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51A05044-55FA-4F19-B547-943F6B7E537E}" xr6:coauthVersionLast="44" xr6:coauthVersionMax="44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T83" i="371" l="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D16" i="431"/>
  <c r="I17" i="431"/>
  <c r="M13" i="431"/>
  <c r="P12" i="431"/>
  <c r="D17" i="431"/>
  <c r="F19" i="431"/>
  <c r="I10" i="431"/>
  <c r="K12" i="431"/>
  <c r="M14" i="431"/>
  <c r="P13" i="431"/>
  <c r="Q19" i="431"/>
  <c r="D19" i="431"/>
  <c r="G18" i="431"/>
  <c r="J17" i="431"/>
  <c r="N13" i="431"/>
  <c r="Q12" i="431"/>
  <c r="C13" i="431"/>
  <c r="D10" i="431"/>
  <c r="D18" i="431"/>
  <c r="E15" i="431"/>
  <c r="F12" i="431"/>
  <c r="G9" i="431"/>
  <c r="G17" i="431"/>
  <c r="H14" i="431"/>
  <c r="I11" i="431"/>
  <c r="I19" i="431"/>
  <c r="J16" i="431"/>
  <c r="K13" i="431"/>
  <c r="L10" i="431"/>
  <c r="L18" i="431"/>
  <c r="M15" i="431"/>
  <c r="N12" i="431"/>
  <c r="O9" i="431"/>
  <c r="O17" i="431"/>
  <c r="P14" i="431"/>
  <c r="E16" i="431"/>
  <c r="H15" i="431"/>
  <c r="K14" i="431"/>
  <c r="M16" i="431"/>
  <c r="P15" i="431"/>
  <c r="C15" i="431"/>
  <c r="D12" i="431"/>
  <c r="E9" i="431"/>
  <c r="E17" i="431"/>
  <c r="F14" i="431"/>
  <c r="G11" i="431"/>
  <c r="G19" i="431"/>
  <c r="H16" i="431"/>
  <c r="I13" i="431"/>
  <c r="J10" i="431"/>
  <c r="J18" i="431"/>
  <c r="K15" i="431"/>
  <c r="L12" i="431"/>
  <c r="M9" i="431"/>
  <c r="M17" i="431"/>
  <c r="N14" i="431"/>
  <c r="O11" i="431"/>
  <c r="O19" i="431"/>
  <c r="P16" i="431"/>
  <c r="Q13" i="431"/>
  <c r="C17" i="431"/>
  <c r="D14" i="431"/>
  <c r="E19" i="431"/>
  <c r="G13" i="431"/>
  <c r="H18" i="431"/>
  <c r="J12" i="431"/>
  <c r="K17" i="431"/>
  <c r="M11" i="431"/>
  <c r="N16" i="431"/>
  <c r="P10" i="431"/>
  <c r="Q15" i="431"/>
  <c r="C18" i="431"/>
  <c r="E12" i="431"/>
  <c r="F17" i="431"/>
  <c r="H11" i="431"/>
  <c r="I16" i="431"/>
  <c r="K10" i="431"/>
  <c r="L15" i="431"/>
  <c r="M12" i="431"/>
  <c r="N17" i="431"/>
  <c r="P11" i="431"/>
  <c r="Q16" i="431"/>
  <c r="C19" i="431"/>
  <c r="E13" i="431"/>
  <c r="F18" i="431"/>
  <c r="H12" i="431"/>
  <c r="J14" i="431"/>
  <c r="K19" i="431"/>
  <c r="N10" i="431"/>
  <c r="O15" i="431"/>
  <c r="Q9" i="431"/>
  <c r="C12" i="431"/>
  <c r="E14" i="431"/>
  <c r="G16" i="431"/>
  <c r="I18" i="431"/>
  <c r="L9" i="431"/>
  <c r="N11" i="431"/>
  <c r="O16" i="431"/>
  <c r="Q10" i="431"/>
  <c r="C14" i="431"/>
  <c r="F13" i="431"/>
  <c r="J9" i="431"/>
  <c r="L11" i="431"/>
  <c r="O10" i="431"/>
  <c r="C16" i="431"/>
  <c r="D13" i="431"/>
  <c r="E10" i="431"/>
  <c r="E18" i="431"/>
  <c r="F15" i="431"/>
  <c r="G12" i="431"/>
  <c r="H9" i="431"/>
  <c r="H17" i="431"/>
  <c r="I14" i="431"/>
  <c r="J11" i="431"/>
  <c r="J19" i="431"/>
  <c r="K16" i="431"/>
  <c r="L13" i="431"/>
  <c r="M10" i="431"/>
  <c r="M18" i="431"/>
  <c r="N15" i="431"/>
  <c r="O12" i="431"/>
  <c r="P9" i="431"/>
  <c r="P17" i="431"/>
  <c r="Q14" i="431"/>
  <c r="C9" i="431"/>
  <c r="E11" i="431"/>
  <c r="F16" i="431"/>
  <c r="H10" i="431"/>
  <c r="I15" i="431"/>
  <c r="K9" i="431"/>
  <c r="L14" i="431"/>
  <c r="M19" i="431"/>
  <c r="O13" i="431"/>
  <c r="P18" i="431"/>
  <c r="C10" i="431"/>
  <c r="D15" i="431"/>
  <c r="F9" i="431"/>
  <c r="G14" i="431"/>
  <c r="H19" i="431"/>
  <c r="J13" i="431"/>
  <c r="K18" i="431"/>
  <c r="N9" i="431"/>
  <c r="O14" i="431"/>
  <c r="P19" i="431"/>
  <c r="C11" i="431"/>
  <c r="F10" i="431"/>
  <c r="G15" i="431"/>
  <c r="I9" i="431"/>
  <c r="K11" i="431"/>
  <c r="L16" i="431"/>
  <c r="N18" i="431"/>
  <c r="Q17" i="431"/>
  <c r="D9" i="431"/>
  <c r="F11" i="431"/>
  <c r="H13" i="431"/>
  <c r="J15" i="431"/>
  <c r="L17" i="431"/>
  <c r="N19" i="431"/>
  <c r="Q18" i="431"/>
  <c r="Q11" i="431"/>
  <c r="D11" i="431"/>
  <c r="G10" i="431"/>
  <c r="I12" i="431"/>
  <c r="L19" i="431"/>
  <c r="O18" i="431"/>
  <c r="O8" i="431"/>
  <c r="M8" i="431"/>
  <c r="N8" i="431"/>
  <c r="H8" i="431"/>
  <c r="J8" i="431"/>
  <c r="K8" i="431"/>
  <c r="D8" i="431"/>
  <c r="L8" i="431"/>
  <c r="G8" i="431"/>
  <c r="P8" i="431"/>
  <c r="I8" i="431"/>
  <c r="Q8" i="431"/>
  <c r="C8" i="431"/>
  <c r="E8" i="431"/>
  <c r="F8" i="431"/>
  <c r="S11" i="431" l="1"/>
  <c r="R11" i="431"/>
  <c r="R18" i="431"/>
  <c r="S18" i="431"/>
  <c r="S17" i="431"/>
  <c r="R17" i="431"/>
  <c r="R14" i="431"/>
  <c r="S14" i="431"/>
  <c r="R10" i="431"/>
  <c r="S10" i="431"/>
  <c r="R9" i="431"/>
  <c r="S9" i="431"/>
  <c r="R16" i="431"/>
  <c r="S16" i="431"/>
  <c r="R15" i="431"/>
  <c r="S15" i="431"/>
  <c r="S13" i="431"/>
  <c r="R13" i="431"/>
  <c r="S12" i="431"/>
  <c r="R12" i="431"/>
  <c r="R19" i="431"/>
  <c r="S19" i="431"/>
  <c r="C6" i="43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l="1"/>
  <c r="J3" i="344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K13" i="370" s="1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P26" i="370" l="1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410" l="1"/>
  <c r="Z3" i="344"/>
  <c r="Y3" i="344"/>
  <c r="W3" i="344"/>
  <c r="AB3" i="344" s="1"/>
  <c r="V3" i="344"/>
  <c r="T3" i="344"/>
  <c r="AA3" i="344" s="1"/>
  <c r="Q3" i="344"/>
  <c r="P3" i="344"/>
  <c r="N3" i="344"/>
  <c r="M3" i="344"/>
  <c r="K3" i="344"/>
  <c r="G3" i="344"/>
  <c r="C3" i="344"/>
  <c r="B11" i="339"/>
  <c r="J11" i="339" s="1"/>
  <c r="S3" i="344" l="1"/>
  <c r="R3" i="344"/>
  <c r="I11" i="339"/>
  <c r="F11" i="339"/>
  <c r="H11" i="339" l="1"/>
  <c r="G11" i="339"/>
  <c r="A30" i="414"/>
  <c r="A23" i="414"/>
  <c r="A15" i="414"/>
  <c r="A16" i="414"/>
  <c r="A4" i="414"/>
  <c r="A6" i="339" l="1"/>
  <c r="A5" i="339"/>
  <c r="D4" i="414"/>
  <c r="D19" i="414"/>
  <c r="C16" i="414"/>
  <c r="C19" i="414"/>
  <c r="D16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D29" i="414"/>
  <c r="E29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C24" i="414"/>
  <c r="D24" i="414"/>
  <c r="J3" i="372" l="1"/>
  <c r="J12" i="339"/>
  <c r="S3" i="347"/>
  <c r="U3" i="347"/>
  <c r="Q3" i="347"/>
  <c r="H3" i="387"/>
  <c r="N3" i="372"/>
  <c r="F3" i="372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C4" i="414"/>
  <c r="D18" i="414"/>
  <c r="J13" i="339" l="1"/>
  <c r="B15" i="339"/>
  <c r="H13" i="339"/>
  <c r="F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<sst xmlns="http://schemas.openxmlformats.org/spreadsheetml/2006/main" count="80943" uniqueCount="10435">
  <si>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</si>
  <si>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</si>
  <si>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</si>
  <si>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</si>
  <si>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</si>
  <si>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</si>
  <si>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</si>
  <si>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</si>
  <si>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</si>
  <si>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</si>
  <si>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</si>
  <si>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</si>
  <si>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</si>
  <si>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</si>
  <si>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</si>
  <si>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</si>
  <si>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</si>
  <si>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</si>
  <si>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</si>
  <si>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</si>
  <si>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</si>
  <si>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</si>
  <si>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</si>
  <si>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</si>
  <si>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</si>
  <si>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</si>
  <si>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</si>
  <si>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</si>
  <si>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</si>
  <si>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</si>
  <si>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</si>
  <si>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</si>
  <si>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</si>
  <si>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</si>
  <si>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</si>
  <si>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</si>
  <si>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</si>
  <si>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</si>
  <si>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</si>
  <si>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</si>
  <si>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</si>
  <si>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</si>
  <si>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</si>
  <si>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</si>
  <si>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</si>
  <si>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</si>
  <si>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</si>
  <si>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</si>
  <si>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</si>
  <si>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</si>
  <si>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</si>
  <si>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</si>
  <si>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</si>
  <si>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</si>
  <si>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</si>
  <si>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</si>
  <si>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</si>
  <si>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</si>
  <si>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</si>
  <si>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</si>
  <si>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</si>
  <si>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</si>
  <si>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</si>
  <si>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</si>
  <si>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</si>
  <si>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</si>
  <si>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</si>
  <si>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</si>
  <si>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</si>
  <si>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</si>
  <si>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</si>
  <si>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</si>
  <si>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</si>
  <si>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</si>
  <si>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</si>
  <si>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</si>
  <si>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</si>
  <si>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</si>
  <si>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</si>
  <si>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</si>
  <si>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</si>
  <si>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</si>
  <si>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</si>
  <si>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</si>
  <si>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</si>
  <si>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</si>
  <si>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</si>
  <si>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</si>
  <si>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</si>
  <si>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</si>
  <si>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</si>
  <si>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</si>
  <si>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</si>
  <si>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</si>
  <si>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</si>
  <si>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</si>
  <si>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</si>
  <si>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</si>
  <si>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</si>
  <si>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</si>
  <si>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</si>
  <si>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</si>
  <si>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</si>
  <si>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</si>
  <si>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</si>
  <si>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</si>
  <si>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</si>
  <si>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</si>
  <si>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</si>
  <si>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</si>
  <si>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</si>
  <si>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</si>
  <si>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</si>
  <si>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</si>
  <si>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</si>
  <si>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</si>
  <si>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</si>
  <si>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</si>
  <si>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</si>
  <si>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</si>
  <si>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</si>
  <si>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</si>
  <si>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</si>
  <si>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</si>
  <si>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</si>
  <si>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</si>
  <si>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</si>
  <si>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</si>
  <si>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</si>
  <si>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</si>
  <si>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</si>
  <si>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</si>
  <si>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</si>
  <si>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</si>
  <si>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</si>
  <si>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</si>
  <si>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</si>
  <si>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</si>
  <si>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</si>
  <si>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</si>
  <si>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</si>
  <si>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</si>
  <si>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</si>
  <si>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</si>
  <si>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</si>
  <si>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</si>
  <si>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</si>
  <si>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</si>
  <si>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</si>
  <si>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</si>
  <si>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</si>
  <si>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</si>
  <si>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</si>
  <si>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</si>
  <si>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</si>
  <si>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</si>
  <si>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</si>
  <si>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</si>
  <si>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</si>
  <si>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</si>
  <si>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</si>
  <si>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</si>
  <si>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</si>
  <si>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</si>
  <si>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</si>
  <si>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</si>
  <si>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</si>
  <si>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</si>
  <si>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</si>
  <si>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</si>
  <si>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</si>
  <si>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</si>
  <si>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</si>
  <si>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</si>
  <si>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</si>
  <si>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</si>
  <si>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</si>
  <si>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</si>
  <si>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</si>
  <si>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</si>
  <si>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</si>
  <si>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</si>
  <si>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</si>
  <si>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</si>
  <si>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</si>
  <si>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</si>
  <si>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</si>
  <si>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</si>
  <si>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</si>
  <si>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</si>
  <si>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</si>
  <si>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</si>
  <si>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</si>
  <si>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</si>
  <si>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</si>
  <si>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</si>
  <si>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</si>
  <si>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</si>
  <si>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</si>
  <si>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</si>
  <si>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</si>
  <si>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</si>
  <si>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</si>
  <si>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</si>
  <si>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</si>
  <si>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</si>
  <si>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</si>
  <si>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</si>
  <si>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</si>
  <si>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</si>
  <si>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</si>
  <si>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</si>
  <si>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</si>
  <si>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</si>
  <si>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</si>
  <si>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</si>
  <si>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</si>
  <si>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</si>
  <si>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</si>
  <si>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</si>
  <si>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</si>
  <si>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</si>
  <si>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</si>
  <si>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</si>
  <si>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</si>
  <si>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</si>
  <si>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</si>
  <si>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</si>
  <si>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</si>
  <si>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</si>
  <si>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</si>
  <si>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</si>
  <si>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</si>
  <si>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</si>
  <si>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</si>
  <si>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</si>
  <si>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</si>
  <si>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</si>
  <si>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</si>
  <si>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</si>
  <si>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</si>
  <si>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</si>
  <si>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</si>
  <si>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</si>
  <si>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</si>
  <si>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</si>
  <si>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</si>
  <si>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</si>
  <si>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</si>
  <si>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</si>
  <si>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</si>
  <si>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</si>
  <si>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</si>
  <si>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</si>
  <si>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</si>
  <si>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</si>
  <si>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</si>
  <si>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</si>
  <si>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</si>
  <si>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</si>
  <si>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</si>
  <si>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</si>
  <si>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</si>
  <si>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</si>
  <si>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Rozdíl 2015</t>
  </si>
  <si>
    <t>Plnění 2015</t>
  </si>
  <si>
    <t>CM 2015</t>
  </si>
  <si>
    <t>Hosp. 2015</t>
  </si>
  <si>
    <t>Kč (tisíce)</t>
  </si>
  <si>
    <t>Rozdíly 2015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</si>
  <si>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</si>
  <si>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</si>
  <si>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</si>
  <si>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</si>
  <si>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</si>
  <si>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</si>
  <si>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</si>
  <si>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</si>
  <si>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</si>
  <si>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</si>
  <si>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</si>
  <si>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</si>
  <si>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</si>
  <si>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</si>
  <si>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</si>
  <si>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</si>
  <si>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</si>
  <si>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</si>
  <si>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</si>
  <si>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</si>
  <si>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</si>
  <si>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</si>
  <si>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</si>
  <si>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</si>
  <si>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</si>
  <si>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</si>
  <si>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</si>
  <si>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</si>
  <si>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</si>
  <si>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</si>
  <si>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</si>
  <si>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</si>
  <si>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</si>
  <si>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</si>
  <si>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</si>
  <si>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</si>
  <si>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</si>
  <si>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t>Rozpočet výnosů pro rok 2019 je stanoven jako 100% skutečnosti referenčního období (2018)</t>
  </si>
  <si>
    <t>01/2019</t>
  </si>
  <si>
    <t>02/2019</t>
  </si>
  <si>
    <t>03/2019</t>
  </si>
  <si>
    <t>04/2019</t>
  </si>
  <si>
    <t>05/2019</t>
  </si>
  <si>
    <t>06/2019</t>
  </si>
  <si>
    <t>07/2019</t>
  </si>
  <si>
    <t>08/2019</t>
  </si>
  <si>
    <t>09/2019</t>
  </si>
  <si>
    <t>10/2019</t>
  </si>
  <si>
    <t>11/2019</t>
  </si>
  <si>
    <t>12/2019</t>
  </si>
  <si>
    <t>Rozp. 2018            CELKEM</t>
  </si>
  <si>
    <t>Skut. 2018 CELKEM</t>
  </si>
  <si>
    <t>ROZDÍL  Skut. - Rozp. 2018</t>
  </si>
  <si>
    <t>% plnění rozp.2018</t>
  </si>
  <si>
    <t>Rozp.rok 2019</t>
  </si>
  <si>
    <t>Sk.v tis 2019</t>
  </si>
  <si>
    <t>ROZDÍL (Sk.do data - Rozp.do data 2019)</t>
  </si>
  <si>
    <t>% plnění (Skut.do data/Rozp.rok 2019)</t>
  </si>
  <si>
    <r>
      <t>Zpět na Obsah</t>
    </r>
    <r>
      <rPr>
        <sz val="9"/>
        <rFont val="Calibri"/>
        <family val="2"/>
        <charset val="238"/>
        <scheme val="minor"/>
      </rPr>
      <t xml:space="preserve"> | 1.-12.měsíc | Ortopedická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</si>
  <si>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</si>
  <si>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</si>
  <si>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</si>
  <si>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</si>
  <si>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</si>
  <si>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</si>
  <si>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</si>
  <si>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50110     Biologické implantáty</t>
  </si>
  <si>
    <t>50110001     biologické implantáty (sk.507)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</si>
  <si>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</si>
  <si>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</si>
  <si>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</si>
  <si>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</si>
  <si>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50113008     léky - krev.deriváty ZUL (TO)</t>
  </si>
  <si>
    <t>50113011     léky - hemofilici ZUL (TO)</t>
  </si>
  <si>
    <t>--</t>
  </si>
  <si>
    <t>50113013     léky - antibiotika (LEK)</t>
  </si>
  <si>
    <t>50113014     léky - antimykotika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</si>
  <si>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</si>
  <si>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</si>
  <si>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</si>
  <si>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</si>
  <si>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</si>
  <si>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50115003     TEP (Z518)</t>
  </si>
  <si>
    <t>50115004     IUTN - kovové (Z506)</t>
  </si>
  <si>
    <t>50115011     IUTN - ostat.nákl.PZT (Z515)</t>
  </si>
  <si>
    <t>50115020     laboratorní diagnostika-LEK (Z501)</t>
  </si>
  <si>
    <t>50115021     laboratorní diagnostika-skl.ZPr (Z501)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</si>
  <si>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</si>
  <si>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</si>
  <si>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</si>
  <si>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</si>
  <si>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</si>
  <si>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</si>
  <si>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</si>
  <si>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50115079     ZPr - internzivní péče (Z542)</t>
  </si>
  <si>
    <t>50115080     ZPr - staplery, extraktory, endoskop.mat. (Z523)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</si>
  <si>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</si>
  <si>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</si>
  <si>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</si>
  <si>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</si>
  <si>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</si>
  <si>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</si>
  <si>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</si>
  <si>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</si>
  <si>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</si>
  <si>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</si>
  <si>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</si>
  <si>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</si>
  <si>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50117011     obalový mat. pro sterilizaci (sk.V20)</t>
  </si>
  <si>
    <t>50117015     IT - spotřební materiál (sk. P37, 38, 48)</t>
  </si>
  <si>
    <t>50117020     všeob.mat. - nábytek (V30) do 1tis.</t>
  </si>
  <si>
    <t>50117021     všeob.mat. - hosp.přístr.a nářadí (V32) od 1tis do 2999,99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</si>
  <si>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</si>
  <si>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</si>
  <si>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</si>
  <si>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50117190     technické plyny</t>
  </si>
  <si>
    <t>50118     Náhradní díly</t>
  </si>
  <si>
    <t>50118001     ND - ostatní (všeob.sklad) (sk.V38)</t>
  </si>
  <si>
    <t>50118002     ND - zdravot.techn.(sklad) (sk.Z39)</t>
  </si>
  <si>
    <t>50118003     ND - ostatní techn.(OSBTK, vč.metrologa)</t>
  </si>
  <si>
    <t>50118004     ND - zdravotní techn. (OSBTK, vč.metrologa)</t>
  </si>
  <si>
    <t>50118005     ND - výpoč. techn.(sklad) (sk.P47)</t>
  </si>
  <si>
    <t>50118006     ND - ZVIT (sk.B63)</t>
  </si>
  <si>
    <t>50118009     ND - ostatní technika (UTZ)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</si>
  <si>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</si>
  <si>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</si>
  <si>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</si>
  <si>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</si>
  <si>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</si>
  <si>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50119099     netkaný textil (sk.T18)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</si>
  <si>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</si>
  <si>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</si>
  <si>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</si>
  <si>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</si>
  <si>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</si>
  <si>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50180     Materiál z darů, FKSP</t>
  </si>
  <si>
    <t>50180000     spotř.nák.- z fin. darů</t>
  </si>
  <si>
    <t>50210     Spotřeba energie</t>
  </si>
  <si>
    <t>50210071     elektřina</t>
  </si>
  <si>
    <t>50210072     vodné, stočné</t>
  </si>
  <si>
    <t>50210073     pára</t>
  </si>
  <si>
    <t>50210075     plyn</t>
  </si>
  <si>
    <t>51     Služby</t>
  </si>
  <si>
    <t>51102     Technika a stavby</t>
  </si>
  <si>
    <t>51102021     opravy zdravotnické techniky - OSBTK, vč.metrologa</t>
  </si>
  <si>
    <t>51102022     opravy - Úsek inf.systémů</t>
  </si>
  <si>
    <t>51102023     opravy ostatní techniky - OSBTK, vč.metrologa</t>
  </si>
  <si>
    <t>51102024     opravy - správa budov</t>
  </si>
  <si>
    <t>51102025     opravy - hl.energetik</t>
  </si>
  <si>
    <t>51102026     opravy STA rozvodů (tel.antény) - ELSYS</t>
  </si>
  <si>
    <t>51102032     opravy zdravotnické techniky - UTZ</t>
  </si>
  <si>
    <t>51102033     opravy ostatní techniky - UTZ</t>
  </si>
  <si>
    <t>51102034     opravy ostatní techniky - ELSYS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</si>
  <si>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</si>
  <si>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</si>
  <si>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</si>
  <si>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</si>
  <si>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</si>
  <si>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</si>
  <si>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</si>
  <si>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</si>
  <si>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</si>
  <si>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</si>
  <si>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</si>
  <si>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</si>
  <si>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</si>
  <si>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</si>
  <si>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</si>
  <si>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</si>
  <si>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</si>
  <si>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</si>
  <si>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</si>
  <si>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</si>
  <si>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51806007     praní prádla</t>
  </si>
  <si>
    <t>51808     Revize a smluvní servisy majetku</t>
  </si>
  <si>
    <t>51808007     revize, sml.servis - energetik</t>
  </si>
  <si>
    <t>51808008     revize, tech.kontroly, prev.prohl.- OSBTK</t>
  </si>
  <si>
    <t>51808009     revize, sml.servis PO - OBKR</t>
  </si>
  <si>
    <t>51808013     revize - kalibrace - metrolog</t>
  </si>
  <si>
    <t>51808018     smluvní servis - OSBTK</t>
  </si>
  <si>
    <t>51808019     zkoušky - zaškol.zdrav.techn.(instrukce uživatelům 268/2014 Sb)</t>
  </si>
  <si>
    <t>51808021     revize, tech.kontroly, prev.prohl.- UTZ</t>
  </si>
  <si>
    <t>51874     Ostatní služby</t>
  </si>
  <si>
    <t>51874001     ostatní služby - provozní</t>
  </si>
  <si>
    <t>51874018     propagace, reklama, tisk (TM)</t>
  </si>
  <si>
    <t>521     Mzdové náklady</t>
  </si>
  <si>
    <t>52111     Hrubé mzdy</t>
  </si>
  <si>
    <t>52111000     hrubé mzdy</t>
  </si>
  <si>
    <t>52113     Refundace</t>
  </si>
  <si>
    <t>52113000     refundace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</si>
  <si>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</si>
  <si>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</si>
  <si>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</si>
  <si>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</si>
  <si>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</si>
  <si>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</si>
  <si>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</si>
  <si>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</si>
  <si>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</si>
  <si>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</si>
  <si>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</si>
  <si>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52413     Refundace - zdravotní pojištění</t>
  </si>
  <si>
    <t>52413000     refundace - zdravotní pojištění</t>
  </si>
  <si>
    <t>52414     Refundace - sociální pojištění</t>
  </si>
  <si>
    <t>52414000     refundace - sociální pojištění</t>
  </si>
  <si>
    <t>525     Jiné sociální pojištění</t>
  </si>
  <si>
    <t>52510     Jiné sociální pojištění</t>
  </si>
  <si>
    <t>52510000     pojištění zaměstnanců (čtvrtletně)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</si>
  <si>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</si>
  <si>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</si>
  <si>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</si>
  <si>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</si>
  <si>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</si>
  <si>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</si>
  <si>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</si>
  <si>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54910005     refundace věcných nákladů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</si>
  <si>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</si>
  <si>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</si>
  <si>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</si>
  <si>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</si>
  <si>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</si>
  <si>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</si>
  <si>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</si>
  <si>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</si>
  <si>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</si>
  <si>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</si>
  <si>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</si>
  <si>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</si>
  <si>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</si>
  <si>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</si>
  <si>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</si>
  <si>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</si>
  <si>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</si>
  <si>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</si>
  <si>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</si>
  <si>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55120014     ZC DHM - zdravot.techn. z dotací</t>
  </si>
  <si>
    <t>558     Náklady z drobného dlouhodobého majetku</t>
  </si>
  <si>
    <t>55801     DDHM zdravotnický a laboratorní</t>
  </si>
  <si>
    <t>55801001     DDHM - zdravotnické přístroje (sk.N_525)</t>
  </si>
  <si>
    <t>55801002     DDHM - zdravotnické nástroje (sk.Z_515)</t>
  </si>
  <si>
    <t>55802     DDHM - provozní</t>
  </si>
  <si>
    <t>55802001     DDHM - kuchyňské zařízení a nádobí (sk.V_26)</t>
  </si>
  <si>
    <t>55802002     DDHM - ostatní provozní technika (sk.V_35)</t>
  </si>
  <si>
    <t>55802003     DDHM - kacelářská technika (sk.V_37)</t>
  </si>
  <si>
    <t>55802004     DDHM - přepravní pouzdra pro PDS ( Potrubní poštu (sk.V_48)</t>
  </si>
  <si>
    <t>55802005     DDHM - OOPP pro pacienty a doprovod (sk.T_13)</t>
  </si>
  <si>
    <t>55804     DDHM - výpočetní technika</t>
  </si>
  <si>
    <t>55804002     DDHM - telefony (sk.P_49)</t>
  </si>
  <si>
    <t>55805     DDHM - inventář</t>
  </si>
  <si>
    <t>55805001     DDHM - ostatní (sk.T_19)</t>
  </si>
  <si>
    <t>55805002     DDHM - nábytek (sk.V_31)</t>
  </si>
  <si>
    <t>55806     DDHM ostatní</t>
  </si>
  <si>
    <t>55806001     DDHM - ostatní, razítka (sk.V_47, V_112)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</si>
  <si>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</si>
  <si>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</si>
  <si>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</si>
  <si>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</si>
  <si>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</si>
  <si>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</si>
  <si>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</si>
  <si>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</si>
  <si>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</si>
  <si>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</si>
  <si>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60210350     zdr.služby - nadstandart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</si>
  <si>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</si>
  <si>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</si>
  <si>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</si>
  <si>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</si>
  <si>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</si>
  <si>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ZP sled.položky  OZPI</t>
  </si>
  <si>
    <t>60229201     výkony + mater. - ZP ma výkon</t>
  </si>
  <si>
    <t>60229202     výkony pojišť.EHS, výkony za cizinci (mimo EHS)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</si>
  <si>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</si>
  <si>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</si>
  <si>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</si>
  <si>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</si>
  <si>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</si>
  <si>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</si>
  <si>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</si>
  <si>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</si>
  <si>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</si>
  <si>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ZP za zdrav.péči - paušál</t>
  </si>
  <si>
    <t>60246     Dorovnání péče ZP - min.let         OZPI</t>
  </si>
  <si>
    <t>60246400     tržby VZP za zdrav.péči - dorovnání min.let</t>
  </si>
  <si>
    <t>60246401     tržby 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</si>
  <si>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</si>
  <si>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</si>
  <si>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</si>
  <si>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</si>
  <si>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64824     Čerpání FKSP</t>
  </si>
  <si>
    <t>64824048     čerpání z FKSP - peněžité dary</t>
  </si>
  <si>
    <t>649     Ostatní výnosy z činnosti</t>
  </si>
  <si>
    <t>64908     Ostatní výnosy z činnosti</t>
  </si>
  <si>
    <t>64908000     rozdíly v zaokrouhlení</t>
  </si>
  <si>
    <t>64924     Ostatní služby - mimo zdrav.výkony  FAKTURACE</t>
  </si>
  <si>
    <t>64924443     znalecké posudky - Znaleký ústav</t>
  </si>
  <si>
    <t>64924450     poštovné, balné za odeslání</t>
  </si>
  <si>
    <t>64924459     školení, stáže, odb. semináře, konference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</si>
  <si>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</si>
  <si>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</si>
  <si>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</si>
  <si>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</si>
  <si>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</si>
  <si>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</si>
  <si>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</si>
  <si>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67101006     transfery MZ na rezidenční místa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</si>
  <si>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</si>
  <si>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</si>
  <si>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</si>
  <si>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</si>
  <si>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</si>
  <si>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</si>
  <si>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</si>
  <si>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</si>
  <si>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</si>
  <si>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</si>
  <si>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79903003     výkony dopravy - nákladní</t>
  </si>
  <si>
    <t>79905     Distribuce prádle (stř.9412)</t>
  </si>
  <si>
    <t>79905001     režie - distribuce prádla (stř.9412)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</si>
  <si>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</si>
  <si>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</si>
  <si>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</si>
  <si>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</si>
  <si>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</si>
  <si>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</si>
  <si>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</si>
  <si>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</si>
  <si>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</si>
  <si>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</si>
  <si>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</si>
  <si>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</si>
  <si>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</si>
  <si>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</si>
  <si>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</si>
  <si>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11</t>
  </si>
  <si>
    <t>ORT: Ortopedická klinika</t>
  </si>
  <si>
    <t/>
  </si>
  <si>
    <t>50113001 - léky - paušál (LEK)</t>
  </si>
  <si>
    <t>50113002 - léky - parenterální výživa (LEK)</t>
  </si>
  <si>
    <t>50113006 - léky - enterální výživa (LEK)</t>
  </si>
  <si>
    <t>50113008 - léky - krev.deriváty ZUL (TO)</t>
  </si>
  <si>
    <t>50113011 - léky - hemofilici ZUL (TO)</t>
  </si>
  <si>
    <t>50113013 - léky - antibiotika (LEK)</t>
  </si>
  <si>
    <t>50113014 - léky - antimykotika (LEK)</t>
  </si>
  <si>
    <t>50113190 - léky - medicinální plyny (sklad SVM)</t>
  </si>
  <si>
    <t>ORT: Ortopedická klinika Celkem</t>
  </si>
  <si>
    <t>SumaKL</t>
  </si>
  <si>
    <t>1111</t>
  </si>
  <si>
    <t>ORT: lůžkové oddělení 29A</t>
  </si>
  <si>
    <t>ORT: lůžkové oddělení 29A Celkem</t>
  </si>
  <si>
    <t>SumaNS</t>
  </si>
  <si>
    <t>mezeraNS</t>
  </si>
  <si>
    <t>1112</t>
  </si>
  <si>
    <t>ORT: lůžkové oddělení 29B</t>
  </si>
  <si>
    <t>ORT: lůžkové oddělení 29B Celkem</t>
  </si>
  <si>
    <t>1113</t>
  </si>
  <si>
    <t>ORT: lůžkové oddělení 29C (6 lůžek KÚČOCH)</t>
  </si>
  <si>
    <t>ORT: lůžkové oddělení 29C (6 lůžek KÚČOCH) Celkem</t>
  </si>
  <si>
    <t>1121</t>
  </si>
  <si>
    <t>ORT: ambulance</t>
  </si>
  <si>
    <t>ORT: ambulance Celkem</t>
  </si>
  <si>
    <t>1131</t>
  </si>
  <si>
    <t>ORT: JIP 29A</t>
  </si>
  <si>
    <t>ORT: JIP 29A Celkem</t>
  </si>
  <si>
    <t>1162</t>
  </si>
  <si>
    <t>ORT: operační sál - lokální</t>
  </si>
  <si>
    <t>ORT: operační sál - lokální Celkem</t>
  </si>
  <si>
    <t>léky - paušál (LEK)</t>
  </si>
  <si>
    <t>O</t>
  </si>
  <si>
    <t>ACC INJEKT</t>
  </si>
  <si>
    <t>INJ SOL 5X3ML/300MG</t>
  </si>
  <si>
    <t>ACC LONG INSTANT</t>
  </si>
  <si>
    <t>600MG POR PLV SCC 10</t>
  </si>
  <si>
    <t>ADRENALIN LECIVA</t>
  </si>
  <si>
    <t>INJ 5X1ML/1MG</t>
  </si>
  <si>
    <t>AESCIN-TEVA</t>
  </si>
  <si>
    <t>POR TBL ENT 90X20MG</t>
  </si>
  <si>
    <t>POR TBL FLM 30X20MG</t>
  </si>
  <si>
    <t>AFONILUM SR 125 MG</t>
  </si>
  <si>
    <t>CPS 50X125MG</t>
  </si>
  <si>
    <t>P</t>
  </si>
  <si>
    <t>AGEN 10</t>
  </si>
  <si>
    <t>POR TBL NOB 30X10MG</t>
  </si>
  <si>
    <t>ALGIFEN NEO</t>
  </si>
  <si>
    <t>POR GTT SOL 1X50ML</t>
  </si>
  <si>
    <t>ALLOPURINOL APOTEX</t>
  </si>
  <si>
    <t>100MG TBL NOB 100</t>
  </si>
  <si>
    <t>ALMIRAL</t>
  </si>
  <si>
    <t>INJ 10X3ML/75MG</t>
  </si>
  <si>
    <t>ALOPURINOL SANDOZ</t>
  </si>
  <si>
    <t>AMESOS 10 MG/5 MG TABLETY</t>
  </si>
  <si>
    <t>POR TBL NOB 30</t>
  </si>
  <si>
    <t>AMESOS 20 MG/10 MG TABLETY</t>
  </si>
  <si>
    <t>APO-IBUPROFEN 400 MG</t>
  </si>
  <si>
    <t>POR TBL FLM 30X400MG</t>
  </si>
  <si>
    <t>POR TBL FLM 100X400MG</t>
  </si>
  <si>
    <t>ASCORUTIN (BLISTR)</t>
  </si>
  <si>
    <t>TBL OBD 50</t>
  </si>
  <si>
    <t>AULIN</t>
  </si>
  <si>
    <t>POR TBL NOB 30X100MG</t>
  </si>
  <si>
    <t>TBL 15X100MG</t>
  </si>
  <si>
    <t>BELODERM</t>
  </si>
  <si>
    <t>DRM UNG1X30GM 0.05%</t>
  </si>
  <si>
    <t>DRM CRM1X30GM 0.05%</t>
  </si>
  <si>
    <t>BERODUAL N</t>
  </si>
  <si>
    <t>INH SOL PSS 200DÁV</t>
  </si>
  <si>
    <t>BETALOC ZOK</t>
  </si>
  <si>
    <t>100MG TBL PRO 100</t>
  </si>
  <si>
    <t>Biopron9 tob.60+20</t>
  </si>
  <si>
    <t>BISACODYL</t>
  </si>
  <si>
    <t>DRG 105X5MG</t>
  </si>
  <si>
    <t>B-komplex Zentiva 30drg</t>
  </si>
  <si>
    <t>CARVESAN 25</t>
  </si>
  <si>
    <t>POR TBL NOB 30X25MG</t>
  </si>
  <si>
    <t>CELASKON LONG EFFECT 500MG 30 CPS PRO</t>
  </si>
  <si>
    <t>Celaskon long effect cps.60x500mg</t>
  </si>
  <si>
    <t>CISORDINOL 25MG</t>
  </si>
  <si>
    <t>TBL OBD 50X25MG</t>
  </si>
  <si>
    <t>CITALEC 10 ZENTIVA</t>
  </si>
  <si>
    <t>10MG TBL FLM 30</t>
  </si>
  <si>
    <t>CITALEC 20 ZENTIVA</t>
  </si>
  <si>
    <t>20MG TBL FLM 30</t>
  </si>
  <si>
    <t>CLEXANE</t>
  </si>
  <si>
    <t>inj sol  10x0,4ml/40 mg</t>
  </si>
  <si>
    <t>CONTROLOC I.V.</t>
  </si>
  <si>
    <t>INJ PLV SOL 1X40MG</t>
  </si>
  <si>
    <t>CORYOL 3.125</t>
  </si>
  <si>
    <t>PORTBLNOB30X3.125MG</t>
  </si>
  <si>
    <t>CORYOL 6,25</t>
  </si>
  <si>
    <t>PORTBLNOB 30X6.25MG</t>
  </si>
  <si>
    <t>COSYREL 5MG/5MG</t>
  </si>
  <si>
    <t xml:space="preserve">TBL FLM 30 </t>
  </si>
  <si>
    <t>CYTEAL</t>
  </si>
  <si>
    <t>LIQ 1X500ML</t>
  </si>
  <si>
    <t>DEPO-MEDROL</t>
  </si>
  <si>
    <t>INJ 1X5ML 40MG/ML</t>
  </si>
  <si>
    <t>INJ 1X1ML/40MG</t>
  </si>
  <si>
    <t>DETRALEX</t>
  </si>
  <si>
    <t>POR TBL FLM 120X500MG</t>
  </si>
  <si>
    <t>POR TBL FLM 60</t>
  </si>
  <si>
    <t>DIAZEPAM SLOVAKOFARMA</t>
  </si>
  <si>
    <t>TBL 20X10MG</t>
  </si>
  <si>
    <t>10MG TBL NOB 20(1X20)</t>
  </si>
  <si>
    <t>DICLOFENAC DUO PHARMASWISS 75 MG</t>
  </si>
  <si>
    <t>POR CPS RDR 30X75MG</t>
  </si>
  <si>
    <t>DIGOXIN 0.125 LECIVA</t>
  </si>
  <si>
    <t>TBL 30X0.125MG</t>
  </si>
  <si>
    <t>DOLGIT</t>
  </si>
  <si>
    <t>CRM 1X50GM/2.5GM</t>
  </si>
  <si>
    <t>CRM 1X100GM/5GM</t>
  </si>
  <si>
    <t>DOLGIT KRÉM</t>
  </si>
  <si>
    <t>DRM CRM 1X150GM</t>
  </si>
  <si>
    <t>DOLMINA INJ.</t>
  </si>
  <si>
    <t>INJ 5X3ML/75MG</t>
  </si>
  <si>
    <t>DORSIFLEX</t>
  </si>
  <si>
    <t>TBL 30X200MG</t>
  </si>
  <si>
    <t>DUPHALAC</t>
  </si>
  <si>
    <t>667MG/ML POR SOL 1X500ML IV</t>
  </si>
  <si>
    <t>667MG/ML POR SOL 1X200ML IV</t>
  </si>
  <si>
    <t>DZ OCTENISEPT 1 l</t>
  </si>
  <si>
    <t>DZ PRONTODERM PENA 200ml</t>
  </si>
  <si>
    <t>EBRANTIL 30 RETARD</t>
  </si>
  <si>
    <t>POR CPS PRO 50X30MG</t>
  </si>
  <si>
    <t>ELICEA 10 MG</t>
  </si>
  <si>
    <t>TBL FLM 98X10MG</t>
  </si>
  <si>
    <t>ELOCOM</t>
  </si>
  <si>
    <t>DRM CRM 1X30GM 0.1%</t>
  </si>
  <si>
    <t>ENDIARON</t>
  </si>
  <si>
    <t>250MG TBL FLM 40</t>
  </si>
  <si>
    <t>250MG TBL FLM 20</t>
  </si>
  <si>
    <t>ERCEFURYL 200 MG CPS.-výpadek do 4/20</t>
  </si>
  <si>
    <t>POR CPS DUR 14X200MG</t>
  </si>
  <si>
    <t>ERDOMED</t>
  </si>
  <si>
    <t>POR CPS DUR 60X300MG</t>
  </si>
  <si>
    <t>ERDOMED 300MG</t>
  </si>
  <si>
    <t>CPS 20X300MG</t>
  </si>
  <si>
    <t>ESSENTIALE FORTE</t>
  </si>
  <si>
    <t>600MG CPS DUR 30</t>
  </si>
  <si>
    <t>ESSENTIALE FORTE N</t>
  </si>
  <si>
    <t>POR CPS DUR 50</t>
  </si>
  <si>
    <t>EUTHYROX 50</t>
  </si>
  <si>
    <t>TBL 100X50RG</t>
  </si>
  <si>
    <t>EXACYL</t>
  </si>
  <si>
    <t>INJ 5X5ML/500MG</t>
  </si>
  <si>
    <t>POR TBLFLM20X500MG</t>
  </si>
  <si>
    <t>EXCIPIAL U LIPOLOTIO</t>
  </si>
  <si>
    <t>DRM EML 1X200ML</t>
  </si>
  <si>
    <t>FAMOSAN 40MG</t>
  </si>
  <si>
    <t>TBL OBD 50X40MG</t>
  </si>
  <si>
    <t>FENISTIL</t>
  </si>
  <si>
    <t>1MG/G GEL 1X50G</t>
  </si>
  <si>
    <t>FENOLAX</t>
  </si>
  <si>
    <t>5MG TBL ENT 30</t>
  </si>
  <si>
    <t>FLAVOBION</t>
  </si>
  <si>
    <t>70MG TBL FLM 50</t>
  </si>
  <si>
    <t>FRAXIPARINE</t>
  </si>
  <si>
    <t>INJ SOL 10X0.8ML</t>
  </si>
  <si>
    <t>INJ SOL 10X0.3ML</t>
  </si>
  <si>
    <t>INJ SOL 10X0.6ML</t>
  </si>
  <si>
    <t>INJ SOL 10X1ML</t>
  </si>
  <si>
    <t>INJ SOL 10X0.4ML</t>
  </si>
  <si>
    <t>FRAXIPARINE FORTE</t>
  </si>
  <si>
    <t>FURORESE 125</t>
  </si>
  <si>
    <t>TBL 100X125MG</t>
  </si>
  <si>
    <t>GLIBOMET</t>
  </si>
  <si>
    <t>POR TBL FLM 100</t>
  </si>
  <si>
    <t>GUTTALAX</t>
  </si>
  <si>
    <t>POR GTT SOL 1X30ML</t>
  </si>
  <si>
    <t>HELICID 20 ZENTIVA</t>
  </si>
  <si>
    <t>POR CPS ETD 90X20MG</t>
  </si>
  <si>
    <t>POR CPS ETD 28X20MG</t>
  </si>
  <si>
    <t>POR CPS ETD 14X20MG</t>
  </si>
  <si>
    <t>HERPESIN</t>
  </si>
  <si>
    <t>CRM 1X5GM 5%</t>
  </si>
  <si>
    <t>HERPESIN 400</t>
  </si>
  <si>
    <t>POR TBL NOB 25X400MG</t>
  </si>
  <si>
    <t>Herpesin krém 1x2g 5%</t>
  </si>
  <si>
    <t>HIRUDOID</t>
  </si>
  <si>
    <t>DRM CRM 1X40GM</t>
  </si>
  <si>
    <t>HUMULIN R 100 M.J./ML</t>
  </si>
  <si>
    <t>INJ 1X10ML/1KU</t>
  </si>
  <si>
    <t>HYDROCORTISON 10MG</t>
  </si>
  <si>
    <t>HYDROCORTISON VUAB 100 MG</t>
  </si>
  <si>
    <t>INJ PLV SOL 1X100MG</t>
  </si>
  <si>
    <t>CHLORPROTHIXEN LECIVA (BLISTR)</t>
  </si>
  <si>
    <t>TBL OBD 30X15MG</t>
  </si>
  <si>
    <t>IBALGIN</t>
  </si>
  <si>
    <t>50MG/G GEL 50G</t>
  </si>
  <si>
    <t>IBUMAX 400 MG</t>
  </si>
  <si>
    <t>PORTBLFLM100X400MG</t>
  </si>
  <si>
    <t>IMAZOL PLUS</t>
  </si>
  <si>
    <t>10MG/G+2,5MG/G CRM 30G</t>
  </si>
  <si>
    <t>INDOMETACIN 100 BERLIN-CHEMIE</t>
  </si>
  <si>
    <t>SUP 10X100MG</t>
  </si>
  <si>
    <t>KALIUMCHLORID 7.45% BRAUN</t>
  </si>
  <si>
    <t>INF CNC SOL 20X20ML</t>
  </si>
  <si>
    <t>KALNORMIN</t>
  </si>
  <si>
    <t>POR TBL PRO 30X1GM</t>
  </si>
  <si>
    <t>KANAVIT</t>
  </si>
  <si>
    <t>INJ 5X1ML/10MG</t>
  </si>
  <si>
    <t>20MG/ML POR GTT EML 1X5ML</t>
  </si>
  <si>
    <t>KINITO 50 MG, POTAHOVANÉ TABLETY</t>
  </si>
  <si>
    <t>POR TBL FLM 40X50MG</t>
  </si>
  <si>
    <t>KL TBL MAGN.LACT 0,5G+B6 0,02G, 100TBL</t>
  </si>
  <si>
    <t>Klysma salinické 10x135ml</t>
  </si>
  <si>
    <t>LEVEMIR 100 U/ML (FLEXPEN)</t>
  </si>
  <si>
    <t>INJ SOL 5X3ML</t>
  </si>
  <si>
    <t>LEXAURIN 1,5</t>
  </si>
  <si>
    <t>POR TBL NOB 30X1.5MG</t>
  </si>
  <si>
    <t>LEXAURIN 3</t>
  </si>
  <si>
    <t>3MG TBL NOB 30</t>
  </si>
  <si>
    <t>LIOTON 100000 GEL</t>
  </si>
  <si>
    <t>GEL 1X50GM</t>
  </si>
  <si>
    <t>LIPANTHYL 267 M</t>
  </si>
  <si>
    <t>267MG CPS DUR 30</t>
  </si>
  <si>
    <t>267MG CPS DUR 90</t>
  </si>
  <si>
    <t>LOCOID CRELO 0,1%</t>
  </si>
  <si>
    <t>LOT 1X30GM</t>
  </si>
  <si>
    <t>LOPERON CPS</t>
  </si>
  <si>
    <t>POR CPS DUR 20X2MG</t>
  </si>
  <si>
    <t>POR CPS DUR 10X2MG</t>
  </si>
  <si>
    <t>LOZAP 50 ZENTIVA</t>
  </si>
  <si>
    <t>POR TBLFLM 90X50MG</t>
  </si>
  <si>
    <t>LOZAP H</t>
  </si>
  <si>
    <t>POR TBL FLM 30</t>
  </si>
  <si>
    <t>MAALOX</t>
  </si>
  <si>
    <t>CTB 40</t>
  </si>
  <si>
    <t>MAALOX SUSPENZE</t>
  </si>
  <si>
    <t>35MG/ML+40MG/ML POR SUS 1X250ML II</t>
  </si>
  <si>
    <t>MABRON</t>
  </si>
  <si>
    <t>INJ SOL 5X2ML</t>
  </si>
  <si>
    <t>MABRON RETARD 100</t>
  </si>
  <si>
    <t>POR TBL PRO 30X100MG</t>
  </si>
  <si>
    <t>MAGNESII LACTICI 0,5 TBL. MEDICAMENTA</t>
  </si>
  <si>
    <t>TBL NOB 100X0,5GM</t>
  </si>
  <si>
    <t>MAGNESIUM SULFURICUM BBP 10%</t>
  </si>
  <si>
    <t>INJ 5X10ML 10%</t>
  </si>
  <si>
    <t>MAGNOSOLV</t>
  </si>
  <si>
    <t>365MG POR GRA SOL SCC 30</t>
  </si>
  <si>
    <t>MESOCAIN</t>
  </si>
  <si>
    <t>INJ 10X10ML 1%</t>
  </si>
  <si>
    <t>GEL 1X20GM</t>
  </si>
  <si>
    <t>METAMIZOL STADA</t>
  </si>
  <si>
    <t>500MG TBL NOB 60</t>
  </si>
  <si>
    <t>METAMIZOL STADA-výpadek</t>
  </si>
  <si>
    <t>500MG TBL NOB 20</t>
  </si>
  <si>
    <t>MICTONORM</t>
  </si>
  <si>
    <t>15MG TBL FLM 30</t>
  </si>
  <si>
    <t>MILGAMMA</t>
  </si>
  <si>
    <t>POR TBL OBD 50</t>
  </si>
  <si>
    <t>MILGAMMA N</t>
  </si>
  <si>
    <t>INJ 5X2ML</t>
  </si>
  <si>
    <t>POR CPS MOL 50</t>
  </si>
  <si>
    <t>MODURETIC</t>
  </si>
  <si>
    <t>MONO MACK DEPOT</t>
  </si>
  <si>
    <t>POR TBL PRO 28X100MG</t>
  </si>
  <si>
    <t>MUCONASAL PLUS</t>
  </si>
  <si>
    <t>SPR NAS 1X10ML</t>
  </si>
  <si>
    <t>NEBIVOLOL SANDOZ 5 MG</t>
  </si>
  <si>
    <t>POR TBL NOB 28X5MG</t>
  </si>
  <si>
    <t>NEUROL 0.25</t>
  </si>
  <si>
    <t>TBL 30X0.25MG</t>
  </si>
  <si>
    <t>NEURONTIN 300MG</t>
  </si>
  <si>
    <t>CPS 50X300MG</t>
  </si>
  <si>
    <t>NOVALGIN</t>
  </si>
  <si>
    <t>INJ 10X2ML/1000MG</t>
  </si>
  <si>
    <t>500MG TBL FLM 20</t>
  </si>
  <si>
    <t>INJ 5X5ML/2500MG</t>
  </si>
  <si>
    <t>NOVORAPID FLEXPEN 100 U/ML</t>
  </si>
  <si>
    <t>OLFEN</t>
  </si>
  <si>
    <t>DRM GEL 1X50GM</t>
  </si>
  <si>
    <t>OLYNTH HA 0,1%</t>
  </si>
  <si>
    <t>1MG/ML NAS SPR SOL 10ML</t>
  </si>
  <si>
    <t>OPHTHALMO-SEPTONEX</t>
  </si>
  <si>
    <t>OPH GTT SOL 1X10ML PLAST</t>
  </si>
  <si>
    <t>PARALEN 500</t>
  </si>
  <si>
    <t>POR TBL NOB 24X500MG</t>
  </si>
  <si>
    <t>PARALEN GRIP HORKÝ NÁPOJ CITRÓN</t>
  </si>
  <si>
    <t>650MG/10MG POR GRA SUS 12</t>
  </si>
  <si>
    <t>PARALEN GRIP CHŘIPKA A BOLEST</t>
  </si>
  <si>
    <t>500MG/25MG/5MG TBL FLM 24 I</t>
  </si>
  <si>
    <t>PARALEN GRIP CHŘIPKA A KAŠEL</t>
  </si>
  <si>
    <t>500MG/15MG/5MG TBL FLM 24</t>
  </si>
  <si>
    <t>PENTASA SLOW RELEASE TABLETS 500 MG</t>
  </si>
  <si>
    <t>TBL PRO 100X500MG</t>
  </si>
  <si>
    <t>PIMAFUCORT</t>
  </si>
  <si>
    <t>10MG/G+10MG/G+3,5MG/G CRM 15G</t>
  </si>
  <si>
    <t>PREDNISON 20 LECIVA</t>
  </si>
  <si>
    <t>TBL 20X20MG(BLISTR)</t>
  </si>
  <si>
    <t>PREDNISON 5 LECIVA</t>
  </si>
  <si>
    <t>TBL 20X5MG</t>
  </si>
  <si>
    <t>PRENESSA</t>
  </si>
  <si>
    <t>4MG TBL NOB 30</t>
  </si>
  <si>
    <t>PRESTANCE 5 MG/5 MG</t>
  </si>
  <si>
    <t>POR TBL NOB 120</t>
  </si>
  <si>
    <t>PRESTARIUM NEO COMBI 10 MG/2,5 MG</t>
  </si>
  <si>
    <t>PRESTARIUM NEO COMBI 5mg/1,25mg</t>
  </si>
  <si>
    <t>PRESTARIUM NEO FORTE</t>
  </si>
  <si>
    <t>POR TBL FLM 30X10MG</t>
  </si>
  <si>
    <t>PROSULPIN 50MG</t>
  </si>
  <si>
    <t>TBL 60X50MG</t>
  </si>
  <si>
    <t>SALAZOPYRIN EN</t>
  </si>
  <si>
    <t>POR TBLENT100X500MG</t>
  </si>
  <si>
    <t>SECATOXIN /R/ FORTE</t>
  </si>
  <si>
    <t>GTT 25ML 25MG/10ML</t>
  </si>
  <si>
    <t>SEPTONEX</t>
  </si>
  <si>
    <t>SPR 1X45ML</t>
  </si>
  <si>
    <t>SERTRALIN APOTEX 50 MG POTAHOVANÉ TABLETY</t>
  </si>
  <si>
    <t>POR TBL FLM 30X50MG</t>
  </si>
  <si>
    <t>SILYMARIN AL 50</t>
  </si>
  <si>
    <t>DRG 100X50MG</t>
  </si>
  <si>
    <t>SINUPRET</t>
  </si>
  <si>
    <t>SIOFOR 1000</t>
  </si>
  <si>
    <t>POR TBL FLM 60X1000MG</t>
  </si>
  <si>
    <t>SIOFOR 850MG</t>
  </si>
  <si>
    <t>TBL FLM 60x850MG</t>
  </si>
  <si>
    <t>SOLU-MEDROL</t>
  </si>
  <si>
    <t>INJ SIC 1X40MG+1ML</t>
  </si>
  <si>
    <t>SORBIFER DURULES</t>
  </si>
  <si>
    <t>POR TBL FLM 100X100MG</t>
  </si>
  <si>
    <t>TBL FLM 60X320MG/60MG</t>
  </si>
  <si>
    <t>STOPTUSSIN</t>
  </si>
  <si>
    <t>POR GTT SOL 1X25ML</t>
  </si>
  <si>
    <t>SUPP.GLYCERINI SANOVA Glycerín.čípky Extra 3g 10ks</t>
  </si>
  <si>
    <t>Suppositoria Glyc.Sanova Classic 2g</t>
  </si>
  <si>
    <t>SUPPOSITORIA GLYCERINI LÉČIVA</t>
  </si>
  <si>
    <t>SUP 10X2,06G</t>
  </si>
  <si>
    <t>SYMBICORT 160 MIKROGRAMŮ/4,5 MIKROGRAMU</t>
  </si>
  <si>
    <t>160MCG/4,5MCG/DÁV INH SUS PSS 1X120DÁV</t>
  </si>
  <si>
    <t>SYNTOPHYLLIN</t>
  </si>
  <si>
    <t>INJ 5X10ML/240MG</t>
  </si>
  <si>
    <t>SYNTOSTIGMIN</t>
  </si>
  <si>
    <t>INJ 10X1ML/0.5MG</t>
  </si>
  <si>
    <t>TANTUM VERDE</t>
  </si>
  <si>
    <t>1,5MG/ML GGR 120ML</t>
  </si>
  <si>
    <t>TANTUM VERDE LEMON</t>
  </si>
  <si>
    <t>3MG PAS 20</t>
  </si>
  <si>
    <t>TELMISARTAN SANDOZ 80 MG</t>
  </si>
  <si>
    <t>POR TBL NOB 30X80MG</t>
  </si>
  <si>
    <t>POR TBL NOB 100X80MG</t>
  </si>
  <si>
    <t>TIAPRIDAL</t>
  </si>
  <si>
    <t>INJ SOL 12X2ML/100MG</t>
  </si>
  <si>
    <t>POR TBLNOB 50X100MG</t>
  </si>
  <si>
    <t>TISERCIN</t>
  </si>
  <si>
    <t>TORECAN</t>
  </si>
  <si>
    <t>SUP 6X6.5MG</t>
  </si>
  <si>
    <t>INJ 5X1ML/6.5MG</t>
  </si>
  <si>
    <t>TRALGIT SR 100</t>
  </si>
  <si>
    <t>POR TBL RET50X100MG</t>
  </si>
  <si>
    <t>TRAUMAPLANT</t>
  </si>
  <si>
    <t>UNG 1X50GM</t>
  </si>
  <si>
    <t>TRIAMCINOLON LECIVA</t>
  </si>
  <si>
    <t>CRM 1X10GM 0.1%</t>
  </si>
  <si>
    <t>UNG 1X10GM 0.1%</t>
  </si>
  <si>
    <t>TRIPLIXAM 5 MG/1,25 MG/5 MG</t>
  </si>
  <si>
    <t>TRITACE 10 MG</t>
  </si>
  <si>
    <t>POR TBL NOB 100X10MG</t>
  </si>
  <si>
    <t>TRITACE 2,5 MG</t>
  </si>
  <si>
    <t>POR TBL NOB 20X2.5MG</t>
  </si>
  <si>
    <t>TRITTICO AC 75</t>
  </si>
  <si>
    <t>TBL RET 30X75MG</t>
  </si>
  <si>
    <t>URSOSAN</t>
  </si>
  <si>
    <t>POR CPSDUR100X250MG</t>
  </si>
  <si>
    <t>VASOCARDIN 50</t>
  </si>
  <si>
    <t>POR TBL NOB 50X50MG</t>
  </si>
  <si>
    <t>VENTOLIN INHALER N</t>
  </si>
  <si>
    <t>100MCG/DÁV INH SUS PSS 200DÁV</t>
  </si>
  <si>
    <t>VEROSPIRON</t>
  </si>
  <si>
    <t>TBL 20X25MG</t>
  </si>
  <si>
    <t>VIGANTOL</t>
  </si>
  <si>
    <t>0,5MG/ML POR GTT SOL 1X10ML</t>
  </si>
  <si>
    <t>VOLTAREN EMULGEL</t>
  </si>
  <si>
    <t>10MG/G GEL 120G III</t>
  </si>
  <si>
    <t>VOLTAREN EMULGEL 10MG/G</t>
  </si>
  <si>
    <t>GEL 50G</t>
  </si>
  <si>
    <t>XADOS 20 MG TABLETY</t>
  </si>
  <si>
    <t>POR TBL NOB 50X20MG</t>
  </si>
  <si>
    <t>XARELTO 10 MG</t>
  </si>
  <si>
    <t>POR TBL FLM 100X10MG</t>
  </si>
  <si>
    <t>XORIMAX</t>
  </si>
  <si>
    <t>500MG TBL FLM 14</t>
  </si>
  <si>
    <t>ZALDIAR</t>
  </si>
  <si>
    <t>POR TBL FLM 20</t>
  </si>
  <si>
    <t>ZIBOR 25 000 IU</t>
  </si>
  <si>
    <t>INJ SOL 2X0.3ML/7500IU</t>
  </si>
  <si>
    <t>ZODAC</t>
  </si>
  <si>
    <t>TBL OBD 60X10MG</t>
  </si>
  <si>
    <t>POR TBL FLM 90X10MG</t>
  </si>
  <si>
    <t>TBL OBD 30X10MG</t>
  </si>
  <si>
    <t>ZOLOFT 50MG</t>
  </si>
  <si>
    <t>TBL OBD 28X50MG</t>
  </si>
  <si>
    <t>ZOLPIDEM MYLAN</t>
  </si>
  <si>
    <t>POR TBL FLM 20X10MG</t>
  </si>
  <si>
    <t>POR TBL FLM 50X10MG</t>
  </si>
  <si>
    <t>ZOXON 4</t>
  </si>
  <si>
    <t>POR TBL NOB 90X4MG</t>
  </si>
  <si>
    <t>léky - krev.deriváty ZUL (TO)</t>
  </si>
  <si>
    <t>ALBUNORM 20%</t>
  </si>
  <si>
    <t>200G/L INF SOL 1X100ML</t>
  </si>
  <si>
    <t>HUMAN ALBUMIN CSL BEHRING</t>
  </si>
  <si>
    <t>léky - hemofilici ZUL (TO)</t>
  </si>
  <si>
    <t>ALBUREX 20</t>
  </si>
  <si>
    <t>léky - antibiotika (LEK)</t>
  </si>
  <si>
    <t>AMOKSIKLAV 1 G</t>
  </si>
  <si>
    <t>POR TBL FLM 21X1GM</t>
  </si>
  <si>
    <t>AMOKSIKLAV 1.2GM</t>
  </si>
  <si>
    <t>INJ SIC 5X1.2GM</t>
  </si>
  <si>
    <t>AMPICILLIN AND SULBACTAM IBI 1 G + 500 MG PRÁŠEK P</t>
  </si>
  <si>
    <t>INJ PLV SOL 10X1G+500MG/LAH</t>
  </si>
  <si>
    <t>ARCHIFAR 1 G</t>
  </si>
  <si>
    <t>INJ+INF PLV SOL 10X1GM</t>
  </si>
  <si>
    <t>AXETINE 1,5GM</t>
  </si>
  <si>
    <t>INJ SIC 10X1.5GM</t>
  </si>
  <si>
    <t>AXETINE 750MG</t>
  </si>
  <si>
    <t>INJ SIC 10X750MG</t>
  </si>
  <si>
    <t>AZEPO 1 G</t>
  </si>
  <si>
    <t>BENEMICIN 300 MG</t>
  </si>
  <si>
    <t>CPS 100X300MG</t>
  </si>
  <si>
    <t>CIFLOXINAL</t>
  </si>
  <si>
    <t>500MG TBL FLM 10</t>
  </si>
  <si>
    <t>POR TBL FLM 10X250MG</t>
  </si>
  <si>
    <t>CIPROFLOXACIN KABI 400 MG/200 ML INFUZNÍ ROZTOK</t>
  </si>
  <si>
    <t>INF SOL 10X400MG/200ML</t>
  </si>
  <si>
    <t>Clindamycin Kabi 150mg/ml 10 x 4ml/600mg</t>
  </si>
  <si>
    <t>10 x 4ml /600mg</t>
  </si>
  <si>
    <t>Clindamycin Kabi inj.sol.10x2ml/300mg</t>
  </si>
  <si>
    <t>DALACIN C 300 MG</t>
  </si>
  <si>
    <t>POR CPS DUR 16X300MG</t>
  </si>
  <si>
    <t>ENTIZOL</t>
  </si>
  <si>
    <t>TBL 20X250MG</t>
  </si>
  <si>
    <t>FRAMYKOIN</t>
  </si>
  <si>
    <t>UNG 1X10GM</t>
  </si>
  <si>
    <t>FUROLIN TABLETY</t>
  </si>
  <si>
    <t>KLACID 500</t>
  </si>
  <si>
    <t>POR TBL FLM 14X500MG</t>
  </si>
  <si>
    <t>NORMIX</t>
  </si>
  <si>
    <t>POR TBL FLM 28X200MG</t>
  </si>
  <si>
    <t>OPHTHALMO-FRAMYKOIN</t>
  </si>
  <si>
    <t>UNG OPH 1X5GM</t>
  </si>
  <si>
    <t>PAMYCON NA PŘÍPRAVU KAPEK</t>
  </si>
  <si>
    <t>DRM PLV SOL 1X1LAH</t>
  </si>
  <si>
    <t>PIPERACILLIN/TAZOBACTAM KABI 4 G/0,5 G</t>
  </si>
  <si>
    <t>INF PLV SOL 10X4.5GM</t>
  </si>
  <si>
    <t>SUMETROLIM</t>
  </si>
  <si>
    <t>TBL 20X480MG</t>
  </si>
  <si>
    <t>VANCOMYCIN MYLAN 1000 MG</t>
  </si>
  <si>
    <t>INF PLV SOL 1X1GM</t>
  </si>
  <si>
    <t>XORIMAX 500 MG POTAH.TABLETY</t>
  </si>
  <si>
    <t>PORTBLFLM10X500MG</t>
  </si>
  <si>
    <t>ZYVOXID</t>
  </si>
  <si>
    <t>INF SOL 10X300ML</t>
  </si>
  <si>
    <t>léky - antimykotika (LEK)</t>
  </si>
  <si>
    <t>BATRAFEN</t>
  </si>
  <si>
    <t>CRM 1X20GM</t>
  </si>
  <si>
    <t>ACIDUM ASCORBICUM</t>
  </si>
  <si>
    <t>INJ 5X5ML</t>
  </si>
  <si>
    <t>ACIDUM FOLICUM LECIVA</t>
  </si>
  <si>
    <t>DRG 30X10MG</t>
  </si>
  <si>
    <t>AGEN 5</t>
  </si>
  <si>
    <t>POR TBL NOB 30X5MG</t>
  </si>
  <si>
    <t>AMARYL 3 MG</t>
  </si>
  <si>
    <t>POR TBL NOB 30X3MG</t>
  </si>
  <si>
    <t>ANOPYRIN</t>
  </si>
  <si>
    <t>100MG TBL NOB 60(6X10)</t>
  </si>
  <si>
    <t>ANOPYRIN 100MG</t>
  </si>
  <si>
    <t>TBL 20X100MG</t>
  </si>
  <si>
    <t>APAURIN</t>
  </si>
  <si>
    <t>INJ 10X2ML/10MG</t>
  </si>
  <si>
    <t>BETAHISTIN-RATIOPHARM 16 MG</t>
  </si>
  <si>
    <t>POR TBL NOB 60X16MG</t>
  </si>
  <si>
    <t>BISOPROLOL MYLAN</t>
  </si>
  <si>
    <t>BISOPROLOL MYLAN 5 MG</t>
  </si>
  <si>
    <t>5MG TBL FLM 30</t>
  </si>
  <si>
    <t>POR TBL FLM 100X5MG</t>
  </si>
  <si>
    <t>BROMHEXIN 8</t>
  </si>
  <si>
    <t>GTT 20ML 8MG/ML</t>
  </si>
  <si>
    <t>BUPIVACAINE ACCORD</t>
  </si>
  <si>
    <t>5MG/ML INJ SOL 1X20ML</t>
  </si>
  <si>
    <t>CALCICHEW D3</t>
  </si>
  <si>
    <t>CTB 20</t>
  </si>
  <si>
    <t>CARBOSORB</t>
  </si>
  <si>
    <t>320MG TBL NOB 20</t>
  </si>
  <si>
    <t>CEZERA 5 MG</t>
  </si>
  <si>
    <t>POR TBL FLM 30X5MG</t>
  </si>
  <si>
    <t>CISORDINOL 10 MG</t>
  </si>
  <si>
    <t>TBL FLM 50X10 MG</t>
  </si>
  <si>
    <t>CITALEC</t>
  </si>
  <si>
    <t>20MG TBL FLM 60</t>
  </si>
  <si>
    <t>INJ SOL 10X0.6ML/6KU</t>
  </si>
  <si>
    <t>CODEIN SLOVAKOFARMA</t>
  </si>
  <si>
    <t>15MG TBL NOB 10</t>
  </si>
  <si>
    <t>CODEIN SLOVAKOFARMA 30MG</t>
  </si>
  <si>
    <t>TBL 10X30MG-BLISTR</t>
  </si>
  <si>
    <t>CONCOR COMBI 5 MG/10 MG</t>
  </si>
  <si>
    <t>DEGAN</t>
  </si>
  <si>
    <t>TBL 40X10MG</t>
  </si>
  <si>
    <t>INJ 50X2ML/10MG</t>
  </si>
  <si>
    <t>DEPAKINE CHRONO 300</t>
  </si>
  <si>
    <t>TBL RET 100X300MG</t>
  </si>
  <si>
    <t>TBL OBD 30</t>
  </si>
  <si>
    <t>DEXAMED</t>
  </si>
  <si>
    <t>INJ 10X2ML/8MG</t>
  </si>
  <si>
    <t>DICYNONE 250</t>
  </si>
  <si>
    <t>INJ SOL 4X2ML/250MG</t>
  </si>
  <si>
    <t>DIMEXOL</t>
  </si>
  <si>
    <t>200MG TBL NOB 30</t>
  </si>
  <si>
    <t xml:space="preserve">DIPIDOLOR </t>
  </si>
  <si>
    <t>INJ 5X2ML 7.5MG/ML</t>
  </si>
  <si>
    <t>DIPROSONE</t>
  </si>
  <si>
    <t>CRM 1X30GM</t>
  </si>
  <si>
    <t>DITHIADEN</t>
  </si>
  <si>
    <t>TBL 20X2MG</t>
  </si>
  <si>
    <t>INJ 10X2ML</t>
  </si>
  <si>
    <t>DZ BRAUNOL 500 ML</t>
  </si>
  <si>
    <t>DZ TRIXO LIND 500ML</t>
  </si>
  <si>
    <t>EBRANTIL 60 RETARD</t>
  </si>
  <si>
    <t>POR CPS PRO 50X60MG</t>
  </si>
  <si>
    <t>ENAP 5MG</t>
  </si>
  <si>
    <t>TBL 100X5MG</t>
  </si>
  <si>
    <t>ENELBIN RETARD</t>
  </si>
  <si>
    <t>TBL OBD 50X100MG</t>
  </si>
  <si>
    <t>ESPUMISAN</t>
  </si>
  <si>
    <t>PORCPSMOL50X40MG-BL</t>
  </si>
  <si>
    <t>EUTHYROX 88 MIKROGRAMŮ</t>
  </si>
  <si>
    <t>88MCG TBL NOB 100 II</t>
  </si>
  <si>
    <t>FAKTU 100MG/2,5MG</t>
  </si>
  <si>
    <t>SUP 20</t>
  </si>
  <si>
    <t>FUROSEMID ACCORD</t>
  </si>
  <si>
    <t>10MG/ML INJ/INF SOL 10X2ML</t>
  </si>
  <si>
    <t>GERATAM 800MG</t>
  </si>
  <si>
    <t>TBL OBD 60X800MG</t>
  </si>
  <si>
    <t>GLUKÓZA 10 BRAUN</t>
  </si>
  <si>
    <t>INF SOL 10X500ML-PE</t>
  </si>
  <si>
    <t>GLUKÓZA 5 BRAUN</t>
  </si>
  <si>
    <t>GLYCLADA 60 MG</t>
  </si>
  <si>
    <t>POR TBL RET 90X60MG I</t>
  </si>
  <si>
    <t>GLYVENOL 400</t>
  </si>
  <si>
    <t>POR CPS MOL 60X400MG</t>
  </si>
  <si>
    <t>HELICID 40 MG</t>
  </si>
  <si>
    <t>POR CPS ETD 7X4X40MG</t>
  </si>
  <si>
    <t>DRM GEL 1X40GM</t>
  </si>
  <si>
    <t>HYDROCORTISON VALEANT 100 MG-výpadek</t>
  </si>
  <si>
    <t>INJ PLV SOL 10X100MG</t>
  </si>
  <si>
    <t>HYLAK FORTE</t>
  </si>
  <si>
    <t>POR SOL 100ML</t>
  </si>
  <si>
    <t>CHLORID SODNÝ 0,9% BRAUN</t>
  </si>
  <si>
    <t>INF SOL 20X100MLPELAH</t>
  </si>
  <si>
    <t>INF SOL 10X250MLPELAH</t>
  </si>
  <si>
    <t>INF SOL 10X500MLPELAH</t>
  </si>
  <si>
    <t>IBALGIN 400</t>
  </si>
  <si>
    <t>400MG TBL FLM 48</t>
  </si>
  <si>
    <t>PORTBLFLM30X400MG</t>
  </si>
  <si>
    <t>IBUPROFEN B. BRAUN 600MG</t>
  </si>
  <si>
    <t xml:space="preserve"> INF SOL 10X100ML</t>
  </si>
  <si>
    <t>IMAZOL KRÉMPASTA</t>
  </si>
  <si>
    <t>10MG/G DRM PST 1X30G</t>
  </si>
  <si>
    <t>INDOMETACIN 50 BERLIN-CHEMIE</t>
  </si>
  <si>
    <t>SUP 10X50MG</t>
  </si>
  <si>
    <t>INFECTOSCAB 5% KRÉM DRM</t>
  </si>
  <si>
    <t>1X30G</t>
  </si>
  <si>
    <t>INJ PROCAINII CHLORATI 0,2% ARD 10x200ml</t>
  </si>
  <si>
    <t>2MG/ML INJ SOL 10X200ML</t>
  </si>
  <si>
    <t>JOX SPR 30ML</t>
  </si>
  <si>
    <t>KAPIDIN 10 MG</t>
  </si>
  <si>
    <t>KL UNG.HYDROC.0,1G,LENIENS AD 100G</t>
  </si>
  <si>
    <t>Klysma salinické 135ml</t>
  </si>
  <si>
    <t>LERIVON</t>
  </si>
  <si>
    <t>30MG TBL FLM 20</t>
  </si>
  <si>
    <t>LEVETIRACETAM ACTAVIS 250MG</t>
  </si>
  <si>
    <t>TBL FLM 50x250mg</t>
  </si>
  <si>
    <t>LIPANTHYL NT</t>
  </si>
  <si>
    <t>145MG TBL FLM 30</t>
  </si>
  <si>
    <t>MAGNE B6</t>
  </si>
  <si>
    <t>DRG 50</t>
  </si>
  <si>
    <t>TBL NOB 50X0,5GM</t>
  </si>
  <si>
    <t>MARCAINE 0.5%</t>
  </si>
  <si>
    <t>5MG/ML INJ SOL 5X20ML</t>
  </si>
  <si>
    <t>MAXITROL</t>
  </si>
  <si>
    <t>OPH GTT SUS 1X5ML</t>
  </si>
  <si>
    <t>OPH UNG 3,5G</t>
  </si>
  <si>
    <t>MICETAL</t>
  </si>
  <si>
    <t>10MG/G GEL 100G</t>
  </si>
  <si>
    <t>POR TBL OBD 20</t>
  </si>
  <si>
    <t>MIRTAZAPIN MYLAN 30 MG</t>
  </si>
  <si>
    <t>POR TBL DIS 30X30MG</t>
  </si>
  <si>
    <t>MOXOSTAD 0.4 MG</t>
  </si>
  <si>
    <t>POR TBL FLM30X0.4MG</t>
  </si>
  <si>
    <t>MUCOSOLVAN LONG EFFECT</t>
  </si>
  <si>
    <t>75MG CPS PRO 20</t>
  </si>
  <si>
    <t>MYDOCALM 150MG</t>
  </si>
  <si>
    <t>TBL OBD 30X150MG</t>
  </si>
  <si>
    <t>NAC AL 600 ŠUMIVÉ TABLETY</t>
  </si>
  <si>
    <t>POR TBL EFF20X600MG</t>
  </si>
  <si>
    <t>NEODOLPASSE</t>
  </si>
  <si>
    <t>75MG/30MG INF SOL 10X250ML</t>
  </si>
  <si>
    <t>NITROGLYCERIN-SLOVAKOFARMA</t>
  </si>
  <si>
    <t>0,5MG TBL SLG 20</t>
  </si>
  <si>
    <t>NO-SPA</t>
  </si>
  <si>
    <t>POR TBL NOB 24X40MG</t>
  </si>
  <si>
    <t>ONDANSETRON ACCORD</t>
  </si>
  <si>
    <t>2MG/ML INJ+INF SOL 5X4ML</t>
  </si>
  <si>
    <t>OPHTHALMO-HYDROCORTISON LECIVA</t>
  </si>
  <si>
    <t>UNG OPH 1X5GM 0.5%</t>
  </si>
  <si>
    <t>OXAZEPAM TBL.20X10MG</t>
  </si>
  <si>
    <t>TBL 20X10MG(BLISTR)</t>
  </si>
  <si>
    <t>PARACETAMOL KABI 10MG/ML</t>
  </si>
  <si>
    <t>INF SOL 10X100ML/1000MG</t>
  </si>
  <si>
    <t>PARALEN 500 TBL 12</t>
  </si>
  <si>
    <t>500MG TBL NOB 12</t>
  </si>
  <si>
    <t>PK-MERZ</t>
  </si>
  <si>
    <t>TBL OBD 90X100MG</t>
  </si>
  <si>
    <t>PREGABALIN TEVA</t>
  </si>
  <si>
    <t>150MG CPS DUR 56</t>
  </si>
  <si>
    <t>75MG CPS DUR 56</t>
  </si>
  <si>
    <t>PRENEWEL</t>
  </si>
  <si>
    <t>8MG/2,5MG TBL NOB 30</t>
  </si>
  <si>
    <t>PRESTARIUM NEO</t>
  </si>
  <si>
    <t>POR TBL FLM 90X5MG</t>
  </si>
  <si>
    <t>PROTHAZIN</t>
  </si>
  <si>
    <t>25MG TBL FLM 20</t>
  </si>
  <si>
    <t>PYRIDOXIN LÉČIVA TBL</t>
  </si>
  <si>
    <t xml:space="preserve">POR TBL NOB 20X20MG </t>
  </si>
  <si>
    <t>RIVOTRIL 2 MG</t>
  </si>
  <si>
    <t>TBL 30X2MG</t>
  </si>
  <si>
    <t>ROCALTROL 0.50 MCG</t>
  </si>
  <si>
    <t>POR CPSMOL30X0.50RG</t>
  </si>
  <si>
    <t>SECTRAL 400</t>
  </si>
  <si>
    <t>TBL OBD 30X400MG</t>
  </si>
  <si>
    <t>SIOFOR 500</t>
  </si>
  <si>
    <t>TBL OBD 60X500MG</t>
  </si>
  <si>
    <t>SMECTA</t>
  </si>
  <si>
    <t>PLV POR 1X30SACKU</t>
  </si>
  <si>
    <t>STOPTUSSIN 40MG/ML+100MG/ML</t>
  </si>
  <si>
    <t>POR GTT SOL 50ML + PIP</t>
  </si>
  <si>
    <t>STOPTUSSIN TABLETY</t>
  </si>
  <si>
    <t>POR TBL NOB 20</t>
  </si>
  <si>
    <t>SUFENTANIL TORREX 5MCG/ML</t>
  </si>
  <si>
    <t>INJ SOL 5X2ML/10RG</t>
  </si>
  <si>
    <t>1,5MG/ML GGR 240 ML</t>
  </si>
  <si>
    <t>TANTUM VERDE SPRAY FORTE</t>
  </si>
  <si>
    <t>ORM SPR 15ML 0.30%</t>
  </si>
  <si>
    <t>TEGRETOL CR 200</t>
  </si>
  <si>
    <t>TBL RET 50X200MG</t>
  </si>
  <si>
    <t>TELMISARTAN EGIS 80 MG</t>
  </si>
  <si>
    <t>TBL FLM 30</t>
  </si>
  <si>
    <t>TENSIOMIN</t>
  </si>
  <si>
    <t>TBL 30X12.5MG</t>
  </si>
  <si>
    <t>TEZEO 40 MG</t>
  </si>
  <si>
    <t>POR TBL NOB 28X40MG</t>
  </si>
  <si>
    <t>THIAMIN LECIVA</t>
  </si>
  <si>
    <t>TBL 20X50MG(BLISTR)</t>
  </si>
  <si>
    <t>INJ 10X1ML/25MG</t>
  </si>
  <si>
    <t>TOVIAZ 8 MG</t>
  </si>
  <si>
    <t>POR TBL PRO 28X8MG</t>
  </si>
  <si>
    <t>TRALGIT</t>
  </si>
  <si>
    <t>POR CPS DUR 20X50MG</t>
  </si>
  <si>
    <t>TRAMADOL KALCEKS</t>
  </si>
  <si>
    <t>50MG/ML INJ/INF SOL 5X2ML</t>
  </si>
  <si>
    <t>TRUND 250 MG POTAHOVANÉ TABLETY</t>
  </si>
  <si>
    <t>POR TBL FLM 50X250MG</t>
  </si>
  <si>
    <t>TULIP 10 MG POTAHOVANÉ TABLETY</t>
  </si>
  <si>
    <t>TULIP 20 MG POTAHOVANÉ TABLETY</t>
  </si>
  <si>
    <t>TULIP 40 MG</t>
  </si>
  <si>
    <t>VERAL 1% GEL</t>
  </si>
  <si>
    <t>DRM GEL 1X50GM II</t>
  </si>
  <si>
    <t>VITAMIN B12 LECIVA 300RG</t>
  </si>
  <si>
    <t>INJ 5X1ML/300RG</t>
  </si>
  <si>
    <t>Vitar Soda tbl.150</t>
  </si>
  <si>
    <t>neleč.</t>
  </si>
  <si>
    <t>37,5MG/325MG TBL FLM 30X1</t>
  </si>
  <si>
    <t>INJ SOL 2X0.4ML/10000IU</t>
  </si>
  <si>
    <t>ZIBOR 3500 IU</t>
  </si>
  <si>
    <t>INJ SOL 10X0.2ML</t>
  </si>
  <si>
    <t>ZOVIRAX 200 MG</t>
  </si>
  <si>
    <t>POR TBL NOB25X200MG</t>
  </si>
  <si>
    <t>AMOKSIKLAV</t>
  </si>
  <si>
    <t>TBL OBD 21X625MG</t>
  </si>
  <si>
    <t>AMOKSIKLAV 1G</t>
  </si>
  <si>
    <t>TBL OBD 14X1GM</t>
  </si>
  <si>
    <t>DEOXYMYKOIN</t>
  </si>
  <si>
    <t>TBL 10X100MG</t>
  </si>
  <si>
    <t>GENTAMICIN LEK 80 MG/2 ML</t>
  </si>
  <si>
    <t>INJ SOL 10X2ML/80MG</t>
  </si>
  <si>
    <t>FLUCONAZOL KABI 2 MG/ML</t>
  </si>
  <si>
    <t>INF SOL 10X100ML/200MG</t>
  </si>
  <si>
    <t>ADVANTAN MASTNÝ KRÉM</t>
  </si>
  <si>
    <t>1MG/G CRM 1X15G</t>
  </si>
  <si>
    <t>300MG TBL NOB 30</t>
  </si>
  <si>
    <t>AMARYL 2 MG</t>
  </si>
  <si>
    <t>POR TBL NOB 30X2MG</t>
  </si>
  <si>
    <t>ANAFRANIL 25</t>
  </si>
  <si>
    <t>TBL OBD 30X25MG</t>
  </si>
  <si>
    <t>ANAFRANIL SR 75</t>
  </si>
  <si>
    <t>TBL RET 20X75MG</t>
  </si>
  <si>
    <t>AQUA PRO INJECTIONE BRAUN</t>
  </si>
  <si>
    <t>INJ SOL 20X10ML-PLA</t>
  </si>
  <si>
    <t>BETADINE (CHIRURG.) - hnědá</t>
  </si>
  <si>
    <t>LIQ 1X120ML</t>
  </si>
  <si>
    <t>50MG TBL PRO 100</t>
  </si>
  <si>
    <t>BIOFENAC 100 MG POTAHOVANÉ TABLETY</t>
  </si>
  <si>
    <t>POR TBL FLM 20X100MG</t>
  </si>
  <si>
    <t>BISEPTOL</t>
  </si>
  <si>
    <t>400MG/80MG TBL NOB 28</t>
  </si>
  <si>
    <t>BISOPROLOL MYLAN 2,5 MG</t>
  </si>
  <si>
    <t>2,5MG TBL FLM 30</t>
  </si>
  <si>
    <t>BRINTELLIX 10 MG</t>
  </si>
  <si>
    <t>POR TBL FLM 28X10MG</t>
  </si>
  <si>
    <t>CARAMLO 8MG/5MG TABLETY</t>
  </si>
  <si>
    <t>POR TBL NOB 28</t>
  </si>
  <si>
    <t>CARVESAN 6,25</t>
  </si>
  <si>
    <t>POR TBL NOB 30X6,25MG</t>
  </si>
  <si>
    <t>CARZAP 16 MG</t>
  </si>
  <si>
    <t>POR TBL NOB 28X16MG</t>
  </si>
  <si>
    <t>CARZAP HCT 32 MG/12,5 MG TABLETY</t>
  </si>
  <si>
    <t>CONTROLOC 20 MG</t>
  </si>
  <si>
    <t>POR TBL ENT 100X20MG</t>
  </si>
  <si>
    <t>POR TBL ENT 28X20MG I</t>
  </si>
  <si>
    <t>CONTROLOC 40 MG</t>
  </si>
  <si>
    <t>POR TBL ENT 28X40MG</t>
  </si>
  <si>
    <t>Cotrim Ratiopharm 480 mg/5 ml - MIMOŘÁDNÝ DOVOZ</t>
  </si>
  <si>
    <t>5X5ml</t>
  </si>
  <si>
    <t>DERMOVATE</t>
  </si>
  <si>
    <t>CRM 1X25GM 0.05%</t>
  </si>
  <si>
    <t>5MG TBL NOB 20(1X20)</t>
  </si>
  <si>
    <t>DITUSTAT</t>
  </si>
  <si>
    <t>EUCREAS 50 MG/1000 MG</t>
  </si>
  <si>
    <t>EUPHYLLIN CR N 200</t>
  </si>
  <si>
    <t>200MG CPS PRO 50</t>
  </si>
  <si>
    <t>FENTALIS 25 MCG/H TRANSDERMÁLNÍ NÁPLAST</t>
  </si>
  <si>
    <t>DRM EMP TDR 5X5.78MG</t>
  </si>
  <si>
    <t>FURORESE 40</t>
  </si>
  <si>
    <t>TBL 100X40MG</t>
  </si>
  <si>
    <t>FYZIOLOGICKÝ ROZTOK VIAFLO</t>
  </si>
  <si>
    <t>INF SOL 10X1000ML</t>
  </si>
  <si>
    <t>GERATAM 1200</t>
  </si>
  <si>
    <t>TBL OBD 60X1200MG</t>
  </si>
  <si>
    <t>POR TBL RET 60X60MG I</t>
  </si>
  <si>
    <t>HIRUDOID FORTE</t>
  </si>
  <si>
    <t>IMACORT</t>
  </si>
  <si>
    <t>10MG/G+2,5MG/G+5MG/G CRM 20G</t>
  </si>
  <si>
    <t>IMODIUM</t>
  </si>
  <si>
    <t>2MG CPS DUR 20</t>
  </si>
  <si>
    <t>2MG CPS DUR 8</t>
  </si>
  <si>
    <t>IMUNOR</t>
  </si>
  <si>
    <t>LYO 4X10MG</t>
  </si>
  <si>
    <t>INDAPAMID STADA 1,5 MG</t>
  </si>
  <si>
    <t>POR TBL PRO 30X1.5MG</t>
  </si>
  <si>
    <t>INHIBACE 2.5 MG</t>
  </si>
  <si>
    <t>POR TBL FLM28X2.5MG</t>
  </si>
  <si>
    <t>ISOLYTE BP - PLAST. LÁHEV</t>
  </si>
  <si>
    <t xml:space="preserve">INF SOL 10X1000ML KP </t>
  </si>
  <si>
    <t>KALIUM CHLORATUM LECIVA 7.5%</t>
  </si>
  <si>
    <t>INJ 5X10ML 7.5%</t>
  </si>
  <si>
    <t>KL ETHANOLUM BENZ.DENAT. 900ml /720g/</t>
  </si>
  <si>
    <t>LAGOSA</t>
  </si>
  <si>
    <t>DRG 100X150MG</t>
  </si>
  <si>
    <t>LIPANTHYL S 215MG</t>
  </si>
  <si>
    <t>215MG TBL FLM 30</t>
  </si>
  <si>
    <t>LOPRIDAM</t>
  </si>
  <si>
    <t>8MG/2,5MG/5MG TBL NOB 30</t>
  </si>
  <si>
    <t>LORADUR</t>
  </si>
  <si>
    <t>POR TBL NOB 50</t>
  </si>
  <si>
    <t>LORADUR MITE</t>
  </si>
  <si>
    <t>MEDROL 16 MG</t>
  </si>
  <si>
    <t>POR TBLNOB50X16MG-B</t>
  </si>
  <si>
    <t>MEDROL 4MG</t>
  </si>
  <si>
    <t>TBL NOB 30 II</t>
  </si>
  <si>
    <t>MUCOSOLVAN</t>
  </si>
  <si>
    <t>POR GTT SOL+INH SOL 60ML</t>
  </si>
  <si>
    <t>PIPERACILLIN/TAZOBACTAM IBIGEN - MIMOŘÁDNÝ DOVOZ</t>
  </si>
  <si>
    <t>4G/0,5G INF PLV SOL 10</t>
  </si>
  <si>
    <t>PRESTANCE 10 MG/5 MG</t>
  </si>
  <si>
    <t>QUETIAPINE POLPHARMA 25 MG POTAHOVANÉ TABLETY</t>
  </si>
  <si>
    <t>POR TBL FLM 30X25MG</t>
  </si>
  <si>
    <t>RECOXA 15</t>
  </si>
  <si>
    <t>POR TBL NOB 30X15MG</t>
  </si>
  <si>
    <t>RINGERUV ROZTOK BRAUN</t>
  </si>
  <si>
    <t>INF 10X500ML(LDPE)</t>
  </si>
  <si>
    <t>RIVOTRIL 0.5 MG</t>
  </si>
  <si>
    <t>TBL 50X0.5MG</t>
  </si>
  <si>
    <t>ROSUMOP 40 MG</t>
  </si>
  <si>
    <t>POR TBL FLM 30X40MG</t>
  </si>
  <si>
    <t>SANORIN EMULSIO</t>
  </si>
  <si>
    <t>GTT NAS 10ML 0.1%</t>
  </si>
  <si>
    <t>320MG/60MG TBL RET 30</t>
  </si>
  <si>
    <t>SPASMED 15</t>
  </si>
  <si>
    <t>POR TBL FLM 30X15MG</t>
  </si>
  <si>
    <t xml:space="preserve">SUBOXONE 2 MG/0,5 MG </t>
  </si>
  <si>
    <t xml:space="preserve">ORM TBL SLG 7 </t>
  </si>
  <si>
    <t>TARDYFERON</t>
  </si>
  <si>
    <t>TBL RET 30</t>
  </si>
  <si>
    <t>TARKA 180/2 MG TBL.</t>
  </si>
  <si>
    <t>POR TBL RET 28</t>
  </si>
  <si>
    <t>TORVACARD NEO 20 MG</t>
  </si>
  <si>
    <t>POR TBL RET30X100MG</t>
  </si>
  <si>
    <t>TRANSTEC 35 MCG/H</t>
  </si>
  <si>
    <t>DRM EMP TDR 5X20MG</t>
  </si>
  <si>
    <t>TRIPLIXAM 10 MG/2,5 MG/10 MG</t>
  </si>
  <si>
    <t>TRITACE 5</t>
  </si>
  <si>
    <t>TBL 30X5MG</t>
  </si>
  <si>
    <t>TROZEL 2,5 MG POTAHOVANÉ TABLETY</t>
  </si>
  <si>
    <t>POR TBL FLM 30X2.5MG</t>
  </si>
  <si>
    <t>CPS 50X250MG</t>
  </si>
  <si>
    <t>VENLAFAXIN MYLAN 75 MG</t>
  </si>
  <si>
    <t>75MG CPS PRO 30</t>
  </si>
  <si>
    <t>VITAMIN B12 LECIVA 1000RG</t>
  </si>
  <si>
    <t>INJ 5X1ML/1000RG</t>
  </si>
  <si>
    <t>POR TBL NOB 30X20MG</t>
  </si>
  <si>
    <t>ZYLLT 75 MG</t>
  </si>
  <si>
    <t>POR TBL FLM 28X75MG</t>
  </si>
  <si>
    <t>ABAKTAL</t>
  </si>
  <si>
    <t>INJ 10X5ML/400MG</t>
  </si>
  <si>
    <t>BISEPTOL 480</t>
  </si>
  <si>
    <t>INJ 10X5ML</t>
  </si>
  <si>
    <t>CEFEPIM NORIDEM</t>
  </si>
  <si>
    <t>2G INJ/INF PLV SOL 1</t>
  </si>
  <si>
    <t>CEFTAZIDIM KABI 2 GM</t>
  </si>
  <si>
    <t>INJ+INF PLV SOL 10X2GM</t>
  </si>
  <si>
    <t>CIPROFLOXACIN KABI 200 MG/100 ML INFUZNÍ ROZTOK</t>
  </si>
  <si>
    <t>INF SOL 10X200MG/100ML</t>
  </si>
  <si>
    <t>KLACID I.V.</t>
  </si>
  <si>
    <t>INF PLV SOL 1X500MG</t>
  </si>
  <si>
    <t>MEROPENEM KABI 1 G</t>
  </si>
  <si>
    <t>INJ+INF PLV SOL 10X1000MG</t>
  </si>
  <si>
    <t>METRONIDAZOL 500MG BRAUN</t>
  </si>
  <si>
    <t>INJ 10X100ML(LDPE)</t>
  </si>
  <si>
    <t>OFLOXIN 200</t>
  </si>
  <si>
    <t>TBL OBD 10X200MG</t>
  </si>
  <si>
    <t>SEFOTAK 1 G</t>
  </si>
  <si>
    <t>INJ PLV SOL 1X1GM</t>
  </si>
  <si>
    <t>TIENAM 500 MG/500 MG I.V.</t>
  </si>
  <si>
    <t>INF PLV SOL 1X10LAH/20ML</t>
  </si>
  <si>
    <t>TYGACIL 50 MG</t>
  </si>
  <si>
    <t>INF PLV SOL 10X50MG/5ML</t>
  </si>
  <si>
    <t>UNASYN</t>
  </si>
  <si>
    <t>INJ PLV SOL 1X1.5GM</t>
  </si>
  <si>
    <t xml:space="preserve">ZAVICEFTA 2G/0,5G </t>
  </si>
  <si>
    <t>INF PLV CSL 10</t>
  </si>
  <si>
    <t>ZINFORO 600 MG</t>
  </si>
  <si>
    <t>INF PLV CSL 10X600MG</t>
  </si>
  <si>
    <t>BATRAFEN ROZTOK</t>
  </si>
  <si>
    <t>10MG/ML DRM SOL 20ML</t>
  </si>
  <si>
    <t>VORIKONAZOL SANDOZ 200 MG</t>
  </si>
  <si>
    <t>TBL FLM 14X200MG</t>
  </si>
  <si>
    <t>ARDEANUTRISOL G 40</t>
  </si>
  <si>
    <t>400G/L INF SOL 20X80ML</t>
  </si>
  <si>
    <t>BRAUNOVIDON MAST</t>
  </si>
  <si>
    <t>UNG 1X100GM-TUBA</t>
  </si>
  <si>
    <t>Carbocit tbl.20</t>
  </si>
  <si>
    <t>FORMANO</t>
  </si>
  <si>
    <t>INH PLV CPS 60X12RG</t>
  </si>
  <si>
    <t>PEROXID VODÍKU 3% COO</t>
  </si>
  <si>
    <t>DRM SOL 1X100ML 3%</t>
  </si>
  <si>
    <t>TRISPAN 20 MG/ML INJEKČNÍ SUSPENZE</t>
  </si>
  <si>
    <t>INJ SUS 10X1ML/20MG</t>
  </si>
  <si>
    <t>AERIUS 2,5 MG</t>
  </si>
  <si>
    <t>POR TBL DIS 30X2.5MG</t>
  </si>
  <si>
    <t>AGAPURIN</t>
  </si>
  <si>
    <t>INJ 5X5ML/100MG</t>
  </si>
  <si>
    <t>ALPHA D3 1MCG</t>
  </si>
  <si>
    <t>POR CPS MOL 30X1RG</t>
  </si>
  <si>
    <t>PAR LQF 20X100ML-PE</t>
  </si>
  <si>
    <t>ARDEAELYTOSOL NA.HYDR.CARB. 4,2%</t>
  </si>
  <si>
    <t>42MG/ML INF CNC SOL 10X200ML</t>
  </si>
  <si>
    <t>ATROPIN BIOTIKA 0.5MG</t>
  </si>
  <si>
    <t>ATROVENT N</t>
  </si>
  <si>
    <t>INH SOL PSS200X20RG</t>
  </si>
  <si>
    <t>AVAMYS NAS.SPR.SUS 120X27,5RG</t>
  </si>
  <si>
    <t>BERODUAL</t>
  </si>
  <si>
    <t>INH LIQ 1X20ML</t>
  </si>
  <si>
    <t>BETALOC</t>
  </si>
  <si>
    <t>1MG/ML INJ SOL 5X5ML</t>
  </si>
  <si>
    <t>B-komplex forte 100tbl. Zentiva</t>
  </si>
  <si>
    <t>BRUFEN 400</t>
  </si>
  <si>
    <t>BURONIL 25 MG</t>
  </si>
  <si>
    <t>POR TBL OBD 50X25MG</t>
  </si>
  <si>
    <t>CTB 60</t>
  </si>
  <si>
    <t>CALCIUM BIOTIKA</t>
  </si>
  <si>
    <t>INJ 10X10ML/1GM</t>
  </si>
  <si>
    <t>PLV 1X25GM</t>
  </si>
  <si>
    <t>CARDILAN</t>
  </si>
  <si>
    <t>TBL 100X175MG</t>
  </si>
  <si>
    <t>INJ 10X10ML</t>
  </si>
  <si>
    <t>CAVINTON</t>
  </si>
  <si>
    <t>TBL 50X5MG</t>
  </si>
  <si>
    <t>CORDARONE</t>
  </si>
  <si>
    <t>INJ SOL 6X3ML/150MG</t>
  </si>
  <si>
    <t>LIQ 1X250ML</t>
  </si>
  <si>
    <t>CYTO-Ringerův roztok BRAUN 500 ML, REF.3600297</t>
  </si>
  <si>
    <t>1X500ML</t>
  </si>
  <si>
    <t>DILURAN</t>
  </si>
  <si>
    <t>DUROGESIC 50MCG/H</t>
  </si>
  <si>
    <t>EMP 5X5MG(20CM2)</t>
  </si>
  <si>
    <t>DZ OCTENISEPT 250 ml</t>
  </si>
  <si>
    <t>sprej</t>
  </si>
  <si>
    <t>DZ PRONTORAL 250ML</t>
  </si>
  <si>
    <t>EBRANTIL I.V. 25</t>
  </si>
  <si>
    <t>INJ SOL 5X5ML/25MG</t>
  </si>
  <si>
    <t>EBRANTIL I.V.50</t>
  </si>
  <si>
    <t>INJ SOL 5X10ML/50MG</t>
  </si>
  <si>
    <t>TBL FLM 56</t>
  </si>
  <si>
    <t>ELICEA 5 MG</t>
  </si>
  <si>
    <t>POR TBL FLM 28X5MG</t>
  </si>
  <si>
    <t>ELIQUIS 2,5 MG</t>
  </si>
  <si>
    <t>POR TBL FLM 20X2.5MG</t>
  </si>
  <si>
    <t>EMLA</t>
  </si>
  <si>
    <t>25MG/G+25MG/G CRM 1X30G</t>
  </si>
  <si>
    <t>EPANUTIN PARENTERAL</t>
  </si>
  <si>
    <t>INJ SOL 5X5ML/250MG</t>
  </si>
  <si>
    <t>EPHEDRIN BIOTIKA</t>
  </si>
  <si>
    <t>INJ SOL 10X1ML/50MG</t>
  </si>
  <si>
    <t>Espumisan cps.100x40mg-blistr</t>
  </si>
  <si>
    <t>0057585</t>
  </si>
  <si>
    <t>Essentiale Forte N</t>
  </si>
  <si>
    <t>por.cps.dur.100</t>
  </si>
  <si>
    <t>EUTHYROX 75</t>
  </si>
  <si>
    <t>TBL 100X75RG</t>
  </si>
  <si>
    <t>FAMOSAN</t>
  </si>
  <si>
    <t>TBL OBD 20X40MG</t>
  </si>
  <si>
    <t>1MG/G GEL 1X30G</t>
  </si>
  <si>
    <t>FORTECORTIN 4</t>
  </si>
  <si>
    <t>POR TBL NOB 20X4MG</t>
  </si>
  <si>
    <t>FRESUBIN 3,2 KCAL DRINK MANGO</t>
  </si>
  <si>
    <t>POR SOL 4X125ML</t>
  </si>
  <si>
    <t>FUROSEMID BIOTIKA FORTE</t>
  </si>
  <si>
    <t>INJ 10X10ML/125MG</t>
  </si>
  <si>
    <t>GELASPAN 4% EBI20x500 ml</t>
  </si>
  <si>
    <t>INF SOL20X500ML VAK</t>
  </si>
  <si>
    <t>INF SOL 20X100ML-PE</t>
  </si>
  <si>
    <t>GODASAL 100</t>
  </si>
  <si>
    <t>GUAJACURAN « 5 % INJ</t>
  </si>
  <si>
    <t>HEMINEVRIN 192 MG</t>
  </si>
  <si>
    <t>POR CPS MOL 100X192MG (dříve název 300mg!)</t>
  </si>
  <si>
    <t>HEPARIN LECIVA</t>
  </si>
  <si>
    <t>INJ 1X10ML/50KU</t>
  </si>
  <si>
    <t>HUMULIN N 100 M.J./ML</t>
  </si>
  <si>
    <t>Hylo-Comod gtt. 2 x10 ml</t>
  </si>
  <si>
    <t>IBEROGAST</t>
  </si>
  <si>
    <t>POR GTT SOL 20ML</t>
  </si>
  <si>
    <t>JODISOL SPRAY S MECHANICKÝM ROZPRAŠOVAČEM</t>
  </si>
  <si>
    <t>DRM SPR SOL 1X75GM</t>
  </si>
  <si>
    <t>JOVESTO 5 MG POTAHOVANÉ TABLETY</t>
  </si>
  <si>
    <t>POR TBL FLM 30X5MG I</t>
  </si>
  <si>
    <t>KL Medispend Lemon 1000 ml</t>
  </si>
  <si>
    <t>LESCOL XL</t>
  </si>
  <si>
    <t>POR TBL PRO 28X80MG</t>
  </si>
  <si>
    <t>3MG TBL NOB 28</t>
  </si>
  <si>
    <t>LINOLA-FETT OLBAD</t>
  </si>
  <si>
    <t>OLE 1X400ML</t>
  </si>
  <si>
    <t>LIOTON 100 000 GEL</t>
  </si>
  <si>
    <t>DRM GEL 1X100GM</t>
  </si>
  <si>
    <t>MIDAZOLAM ACCORD 1 MG/ML</t>
  </si>
  <si>
    <t>INJ+INF SOL 10X5ML</t>
  </si>
  <si>
    <t>MONOPRIL 20 MG</t>
  </si>
  <si>
    <t>POR TBL NOB 28X20MG</t>
  </si>
  <si>
    <t>MUSCORIL INJ</t>
  </si>
  <si>
    <t>INJ SOL 6X2ML/4MG</t>
  </si>
  <si>
    <t>NASIVIN 0,05%</t>
  </si>
  <si>
    <t>NAS GTT SOL 10ML</t>
  </si>
  <si>
    <t>NATRIUM CHLORATUM BIOTIKA 10%</t>
  </si>
  <si>
    <t>NATRIUM CHLORATUM BIOTIKA ISOT.</t>
  </si>
  <si>
    <t>INF 10X250ML</t>
  </si>
  <si>
    <t>NORADRENALIN LECIVA</t>
  </si>
  <si>
    <t>NOVORAPID 100 U/ML</t>
  </si>
  <si>
    <t>INJ SOL 1X10ML</t>
  </si>
  <si>
    <t>NUTRICOMP DRINK 2,0 KCAL FIBRE ČOKOLÁDOVÁ PRALINKA</t>
  </si>
  <si>
    <t>POR SOL 4X200ML</t>
  </si>
  <si>
    <t>NUTRICOMP DRINK 2,0 KCAL FIBRE MLÉČNÝ KARAMEL</t>
  </si>
  <si>
    <t>NUTRICOMP DRINK 2,0 KCAL FIBRE TŘEŠEŇ</t>
  </si>
  <si>
    <t>NUTRICOMP DRINK PLUS HP ČOKOLÁDA, NUGÁT</t>
  </si>
  <si>
    <t>OCUflash gtt. 2x10ml</t>
  </si>
  <si>
    <t>10MG/G GEL 1X100G</t>
  </si>
  <si>
    <t>PANCREOLAN FORTE</t>
  </si>
  <si>
    <t>6000U TBL ENT 30</t>
  </si>
  <si>
    <t>PANTHENOL SPRAY</t>
  </si>
  <si>
    <t>46,3MG/G DRM SPR SUS 130G</t>
  </si>
  <si>
    <t>PARALEN PLUS</t>
  </si>
  <si>
    <t>TBL OBD 24</t>
  </si>
  <si>
    <t>PARALEN PLUS tbl.flm.24</t>
  </si>
  <si>
    <t>325MG/30MG/15MG TBL FLM 24</t>
  </si>
  <si>
    <t>POLMATINE 10MG</t>
  </si>
  <si>
    <t>TBL FLM 28</t>
  </si>
  <si>
    <t>PREGABALIN SANDOZ</t>
  </si>
  <si>
    <t>75MG CPS DUR 84</t>
  </si>
  <si>
    <t>PRENEWEL 4 MG/1,25 MG</t>
  </si>
  <si>
    <t>RANITAL</t>
  </si>
  <si>
    <t>INJ 5X2ML/50MG</t>
  </si>
  <si>
    <t>REPARIL - GEL N</t>
  </si>
  <si>
    <t>10MG/G+50MG/G GEL 40G I</t>
  </si>
  <si>
    <t>RINGERŮV ROZTOK VIAFLO</t>
  </si>
  <si>
    <t>INF SOL 20X500ML</t>
  </si>
  <si>
    <t>SELEGOS</t>
  </si>
  <si>
    <t>5MG TBL NOB 50</t>
  </si>
  <si>
    <t>SIRDALUD 4 MG</t>
  </si>
  <si>
    <t>POR TBL NOB 30X4MG</t>
  </si>
  <si>
    <t>PLV POR 1X10SACKU</t>
  </si>
  <si>
    <t>SPECIES UROLOGICAE PLANTA LEROS</t>
  </si>
  <si>
    <t>SPC 20X1.5GM(SÁČKY)</t>
  </si>
  <si>
    <t>INJ SOL 5X2ML (10rg)</t>
  </si>
  <si>
    <t>SUMATRIPTAN MYLAN 50 MG</t>
  </si>
  <si>
    <t>POR TBL FLM 6X50MG</t>
  </si>
  <si>
    <t>TACHYBEN I.V. 25 MG INJEKČNÍ ROZTOK</t>
  </si>
  <si>
    <t>TACHYBEN I.V. 50 MG INJEKČNÍ ROZTOK</t>
  </si>
  <si>
    <t>TAMOXIFEN EBEWE 20 mg</t>
  </si>
  <si>
    <t>TBL 100X20MG</t>
  </si>
  <si>
    <t>TRANSTEC 52.5 MCG/H</t>
  </si>
  <si>
    <t>DRM EMP TDR 5X30MG</t>
  </si>
  <si>
    <t>TRIPLIXAM 10 MG/2,5 MG/5 MG</t>
  </si>
  <si>
    <t>POR TBL FLM 90</t>
  </si>
  <si>
    <t>TRITACE 1,25 MG</t>
  </si>
  <si>
    <t>POR TBL NOB 20X1.25MG</t>
  </si>
  <si>
    <t>TRITTICO AC 150</t>
  </si>
  <si>
    <t>TBL RET 60X150MG</t>
  </si>
  <si>
    <t>TUSSIN</t>
  </si>
  <si>
    <t>TWYNSTA 80 MG/5 MG</t>
  </si>
  <si>
    <t>VOLTAREN FORTE</t>
  </si>
  <si>
    <t>2,32% GEL 100G</t>
  </si>
  <si>
    <t>XYZAL</t>
  </si>
  <si>
    <t>TBL OBD 10X10MG</t>
  </si>
  <si>
    <t>léky - parenterální výživa (LEK)</t>
  </si>
  <si>
    <t>NUTRIFLEX PERI</t>
  </si>
  <si>
    <t>INF SOL 5X2000ML</t>
  </si>
  <si>
    <t>léky - enterální výživa (LEK)</t>
  </si>
  <si>
    <t>DIASIP S PŘÍCHUTÍ CAPPUCCINO</t>
  </si>
  <si>
    <t>DIASIP S PŘÍCHUTÍ JAHODOVOU</t>
  </si>
  <si>
    <t>POR SOL 1X200ML</t>
  </si>
  <si>
    <t>DIASIP S PŘÍCHUTÍ VANILKOVOU</t>
  </si>
  <si>
    <t>FORTICARE S PŘÍCHUTÍ BROSKEV A ZÁZVOR</t>
  </si>
  <si>
    <t>FORTICARE S PŘÍCHUTÍ POMERANČ A CITRÓN</t>
  </si>
  <si>
    <t>FORTINI PRO DĚTI S VLÁKNINOU - JAHODOVÁ PŘÍCHUŤ</t>
  </si>
  <si>
    <t>FRESUBIN 2 KCAL CREME ČOKOLÁDA</t>
  </si>
  <si>
    <t>POR SOL 4X125G</t>
  </si>
  <si>
    <t>FRESUBIN 2 KCAL DRINK CAPPUCCINO</t>
  </si>
  <si>
    <t>FRESUBIN 2 KCAL DRINK KARAMEL</t>
  </si>
  <si>
    <t>FRESUBIN 2 KCAL HP FIBRE</t>
  </si>
  <si>
    <t>POR SOL 15X500ML</t>
  </si>
  <si>
    <t>FRESUBIN 3,2 KCAL DRINK LÍSKOVÝ OŘÍŠEK</t>
  </si>
  <si>
    <t>FRESUBIN 3,2 KCAL DRINK VANILKA - KARAMEL</t>
  </si>
  <si>
    <t>FRESUBIN PROTEIN ENERGY VANILKA</t>
  </si>
  <si>
    <t>NUTRICOMP SOUP JEMNÉ KUŘECÍ KARI</t>
  </si>
  <si>
    <t>NUTRIDRINK COMPACT PROTEIN S PŘÍCHUTÍ BANÁNOVOU</t>
  </si>
  <si>
    <t>NUTRIDRINK COMPACT PROTEIN S PŘÍCHUTÍ BROSKEV A MA</t>
  </si>
  <si>
    <t>NUTRIDRINK COMPACT PROTEIN S PŘÍCHUTÍ JAHODOVOU</t>
  </si>
  <si>
    <t>NUTRIDRINK COMPACT PROTEIN S PŘÍCHUTÍ KÁVY</t>
  </si>
  <si>
    <t>NUTRIDRINK COMPACT S PŘÍCHUTÍ BANÁNOVOU</t>
  </si>
  <si>
    <t>NUTRIDRINK COMPACT S PŘÍCHUTÍ LESNÍHO OVOCE</t>
  </si>
  <si>
    <t>NUTRIDRINK COMPACT S PŘÍCHUTÍ MERUŇKOVOU</t>
  </si>
  <si>
    <t>NUTRIDRINK CREME S PŘÍCHUTÍ BANÁNOVOU</t>
  </si>
  <si>
    <t>POR SOL 4X125GM</t>
  </si>
  <si>
    <t>NUTRIDRINK CREME S PŘÍCHUTÍ LES.OVOCE</t>
  </si>
  <si>
    <t>4x125ml</t>
  </si>
  <si>
    <t>NUTRIDRINK JUICE STYLE S PŘÍCHUTÍ JABLEČNOU</t>
  </si>
  <si>
    <t>NUTRIDRINK JUICE STYLE S PŘÍCHUTÍ JAHODOVOU</t>
  </si>
  <si>
    <t>NUTRIDRINK MULTI FIBRE S PŘÍCHUTÍ ČOKOLÁDOVOU</t>
  </si>
  <si>
    <t>NUTRIDRINK PROTEIN S PŘÍCHUTÍ LESNÍHO OVOCE</t>
  </si>
  <si>
    <t>NUTRIDRINK S PŘÍCHUTÍ BANÁNOVOU</t>
  </si>
  <si>
    <t>NUTRIDRINK S PŘÍCHUTÍ VANILKOVOU</t>
  </si>
  <si>
    <t>NUTRIDRINK YOGHURT S PŘÍCHUTÍ MALINA</t>
  </si>
  <si>
    <t>NUTRIDRINK YOGHURT S PŘÍCHUTÍ VANILKA A CITRÓN</t>
  </si>
  <si>
    <t>Nutrison Advanced Protison 500ml NOVÝ</t>
  </si>
  <si>
    <t>1x500ml</t>
  </si>
  <si>
    <t>PROSURE BANÁNOVÁ PŘÍCHUŤ</t>
  </si>
  <si>
    <t>POR SOL 4X220ML</t>
  </si>
  <si>
    <t>PROSURE ČOKOLÁDOVÁ PŘÍCHUŤ</t>
  </si>
  <si>
    <t>PROTIFAR</t>
  </si>
  <si>
    <t>POR PLV SOL 1X225GM</t>
  </si>
  <si>
    <t>RESOURCE DESSERT COMPLETE BROSKEV</t>
  </si>
  <si>
    <t>RESOURCE DESSERT COMPLETE KAKAO</t>
  </si>
  <si>
    <t>RESOURCE JUNIOR FIBRE BANÁN</t>
  </si>
  <si>
    <t>RESOURCE JUNIOR FIBRE KAKAO</t>
  </si>
  <si>
    <t>AZITROMYCIN SANDOZ 500 MG</t>
  </si>
  <si>
    <t>POR TBL FLM 3X500MG</t>
  </si>
  <si>
    <t>BELOGENT KRÉM</t>
  </si>
  <si>
    <t>MACMIROR COMPLEX</t>
  </si>
  <si>
    <t>VAG UNG 1X30GM+APL</t>
  </si>
  <si>
    <t>PIMAFUCIN</t>
  </si>
  <si>
    <t>CRM 1X30GM 2%</t>
  </si>
  <si>
    <t>DZ BRAUNOL 1 L</t>
  </si>
  <si>
    <t>DZ PERSTERIL 4% 1000ml HVLP</t>
  </si>
  <si>
    <t>UN 3149</t>
  </si>
  <si>
    <t>INF SOL 50X100ML</t>
  </si>
  <si>
    <t>IR  NaCl 0,9% 5000 ml vak Bieffe URO Baxter</t>
  </si>
  <si>
    <t>for irrig. 1x5000 ml 15%</t>
  </si>
  <si>
    <t>IR AC.BORICI AQ.OPHTAL.50 ML</t>
  </si>
  <si>
    <t>IR OČNI VODA 50 ml</t>
  </si>
  <si>
    <t>IR ETHANOLUM 96% 10ML</t>
  </si>
  <si>
    <t>IR 10ml</t>
  </si>
  <si>
    <t>KL BENZINUM 900ml/ 600g</t>
  </si>
  <si>
    <t>KL ETHANOLUM BENZ.DENAT. 4 kg</t>
  </si>
  <si>
    <t>UN 1170</t>
  </si>
  <si>
    <t>KL MS HYDROG.PEROX. 3% 1000g</t>
  </si>
  <si>
    <t>KL MS HYDROG.PEROX. 3% 500g</t>
  </si>
  <si>
    <t>KL SOL.FORMAL.K FIXACI TKANI,1000G</t>
  </si>
  <si>
    <t>LIDOCAIN</t>
  </si>
  <si>
    <t>INJ 10X2ML 2%</t>
  </si>
  <si>
    <t>Ropivacainhydrochl. Kabi - MIMOŘ.DOVOZ !!!</t>
  </si>
  <si>
    <t xml:space="preserve"> 2mg/ml 5x100ml</t>
  </si>
  <si>
    <t>GARAMYCIN SCHWAMM</t>
  </si>
  <si>
    <t>130MG SPO MED 1</t>
  </si>
  <si>
    <t>1111 - ORT: lůžkové oddělení 29A</t>
  </si>
  <si>
    <t>1121 - ORT: ambulance</t>
  </si>
  <si>
    <t>1113 - ORT: lůžkové oddělení 29C (6 lůžek KÚČOCH)</t>
  </si>
  <si>
    <t>1112 - ORT: lůžkové oddělení 29B</t>
  </si>
  <si>
    <t>1131 - ORT: JIP 29A</t>
  </si>
  <si>
    <t>1162 - ORT: operační sál - lokální</t>
  </si>
  <si>
    <t>A02BA02 - RANITIDIN</t>
  </si>
  <si>
    <t>A02BC02 - PANTOPRAZOL</t>
  </si>
  <si>
    <t>A10BA02 - METFORMIN</t>
  </si>
  <si>
    <t>A10BB12 - GLIMEPIRID</t>
  </si>
  <si>
    <t>B01AB06 - NADROPARIN</t>
  </si>
  <si>
    <t>B01AC04 - KLOPIDOGREL</t>
  </si>
  <si>
    <t>C01BD01 - AMIODARON</t>
  </si>
  <si>
    <t>C02AC05 - MOXONIDIN</t>
  </si>
  <si>
    <t>C02CA04 - DOXAZOSIN</t>
  </si>
  <si>
    <t>C03CA01 - FUROSEMID</t>
  </si>
  <si>
    <t>C05BA01 - ORGANO-HEPARINOID</t>
  </si>
  <si>
    <t>C07AB02 - METOPROLOL</t>
  </si>
  <si>
    <t>C07AB07 - BISOPROLOL</t>
  </si>
  <si>
    <t>C08CA01 - AMLODIPIN</t>
  </si>
  <si>
    <t>C08CA13 - LERKANIDIPIN</t>
  </si>
  <si>
    <t>C09AA04 - PERINDOPRIL</t>
  </si>
  <si>
    <t>C09AA05 - RAMIPRIL</t>
  </si>
  <si>
    <t>C09AA09 - FOSINOPRIL</t>
  </si>
  <si>
    <t>C09BB04 - PERINDOPRIL A AMLODIPIN</t>
  </si>
  <si>
    <t>C09CA01 - LOSARTAN</t>
  </si>
  <si>
    <t>C09CA07 - TELMISARTAN</t>
  </si>
  <si>
    <t>C09DA01 - LOSARTAN A DIURETIKA</t>
  </si>
  <si>
    <t>C09DB04 - TELMISARTAN A AMLODIPIN</t>
  </si>
  <si>
    <t>C10AA05 - ATORVASTATIN</t>
  </si>
  <si>
    <t>C10AB05 - FENOFIBRÁT</t>
  </si>
  <si>
    <t>H02AB04 - METHYLPREDNISOLON</t>
  </si>
  <si>
    <t>J01AA12 - TIGECYKLIN</t>
  </si>
  <si>
    <t>J01DC02 - CEFUROXIM</t>
  </si>
  <si>
    <t>J01DD01 - CEFOTAXIM</t>
  </si>
  <si>
    <t>J01DE01 - CEFEPIM</t>
  </si>
  <si>
    <t>J01DH02 - MEROPENEM</t>
  </si>
  <si>
    <t>J01EE01 - SULFAMETHOXAZOL A TRIMETHOPRIM</t>
  </si>
  <si>
    <t>J01FA10 - AZITHROMYCIN</t>
  </si>
  <si>
    <t>J01FF01 - KLINDAMYCIN</t>
  </si>
  <si>
    <t>J01MA03 - PEFLOXACIN</t>
  </si>
  <si>
    <t>J01XA01 - VANKOMYCIN</t>
  </si>
  <si>
    <t>J01XD01 - METRONIDAZOL</t>
  </si>
  <si>
    <t>J01XX08 - LINEZOLID</t>
  </si>
  <si>
    <t>J02AC01 - FLUKONAZOL</t>
  </si>
  <si>
    <t>J02AC03 - VORIKONAZOL</t>
  </si>
  <si>
    <t>L02BG04 - LETROZOL</t>
  </si>
  <si>
    <t>M01AC06 - MELOXIKAM</t>
  </si>
  <si>
    <t>M04AA01 - ALOPURINOL</t>
  </si>
  <si>
    <t>N02AB03 - FENTANYL</t>
  </si>
  <si>
    <t>N02AE01 - BUPRENORFIN</t>
  </si>
  <si>
    <t>N02BB02 - SODNÁ SŮL METAMIZOLU</t>
  </si>
  <si>
    <t>N02BE01 - PARACETAMOL</t>
  </si>
  <si>
    <t>N03AG01 - KYSELINA VALPROOVÁ</t>
  </si>
  <si>
    <t>N03AX12 - GABAPENTIN</t>
  </si>
  <si>
    <t>N03AX14 - LEVETIRACETAM</t>
  </si>
  <si>
    <t>N03AX16 - PREGABALIN</t>
  </si>
  <si>
    <t>N04BB01 - AMANTADIN</t>
  </si>
  <si>
    <t>N05AH04 - KVETIAPIN</t>
  </si>
  <si>
    <t>N05AL01 - SULPIRID</t>
  </si>
  <si>
    <t>N05BA12 - ALPRAZOLAM</t>
  </si>
  <si>
    <t>N05CD08 - MIDAZOLAM</t>
  </si>
  <si>
    <t>N05CF02 - ZOLPIDEM</t>
  </si>
  <si>
    <t>N06AB04 - CITALOPRAM</t>
  </si>
  <si>
    <t>N06AB06 - SERTRALIN</t>
  </si>
  <si>
    <t>N06AB10 - ESCITALOPRAM</t>
  </si>
  <si>
    <t>N06AX11 - MIRTAZAPIN</t>
  </si>
  <si>
    <t>N06AX16 - VENLAFAXIN</t>
  </si>
  <si>
    <t>N06BX18 - VINPOCETIN</t>
  </si>
  <si>
    <t>N06DX01 - MEMANTIN</t>
  </si>
  <si>
    <t>N07CA01 - BETAHISTIN</t>
  </si>
  <si>
    <t>R03AC02 - SALBUTAMOL</t>
  </si>
  <si>
    <t>R05CB01 - ACETYLCYSTEIN</t>
  </si>
  <si>
    <t>R05CB06 - AMBROXOL</t>
  </si>
  <si>
    <t>R06AE07 - CETIRIZIN</t>
  </si>
  <si>
    <t>R06AX27 - DESLORATADIN</t>
  </si>
  <si>
    <t>L02BA01 - TAMOXIFEN</t>
  </si>
  <si>
    <t>B01AF02 - APIXABAN</t>
  </si>
  <si>
    <t>A03FA07 - ITOPRIDUM</t>
  </si>
  <si>
    <t>N01AH03 - SUFENTANIL</t>
  </si>
  <si>
    <t>J01CR02 - AMOXICILIN A  INHIBITOR BETA-LAKTAMASY</t>
  </si>
  <si>
    <t>A10AE05 - INSULIN DETEMIR</t>
  </si>
  <si>
    <t>J01DH51 - IMIPENEM A CILASTATIN</t>
  </si>
  <si>
    <t>A10AB05 - INSULIN ASPART</t>
  </si>
  <si>
    <t>J01CR05 - PIPERACILIN A  INHIBITOR BETA-LAKTAMASY</t>
  </si>
  <si>
    <t>H03AA01 - SODNÁ SŮL LEVOTHYROXINU</t>
  </si>
  <si>
    <t>C01CA03 - NOREPINEFRIN</t>
  </si>
  <si>
    <t>V06XX - POTRAVINY PRO ZVLÁŠTNÍ LÉKAŘSKÉ ÚČELY (PZLÚ) (ČESKÁ ATC SKUP</t>
  </si>
  <si>
    <t>A02BC02</t>
  </si>
  <si>
    <t>214427</t>
  </si>
  <si>
    <t>40MG INJ PLV SOL 1</t>
  </si>
  <si>
    <t>A03FA07</t>
  </si>
  <si>
    <t>166759</t>
  </si>
  <si>
    <t>KINITO</t>
  </si>
  <si>
    <t>50MG TBL FLM 40(4X10)</t>
  </si>
  <si>
    <t>A10AE05</t>
  </si>
  <si>
    <t>28151</t>
  </si>
  <si>
    <t>LEVEMIR FLEXPEN</t>
  </si>
  <si>
    <t>100U/ML INJ SOL 5X3ML</t>
  </si>
  <si>
    <t>A10BA02</t>
  </si>
  <si>
    <t>191922</t>
  </si>
  <si>
    <t>SIOFOR</t>
  </si>
  <si>
    <t>1000MG TBL FLM 60</t>
  </si>
  <si>
    <t>208207</t>
  </si>
  <si>
    <t>850MG TBL FLM 60 II</t>
  </si>
  <si>
    <t>B01AB06</t>
  </si>
  <si>
    <t>213484</t>
  </si>
  <si>
    <t>19000IU/ML INJ SOL ISP 10X1ML</t>
  </si>
  <si>
    <t>213485</t>
  </si>
  <si>
    <t>9500IU/ML INJ SOL ISP 10X0,8ML</t>
  </si>
  <si>
    <t>213487</t>
  </si>
  <si>
    <t>9500IU/ML INJ SOL ISP 10X0,3ML</t>
  </si>
  <si>
    <t>213489</t>
  </si>
  <si>
    <t>9500IU/ML INJ SOL ISP 10X0,6ML</t>
  </si>
  <si>
    <t>213490</t>
  </si>
  <si>
    <t>9500IU/ML INJ SOL ISP 10X1ML</t>
  </si>
  <si>
    <t>213494</t>
  </si>
  <si>
    <t>9500IU/ML INJ SOL ISP 10X0,4ML</t>
  </si>
  <si>
    <t>C02CA04</t>
  </si>
  <si>
    <t>107794</t>
  </si>
  <si>
    <t>ZOXON</t>
  </si>
  <si>
    <t>4MG TBL NOB 90</t>
  </si>
  <si>
    <t>C03CA01</t>
  </si>
  <si>
    <t>56809</t>
  </si>
  <si>
    <t>125MG TBL NOB 100</t>
  </si>
  <si>
    <t>C05BA01</t>
  </si>
  <si>
    <t>100308</t>
  </si>
  <si>
    <t>300MG/100G CRM 40G</t>
  </si>
  <si>
    <t>C07AB02</t>
  </si>
  <si>
    <t>214628</t>
  </si>
  <si>
    <t>50MG TBL NOB 50</t>
  </si>
  <si>
    <t>231689</t>
  </si>
  <si>
    <t>C08CA01</t>
  </si>
  <si>
    <t>2954</t>
  </si>
  <si>
    <t>AGEN</t>
  </si>
  <si>
    <t>10MG TBL NOB 30</t>
  </si>
  <si>
    <t>C09AA04</t>
  </si>
  <si>
    <t>101227</t>
  </si>
  <si>
    <t>C09AA05</t>
  </si>
  <si>
    <t>15866</t>
  </si>
  <si>
    <t>TRITACE</t>
  </si>
  <si>
    <t>10MG TBL NOB 100</t>
  </si>
  <si>
    <t>56976</t>
  </si>
  <si>
    <t>2,5MG TBL NOB 20</t>
  </si>
  <si>
    <t>C09BB04</t>
  </si>
  <si>
    <t>124087</t>
  </si>
  <si>
    <t>PRESTANCE</t>
  </si>
  <si>
    <t>5MG/5MG TBL NOB 30</t>
  </si>
  <si>
    <t>124093</t>
  </si>
  <si>
    <t>5MG/5MG TBL NOB 120(4X30)</t>
  </si>
  <si>
    <t>C09CA01</t>
  </si>
  <si>
    <t>114067</t>
  </si>
  <si>
    <t>50MG TBL FLM 90 II</t>
  </si>
  <si>
    <t>C09DA01</t>
  </si>
  <si>
    <t>15316</t>
  </si>
  <si>
    <t>50MG/12,5MG TBL FLM 30</t>
  </si>
  <si>
    <t>H02AB04</t>
  </si>
  <si>
    <t>40536</t>
  </si>
  <si>
    <t>40MG/ML INJ SUS 1X5ML</t>
  </si>
  <si>
    <t>90044</t>
  </si>
  <si>
    <t>40MG/ML INJ SUS 1X1ML</t>
  </si>
  <si>
    <t>9709</t>
  </si>
  <si>
    <t>40MG/ML INJ PSO LQF 40MG+1ML</t>
  </si>
  <si>
    <t>H03AA01</t>
  </si>
  <si>
    <t>69189</t>
  </si>
  <si>
    <t>EUTHYROX</t>
  </si>
  <si>
    <t>50MCG TBL NOB 100 II</t>
  </si>
  <si>
    <t>J01CR05</t>
  </si>
  <si>
    <t>113453</t>
  </si>
  <si>
    <t>PIPERACILLIN/TAZOBACTAM KABI</t>
  </si>
  <si>
    <t>J01DC02</t>
  </si>
  <si>
    <t>18547</t>
  </si>
  <si>
    <t>64831</t>
  </si>
  <si>
    <t>AXETINE</t>
  </si>
  <si>
    <t>1,5G INJ/INF PLV SOL 10</t>
  </si>
  <si>
    <t>64835</t>
  </si>
  <si>
    <t>750MG INJ/INF PLV SOL 10</t>
  </si>
  <si>
    <t>J01DH02</t>
  </si>
  <si>
    <t>183817</t>
  </si>
  <si>
    <t>ARCHIFAR</t>
  </si>
  <si>
    <t>1G INJ/INF PLV SOL 10</t>
  </si>
  <si>
    <t>J01FF01</t>
  </si>
  <si>
    <t>129834</t>
  </si>
  <si>
    <t>CLINDAMYCIN KABI</t>
  </si>
  <si>
    <t>150MG/ML INJ SOL/INF CNC SOL 10X2ML</t>
  </si>
  <si>
    <t>129836</t>
  </si>
  <si>
    <t>150MG/ML INJ SOL/INF CNC SOL 10X4ML</t>
  </si>
  <si>
    <t>J01XA01</t>
  </si>
  <si>
    <t>166269</t>
  </si>
  <si>
    <t>VANCOMYCIN MYLAN</t>
  </si>
  <si>
    <t>1000MG INF PLV SOL 1</t>
  </si>
  <si>
    <t>J01XX08</t>
  </si>
  <si>
    <t>3708</t>
  </si>
  <si>
    <t>2MG/ML INF SOL 10X300ML I</t>
  </si>
  <si>
    <t>M04AA01</t>
  </si>
  <si>
    <t>127263</t>
  </si>
  <si>
    <t>N02BB02</t>
  </si>
  <si>
    <t>205931</t>
  </si>
  <si>
    <t>216736</t>
  </si>
  <si>
    <t>55823</t>
  </si>
  <si>
    <t>55824</t>
  </si>
  <si>
    <t>500MG/ML INJ SOL 5X5ML</t>
  </si>
  <si>
    <t>7981</t>
  </si>
  <si>
    <t>500MG/ML INJ SOL 10X2ML</t>
  </si>
  <si>
    <t>N03AX12</t>
  </si>
  <si>
    <t>84399</t>
  </si>
  <si>
    <t>NEURONTIN</t>
  </si>
  <si>
    <t>300MG CPS DUR 50</t>
  </si>
  <si>
    <t>N05AL01</t>
  </si>
  <si>
    <t>11468</t>
  </si>
  <si>
    <t>PROSULPIN</t>
  </si>
  <si>
    <t>50MG TBL NOB 60</t>
  </si>
  <si>
    <t>N05BA12</t>
  </si>
  <si>
    <t>91788</t>
  </si>
  <si>
    <t>NEUROL</t>
  </si>
  <si>
    <t>0,25MG TBL NOB 30</t>
  </si>
  <si>
    <t>N05CF02</t>
  </si>
  <si>
    <t>146899</t>
  </si>
  <si>
    <t>10MG TBL FLM 50</t>
  </si>
  <si>
    <t>233360</t>
  </si>
  <si>
    <t>10MG TBL FLM 20</t>
  </si>
  <si>
    <t>233366</t>
  </si>
  <si>
    <t>N06AB06</t>
  </si>
  <si>
    <t>195939</t>
  </si>
  <si>
    <t>SERTRALIN APOTEX</t>
  </si>
  <si>
    <t>50MG TBL FLM 30</t>
  </si>
  <si>
    <t>53950</t>
  </si>
  <si>
    <t>ZOLOFT</t>
  </si>
  <si>
    <t>50MG TBL FLM 28</t>
  </si>
  <si>
    <t>N06AB10</t>
  </si>
  <si>
    <t>134508</t>
  </si>
  <si>
    <t>ELICEA</t>
  </si>
  <si>
    <t>10MG TBL FLM 98</t>
  </si>
  <si>
    <t>R03AC02</t>
  </si>
  <si>
    <t>31934</t>
  </si>
  <si>
    <t>R06AE07</t>
  </si>
  <si>
    <t>5496</t>
  </si>
  <si>
    <t>10MG TBL FLM 60</t>
  </si>
  <si>
    <t>66030</t>
  </si>
  <si>
    <t>99600</t>
  </si>
  <si>
    <t>10MG TBL FLM 90</t>
  </si>
  <si>
    <t>208204</t>
  </si>
  <si>
    <t>500MG TBL FLM 60 II</t>
  </si>
  <si>
    <t>A10BB12</t>
  </si>
  <si>
    <t>163085</t>
  </si>
  <si>
    <t>AMARYL</t>
  </si>
  <si>
    <t>C02AC05</t>
  </si>
  <si>
    <t>16932</t>
  </si>
  <si>
    <t>MOXOSTAD</t>
  </si>
  <si>
    <t>0,4MG TBL FLM 30</t>
  </si>
  <si>
    <t>214036</t>
  </si>
  <si>
    <t>100304</t>
  </si>
  <si>
    <t>300MG/100G GEL 40G</t>
  </si>
  <si>
    <t>C07AB07</t>
  </si>
  <si>
    <t>158692</t>
  </si>
  <si>
    <t>233584</t>
  </si>
  <si>
    <t>5MG TBL FLM 100</t>
  </si>
  <si>
    <t>233600</t>
  </si>
  <si>
    <t>2945</t>
  </si>
  <si>
    <t>5MG TBL NOB 30</t>
  </si>
  <si>
    <t>C08CA13</t>
  </si>
  <si>
    <t>169623</t>
  </si>
  <si>
    <t>KAPIDIN</t>
  </si>
  <si>
    <t>10MG TBL FLM 30 II</t>
  </si>
  <si>
    <t>101211</t>
  </si>
  <si>
    <t>5MG TBL FLM 90(3X30)</t>
  </si>
  <si>
    <t>114065</t>
  </si>
  <si>
    <t>50MG TBL FLM 30 II</t>
  </si>
  <si>
    <t>C09CA07</t>
  </si>
  <si>
    <t>183073</t>
  </si>
  <si>
    <t>TELMISARTAN EGIS</t>
  </si>
  <si>
    <t>80MG TBL FLM 30</t>
  </si>
  <si>
    <t>C10AA05</t>
  </si>
  <si>
    <t>50311</t>
  </si>
  <si>
    <t>TULIP</t>
  </si>
  <si>
    <t>10MG TBL FLM 90X1</t>
  </si>
  <si>
    <t>50316</t>
  </si>
  <si>
    <t>20MG TBL FLM 30X1</t>
  </si>
  <si>
    <t>C10AB05</t>
  </si>
  <si>
    <t>214919</t>
  </si>
  <si>
    <t>147454</t>
  </si>
  <si>
    <t>J01CR02</t>
  </si>
  <si>
    <t>5951</t>
  </si>
  <si>
    <t>875MG/125MG TBL FLM 14</t>
  </si>
  <si>
    <t>85525</t>
  </si>
  <si>
    <t>AMOKSIKLAV 625 MG</t>
  </si>
  <si>
    <t>500MG/125MG TBL FLM 21</t>
  </si>
  <si>
    <t>J02AC01</t>
  </si>
  <si>
    <t>164401</t>
  </si>
  <si>
    <t>FLUCONAZOL KABI</t>
  </si>
  <si>
    <t>2MG/ML INF SOL 10X100ML</t>
  </si>
  <si>
    <t>N01AH03</t>
  </si>
  <si>
    <t>162444</t>
  </si>
  <si>
    <t>SUFENTANIL TORREX</t>
  </si>
  <si>
    <t>5MCG/ML INJ SOL 5X2ML</t>
  </si>
  <si>
    <t>N02BE01</t>
  </si>
  <si>
    <t>157875</t>
  </si>
  <si>
    <t>PARACETAMOL KABI</t>
  </si>
  <si>
    <t>10MG/ML INF SOL 10X100ML</t>
  </si>
  <si>
    <t>N03AG01</t>
  </si>
  <si>
    <t>92034</t>
  </si>
  <si>
    <t>DEPAKINE CHRONO 300 MG SÉCABLE</t>
  </si>
  <si>
    <t>300MG TBL RET 100</t>
  </si>
  <si>
    <t>N03AX14</t>
  </si>
  <si>
    <t>168584</t>
  </si>
  <si>
    <t>LEVETIRACETAM ACTAVIS</t>
  </si>
  <si>
    <t>250MG TBL FLM 50</t>
  </si>
  <si>
    <t>174681</t>
  </si>
  <si>
    <t>TRUND</t>
  </si>
  <si>
    <t>N03AX16</t>
  </si>
  <si>
    <t>211465</t>
  </si>
  <si>
    <t>211475</t>
  </si>
  <si>
    <t>N04BB01</t>
  </si>
  <si>
    <t>30073</t>
  </si>
  <si>
    <t>100MG TBL FLM 90</t>
  </si>
  <si>
    <t>N06AB04</t>
  </si>
  <si>
    <t>17431</t>
  </si>
  <si>
    <t>N06AX11</t>
  </si>
  <si>
    <t>146071</t>
  </si>
  <si>
    <t>MIRTAZAPIN MYLAN</t>
  </si>
  <si>
    <t>30MG POR TBL DIS 30</t>
  </si>
  <si>
    <t>N07CA01</t>
  </si>
  <si>
    <t>126618</t>
  </si>
  <si>
    <t>BETAHISTIN-RATIOPHARM</t>
  </si>
  <si>
    <t>16MG TBL NOB 60</t>
  </si>
  <si>
    <t>R05CB01</t>
  </si>
  <si>
    <t>32858</t>
  </si>
  <si>
    <t>600MG TBL EFF 20 (2X10)</t>
  </si>
  <si>
    <t>R05CB06</t>
  </si>
  <si>
    <t>223148</t>
  </si>
  <si>
    <t>214433</t>
  </si>
  <si>
    <t>CONTROLOC</t>
  </si>
  <si>
    <t>20MG TBL ENT 28 I</t>
  </si>
  <si>
    <t>214435</t>
  </si>
  <si>
    <t>20MG TBL ENT 100</t>
  </si>
  <si>
    <t>163077</t>
  </si>
  <si>
    <t>2MG TBL NOB 30</t>
  </si>
  <si>
    <t>B01AC04</t>
  </si>
  <si>
    <t>149480</t>
  </si>
  <si>
    <t>ZYLLT</t>
  </si>
  <si>
    <t>75MG TBL FLM 28</t>
  </si>
  <si>
    <t>56805</t>
  </si>
  <si>
    <t>40MG TBL NOB 100</t>
  </si>
  <si>
    <t>100311</t>
  </si>
  <si>
    <t>445MG/100G CRM 40G</t>
  </si>
  <si>
    <t>231702</t>
  </si>
  <si>
    <t>233559</t>
  </si>
  <si>
    <t>56981</t>
  </si>
  <si>
    <t>124115</t>
  </si>
  <si>
    <t>10MG/5MG TBL NOB 30</t>
  </si>
  <si>
    <t>50309</t>
  </si>
  <si>
    <t>10MG TBL FLM 30X1</t>
  </si>
  <si>
    <t>40373</t>
  </si>
  <si>
    <t>MEDROL</t>
  </si>
  <si>
    <t>16MG TBL NOB 50</t>
  </si>
  <si>
    <t>J01AA12</t>
  </si>
  <si>
    <t>26127</t>
  </si>
  <si>
    <t>TYGACIL</t>
  </si>
  <si>
    <t>50MG INF PLV SOL 10</t>
  </si>
  <si>
    <t>J01DD01</t>
  </si>
  <si>
    <t>201030</t>
  </si>
  <si>
    <t>SEFOTAK</t>
  </si>
  <si>
    <t>1G INJ/INF PLV SOL 1</t>
  </si>
  <si>
    <t>J01DE01</t>
  </si>
  <si>
    <t>223812</t>
  </si>
  <si>
    <t>156835</t>
  </si>
  <si>
    <t>MEROPENEM KABI</t>
  </si>
  <si>
    <t>J01DH51</t>
  </si>
  <si>
    <t>142077</t>
  </si>
  <si>
    <t>500MG/500MG INF PLV SOL 10</t>
  </si>
  <si>
    <t>J01EE01</t>
  </si>
  <si>
    <t>241307</t>
  </si>
  <si>
    <t>J01MA03</t>
  </si>
  <si>
    <t>94155</t>
  </si>
  <si>
    <t>400MG/5ML INF SOL 10X5ML</t>
  </si>
  <si>
    <t>J01XD01</t>
  </si>
  <si>
    <t>11592</t>
  </si>
  <si>
    <t>METRONIDAZOL B. BRAUN</t>
  </si>
  <si>
    <t>5MG/ML INF SOL 10X100ML</t>
  </si>
  <si>
    <t>J02AC03</t>
  </si>
  <si>
    <t>189220</t>
  </si>
  <si>
    <t>VORIKONAZOL SANDOZ</t>
  </si>
  <si>
    <t>200MG TBL FLM 14</t>
  </si>
  <si>
    <t>L02BG04</t>
  </si>
  <si>
    <t>138854</t>
  </si>
  <si>
    <t>TROZEL</t>
  </si>
  <si>
    <t>M01AC06</t>
  </si>
  <si>
    <t>112561</t>
  </si>
  <si>
    <t>RECOXA</t>
  </si>
  <si>
    <t>15MG TBL NOB 30</t>
  </si>
  <si>
    <t>127272</t>
  </si>
  <si>
    <t>136507</t>
  </si>
  <si>
    <t>N02AB03</t>
  </si>
  <si>
    <t>122593</t>
  </si>
  <si>
    <t>FENTALIS</t>
  </si>
  <si>
    <t>25MCG/H TDR EMP 5</t>
  </si>
  <si>
    <t>N02AE01</t>
  </si>
  <si>
    <t>42755</t>
  </si>
  <si>
    <t>TRANSTEC</t>
  </si>
  <si>
    <t>35MCG/H TDR EMP 5</t>
  </si>
  <si>
    <t>N05AH04</t>
  </si>
  <si>
    <t>142865</t>
  </si>
  <si>
    <t>QUETIAPINE POLPHARMA</t>
  </si>
  <si>
    <t>25MG TBL FLM 3X10</t>
  </si>
  <si>
    <t>N06AX16</t>
  </si>
  <si>
    <t>115551</t>
  </si>
  <si>
    <t>VENLAFAXIN MYLAN</t>
  </si>
  <si>
    <t>A02BA02</t>
  </si>
  <si>
    <t>93969</t>
  </si>
  <si>
    <t>50MG/2ML INJ SOL 5X2ML</t>
  </si>
  <si>
    <t>A10AB05</t>
  </si>
  <si>
    <t>26786</t>
  </si>
  <si>
    <t>NOVORAPID</t>
  </si>
  <si>
    <t>100U/ML INJ SOL 1X10ML</t>
  </si>
  <si>
    <t>B01AF02</t>
  </si>
  <si>
    <t>168326</t>
  </si>
  <si>
    <t>ELIQUIS</t>
  </si>
  <si>
    <t>2,5MG TBL FLM 20</t>
  </si>
  <si>
    <t>C01BD01</t>
  </si>
  <si>
    <t>107938</t>
  </si>
  <si>
    <t>150MG/3ML INJ SOL 6X3ML</t>
  </si>
  <si>
    <t>C01CA03</t>
  </si>
  <si>
    <t>536</t>
  </si>
  <si>
    <t>NORADRENALIN LÉČIVA</t>
  </si>
  <si>
    <t>1MG/ML INF CNC SOL 5X1ML</t>
  </si>
  <si>
    <t>231703</t>
  </si>
  <si>
    <t>158673</t>
  </si>
  <si>
    <t>56972</t>
  </si>
  <si>
    <t>1,25MG TBL NOB 20</t>
  </si>
  <si>
    <t>C09AA09</t>
  </si>
  <si>
    <t>200207</t>
  </si>
  <si>
    <t>MONOPRIL</t>
  </si>
  <si>
    <t>20MG TBL NOB 28</t>
  </si>
  <si>
    <t>C09DB04</t>
  </si>
  <si>
    <t>167852</t>
  </si>
  <si>
    <t>TWYNSTA</t>
  </si>
  <si>
    <t>80MG/5MG TBL NOB 28</t>
  </si>
  <si>
    <t>46692</t>
  </si>
  <si>
    <t>75MCG TBL NOB 100 II</t>
  </si>
  <si>
    <t>J01FA10</t>
  </si>
  <si>
    <t>45010</t>
  </si>
  <si>
    <t>AZITROMYCIN SANDOZ</t>
  </si>
  <si>
    <t>500MG TBL FLM 3</t>
  </si>
  <si>
    <t>L02BA01</t>
  </si>
  <si>
    <t>58702</t>
  </si>
  <si>
    <t>TAMOXIFEN "EBEWE"</t>
  </si>
  <si>
    <t>20MG TBL NOB 100</t>
  </si>
  <si>
    <t>59449</t>
  </si>
  <si>
    <t>DUROGESIC</t>
  </si>
  <si>
    <t>50MCG/H TDR EMP 5X8,4MG</t>
  </si>
  <si>
    <t>42758</t>
  </si>
  <si>
    <t>52,5MCG/H TDR EMP 5</t>
  </si>
  <si>
    <t>210546</t>
  </si>
  <si>
    <t>N05CD08</t>
  </si>
  <si>
    <t>127736</t>
  </si>
  <si>
    <t>MIDAZOLAM ACCORD</t>
  </si>
  <si>
    <t>1MG/ML INJ/INF SOL 10X5ML</t>
  </si>
  <si>
    <t>134505</t>
  </si>
  <si>
    <t>10MG TBL FLM 56</t>
  </si>
  <si>
    <t>135002</t>
  </si>
  <si>
    <t>5MG TBL FLM 28</t>
  </si>
  <si>
    <t>N06BX18</t>
  </si>
  <si>
    <t>4063</t>
  </si>
  <si>
    <t>N06DX01</t>
  </si>
  <si>
    <t>190591</t>
  </si>
  <si>
    <t>POLMATINE</t>
  </si>
  <si>
    <t>10MG TBL FLM 28</t>
  </si>
  <si>
    <t>66029</t>
  </si>
  <si>
    <t>10MG TBL FLM 10</t>
  </si>
  <si>
    <t>R06AX27</t>
  </si>
  <si>
    <t>178682</t>
  </si>
  <si>
    <t>JOVESTO</t>
  </si>
  <si>
    <t>5MG TBL FLM 30 I</t>
  </si>
  <si>
    <t>V06XX</t>
  </si>
  <si>
    <t>217005</t>
  </si>
  <si>
    <t>217040</t>
  </si>
  <si>
    <t>217125</t>
  </si>
  <si>
    <t>217131</t>
  </si>
  <si>
    <t>217160</t>
  </si>
  <si>
    <t>217162</t>
  </si>
  <si>
    <t>217208</t>
  </si>
  <si>
    <t>33220</t>
  </si>
  <si>
    <t>POR SOL 1X225G</t>
  </si>
  <si>
    <t>33339</t>
  </si>
  <si>
    <t>33340</t>
  </si>
  <si>
    <t>33419</t>
  </si>
  <si>
    <t>33580</t>
  </si>
  <si>
    <t>33612</t>
  </si>
  <si>
    <t>FRESUBIN PROTEIN ENERGY DRINK PŘÍCHUŤ VANILKA</t>
  </si>
  <si>
    <t>33740</t>
  </si>
  <si>
    <t>33741</t>
  </si>
  <si>
    <t>33742</t>
  </si>
  <si>
    <t>33749</t>
  </si>
  <si>
    <t>33752</t>
  </si>
  <si>
    <t>NUTRIDRINK CREME S PŘÍCHUTÍ LESNÍHO OVOCE</t>
  </si>
  <si>
    <t>33833</t>
  </si>
  <si>
    <t>33840</t>
  </si>
  <si>
    <t>FORTINI PRO DĚTI S VLÁKNINOU, JAHODOVÁ PŘÍCHUŤ</t>
  </si>
  <si>
    <t>33847</t>
  </si>
  <si>
    <t>33852</t>
  </si>
  <si>
    <t>33856</t>
  </si>
  <si>
    <t>33857</t>
  </si>
  <si>
    <t>33858</t>
  </si>
  <si>
    <t>33859</t>
  </si>
  <si>
    <t>33865</t>
  </si>
  <si>
    <t>33866</t>
  </si>
  <si>
    <t>33888</t>
  </si>
  <si>
    <t>33897</t>
  </si>
  <si>
    <t>NUTRIDRINK COMPACT PROTEIN S PŘÍCHUTÍ BROSKEV A MANGO</t>
  </si>
  <si>
    <t>33915</t>
  </si>
  <si>
    <t>33916</t>
  </si>
  <si>
    <t>33934</t>
  </si>
  <si>
    <t>33936</t>
  </si>
  <si>
    <t>Přehled plnění pozitivního listu - spotřeba léčivých přípravků - orientační přehled</t>
  </si>
  <si>
    <t>11 - ORT: Ortopedická klinika</t>
  </si>
  <si>
    <t>Ortopedická klinika</t>
  </si>
  <si>
    <t>HVLP</t>
  </si>
  <si>
    <t>IPLP</t>
  </si>
  <si>
    <t>PZT</t>
  </si>
  <si>
    <t>89301111</t>
  </si>
  <si>
    <t>Standardní lůžková péče Celkem</t>
  </si>
  <si>
    <t>89301112</t>
  </si>
  <si>
    <t>Ambulance ortopedická Celkem</t>
  </si>
  <si>
    <t>89301114</t>
  </si>
  <si>
    <t>Příjmová ambulance Celkem</t>
  </si>
  <si>
    <t>Ortopedická klinika Celkem</t>
  </si>
  <si>
    <t>* Legenda</t>
  </si>
  <si>
    <t>DIAPZT = Pomůcky pro diabetiky, jejichž název začíná slovem "Pumpa"</t>
  </si>
  <si>
    <t>Baláž Ĺuboš</t>
  </si>
  <si>
    <t>Béreš Maroš</t>
  </si>
  <si>
    <t>Čech Libor</t>
  </si>
  <si>
    <t>Čechová Ivana</t>
  </si>
  <si>
    <t>Ditmar Rudolf</t>
  </si>
  <si>
    <t>Doubek Tomáš</t>
  </si>
  <si>
    <t>Dygrýnová Martina</t>
  </si>
  <si>
    <t>Fidler Erik</t>
  </si>
  <si>
    <t>Gallo Jiří</t>
  </si>
  <si>
    <t>Hobza Martin</t>
  </si>
  <si>
    <t>Holibka Radomír</t>
  </si>
  <si>
    <t>Kalina Radim</t>
  </si>
  <si>
    <t>Kamínek Petr</t>
  </si>
  <si>
    <t>Lošťák Jiří</t>
  </si>
  <si>
    <t>Mitošinka Ján</t>
  </si>
  <si>
    <t>Mrňková Miroslava</t>
  </si>
  <si>
    <t>Není Určen</t>
  </si>
  <si>
    <t>Neoral Petr</t>
  </si>
  <si>
    <t>Nieslaniková Eva</t>
  </si>
  <si>
    <t>Obhlídal Martin</t>
  </si>
  <si>
    <t>Pach Miroslav</t>
  </si>
  <si>
    <t>Radiměřský Karel</t>
  </si>
  <si>
    <t>Ročák Karel</t>
  </si>
  <si>
    <t>Sloviak Matúš</t>
  </si>
  <si>
    <t>Smižanský Matej</t>
  </si>
  <si>
    <t>Spáčil Aleš</t>
  </si>
  <si>
    <t>Svoboda Michal</t>
  </si>
  <si>
    <t>Szabó Mikuláš</t>
  </si>
  <si>
    <t>Špička Jan</t>
  </si>
  <si>
    <t>Uvízl Miroslav</t>
  </si>
  <si>
    <t>Večeřa Marek</t>
  </si>
  <si>
    <t>Zerák Martin</t>
  </si>
  <si>
    <t>Ortopedicko protetické pomůcky sériově vyráběné</t>
  </si>
  <si>
    <t>140335</t>
  </si>
  <si>
    <t>BANDÁŽ RAMENNÍ ZÁVĚSNÁ</t>
  </si>
  <si>
    <t>RB 037</t>
  </si>
  <si>
    <t>NADROPARIN</t>
  </si>
  <si>
    <t>Jiná</t>
  </si>
  <si>
    <t>11662</t>
  </si>
  <si>
    <t>Jiný</t>
  </si>
  <si>
    <t>78090</t>
  </si>
  <si>
    <t>4000005</t>
  </si>
  <si>
    <t>ORTÉZA TRUPU INDIV. ZHOTOVENÁ</t>
  </si>
  <si>
    <t>OD 19 LET</t>
  </si>
  <si>
    <t>5003591</t>
  </si>
  <si>
    <t>BERLE FRANCOUZSKÁ MAGIC SOFT 105</t>
  </si>
  <si>
    <t>VYMĚKČENÁ RUKOJEŤ, NASTAVITELNÁ VÝŠKA 75 -98 CM, HMOTNOST PACIENTA MAX. 130 KG</t>
  </si>
  <si>
    <t>5006800</t>
  </si>
  <si>
    <t>BERLE PODPAŽNÍ THUASNE W2010</t>
  </si>
  <si>
    <t>KRÁTKÁ/STŘEDNÍ/DLOUHÁ, STAVITELNÁ 135 -195 CM, HMOTNOST PACIENTA MAX. 130 KG</t>
  </si>
  <si>
    <t>ORTÉZA PRSTŮ RUKY PAN 5.04</t>
  </si>
  <si>
    <t>S DLAHOU, VELIKOST S,M,L, UNIVERZÁLNÍ PRO PRAVOU A LEVOU RUKU</t>
  </si>
  <si>
    <t>62919</t>
  </si>
  <si>
    <t>ORTÉZA KOLENNÍ FIXAČNÍ S FLEXÍ 20.,PANOPFLEX PAN 7</t>
  </si>
  <si>
    <t>ZADNÍ ANATOMICKY TVAROVANÁ DLAHA A DVĚ BOČNÍ DLAHY VE 20.,VEL.XS,S,M,L,XL</t>
  </si>
  <si>
    <t>Kompenzační pomůcky pro tělesně postižené</t>
  </si>
  <si>
    <t>93896</t>
  </si>
  <si>
    <t>BERLE PŘEDLOKETNÍ SPECIÁLNÍ THUASNE W2017</t>
  </si>
  <si>
    <t>VYMĚKČENÁ,VÝŠKOVĚ NASTAVITELNÁ,NOSNOST 150KG,ODRAZKY</t>
  </si>
  <si>
    <t>213480</t>
  </si>
  <si>
    <t>19000IU/ML INJ SOL ISP 10X0,6ML</t>
  </si>
  <si>
    <t>TRAMADOL</t>
  </si>
  <si>
    <t>216863</t>
  </si>
  <si>
    <t>TRAMAL RETARD</t>
  </si>
  <si>
    <t>150MG TBL PRO 30 II</t>
  </si>
  <si>
    <t>11671</t>
  </si>
  <si>
    <t>140336</t>
  </si>
  <si>
    <t>5000058</t>
  </si>
  <si>
    <t>ORTÉZA KOLENNÍ RIGIDNÍ 0.</t>
  </si>
  <si>
    <t>KR 003</t>
  </si>
  <si>
    <t>5007403</t>
  </si>
  <si>
    <t>ORTÉZA KOLENNÍ FIXAČNÍ S FLEXÍ 20. PANOPFLEX PAN 7</t>
  </si>
  <si>
    <t>ZADNÍ ANATOMICKY TVAROVANÁ ZADNÍ DLAHA A DVĚ BOČNÍ DLAHY VE 20.</t>
  </si>
  <si>
    <t>5007432</t>
  </si>
  <si>
    <t>ORTÉZA HLEZNA S TŘEMI DLAHAMI A FIXAČNÍM PÁSKEM PA</t>
  </si>
  <si>
    <t>FIXACE HLEZNA, JEDNA ZADNÍ A DVĚ BOČNÍ DLAHY, OSMIČKOVÝ TAH</t>
  </si>
  <si>
    <t>INDOMETACIN</t>
  </si>
  <si>
    <t>93724</t>
  </si>
  <si>
    <t>INDOMETACIN BERLIN-CHEMIE</t>
  </si>
  <si>
    <t>100MG SUP 10</t>
  </si>
  <si>
    <t>SODNÁ SŮL METAMIZOLU</t>
  </si>
  <si>
    <t>FIXACE RAMENNÍHO PLETENCE</t>
  </si>
  <si>
    <t>FD 038</t>
  </si>
  <si>
    <t>5000053</t>
  </si>
  <si>
    <t>5006048</t>
  </si>
  <si>
    <t>ORTÉZA RAMENNÍHO KLOUBU UNIFIX PAN 2.02</t>
  </si>
  <si>
    <t>UNIVERZÁLNÍ PRO PRAVÉ A LEVÉ RAMENO</t>
  </si>
  <si>
    <t>FIXACE HLEZNA,3 DLAHY,OSMIČKOVÝ TAH,VEL.XS,S,M,L,XL,XXL</t>
  </si>
  <si>
    <t>140328</t>
  </si>
  <si>
    <t>FIXACE ZÁPĚSTÍ BEZ FIXACE PALCE</t>
  </si>
  <si>
    <t>FZ 030</t>
  </si>
  <si>
    <t>CEFUROXIM</t>
  </si>
  <si>
    <t>93723</t>
  </si>
  <si>
    <t>50MG SUP 10</t>
  </si>
  <si>
    <t>MAGNESIUM-LAKTÁT</t>
  </si>
  <si>
    <t>171577</t>
  </si>
  <si>
    <t>MAGNESIUM LACTATE BIOMEDICA</t>
  </si>
  <si>
    <t>500MG TBL NOB 50</t>
  </si>
  <si>
    <t>NIMESULID</t>
  </si>
  <si>
    <t>12892</t>
  </si>
  <si>
    <t>100MG TBL NOB 30</t>
  </si>
  <si>
    <t>JINÉ KAPILÁRY STABILIZUJÍCÍ LÁTKY</t>
  </si>
  <si>
    <t>202701</t>
  </si>
  <si>
    <t>AESCIN TEVA</t>
  </si>
  <si>
    <t>20MG TBL ENT 90</t>
  </si>
  <si>
    <t>AMOXICILIN A  INHIBITOR BETA-LAKTAMASY</t>
  </si>
  <si>
    <t>203097</t>
  </si>
  <si>
    <t>875MG/125MG TBL FLM 21</t>
  </si>
  <si>
    <t>93526</t>
  </si>
  <si>
    <t>140314</t>
  </si>
  <si>
    <t>4000020</t>
  </si>
  <si>
    <t>ORTÉZA DOLNÍ KONČETINY INDIV. ZHOTOVENÁ</t>
  </si>
  <si>
    <t>140316</t>
  </si>
  <si>
    <t>ORTÉZA KOLENNÍ RIGIDNÍ, ÚHEL 20.</t>
  </si>
  <si>
    <t>KR 005</t>
  </si>
  <si>
    <t>KRÁTKÁ/STŘEDNÍ/DLOUHÁ, VÝŠKOVĚ STAVITELNÉ, POHODLNÉ ČALOUNĚNÍ, DO 130KG</t>
  </si>
  <si>
    <t>KLINDAMYCIN</t>
  </si>
  <si>
    <t>100339</t>
  </si>
  <si>
    <t>DALACIN C</t>
  </si>
  <si>
    <t>300MG CPS DUR 16</t>
  </si>
  <si>
    <t>12895</t>
  </si>
  <si>
    <t>100MG POR GRA SUS 30 I</t>
  </si>
  <si>
    <t>17187</t>
  </si>
  <si>
    <t>NIMESIL</t>
  </si>
  <si>
    <t>100MG POR GRA SUS 30</t>
  </si>
  <si>
    <t>140302</t>
  </si>
  <si>
    <t>169033</t>
  </si>
  <si>
    <t>500MG TBL FLM 16</t>
  </si>
  <si>
    <t>11649</t>
  </si>
  <si>
    <t>UNIVERZÁLNÍ PRO PRAVÉ A LEVÉ RAMENO,VELIKOSTI S,M,L</t>
  </si>
  <si>
    <t>ACEKLOFENAK</t>
  </si>
  <si>
    <t>191729</t>
  </si>
  <si>
    <t>BIOFENAC</t>
  </si>
  <si>
    <t>100MG TBL FLM 20</t>
  </si>
  <si>
    <t>ALOPURINOL</t>
  </si>
  <si>
    <t>ALPRAZOLAM</t>
  </si>
  <si>
    <t>6618</t>
  </si>
  <si>
    <t>0,5MG TBL NOB 30</t>
  </si>
  <si>
    <t>AVOKÁDOVÝ A SÓJOVÝ OLEJ, NEZMÝDELNITELNÉ</t>
  </si>
  <si>
    <t>216478</t>
  </si>
  <si>
    <t>PIASCLEDINE 300</t>
  </si>
  <si>
    <t>CPS DUR 30</t>
  </si>
  <si>
    <t>18523</t>
  </si>
  <si>
    <t>250MG TBL FLM 10</t>
  </si>
  <si>
    <t>DIKLOFENAK</t>
  </si>
  <si>
    <t>119672</t>
  </si>
  <si>
    <t>DICLOFENAC DUO PHARMASWISS</t>
  </si>
  <si>
    <t>75MG CPS RDR 30 I</t>
  </si>
  <si>
    <t>46621</t>
  </si>
  <si>
    <t>UNO</t>
  </si>
  <si>
    <t>150MG TBL PRO 20</t>
  </si>
  <si>
    <t>75632</t>
  </si>
  <si>
    <t>DICLOFENAC AL RETARD</t>
  </si>
  <si>
    <t>100MG TBL PRO 50</t>
  </si>
  <si>
    <t>16031</t>
  </si>
  <si>
    <t>VOLTAREN</t>
  </si>
  <si>
    <t>50MG TBL ENT 20</t>
  </si>
  <si>
    <t>DIOSMIN, KOMBINACE</t>
  </si>
  <si>
    <t>14075</t>
  </si>
  <si>
    <t>500MG TBL FLM 60</t>
  </si>
  <si>
    <t>132634</t>
  </si>
  <si>
    <t>DOXYCYKLIN</t>
  </si>
  <si>
    <t>4013</t>
  </si>
  <si>
    <t>DOXYBENE</t>
  </si>
  <si>
    <t>200MG TBL NOB 10</t>
  </si>
  <si>
    <t>ERDOSTEIN</t>
  </si>
  <si>
    <t>199680</t>
  </si>
  <si>
    <t>300MG CPS DUR 60</t>
  </si>
  <si>
    <t>FYTOFARMAKA A ŽIVOČIŠNÉ PRODUKTY (ČESKÁ ATC SKUPINA)</t>
  </si>
  <si>
    <t>43980</t>
  </si>
  <si>
    <t>UNG 100G</t>
  </si>
  <si>
    <t>GABAPENTIN</t>
  </si>
  <si>
    <t>173420</t>
  </si>
  <si>
    <t>APO-GAB</t>
  </si>
  <si>
    <t>300MG CPS DUR 90</t>
  </si>
  <si>
    <t>CHONDROITIN-SULFÁT</t>
  </si>
  <si>
    <t>14821</t>
  </si>
  <si>
    <t>CONDROSULF</t>
  </si>
  <si>
    <t>800MG TBL FLM 30</t>
  </si>
  <si>
    <t>KODEIN</t>
  </si>
  <si>
    <t>56993</t>
  </si>
  <si>
    <t>30MG TBL NOB 10</t>
  </si>
  <si>
    <t>KYSELINA ACETYLSALICYLOVÁ</t>
  </si>
  <si>
    <t>155782</t>
  </si>
  <si>
    <t>GODASAL</t>
  </si>
  <si>
    <t>100MG/50MG TBL NOB 100 II</t>
  </si>
  <si>
    <t>188850</t>
  </si>
  <si>
    <t>STACYL</t>
  </si>
  <si>
    <t>100MG TBL ENT 100</t>
  </si>
  <si>
    <t>KYSELINA ALENDRONOVÁ A CHOLEKALCIFEROL</t>
  </si>
  <si>
    <t>29955</t>
  </si>
  <si>
    <t>FOSAVANCE</t>
  </si>
  <si>
    <t>70MG/5600IU TBL NOB 12</t>
  </si>
  <si>
    <t>MELOXIKAM</t>
  </si>
  <si>
    <t>112562</t>
  </si>
  <si>
    <t>15MG TBL NOB 60</t>
  </si>
  <si>
    <t>231069</t>
  </si>
  <si>
    <t>MELOXICAM MYLAN</t>
  </si>
  <si>
    <t>132723</t>
  </si>
  <si>
    <t>PERINDOPRIL A DIURETIKA</t>
  </si>
  <si>
    <t>122690</t>
  </si>
  <si>
    <t>PRESTARIUM NEO COMBI</t>
  </si>
  <si>
    <t>5MG/1,25MG TBL FLM 90(3X30)</t>
  </si>
  <si>
    <t>SULFAMETHOXAZOL A TRIMETHOPRIM</t>
  </si>
  <si>
    <t>6264</t>
  </si>
  <si>
    <t>400MG/80MG TBL NOB 20</t>
  </si>
  <si>
    <t>201138</t>
  </si>
  <si>
    <t>100MG TBL PRO 30 II</t>
  </si>
  <si>
    <t>207639</t>
  </si>
  <si>
    <t>100MG TBL PRO 30 I</t>
  </si>
  <si>
    <t>VÁPNÍK, KOMBINACE S VITAMINEM D A/NEBO JINÝMI LÉČIVY</t>
  </si>
  <si>
    <t>164888</t>
  </si>
  <si>
    <t>CALTRATE 600 MG/400 IU D3 POTAHOVANÁ TABLETA</t>
  </si>
  <si>
    <t>600MG/400IU TBL FLM 90</t>
  </si>
  <si>
    <t>189079</t>
  </si>
  <si>
    <t>CALCICHEW D3 LEMON</t>
  </si>
  <si>
    <t>500MG/400IU TBL MND 60</t>
  </si>
  <si>
    <t>VITAMIN B1 V KOMBINACI S VITAMINEM B6 A/NEBO B12</t>
  </si>
  <si>
    <t>42476</t>
  </si>
  <si>
    <t>50MG/250MCG TBL OBD 50</t>
  </si>
  <si>
    <t>ZOLPIDEM</t>
  </si>
  <si>
    <t>TRAMADOL A PARACETAMOL</t>
  </si>
  <si>
    <t>179327</t>
  </si>
  <si>
    <t>DORETA</t>
  </si>
  <si>
    <t>75MG/650MG TBL FLM 30 I</t>
  </si>
  <si>
    <t>179333</t>
  </si>
  <si>
    <t>75MG/650MG TBL FLM 90 I</t>
  </si>
  <si>
    <t>197863</t>
  </si>
  <si>
    <t>PALGOTAL</t>
  </si>
  <si>
    <t>75MG/650MG TBL FLM 30</t>
  </si>
  <si>
    <t>132872</t>
  </si>
  <si>
    <t>37,5MG/325MG TBL FLM 30</t>
  </si>
  <si>
    <t>KODEIN A PARACETAMOL</t>
  </si>
  <si>
    <t>109799</t>
  </si>
  <si>
    <t>ULTRACOD</t>
  </si>
  <si>
    <t>500MG/30MG TBL NOB 30</t>
  </si>
  <si>
    <t>78911</t>
  </si>
  <si>
    <t>PÁSKA EPIKONDYLÁRNÍ - TYP 202</t>
  </si>
  <si>
    <t>VELIKOSTI M,L</t>
  </si>
  <si>
    <t>23738</t>
  </si>
  <si>
    <t>136194</t>
  </si>
  <si>
    <t>ROZTOK ELASTOVISKÓZNÍ OPTIVISC SINGLE</t>
  </si>
  <si>
    <t>INJ.1X3ML (3% ROZTOK HYALURONÁTU SODNÉHO),HRAZENA 1 APLIKACE DO 1 KLOUBU/6 MĚS.</t>
  </si>
  <si>
    <t>140588</t>
  </si>
  <si>
    <t>140687</t>
  </si>
  <si>
    <t>19702</t>
  </si>
  <si>
    <t>4000048</t>
  </si>
  <si>
    <t>OBUV ORTOPEDICKÁ STŘEDNĚ SLOŽITÁ INDIV. ZHOTOVENÁ</t>
  </si>
  <si>
    <t>OD 19 LET; 2 PÁRY / 3 ROKY</t>
  </si>
  <si>
    <t>4000052</t>
  </si>
  <si>
    <t>VLOŽKY ORTOPEDICKÉ SPECIÁLNÍ INDIV. ZHOTOVOVANÉ</t>
  </si>
  <si>
    <t>2 PÁRY / 1 ROK</t>
  </si>
  <si>
    <t>78920</t>
  </si>
  <si>
    <t>ORTÉZA BEDERNÍ S VÝZTUHAMI - TYP 407</t>
  </si>
  <si>
    <t>ORTÉZA BEDERNÍ S VÝZTUHAMI A KŘÍŽOVÝMI TAHY</t>
  </si>
  <si>
    <t>5007408</t>
  </si>
  <si>
    <t>5000033</t>
  </si>
  <si>
    <t>5001908</t>
  </si>
  <si>
    <t>11668</t>
  </si>
  <si>
    <t>ORTÉZA KOLENNÍ S DVOUOSÝM KLOUBEM PAN 7.05</t>
  </si>
  <si>
    <t>ROZEPINATELNÁ,KRÁTKÁ, VEL. S,M,L,XL,XXL UNIV. P-L</t>
  </si>
  <si>
    <t>78942</t>
  </si>
  <si>
    <t>BANDÁŽ ACHILOVKY ACHIMED</t>
  </si>
  <si>
    <t>78945</t>
  </si>
  <si>
    <t>ORTÉZA KOLENNÍ GENUMEDI</t>
  </si>
  <si>
    <t>93884</t>
  </si>
  <si>
    <t>PÁS BEDERNÍ LOMBASKIN 0870</t>
  </si>
  <si>
    <t>EXTRA TENKÝ BEDERNÍ PÁS S PEVNÝMI VÝZTUHAMI</t>
  </si>
  <si>
    <t>93987</t>
  </si>
  <si>
    <t>ORTÉZA KOLENNÍ GENUMEDI PLUS</t>
  </si>
  <si>
    <t>BANDÁŽ KOLENE SE ZPEVNĚNÍM POD KOLENEM A NA STEHNĚ</t>
  </si>
  <si>
    <t>93816</t>
  </si>
  <si>
    <t>ORTÉZA KOLENNÍ</t>
  </si>
  <si>
    <t>PROTECT.CO</t>
  </si>
  <si>
    <t>23497</t>
  </si>
  <si>
    <t>ORTÉZA KOLENNÍ S KOVOVOU VÝSTUHOU A KLOUBEM</t>
  </si>
  <si>
    <t>GENUTRAIN-S 7 VELIKOSTÍ</t>
  </si>
  <si>
    <t>93656</t>
  </si>
  <si>
    <t>ORTÉZA HLEZENNÍ S OSMIČKOU</t>
  </si>
  <si>
    <t>PROTECT.LEVA STRAP</t>
  </si>
  <si>
    <t>140677</t>
  </si>
  <si>
    <t>PÁS BEDERNÍ - LUMBOSAN</t>
  </si>
  <si>
    <t>PÁS BEDERNÍ PLETENINOVÝ S VÝZTUHAMI</t>
  </si>
  <si>
    <t>21985</t>
  </si>
  <si>
    <t>BANDÁŽ KOLENNÍ NEOPRÉNOVÁ ZPEVNĚNÁ SNÍŽEK 101A</t>
  </si>
  <si>
    <t>VEL.OBV.KOLENA S-35-36CM,M-37-38CM,L-39-40CM,XL-41-42CM,XXL-43-44CM</t>
  </si>
  <si>
    <t>11799</t>
  </si>
  <si>
    <t>NÁSTAVEC NA WC VT 1840</t>
  </si>
  <si>
    <t>VÝŠKA 15CM</t>
  </si>
  <si>
    <t>CHODÍTKO ČTYŘKOLOVÉ SKLÁDACÍ 102</t>
  </si>
  <si>
    <t>DURALOVÉ,NASTAVITELNÉ 84-92CM,SEDÁTKO,NÁKUPNÍ KOŠÍK,BRZDY DELUXE</t>
  </si>
  <si>
    <t>23886</t>
  </si>
  <si>
    <t>NÁSTAVEC NA WC PLASTOVÝ 508 B</t>
  </si>
  <si>
    <t>VÝŠKA 10CM</t>
  </si>
  <si>
    <t>23914</t>
  </si>
  <si>
    <t>SEDAČKA POD SPRCHU 537 B</t>
  </si>
  <si>
    <t>NASTAVITELNÁ VÝŠKA 49-60CM,PLASTOVÉ HYGIENICKÉ SEDÁTKO</t>
  </si>
  <si>
    <t>93374</t>
  </si>
  <si>
    <t>CHODÍTKO ČTYŘKOLOVÉ SKLÁDACÍ CA880</t>
  </si>
  <si>
    <t>KOVOVÝ RÁM</t>
  </si>
  <si>
    <t>136361</t>
  </si>
  <si>
    <t>SEDAČKA NA VANU BEZ PŘÍSAVEK W1820 003 001</t>
  </si>
  <si>
    <t>NOSNOST DO 200 KG</t>
  </si>
  <si>
    <t>140567</t>
  </si>
  <si>
    <t>CHODÍTKO ČTYŘKOLOVÉ ROLÁTOR RL SMART ODLEHČENÉ</t>
  </si>
  <si>
    <t>SKLÁDACÍ, LEHKÉ 6,7KG, NAST. VÝŠKA 79-92CM, SED., NOSNOST 120KG</t>
  </si>
  <si>
    <t>9990490</t>
  </si>
  <si>
    <t>CHODÍTKO ČTYŘKOLOVÉ ALEVO ALU</t>
  </si>
  <si>
    <t>ODLEHČENÉ, SKLÁDACÍ, SEDÁTKO,BRZDY, NASTAVITELNÁ VÝŠKA 81-96CM, VÁHA 6,4KG</t>
  </si>
  <si>
    <t>23756</t>
  </si>
  <si>
    <t>CHODÍTKO KLOUBOVÉ SKLÁDACÍ 230 EL</t>
  </si>
  <si>
    <t>ČTYŘBODOVÉ,NASTAVITELNÉ 82,5-91,5CM</t>
  </si>
  <si>
    <t>23753</t>
  </si>
  <si>
    <t>CHODÍTKO ČTYŘBODOVÉ - PODPŮRNÝ RÁM 206 ELC</t>
  </si>
  <si>
    <t>PŘEDNÍ KOLEČKA,VELIKOSTI 5:86-94CM,6:79-86CM,7:68,5-76CM</t>
  </si>
  <si>
    <t>Dále nespecifikované pomůcky</t>
  </si>
  <si>
    <t>Vozíky invalidní včetně příslušenství</t>
  </si>
  <si>
    <t>135348</t>
  </si>
  <si>
    <t>VOZÍK ELEKTRICKÝ INT.I EXT.TERRA</t>
  </si>
  <si>
    <t>SEDAČKA MECH. POLOHOVACÍ, MANUÁLNÍ NASTAVENÍ ÚHLU SEDU A ZAD</t>
  </si>
  <si>
    <t>191730</t>
  </si>
  <si>
    <t>100MG TBL FLM 60</t>
  </si>
  <si>
    <t>49688</t>
  </si>
  <si>
    <t>BETAXOLOL</t>
  </si>
  <si>
    <t>139479</t>
  </si>
  <si>
    <t>BETAMED</t>
  </si>
  <si>
    <t>20MG TBL FLM 100</t>
  </si>
  <si>
    <t>49910</t>
  </si>
  <si>
    <t>LOKREN</t>
  </si>
  <si>
    <t>20MG TBL FLM 98</t>
  </si>
  <si>
    <t>BROMAZEPAM</t>
  </si>
  <si>
    <t>88217</t>
  </si>
  <si>
    <t>LEXAURIN</t>
  </si>
  <si>
    <t>1,5MG TBL NOB 30</t>
  </si>
  <si>
    <t>CIKLOPIROX</t>
  </si>
  <si>
    <t>76150</t>
  </si>
  <si>
    <t>10MG/G CRM 20G</t>
  </si>
  <si>
    <t>CITALOPRAM</t>
  </si>
  <si>
    <t>17425</t>
  </si>
  <si>
    <t>17433</t>
  </si>
  <si>
    <t>230409</t>
  </si>
  <si>
    <t>125122</t>
  </si>
  <si>
    <t>APO-DICLO SR 100</t>
  </si>
  <si>
    <t>100MG TBL RET 100</t>
  </si>
  <si>
    <t>75633</t>
  </si>
  <si>
    <t>67550</t>
  </si>
  <si>
    <t>10MG/G GEL 250G</t>
  </si>
  <si>
    <t>201992</t>
  </si>
  <si>
    <t>500MG TBL FLM 120</t>
  </si>
  <si>
    <t>ESCITALOPRAM</t>
  </si>
  <si>
    <t>GLUKOSAMIN</t>
  </si>
  <si>
    <t>169889</t>
  </si>
  <si>
    <t>BAYFLEX</t>
  </si>
  <si>
    <t>1178MG TBL FLM 90</t>
  </si>
  <si>
    <t>CHLORHEXIDIN, KOMBINACE</t>
  </si>
  <si>
    <t>98190</t>
  </si>
  <si>
    <t>0,25G/0,25G/0,75G DRM LIQ 250ML</t>
  </si>
  <si>
    <t>14823</t>
  </si>
  <si>
    <t>800MG POR GRA SOL 30</t>
  </si>
  <si>
    <t>IBUPROFEN</t>
  </si>
  <si>
    <t>11063</t>
  </si>
  <si>
    <t>IBALGIN 600</t>
  </si>
  <si>
    <t>600MG TBL FLM 30</t>
  </si>
  <si>
    <t>JINÁ ANTIBIOTIKA PRO LOKÁLNÍ APLIKACI</t>
  </si>
  <si>
    <t>1066</t>
  </si>
  <si>
    <t>250IU/G+5,2MG/G UNG 10G</t>
  </si>
  <si>
    <t>107135</t>
  </si>
  <si>
    <t>150MG CPS DUR 16</t>
  </si>
  <si>
    <t>231738</t>
  </si>
  <si>
    <t>KYSELINA IBANDRONOVÁ</t>
  </si>
  <si>
    <t>25422</t>
  </si>
  <si>
    <t>BONVIVA</t>
  </si>
  <si>
    <t>150MG TBL FLM 3</t>
  </si>
  <si>
    <t>200685</t>
  </si>
  <si>
    <t>IKAMETIN</t>
  </si>
  <si>
    <t>150MG TBL FLM 3 II</t>
  </si>
  <si>
    <t>200684</t>
  </si>
  <si>
    <t>150MG TBL FLM 1 II</t>
  </si>
  <si>
    <t>KYSELINA TIAPROFENOVÁ</t>
  </si>
  <si>
    <t>226695</t>
  </si>
  <si>
    <t>SURGAM LÉČIVA</t>
  </si>
  <si>
    <t>300MG TBL NOB 20</t>
  </si>
  <si>
    <t>LOSARTAN A DIURETIKA</t>
  </si>
  <si>
    <t>104712</t>
  </si>
  <si>
    <t>LORISTA H</t>
  </si>
  <si>
    <t>50MG/12,5MG TBL FLM 84</t>
  </si>
  <si>
    <t>97027</t>
  </si>
  <si>
    <t>50MG/12,5MG TBL FLM 28</t>
  </si>
  <si>
    <t>MEFENOXALON</t>
  </si>
  <si>
    <t>85656</t>
  </si>
  <si>
    <t>NAPROXEN</t>
  </si>
  <si>
    <t>207253</t>
  </si>
  <si>
    <t>NALGESIN</t>
  </si>
  <si>
    <t>550MG TBL FLM 30</t>
  </si>
  <si>
    <t>NIFUROXAZID</t>
  </si>
  <si>
    <t>214593</t>
  </si>
  <si>
    <t>ERCEFURYL 200 MG CPS.</t>
  </si>
  <si>
    <t>200MG CPS DUR 14</t>
  </si>
  <si>
    <t>12891</t>
  </si>
  <si>
    <t>100MG TBL NOB 15</t>
  </si>
  <si>
    <t>132650</t>
  </si>
  <si>
    <t>SILDENAFIL</t>
  </si>
  <si>
    <t>166801</t>
  </si>
  <si>
    <t>OLVION</t>
  </si>
  <si>
    <t>100MG TBL FLM 8</t>
  </si>
  <si>
    <t>THIOKOLCHIKOSID</t>
  </si>
  <si>
    <t>107943</t>
  </si>
  <si>
    <t>MUSCORIL CPS</t>
  </si>
  <si>
    <t>4MG CPS DUR 20</t>
  </si>
  <si>
    <t>203765</t>
  </si>
  <si>
    <t>4MG CPS DUR 30</t>
  </si>
  <si>
    <t>TOBRAMYCIN</t>
  </si>
  <si>
    <t>86264</t>
  </si>
  <si>
    <t>TOBREX</t>
  </si>
  <si>
    <t>3MG/ML OPH GTT SOL 1X5ML</t>
  </si>
  <si>
    <t>225174</t>
  </si>
  <si>
    <t>3MG/G OPH UNG 3,5G</t>
  </si>
  <si>
    <t>186538</t>
  </si>
  <si>
    <t>CALTRATE PLUS</t>
  </si>
  <si>
    <t>TBL FLM 90</t>
  </si>
  <si>
    <t>189098</t>
  </si>
  <si>
    <t>1000MG/800IU TBL MND 60</t>
  </si>
  <si>
    <t>198058</t>
  </si>
  <si>
    <t>SANVAL</t>
  </si>
  <si>
    <t>10MG TBL FLM 100</t>
  </si>
  <si>
    <t>PERINDOPRIL, AMLODIPIN A INDAPAMID</t>
  </si>
  <si>
    <t>190960</t>
  </si>
  <si>
    <t>TRIPLIXAM</t>
  </si>
  <si>
    <t>5MG/1,25MG/5MG TBL FLM 90(3X30)</t>
  </si>
  <si>
    <t>179325</t>
  </si>
  <si>
    <t>75MG/650MG TBL FLM 10 I</t>
  </si>
  <si>
    <t>138847</t>
  </si>
  <si>
    <t>37,5MG/325MG TBL FLM 90 I</t>
  </si>
  <si>
    <t>201613</t>
  </si>
  <si>
    <t>ZALDIAR EFFERVESCENS</t>
  </si>
  <si>
    <t>37,5MG/325MG TBL EFF 10</t>
  </si>
  <si>
    <t>107806</t>
  </si>
  <si>
    <t>20MG TBL ENT 30</t>
  </si>
  <si>
    <t>HOŘČÍK (KOMBINACE RŮZNÝCH SOLÍ)</t>
  </si>
  <si>
    <t>234736</t>
  </si>
  <si>
    <t>21988</t>
  </si>
  <si>
    <t>ORTÉZA KOLENNÍ NEOPRÉNOVÁ ROZEPÍNACÍ SNÍŽEK 101C</t>
  </si>
  <si>
    <t>39710</t>
  </si>
  <si>
    <t>140669</t>
  </si>
  <si>
    <t>ORTÉZA ZÁPĚSTÍ - MANUSAN</t>
  </si>
  <si>
    <t>ORTÉZA ZÁPĚSTÍ PLETENINOVÁ, PRODYŠNÁ, LEVÁ, PRAVÁ</t>
  </si>
  <si>
    <t>140671</t>
  </si>
  <si>
    <t>4000022</t>
  </si>
  <si>
    <t>ORTÉZA DOLNÍ KONČETINY INDIV. UPRAVENÁ</t>
  </si>
  <si>
    <t>Z PREFABRIKÁTU NEBO STAVEBNICE S NUTNOSTÍ INDIVIDUÁLNÍ ÚPRAVY</t>
  </si>
  <si>
    <t>4000046</t>
  </si>
  <si>
    <t>OBUV ORTOPEDICKÁ JEDNODUCHÁ INDIV. ZHOTOVENÁ</t>
  </si>
  <si>
    <t>4000001</t>
  </si>
  <si>
    <t>ORTÉZA PRO HLAVU A KRK INDIV. ZHOTOVENÁ</t>
  </si>
  <si>
    <t>93108</t>
  </si>
  <si>
    <t>ORTÉZA ZÁPĚSTÍ LIGAFLEX CLASSIC 2435 P/L</t>
  </si>
  <si>
    <t>PEVNÁ ORTÉZA, ODSTRANITELNÉ DLAHY PROSTUPNÉ RTG</t>
  </si>
  <si>
    <t>140281</t>
  </si>
  <si>
    <t>140362</t>
  </si>
  <si>
    <t>93815</t>
  </si>
  <si>
    <t>5005146</t>
  </si>
  <si>
    <t>BANDÁŽ KOLENE - GENUSAN</t>
  </si>
  <si>
    <t>PLETENINOVÁ BANDÁŽ, PATELÁRNÍ SILIKONOVÁ PELOTA</t>
  </si>
  <si>
    <t>5005394</t>
  </si>
  <si>
    <t>ORTÉZA ZÁPĚSTÍ</t>
  </si>
  <si>
    <t>FIXACE PALCE, 2 DLAHY, T 25</t>
  </si>
  <si>
    <t>Obuv ortopedická</t>
  </si>
  <si>
    <t>971</t>
  </si>
  <si>
    <t>VLOŽKY ORTOPEDICKÉ-SPECIÁLNÍ</t>
  </si>
  <si>
    <t>80%</t>
  </si>
  <si>
    <t>19007</t>
  </si>
  <si>
    <t>ORTÉZA ZÁPĚSTÍ DYNASTAB 7040-7041</t>
  </si>
  <si>
    <t>DYNASTAB 7040-7041 ORTÉZA S DLAHOU</t>
  </si>
  <si>
    <t>39708</t>
  </si>
  <si>
    <t>DLAHA PRO FIXACI PRSTŮ RUKY TYP A</t>
  </si>
  <si>
    <t>VELIKOST A1</t>
  </si>
  <si>
    <t>5968</t>
  </si>
  <si>
    <t>ORTÉZA KOLENNÍ REGEKO</t>
  </si>
  <si>
    <t>NÁVLEK S VÝZTUHOU</t>
  </si>
  <si>
    <t>78917</t>
  </si>
  <si>
    <t>11661</t>
  </si>
  <si>
    <t>ORTÉZA PALCE RUKY PAN 5.03</t>
  </si>
  <si>
    <t>S DLAHOU, VELIKOST S,M,L, UNIVERZÁLNÍ PRO PRAVÝ A LEVÝ PALEC</t>
  </si>
  <si>
    <t>93655</t>
  </si>
  <si>
    <t>PROTECT.ST PRO</t>
  </si>
  <si>
    <t>39709</t>
  </si>
  <si>
    <t>VELIKOST A2</t>
  </si>
  <si>
    <t>140338</t>
  </si>
  <si>
    <t>ORTÉZA ZÁPĚSTÍ RIGIDNÍ S FIXACÍ PALCE</t>
  </si>
  <si>
    <t>FP 040</t>
  </si>
  <si>
    <t>140312</t>
  </si>
  <si>
    <t>ORTÉZA KOLENNÍ SE STAVITELNÝM KLOUBEM</t>
  </si>
  <si>
    <t>KK 001</t>
  </si>
  <si>
    <t>140304</t>
  </si>
  <si>
    <t>ORTÉZA KOLENNÍHO KLOUBU S KOVOVÝMI DLAHAMI</t>
  </si>
  <si>
    <t>STABIMED PRO - PRODYŠNÝ MATERIÁL, KOVOVÉ DLAHY</t>
  </si>
  <si>
    <t>ORTÉZA PALCE DE QUERVAIN - TYP 316</t>
  </si>
  <si>
    <t>136045</t>
  </si>
  <si>
    <t>11705</t>
  </si>
  <si>
    <t>ORTÉZA - INFRAPATELÁRNÍ PÁSKA TYP 510</t>
  </si>
  <si>
    <t>140756</t>
  </si>
  <si>
    <t>ORTÉZA KOLENNÍHO KLOUBU KRÁTKÁ S PRUŽINOVÝMI VÝZTU</t>
  </si>
  <si>
    <t>NÁVLEKOVÁ ÚPLETOVÁ S BOČNÍMI PRUŽINOVÝMI VÝZTUHAMI,VEL.XS,S,M,L,XL,XXL,XXXL</t>
  </si>
  <si>
    <t>140670</t>
  </si>
  <si>
    <t>ORTÉZA ZÁPĚSTÍ A PALCE - TYP 301T</t>
  </si>
  <si>
    <t>NASTAVITELNÁ KOVOVÁ VÝZTUHA</t>
  </si>
  <si>
    <t>93032</t>
  </si>
  <si>
    <t>BANDÁŽ HLEZENNÍ 2001</t>
  </si>
  <si>
    <t>ELASTICKÝ NÁVLEK, S BAVLNOU, 4 VELIKOSTI, BÉŽOVÝ</t>
  </si>
  <si>
    <t>140561</t>
  </si>
  <si>
    <t>ORTÉZA ZÁPĚSTÍ FIXAČNÍ UNIVERZÁLNÍ</t>
  </si>
  <si>
    <t>ORTEX 07H, S PEVNÝMI DLAHAMI, STRANOVĚ UNIVERZÁLNÍ</t>
  </si>
  <si>
    <t>136076</t>
  </si>
  <si>
    <t>BANDÁŽ CLAVICULÁRNÍ</t>
  </si>
  <si>
    <t>FIXAČNÍ</t>
  </si>
  <si>
    <t>140283</t>
  </si>
  <si>
    <t>ORTÉZA ZÁPĚSTÍ S VÝZTUHOU</t>
  </si>
  <si>
    <t>MEDI WRIST SUPPORT</t>
  </si>
  <si>
    <t>63875</t>
  </si>
  <si>
    <t>BANDÁŽ BEDERNÍ ÚPLETOVÁ S VÝZTUHAMI</t>
  </si>
  <si>
    <t>LUMBAMED BASIC, 5 VELIKOSTÍ</t>
  </si>
  <si>
    <t>78612</t>
  </si>
  <si>
    <t>ORTÉZA ZÁPĚSTNÍ TYP 301</t>
  </si>
  <si>
    <t>TYP 301</t>
  </si>
  <si>
    <t>140258</t>
  </si>
  <si>
    <t>ROZTOK ELASTOVISKOZNÍ MONOVISC</t>
  </si>
  <si>
    <t>INJ.1X4ML,ROZ.MODIFIKOVANÉ NAHA 25MG/1ML,HRAZENA 1 APLIKACE DO 1 KLOUBU/6 MĚS.</t>
  </si>
  <si>
    <t>93433</t>
  </si>
  <si>
    <t>ROZTOK VISKOELASTICKÝ ERECTUS</t>
  </si>
  <si>
    <t>INJ 1X2ML,HRAZENY 3 APLIKACE DO 1 KLOUBU/6 MĚS.</t>
  </si>
  <si>
    <t>11193</t>
  </si>
  <si>
    <t>ROZTOK ELASTOVISKOZNÍ FERMATHRON</t>
  </si>
  <si>
    <t>PREPARÁT PRO KOLENNÍ KLOUB-INJ. 20MG/2,0ML,HRAZENY 3 APLIKACE DO 1 KLOUBU/6 MĚS.</t>
  </si>
  <si>
    <t>125121</t>
  </si>
  <si>
    <t>100MG TBL RET 30</t>
  </si>
  <si>
    <t>59645</t>
  </si>
  <si>
    <t>DONA</t>
  </si>
  <si>
    <t>1500MG POR PLV SOL 20</t>
  </si>
  <si>
    <t>149958</t>
  </si>
  <si>
    <t>SILDENAFIL ACTAVIS</t>
  </si>
  <si>
    <t>16286</t>
  </si>
  <si>
    <t>STILNOX</t>
  </si>
  <si>
    <t>5003877</t>
  </si>
  <si>
    <t>140403</t>
  </si>
  <si>
    <t>ORTÉZA GUMOTEXTILNÍ KOLENNÍ KO 21</t>
  </si>
  <si>
    <t>VEL.: S, M, L, XL</t>
  </si>
  <si>
    <t>93937</t>
  </si>
  <si>
    <t>ORTÉZA KOLENNÍ ACL EVERYDAY</t>
  </si>
  <si>
    <t>PRO INSTABILITU ACL, MCL, LCL (11-1600-x, 11-1601-x)</t>
  </si>
  <si>
    <t>140728</t>
  </si>
  <si>
    <t>ROZTOK ELASTOVISKÓZNÍ SINOVIAL ONE</t>
  </si>
  <si>
    <t>INJ.1X2,5ML, HRAZENA 1 APLIKACE DO 1 KLOUBU/6 MĚS.</t>
  </si>
  <si>
    <t>BUTAMIRÁT</t>
  </si>
  <si>
    <t>15374</t>
  </si>
  <si>
    <t>SINECOD</t>
  </si>
  <si>
    <t>50MG TBL PRO 10</t>
  </si>
  <si>
    <t>47728</t>
  </si>
  <si>
    <t>ZINNAT</t>
  </si>
  <si>
    <t>CELEKOXIB</t>
  </si>
  <si>
    <t>85030</t>
  </si>
  <si>
    <t>CELEBREX</t>
  </si>
  <si>
    <t>200MG CPS DUR 30 I</t>
  </si>
  <si>
    <t>230415</t>
  </si>
  <si>
    <t>186189</t>
  </si>
  <si>
    <t>OLFEN SR</t>
  </si>
  <si>
    <t>100MG CPS PRO 20</t>
  </si>
  <si>
    <t>DROTAVERIN</t>
  </si>
  <si>
    <t>192729</t>
  </si>
  <si>
    <t>40MG TBL NOB 24</t>
  </si>
  <si>
    <t>40777</t>
  </si>
  <si>
    <t>600MG TBL FLM 50 I</t>
  </si>
  <si>
    <t>241549</t>
  </si>
  <si>
    <t>1500MG POR PLV SOL 30</t>
  </si>
  <si>
    <t>75289</t>
  </si>
  <si>
    <t>50MG/G CRM 100G</t>
  </si>
  <si>
    <t>160704</t>
  </si>
  <si>
    <t>ORAMELLOX</t>
  </si>
  <si>
    <t>15MG POR TBL DIS 30</t>
  </si>
  <si>
    <t>132991</t>
  </si>
  <si>
    <t>OMEPRAZOL</t>
  </si>
  <si>
    <t>195330</t>
  </si>
  <si>
    <t>OMEPRAZOL FARMAX</t>
  </si>
  <si>
    <t>20MG CPS ETD 28</t>
  </si>
  <si>
    <t>ORGANO-HEPARINOID</t>
  </si>
  <si>
    <t>100306</t>
  </si>
  <si>
    <t>445MG/100G GEL 40G</t>
  </si>
  <si>
    <t>PANTOPRAZOL</t>
  </si>
  <si>
    <t>204540</t>
  </si>
  <si>
    <t>PANTOPRAZOL ACCORD</t>
  </si>
  <si>
    <t>PREDNISON</t>
  </si>
  <si>
    <t>269</t>
  </si>
  <si>
    <t>PREDNISON LÉČIVA</t>
  </si>
  <si>
    <t>5MG TBL NOB 20</t>
  </si>
  <si>
    <t>3377</t>
  </si>
  <si>
    <t>203954</t>
  </si>
  <si>
    <t>132870</t>
  </si>
  <si>
    <t>TRAMAL KAPKY 100 MG/1 ML</t>
  </si>
  <si>
    <t>100MG/ML POR GTT SOL 1X96ML+PUMPA</t>
  </si>
  <si>
    <t>198054</t>
  </si>
  <si>
    <t>132654</t>
  </si>
  <si>
    <t>*2053</t>
  </si>
  <si>
    <t>*1038</t>
  </si>
  <si>
    <t>*7005</t>
  </si>
  <si>
    <t>4000051</t>
  </si>
  <si>
    <t>OBUV ORTOPEDICKÁ INDIV. ZHOTOVENÁ</t>
  </si>
  <si>
    <t>PŘÍMÁ SOUČÁST PROTETICKÉHO ZP NEBO OBUV NAHRAZUJÍCÍ PŘÍSTROJ; 2 PÁRY / 1 ROK</t>
  </si>
  <si>
    <t>5003293</t>
  </si>
  <si>
    <t>KOMPAKTNÍ BEDERNÍ PÁS LOMBASKIN 0871</t>
  </si>
  <si>
    <t>ZADNÍ DLAHY, VÝŠKA 21 CM, 5 VELIKOSTÍ</t>
  </si>
  <si>
    <t>5006257</t>
  </si>
  <si>
    <t>222 KL-ASC</t>
  </si>
  <si>
    <t>BERLE PŘEDLOKETNÍ BAREVNÁ, VYMĚKČENÉ ANATOMICKÉ DRŽADLO, NASTAVITELNÁ VÝŠKA</t>
  </si>
  <si>
    <t>93903</t>
  </si>
  <si>
    <t>BANDÁŽ KOLENNÍ ÚPLETOVÁ AKTIVNÍ</t>
  </si>
  <si>
    <t>ORTEX 04K</t>
  </si>
  <si>
    <t>93497</t>
  </si>
  <si>
    <t>BERLE PŘEDLOKETNÍ SPECIÁLNÍ SKLOPNÁ BSF 07</t>
  </si>
  <si>
    <t>VYMĚKČENÁ RUKOJEŤ,2X STAVITELNÁ,ODRAZKY,NOSNOST 100KG</t>
  </si>
  <si>
    <t>142408</t>
  </si>
  <si>
    <t>ROZTOK ELASTOVISKOZNÍ CINGAL,88MG NAHA, 18MG TRIAM</t>
  </si>
  <si>
    <t>INJ.1X4ML,HRAZENO 1 APLIKACE DO 1 KLOUBU/6 MĚSÍCŮ</t>
  </si>
  <si>
    <t>63712</t>
  </si>
  <si>
    <t>ROZTOK ELASTOVISKOZNÍ CURAVISC</t>
  </si>
  <si>
    <t>INJEKCE 1X2ML,HRAZENO 3-5 APLIKACÍ DO 1 KLOUBU/6 MĚS.</t>
  </si>
  <si>
    <t>200901</t>
  </si>
  <si>
    <t>196145</t>
  </si>
  <si>
    <t>ACLEXA</t>
  </si>
  <si>
    <t>100MG CPS DUR 90</t>
  </si>
  <si>
    <t>221054</t>
  </si>
  <si>
    <t>200MG CPS DUR 60</t>
  </si>
  <si>
    <t>DESLORATADIN</t>
  </si>
  <si>
    <t>28839</t>
  </si>
  <si>
    <t>AERIUS</t>
  </si>
  <si>
    <t>0,5MG/ML POR SOL 120ML+LŽ</t>
  </si>
  <si>
    <t>100097</t>
  </si>
  <si>
    <t>10MG/G GEL 100G II</t>
  </si>
  <si>
    <t>162211</t>
  </si>
  <si>
    <t>10MG/G GEL 150G II</t>
  </si>
  <si>
    <t>173218</t>
  </si>
  <si>
    <t>10MG/G GEL 150G IIA</t>
  </si>
  <si>
    <t>173209</t>
  </si>
  <si>
    <t>10MG/G GEL 100G IIA</t>
  </si>
  <si>
    <t>107934</t>
  </si>
  <si>
    <t>10MG/G GEL 120G II</t>
  </si>
  <si>
    <t>215222</t>
  </si>
  <si>
    <t>DICLOFENAC DR. MÜLLER PHARMA</t>
  </si>
  <si>
    <t>100MG SUP 12</t>
  </si>
  <si>
    <t>97522</t>
  </si>
  <si>
    <t>500MG TBL FLM 30</t>
  </si>
  <si>
    <t>132908</t>
  </si>
  <si>
    <t>132907</t>
  </si>
  <si>
    <t>47033</t>
  </si>
  <si>
    <t>35MG/ML POR PLV SUS 100ML</t>
  </si>
  <si>
    <t>HYDROGENOVANÉ NÁMELOVÉ ALKALOIDY</t>
  </si>
  <si>
    <t>91032</t>
  </si>
  <si>
    <t>SECATOXIN FORTE</t>
  </si>
  <si>
    <t>2,5MG/ML POR GTT SOL 25ML</t>
  </si>
  <si>
    <t>CHOLEKALCIFEROL</t>
  </si>
  <si>
    <t>103788</t>
  </si>
  <si>
    <t>132941</t>
  </si>
  <si>
    <t>207720</t>
  </si>
  <si>
    <t>VITAMIN D3 AXONIA</t>
  </si>
  <si>
    <t>1000IU TBL FLM 30</t>
  </si>
  <si>
    <t>176921</t>
  </si>
  <si>
    <t>400MG CPS DUR 180</t>
  </si>
  <si>
    <t>162143</t>
  </si>
  <si>
    <t>NUROFEN PRO DĚTI JAHODA</t>
  </si>
  <si>
    <t>20MG/ML POR SUS 200 ML II</t>
  </si>
  <si>
    <t>67409</t>
  </si>
  <si>
    <t>INDOBENE</t>
  </si>
  <si>
    <t>201970</t>
  </si>
  <si>
    <t>33000IU/2500IU DRM PLV SOL 1</t>
  </si>
  <si>
    <t>JINÁ LÉČIVA PROTI NACHLAZENÍ</t>
  </si>
  <si>
    <t>132920</t>
  </si>
  <si>
    <t>SINUPRET FORTE</t>
  </si>
  <si>
    <t>TBL OBD 20</t>
  </si>
  <si>
    <t>KLARITHROMYCIN</t>
  </si>
  <si>
    <t>216186</t>
  </si>
  <si>
    <t>KLACID SR</t>
  </si>
  <si>
    <t>500MG TBL RET 14</t>
  </si>
  <si>
    <t>216189</t>
  </si>
  <si>
    <t>500MG TBL RET 14 DOUBLE</t>
  </si>
  <si>
    <t>KYSELINA ALENDRONOVÁ</t>
  </si>
  <si>
    <t>112476</t>
  </si>
  <si>
    <t>ALENDRONAT SANDOZ</t>
  </si>
  <si>
    <t>70MG TBL NOB 12</t>
  </si>
  <si>
    <t>41671</t>
  </si>
  <si>
    <t>ALENDRONATE-TEVA</t>
  </si>
  <si>
    <t>138234</t>
  </si>
  <si>
    <t>ALENDRONAT ACTAVIS</t>
  </si>
  <si>
    <t>25416</t>
  </si>
  <si>
    <t>70MG/2800IU TBL NOB 12</t>
  </si>
  <si>
    <t>17992</t>
  </si>
  <si>
    <t>0,5G TBL NOB 100</t>
  </si>
  <si>
    <t>86393</t>
  </si>
  <si>
    <t>0,5G TBL NOB 50</t>
  </si>
  <si>
    <t>186334</t>
  </si>
  <si>
    <t>500MG TBL NOB 100</t>
  </si>
  <si>
    <t>3645</t>
  </si>
  <si>
    <t>242357</t>
  </si>
  <si>
    <t>METOKLOPRAMID</t>
  </si>
  <si>
    <t>93104</t>
  </si>
  <si>
    <t>10MG TBL NOB 40</t>
  </si>
  <si>
    <t>MUPIROCIN</t>
  </si>
  <si>
    <t>90778</t>
  </si>
  <si>
    <t>BACTROBAN</t>
  </si>
  <si>
    <t>20MG/G UNG 15G</t>
  </si>
  <si>
    <t>213482</t>
  </si>
  <si>
    <t>19000IU/ML INJ SOL ISP 10X0,8ML</t>
  </si>
  <si>
    <t>12894</t>
  </si>
  <si>
    <t>100MG POR GRA SUS 15 I</t>
  </si>
  <si>
    <t>OXAZEPAM</t>
  </si>
  <si>
    <t>1940</t>
  </si>
  <si>
    <t>OXAZEPAM LÉČIVA</t>
  </si>
  <si>
    <t>10MG TBL NOB 20</t>
  </si>
  <si>
    <t>PARACETAMOL, KOMBINACE KROMĚ PSYCHOLEPTIK</t>
  </si>
  <si>
    <t>186198</t>
  </si>
  <si>
    <t>VALETOL</t>
  </si>
  <si>
    <t>300MG/150MG/50MG TBL NOB 12</t>
  </si>
  <si>
    <t>PITOFENON A ANALGETIKA</t>
  </si>
  <si>
    <t>176954</t>
  </si>
  <si>
    <t>500MG/ML+5MG/ML POR GTT SOL 1X50ML</t>
  </si>
  <si>
    <t>88708</t>
  </si>
  <si>
    <t>ALGIFEN</t>
  </si>
  <si>
    <t>500MG/5,25MG/0,1MG TBL NOB 20</t>
  </si>
  <si>
    <t>PYRIDOXIN (VITAMIN B6)</t>
  </si>
  <si>
    <t>280</t>
  </si>
  <si>
    <t>PYRIDOXIN LÉČIVA</t>
  </si>
  <si>
    <t>20MG TBL NOB 20</t>
  </si>
  <si>
    <t>RŮZNÉ JINÉ KOMBINACE ŽELEZA</t>
  </si>
  <si>
    <t>119654</t>
  </si>
  <si>
    <t>320MG/60MG TBL RET 100</t>
  </si>
  <si>
    <t>SÍRAN HOŘEČNATÝ</t>
  </si>
  <si>
    <t>498</t>
  </si>
  <si>
    <t>MAGNESIUM SULFURICUM BIOTIKA</t>
  </si>
  <si>
    <t>100MG/ML INJ SOL 5X10ML</t>
  </si>
  <si>
    <t>THIAMIN (VITAMIN B1)</t>
  </si>
  <si>
    <t>75025</t>
  </si>
  <si>
    <t>THIAMIN LÉČIVA</t>
  </si>
  <si>
    <t>50MG TBL NOB 20</t>
  </si>
  <si>
    <t>TIZANIDIN</t>
  </si>
  <si>
    <t>16051</t>
  </si>
  <si>
    <t>SIRDALUD</t>
  </si>
  <si>
    <t>16052</t>
  </si>
  <si>
    <t>215744</t>
  </si>
  <si>
    <t>KOMBI-KALZ 1000/880</t>
  </si>
  <si>
    <t>1000MG/880IU POR GRA SOL SCC 30</t>
  </si>
  <si>
    <t>206529</t>
  </si>
  <si>
    <t>CALCICHEW D3 JAHODA</t>
  </si>
  <si>
    <t>MAGNESIUM-OROTÁT</t>
  </si>
  <si>
    <t>32889</t>
  </si>
  <si>
    <t>MAGNEROT</t>
  </si>
  <si>
    <t>500MG TBL NOB 100 I</t>
  </si>
  <si>
    <t>JINÁ LOKÁLNÍ LÉČIVA K TERAPII BOLESTÍ SVALŮ A KLOUBŮ</t>
  </si>
  <si>
    <t>216992</t>
  </si>
  <si>
    <t>10MG/G+50MG/G GEL 100G I</t>
  </si>
  <si>
    <t>ORFENADRIN, KOMBINACE</t>
  </si>
  <si>
    <t>10086</t>
  </si>
  <si>
    <t>0,3MG/ML+0,12MG/ML INF SOL 10X250ML</t>
  </si>
  <si>
    <t>192721</t>
  </si>
  <si>
    <t>TRAMYLPA</t>
  </si>
  <si>
    <t>37,5MG/325MG TBL FLM 30 I</t>
  </si>
  <si>
    <t>201609</t>
  </si>
  <si>
    <t>201290</t>
  </si>
  <si>
    <t>MEDRACET</t>
  </si>
  <si>
    <t>37,5MG/325MG TBL NOB 30</t>
  </si>
  <si>
    <t>87906</t>
  </si>
  <si>
    <t>KORYLAN</t>
  </si>
  <si>
    <t>325MG/28,73MG TBL NOB 10</t>
  </si>
  <si>
    <t>109797</t>
  </si>
  <si>
    <t>500MG/30MG TBL NOB 10</t>
  </si>
  <si>
    <t>215978</t>
  </si>
  <si>
    <t>193653</t>
  </si>
  <si>
    <t>IMPLANTÁT NÁHRADA PRO OBNOVU DEFEKTU KLOUBNÍ CHRUP</t>
  </si>
  <si>
    <t>BIOADHEZIVNÍ,BIODEGRADOVATELNÝ POLYMER VYROBENÝ Z HYAFF 20X20X2MM</t>
  </si>
  <si>
    <t>4000053</t>
  </si>
  <si>
    <t>VLOŽKY ORTOPEDICKÉ INDIV. ZHOTOVOVANÉ</t>
  </si>
  <si>
    <t>DĚTSKÉ DO 18 LET VČETNĚ; 2 PÁRY / 1 ROK</t>
  </si>
  <si>
    <t>93996</t>
  </si>
  <si>
    <t>93997</t>
  </si>
  <si>
    <t>23642</t>
  </si>
  <si>
    <t>ORTÉZA KOLENNÍ S KOVOVÝMI DLAHAMI</t>
  </si>
  <si>
    <t>DRYTEX ECONOMY HINGED KNEE SUPPORT- S DVOUOSÝM KLOUBEM (0670)</t>
  </si>
  <si>
    <t>23828</t>
  </si>
  <si>
    <t>ORTÉZA RAMENNÍ 107A</t>
  </si>
  <si>
    <t>VEL.S-80-90CM,M-91-100CM,L-101-110CM,XL-111-120CM,XXL-121-130CM,PR/LE</t>
  </si>
  <si>
    <t>ORTÉZA KOLENNÍ PRODYŠNÁ S NASTAVITELNOU FLEXÍ 0.-9</t>
  </si>
  <si>
    <t>PROTECT.ST PIN</t>
  </si>
  <si>
    <t>93171</t>
  </si>
  <si>
    <t>PÁSKA INFRAPATELÁRNÍ</t>
  </si>
  <si>
    <t>MEDI PATELLA</t>
  </si>
  <si>
    <t>62916</t>
  </si>
  <si>
    <t>ORTÉZA PRO KOREKCI AC LUXACE ORTEX 025</t>
  </si>
  <si>
    <t>140271</t>
  </si>
  <si>
    <t>LÍMEC KRČNÍ S VÝZTUHOU</t>
  </si>
  <si>
    <t>PROTECT.COLAR SOFT WITH BAR</t>
  </si>
  <si>
    <t>78866</t>
  </si>
  <si>
    <t>DLAHA KOLENNÍ-PLAYMAKER DRYTEX</t>
  </si>
  <si>
    <t>DLOUHÁ S NASTAVITELNÝM ROZSAHEM POHYBU</t>
  </si>
  <si>
    <t>140468</t>
  </si>
  <si>
    <t>BERLE PŘEDLOKETNÍ SPECIÁLNÍ OPTI-COMFORT</t>
  </si>
  <si>
    <t>NASTAVITELNÁ VÝŠKA,VYMĚKČENÉ DRŽADLO A VYMĚKČ.LOKETNÍ OPĚRKA,NOSNOST DO 130KG</t>
  </si>
  <si>
    <t>93528</t>
  </si>
  <si>
    <t>BERLE PŘEDLOKETNÍ SPECIÁLNÍ DĚTSKÁ THUASNE W2015</t>
  </si>
  <si>
    <t>VÝŠKOVĚ NASTAVITELNÁ 58-75CM,NASTAVITELNÉ PŘEDLOKTÍ,ODRAZKY,DO 60KG</t>
  </si>
  <si>
    <t>136370</t>
  </si>
  <si>
    <t>ROZTOK ELASTOVISKÓZNÍ DUROLANE</t>
  </si>
  <si>
    <t>INJ.1X3ML,PURIFIK.STABILIZOVANÁ NASHA,HRAZENA 1 APLIKACE DO 1 KLOUBU/6 MĚS.</t>
  </si>
  <si>
    <t>Implantáty kostní, urologické, mammární</t>
  </si>
  <si>
    <t>21731</t>
  </si>
  <si>
    <t>VERAL 100 RETARD</t>
  </si>
  <si>
    <t>DIMETINDEN</t>
  </si>
  <si>
    <t>173500</t>
  </si>
  <si>
    <t>1MG/ML POR GTT SOL 1X20ML</t>
  </si>
  <si>
    <t>HEPARIN</t>
  </si>
  <si>
    <t>17165</t>
  </si>
  <si>
    <t>LIOTON</t>
  </si>
  <si>
    <t>1000IU/G GEL 100G</t>
  </si>
  <si>
    <t>83106</t>
  </si>
  <si>
    <t>1000IU/G GEL 50G</t>
  </si>
  <si>
    <t>67408</t>
  </si>
  <si>
    <t>10MG/G GEL 50G</t>
  </si>
  <si>
    <t>231979</t>
  </si>
  <si>
    <t>RECTODELT</t>
  </si>
  <si>
    <t>30MG SUP 4</t>
  </si>
  <si>
    <t>104485</t>
  </si>
  <si>
    <t>MABRON RETARD</t>
  </si>
  <si>
    <t>100MG TBL PRO 60 I</t>
  </si>
  <si>
    <t>12494</t>
  </si>
  <si>
    <t>AUGMENTIN 1 G</t>
  </si>
  <si>
    <t>875MG/125MG TBL FLM 14 I</t>
  </si>
  <si>
    <t>11974</t>
  </si>
  <si>
    <t>140310</t>
  </si>
  <si>
    <t>136478</t>
  </si>
  <si>
    <t>4100001</t>
  </si>
  <si>
    <t>ÚPRAVA ORTÉZY INDIVIDUÁLNĚ ZHOTOVENÉ</t>
  </si>
  <si>
    <t>63698</t>
  </si>
  <si>
    <t>23643</t>
  </si>
  <si>
    <t>5000019</t>
  </si>
  <si>
    <t>5000712</t>
  </si>
  <si>
    <t>ORTEX 07H ORTÉZA ZÁPĚSTÍ FIXAČNÍ - UNIVERZÁLNÍ</t>
  </si>
  <si>
    <t>I./22, II./22, I./28, II./28</t>
  </si>
  <si>
    <t>5005837</t>
  </si>
  <si>
    <t>OR 6C ORTÉZA HLEZENNÍHO KLOUBU S DLAHAMI</t>
  </si>
  <si>
    <t>XS - XXXL, MODRÁ / ČERNÁ / ŽLUTÁ</t>
  </si>
  <si>
    <t>5008685</t>
  </si>
  <si>
    <t>PLAYMAKER XPERT SLEEVE</t>
  </si>
  <si>
    <t>ORTÉZA KOLENNÍ S POSTR. DLAHAMI PRO MÍRNÉ AŽ STŘEDNÍ INSTABILITY VAZŮ, NAVLÉKACÍ</t>
  </si>
  <si>
    <t>5010246</t>
  </si>
  <si>
    <t>BERLE FRANCOUZSKÁ DĚTSKÁ W2015</t>
  </si>
  <si>
    <t>OBOUSTRANNĚ STAVITELNÁ,NASTAVITELNÁ VÝŠKA 58 -75 CM, HMOTNOST  MAX. 100 KG</t>
  </si>
  <si>
    <t>93814</t>
  </si>
  <si>
    <t>BANDÁŽ ACHILLOVKY</t>
  </si>
  <si>
    <t>PROTECT.ACHI</t>
  </si>
  <si>
    <t>93653</t>
  </si>
  <si>
    <t>PÁSKA EPIKONDYLÁRNÍ</t>
  </si>
  <si>
    <t>EPIBRACE</t>
  </si>
  <si>
    <t>ORTÉZA KOLENNÍ PLAYMAKER XPERT SLEEVE</t>
  </si>
  <si>
    <t>S POSTRANNÍMI DLAHAMI PRO MÍRNÉ AŽ STŘEDNÍ VAZOVÉ INSTABILITY,NAVLÉKACÍ</t>
  </si>
  <si>
    <t>11798</t>
  </si>
  <si>
    <t>VÝŠKA 5CM,10CM</t>
  </si>
  <si>
    <t>Implantáty biologické lidského a zvířecího původu</t>
  </si>
  <si>
    <t>115413</t>
  </si>
  <si>
    <t>MATRICE VYZTUŽOVACÍ ARTHREX DX, HYDRATOVANÁ</t>
  </si>
  <si>
    <t>MATRICE DX PORCINNÍ,AR-30001 VEL 5X5 CM,AR-30002 VEL.6X8 CM</t>
  </si>
  <si>
    <t>ATORVASTATIN</t>
  </si>
  <si>
    <t>93016</t>
  </si>
  <si>
    <t>SORTIS</t>
  </si>
  <si>
    <t>DIAZEPAM</t>
  </si>
  <si>
    <t>2478</t>
  </si>
  <si>
    <t>10MG TBL NOB 20(2X10)</t>
  </si>
  <si>
    <t>208695</t>
  </si>
  <si>
    <t>98191</t>
  </si>
  <si>
    <t>0,5G/0,5G/1,5G DRM LIQ 500ML</t>
  </si>
  <si>
    <t>216199</t>
  </si>
  <si>
    <t>KLACID</t>
  </si>
  <si>
    <t>METOPROLOL</t>
  </si>
  <si>
    <t>214624</t>
  </si>
  <si>
    <t>VASOCARDIN SR 200</t>
  </si>
  <si>
    <t>200MG TBL PRO 100</t>
  </si>
  <si>
    <t>214620</t>
  </si>
  <si>
    <t>200MG TBL PRO 30</t>
  </si>
  <si>
    <t>PERINDOPRIL</t>
  </si>
  <si>
    <t>101233</t>
  </si>
  <si>
    <t>10MG TBL FLM 90(3X30)</t>
  </si>
  <si>
    <t>PSEUDOEFEDRIN, KOMBINACE</t>
  </si>
  <si>
    <t>216104</t>
  </si>
  <si>
    <t>CLARINASE REPETABS</t>
  </si>
  <si>
    <t>5MG/120MG TBL PRO 14</t>
  </si>
  <si>
    <t>93207</t>
  </si>
  <si>
    <t>11647</t>
  </si>
  <si>
    <t>78853</t>
  </si>
  <si>
    <t>4000021</t>
  </si>
  <si>
    <t>DĚTSKÁ DO 18 LET VČETNĚ; 2 KS / 1 ROK</t>
  </si>
  <si>
    <t>78085</t>
  </si>
  <si>
    <t>5250</t>
  </si>
  <si>
    <t>VLOŽKY ORTOPEDICKÉ DĚTSKÉ-INDIVIDUÁLNÍ</t>
  </si>
  <si>
    <t>PŘÍSPĚVEK POJIŠŤOVNY DO VÝŠE</t>
  </si>
  <si>
    <t>OBUV ZDRAVOTNÍ DĚTSKÁ VZOR 011-LETNÍ SANDÁLOVÁ</t>
  </si>
  <si>
    <t>VEL.18-34</t>
  </si>
  <si>
    <t>11573</t>
  </si>
  <si>
    <t>OBUV ZDRAVOTNÍ DĚTSKÁ VZOR 013-ZIMNÍ VYCHÁZKOVÁ</t>
  </si>
  <si>
    <t>VEL.35-41</t>
  </si>
  <si>
    <t>78856</t>
  </si>
  <si>
    <t>OBUV ZDRAVOTNÍ DĚTSKÁ VZOR 014-CELOROČNÍ</t>
  </si>
  <si>
    <t>VEL.23-34</t>
  </si>
  <si>
    <t>93294</t>
  </si>
  <si>
    <t>OBUV ZDRAVOTNÍ DĚTSKÁ VZOR 019-CELOROČNÍ VYCHÁZKOV</t>
  </si>
  <si>
    <t>78854</t>
  </si>
  <si>
    <t>OBUV ZDRAVOTNÍ DĚTSKÁ VZOR 012-CELOROČNÍ VYCHÁZ.</t>
  </si>
  <si>
    <t>63772</t>
  </si>
  <si>
    <t>BANDÁŽ DENNÍ HALLUX VALGUS ORTEX 024A</t>
  </si>
  <si>
    <t>39764</t>
  </si>
  <si>
    <t>BANDÁŽ KOTNÍKOVÁ MAXIS</t>
  </si>
  <si>
    <t>S PRUŽNOU FIXACÍ</t>
  </si>
  <si>
    <t>10309</t>
  </si>
  <si>
    <t>BERLE PŘEDLOKETNÍ DURAL.DĚTSKÁ FDD 91</t>
  </si>
  <si>
    <t>NOSNOST 100KG</t>
  </si>
  <si>
    <t>196152</t>
  </si>
  <si>
    <t>DEXAMETHASON</t>
  </si>
  <si>
    <t>52334</t>
  </si>
  <si>
    <t>4MG TBL NOB 20</t>
  </si>
  <si>
    <t>14825</t>
  </si>
  <si>
    <t>FLECTOR EP</t>
  </si>
  <si>
    <t>10MG/G GEL 60G</t>
  </si>
  <si>
    <t>169567</t>
  </si>
  <si>
    <t>DIKY 4%</t>
  </si>
  <si>
    <t>40MG/G DRM SPR SOL 25G</t>
  </si>
  <si>
    <t>75631</t>
  </si>
  <si>
    <t>100MG TBL PRO 20</t>
  </si>
  <si>
    <t>89025</t>
  </si>
  <si>
    <t>DICLOFENAC AL 50</t>
  </si>
  <si>
    <t>50MG TBL ENT 50</t>
  </si>
  <si>
    <t>15626</t>
  </si>
  <si>
    <t>VOLTAREN RETARD</t>
  </si>
  <si>
    <t>100MG TBL PRO 30X1</t>
  </si>
  <si>
    <t>207900</t>
  </si>
  <si>
    <t>48261</t>
  </si>
  <si>
    <t>3300IU/G+250IU/G DRM PLV ADS 1X20G</t>
  </si>
  <si>
    <t>LORNOXIKAM</t>
  </si>
  <si>
    <t>119899</t>
  </si>
  <si>
    <t>XEFO RAPID</t>
  </si>
  <si>
    <t>8MG TBL FLM 30</t>
  </si>
  <si>
    <t>22903</t>
  </si>
  <si>
    <t>MELOXICAM TEVA</t>
  </si>
  <si>
    <t>15MG TBL NOB 100 I</t>
  </si>
  <si>
    <t>215606</t>
  </si>
  <si>
    <t>20MG CPS ETD 90 I</t>
  </si>
  <si>
    <t>TRIAMCINOLON</t>
  </si>
  <si>
    <t>203637</t>
  </si>
  <si>
    <t>TRISPAN</t>
  </si>
  <si>
    <t>20MG/ML INJ SUS 10X1ML</t>
  </si>
  <si>
    <t>169673</t>
  </si>
  <si>
    <t>EPINEFRIN</t>
  </si>
  <si>
    <t>180471</t>
  </si>
  <si>
    <t>EPIPEN</t>
  </si>
  <si>
    <t>300MCG INJ SOL PEP 1X0,3ML</t>
  </si>
  <si>
    <t>4000009</t>
  </si>
  <si>
    <t>BANDÁŽ TRUPU INDIV. ZHOTOVENÁ</t>
  </si>
  <si>
    <t>4100006</t>
  </si>
  <si>
    <t>ÚPRAVA ORTOPEDICKÉ OBUVI INDIVIDUÁLNĚ ZHOTOVENÉ</t>
  </si>
  <si>
    <t>MAXIMÁLNĚ 2X ZA ROK</t>
  </si>
  <si>
    <t>5000642</t>
  </si>
  <si>
    <t>GENUMEDI</t>
  </si>
  <si>
    <t>KOLENNÍ BANDÁŽ SE SILIKONOVOU PELOTOU KOLEM ČÉŠKY</t>
  </si>
  <si>
    <t>VELIKOST A3</t>
  </si>
  <si>
    <t>11811</t>
  </si>
  <si>
    <t>ORTÉZA LOKETNÍ SILISTAB EPI 2305</t>
  </si>
  <si>
    <t>PRUŽNÝ MATERIÁL, SILIK.PELOTY, PŘEDLOKETNÍ EPI PÁSKA</t>
  </si>
  <si>
    <t>18937</t>
  </si>
  <si>
    <t>VOZÍK ELEKTRICKÝ EXTER.MEYRA OPTIMUS 2 2322</t>
  </si>
  <si>
    <t>STUPAČKY ODNÍM.93/806,POSTR.24,ANATOM SEDAČKA ERGOSTAR 961,NOSNOST 150KG</t>
  </si>
  <si>
    <t>107869</t>
  </si>
  <si>
    <t>APO-ALLOPURINOL</t>
  </si>
  <si>
    <t>ANTITUSIKA A EXPEKTORANCIA</t>
  </si>
  <si>
    <t>88900</t>
  </si>
  <si>
    <t>4MG/ML+100MG/ML POR GTT SOL 1X25ML</t>
  </si>
  <si>
    <t>AZITHROMYCIN</t>
  </si>
  <si>
    <t>88219</t>
  </si>
  <si>
    <t>84700</t>
  </si>
  <si>
    <t>OTOBACID N</t>
  </si>
  <si>
    <t>0,2MG/G+5MG/G+479,8MG/G AUR GTT SOL 1X5ML</t>
  </si>
  <si>
    <t>14830</t>
  </si>
  <si>
    <t>FLECTOR EP TISSUGEL</t>
  </si>
  <si>
    <t>180MG TDR EMP 5</t>
  </si>
  <si>
    <t>173498</t>
  </si>
  <si>
    <t>12738</t>
  </si>
  <si>
    <t>DOXYHEXAL</t>
  </si>
  <si>
    <t>200MG TBL NOB 20</t>
  </si>
  <si>
    <t>ENOXAPARIN</t>
  </si>
  <si>
    <t>115402</t>
  </si>
  <si>
    <t>6000IU(60MG)/0,6ML INJ SOL ISP 10X0,6ML I</t>
  </si>
  <si>
    <t>87076</t>
  </si>
  <si>
    <t>300MG CPS DUR 20</t>
  </si>
  <si>
    <t>FLUTIKASON</t>
  </si>
  <si>
    <t>95604</t>
  </si>
  <si>
    <t>FLIXOTIDE 50 INHALER N</t>
  </si>
  <si>
    <t>50MCG/DÁV INH SUS PSS 120DÁV</t>
  </si>
  <si>
    <t>IPRATROPIUM-BROMID</t>
  </si>
  <si>
    <t>32992</t>
  </si>
  <si>
    <t>0,020MG/DÁV INH SOL PSS 200DÁV</t>
  </si>
  <si>
    <t>999999</t>
  </si>
  <si>
    <t>JINÁ ANTIEMETIKA</t>
  </si>
  <si>
    <t>17996</t>
  </si>
  <si>
    <t>KINEDRYL</t>
  </si>
  <si>
    <t>25MG/30MG TBL NOB 10</t>
  </si>
  <si>
    <t>216194</t>
  </si>
  <si>
    <t>250MG/5ML POR GRA SUS 60ML</t>
  </si>
  <si>
    <t>216183</t>
  </si>
  <si>
    <t>500MG INF PLV CSL 1</t>
  </si>
  <si>
    <t>KOLCHICIN</t>
  </si>
  <si>
    <t>119698</t>
  </si>
  <si>
    <t>COLCHICUM-DISPERT</t>
  </si>
  <si>
    <t>0,5MG TBL OBD 50</t>
  </si>
  <si>
    <t>LEVOCETIRIZIN</t>
  </si>
  <si>
    <t>62806</t>
  </si>
  <si>
    <t>0,5MG/ML POR SOL 1X200ML</t>
  </si>
  <si>
    <t>METHYLPREDNISOLON</t>
  </si>
  <si>
    <t>40368</t>
  </si>
  <si>
    <t>4MG TBL NOB 30 I</t>
  </si>
  <si>
    <t>207527</t>
  </si>
  <si>
    <t>4MG TBL NOB 30 II</t>
  </si>
  <si>
    <t>MONTELUKAST</t>
  </si>
  <si>
    <t>132849</t>
  </si>
  <si>
    <t>SINGULAIR 5 JUNIOR</t>
  </si>
  <si>
    <t>5MG TBL MND 98</t>
  </si>
  <si>
    <t>132868</t>
  </si>
  <si>
    <t>132649</t>
  </si>
  <si>
    <t>NYSTATIN, KOMBINACE</t>
  </si>
  <si>
    <t>59450</t>
  </si>
  <si>
    <t>POLYGYNAX</t>
  </si>
  <si>
    <t>35000IU/35000IU/100000IU VAG CPS MOL 6 I</t>
  </si>
  <si>
    <t>PREGABALIN</t>
  </si>
  <si>
    <t>28213</t>
  </si>
  <si>
    <t>LYRICA</t>
  </si>
  <si>
    <t>50MG CPS DUR 56</t>
  </si>
  <si>
    <t>SALBUTAMOL</t>
  </si>
  <si>
    <t>58380</t>
  </si>
  <si>
    <t>VENTOLIN</t>
  </si>
  <si>
    <t>5MG/ML INH SOL 1X20ML</t>
  </si>
  <si>
    <t>TOLPERISON</t>
  </si>
  <si>
    <t>57525</t>
  </si>
  <si>
    <t>MYDOCALM</t>
  </si>
  <si>
    <t>150MG TBL FLM 30</t>
  </si>
  <si>
    <t>TRAZODON</t>
  </si>
  <si>
    <t>54094</t>
  </si>
  <si>
    <t>TRITTICO AC</t>
  </si>
  <si>
    <t>75MG TBL RET 30</t>
  </si>
  <si>
    <t>47515</t>
  </si>
  <si>
    <t>500MG/200IU TBL MND 60</t>
  </si>
  <si>
    <t>11485</t>
  </si>
  <si>
    <t>42477</t>
  </si>
  <si>
    <t>50MG/250MCG TBL OBD 100</t>
  </si>
  <si>
    <t>13818</t>
  </si>
  <si>
    <t>40/90/0,25MG CPS MOL 100</t>
  </si>
  <si>
    <t>16285</t>
  </si>
  <si>
    <t>221061</t>
  </si>
  <si>
    <t>FORMOTEROL A FLUTIKASON</t>
  </si>
  <si>
    <t>133358</t>
  </si>
  <si>
    <t>FLUTIFORM K-HALER</t>
  </si>
  <si>
    <t>50MCG/5MCG/DÁV INH SUS PSS 1X120DÁV</t>
  </si>
  <si>
    <t>136070</t>
  </si>
  <si>
    <t>136064</t>
  </si>
  <si>
    <t>140257</t>
  </si>
  <si>
    <t>ROZTOK ELASTOVISKOZNÍ ORTHOVISC</t>
  </si>
  <si>
    <t>INJ.1X2ML,ROZ.NATRIUM HYALURONÁTU 30MG/2ML,HRAZENY 3 APLIKACE DO 1 KLOUBU/6 MĚS.</t>
  </si>
  <si>
    <t>6919</t>
  </si>
  <si>
    <t>136195</t>
  </si>
  <si>
    <t>5000649</t>
  </si>
  <si>
    <t>PROTECT.WALKER BOOT</t>
  </si>
  <si>
    <t>STATICKÁ POOPERAČNÍ A REHABILITAČNÍ ORTÉZA</t>
  </si>
  <si>
    <t>5000616</t>
  </si>
  <si>
    <t>MANUMED ACTIVE</t>
  </si>
  <si>
    <t>BANDÁŽ ZÁPĚSTÍ SE STABILIZUJÍCÍ DLAHOU</t>
  </si>
  <si>
    <t>ZÁVĚS RAMENNÍ</t>
  </si>
  <si>
    <t>DISTANČNÍ PODLOŽKA</t>
  </si>
  <si>
    <t>ORTÉZA HLEZENNÍHO KLOUBU</t>
  </si>
  <si>
    <t>MALLEOLOC 2 VELIKOSTI NA LEVÉ A PRAVÉ HLEZNO</t>
  </si>
  <si>
    <t>3956</t>
  </si>
  <si>
    <t>DLAHA KOLENNÍHO KLOUBU FIXAČNÍ</t>
  </si>
  <si>
    <t>S FLEXÍ 20ST.</t>
  </si>
  <si>
    <t>11664</t>
  </si>
  <si>
    <t>ORTÉZA KOLENNÍHO KLOUBU S LIMITACÍ PAN 7.01</t>
  </si>
  <si>
    <t>FLEXE A EXTENZE PO 10 ST. VEL. S,M,L,XL UNIV. PRO PRAVOU A LEVOU KONČ.</t>
  </si>
  <si>
    <t>63677</t>
  </si>
  <si>
    <t>BANDÁŽ KOLENNÍ, PUSH MED, 2.30.1</t>
  </si>
  <si>
    <t>VEL.: 1 - 5</t>
  </si>
  <si>
    <t>11699</t>
  </si>
  <si>
    <t>ORTÉZA RAMENNÍ TYP 204</t>
  </si>
  <si>
    <t>NEOPREN</t>
  </si>
  <si>
    <t>6915</t>
  </si>
  <si>
    <t>BANDÁŽ RAMENNÍ ELASTICKÁ S VÝZTUHOU</t>
  </si>
  <si>
    <t>OMOTRAIN 7 VELIKOSTÍ</t>
  </si>
  <si>
    <t>ORTÉZA PALCE</t>
  </si>
  <si>
    <t>MEDI THUMB SUPPORT</t>
  </si>
  <si>
    <t>ROZTOK ELASTOVISKÓZNÍ OPTIVISC PLUS</t>
  </si>
  <si>
    <t>INJ.1X2ML (2% ROZTOK HYALURONÁTU SODNÉHO),HRAZENY 3 APLIKACE DO 1 KLOUBU/6 MĚS.</t>
  </si>
  <si>
    <t>142469</t>
  </si>
  <si>
    <t>CETIRIZIN</t>
  </si>
  <si>
    <t>178675</t>
  </si>
  <si>
    <t>5MG TBL FLM 90 I</t>
  </si>
  <si>
    <t>14831</t>
  </si>
  <si>
    <t>180MG TDR EMP 10</t>
  </si>
  <si>
    <t>132647</t>
  </si>
  <si>
    <t>JINÁ STŘEVNÍ ANTIINFEKTIVA</t>
  </si>
  <si>
    <t>229191</t>
  </si>
  <si>
    <t>56992</t>
  </si>
  <si>
    <t>25365</t>
  </si>
  <si>
    <t>20MG CPS ETD 28 I</t>
  </si>
  <si>
    <t>119653</t>
  </si>
  <si>
    <t>320MG/60MG TBL RET 60</t>
  </si>
  <si>
    <t>12472</t>
  </si>
  <si>
    <t>TRAMABENE</t>
  </si>
  <si>
    <t>100MG/ML POR SOL 1X30ML+KAPÁTKO</t>
  </si>
  <si>
    <t>201125</t>
  </si>
  <si>
    <t>TRAMAL</t>
  </si>
  <si>
    <t>50MG CPS DUR 20 I</t>
  </si>
  <si>
    <t>AKTIVNÍ UHLÍ</t>
  </si>
  <si>
    <t>225702</t>
  </si>
  <si>
    <t>320MG TBL NOB 50</t>
  </si>
  <si>
    <t>140591</t>
  </si>
  <si>
    <t>4000050</t>
  </si>
  <si>
    <t>OBUV ORTOPEDICKÁ VELMI SLOŽITÁ INDIV. ZHOTOVENÁ</t>
  </si>
  <si>
    <t>93168</t>
  </si>
  <si>
    <t>11648</t>
  </si>
  <si>
    <t>5000639</t>
  </si>
  <si>
    <t>ACHIMED + SILIKONOVÉ PODPATĚNKY</t>
  </si>
  <si>
    <t>BANDÁŽ S INTEGROVANÝM TVAROVANÝM SILIKONOVÝM POLŠTÁŘKEM PRO ACHILLOVU ŠLACHU</t>
  </si>
  <si>
    <t>5010057</t>
  </si>
  <si>
    <t>MALLEOTRAIN S - BANDÁŽ HLEZNA S OSMIČKOU</t>
  </si>
  <si>
    <t>MALLEOTRAIN S</t>
  </si>
  <si>
    <t>Kompresní punčochy a návleky</t>
  </si>
  <si>
    <t>45799</t>
  </si>
  <si>
    <t>PUNČOCHY KOMPRESNÍ STEHENNÍ II.K.T.</t>
  </si>
  <si>
    <t>MAXIS COMFORT COTTON A-G SE SAMODRŽÍCÍ KRAJKOU</t>
  </si>
  <si>
    <t>93286</t>
  </si>
  <si>
    <t>PROTECT.EPI</t>
  </si>
  <si>
    <t>78943</t>
  </si>
  <si>
    <t>BANDÁŽ EPIKONDYLÁRNÍ EPICOMED</t>
  </si>
  <si>
    <t>93812</t>
  </si>
  <si>
    <t>BANDÁŽ HLEZENNÍ</t>
  </si>
  <si>
    <t>PROTECT.LEVA</t>
  </si>
  <si>
    <t>11666</t>
  </si>
  <si>
    <t>ORTÉZA KOLENNÍHO KLOUBU S FLEXÍ 20 ST. PAN 7.03</t>
  </si>
  <si>
    <t>SE TŘEMI 20 ST. DLAHAMI, VEL. S,M,L,XL UNIV. PRO PRAVOU A LEVOU KONČ.</t>
  </si>
  <si>
    <t>ORTÉZA HLEZNA RIGIDNÍ S PNEUMATICKÝM VYMĚKČENÍM</t>
  </si>
  <si>
    <t>PROTECT.AIR WALKER BOOT</t>
  </si>
  <si>
    <t>93167</t>
  </si>
  <si>
    <t>ORTÉZA HLEZNA NASTAVITELNÁ S PNEUMATICKÝM VYMĚKČEN</t>
  </si>
  <si>
    <t>PROTECT.AIR ROM WALKER</t>
  </si>
  <si>
    <t>6913</t>
  </si>
  <si>
    <t>BANDÁŽ KOTNÍKOVÁ ELASTICKÁ S VÝSTUHOU</t>
  </si>
  <si>
    <t>MALLEOTRAIN 5 VELIKOSTÍ</t>
  </si>
  <si>
    <t>78982</t>
  </si>
  <si>
    <t>136224</t>
  </si>
  <si>
    <t>STOLIČKA DO SPRCHY ETAC EASY (81901010)</t>
  </si>
  <si>
    <t>PERFOROVANÝ KULATÝ SEDÁK, NASTAVITELNÁ VÝŠKA, NOSNOST 150 KG</t>
  </si>
  <si>
    <t>191728</t>
  </si>
  <si>
    <t>100MG POR PLV SUS 20</t>
  </si>
  <si>
    <t>ALFAKALCIDOL</t>
  </si>
  <si>
    <t>14329</t>
  </si>
  <si>
    <t>ALPHA D3</t>
  </si>
  <si>
    <t>0,25MCG CPS MOL 30</t>
  </si>
  <si>
    <t>12023</t>
  </si>
  <si>
    <t>132871</t>
  </si>
  <si>
    <t>37,5MG/325MG TBL FLM 10</t>
  </si>
  <si>
    <t>78691</t>
  </si>
  <si>
    <t>TAH PERONEÁLNÍ KOTNÍKOVÝ PERON I</t>
  </si>
  <si>
    <t>793137147000 DÉLKA TAHU 8-16CM(PO 2CM)OBVOD STAVITELNÝ 18-30CM</t>
  </si>
  <si>
    <t>23739</t>
  </si>
  <si>
    <t>CHODÍTKO ČTYŘKOLOVÉ SKLÁDACÍ 103</t>
  </si>
  <si>
    <t>132633</t>
  </si>
  <si>
    <t>185634</t>
  </si>
  <si>
    <t>BRUFEN</t>
  </si>
  <si>
    <t>600MG GRA EFF 20</t>
  </si>
  <si>
    <t>METFORMIN</t>
  </si>
  <si>
    <t>113892</t>
  </si>
  <si>
    <t>METFORMIN TEVA</t>
  </si>
  <si>
    <t>169553</t>
  </si>
  <si>
    <t>METFORMIN MYLAN</t>
  </si>
  <si>
    <t>1000MG TBL FLM 180</t>
  </si>
  <si>
    <t>169548</t>
  </si>
  <si>
    <t>46980</t>
  </si>
  <si>
    <t>BETALOC SR</t>
  </si>
  <si>
    <t>231687</t>
  </si>
  <si>
    <t>213479</t>
  </si>
  <si>
    <t>19000IU/ML INJ SOL ISP 2X0,6ML</t>
  </si>
  <si>
    <t>PIROXIKAM</t>
  </si>
  <si>
    <t>49522</t>
  </si>
  <si>
    <t>FLAMEXIN</t>
  </si>
  <si>
    <t>20MG TBL NOB 30</t>
  </si>
  <si>
    <t>50335</t>
  </si>
  <si>
    <t>500MG/ML+5MG/ML POR GTT SOL 1X25ML</t>
  </si>
  <si>
    <t>PROMETHAZIN</t>
  </si>
  <si>
    <t>122197</t>
  </si>
  <si>
    <t>25MG TBL FLM 20X1</t>
  </si>
  <si>
    <t>TELMISARTAN</t>
  </si>
  <si>
    <t>158191</t>
  </si>
  <si>
    <t>TELMISARTAN SANDOZ</t>
  </si>
  <si>
    <t>80MG TBL NOB 30</t>
  </si>
  <si>
    <t>TELMISARTAN A DIURETIKA</t>
  </si>
  <si>
    <t>189688</t>
  </si>
  <si>
    <t>TEZEO HCT</t>
  </si>
  <si>
    <t>80MG/12,5MG TBL NOB 90</t>
  </si>
  <si>
    <t>189664</t>
  </si>
  <si>
    <t>TELMISARTAN/HYDROCHLOROTHIAZID SANDOZ</t>
  </si>
  <si>
    <t>80MG/12,5MG TBL FLM 100</t>
  </si>
  <si>
    <t>32086</t>
  </si>
  <si>
    <t>50MG CPS DUR 20(2X10)</t>
  </si>
  <si>
    <t>201133</t>
  </si>
  <si>
    <t>100MG/ML POR SOL 1X96ML+PUMPA</t>
  </si>
  <si>
    <t>56844</t>
  </si>
  <si>
    <t>TRAMAL RETARD TABLETY 150 MG</t>
  </si>
  <si>
    <t>150MG TBL PRO 30</t>
  </si>
  <si>
    <t>132873</t>
  </si>
  <si>
    <t>TRAMAL RETARD TABLETY 100 MG</t>
  </si>
  <si>
    <t>100MG TBL PRO 30</t>
  </si>
  <si>
    <t>132869</t>
  </si>
  <si>
    <t>201135</t>
  </si>
  <si>
    <t>100MG/2ML INJ SOL 5X2ML</t>
  </si>
  <si>
    <t>94933</t>
  </si>
  <si>
    <t>875MG/125MG TBL FLM 14 II</t>
  </si>
  <si>
    <t>78604</t>
  </si>
  <si>
    <t>ORTÉZA HLEZNA OR 6</t>
  </si>
  <si>
    <t>PROFYLAKTICKÁ</t>
  </si>
  <si>
    <t>6587</t>
  </si>
  <si>
    <t>ORTÉZA KOLENNÍHO KLOUBU LÉČEBNÁ ORTEX O4C</t>
  </si>
  <si>
    <t>KRÁTKÁ S DVOUOSÝM KLOUBEM</t>
  </si>
  <si>
    <t>93482</t>
  </si>
  <si>
    <t>LŮŽKO POLOHOVACÍ ELEKTRICKÉ CASA CLASSIC LIGHT</t>
  </si>
  <si>
    <t>POJÍZDNÉ, VÝŠKOVĚ NASTAVITELNÉ, VYBAVENÍ: HRAZDA, HRAZDIČKA, POSTRANICE</t>
  </si>
  <si>
    <t>78699</t>
  </si>
  <si>
    <t>LŮŽKO POLOHOVACÍ A ZVEDACÍ DĚT. PLE-P70-0(PLS-70)</t>
  </si>
  <si>
    <t>11816</t>
  </si>
  <si>
    <t>ZVEDÁK ELEKTRICKÝ MANIPULAČNÍ SUNLIFT 130</t>
  </si>
  <si>
    <t>NOS.130KG, VÝŠE ZDVIHU 150CM</t>
  </si>
  <si>
    <t>78702</t>
  </si>
  <si>
    <t>MATRACE LUX P + SAFR  DĚTSKÁ</t>
  </si>
  <si>
    <t>ROZMĚR 70X170X12CM, STUD. PĚNA, PROŘEZ</t>
  </si>
  <si>
    <t>9990467</t>
  </si>
  <si>
    <t>MATRACE ANTIDEKUBITNÍ ORTIKA COMFY</t>
  </si>
  <si>
    <t>PRO STŘEDNÍ AŽ VYSOKÉ RIZIKO, NORTON 16-12, SAFR, 200X90X14 CM, NOSNOST 180 KG</t>
  </si>
  <si>
    <t>135138</t>
  </si>
  <si>
    <t>VOZÍK MECHANICKÝ ODLEHČENÝ SM BREEZY RUBIX</t>
  </si>
  <si>
    <t>Š.SEDU 38-52CM PO 2,5CM,NOSNOST 125KG</t>
  </si>
  <si>
    <t>62147</t>
  </si>
  <si>
    <t>PŘÍSLUŠENSTVÍ K VOZÍKŮM JAY BASIC</t>
  </si>
  <si>
    <t>POLŠTÁŘ MÍRNĚ KONTUROVANÝ S INKON. POTAHEM</t>
  </si>
  <si>
    <t>135143</t>
  </si>
  <si>
    <t>PŘÍSLUŠENSTVÍ K VOZÍKU MECH. SM</t>
  </si>
  <si>
    <t>PÁKA BRZDY PRODLOUŽENÁ</t>
  </si>
  <si>
    <t>BEMIPARIN</t>
  </si>
  <si>
    <t>30526</t>
  </si>
  <si>
    <t>ZIBOR</t>
  </si>
  <si>
    <t>3500IU INJ SOL ISP 10X0,2ML</t>
  </si>
  <si>
    <t>85026</t>
  </si>
  <si>
    <t>100MG CPS DUR 30 I</t>
  </si>
  <si>
    <t>52335</t>
  </si>
  <si>
    <t>DEXAMETHASON A ANTIINFEKTIVA</t>
  </si>
  <si>
    <t>57866</t>
  </si>
  <si>
    <t>TOBRADEX</t>
  </si>
  <si>
    <t>3MG/ML+1MG/ML OPH GTT SUS 1X5ML</t>
  </si>
  <si>
    <t>DIACEREIN</t>
  </si>
  <si>
    <t>21668</t>
  </si>
  <si>
    <t>ARTRODAR</t>
  </si>
  <si>
    <t>50MG CPS DUR 30</t>
  </si>
  <si>
    <t>21671</t>
  </si>
  <si>
    <t>50MG CPS DUR 50</t>
  </si>
  <si>
    <t>DIGOXIN</t>
  </si>
  <si>
    <t>83318</t>
  </si>
  <si>
    <t>DIGOXIN LÉČIVA</t>
  </si>
  <si>
    <t>0,125MG TBL NOB 30</t>
  </si>
  <si>
    <t>32954</t>
  </si>
  <si>
    <t>100MG TBL NOB 20</t>
  </si>
  <si>
    <t>FENOXYMETHYLPENICILIN</t>
  </si>
  <si>
    <t>57778</t>
  </si>
  <si>
    <t>PENBENE</t>
  </si>
  <si>
    <t>1500000IU TBL FLM 21</t>
  </si>
  <si>
    <t>163749</t>
  </si>
  <si>
    <t>FLEXOVE</t>
  </si>
  <si>
    <t>625MG TBL NOB 60</t>
  </si>
  <si>
    <t>169888</t>
  </si>
  <si>
    <t>1178MG TBL FLM 30</t>
  </si>
  <si>
    <t>207940</t>
  </si>
  <si>
    <t>MAKROGOL</t>
  </si>
  <si>
    <t>58827</t>
  </si>
  <si>
    <t>FORTRANS</t>
  </si>
  <si>
    <t>POR PLV SOL 4</t>
  </si>
  <si>
    <t>NAFTIDROFURYL</t>
  </si>
  <si>
    <t>97026</t>
  </si>
  <si>
    <t>ENELBIN 100 RETARD</t>
  </si>
  <si>
    <t>202855</t>
  </si>
  <si>
    <t>HELICID</t>
  </si>
  <si>
    <t>40MG CPS ETD 28 I</t>
  </si>
  <si>
    <t>215605</t>
  </si>
  <si>
    <t>PERINDOPRIL A AMLODIPIN</t>
  </si>
  <si>
    <t>187793</t>
  </si>
  <si>
    <t>TONARSSA</t>
  </si>
  <si>
    <t>4MG/5MG TBL NOB 90</t>
  </si>
  <si>
    <t>VENLAFAXIN</t>
  </si>
  <si>
    <t>233727</t>
  </si>
  <si>
    <t>SALMETEROL A FLUTIKASON</t>
  </si>
  <si>
    <t>205583</t>
  </si>
  <si>
    <t>AIRFLUSAN FORSPIRO</t>
  </si>
  <si>
    <t>50MCG/250MCG INH PLV DOS 1X60DÁV</t>
  </si>
  <si>
    <t>230352</t>
  </si>
  <si>
    <t>75MG/30MG INF SOL 1X250ML</t>
  </si>
  <si>
    <t>225850</t>
  </si>
  <si>
    <t>STŘÍBRNÁ SŮL SULFADIAZINU, KOMBINACE</t>
  </si>
  <si>
    <t>14877</t>
  </si>
  <si>
    <t>IALUGEN PLUS</t>
  </si>
  <si>
    <t>2MG/G+10MG/G CRM 60G</t>
  </si>
  <si>
    <t>136082</t>
  </si>
  <si>
    <t>140964</t>
  </si>
  <si>
    <t>140405</t>
  </si>
  <si>
    <t>9990004</t>
  </si>
  <si>
    <t>11655</t>
  </si>
  <si>
    <t>140667</t>
  </si>
  <si>
    <t>4000034</t>
  </si>
  <si>
    <t>PROTÉZA DOLNÍ KONČETINY PRO TRANSFEMORÁLNÍ AMPUTAC</t>
  </si>
  <si>
    <t>STUPEŇ AKTIVITY I; OD 19 LET; MAXIMÁLNÍ DOPLATEK 3 000,35 KČ</t>
  </si>
  <si>
    <t>78923</t>
  </si>
  <si>
    <t>5000592</t>
  </si>
  <si>
    <t>STABIMED PRO</t>
  </si>
  <si>
    <t>KRÁTKÁ FUNKČNÍ SOFT ORTÉZA</t>
  </si>
  <si>
    <t>5003521</t>
  </si>
  <si>
    <t>BERLE FRANCOUZSKÁ DĚTSKÁ FUN-KIDS 122</t>
  </si>
  <si>
    <t>OBOUSTRANNĚ STAVITELNÁ,NASTAVITELNÁ VÝŠKA 50 -78 CM, HMOTNOST PACIENTA MAX. 100</t>
  </si>
  <si>
    <t>78952</t>
  </si>
  <si>
    <t>ORTÉZA PRSTOVÁ - TYP 309</t>
  </si>
  <si>
    <t>6912</t>
  </si>
  <si>
    <t>BANDÁŽ KOLENNÍ ELASTICKÁ S OCHRANOU PRO PATELU</t>
  </si>
  <si>
    <t>GENUTRAIN 7 VELIKOSTÍ</t>
  </si>
  <si>
    <t>BANDÁŽ HLEZNA S OSMIČKOU</t>
  </si>
  <si>
    <t>BANDÁŽ HLEZENNÍ PLETENINOVÁ SE ZVÝŠENOU STABILIZAC</t>
  </si>
  <si>
    <t>LEVAMED ACTIVE</t>
  </si>
  <si>
    <t>11706</t>
  </si>
  <si>
    <t>ORTÉZA KOLENNÍ TYP 511</t>
  </si>
  <si>
    <t>ROZEPÍNACÍ,ČTYŘBODOVÉ KOLENNÍ DLAHY S MOŽNOSTÍ NASTAVENÍ FLEXE A EXTENZE</t>
  </si>
  <si>
    <t>140587</t>
  </si>
  <si>
    <t>ORTÉZA KOLENNÍ PRODYŠNÁ S POSTRANNÍMI DLAHAMI</t>
  </si>
  <si>
    <t>GENUMEDI PRO</t>
  </si>
  <si>
    <t>23498</t>
  </si>
  <si>
    <t>DLAHA EPICONDYLÁRNÍ</t>
  </si>
  <si>
    <t>EPIPOINT UNIVERSÁLNÍ VELIKOST</t>
  </si>
  <si>
    <t>ORTÉZA KOLEN.KLOUBU,KRÁTKÁ LÉČEBNÁ S KLOUBEM,NÁVLE</t>
  </si>
  <si>
    <t>VELIKOST XS,S,M,L,XL,XXL,XXXL,XXXXL</t>
  </si>
  <si>
    <t>140420</t>
  </si>
  <si>
    <t>BANDÁŽ KOLENNÍ GENUEXTREM 2321</t>
  </si>
  <si>
    <t>KOMPRESE 20-36 MM HG,VÝŠKA 26,5-27,5 CM, BOČNÍ VÝZTUŽE</t>
  </si>
  <si>
    <t>78926</t>
  </si>
  <si>
    <t>BANDÁŽ INFRAPATELÁRNÍ - TYP 506</t>
  </si>
  <si>
    <t>INFRAPATELÁRNÍ PÁSKA</t>
  </si>
  <si>
    <t>93304</t>
  </si>
  <si>
    <t>ORTÉZA KOLENNÍ ARMOR FOURCEPOINT</t>
  </si>
  <si>
    <t>PRO INSTABILITU ACL, MCL, LCL</t>
  </si>
  <si>
    <t>63874</t>
  </si>
  <si>
    <t>BANDÁŽ BEDERNÍ PRODYŠNÁ</t>
  </si>
  <si>
    <t>LUMBAMED ACTIVE, 5 VELIKOSTÍ, BARVA BÍLÁ, ČERNÁ</t>
  </si>
  <si>
    <t>136479</t>
  </si>
  <si>
    <t>ORTÉZA KOLENNÍ PLAYMAKER XPERT WRAP</t>
  </si>
  <si>
    <t>S POSTRANNÍMI DLAHAMI PRO MÍRNÉ AŽ STŘEDNÍ VAZOVÉ INSTABILITY,ROZEPÍNACÍ</t>
  </si>
  <si>
    <t>ADEMETHIONIN</t>
  </si>
  <si>
    <t>215851</t>
  </si>
  <si>
    <t>TRANSMETIL 500 MG TABLETY</t>
  </si>
  <si>
    <t>500MG TBL ENT 10</t>
  </si>
  <si>
    <t>CIPROFLOXACIN</t>
  </si>
  <si>
    <t>15658</t>
  </si>
  <si>
    <t>CIPLOX</t>
  </si>
  <si>
    <t>58880</t>
  </si>
  <si>
    <t>DOLMINA 100 SR</t>
  </si>
  <si>
    <t>54539</t>
  </si>
  <si>
    <t>DOLMINA</t>
  </si>
  <si>
    <t>75MG/3ML INJ SOL 5X3ML</t>
  </si>
  <si>
    <t>FLUOCINOLON-ACETONID</t>
  </si>
  <si>
    <t>201703</t>
  </si>
  <si>
    <t>FLUCINAR</t>
  </si>
  <si>
    <t>0,25MG/G UNG 15G</t>
  </si>
  <si>
    <t>KETOPROFEN</t>
  </si>
  <si>
    <t>16287</t>
  </si>
  <si>
    <t>FASTUM</t>
  </si>
  <si>
    <t>25MG/G GEL 100G</t>
  </si>
  <si>
    <t>203564</t>
  </si>
  <si>
    <t>KYSELINA RISEDRONOVÁ</t>
  </si>
  <si>
    <t>105178</t>
  </si>
  <si>
    <t>RISENDROS</t>
  </si>
  <si>
    <t>35MG TBL FLM 12</t>
  </si>
  <si>
    <t>96484</t>
  </si>
  <si>
    <t>13281</t>
  </si>
  <si>
    <t>15MG TBL NOB 20</t>
  </si>
  <si>
    <t>499</t>
  </si>
  <si>
    <t>200MG/ML INJ SOL 5X10ML</t>
  </si>
  <si>
    <t>59671</t>
  </si>
  <si>
    <t>100MG TBL PRO 10</t>
  </si>
  <si>
    <t>12686</t>
  </si>
  <si>
    <t>230441</t>
  </si>
  <si>
    <t>TRALGIT SR</t>
  </si>
  <si>
    <t>140124</t>
  </si>
  <si>
    <t>93988</t>
  </si>
  <si>
    <t>BANDÁŽ ZÁPĚSTÍ BUMERANG - TYP 308</t>
  </si>
  <si>
    <t>UNIVERZÁLNÍ VELIKOST</t>
  </si>
  <si>
    <t>78941</t>
  </si>
  <si>
    <t>BANDÁŽ HLEZENNÍ LEVAMED</t>
  </si>
  <si>
    <t>78611</t>
  </si>
  <si>
    <t>ORTÉZA CLAVICULÁRNÍ</t>
  </si>
  <si>
    <t>DELBETOVY KRUHY</t>
  </si>
  <si>
    <t>ORTÉZA ZÁPĚSTÍ MANUMED ACTIVE</t>
  </si>
  <si>
    <t>23741</t>
  </si>
  <si>
    <t>CHODÍTKO ČTYŘKOLOVÉ 200 C</t>
  </si>
  <si>
    <t>NASTAVITELNÉ 80-95CM,PODPŮRNÝ RÁM,NÁŠLAPNÉ BRZDY</t>
  </si>
  <si>
    <t>93328</t>
  </si>
  <si>
    <t>ROZTOK ELASTOVISKOZNÍ SYNOCROM FORTE</t>
  </si>
  <si>
    <t>INJ.1X2ML (2% ROZTOK NATRIUM HYALURONÁTU),HRAZENY 3 APLIKACE DO 1 KLOUBU/6 MĚS.</t>
  </si>
  <si>
    <t>93329</t>
  </si>
  <si>
    <t>INJ.3X2ML (2% ROZTOK NATRIUM HYALURONÁTU),HRAZENY 3 APLIKACE DO 1 KLOUBU/6MĚS.</t>
  </si>
  <si>
    <t>ROZTOK ELASTOVISKÓZNÍ BIOVISC ORTHO SINGLE</t>
  </si>
  <si>
    <t>INJ 1X3 ML/90 MG, 3% NATRIUM HYALURONÁT,HRAZENA 1 APLIKACE DO 1 KLOUBU/6 MĚS.</t>
  </si>
  <si>
    <t>39572</t>
  </si>
  <si>
    <t>PODLOŽKA ANTIDEKUBITNÍ DO VOZÍKU 617 DUOFORM</t>
  </si>
  <si>
    <t>PU PĚNA S GELEM, ROZMĚRY 36X36,42X42,42X46,45X42,45X46,51X46CM,VÝŠKA 8CM</t>
  </si>
  <si>
    <t>15653</t>
  </si>
  <si>
    <t>DIHYDROKODEIN</t>
  </si>
  <si>
    <t>41824</t>
  </si>
  <si>
    <t>DHC CONTINUS</t>
  </si>
  <si>
    <t>60MG TBL RET 60</t>
  </si>
  <si>
    <t>14826</t>
  </si>
  <si>
    <t>150080</t>
  </si>
  <si>
    <t>207725</t>
  </si>
  <si>
    <t>30000IU TBL FLM 3</t>
  </si>
  <si>
    <t>JINÁ IMUNOSTIMULANCIA</t>
  </si>
  <si>
    <t>17802</t>
  </si>
  <si>
    <t>BRONCHO-VAXOM PRO ADULTIS</t>
  </si>
  <si>
    <t>7MG CPS DUR 30</t>
  </si>
  <si>
    <t>235808</t>
  </si>
  <si>
    <t>NITROFURANTOIN</t>
  </si>
  <si>
    <t>207280</t>
  </si>
  <si>
    <t>FUROLIN</t>
  </si>
  <si>
    <t>115308</t>
  </si>
  <si>
    <t>20MG CPS ETD 14 II</t>
  </si>
  <si>
    <t>201145</t>
  </si>
  <si>
    <t>TRAMAL RETARD TABLETY 200 MG</t>
  </si>
  <si>
    <t>200MG TBL PRO 30 I</t>
  </si>
  <si>
    <t>216873</t>
  </si>
  <si>
    <t>200MG TBL PRO 30 III</t>
  </si>
  <si>
    <t>198059</t>
  </si>
  <si>
    <t>CALCIUM/VITAMIN D3 SANDOZ</t>
  </si>
  <si>
    <t>1000MG/880IU TBL MND 90(3X30)</t>
  </si>
  <si>
    <t>FLUOCINOLON-ACETONID A ANTIINFEKTIVA</t>
  </si>
  <si>
    <t>189423</t>
  </si>
  <si>
    <t>INFALIN DUO</t>
  </si>
  <si>
    <t>3MG/ML+0,25MG/ML AUR GTT SOL 10ML</t>
  </si>
  <si>
    <t>15764</t>
  </si>
  <si>
    <t>5005393</t>
  </si>
  <si>
    <t>DUROLANE</t>
  </si>
  <si>
    <t>ROZTOK ELASTOVISKÓZNÍ, INJ.1X3ML,PURIFIK.STABILIZOVANÁ NASHA</t>
  </si>
  <si>
    <t>960</t>
  </si>
  <si>
    <t>OBUV STANDARDNÍ-ORTOPEDICKÉ ÚPRAVY</t>
  </si>
  <si>
    <t>ORTÉZA BÉRCE A STEHNA POLOHOVATELNÁ ORTEX 010</t>
  </si>
  <si>
    <t>78602</t>
  </si>
  <si>
    <t>PÁSKA EPIONDYLÁRNÍ OR 16A</t>
  </si>
  <si>
    <t>S GUMOVOU PELOTOU</t>
  </si>
  <si>
    <t>11973</t>
  </si>
  <si>
    <t>BERLE PŘEDLOKETNí SPECIÁLNÍ 222 KL-S</t>
  </si>
  <si>
    <t>VYMĚKČENÉ DRŽADLO,NASTAVITELNÁ 76-96CM,DO 130KG</t>
  </si>
  <si>
    <t>408</t>
  </si>
  <si>
    <t>HŮL VYCHÁZKOVÁ DURALOVÁ H 81/1</t>
  </si>
  <si>
    <t>PLASTOVÁ RUKOJEŤ</t>
  </si>
  <si>
    <t>196153</t>
  </si>
  <si>
    <t>200MG CPS DUR 90</t>
  </si>
  <si>
    <t>132853</t>
  </si>
  <si>
    <t>59673</t>
  </si>
  <si>
    <t>233672</t>
  </si>
  <si>
    <t>37,5MG/325MG TBL FLM 30 II</t>
  </si>
  <si>
    <t>HOŘČÍK</t>
  </si>
  <si>
    <t>96635</t>
  </si>
  <si>
    <t>470MG/5MG TBL OBD 50</t>
  </si>
  <si>
    <t>4000049</t>
  </si>
  <si>
    <t>DO 18 LET VČETNĚ; 2 PÁRY / 1 ROK</t>
  </si>
  <si>
    <t>4000033</t>
  </si>
  <si>
    <t>PRVOVYBAVENÍ; 1 KS / PO AMPUTACI; MAXIMÁLNÍ DOPLATEK 3 000,35 KČ</t>
  </si>
  <si>
    <t>93654</t>
  </si>
  <si>
    <t>ORTÉZA KOLENNÍ ČTYŘBODOVÁ</t>
  </si>
  <si>
    <t>M.4</t>
  </si>
  <si>
    <t>140970</t>
  </si>
  <si>
    <t>ORTÉZA KOLEN.KL.NÁVLEKOVÁ S VÝZTUHOU A ZKŘÍŽENÝM T</t>
  </si>
  <si>
    <t>VELIKOST S,M,L,XL,XXL,XXXL</t>
  </si>
  <si>
    <t>AMLODIPIN</t>
  </si>
  <si>
    <t>15378</t>
  </si>
  <si>
    <t>5MG TBL NOB 90</t>
  </si>
  <si>
    <t>49674</t>
  </si>
  <si>
    <t>CPS DUR 15</t>
  </si>
  <si>
    <t>RIVAROXABAN</t>
  </si>
  <si>
    <t>500718</t>
  </si>
  <si>
    <t>XARELTO</t>
  </si>
  <si>
    <t>216866</t>
  </si>
  <si>
    <t>150MG TBL PRO 30 III</t>
  </si>
  <si>
    <t>13816</t>
  </si>
  <si>
    <t>40/90/0,25MG CPS MOL 50</t>
  </si>
  <si>
    <t>239482</t>
  </si>
  <si>
    <t>45552</t>
  </si>
  <si>
    <t>4100003</t>
  </si>
  <si>
    <t>ÚPRAVA PROTÉZY INDIVIDUÁLNĚ ZHOTOVENÉ</t>
  </si>
  <si>
    <t>78907</t>
  </si>
  <si>
    <t>LÍMEC FIXAČNÍ MĚKKÝ OR 20B</t>
  </si>
  <si>
    <t>135062</t>
  </si>
  <si>
    <t>VOZÍK MECHANICKÝ ODLEHČENÝ PROGEO BASIC LIGHT PLUS</t>
  </si>
  <si>
    <t>RYCHLOUP. ZADNÍ KOLA, NAST. PODRUČKY A OPĚRKA ZAD, ZUŽOVACÍ A STABIL. KOLEČKA</t>
  </si>
  <si>
    <t>196149</t>
  </si>
  <si>
    <t>200MG CPS DUR 30</t>
  </si>
  <si>
    <t>85028</t>
  </si>
  <si>
    <t>200MG CPS DUR 10 I</t>
  </si>
  <si>
    <t>221073</t>
  </si>
  <si>
    <t>58425</t>
  </si>
  <si>
    <t>DISTIGMIN</t>
  </si>
  <si>
    <t>2130</t>
  </si>
  <si>
    <t>UBRETID</t>
  </si>
  <si>
    <t>90986</t>
  </si>
  <si>
    <t>100MG TBL NOB 10</t>
  </si>
  <si>
    <t>ETAMSYLÁT</t>
  </si>
  <si>
    <t>40538</t>
  </si>
  <si>
    <t>DICYNONE 500</t>
  </si>
  <si>
    <t>500MG CPS DUR 30</t>
  </si>
  <si>
    <t>45998</t>
  </si>
  <si>
    <t>OSPEN 1500</t>
  </si>
  <si>
    <t>1500000IU TBL FLM 30</t>
  </si>
  <si>
    <t>FYTOMENADION</t>
  </si>
  <si>
    <t>720</t>
  </si>
  <si>
    <t>206536</t>
  </si>
  <si>
    <t>200688</t>
  </si>
  <si>
    <t>GEROUSIA</t>
  </si>
  <si>
    <t>LINEZOLID</t>
  </si>
  <si>
    <t>206267</t>
  </si>
  <si>
    <t>LINEZOLID  ACCORD</t>
  </si>
  <si>
    <t>600MG TBL FLM 10</t>
  </si>
  <si>
    <t>231070</t>
  </si>
  <si>
    <t>15MG TBL NOB 100</t>
  </si>
  <si>
    <t>115317</t>
  </si>
  <si>
    <t>20MG CPS ETD 28 II</t>
  </si>
  <si>
    <t>115318</t>
  </si>
  <si>
    <t>20MG CPS ETD 90 II</t>
  </si>
  <si>
    <t>25366</t>
  </si>
  <si>
    <t>157258</t>
  </si>
  <si>
    <t>OMEPRAZOL ACTAVIS</t>
  </si>
  <si>
    <t>20MG CPS ETD 100</t>
  </si>
  <si>
    <t>PENTOXIFYLIN</t>
  </si>
  <si>
    <t>155873</t>
  </si>
  <si>
    <t>TRENTAL 400</t>
  </si>
  <si>
    <t>400MG TBL RET 100</t>
  </si>
  <si>
    <t>172476</t>
  </si>
  <si>
    <t>RIFAMPICIN</t>
  </si>
  <si>
    <t>93922</t>
  </si>
  <si>
    <t>BENEMICIN</t>
  </si>
  <si>
    <t>300MG CPS DUR 100</t>
  </si>
  <si>
    <t>75023</t>
  </si>
  <si>
    <t>COTRIMOXAZOL AL FORTE</t>
  </si>
  <si>
    <t>800MG/160MG TBL NOB 20</t>
  </si>
  <si>
    <t>201137</t>
  </si>
  <si>
    <t>100MG TBL PRO 10 II</t>
  </si>
  <si>
    <t>4160</t>
  </si>
  <si>
    <t>TRIAMCINOLON S LÉČIVA</t>
  </si>
  <si>
    <t>1MG/G+30MG/G UNG 30G</t>
  </si>
  <si>
    <t>OLODATEROL A TIOTROPIUM-BROMID</t>
  </si>
  <si>
    <t>206848</t>
  </si>
  <si>
    <t>SPIOLTO RESPIMAT</t>
  </si>
  <si>
    <t>2,5MCG/2,5MCG/DÁV INH SOL 1X60DÁV+1INH</t>
  </si>
  <si>
    <t>179326</t>
  </si>
  <si>
    <t>75MG/650MG TBL FLM 20 I</t>
  </si>
  <si>
    <t>171508</t>
  </si>
  <si>
    <t>4000045</t>
  </si>
  <si>
    <t>172471</t>
  </si>
  <si>
    <t>172962</t>
  </si>
  <si>
    <t>ROZTOK ACTIMARIS FORTE NA ČIŠTĚNÍ A HOJENÍ RAN 300</t>
  </si>
  <si>
    <t>NA CHRONICKÉ RÁNY A ZÁNĚTY.PROTI REZISTENTNÍM PATOGENŮM.NA KŮŽI I SLIZNICI.</t>
  </si>
  <si>
    <t>9990473</t>
  </si>
  <si>
    <t>21979</t>
  </si>
  <si>
    <t>5001887</t>
  </si>
  <si>
    <t>ORTÉZA PRO FIXACI PALCE</t>
  </si>
  <si>
    <t>5007277</t>
  </si>
  <si>
    <t>GEL ACTIMARIS NA RÁNY 20G</t>
  </si>
  <si>
    <t>NA AKUTNÍ A CHRONICKÉ RÁNY, NA KŮŽI I SLIZNICE, I PROTI MRSA/VRE</t>
  </si>
  <si>
    <t>5007284</t>
  </si>
  <si>
    <t>ROZTOK ACTIMARIS FORTE NA RÁNY 300ML</t>
  </si>
  <si>
    <t>NA CHRONICKÉ RÁNY A ZÁNĚTY, NA KŮŽI I SLIZNICI, I PROTI MRSA/VRE</t>
  </si>
  <si>
    <t>Obvazový materiál, náplasti</t>
  </si>
  <si>
    <t>22441</t>
  </si>
  <si>
    <t>OBINADLO ELASTICKÉ IDEALTEX</t>
  </si>
  <si>
    <t>12CMX5M,1KS</t>
  </si>
  <si>
    <t>GEL ACTIMARIS NA HOJENÍ RAN 20G</t>
  </si>
  <si>
    <t>NA KŮŽI,SLIZNICE ÚST,NOSU,GENITÁLIÍ.I PRO DĚTI A KOJENCE,1KS</t>
  </si>
  <si>
    <t>NA CHRONICKÉ RÁNY A ZÁNĚTY,PROTI REZISTENTNÍM PATOGENŮM,NA KŮŽI I SLIZNICI</t>
  </si>
  <si>
    <t>93283</t>
  </si>
  <si>
    <t>BANDÁŽ KOLENNÍ, LUXACE PATELLY</t>
  </si>
  <si>
    <t>PROTECT.PT SOFT</t>
  </si>
  <si>
    <t>11674</t>
  </si>
  <si>
    <t>ORTÉZA HLEZENNÍHO KLOUBU OR 6D</t>
  </si>
  <si>
    <t>LÉČEBNÁ DYNAMICKÁ</t>
  </si>
  <si>
    <t>93818</t>
  </si>
  <si>
    <t>PROTECT.4</t>
  </si>
  <si>
    <t>93890</t>
  </si>
  <si>
    <t>ORTÉZA HLEZENNÍ MALLEOPRO ACTIV 2368</t>
  </si>
  <si>
    <t>TEXTILNÍ 3D MATERIÁL, PELOTA S PROPRIORECEPTIVNÍM EFEKTEM</t>
  </si>
  <si>
    <t>23735</t>
  </si>
  <si>
    <t>CHODÍTKO ČTYŘKOLOVÉ SKLÁDACÍ SHOPPER 100</t>
  </si>
  <si>
    <t>NASTAVITELNÉ 87-98CM,SEDÁTKO,NÁKUPNÍ KOŠÍK,PODNOS,BRZDY</t>
  </si>
  <si>
    <t>23888</t>
  </si>
  <si>
    <t>NÁSTAVEC NA WC PLASTOVÝ 508 B/DELUXE</t>
  </si>
  <si>
    <t>VÝŠKA 10CM,DVA FIXAČNÍ ŠROUBY,POKLOP</t>
  </si>
  <si>
    <t>23748</t>
  </si>
  <si>
    <t>CHODÍTKO ČTYŘKOLOVÉ S PODPORAMI PŘEDLOKTÍ 203 A</t>
  </si>
  <si>
    <t>NASTAVITELNÉ 94-142CM,OPĚRKY PŘEDLOKTÍ,POLOHOVÁNÍ DRŽADEL</t>
  </si>
  <si>
    <t>AMIDY, KOMBINACE</t>
  </si>
  <si>
    <t>225888</t>
  </si>
  <si>
    <t>107611</t>
  </si>
  <si>
    <t>25000IU INJ SOL ISP 2X0,4ML</t>
  </si>
  <si>
    <t>196144</t>
  </si>
  <si>
    <t>100MG CPS DUR 60</t>
  </si>
  <si>
    <t>FLUTRIMAZOL</t>
  </si>
  <si>
    <t>53905</t>
  </si>
  <si>
    <t>10MG/ML DRM SPR SOL 1X30ML</t>
  </si>
  <si>
    <t>14817</t>
  </si>
  <si>
    <t>400MG CPS DUR 60</t>
  </si>
  <si>
    <t>KYSELINA FUSIDOVÁ</t>
  </si>
  <si>
    <t>88746</t>
  </si>
  <si>
    <t>FUCIDIN</t>
  </si>
  <si>
    <t>20MG/G UNG 1X15G</t>
  </si>
  <si>
    <t>199970</t>
  </si>
  <si>
    <t>NIMED</t>
  </si>
  <si>
    <t>100MG TBL NOB 6</t>
  </si>
  <si>
    <t>225688</t>
  </si>
  <si>
    <t>42475</t>
  </si>
  <si>
    <t>50MG/250MCG TBL OBD 20</t>
  </si>
  <si>
    <t>ACIKLOVIR</t>
  </si>
  <si>
    <t>13703</t>
  </si>
  <si>
    <t>ZOVIRAX</t>
  </si>
  <si>
    <t>200MG TBL NOB 25</t>
  </si>
  <si>
    <t>45011</t>
  </si>
  <si>
    <t>500MG TBL FLM 6</t>
  </si>
  <si>
    <t>BETAMETHASON A ANTIBIOTIKA</t>
  </si>
  <si>
    <t>17170</t>
  </si>
  <si>
    <t>BELOGENT</t>
  </si>
  <si>
    <t>0,5MG/G+1MG/G CRM 30G</t>
  </si>
  <si>
    <t>115403</t>
  </si>
  <si>
    <t>8000IU(80MG)/0,8ML INJ SOL ISP 10X0,8ML I</t>
  </si>
  <si>
    <t>125289</t>
  </si>
  <si>
    <t>8000IU(80MG)/0,8ML INJ SOL ISP 50X0,8ML I</t>
  </si>
  <si>
    <t>25364</t>
  </si>
  <si>
    <t>20MG CPS ETD 14 I</t>
  </si>
  <si>
    <t>215604</t>
  </si>
  <si>
    <t>500717</t>
  </si>
  <si>
    <t>10MG TBL FLM 10 II</t>
  </si>
  <si>
    <t>THIETHYLPERAZIN</t>
  </si>
  <si>
    <t>9847</t>
  </si>
  <si>
    <t>6,5MG SUP 6</t>
  </si>
  <si>
    <t>TRIMETAZIDIN</t>
  </si>
  <si>
    <t>178689</t>
  </si>
  <si>
    <t>PROTEVASC</t>
  </si>
  <si>
    <t>35MG TBL PRO 60</t>
  </si>
  <si>
    <t>190958</t>
  </si>
  <si>
    <t>5MG/1,25MG/5MG TBL FLM 30</t>
  </si>
  <si>
    <t>136485</t>
  </si>
  <si>
    <t>140700</t>
  </si>
  <si>
    <t>5000577</t>
  </si>
  <si>
    <t>5000736</t>
  </si>
  <si>
    <t>ORTEX 017A PÁSKA EPIKONDYLÁRNÍ</t>
  </si>
  <si>
    <t>S, M, L</t>
  </si>
  <si>
    <t>5001040</t>
  </si>
  <si>
    <t>ORTÉZA KOLENNÍ ROZEPÍNACÍ TYP 01</t>
  </si>
  <si>
    <t>893115517001-006 S DVOUOSÝM KLOUBEM A UPÍNACÍMI PÁSKY, PŘEDNÍ ZAPÍNÁNÍ</t>
  </si>
  <si>
    <t>5007244</t>
  </si>
  <si>
    <t>S DLAHOU, UNIVERZÁLNÍ PRO PRAVOU A LEVOU RUKU</t>
  </si>
  <si>
    <t>5007729</t>
  </si>
  <si>
    <t>2204</t>
  </si>
  <si>
    <t>CHODÍTKO ČTYŘKOLOVÉ, PEVNÝ RÁM S ARETACÍ KOLEČEK, NASTAVITELNÁ VÝŠKA</t>
  </si>
  <si>
    <t>78957</t>
  </si>
  <si>
    <t>23765</t>
  </si>
  <si>
    <t>CHODÍTKO TROJKOLKA S PODPORAMI PŘEDLOKTÍ 240 A</t>
  </si>
  <si>
    <t>SKLÁDACÍ,NASTAVITELNÉ 98-113CM,OPĚRKY PŘEDLOKTÍ,PŘÍTLAČNÉ BRZDY</t>
  </si>
  <si>
    <t>VOZÍK MECHANICKÝ ZÁKLADNÍ ALLEGRO</t>
  </si>
  <si>
    <t>DURAL,RYCHLOUP.OSA,NASTAV.PODRUČ.Š.S.40,45CM,HMOTNOST 19,8KG</t>
  </si>
  <si>
    <t>89024</t>
  </si>
  <si>
    <t>89026</t>
  </si>
  <si>
    <t>50MG TBL ENT 100</t>
  </si>
  <si>
    <t>CHINAPRIL A DIURETIKA</t>
  </si>
  <si>
    <t>76710</t>
  </si>
  <si>
    <t>ACCUZIDE 10</t>
  </si>
  <si>
    <t>10MG/12,5MG TBL FLM 100</t>
  </si>
  <si>
    <t>APIXABAN</t>
  </si>
  <si>
    <t>168327</t>
  </si>
  <si>
    <t>2,5MG TBL FLM 60</t>
  </si>
  <si>
    <t>23639</t>
  </si>
  <si>
    <t>TŘMENY ABDUKČNÍ PAVLÍKOVY VZOR BRNO</t>
  </si>
  <si>
    <t>VEL. 0-2</t>
  </si>
  <si>
    <t>62918</t>
  </si>
  <si>
    <t>ORTÉZA KOLENNÍ FIXAČNÍ PŘÍMÁ PANOPFIX PAN 7.06</t>
  </si>
  <si>
    <t>ZADNÍ ANATOMICKY TVROVANÁ DLAHA A DVĚ BOČNÍ ROVNÉ DLAHY,VEL.XS,S,M,L,XL</t>
  </si>
  <si>
    <t>93134</t>
  </si>
  <si>
    <t>BANDÁŽ KOLENNÍ S VÝZTUHOU OTVORU PATELY ORTEX 04G</t>
  </si>
  <si>
    <t>208357</t>
  </si>
  <si>
    <t>50MG/G CRM 1X2G</t>
  </si>
  <si>
    <t>AMBROXOL</t>
  </si>
  <si>
    <t>103391</t>
  </si>
  <si>
    <t>7,5MG/ML POR SOL/INH SOL 60ML</t>
  </si>
  <si>
    <t>76152</t>
  </si>
  <si>
    <t>2547</t>
  </si>
  <si>
    <t>GESTODEN A ETHINYLESTRADIOL</t>
  </si>
  <si>
    <t>192769</t>
  </si>
  <si>
    <t>SUNYA</t>
  </si>
  <si>
    <t>0,02MG/0,075MG TBL OBD 3X21</t>
  </si>
  <si>
    <t>119697</t>
  </si>
  <si>
    <t>0,5MG TBL OBD 20</t>
  </si>
  <si>
    <t>124343</t>
  </si>
  <si>
    <t>CEZERA</t>
  </si>
  <si>
    <t>157254</t>
  </si>
  <si>
    <t>20MG CPS ETD 30</t>
  </si>
  <si>
    <t>PARACETAMOL</t>
  </si>
  <si>
    <t>162142</t>
  </si>
  <si>
    <t>500MG TBL NOB 24</t>
  </si>
  <si>
    <t>207820</t>
  </si>
  <si>
    <t>PŘÍPRAVKY PRO LÉČBU BRADAVIC A KUŘÍCH OK</t>
  </si>
  <si>
    <t>60890</t>
  </si>
  <si>
    <t>VERRUMAL</t>
  </si>
  <si>
    <t>5MG/G+100MG/G DRM SOL 13ML</t>
  </si>
  <si>
    <t>158198</t>
  </si>
  <si>
    <t>80MG TBL NOB 100</t>
  </si>
  <si>
    <t>164891</t>
  </si>
  <si>
    <t>NEUROMULTIVIT</t>
  </si>
  <si>
    <t>100MG/200MG/0,2MG TBL FLM 100 I</t>
  </si>
  <si>
    <t>32888</t>
  </si>
  <si>
    <t>500MG TBL NOB 50 I</t>
  </si>
  <si>
    <t>78947</t>
  </si>
  <si>
    <t>140486</t>
  </si>
  <si>
    <t>45553</t>
  </si>
  <si>
    <t>5005720</t>
  </si>
  <si>
    <t>5008670</t>
  </si>
  <si>
    <t>PLAYMAKER XPERT WRAP</t>
  </si>
  <si>
    <t>ORTÉZA KOLENNÍ S POSTR. DLAHAMI PRO MÍRNÉ AŽ STŘEDNÍ INSTABILITY, ROZEPÍNACÍ</t>
  </si>
  <si>
    <t>5008787</t>
  </si>
  <si>
    <t>DOUBLE STRAP ANKLE SUPPORT</t>
  </si>
  <si>
    <t>OSMIČKOVÁ HLEZENNÍ BANDÁŽ STAHOVACÍ</t>
  </si>
  <si>
    <t>45763</t>
  </si>
  <si>
    <t>PUNČOCHY KOMPRESNÍ LÝTKOVÉ II.K.T.</t>
  </si>
  <si>
    <t>MAXIS B/BRILANT/ A-D</t>
  </si>
  <si>
    <t>93840</t>
  </si>
  <si>
    <t>ORTÉZA KOLENNÍ STABIMED</t>
  </si>
  <si>
    <t>6917</t>
  </si>
  <si>
    <t>BANDÁŽ ZÁPĚSTNÍ ELASTICKÁ S VÝSTUHOU</t>
  </si>
  <si>
    <t>MANUTRAIN 5 VELIKOSTÍ</t>
  </si>
  <si>
    <t>23882</t>
  </si>
  <si>
    <t>NÁSTAVEC NA WC VYMĚKČENÝ 508</t>
  </si>
  <si>
    <t>VÝŠKA 3CM,NASAZOVACÍ NA TOALETNÍ SEDÁTKO</t>
  </si>
  <si>
    <t>140995</t>
  </si>
  <si>
    <t>CHODÍTKO ČTYŘKOLOVÉ PŘEDLOKETNÍ INTERIÉROVÉ AMBONA</t>
  </si>
  <si>
    <t>S POLSTROVANOU PODPŮRNOU DESKOU</t>
  </si>
  <si>
    <t>19390</t>
  </si>
  <si>
    <t>MATRACE ANTIDEKUBITNÍ WAFLE MONOBLOK</t>
  </si>
  <si>
    <t>1980X900X120MM</t>
  </si>
  <si>
    <t>21728</t>
  </si>
  <si>
    <t>VERAL 75 RETARD</t>
  </si>
  <si>
    <t>75MG TBL RET 20</t>
  </si>
  <si>
    <t>46620</t>
  </si>
  <si>
    <t>150MG TBL PRO 10</t>
  </si>
  <si>
    <t>14829</t>
  </si>
  <si>
    <t>180MG TDR EMP 2</t>
  </si>
  <si>
    <t>21726</t>
  </si>
  <si>
    <t>VERAL</t>
  </si>
  <si>
    <t>50MG TBL ENT 50X1</t>
  </si>
  <si>
    <t>DOSULEPIN</t>
  </si>
  <si>
    <t>4207</t>
  </si>
  <si>
    <t>PROTHIADEN</t>
  </si>
  <si>
    <t>25MG TBL OBD 30</t>
  </si>
  <si>
    <t>77047</t>
  </si>
  <si>
    <t>75MG TBL FLM 30</t>
  </si>
  <si>
    <t>OFLOXACIN</t>
  </si>
  <si>
    <t>55636</t>
  </si>
  <si>
    <t>OFLOXIN</t>
  </si>
  <si>
    <t>200MG TBL FLM 10</t>
  </si>
  <si>
    <t>SUMATRIPTAN</t>
  </si>
  <si>
    <t>234931</t>
  </si>
  <si>
    <t>SUMATRIPTAN MYLAN</t>
  </si>
  <si>
    <t>100MG TBL FLM 2</t>
  </si>
  <si>
    <t>12473</t>
  </si>
  <si>
    <t>100MG/ML POR SOL 1X100ML+PUMPA</t>
  </si>
  <si>
    <t>12475</t>
  </si>
  <si>
    <t>230433</t>
  </si>
  <si>
    <t>TRALGIT OROTAB</t>
  </si>
  <si>
    <t>50MG POR TBL DIS 30 II</t>
  </si>
  <si>
    <t>135422</t>
  </si>
  <si>
    <t>CALTRATE D3</t>
  </si>
  <si>
    <t>500MG/1000IU TBL MND 60</t>
  </si>
  <si>
    <t>*3015</t>
  </si>
  <si>
    <t>93170</t>
  </si>
  <si>
    <t>ORTÉZA HLEZNA RIGIDNÍ</t>
  </si>
  <si>
    <t>140685</t>
  </si>
  <si>
    <t>140840</t>
  </si>
  <si>
    <t>5005059</t>
  </si>
  <si>
    <t>POOPERAČNÍ BOTA  - GLOBOSAN</t>
  </si>
  <si>
    <t>5000617</t>
  </si>
  <si>
    <t>GENUMEDI PLUS</t>
  </si>
  <si>
    <t>KOLENNÍ BANDÁŽ SE SILIKONOVOU PELOTOU KOLEM ČÉŠKY S UPÍNACÍMI PÁSKY</t>
  </si>
  <si>
    <t>5000638</t>
  </si>
  <si>
    <t>LEVAMED</t>
  </si>
  <si>
    <t>BANDÁŽ HLEZENNÍHO KLOUBU SE SILIKONOVÝMI POLŠTÁŘKY</t>
  </si>
  <si>
    <t>Brýle a optické pomůcky</t>
  </si>
  <si>
    <t>90121</t>
  </si>
  <si>
    <t>A-APLIKACE SKLENĚNÉ OČNÍ PROTÉZY SÉRIOVÉ VÝROBY</t>
  </si>
  <si>
    <t>VČETNĚ VYŠETŘENÍ A ZACVIČENÍ</t>
  </si>
  <si>
    <t>78607</t>
  </si>
  <si>
    <t>ORTÉZA ZÁPĚSTÍ RIGIDNÍ OR 26</t>
  </si>
  <si>
    <t>78318</t>
  </si>
  <si>
    <t>BEDERNÍ PÁS KŘÍŽENÝ TYP 100G</t>
  </si>
  <si>
    <t>VEL. M,SM,S,SV,V,EV</t>
  </si>
  <si>
    <t>140309</t>
  </si>
  <si>
    <t>BANDÁŽ ACHILOVY ŠLACHY</t>
  </si>
  <si>
    <t>ACHILLOTRAIN PRO</t>
  </si>
  <si>
    <t>23918</t>
  </si>
  <si>
    <t>Ortopedicko protetické pomůcky individuálně zhotovené</t>
  </si>
  <si>
    <t>954</t>
  </si>
  <si>
    <t>ORTÉZA KONČETINOVÁ-STANDARDNÍ</t>
  </si>
  <si>
    <t>S KONSTRUK.ZÁKL.Z PEV.MAT.(PE,LAMINÁT,KOV) ZHOTOV.NA PODKL.SEJMUTÍ MĚR.PODKLADŮ</t>
  </si>
  <si>
    <t>Sluchadla včetně příslušenství</t>
  </si>
  <si>
    <t>40804</t>
  </si>
  <si>
    <t>AB-INDIKAČNÍ SKUPINA POJIŠTĚNEC OD 0 - 7 LET</t>
  </si>
  <si>
    <t>STŘEDNĚ TĚŽKÁ NEDOSLÝCHAVOST ZTRÁTY OD 30 DB DO 59 DB SRT</t>
  </si>
  <si>
    <t>155936</t>
  </si>
  <si>
    <t>400MG TBL NOB 25</t>
  </si>
  <si>
    <t>115366</t>
  </si>
  <si>
    <t>225549</t>
  </si>
  <si>
    <t>500MG TBL FLM 180(2X90)</t>
  </si>
  <si>
    <t>216195</t>
  </si>
  <si>
    <t>250MG/5ML POR GRA SUS 100ML</t>
  </si>
  <si>
    <t>84492</t>
  </si>
  <si>
    <t>20MG/G CRM 1X15G</t>
  </si>
  <si>
    <t>MEBENDAZOL</t>
  </si>
  <si>
    <t>122198</t>
  </si>
  <si>
    <t>VERMOX</t>
  </si>
  <si>
    <t>215607</t>
  </si>
  <si>
    <t>HELICID 10 ZENTIVA</t>
  </si>
  <si>
    <t>10MG CPS ETD 14 I</t>
  </si>
  <si>
    <t>TERBINAFIN</t>
  </si>
  <si>
    <t>106145</t>
  </si>
  <si>
    <t>TERFIMED 250</t>
  </si>
  <si>
    <t>250MG TBL NOB 28 I</t>
  </si>
  <si>
    <t>59672</t>
  </si>
  <si>
    <t>178235</t>
  </si>
  <si>
    <t>TRAMADOL MYLAN</t>
  </si>
  <si>
    <t>230437</t>
  </si>
  <si>
    <t>*3999</t>
  </si>
  <si>
    <t>4000003</t>
  </si>
  <si>
    <t>ORTÉZA KRANIÁLNÍ REMODELAČNÍ INDIV. ZHOTOVENÁ</t>
  </si>
  <si>
    <t>DĚTI DO 1 ROKU VČETNĚ</t>
  </si>
  <si>
    <t>5003310</t>
  </si>
  <si>
    <t>ORTÉZA - INFRAPATELÁRNÍ PÁSKA - TYP 510</t>
  </si>
  <si>
    <t>93813</t>
  </si>
  <si>
    <t>BANDÁŽ LOKETNÍ</t>
  </si>
  <si>
    <t>63773</t>
  </si>
  <si>
    <t>PÁSKA INFRAPATELÁRNÍ ORTEX 026</t>
  </si>
  <si>
    <t>140334</t>
  </si>
  <si>
    <t>OBAL PAŽE ZÁVĚSNÝ S ELASTICKOU FIXACÍ</t>
  </si>
  <si>
    <t>ZO 036</t>
  </si>
  <si>
    <t>SEDAČKA NA VANU VT 1820</t>
  </si>
  <si>
    <t>NASTAVITELNÁ ŠÍŘKA,NOSNOST 190KG</t>
  </si>
  <si>
    <t>39500</t>
  </si>
  <si>
    <t>KOČÁREK ZDRAVOTNÍ TOM</t>
  </si>
  <si>
    <t>SKLÁDACÍ,PLNĚ POLOH.HRAZDIČKA,VEL.MINI,ST,MAXI,NOSNOST DO 50KG</t>
  </si>
  <si>
    <t>ADAPALEN</t>
  </si>
  <si>
    <t>46639</t>
  </si>
  <si>
    <t>DIFFERINE</t>
  </si>
  <si>
    <t>1MG/G GEL 30G</t>
  </si>
  <si>
    <t>AMITRIPTYLIN</t>
  </si>
  <si>
    <t>87167</t>
  </si>
  <si>
    <t>AMITRIPTYLIN-SLOVAKOFARMA</t>
  </si>
  <si>
    <t>25MG TBL FLM 50</t>
  </si>
  <si>
    <t>196141</t>
  </si>
  <si>
    <t>100MG CPS DUR 30</t>
  </si>
  <si>
    <t>28833</t>
  </si>
  <si>
    <t>2,5MG POR TBL DIS 60</t>
  </si>
  <si>
    <t>DESOGESTREL A ETHINYLESTRADIOL</t>
  </si>
  <si>
    <t>132980</t>
  </si>
  <si>
    <t>ADELE</t>
  </si>
  <si>
    <t>0,15MG/0,03MG TBL NOB 3X21</t>
  </si>
  <si>
    <t>DROSPIRENON A ETHINYLESTRADIOL</t>
  </si>
  <si>
    <t>132994</t>
  </si>
  <si>
    <t>JANGEE</t>
  </si>
  <si>
    <t>0,02MG/3MG TBL FLM 3X28(21+7)</t>
  </si>
  <si>
    <t>HYDROKORTISON-BUTYRÁT</t>
  </si>
  <si>
    <t>9305</t>
  </si>
  <si>
    <t>LOCOID 0,1%</t>
  </si>
  <si>
    <t>1MG/G CRM 30G</t>
  </si>
  <si>
    <t>218238</t>
  </si>
  <si>
    <t>LOCOID 0,1% LOTION</t>
  </si>
  <si>
    <t>1MG/ML DRM SOL 30ML</t>
  </si>
  <si>
    <t>216185</t>
  </si>
  <si>
    <t>500MG TBL RET 7</t>
  </si>
  <si>
    <t>KYSELINA LISTOVÁ</t>
  </si>
  <si>
    <t>76064</t>
  </si>
  <si>
    <t>ACIDUM FOLICUM LÉČIVA</t>
  </si>
  <si>
    <t>10MG TBL OBD 30</t>
  </si>
  <si>
    <t>LEVONORGESTREL A ETHINYLESTRADIOL</t>
  </si>
  <si>
    <t>206116</t>
  </si>
  <si>
    <t>EBELYA</t>
  </si>
  <si>
    <t>150MCG/30MCG TBL OBD 3X21</t>
  </si>
  <si>
    <t>197699</t>
  </si>
  <si>
    <t>LINEZOLID SANDOZ</t>
  </si>
  <si>
    <t>MESALAZIN</t>
  </si>
  <si>
    <t>213250</t>
  </si>
  <si>
    <t>PENTASA SACHET</t>
  </si>
  <si>
    <t>4G GRA PRO SCC 30</t>
  </si>
  <si>
    <t>58038</t>
  </si>
  <si>
    <t>172410</t>
  </si>
  <si>
    <t>NALGESIN S</t>
  </si>
  <si>
    <t>275MG TBL FLM 40X1 II</t>
  </si>
  <si>
    <t>151301</t>
  </si>
  <si>
    <t>PANTOPRAZOL +PHARMA</t>
  </si>
  <si>
    <t>40MG TBL ENT 28</t>
  </si>
  <si>
    <t>84717</t>
  </si>
  <si>
    <t>HOTEMIN</t>
  </si>
  <si>
    <t>20MG CPS DUR 20</t>
  </si>
  <si>
    <t>SILYMARIN</t>
  </si>
  <si>
    <t>19570</t>
  </si>
  <si>
    <t>234945</t>
  </si>
  <si>
    <t>50MG TBL FLM 6</t>
  </si>
  <si>
    <t>13814</t>
  </si>
  <si>
    <t>40/90/0,25MG CPS MOL 20</t>
  </si>
  <si>
    <t>DIENOGEST A ETHINYLESTRADIOL</t>
  </si>
  <si>
    <t>132915</t>
  </si>
  <si>
    <t>MISTRA</t>
  </si>
  <si>
    <t>2MG/0,03MG TBL FLM 3X21</t>
  </si>
  <si>
    <t>DIOSMIN</t>
  </si>
  <si>
    <t>243053</t>
  </si>
  <si>
    <t>DIOZEN</t>
  </si>
  <si>
    <t>POTRAVINY PRO ZVLÁŠTNÍ LÉKAŘSKÉ ÚČELY (PZLÚ) (ČESKÁ ATC SKUP</t>
  </si>
  <si>
    <t>217110</t>
  </si>
  <si>
    <t>CUBITAN S PŘÍCHUTÍ VANILKOVOU</t>
  </si>
  <si>
    <t>80232</t>
  </si>
  <si>
    <t>80236</t>
  </si>
  <si>
    <t>80975</t>
  </si>
  <si>
    <t>80233</t>
  </si>
  <si>
    <t>80235</t>
  </si>
  <si>
    <t>81419</t>
  </si>
  <si>
    <t>KOMPRESY NESTERILNÍ</t>
  </si>
  <si>
    <t>10X10CM,4 VRSTVY,NETKANÝ TEXTIL,100KS</t>
  </si>
  <si>
    <t>81418</t>
  </si>
  <si>
    <t>7,5X7,5CM,4 VRSTVY,NETKANÝ TEXTIL,100KS</t>
  </si>
  <si>
    <t>63903</t>
  </si>
  <si>
    <t>HŮL VYCHÁZKOVÁ SKLÁDACÍ 90-1050</t>
  </si>
  <si>
    <t>NASTAVITELNÁ VÝŠKA</t>
  </si>
  <si>
    <t>238142</t>
  </si>
  <si>
    <t>KYSELINA HYALURONOVÁ</t>
  </si>
  <si>
    <t>59840</t>
  </si>
  <si>
    <t>HYALGAN</t>
  </si>
  <si>
    <t>20MG/2ML INJ SOL 1X2ML</t>
  </si>
  <si>
    <t>22901</t>
  </si>
  <si>
    <t>15MG TBL NOB 50 I</t>
  </si>
  <si>
    <t>OLOPATADIN</t>
  </si>
  <si>
    <t>27557</t>
  </si>
  <si>
    <t>OPATANOL</t>
  </si>
  <si>
    <t>1MG/ML OPH GTT SOL 1X5ML</t>
  </si>
  <si>
    <t>142458</t>
  </si>
  <si>
    <t>PODLOŽKA ANTIDEKUBITNÍ PĚNOVÁ S PAMĚTÍ 361CA VISCO</t>
  </si>
  <si>
    <t>PAMĚŤOVÁ PĚNA A ANATOMICKÉ PU JÁDRO, VÝŠKA: 8 CM, 14 VELIKOSTÍ</t>
  </si>
  <si>
    <t>231059</t>
  </si>
  <si>
    <t>LINEZOLID MYLAN</t>
  </si>
  <si>
    <t>231076</t>
  </si>
  <si>
    <t>966</t>
  </si>
  <si>
    <t>OBUV ORTOPEDICKÁ-VELMI SLOŽITÁ-INDIV.ZHOT.</t>
  </si>
  <si>
    <t>90%</t>
  </si>
  <si>
    <t>11709</t>
  </si>
  <si>
    <t>ORTÉZA KOLENNÍ POOPERAČNÍ TYP 551</t>
  </si>
  <si>
    <t>DVĚ POSTRANNÍ A JEDNA DORZÁLNÍ KOVOVÁ DLAHA, FLEXE 20ST.</t>
  </si>
  <si>
    <t>HŮL SKLÁDACÍ DURALOVÁ HS 01</t>
  </si>
  <si>
    <t>3932</t>
  </si>
  <si>
    <t>HŮL V.HS92-POVRCHOVĚ UPRAVENA</t>
  </si>
  <si>
    <t>23976</t>
  </si>
  <si>
    <t>VOZÍK MECHANICKÝ ODLEHČENÝ DMA 348 - 23</t>
  </si>
  <si>
    <t>RYCHLOUP. ZADNÍ KOLA, ADAPTÉR TĚŽIŠTĚ, SKLÁDACÍ OPĚRKA ZAD</t>
  </si>
  <si>
    <t>230738</t>
  </si>
  <si>
    <t>155148</t>
  </si>
  <si>
    <t>GUAIFENESIN</t>
  </si>
  <si>
    <t>94234</t>
  </si>
  <si>
    <t>GUAJACURAN</t>
  </si>
  <si>
    <t>200MG TBL OBD 30</t>
  </si>
  <si>
    <t>140717</t>
  </si>
  <si>
    <t>PÁS BŘIŠNÍ ELASTICKÝ</t>
  </si>
  <si>
    <t>ORTEX 031A</t>
  </si>
  <si>
    <t>115401</t>
  </si>
  <si>
    <t>4000IU(40MG)/0,4ML INJ SOL ISP 10X0,4ML I</t>
  </si>
  <si>
    <t>JINÁ ANTIHISTAMINIKA PRO SYSTÉMOVOU APLIKACI</t>
  </si>
  <si>
    <t>2479</t>
  </si>
  <si>
    <t>2MG TBL NOB 20</t>
  </si>
  <si>
    <t>2829</t>
  </si>
  <si>
    <t>TRIAMCINOLON LÉČIVA UNG</t>
  </si>
  <si>
    <t>1MG/G UNG 10G</t>
  </si>
  <si>
    <t>5000381</t>
  </si>
  <si>
    <t>BERLE FRANCOUZSKÁ DURALOVÁ DĚTSKÁ MĚKČENÁ - ELLA</t>
  </si>
  <si>
    <t>5000694</t>
  </si>
  <si>
    <t>ORTEX 04F ORTÉZA KOLEN. KLOUBU LÉČEBNÁ S KLOUBY PR</t>
  </si>
  <si>
    <t>XS/R, XS/L, S/R, S/L, M/R, M/L, L/R, L/L, XL/R, XL/L, XXL/R, XXL/L</t>
  </si>
  <si>
    <t>5000696</t>
  </si>
  <si>
    <t>ORTEX 04K AKTIVNÍ KOLENNÍ ÚPLETOVÁ BANDÁŽ</t>
  </si>
  <si>
    <t>XS, S, M, L, XL, XXL</t>
  </si>
  <si>
    <t>5005667</t>
  </si>
  <si>
    <t>5006200</t>
  </si>
  <si>
    <t>FIXACE PRSTU RUKY RIGIDNÍ DLAHOU</t>
  </si>
  <si>
    <t>FP 042</t>
  </si>
  <si>
    <t>5008394</t>
  </si>
  <si>
    <t>ORTÉZA ZÁPĚSTÍ 4055</t>
  </si>
  <si>
    <t>FIXACE POMOCÍ SUCHÝCH ZIPŮ,ODLEHČENÁ DLAHA,XS-XL,PRAVÁ,LEVÁ</t>
  </si>
  <si>
    <t>14828</t>
  </si>
  <si>
    <t>FLECTOR EP RAPID</t>
  </si>
  <si>
    <t>50MG POR GRA SOL SCC 20</t>
  </si>
  <si>
    <t>93109</t>
  </si>
  <si>
    <t>4000012</t>
  </si>
  <si>
    <t>ORTÉZA HORNÍ KONČETINY INDIV. ZHOTOVENÁ</t>
  </si>
  <si>
    <t>78914</t>
  </si>
  <si>
    <t>4000011</t>
  </si>
  <si>
    <t>136294</t>
  </si>
  <si>
    <t>140282</t>
  </si>
  <si>
    <t>5000746</t>
  </si>
  <si>
    <t>ORTEX 028 ORTÉZA ZÁPĚSTÍ A PALCE RUKY FIXAČNÍ S DL</t>
  </si>
  <si>
    <t>I./R, I./L, II./R, II./L, III./R, III./L, IV./R, IV./L, V./R, V./L</t>
  </si>
  <si>
    <t>5001867</t>
  </si>
  <si>
    <t>ORTÉZA PALCE S VÝZTUHOU - TYP 305</t>
  </si>
  <si>
    <t>PRODYŠNÝ MATERIÁL,VÝZTUHA,ZAPÍNÁNÍ NA VELCRO</t>
  </si>
  <si>
    <t>5005538</t>
  </si>
  <si>
    <t>ORTÉZA ZÁPĚSTÍ LIGAFLEX CLASSIC ZAVŘENÁ 2435</t>
  </si>
  <si>
    <t>1 DLAHA, PRAVÁ/LEVÁ, 4 VELIKOSTI</t>
  </si>
  <si>
    <t>5005550</t>
  </si>
  <si>
    <t>DLAHA PALCE LIGAFLEX RHIZO 7090</t>
  </si>
  <si>
    <t>1 DLAHA PALCE, PRAVÁ/LEVÁ, 2 VELIKOSTI</t>
  </si>
  <si>
    <t>5005625</t>
  </si>
  <si>
    <t>ORTÉZA LOKETNÍ</t>
  </si>
  <si>
    <t>PEVNÁ 90.</t>
  </si>
  <si>
    <t>FLUTIKASON-FUROÁT</t>
  </si>
  <si>
    <t>29816</t>
  </si>
  <si>
    <t>AVAMYS</t>
  </si>
  <si>
    <t>27,5MCG/VSTŘIK NAS SPR SUS 1X120DÁV</t>
  </si>
  <si>
    <t>MOMETASON</t>
  </si>
  <si>
    <t>170760</t>
  </si>
  <si>
    <t>MOMMOX</t>
  </si>
  <si>
    <t>0,05MG/DÁV NAS SPR SUS 140DÁV</t>
  </si>
  <si>
    <t>32083</t>
  </si>
  <si>
    <t>100MG/ML POR SOL 1X10ML+KAPÁTKO</t>
  </si>
  <si>
    <t>230436</t>
  </si>
  <si>
    <t>4000006</t>
  </si>
  <si>
    <t>5000056</t>
  </si>
  <si>
    <t>5000585</t>
  </si>
  <si>
    <t>HLEZENNÍ BANDÁŽ SE STABILIZAČNÍ SOUSTAVOU POPRUHŮ</t>
  </si>
  <si>
    <t>5000640</t>
  </si>
  <si>
    <t>EPICOMED</t>
  </si>
  <si>
    <t>BANDÁŽ LOKTE SE SILIKONOVÝMI PELOTAMI A EPIKONDYLÁRNÍ PÁSKOU</t>
  </si>
  <si>
    <t>5006192</t>
  </si>
  <si>
    <t>ORTÉZA KOLENNÍ S KLOUBEM PATELLA RELIEVER 2348</t>
  </si>
  <si>
    <t>PATELÁRNÍ, PRAVÁ, LEVÁ, 6 VELIKOSTÍ</t>
  </si>
  <si>
    <t>5007754</t>
  </si>
  <si>
    <t>Standardní lůžková péče</t>
  </si>
  <si>
    <t>Ambulance ortopedická</t>
  </si>
  <si>
    <t>Příjmová ambulance</t>
  </si>
  <si>
    <t>Preskripce a záchyt receptů a poukazů - orientační přehled</t>
  </si>
  <si>
    <t>Přehled plnění pozitivního listu (PL) - 
   preskripce léčivých přípravků dle objemu Kč mimo PL</t>
  </si>
  <si>
    <t>M05BA06 - KYSELINA IBANDRONOVÁ</t>
  </si>
  <si>
    <t>R03DC03 - MONTELUKAST</t>
  </si>
  <si>
    <t>N02AJ13 - TRAMADOL A PARACETAMOL</t>
  </si>
  <si>
    <t>A02BC01 - OMEPRAZOL</t>
  </si>
  <si>
    <t>C07AB05 - BETAXOLOL</t>
  </si>
  <si>
    <t>C01EB15 - TRIMETAZIDIN</t>
  </si>
  <si>
    <t>C09BA06 - CHINAPRIL A DIURETIKA</t>
  </si>
  <si>
    <t>R01AD09 - MOMETASON</t>
  </si>
  <si>
    <t>R03AK06 - SALMETEROL A FLUTIKASON</t>
  </si>
  <si>
    <t>R03BA05 - FLUTIKASON</t>
  </si>
  <si>
    <t>C09DA07 - TELMISARTAN A DIURETIKA</t>
  </si>
  <si>
    <t>N02AJ06 - KODEIN A PARACETAMOL</t>
  </si>
  <si>
    <t>M05BA07 - KYSELINA RISEDRONOVÁ</t>
  </si>
  <si>
    <t>C07AB05</t>
  </si>
  <si>
    <t>M05BA06</t>
  </si>
  <si>
    <t>N02AJ13</t>
  </si>
  <si>
    <t>A02BC01</t>
  </si>
  <si>
    <t>C01EB15</t>
  </si>
  <si>
    <t>N02AJ06</t>
  </si>
  <si>
    <t>C09BA06</t>
  </si>
  <si>
    <t>R03BA05</t>
  </si>
  <si>
    <t>R03DC03</t>
  </si>
  <si>
    <t>C09DA07</t>
  </si>
  <si>
    <t>R01AD09</t>
  </si>
  <si>
    <t>R03AK06</t>
  </si>
  <si>
    <t>M05BA07</t>
  </si>
  <si>
    <t>Přehled plnění PL - Preskripce léčivých přípravků - orientační přehled</t>
  </si>
  <si>
    <t>50115002 - kardiovertery (Z516)</t>
  </si>
  <si>
    <t>50115003 - TEP (Z518)</t>
  </si>
  <si>
    <t>50115004 - IUTN - kovové (Z506)</t>
  </si>
  <si>
    <t>50115011 - IUTN - ostat.nákl.PZT (Z515)</t>
  </si>
  <si>
    <t>50115020 - laboratorní diagnostika-LEK (Z501)</t>
  </si>
  <si>
    <t>50115021 - laboratorní diagnostika-skl.ZPr (Z501)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</si>
  <si>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</si>
  <si>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</si>
  <si>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</si>
  <si>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</si>
  <si>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</si>
  <si>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</si>
  <si>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</si>
  <si>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</si>
  <si>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50115079 - ZPr - internzivní péče (Z542)</t>
  </si>
  <si>
    <t>50115080 - ZPr - staplery, extraktory, endoskop.mat. (Z523)</t>
  </si>
  <si>
    <t>50115050</t>
  </si>
  <si>
    <t>obvazový materiál (Z502)</t>
  </si>
  <si>
    <t>ZA454</t>
  </si>
  <si>
    <t>Kompresa AB 10 x 10 cm/1 ks sterilní NT savá (1230114011) 1327114011</t>
  </si>
  <si>
    <t>ZA459</t>
  </si>
  <si>
    <t>Kompresa AB 10 x 20 cm/1 ks sterilní NT savá (1230114021) 1327114021</t>
  </si>
  <si>
    <t>ZA564</t>
  </si>
  <si>
    <t>KrytĂ­ curagard SP fixace kanyl pro dospÄ›lĂ© tvar omega sterilnĂ­ 6,5 x 7,5 cm bal. Ăˇ 100 ks (nĂˇhrada za Tegaderm i. v.) 30117</t>
  </si>
  <si>
    <t>ZN814</t>
  </si>
  <si>
    <t>KrytĂ­ gelovĂ© na rĂˇny ActiMaris bal. Ăˇ 20g 3097749</t>
  </si>
  <si>
    <t>ZA547</t>
  </si>
  <si>
    <t>KrytĂ­ inadine nepĹ™ilnavĂ© 9,5 x 9,5 cm 1/10 SYS01512EE</t>
  </si>
  <si>
    <t>ZO864</t>
  </si>
  <si>
    <t>KrytĂ­ mepilex border flex 16 x 20 cm bal. Ăˇ 5 ks 283470</t>
  </si>
  <si>
    <t>ZQ513</t>
  </si>
  <si>
    <t>KrytĂ­ mepilex border heel 22 x 23 cm bal. Ăˇ 6 ks 282750</t>
  </si>
  <si>
    <t>ZQ511</t>
  </si>
  <si>
    <t>KrytĂ­ mepilex border sacrum 22 x 25 cm bal. Ăˇ 5 ks 282450</t>
  </si>
  <si>
    <t>ZM334</t>
  </si>
  <si>
    <t>KrytĂ­ pooperaÄŤnĂ­ a fixaÄŤnĂ­ s absorpÄŤnĂ­ pÄ›nou OPSITE Post-Op Visible omyvatelnĂ© prĹŻhlednĂ© vel. 20 x 10 cm bal. Ăˇ 20 ks 66800138</t>
  </si>
  <si>
    <t>ZM335</t>
  </si>
  <si>
    <t>KrytĂ­ pooperaÄŤnĂ­ a fixaÄŤnĂ­ s absorpÄŤnĂ­ pÄ›nou OPSITE Post-Op Visible omyvatelnĂ© prĹŻhlednĂ© vel. 25 x 10 cm bal. Ăˇ 20 ks 66800139</t>
  </si>
  <si>
    <t>ZN201</t>
  </si>
  <si>
    <t>KrytĂ­ silikonovĂ© pÄ›novĂ© mepilex border heel 18,5 x 24,5 cm bal. Ăˇ 5 ks 283250</t>
  </si>
  <si>
    <t>KrytĂ­ silikonovĂ© pÄ›novĂ© mepilex border heel 22 x 23 cm bal. Ăˇ 6 ks 282750</t>
  </si>
  <si>
    <t>ZQ157</t>
  </si>
  <si>
    <t>Krytí 7D-Fix - fixace I.V.kanyl netkaný textil a fólie sterilní 7,2 x 9 cm bal. á 100 ks (náhrada za tegaderm) 812009</t>
  </si>
  <si>
    <t>Krytí curagard SP fixace kanyl pro dospělé tvar omega sterilní 6,5 x 7,5 cm bal. á 100 ks (náhrada za Tegaderm i. v.) 30117</t>
  </si>
  <si>
    <t>Krytí inadine nepřilnavé 9,5 x 9,5 cm 1/10 SYS01512EE</t>
  </si>
  <si>
    <t>ZO865</t>
  </si>
  <si>
    <t>Krytí mepilex border flex 7,8 x 10 cm bal. á 5 ks 283570</t>
  </si>
  <si>
    <t>Krytí mepilex border heel 18,5 x 24,5 cm bal. á 5 ks 283250</t>
  </si>
  <si>
    <t>Krytí mepilex border heel 22 x 23 cm bal. á 6 ks 282750</t>
  </si>
  <si>
    <t>Krytí pooperační a fixační s absorpční pěnou OPSITE Post-Op Visible omyvatelné průhledné vel. 20 x 10 cm bal. á 20 ks 66800138</t>
  </si>
  <si>
    <t>Krytí pooperační a fixační s absorpční pěnou OPSITE Post-Op Visible omyvatelné průhledné vel. 25 x 10 cm bal. á 20 ks 66800139</t>
  </si>
  <si>
    <t>ZI558</t>
  </si>
  <si>
    <t>NĂˇplast curapor   7 x   5 cm 32912  (22120,  nĂˇhrada za cosmopor )</t>
  </si>
  <si>
    <t>ZI599</t>
  </si>
  <si>
    <t>NĂˇplast curapor 10 x   8 cm 32913 ( 22121,  nĂˇhrada za cosmopor )</t>
  </si>
  <si>
    <t>ZB084</t>
  </si>
  <si>
    <t>NĂˇplast transpore 2,50 cm x 9,14 m 1527-1 - nahrazeno ZQ117</t>
  </si>
  <si>
    <t>Náplast curapor   7 x   5 cm 32912  (22120,  náhrada za cosmopor )</t>
  </si>
  <si>
    <t>Náplast curapor 10 x   8 cm 32913 ( 22121,  náhrada za cosmopor )</t>
  </si>
  <si>
    <t>ZA451</t>
  </si>
  <si>
    <t>Náplast omniplast 5,0 cm x 9,2 m 9004540 (900429)</t>
  </si>
  <si>
    <t>Náplast transpore 2,50 cm x 9,14 m 1527-1 - nahrazeno ZQ117</t>
  </si>
  <si>
    <t>ZN477</t>
  </si>
  <si>
    <t>Obinadlo elastickĂ© universal 12 cm x 5 m 1323100314</t>
  </si>
  <si>
    <t>Obinadlo elastické universal 12 cm x 5 m 1323100314</t>
  </si>
  <si>
    <t>ZA329</t>
  </si>
  <si>
    <t>Obinadlo fixa crep   6 cm x 4 m 1323100102</t>
  </si>
  <si>
    <t>ZA330</t>
  </si>
  <si>
    <t>Obinadlo fixa crep   8 cm x 4 m 1323100103</t>
  </si>
  <si>
    <t>ZA331</t>
  </si>
  <si>
    <t>Obinadlo fixa crep 10 cm x 4 m 1323100104</t>
  </si>
  <si>
    <t>ZA601</t>
  </si>
  <si>
    <t>Obinadlo fixa crep 12 cm x 4 m 1323100105</t>
  </si>
  <si>
    <t>ZA339</t>
  </si>
  <si>
    <t>Obinadlo hydrofilnĂ­   8 cm x   5 m 13006</t>
  </si>
  <si>
    <t>ZQ574</t>
  </si>
  <si>
    <t>Obvaz elastickĂ˝ sĂ­ĹĄovĂ˝ CareFix Tube k zajiĹˇtÄ›nĂ­ a ochranÄ› fixace IV kanyl vel. L bal. Ăˇ 15 ks 0151 L</t>
  </si>
  <si>
    <t>ZN091</t>
  </si>
  <si>
    <t>Obvaz elastickĂ˝ sĂ­ĹĄovĂ˝ CareFix Tube k zajiĹˇtÄ›nĂ­ a ochranÄ› fixace IV kanyl vel. M bal. Ăˇ 15 ks 0151 M</t>
  </si>
  <si>
    <t>Obvaz elastický síťový CareFix Tube k zajištění a ochraně fixace IV kanyl vel. L bal. á 15 ks 0151 L</t>
  </si>
  <si>
    <t>Obvaz elastický síťový CareFix Tube k zajištění a ochraně fixace IV kanyl vel. M bal. á 15 ks 0151 M</t>
  </si>
  <si>
    <t>ZL789</t>
  </si>
  <si>
    <t>Obvaz sterilnĂ­ hotovĂ˝ ÄŤ. 2 A4091360</t>
  </si>
  <si>
    <t>ZL790</t>
  </si>
  <si>
    <t>Obvaz sterilnĂ­ hotovĂ˝ ÄŤ. 3 A4101144</t>
  </si>
  <si>
    <t>ZL791</t>
  </si>
  <si>
    <t>Obvaz sterilnĂ­ hotovĂ˝ ÄŤ. 4 002370873</t>
  </si>
  <si>
    <t>ZL999</t>
  </si>
  <si>
    <t>Rychloobvaz 8 x 4 cm 001445510</t>
  </si>
  <si>
    <t>ZD616</t>
  </si>
  <si>
    <t>Set na malĂ© zĂˇkroky sterilnĂ­ pro moÄŤovou katetrizaci+ aqua permanent 4 Mediset 4753886</t>
  </si>
  <si>
    <t>ZA593</t>
  </si>
  <si>
    <t>Tampon sterilnĂ­ stĂˇÄŤenĂ˝ 20 x 20 cm / 5 ks 28003+</t>
  </si>
  <si>
    <t>Tampon sterilní stáčený 20 x 20 cm / 5 ks 28003+</t>
  </si>
  <si>
    <t>ZA589</t>
  </si>
  <si>
    <t>Tampon sterilní stáčený 30 x 30 cm / 5 ks karton á 1500 ks 28007</t>
  </si>
  <si>
    <t>ZA090</t>
  </si>
  <si>
    <t>Vata buniÄŤitĂˇ pĹ™Ă­Ĺ™ezy 37 x 57 cm 2730152</t>
  </si>
  <si>
    <t>Vata buničitá přířezy 37 x 57 cm 2730152</t>
  </si>
  <si>
    <t>50115060</t>
  </si>
  <si>
    <t>ZPr - ostatní (Z503)</t>
  </si>
  <si>
    <t>ZB770</t>
  </si>
  <si>
    <t>DrĹľĂˇk jehly excentrickĂ˝ Holdex 450263</t>
  </si>
  <si>
    <t>ZB771</t>
  </si>
  <si>
    <t>DrĹľĂˇk jehly zĂˇkladnĂ­ 450201</t>
  </si>
  <si>
    <t>ZC498</t>
  </si>
  <si>
    <t>DrĹľĂˇk moÄŤovĂ˝ch sĂˇÄŤkĹŻ UH 800800100</t>
  </si>
  <si>
    <t>Držák jehly základní 450201</t>
  </si>
  <si>
    <t>Držák močových sáčků UH 800800100</t>
  </si>
  <si>
    <t>ZA738</t>
  </si>
  <si>
    <t>Filtr mini spike zelenĂ˝ 4550242</t>
  </si>
  <si>
    <t>ZN646</t>
  </si>
  <si>
    <t>Fonendoskop oboustrannĂ˝ rĹŻznĂ© barvy 710045-s</t>
  </si>
  <si>
    <t>ZQ248</t>
  </si>
  <si>
    <t>HadiÄŤka spojovacĂ­ HS 1,8 x 450 mm LL DEPH free 2200 045 ND</t>
  </si>
  <si>
    <t>Hadička spojovací HS 1,8 x 450 mm LL DEPH free 2200 045 ND</t>
  </si>
  <si>
    <t>ZB320</t>
  </si>
  <si>
    <t>Irigátor z PVC kompl</t>
  </si>
  <si>
    <t>ZD980</t>
  </si>
  <si>
    <t>Kanyla vasofix 18G zelená safety 4269136S-01</t>
  </si>
  <si>
    <t>ZD809</t>
  </si>
  <si>
    <t>Kanyla vasofix 20G rĹŻĹľovĂˇ safety 4269110S-01</t>
  </si>
  <si>
    <t>Kanyla vasofix 20G růžová safety 4269110S-01</t>
  </si>
  <si>
    <t>ZD808</t>
  </si>
  <si>
    <t>Kanyla vasofix 22G modrá safety 4269098S-01</t>
  </si>
  <si>
    <t>Kanyla vasofix 22G modrĂˇ safety 4269098S-01</t>
  </si>
  <si>
    <t>ZB724</t>
  </si>
  <si>
    <t>Kapilára sedimentační kalibrovaná 727111</t>
  </si>
  <si>
    <t>ZH816</t>
  </si>
  <si>
    <t>Katetr moÄŤovĂ˝ foley CH14 180605-000140</t>
  </si>
  <si>
    <t>ZH493</t>
  </si>
  <si>
    <t>Katetr moÄŤovĂ˝ foley CH16 180605-000160</t>
  </si>
  <si>
    <t>ZH817</t>
  </si>
  <si>
    <t>Katetr moÄŤovĂ˝ foley CH18 180605-000180</t>
  </si>
  <si>
    <t>Katetr močový foley CH14 180605-000140</t>
  </si>
  <si>
    <t>Katetr močový foley CH16 180605-000160</t>
  </si>
  <si>
    <t>ZH818</t>
  </si>
  <si>
    <t>Katetr močový foley CH20 180605-000200</t>
  </si>
  <si>
    <t>ZB891</t>
  </si>
  <si>
    <t>Katetr močový tiemann 18CH s balonkem bal. á 12 ks 9818-02</t>
  </si>
  <si>
    <t>ZC947</t>
  </si>
  <si>
    <t>Katetr močový tiemann CH12 s balonkem bal. á 12 ks K02-9812-02</t>
  </si>
  <si>
    <t>ZC743</t>
  </si>
  <si>
    <t>Katetr močový tiemann CH14 s balonkem bal. á 12 ks 9814-02</t>
  </si>
  <si>
    <t>ZO372</t>
  </si>
  <si>
    <t>Konektor bezjehlovĂ˝ OptiSyte JIM:JSM4001</t>
  </si>
  <si>
    <t>Konektor bezjehlový OptiSyte JIM:JSM4001</t>
  </si>
  <si>
    <t>ZP300</t>
  </si>
  <si>
    <t>Ĺ krtidlo se sponou pro dospÄ›lĂ© bez latexu modrĂ© dĂ©lka 400 mm 09820-B</t>
  </si>
  <si>
    <t>ZB117</t>
  </si>
  <si>
    <t>Lanceta haemolance modrá plus low flow bal. á 100 ks DIS7371</t>
  </si>
  <si>
    <t>Lanceta haemolance modrĂˇ plus low flow bal. Ăˇ 100 ks DIS7371</t>
  </si>
  <si>
    <t>ZF159</t>
  </si>
  <si>
    <t>NĂˇdoba na kontaminovanĂ˝ odpad 1 l 15-0002</t>
  </si>
  <si>
    <t>ZF192</t>
  </si>
  <si>
    <t>NĂˇdoba na kontaminovanĂ˝ odpad 4 l 15-0004</t>
  </si>
  <si>
    <t>ZL105</t>
  </si>
  <si>
    <t>NĂˇstavec pro odbÄ›r moÄŤe ke zkumavce vacuete 450251</t>
  </si>
  <si>
    <t>Nádoba na kontaminovaný odpad 1 l 15-0002</t>
  </si>
  <si>
    <t>Nádoba na kontaminovaný odpad 4 l 15-0004</t>
  </si>
  <si>
    <t>ZA897</t>
  </si>
  <si>
    <t>NĹŻĹľ na stehy sterilnĂ­  krĂˇtkĂ˝ bal. Ăˇ 100 ks 11.000.00.010</t>
  </si>
  <si>
    <t>ZB439</t>
  </si>
  <si>
    <t>OdstraĹovaÄŤ nĂˇplastĂ­ Convacare Ăˇ 100 ks 0011279 37443</t>
  </si>
  <si>
    <t>Odstraňovač náplastí Convacare á 100 ks 0011279 37443</t>
  </si>
  <si>
    <t>ZP509</t>
  </si>
  <si>
    <t>Pinzeta UH sterilní I0600</t>
  </si>
  <si>
    <t>ZI157</t>
  </si>
  <si>
    <t>Podložka antidekubitní had 20 x 200 cm Viktorie 3 210-V3oc-V</t>
  </si>
  <si>
    <t>ZH422</t>
  </si>
  <si>
    <t>Podložka antidekubitní klín 25 x 30 x 60 cm Sláva 5 210-S5-V</t>
  </si>
  <si>
    <t>ZH407</t>
  </si>
  <si>
    <t>Podložka antidekubitní korýtko 10 x 20 x 35 cm Sláva 8 210-S8-V</t>
  </si>
  <si>
    <t>ZH406</t>
  </si>
  <si>
    <t>Podložka antidekubitní kruh s vnitřním otvorem 12 cm, vnější průměr 22 cm, výška 5 cm Sláva 16 210-S16-V</t>
  </si>
  <si>
    <t>ZI154</t>
  </si>
  <si>
    <t>Podložka antidekubitní kruh s vnitřním otvorem 20 cm, vnější průměr 38 cm, výška 10 cm Sláva 17 210-S17-V</t>
  </si>
  <si>
    <t>ZN671</t>
  </si>
  <si>
    <t>Podložka antidekubitní kvádr 12 x 45 x 40 cm Sláva 22 210-S22-V</t>
  </si>
  <si>
    <t>ZI149</t>
  </si>
  <si>
    <t>Podložka antidekubitní kvádr 70 x 30 x 20 cm Sláva 11 210-S11-V</t>
  </si>
  <si>
    <t>ZI148</t>
  </si>
  <si>
    <t>Podložka antidekubitní kvádr s klínem 20 x 30 x 75 cm / 45 Sláva 7 210-S7-V</t>
  </si>
  <si>
    <t>ZB692</t>
  </si>
  <si>
    <t>Podložka antidekubitní půlválec průměr 30, délka 70, poloměr-výška 15 cm Viktorie 1 210-V1oc-V</t>
  </si>
  <si>
    <t>ZR160</t>
  </si>
  <si>
    <t>Podložka antidekubitní válec průměr 15 cm, délka 35 cm Sláva 13 210-S13-V</t>
  </si>
  <si>
    <t>ZJ579</t>
  </si>
  <si>
    <t>Podložka antidekubitní válec velký délka 50 cm průměr 20 cm Sláva 14 210-S14-V</t>
  </si>
  <si>
    <t>ZL688</t>
  </si>
  <si>
    <t>ProuĹľky diagnostickĂ© Accu-Check Inform II Strip 50 EU1 Ăˇ 50 ks 05942861041</t>
  </si>
  <si>
    <t>Proužky Accu-Check Inform II Strip 50 EU1 á 50 ks 05942861041</t>
  </si>
  <si>
    <t>Proužky diagnostické Accu-Check Inform II Strip 50 EU1 á 50 ks 05942861041</t>
  </si>
  <si>
    <t>ZP835</t>
  </si>
  <si>
    <t>RegulĂˇtor prĹŻtoku infuze Flow Regulator 5 aĹľ 250 ml/hod vÄŤetnÄ› spojovacĂ­ hadiÄŤky 55 cm bal Ăˇ 50 ks 02-018-01</t>
  </si>
  <si>
    <t>Regulátor průtoku infuze Flow Regulator 5 až 250 ml/hod včetně spojovací hadičky 55 cm bal á 50 ks 02-018-01</t>
  </si>
  <si>
    <t>ZL689</t>
  </si>
  <si>
    <t>Roztok Accu-Check Performa Int´l Controls 1+2 level 04861736001</t>
  </si>
  <si>
    <t>ZB249</t>
  </si>
  <si>
    <t>SĂˇÄŤek moÄŤovĂ˝ s kĹ™Ă­Ĺľovou vĂ˝pustĂ­ 2000 ml s hadiÄŤkou 90 cm ZAR-TNU201601</t>
  </si>
  <si>
    <t>Sáček močový s křížovou výpustí 2000 ml s hadičkou 90 cm ZAR-TNU201601</t>
  </si>
  <si>
    <t>Set na malĂ© zĂˇkroky sterilnĂ­ pro moÄŤovou katetrizaci+ aqua permanent 4 Mediset 753882</t>
  </si>
  <si>
    <t>Set sterilnĂ­ pro moÄŤovou katetrizaci+ aqua permanent 4 Mediset 753882</t>
  </si>
  <si>
    <t>Set sterilní pro močovou katetrizaci+ aqua permanent 4 Mediset 753882</t>
  </si>
  <si>
    <t>ZB488</t>
  </si>
  <si>
    <t>Sprej cavilon 28 ml bal. á 12 ks 3346E</t>
  </si>
  <si>
    <t>ZR397</t>
  </si>
  <si>
    <t>StĹ™Ă­kaÄŤka injekÄŤnĂ­ 2-dĂ­lnĂˇ 10 ml L DISCARDIT LE 309110</t>
  </si>
  <si>
    <t>ZA787</t>
  </si>
  <si>
    <t>StĹ™Ă­kaÄŤka injekÄŤnĂ­ 2-dĂ­lnĂˇ 10 ml L Inject Solo 4606108V</t>
  </si>
  <si>
    <t>ZR395</t>
  </si>
  <si>
    <t>StĹ™Ă­kaÄŤka injekÄŤnĂ­ 2-dĂ­lnĂˇ 2 ml L DISCARDIT LC 300928</t>
  </si>
  <si>
    <t>ZR396</t>
  </si>
  <si>
    <t>StĹ™Ă­kaÄŤka injekÄŤnĂ­ 2-dĂ­lnĂˇ 5 ml L DISCARDIT LE 309050</t>
  </si>
  <si>
    <t>ZO543</t>
  </si>
  <si>
    <t>StĹ™Ă­kaÄŤka injekÄŤnĂ­ pĹ™edplnÄ›nĂˇ 0,9% NaCl 10 ml BD PosiFlush SP EMA bal. Ăˇ 30 ks 306585</t>
  </si>
  <si>
    <t>ZQ967</t>
  </si>
  <si>
    <t>StĹ™Ă­kaÄŤka inzulĂ­novĂˇ 0,5 ml s jehlou 29 G sterilnĂ­ bal. Ăˇ 100 ks IS0529G</t>
  </si>
  <si>
    <t>Stříkačka injekční 2-dílná 10 ml L Inject Solo 4606108V</t>
  </si>
  <si>
    <t>ZA790</t>
  </si>
  <si>
    <t>Stříkačka injekční 2-dílná 5 ml L Inject Solo4606051V</t>
  </si>
  <si>
    <t>Stříkačka injekční předplněná 0,9% NaCl 10 ml BD PosiFlush SP EMA bal. á 30 ks 306585</t>
  </si>
  <si>
    <t>ZO765</t>
  </si>
  <si>
    <t>Stříkačka injekční předplněná 0,9% NaCl 10 ml Omniflush bal. á 100 ks EM3513576</t>
  </si>
  <si>
    <t>Škrtidlo se sponou pro dospělé bez latexu modré délka 400 mm 09820-B</t>
  </si>
  <si>
    <t>ZP077</t>
  </si>
  <si>
    <t>Zkumavka 15 ml PP 101/16,5 mm bĂ­lĂ˝ ĹˇroubovĂ˝ uzĂˇvÄ›r sterilnĂ­ jednotlivÄ› balenĂˇ, tekutĂ˝ materiĂˇl na bakteriolog. vyĹˇetĹ™enĂ­ 10362/MO/SG/CS</t>
  </si>
  <si>
    <t>ZB756</t>
  </si>
  <si>
    <t>Zkumavka 3 ml K3 edta fialová 454086</t>
  </si>
  <si>
    <t>Zkumavka 3 ml K3 edta fialovĂˇ 454086</t>
  </si>
  <si>
    <t>ZB757</t>
  </si>
  <si>
    <t>Zkumavka 6 ml K3 edta fialová 456036</t>
  </si>
  <si>
    <t>Zkumavka 6 ml K3 edta fialovĂˇ 456036</t>
  </si>
  <si>
    <t>ZB777</t>
  </si>
  <si>
    <t>Zkumavka ÄŤervenĂˇ 3,5 ml gel 454071</t>
  </si>
  <si>
    <t>Zkumavka červená 3,5 ml gel 454071</t>
  </si>
  <si>
    <t>ZB762</t>
  </si>
  <si>
    <t>Zkumavka červená 6 ml 456092</t>
  </si>
  <si>
    <t>ZB763</t>
  </si>
  <si>
    <t>Zkumavka červená 9 ml 455092</t>
  </si>
  <si>
    <t>ZB775</t>
  </si>
  <si>
    <t>Zkumavka koagulace modrá Quick 4 ml modrá 454329</t>
  </si>
  <si>
    <t>Zkumavka koagulace modrĂˇ Quick 4 ml modrĂˇ 454329</t>
  </si>
  <si>
    <t>ZI182</t>
  </si>
  <si>
    <t>Zkumavka moÄŤovĂˇ + aplikĂˇtor s chem.stabilizĂˇtorem UriSwab ĹľlutĂˇ 802CE.A</t>
  </si>
  <si>
    <t>ZG515</t>
  </si>
  <si>
    <t>Zkumavka moÄŤovĂˇ vacuette 10,5 ml bal. Ăˇ 50 ks 455007</t>
  </si>
  <si>
    <t>Zkumavka močová + aplikátor s chem.stabilizátorem UriSwab žlutá 802CE.A</t>
  </si>
  <si>
    <t>ZI179</t>
  </si>
  <si>
    <t>Zkumavka s mediem+ flovakovanĂ˝ tampon eSwab rĹŻĹľovĂ˝ nos,krk,vagina,koneÄŤnĂ­k,rĂˇny,fekĂˇlnĂ­ vzo) 490CE.A</t>
  </si>
  <si>
    <t>Zkumavka s mediem+ flovakovaný tampon eSwab růžový nos,krk,vagina,konečník,rány,fekální vzo) 490CE.A</t>
  </si>
  <si>
    <t>50115063</t>
  </si>
  <si>
    <t>ZPr - vaky, sety (Z528)</t>
  </si>
  <si>
    <t>ZA715</t>
  </si>
  <si>
    <t>Set infuznĂ­ intrafix primeline classic 150 cm 4062957</t>
  </si>
  <si>
    <t>Set infuzní intrafix primeline classic 150 cm 4062957</t>
  </si>
  <si>
    <t>ZB209</t>
  </si>
  <si>
    <t>Set transfúzní BLLP pro přetlakovou transfuzi bez vzdušného filtru hemomed 05123</t>
  </si>
  <si>
    <t>50115065</t>
  </si>
  <si>
    <t>ZPr - vpichovací materiál (Z530)</t>
  </si>
  <si>
    <t>ZA834</t>
  </si>
  <si>
    <t>Jehla injekÄŤnĂ­ 0,7 x 40 mm ÄŤernĂˇ 4660021</t>
  </si>
  <si>
    <t>ZA833</t>
  </si>
  <si>
    <t>Jehla injekÄŤnĂ­ 0,8 x 40 mm zelenĂˇ 4657527</t>
  </si>
  <si>
    <t>ZB556</t>
  </si>
  <si>
    <t>Jehla injekÄŤnĂ­ 1,2 x 40 mm rĹŻĹľovĂˇ 4665120</t>
  </si>
  <si>
    <t>Jehla injekční 0,7 x 40 mm černá 4660021</t>
  </si>
  <si>
    <t>Jehla injekční 0,8 x 40 mm zelená 4657527</t>
  </si>
  <si>
    <t>ZA836</t>
  </si>
  <si>
    <t>Jehla injekční 0,9 x 70 mm žlutá 4665791</t>
  </si>
  <si>
    <t>Jehla injekční 1,2 x 40 mm růžová 4665120</t>
  </si>
  <si>
    <t>ZK649</t>
  </si>
  <si>
    <t>Jehla inzulĂ­novĂˇ BD 30 G x 8 mm Micro-Fine plus bal. Ăˇ 100 ks 320214</t>
  </si>
  <si>
    <t>ZB768</t>
  </si>
  <si>
    <t>Jehla vakuová 216/38 mm zelená 450076</t>
  </si>
  <si>
    <t>Jehla vakuovĂˇ 216/38 mm zelenĂˇ 450076</t>
  </si>
  <si>
    <t>50115067</t>
  </si>
  <si>
    <t>ZPr - rukavice (Z532)</t>
  </si>
  <si>
    <t>ZP948</t>
  </si>
  <si>
    <t>Rukavice vyĹˇetĹ™ovacĂ­ nitril basic bez pudru modrĂ© L bal. Ăˇ 200 ks 44752</t>
  </si>
  <si>
    <t>ZP947</t>
  </si>
  <si>
    <t>Rukavice vyĹˇetĹ™ovacĂ­ nitril basic bez pudru modrĂ© M bal. Ăˇ 200 ks 44751</t>
  </si>
  <si>
    <t>ZP949</t>
  </si>
  <si>
    <t>Rukavice vyĹˇetĹ™ovacĂ­ nitril basic bez pudru modrĂ© XL bal. Ăˇ 170 ks 44753</t>
  </si>
  <si>
    <t>Rukavice vyšetřovací nitril basic bez pudru modré L bal. á 200 ks 44752</t>
  </si>
  <si>
    <t>Rukavice vyšetřovací nitril basic bez pudru modré M bal. á 200 ks 44751</t>
  </si>
  <si>
    <t>Rukavice vyšetřovací nitril basic bez pudru modré XL bal. á 170 ks 44753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</si>
  <si>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</si>
  <si>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</si>
  <si>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</si>
  <si>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</si>
  <si>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</si>
  <si>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</si>
  <si>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DG395</t>
  </si>
  <si>
    <t>Diagnostická souprava AB0 set monoklonální na 30</t>
  </si>
  <si>
    <t>ZD829</t>
  </si>
  <si>
    <t>BandĂˇĹľ evelĂ­na pod sĂˇdru 1321303125</t>
  </si>
  <si>
    <t>Bandáž evelína pod sádru 1321303125</t>
  </si>
  <si>
    <t>Kompresa AB 10 x 20 cm/1 ks sterilnĂ­ NT savĂˇ (1230114021) 1327114021</t>
  </si>
  <si>
    <t>ZC846</t>
  </si>
  <si>
    <t>Kompresa AB 15 x 25 cm/1 ks sterilnĂ­ NT savĂˇ (1230114031) 1327114031</t>
  </si>
  <si>
    <t>Kompresa AB 15 x 25 cm/1 ks sterilní NT savá (1230114031) 1327114031</t>
  </si>
  <si>
    <t>ZA464</t>
  </si>
  <si>
    <t>Kompresa NT 10 x 10 cm/2 ks sterilnĂ­ 26520</t>
  </si>
  <si>
    <t>Kompresa NT 10 x 10 cm/2 ks sterilní 26520</t>
  </si>
  <si>
    <t>ZA463</t>
  </si>
  <si>
    <t>Kompresa NT 10 x 20 cm/2 ks sterilnĂ­ 26620</t>
  </si>
  <si>
    <t>Kompresa NT 10 x 20 cm/2 ks sterilní 26620</t>
  </si>
  <si>
    <t>ZQ158</t>
  </si>
  <si>
    <t>KrytĂ­ 7D-Fix - fixace I.V.kanyl netkanĂ˝ textil a fĂłlie sterilnĂ­ 9 x 11,6 cm bal. Ăˇ 100 ks (nĂˇhrada za tegaderm) 812010</t>
  </si>
  <si>
    <t>ZA498</t>
  </si>
  <si>
    <t>KrytĂ­ bactigras 10 x 10 cm bal. Ăˇ 10 ks 7457</t>
  </si>
  <si>
    <t>ZE505</t>
  </si>
  <si>
    <t>KrytĂ­ hydrofilm 12 x 25 cm, Ăˇ 25 ks 6857640</t>
  </si>
  <si>
    <t>KrytĂ­ mepilex border heel 18,5 x 24,5 cm bal. Ăˇ 5 ks 283250</t>
  </si>
  <si>
    <t>ZQ512</t>
  </si>
  <si>
    <t>KrytĂ­ mepilex border sacrum 16 x 20 cm bal. Ăˇ 5 ks 282050</t>
  </si>
  <si>
    <t>ZK404</t>
  </si>
  <si>
    <t>KrytĂ­ prontosan roztok 350 ml 400416</t>
  </si>
  <si>
    <t>ZN815</t>
  </si>
  <si>
    <t>KrytĂ­ roztok k ÄŤiĹˇtÄ›nĂ­ a hojennĂ­ ran ActiMaris Forte 300 ml 3098077</t>
  </si>
  <si>
    <t>ZN816</t>
  </si>
  <si>
    <t>KrytĂ­ roztok k vĂ˝plachu a ÄŤiĹˇtÄ›nĂ­ ran ActiMaris Sensitiv 300 ml 3098093</t>
  </si>
  <si>
    <t>ZE090</t>
  </si>
  <si>
    <t>KrytĂ­ sterilnĂ­ VECA-C na perif.kanyly trans.okĂ©nko stĹ™Ă­bro bal. Ăˇ 50 ks BED:392020</t>
  </si>
  <si>
    <t>Krytí 7D-Fix - fixace I.V.kanyl netkaný textil a fólie sterilní 9 x 11,6 cm bal. á 100 ks (náhrada za tegaderm) 812010</t>
  </si>
  <si>
    <t>Krytí bactigras 10 x 10 cm bal. á 10 ks 7457</t>
  </si>
  <si>
    <t>Krytí gelové na rány ActiMaris bal. á 20g 3097749</t>
  </si>
  <si>
    <t>Krytí hydrofilm 12 x 25 cm, á 25 ks 6857640</t>
  </si>
  <si>
    <t>Krytí mepilex border sacrum 16 x 20 cm bal. á 5 ks 282050</t>
  </si>
  <si>
    <t>Krytí mepilex border sacrum 22 x 25 cm bal. á 5 ks 282450</t>
  </si>
  <si>
    <t>Krytí prontosan roztok 350 ml 400416</t>
  </si>
  <si>
    <t>Krytí roztok k čištění a hojenní ran ActiMaris Forte 300 ml 3098077</t>
  </si>
  <si>
    <t>Krytí roztok k výplachu a čištění ran ActiMaris Sensitiv 300 ml 3098093</t>
  </si>
  <si>
    <t>Krytí sterilní VECA-C na perif.kanyly trans.okénko stříbro bal. á 50 ks BED:392020</t>
  </si>
  <si>
    <t>ZA443</t>
  </si>
  <si>
    <t>Ĺ Ăˇtek trojcĂ­pĂ˝ NT 136 x 96 x 96 cm 20002</t>
  </si>
  <si>
    <t>ZI600</t>
  </si>
  <si>
    <t>NĂˇplast curapor 10 x 15 cm 32914 ( nĂˇhrada za cosmopor )</t>
  </si>
  <si>
    <t>ZI601</t>
  </si>
  <si>
    <t>NĂˇplast curapor 10 x 20 cm 32915 ( nĂˇhrada za cosmopor )</t>
  </si>
  <si>
    <t>NĂˇplast omniplast 5,0 cm x 9,2 m 9004540 (900429)</t>
  </si>
  <si>
    <t>ZL668</t>
  </si>
  <si>
    <t>NĂˇplast silikon tape 2,5 cm x 5 m bal. Ăˇ 12 ks 2770-1</t>
  </si>
  <si>
    <t>ZQ117</t>
  </si>
  <si>
    <t>NĂˇplast transparentnĂ­ Airoplast cĂ­vka 2,5 cm x 9,14 m (nĂˇhrada za transpore) P-AIRO2591</t>
  </si>
  <si>
    <t>ZF352</t>
  </si>
  <si>
    <t>NĂˇplast transpore bĂ­lĂˇ 2,50 cm x 9,14 m bal. Ăˇ 12 ks 1534-1</t>
  </si>
  <si>
    <t>Náplast curapor 10 x 15 cm 32914 ( náhrada za cosmopor )</t>
  </si>
  <si>
    <t>Náplast curapor 10 x 20 cm 32915 ( náhrada za cosmopor )</t>
  </si>
  <si>
    <t>ZN366</t>
  </si>
  <si>
    <t>Náplast poinjekční elastická tkaná jednotl. baleno 19 mm x 72 mm P-CURE1972ELAST</t>
  </si>
  <si>
    <t>Náplast silikon tape 2,5 cm x 5 m bal. á 12 ks 2770-1</t>
  </si>
  <si>
    <t>Náplast transparentní Airoplast cívka 2,5 cm x 9,14 m (náhrada za transpore) P-AIRO2591</t>
  </si>
  <si>
    <t>Náplast transpore bílá 2,50 cm x 9,14 m bal. á 12 ks 1534-1</t>
  </si>
  <si>
    <t>ZF450</t>
  </si>
  <si>
    <t>Obinadlo elastickĂ© lenkideal krĂˇtkotaĹľnĂ© 10 cm x 5 m bal. Ăˇ 10 ks 19583</t>
  </si>
  <si>
    <t>ZF454</t>
  </si>
  <si>
    <t>Obinadlo elastickĂ© lenkideal krĂˇtkotaĹľnĂ© 12 cm x 5 m bal. Ăˇ 10 ks 19584</t>
  </si>
  <si>
    <t>Obinadlo elastické lenkideal krátkotažné 10 cm x 5 m bal. á 10 ks 19583</t>
  </si>
  <si>
    <t>Obinadlo elastické lenkideal krátkotažné 12 cm x 5 m bal. á 10 ks 19584</t>
  </si>
  <si>
    <t>ZA338</t>
  </si>
  <si>
    <t>Obinadlo hydrofilnĂ­   6 cm x   5 m 13005</t>
  </si>
  <si>
    <t>ZA425</t>
  </si>
  <si>
    <t>Obinadlo hydrofilnĂ­ 10 cm x   5 m 13007</t>
  </si>
  <si>
    <t>Obinadlo hydrofilní   6 cm x   5 m 13005</t>
  </si>
  <si>
    <t>Obinadlo hydrofilní   8 cm x   5 m 13006</t>
  </si>
  <si>
    <t>Obinadlo hydrofilní 10 cm x   5 m 13007</t>
  </si>
  <si>
    <t>ZA340</t>
  </si>
  <si>
    <t>Obinadlo hydrofilní 12 cm x   5 m 13008</t>
  </si>
  <si>
    <t>ZL995</t>
  </si>
  <si>
    <t>Obinadlo hyrofilnĂ­ sterilnĂ­  6 cm x 5 m  004310190</t>
  </si>
  <si>
    <t>ZL996</t>
  </si>
  <si>
    <t>Obinadlo hyrofilnĂ­ sterilnĂ­  8 cm x 5 m  004310182</t>
  </si>
  <si>
    <t>ZL997</t>
  </si>
  <si>
    <t>Obinadlo hyrofilnĂ­ sterilnĂ­ 10 cm x 5 m  004310174</t>
  </si>
  <si>
    <t>ZA441</t>
  </si>
  <si>
    <t>Steh náplasťový Steri-strip 6 x 38 mm bal. á 50 ks R1542</t>
  </si>
  <si>
    <t>Šátek trojcípý NT 136 x 96 x 96 cm 20002</t>
  </si>
  <si>
    <t>ZQ569</t>
  </si>
  <si>
    <t>Vata buniÄŤitĂˇ dÄ›lenĂˇ cellin 2 role / 500 ks 40 x 50 mm 1230206310</t>
  </si>
  <si>
    <t>Držák jehly excentrický Holdex 450263</t>
  </si>
  <si>
    <t>Filtr mini spike zelený 4550242</t>
  </si>
  <si>
    <t>KapilĂˇra sedimentaÄŤnĂ­ kalibrovanĂˇ 727111</t>
  </si>
  <si>
    <t>ZD903</t>
  </si>
  <si>
    <t>Kontejner+ lopatka 30 ml nesterilnĂ­ FLME25133</t>
  </si>
  <si>
    <t>ZC994</t>
  </si>
  <si>
    <t>LĂˇhev nĂˇhradnĂ­ hi-vac 400 ml 05.000.22.802</t>
  </si>
  <si>
    <t>Láhev náhradní hi-vac 400 ml 05.000.22.802</t>
  </si>
  <si>
    <t>Lanceta haemolance modrĂˇ plus low flow bal. Ăˇ 100 ks DIS7371 - nahrazena ZR946</t>
  </si>
  <si>
    <t>ZE159</t>
  </si>
  <si>
    <t>Nádoba na kontaminovaný odpad 2 l 15-0003</t>
  </si>
  <si>
    <t>Nůž na stehy sterilní  krátký bal. á 100 ks 11.000.00.010</t>
  </si>
  <si>
    <t>ZN947</t>
  </si>
  <si>
    <t>Nůžky převazové lister 180 mm lomené PL827-106</t>
  </si>
  <si>
    <t>Pinzeta UH sterilnĂ­ I0600</t>
  </si>
  <si>
    <t>ZJ583</t>
  </si>
  <si>
    <t>Podložka antidekubitní hnízdo ovál 60 x 90 cm Viktorie 13 210-V13oc-V</t>
  </si>
  <si>
    <t>ZR153</t>
  </si>
  <si>
    <t>Podložka antidekubitní polštář čtverec 45 x 45 Viktorie 7A 210-V7Aocdv-V</t>
  </si>
  <si>
    <t>ZR862</t>
  </si>
  <si>
    <t>RegulĂˇtor prĹŻtoku infuze  GAMA GROUP, prĹŻtok 10-300 ml/hod, vÄŤetnÄ› spojovacĂ­ hadiÄŤky, celkovĂˇ dĂ©lka 50 cm, sterilnĂ­, jednorĂˇzovĂ˝ 606145-ND</t>
  </si>
  <si>
    <t>ZR454</t>
  </si>
  <si>
    <t>RegulĂˇtor prĹŻtoku infuze Flow Regulator 5 aĹľ 250 ml/hod vÄŤetnÄ› infuznĂ­ho setu, dĂ©lka 165 cm bal Ăˇ 50 ks 02-018-02</t>
  </si>
  <si>
    <t>Roztok Accu-Check Performa IntÂ´l Controls 1+2 level 04861736001</t>
  </si>
  <si>
    <t>StĹ™Ă­kaÄŤka injekÄŤnĂ­ 2-dĂ­lnĂˇ 10 ml L Inject Solo 4606108V - nahrazuje ZR397</t>
  </si>
  <si>
    <t>ZA789</t>
  </si>
  <si>
    <t>StĹ™Ă­kaÄŤka injekÄŤnĂ­ 2-dĂ­lnĂˇ 2 ml L Inject Solo 4606027V</t>
  </si>
  <si>
    <t>StĹ™Ă­kaÄŤka injekÄŤnĂ­ 2-dĂ­lnĂˇ 2 ml L Inject Solo 4606027V  - povoleno pouze pro NOVOROZENECKĂ‰ ODD.</t>
  </si>
  <si>
    <t>StĹ™Ă­kaÄŤka injekÄŤnĂ­ 2-dĂ­lnĂˇ 5 ml L Inject Solo4606051V</t>
  </si>
  <si>
    <t>StĹ™Ă­kaÄŤka injekÄŤnĂ­ 2-dĂ­lnĂˇ 5 ml L Inject Solo4606051V - nahrazuje ZR396</t>
  </si>
  <si>
    <t>Stříkačka injekční 2-dílná 2 ml L Inject Solo 4606027V</t>
  </si>
  <si>
    <t>ZP357</t>
  </si>
  <si>
    <t>Tyčinka vatová zvlhčující glycerín + citron bal. á 75 ks FTL-LS-15 - firma již nedodává</t>
  </si>
  <si>
    <t>ZK799</t>
  </si>
  <si>
    <t>ZĂˇtka combi ÄŤervenĂˇ 4495101</t>
  </si>
  <si>
    <t>ZB755</t>
  </si>
  <si>
    <t>Zkumavka 1,0 ml K3 edta fialová 454034</t>
  </si>
  <si>
    <t>ZB754</t>
  </si>
  <si>
    <t>Zkumavka ÄŤernĂˇ 2 ml 454073</t>
  </si>
  <si>
    <t>Zkumavka ÄŤervenĂˇ 6 ml 456092</t>
  </si>
  <si>
    <t>Zkumavka ÄŤervenĂˇ 9 ml 455092</t>
  </si>
  <si>
    <t>Zkumavka černá 2 ml 454073</t>
  </si>
  <si>
    <t>ZB985</t>
  </si>
  <si>
    <t>Zkumavka moÄŤovĂˇ urin-monovette s pĂ­stem 10 ml sterilnĂ­ bal. Ăˇ 100 ks 10.252.020</t>
  </si>
  <si>
    <t>Zkumavka močová urin-monovette s pístem 10 ml sterilní bal. á 100 ks 10.252.020</t>
  </si>
  <si>
    <t>ZB766</t>
  </si>
  <si>
    <t>Zkumavka zelená 9 ml Lith.-hepar. 455084</t>
  </si>
  <si>
    <t>ZB742</t>
  </si>
  <si>
    <t>Set transfĂşznĂ­ pro pĹ™etlakovou transfuzi bez vzduĹˇnĂ©ho filtru KD301N</t>
  </si>
  <si>
    <t>Jehla injekÄŤnĂ­ 0,9 x 70 mm ĹľlutĂˇ 4665791</t>
  </si>
  <si>
    <t>ZP946</t>
  </si>
  <si>
    <t>Rukavice vyĹˇetĹ™ovacĂ­ nitril basic bez pudru modrĂ© S bal. Ăˇ 200 ks 44750</t>
  </si>
  <si>
    <t>Rukavice vyšetřovací nitril basic bez pudru modré S bal. á 200 ks 44750</t>
  </si>
  <si>
    <t>DiagnostickĂˇ souprava AB0 set monoklonĂˇlnĂ­ na 30</t>
  </si>
  <si>
    <t>Kompresa AB 10 x 10 cm/1 ks sterilnĂ­ NT savĂˇ (1230114011) 1327114011</t>
  </si>
  <si>
    <t>ZK352</t>
  </si>
  <si>
    <t>KrytĂ­ - roztok Hyiodine na chronickĂ© rĂˇny bal. Ăˇ 50 ml HYIODINE</t>
  </si>
  <si>
    <t>ZH403</t>
  </si>
  <si>
    <t>KrytĂ­ excilon 5 x 5 cm NT i.v. s nĂˇstĹ™ihem do kĹ™Ă­Ĺľe antiseptickĂ˝ bal. Ăˇ 70 ks 7089</t>
  </si>
  <si>
    <t>ZA544</t>
  </si>
  <si>
    <t>KrytĂ­ inadine nepĹ™ilnavĂ© 5,0 x 5,0 cm 1/10 SYS01481EE</t>
  </si>
  <si>
    <t>ZE396</t>
  </si>
  <si>
    <t>KrytĂ­ mastnĂ˝ tyl grassolind 7,5 x 10 cm bal. Ăˇ 10 ks 499313</t>
  </si>
  <si>
    <t>ZA475</t>
  </si>
  <si>
    <t>KrytĂ­ mepilex 7,5 x 7,5 cm bal. Ăˇ 5 ks 295200</t>
  </si>
  <si>
    <t>ZG613</t>
  </si>
  <si>
    <t>KrytĂ­ mepitel one 8 x 10 cm  bal. Ăˇ 5 ks 289200-00</t>
  </si>
  <si>
    <t>KrytĂ­ silikonovĂ© pÄ›novĂ© mepilex border sacrum 22 x 25 cm bal. Ăˇ 5 ks 282450</t>
  </si>
  <si>
    <t>ZA064</t>
  </si>
  <si>
    <t>KrytĂ­ sorbalgon 5 x  5 cm  bal. Ăˇ 10  ks 999598</t>
  </si>
  <si>
    <t>ZL669</t>
  </si>
  <si>
    <t>KrytĂ­ tegaderm diamond 10,0 cm x 12,0 cm bal. Ăˇ 50 ks 1686</t>
  </si>
  <si>
    <t>ZE483</t>
  </si>
  <si>
    <t>Krytí D-Fix - fixace I.V. kanyl transparentní semipermeabilní s výřezem na kratší straně sterilní 6 x 9 cm bal. á 100 ks (náhrada za tegaderm) 70.700.41.071 - firma již nedodává</t>
  </si>
  <si>
    <t>Krytí excilon 5 x 5 cm NT i.v. s nástřihem do kříže antiseptický bal. á 70 ks 7089</t>
  </si>
  <si>
    <t>ZA639</t>
  </si>
  <si>
    <t>Krytí hydroclean advance (tenderwet 24 active-609214+ pův. VZP 0081104) 10 x 10 cm bal. á 10 ks 6097722</t>
  </si>
  <si>
    <t>Krytí inadine nepřilnavé 5,0 x 5,0 cm 1/10 SYS01481EE</t>
  </si>
  <si>
    <t>Krytí mastný tyl grassolind 7,5 x 10 cm bal. á 10 ks 499313</t>
  </si>
  <si>
    <t>Krytí mepilex border flex 16 x 20 cm bal. á 5 ks 283470</t>
  </si>
  <si>
    <t>ZC550</t>
  </si>
  <si>
    <t>Krytí mepilex silikonový Ag 10 x 10 cm bal. á 5 ks 287110-00</t>
  </si>
  <si>
    <t>Krytí tegaderm diamond 10,0 cm x 12,0 cm bal. á 50 ks 1686</t>
  </si>
  <si>
    <t>ZI602</t>
  </si>
  <si>
    <t>NĂˇplast curapor 10 x 34 cm 32918 ( nĂˇhrada za cosmopor )</t>
  </si>
  <si>
    <t>ZH011</t>
  </si>
  <si>
    <t>NĂˇplast micropore 1,25 cm x 9,14 m bal. Ăˇ 24 ks 1530-0</t>
  </si>
  <si>
    <t>ZC885</t>
  </si>
  <si>
    <t>NĂˇplast omnifix E 10 cm x 10 m 900650</t>
  </si>
  <si>
    <t>ZA540</t>
  </si>
  <si>
    <t>NĂˇplast omnifix E 15 cm x 10 m 9006513</t>
  </si>
  <si>
    <t>ZD111</t>
  </si>
  <si>
    <t>NĂˇplast omnifix E 5 cm x 10 m 9006493</t>
  </si>
  <si>
    <t>ZA337</t>
  </si>
  <si>
    <t>NĂˇplast softpore 1,25 cm x 9,15 m bal. Ăˇ 24 ks 1320103111</t>
  </si>
  <si>
    <t>Náplast curapor 10 x 34 cm 32918 ( náhrada za cosmopor )</t>
  </si>
  <si>
    <t>Náplast omnifix E 10 cm x 10 m 900650</t>
  </si>
  <si>
    <t>Náplast omnifix E 5 cm x 10 m 9006493</t>
  </si>
  <si>
    <t>Náplast softpore 1,25 cm x 9,15 m bal. á 24 ks 1320103111</t>
  </si>
  <si>
    <t>ZN468</t>
  </si>
  <si>
    <t>Obvaz elastickĂ˝ sĂ­ĹĄovĂ˝ pruban ÄŤ. 3 chodidlo, holeĹ, loket 1323300230</t>
  </si>
  <si>
    <t>Obvaz elastický síťový pruban č. 3 chodidlo, holeň, loket 1323300230</t>
  </si>
  <si>
    <t>ZP212</t>
  </si>
  <si>
    <t>Obvaz elastický síťový pruban Tg-fix vel. C paže, noha, loket 25 m 24252</t>
  </si>
  <si>
    <t>ZP301</t>
  </si>
  <si>
    <t>Obvaz elastický síťový pruban Tg-fix vel. E silnější trup, kyčel, podpaždí 25 m 24254</t>
  </si>
  <si>
    <t>Vata buničitá dělená cellin 2 role / 500 ks 40 x 50 mm 1230206310</t>
  </si>
  <si>
    <t>ZQ250</t>
  </si>
  <si>
    <t>HadiÄŤka spojovacĂ­ HS 1,8 x 450 mm UNIV DEPH free 2201 045ND</t>
  </si>
  <si>
    <t>Hadička spojovací HS 1,8 x 450 mm UNIV DEPH free 2201 045ND</t>
  </si>
  <si>
    <t>ZR426</t>
  </si>
  <si>
    <t>Katetr moÄŤovĂ˝ Foley TIEMANN  CH16 s balonkem  5/15ml, muĹľi, bal. Ăˇ 10 ks 2FC16TM</t>
  </si>
  <si>
    <t>Katetr moÄŤovĂ˝ tiemann CH14 s balonkem bal. Ăˇ 12 ks 9814-02</t>
  </si>
  <si>
    <t>ZA706</t>
  </si>
  <si>
    <t>Katetr močový foley 18CH bal. á 12 ks 1394-02</t>
  </si>
  <si>
    <t>Kontejner+ lopatka 30 ml nesterilní FLME25133</t>
  </si>
  <si>
    <t>NĂˇdoba na kontaminovanĂ˝ odpad 2 l 15-0003</t>
  </si>
  <si>
    <t>ZH424</t>
  </si>
  <si>
    <t>Podložka antidekubitní pod lokty 33 x 15 cm Sláva PL 210-PL-V</t>
  </si>
  <si>
    <t>ZH423</t>
  </si>
  <si>
    <t>Podložka antidekubitní pod patu 22 x 22 x 22 cm Sláva PP pro dospělé 210-SPPA-V</t>
  </si>
  <si>
    <t>ZI155</t>
  </si>
  <si>
    <t>Podložka antidekubitní polštář anatomický 10 x 29 x 50 cm Sláva 20 210-S20-V</t>
  </si>
  <si>
    <t>ZQ968</t>
  </si>
  <si>
    <t>SĂˇÄŤek moÄŤovĂ˝ s kĹ™Ă­Ĺľovou vĂ˝pustĂ­ 2000 ml s hadiÄŤkou 150 cm bal. Ăˇ 10 ks ZARWMD2000-150</t>
  </si>
  <si>
    <t>ZD010</t>
  </si>
  <si>
    <t>Set sterilnĂ­ pro ĹľilnĂ­ katetrizaci Mediset bal. Ăˇ 16 ks 4752003</t>
  </si>
  <si>
    <t>Set sterilní pro žilní katetrizaci Mediset bal. á 16 ks 4752003</t>
  </si>
  <si>
    <t>ZA749</t>
  </si>
  <si>
    <t>StĹ™Ă­kaÄŤka injekÄŤnĂ­ 3-dĂ­lnĂˇ 50 ml LL Omnifix Solo 4617509F</t>
  </si>
  <si>
    <t>ZA788</t>
  </si>
  <si>
    <t>Stříkačka injekční 2-dílná 20 ml L Inject Solo 4606205V</t>
  </si>
  <si>
    <t>Stříkačka inzulínová 0,5 ml s jehlou 29 G sterilní bal. á 100 ks IS0529G</t>
  </si>
  <si>
    <t>ZR290</t>
  </si>
  <si>
    <t>Tyčinka vatová zvlhčující na hygienu dutiny ústní 10 cm dlouhá bal. á 75 ks 32.000.00.020</t>
  </si>
  <si>
    <t>Zkumavka 1,0 ml K3 edta fialovĂˇ 454034</t>
  </si>
  <si>
    <t>Zkumavka 15 ml PP 101/16,5 mm bílý šroubový uzávěr sterilní jednotlivě balená, tekutý materiál na bakteriolog. vyšetření 10362/MO/SG/CS</t>
  </si>
  <si>
    <t>ZB759</t>
  </si>
  <si>
    <t>Zkumavka červená 8 ml gel 455071</t>
  </si>
  <si>
    <t>Set transfĂşznĂ­ BLLP pro pĹ™etlakovou transfuzi bez vzduĹˇnĂ©ho filtru hemomed 05123</t>
  </si>
  <si>
    <t>ZB767</t>
  </si>
  <si>
    <t>Jehla vakuová 226/38 mm černá 450075</t>
  </si>
  <si>
    <t>Jehla vakuovĂˇ 226/38 mm ÄŤernĂˇ 450075</t>
  </si>
  <si>
    <t>ZG708</t>
  </si>
  <si>
    <t>BandĂˇĹľ evelĂ­na pod sĂˇdru 1321303123</t>
  </si>
  <si>
    <t>ZA333</t>
  </si>
  <si>
    <t>KrytĂ­ aquacel Ag hydrofibre 10 x 10 cm Ăˇ 10 ks 0081082 403708</t>
  </si>
  <si>
    <t>ZD746</t>
  </si>
  <si>
    <t>KrytĂ­ atrauman Ag 10 x 10 cm bal. Ăˇ 3 ks 499572</t>
  </si>
  <si>
    <t>ZD482</t>
  </si>
  <si>
    <t>KrytĂ­ filmovĂ© transparentnĂ­ Opsite spray 240 ml bal. Ăˇ 12 ks 66004980</t>
  </si>
  <si>
    <t>ZQ965</t>
  </si>
  <si>
    <t>KrytĂ­ octenilin gel na rĂˇny 20 ml 121602</t>
  </si>
  <si>
    <t>ZQ966</t>
  </si>
  <si>
    <t>KrytĂ­ octenilin roztok oplachovĂ˝ na rĂˇny 350 ml 121701</t>
  </si>
  <si>
    <t>ZA319</t>
  </si>
  <si>
    <t>NĂˇplast durapore 2,50 cm x 9,14 m bal. Ăˇ 12 ks 1538-1</t>
  </si>
  <si>
    <t>Náplast durapore 2,50 cm x 9,14 m bal. á 12 ks 1538-1</t>
  </si>
  <si>
    <t>ZD934</t>
  </si>
  <si>
    <t>Obinadlo elastickĂ© idealflex krĂˇtkotaĹľnĂ© 12 cm x 5 m 931324</t>
  </si>
  <si>
    <t>Obinadlo elastické idealflex krátkotažné 12 cm x 5 m 931324</t>
  </si>
  <si>
    <t>Obinadlo hydrofilnĂ­ 12 cm x   5 m 13008</t>
  </si>
  <si>
    <t>ZA426</t>
  </si>
  <si>
    <t>Obinadlo hydrofilnĂ­ 16 cm x 10 m 13014</t>
  </si>
  <si>
    <t>ZA555</t>
  </si>
  <si>
    <t>Obinadlo sĂˇdrovĂ© gipsan 14 cm x 3 m bal. Ăˇ 40 ks 1321701105</t>
  </si>
  <si>
    <t>ZA538</t>
  </si>
  <si>
    <t>Obinadlo sádrové gipsan 12 cm x 3 m bal. á 48 ks 1321701104</t>
  </si>
  <si>
    <t>Obinadlo sádrové gipsan 14 cm x 3 m bal. á 40 ks 1321701105</t>
  </si>
  <si>
    <t>ZB735</t>
  </si>
  <si>
    <t>Obvaz ortho-pad   8 cm x 3 m karton á 240 ks 1320105003</t>
  </si>
  <si>
    <t>Obvaz ortho-pad   8 cm x 3 m karton Ăˇ 240 ks 1320105003</t>
  </si>
  <si>
    <t>ZC725</t>
  </si>
  <si>
    <t>Obvaz ortho-pad 15 cm x 3 m pod sĂˇdru Ăˇ 6 ks 1320105005</t>
  </si>
  <si>
    <t>Obvaz ortho-pad 15 cm x 3 m pod sádru á 6 ks 1320105005</t>
  </si>
  <si>
    <t>ZB068</t>
  </si>
  <si>
    <t>Obvaz ortho-pad 5 cm x 3 m 1320105001</t>
  </si>
  <si>
    <t>ZA590</t>
  </si>
  <si>
    <t>Obvaz sĂˇdrovĂ˝ safix plus   6 cm x 2 m bal.Ăˇ 56 ks 3327300</t>
  </si>
  <si>
    <t>Obvaz sádrový safix plus   6 cm x 2 m bal.á 56 ks 3327300</t>
  </si>
  <si>
    <t>NĹŻĹľky pĹ™evazovĂ© lister 180 mm lomenĂ© PL827-106</t>
  </si>
  <si>
    <t>ZQ143</t>
  </si>
  <si>
    <t>Pinzeta anatomickĂˇ rovnĂˇ ĂşzkĂˇ 145 mm TK-BA 100-14</t>
  </si>
  <si>
    <t>Sprej cavilon 28 ml bal. Ăˇ 12 ks 3346E</t>
  </si>
  <si>
    <t>StĹ™Ă­kaÄŤka injekÄŤnĂ­ 2-dĂ­lnĂˇ 2 ml L Inject Solo 4606027V - nahrazuje ZR395</t>
  </si>
  <si>
    <t>ZR398</t>
  </si>
  <si>
    <t>StĹ™Ă­kaÄŤka injekÄŤnĂ­ 2-dĂ­lnĂˇ 20 ml L DISCARDIT LE bal. Ăˇ 80 ks 300296</t>
  </si>
  <si>
    <t>StĹ™Ă­kaÄŤka injekÄŤnĂ­ 2-dĂ­lnĂˇ 20 ml L Inject Solo 4606205V</t>
  </si>
  <si>
    <t>ZQ499</t>
  </si>
  <si>
    <t>Set sterilní pro šití ran Mediset (1 x rouška s otvorem 48 x 48 cm, 4 x tampon netkaný vel. 3 švestka, 1 x nůžky hrotnaté, kov, 1 x pinzeta Adson chir. rovná, kov, 1 x jehelec Mayo-Hegar 14 cm, kov) bal. á 66 ks 4756331</t>
  </si>
  <si>
    <t>ZA832</t>
  </si>
  <si>
    <t>Jehla injekÄŤnĂ­ 0,9 x 40 mm ĹľlutĂˇ 4657519</t>
  </si>
  <si>
    <t>ZA835</t>
  </si>
  <si>
    <t>Jehla injekční 0,6 x 25 mm modrá 4657667</t>
  </si>
  <si>
    <t>Jehla injekční 0,9 x 40 mm žlutá 4657519</t>
  </si>
  <si>
    <t>ZD833</t>
  </si>
  <si>
    <t>Jehla vakuová 25 mm zelená 450072</t>
  </si>
  <si>
    <t>Jehla vakuovĂˇ 25 mm zelenĂˇ 450072</t>
  </si>
  <si>
    <t>50115070</t>
  </si>
  <si>
    <t>ZPr - katetry ostatní (Z513)</t>
  </si>
  <si>
    <t>ZD848</t>
  </si>
  <si>
    <t>Katetr CVC 2 lumen 7 Fr x 30 cm certofix duo ECO 730 á 10 ks 4162307E-07</t>
  </si>
  <si>
    <t>ZC588</t>
  </si>
  <si>
    <t>Katetr CVC 2 lumen 7 Fr x 30 cm certofix duo Protekt V730 s antibakt. úpravou bal. á 10 ks 4161319P</t>
  </si>
  <si>
    <t>50115021</t>
  </si>
  <si>
    <t>laboratorní diagnostika-skl.ZPr (Z501)</t>
  </si>
  <si>
    <t>ZE864</t>
  </si>
  <si>
    <t>Roztok Uro-Tainer Suby G , bal. Ăˇ 10 ks,FB99839</t>
  </si>
  <si>
    <t>ZA561</t>
  </si>
  <si>
    <t>Kompresa AB 20 x 40 cm/1 ks sterilní NT savá (1230114051) 1327114051</t>
  </si>
  <si>
    <t>ZO080</t>
  </si>
  <si>
    <t>KrytĂ­ biokeramickĂ© WoundEx 6 x 10 cm bal. Ăˇ 5 ks 2664911 (1230711113)</t>
  </si>
  <si>
    <t>ZL410</t>
  </si>
  <si>
    <t>KrytĂ­ gelovĂ© Hemagel 100 g A2681147</t>
  </si>
  <si>
    <t>ZG612</t>
  </si>
  <si>
    <t>KrytĂ­ mepilex 10 x 10 cm bal. Ăˇ 5 ks 294100</t>
  </si>
  <si>
    <t>ZO863</t>
  </si>
  <si>
    <t>KrytĂ­ mepilex border flex 13,5 x 16,5 cm bal. Ăˇ 5 ks 283370</t>
  </si>
  <si>
    <t>KrytĂ­ mepilex border flex 7,8 x 10 cm bal. Ăˇ 5 ks 283570</t>
  </si>
  <si>
    <t>ZD633</t>
  </si>
  <si>
    <t>KrytĂ­ mepilex border sacrum 18 x 18 cm bal. Ăˇ 5 ks 282000-01</t>
  </si>
  <si>
    <t>KrytĂ­ silikonovĂ© pÄ›novĂ© mepilex border flex 13,5 x 16,5 cm bal. Ăˇ 5 ks 283370</t>
  </si>
  <si>
    <t>KrytĂ­ silikonovĂ© pÄ›novĂ© mepilex border flex 7,8 x 10 cm bal. Ăˇ 5 ks 583500-00</t>
  </si>
  <si>
    <t>KrytĂ­ silikonovĂ© pÄ›novĂ© mepilex border sacrum 18 x 18 cm bal. Ăˇ 5 ks 282000-01</t>
  </si>
  <si>
    <t>Krytí biokeramické WoundEx 6 x 10 cm bal. á 5 ks 2664911 (1230711113)</t>
  </si>
  <si>
    <t>Krytí mepilex border flex 13,5 x 16,5 cm bal. á 5 ks 283370</t>
  </si>
  <si>
    <t>ZQ491</t>
  </si>
  <si>
    <t>Krytí ZETUVIT Plus vysoce savé, sterilní 20 x 25 cm bal. á 10 ks  4137138</t>
  </si>
  <si>
    <t>Náplast omnifix E 15 cm x 10 m 9006513</t>
  </si>
  <si>
    <t>ZN554</t>
  </si>
  <si>
    <t>Obvaz elastickĂ˝ sĂ­ĹĄovĂ˝ CareFix Finger/toe vel. M bal. Ăˇ 20 ks 0161 M</t>
  </si>
  <si>
    <t>ZN090</t>
  </si>
  <si>
    <t>Obvaz elastický síťový CareFix Tube k zajištění a ochraně fixace IV kanyl vel. S bal. á 15 ks 0151 S</t>
  </si>
  <si>
    <t>ZQ575</t>
  </si>
  <si>
    <t>Obvaz elastický síťový CareFix Tube k zajištění a ochraně fixace IV kanyl vel.X L bal. á 15 ks 0151 XL</t>
  </si>
  <si>
    <t>Tampon sterilnĂ­ stĂˇÄŤenĂ˝ 30 x 30 cm / 5 ks karton Ăˇ 1500 ks 28007</t>
  </si>
  <si>
    <t>ZN472</t>
  </si>
  <si>
    <t>Vata obvazová 1000 g vinutá nest. 100% ba. 1321901305</t>
  </si>
  <si>
    <t>ZD650</t>
  </si>
  <si>
    <t>Aquapak - sterilnĂ­ voda 340 ml s adaptĂ©rem bal. Ăˇ 20 ks 400340</t>
  </si>
  <si>
    <t>Aquapak - sterilní voda 340 ml s adaptérem bal. á 20 ks 400340</t>
  </si>
  <si>
    <t>ZC757</t>
  </si>
  <si>
    <t>ÄŚepelka skalpelovĂˇ 24 BB524</t>
  </si>
  <si>
    <t>ZN618</t>
  </si>
  <si>
    <t>Brýle kyslíkové pro dospělé bal. á 100 ks A0100</t>
  </si>
  <si>
    <t>ZK978</t>
  </si>
  <si>
    <t>CĂ©vka odsĂˇvacĂ­ CH16 s pĹ™eruĹˇovaÄŤem sĂˇnĂ­, dĂ©lka 50 cm, P01175a</t>
  </si>
  <si>
    <t>Čepelka skalpelová 24 BB524</t>
  </si>
  <si>
    <t>ZQ490</t>
  </si>
  <si>
    <t>Elektroda EKG pÄ›novĂˇ pr. 48 mm pro dospÄ›lĂ© (ES GS48) H-108003</t>
  </si>
  <si>
    <t>Elektroda EKG pÄ›novĂˇ pr. 48 mm pro dospÄ›lĂ© pro dlouhodobĂ© pouĹľitĂ­ (ES GS48) H-108003</t>
  </si>
  <si>
    <t>Elektroda EKG pěnová pr. 48 mm pro dospělé (ES GS48) H-108003</t>
  </si>
  <si>
    <t>ZD945</t>
  </si>
  <si>
    <t>Filtr antibakteriální a virový 1344000S</t>
  </si>
  <si>
    <t>ZB253</t>
  </si>
  <si>
    <t>Filtr iso-gard bakteriĂˇlnĂ­ virovĂ˝ ÄŤistĂ˝ bal. Ăˇ 25 ks 19212</t>
  </si>
  <si>
    <t>Filtr iso-gard bakteriální virový čistý bal. á 25 ks 19212</t>
  </si>
  <si>
    <t>ZQ249</t>
  </si>
  <si>
    <t>HadiÄŤka spojovacĂ­ HS 1,8 x 1800 mm LL DEPH free 2200 180 ND</t>
  </si>
  <si>
    <t>ZB908</t>
  </si>
  <si>
    <t>HadiÄŤka spojovacĂ­ ĹľlutĂˇ 1 mm x 1500 mm pro svÄ›tlocitlivĂ© lĂ©ky bal. Ăˇ 20 ks 1100 1150ND</t>
  </si>
  <si>
    <t>Hadička spojovací HS 1,8 x 1800 mm LL DEPH free 2200 180 ND</t>
  </si>
  <si>
    <t>Hadička spojovací žlutá 1 mm x 1500 mm pro světlocitlivé léky bal. á 20 ks 1100 1150ND</t>
  </si>
  <si>
    <t>ZK884</t>
  </si>
  <si>
    <t>Kohout trojcestnĂ˝ discofix modrĂ˝ 4095111</t>
  </si>
  <si>
    <t>Kohout trojcestný discofix modrý 4095111</t>
  </si>
  <si>
    <t>ZP078</t>
  </si>
  <si>
    <t>Kontejner 25 ml PP šroubový sterilní uzávěr 2680/EST/SG</t>
  </si>
  <si>
    <t>ZF775</t>
  </si>
  <si>
    <t>Kontejner pro vaky 27 040</t>
  </si>
  <si>
    <t>ZN206</t>
  </si>
  <si>
    <t>Lopatka ústní dřevěná lékařská sterilní 150 x 17 mm bal. á 5 x 100 ks 4002/SG/CS/L</t>
  </si>
  <si>
    <t>ZE195</t>
  </si>
  <si>
    <t>ManĹľeta TK k monitoru Philips a dalĹˇĂ­ jednohadiÄŤkovĂˇ s vloĹľkou 25 - 35 cm dospÄ›lĂˇ MEC 1200 NIBPHPA</t>
  </si>
  <si>
    <t>ZE160</t>
  </si>
  <si>
    <t>ManĹľeta TK k monitoru Philips a dalĹˇĂ­ jednohadiÄŤkovĂˇ s vloĹľkou 33 - 47 cm dospÄ›lĂˇ MEC 1200 NIBPHPAL</t>
  </si>
  <si>
    <t>ZP358</t>
  </si>
  <si>
    <t>Manžeta přetlaková 500 ml látková PINK komplet. P04993</t>
  </si>
  <si>
    <t>ZA894</t>
  </si>
  <si>
    <t>MikronebulizĂˇtor + maska (GL) bal. Ăˇ 20 ks P01069</t>
  </si>
  <si>
    <t>Mikronebulizátor + maska (GL) bal. á 20 ks P01069</t>
  </si>
  <si>
    <t>ZP209</t>
  </si>
  <si>
    <t>Nádoba na kontaminovaný odpad YANNICK BOX MINOR tvar kónický čevené víko 195/98/69 mm 0,8 l, bal. á 120 ks 890.100.108.120</t>
  </si>
  <si>
    <t>ZI161</t>
  </si>
  <si>
    <t>Podložka antidekubitní banán 35 x 70 x 20 cm Viktorie 8 210-V8oc-V</t>
  </si>
  <si>
    <t>ZI159</t>
  </si>
  <si>
    <t>Podložka antidekubitní kruh s vnitřním otvorem 15 cm,vnější průměr 40 cm, výška 10 cm Viktorie 6 210-V6oc-V</t>
  </si>
  <si>
    <t>ZH409</t>
  </si>
  <si>
    <t>Podložka antidekubitní polštář obdelník 10 x 43 x 70 cm Sláva 20A 210-S20A-V</t>
  </si>
  <si>
    <t>ZR154</t>
  </si>
  <si>
    <t>Podložka antidekubitní polštář žebrový 100 x 50 Viktorie 15A 210-V15Aoc-V</t>
  </si>
  <si>
    <t>ZR155</t>
  </si>
  <si>
    <t>Podložka antidekubitní polštář žebrový 50 x 48 Viktorie 15 210-V15oc-V</t>
  </si>
  <si>
    <t>ZK179</t>
  </si>
  <si>
    <t>Sonda žaludeční CH12 1200 mm s RTG linkou bal. á 50 ks 412012</t>
  </si>
  <si>
    <t>ZJ695</t>
  </si>
  <si>
    <t>Sonda žaludeční CH14 1200 mm s RTG linkou bal. á 50 ks 412014</t>
  </si>
  <si>
    <t>ZJ312</t>
  </si>
  <si>
    <t>Sonda žaludeční CH16 1200 mm s RTG linkou bal. á 50 ks 412016</t>
  </si>
  <si>
    <t>ZJ696</t>
  </si>
  <si>
    <t>Sonda žaludeční CH18 1200 mm s RTG linkou bal. á 30 ks 412018</t>
  </si>
  <si>
    <t>ZB890</t>
  </si>
  <si>
    <t>Souprava pro mÄ›Ĺ™enĂ­ CVP dĂ©lka hadiÄŤky 150 cm bal. Ăˇ 30 ks MP 100</t>
  </si>
  <si>
    <t>Souprava pro měření CVP délka hadičky 150 cm MP 100</t>
  </si>
  <si>
    <t>ZN854</t>
  </si>
  <si>
    <t>StĹ™Ă­kaÄŤka injekÄŤnĂ­ arteriĂˇlnĂ­ 3 ml bez jehly s heparinem bal. Ăˇ 100 ks safePICO Aspirator 956-622</t>
  </si>
  <si>
    <t>ZA791</t>
  </si>
  <si>
    <t>StĹ™Ă­kaÄŤka janett 3-dĂ­lnĂˇ 150 ml sterilnĂ­ vyplachovacĂ­ KDM870822</t>
  </si>
  <si>
    <t>Stříkačka injekční arteriální 3 ml bez jehly s heparinem bal. á 100 ks safePICO Aspirator 956-622</t>
  </si>
  <si>
    <t>Stříkačka janett 3-dílná 150 ml sterilní vyplachovací KDM870822</t>
  </si>
  <si>
    <t>ZL434</t>
  </si>
  <si>
    <t>Trokar hrudnĂ­ CH16 dĂ©lka 20 cm vnÄ›jĹˇĂ­ pr. 5,3 mm bal. Ăˇ 10 ks 02.000.30.016</t>
  </si>
  <si>
    <t>ZL436</t>
  </si>
  <si>
    <t>Trokar hrudnĂ­ CH24 dĂ©lka 40 cm vnÄ›jĹˇĂ­ pr. 8,0 mm bal. Ăˇ 10 ks 02.000.30.024</t>
  </si>
  <si>
    <t>TyÄŤinka vatovĂˇ zvlhÄŤujĂ­cĂ­ na hygienu dutiny ĂşstnĂ­ 10 cm dlouhĂˇ bal. Ăˇ 75 ks 32.000.00.020</t>
  </si>
  <si>
    <t>ZI931</t>
  </si>
  <si>
    <t>UzĂˇvÄ›r dezinfekÄŤnĂ­ k bezjehlovĂ©mu vstupu se 70% IPA  bal. 250 ks NCF-004</t>
  </si>
  <si>
    <t>ZR260</t>
  </si>
  <si>
    <t>Vzduchovod nosnĂ­ 7,0 mm sterilnĂ­ bal.Ăˇ 20 ks 43.008.03.070</t>
  </si>
  <si>
    <t>ZJ096</t>
  </si>
  <si>
    <t>Vzduchovod nosní 6,0 mm bal. á 10 ks 321060  výpadek do 7/19</t>
  </si>
  <si>
    <t>ZJ100</t>
  </si>
  <si>
    <t>Vzduchovod nosní 8,0 mm bal. á 10 ks 321080  výpadek do 7/19</t>
  </si>
  <si>
    <t>ZC735</t>
  </si>
  <si>
    <t>Vzduchovod ústní guedell 100 mm 24107</t>
  </si>
  <si>
    <t>ZC733</t>
  </si>
  <si>
    <t>Vzduchovod ústní guedell 80 mm 24105</t>
  </si>
  <si>
    <t>ZC734</t>
  </si>
  <si>
    <t>Vzduchovod ústní guedell 90 mm 24106</t>
  </si>
  <si>
    <t>ZK798</t>
  </si>
  <si>
    <t>ZĂˇtka combi modrĂˇ 4495152</t>
  </si>
  <si>
    <t>Zátka combi červená 4495101</t>
  </si>
  <si>
    <t>Zátka combi modrá 4495152</t>
  </si>
  <si>
    <t>ZE468</t>
  </si>
  <si>
    <t>Zkumavka koagulace modrá Quick 1 ml 454320</t>
  </si>
  <si>
    <t>Zkumavka koagulace modrĂˇ Quick 1 ml 454320</t>
  </si>
  <si>
    <t>Katetr CVC 2 lumen 7 Fr x 30 cm certofix duo Protekt V730 s antibakt. Ăşpravou bal. Ăˇ 10 ks 4161319P</t>
  </si>
  <si>
    <t>50115079</t>
  </si>
  <si>
    <t>ZPr - internzivní péče (Z542)</t>
  </si>
  <si>
    <t>ZB669</t>
  </si>
  <si>
    <t>Hadice odsĂˇvacĂ­ 2 kohouty 7/11, dĂ©lka 180 cm Softub TA 7181</t>
  </si>
  <si>
    <t>ZB232</t>
  </si>
  <si>
    <t>Maska anesteziologická č.4 EcoMask ( s proužky ) 7094</t>
  </si>
  <si>
    <t>Maska anesteziologickĂˇ ÄŤ.4 EcoMask ( s prouĹľky ) 7094</t>
  </si>
  <si>
    <t>Maska anesteziologickĂˇ ÄŤ.4 EcoMask ( s prouĹľky ) 7094 (7294000)</t>
  </si>
  <si>
    <t>ZB173</t>
  </si>
  <si>
    <t>Maska kyslĂ­kovĂˇ dospÄ›lĂˇ s hadiÄŤkou a nosnĂ­ svorkou (OS/100) H-103013</t>
  </si>
  <si>
    <t>Maska kyslíková dospělá s hadičkou a nosní svorkou (OS/100) H-103013</t>
  </si>
  <si>
    <t>50115003</t>
  </si>
  <si>
    <t>TEP (Z518)</t>
  </si>
  <si>
    <t>KI106</t>
  </si>
  <si>
    <t>allofit IT  vel. 60/MM 00-8755-060-00</t>
  </si>
  <si>
    <t>KA570</t>
  </si>
  <si>
    <t>centralizer MS-30   6/  8 01.00356.008</t>
  </si>
  <si>
    <t>KA571</t>
  </si>
  <si>
    <t>centralizer MS-30   8/10 01.00358.010</t>
  </si>
  <si>
    <t>KA572</t>
  </si>
  <si>
    <t>centralizer MS-30 10/12 01.00351.012</t>
  </si>
  <si>
    <t>KA573</t>
  </si>
  <si>
    <t>centralizer MS-30 12/14 01.00351.214</t>
  </si>
  <si>
    <t>KA574</t>
  </si>
  <si>
    <t>centralizer MS-30 14/16 01.00351.416</t>
  </si>
  <si>
    <t>KA575</t>
  </si>
  <si>
    <t>centralizer MS-30 16/18 01.00351.618</t>
  </si>
  <si>
    <t>KD113</t>
  </si>
  <si>
    <t>columbus koleno FL3 NN003K</t>
  </si>
  <si>
    <t>KD115</t>
  </si>
  <si>
    <t>columbus koleno FL5 NN005K</t>
  </si>
  <si>
    <t>KD108</t>
  </si>
  <si>
    <t>columbus koleno FR5 NN015K</t>
  </si>
  <si>
    <t>KA489</t>
  </si>
  <si>
    <t>dlaha burch-schneider 50L 01.00191.150</t>
  </si>
  <si>
    <t>KA488</t>
  </si>
  <si>
    <t>dlaha burch-schneider 50P 01.00191.250</t>
  </si>
  <si>
    <t>KD219</t>
  </si>
  <si>
    <t>dlaha burch-schneider 56L 01.00191.156</t>
  </si>
  <si>
    <t>KB897</t>
  </si>
  <si>
    <t>dlaha burch-schneider 56P 01.00191.256</t>
  </si>
  <si>
    <t>KH368</t>
  </si>
  <si>
    <t>dĹ™Ă­k Fitmore B 8 01.00551.308</t>
  </si>
  <si>
    <t>KH345</t>
  </si>
  <si>
    <t>dřík Alloclassic-SLO-1 01.00121.010</t>
  </si>
  <si>
    <t>KH346</t>
  </si>
  <si>
    <t>dřík Alloclassic-SLO-2 01.00121.020</t>
  </si>
  <si>
    <t>KH347</t>
  </si>
  <si>
    <t>dřík Alloclassic-SLO-3 01.00121.030</t>
  </si>
  <si>
    <t>KH348</t>
  </si>
  <si>
    <t>dřík Alloclassic-SLO-4 01.00121.040</t>
  </si>
  <si>
    <t>KH349</t>
  </si>
  <si>
    <t>dřík Alloclassic-SLO-5 01.00121.050</t>
  </si>
  <si>
    <t>KH350</t>
  </si>
  <si>
    <t>dřík Alloclassic-SLO-6 01.00121.060</t>
  </si>
  <si>
    <t>KH351</t>
  </si>
  <si>
    <t>dřík Alloclassic-SLO-7 01.00121.070</t>
  </si>
  <si>
    <t>KH352</t>
  </si>
  <si>
    <t>dřík Alloclassic-SLO-8 01.00121.080</t>
  </si>
  <si>
    <t>KA780</t>
  </si>
  <si>
    <t>dřík centram aesculap 12L NK085K</t>
  </si>
  <si>
    <t>KH512</t>
  </si>
  <si>
    <t>dřík femorální Fitmore B s offsetem č.9 01.00551.309</t>
  </si>
  <si>
    <t>KG917</t>
  </si>
  <si>
    <t>dřík femuru fitmore 12/14 B/6 01.00551.206</t>
  </si>
  <si>
    <t>dřík Fitmore B 8 01.00551.308</t>
  </si>
  <si>
    <t>KH300</t>
  </si>
  <si>
    <t>dřík fitmore B/4 12/14 01.00551.204</t>
  </si>
  <si>
    <t>KG871</t>
  </si>
  <si>
    <t>dřík fitmore B/5 01.00551.205</t>
  </si>
  <si>
    <t>KH595</t>
  </si>
  <si>
    <t>dřík fitmore B+ offset 6 01.00551.306</t>
  </si>
  <si>
    <t>KA567</t>
  </si>
  <si>
    <t>dřík MS-30 kyč. kloubu č.12 30.00.49-120</t>
  </si>
  <si>
    <t>KA568</t>
  </si>
  <si>
    <t>dřík MS-30 kyč. kloubu č.14 30.00.49-140</t>
  </si>
  <si>
    <t>KA569</t>
  </si>
  <si>
    <t>dřík MS-30 kyč. kloubu č.16 30.00.49-160</t>
  </si>
  <si>
    <t>KA564</t>
  </si>
  <si>
    <t>dřík MS-30 velikost   6 30.00.49-060</t>
  </si>
  <si>
    <t>KA565</t>
  </si>
  <si>
    <t>dřík MS-30 velikost   8 30.00.49-080</t>
  </si>
  <si>
    <t>KA566</t>
  </si>
  <si>
    <t>dřík MS-30 velikost 10 30.00.49-100</t>
  </si>
  <si>
    <t>KH217</t>
  </si>
  <si>
    <t>dřík rev.Wagner 17/305 mm 01.00103.017</t>
  </si>
  <si>
    <t>KH219</t>
  </si>
  <si>
    <t>dřík rev.Wagner 19/305 mm 01.00103.019</t>
  </si>
  <si>
    <t>KD327</t>
  </si>
  <si>
    <t>dřík tibiální NB096K,NB127K</t>
  </si>
  <si>
    <t>KA500</t>
  </si>
  <si>
    <t>dřík wagner 15/265 01.00102.615</t>
  </si>
  <si>
    <t>KA471</t>
  </si>
  <si>
    <t>dřík Zwemuller   1 2841</t>
  </si>
  <si>
    <t>KA473</t>
  </si>
  <si>
    <t>dřík Zwemuller   2 2842</t>
  </si>
  <si>
    <t>KA474</t>
  </si>
  <si>
    <t>dřík Zwemuller   3 2843</t>
  </si>
  <si>
    <t>KA475</t>
  </si>
  <si>
    <t>dřík Zwemuller   4 2844</t>
  </si>
  <si>
    <t>KA476</t>
  </si>
  <si>
    <t>dřík Zwemuller   5 2845</t>
  </si>
  <si>
    <t>KA477</t>
  </si>
  <si>
    <t>dřík Zwemuller   6 2846</t>
  </si>
  <si>
    <t>KA478</t>
  </si>
  <si>
    <t>dřík Zwemuller   7 2847</t>
  </si>
  <si>
    <t>KA479</t>
  </si>
  <si>
    <t>dřík Zwemuller   8 2848</t>
  </si>
  <si>
    <t>KA472</t>
  </si>
  <si>
    <t>dřík Zwemuller   9 2849</t>
  </si>
  <si>
    <t>KA916</t>
  </si>
  <si>
    <t>end.cerviko CKP 44 315200</t>
  </si>
  <si>
    <t>KA917</t>
  </si>
  <si>
    <t>end.cerviko CKP 46 315300</t>
  </si>
  <si>
    <t>KA919</t>
  </si>
  <si>
    <t>end.cerviko CKP 48 315400</t>
  </si>
  <si>
    <t>KA920</t>
  </si>
  <si>
    <t>end.cerviko CKP 50 315500</t>
  </si>
  <si>
    <t>KA927</t>
  </si>
  <si>
    <t>end.cerviko CKP 52 315600</t>
  </si>
  <si>
    <t>KA925</t>
  </si>
  <si>
    <t>end.cerviko CKP 54 315700</t>
  </si>
  <si>
    <t>KA924</t>
  </si>
  <si>
    <t>end.cerviko CKP 56 315800</t>
  </si>
  <si>
    <t>KH043</t>
  </si>
  <si>
    <t>fitmoreB/4+offset 01.00551.304</t>
  </si>
  <si>
    <t>KE166</t>
  </si>
  <si>
    <t>fitmoreB/5+offset 01.00551.305</t>
  </si>
  <si>
    <t>KH437</t>
  </si>
  <si>
    <t>hlavice durasul kov.L/32 14.32.07-20</t>
  </si>
  <si>
    <t>KH436</t>
  </si>
  <si>
    <t>hlavice durasul kov.M/32 14.32.06-20</t>
  </si>
  <si>
    <t>KH435</t>
  </si>
  <si>
    <t>hlavice durasul kov.S/32 14.32.05-20</t>
  </si>
  <si>
    <t>KE512</t>
  </si>
  <si>
    <t>hlavice femorální kovová 3,5 x 28 mm 00-8018-028-03</t>
  </si>
  <si>
    <t>KA563</t>
  </si>
  <si>
    <t>hlavice femorální kovová NON-SK 7 x 28 00-8018-028-14</t>
  </si>
  <si>
    <t>KA484</t>
  </si>
  <si>
    <t>hlavice keramická 28/M 17.28.06</t>
  </si>
  <si>
    <t>KH255</t>
  </si>
  <si>
    <t>hlavice keramická delta 36/0mm 00-8775-036-02</t>
  </si>
  <si>
    <t>KH377</t>
  </si>
  <si>
    <t>hlavice kovová 10,5x32mm 00-8018-032-05</t>
  </si>
  <si>
    <t>KH378</t>
  </si>
  <si>
    <t>hlavice kovová 7x32mm  00-8018-032-14</t>
  </si>
  <si>
    <t>KE652</t>
  </si>
  <si>
    <t>hlavice kovová S30/32 00-8018-032-01</t>
  </si>
  <si>
    <t>KE654</t>
  </si>
  <si>
    <t>hlavice kovová S30/L32 00-8018-032-03</t>
  </si>
  <si>
    <t>KE511</t>
  </si>
  <si>
    <t>hlavice kovová S30/M28 00-8018-028-02</t>
  </si>
  <si>
    <t>KE653</t>
  </si>
  <si>
    <t>hlavice kovová S30/M32 00-8018-032-02</t>
  </si>
  <si>
    <t>KE510</t>
  </si>
  <si>
    <t>hlavice kovová S30/S28 00-8018-028-01</t>
  </si>
  <si>
    <t>KK593</t>
  </si>
  <si>
    <t>hlavice oxi fem 12/14 36 mm +12 71343612</t>
  </si>
  <si>
    <t>KE002</t>
  </si>
  <si>
    <t>hlavička dur. allocl.  L/28/+4 14.28.07-20</t>
  </si>
  <si>
    <t>KE001</t>
  </si>
  <si>
    <t>hlavička dur. allocl.  S/28/-4 14.28.05-20</t>
  </si>
  <si>
    <t>KE003</t>
  </si>
  <si>
    <t>hlavička dur. allocl. XL/28/+8 01.01012.288</t>
  </si>
  <si>
    <t>KE049</t>
  </si>
  <si>
    <t>hlavička durasel L 36/+4 01.01012.367</t>
  </si>
  <si>
    <t>KE038</t>
  </si>
  <si>
    <t>hlavička durasel M/36 01.01012.366</t>
  </si>
  <si>
    <t>KE048</t>
  </si>
  <si>
    <t>hlavička durasel S 36/-4 01.01012.365</t>
  </si>
  <si>
    <t>KE050</t>
  </si>
  <si>
    <t>hlavička durasel XL 36/+8XL 01.01012.368</t>
  </si>
  <si>
    <t>KB844</t>
  </si>
  <si>
    <t>hlavička k. CoCr 28/M12/14 14.28.06-20</t>
  </si>
  <si>
    <t>KA512</t>
  </si>
  <si>
    <t>jamka 52 alloclassic 3532</t>
  </si>
  <si>
    <t>KA513</t>
  </si>
  <si>
    <t>jamka 55 alloclassic 3533</t>
  </si>
  <si>
    <t>KA514</t>
  </si>
  <si>
    <t>jamka 58 alloclassic 3534</t>
  </si>
  <si>
    <t>KA515</t>
  </si>
  <si>
    <t>jamka 61 alloclassic 3535</t>
  </si>
  <si>
    <t>KA516</t>
  </si>
  <si>
    <t>jamka 64 alloclassic 3536</t>
  </si>
  <si>
    <t>KA712</t>
  </si>
  <si>
    <t>jamka cementovĂˇ Aesculap 52/28 NK852</t>
  </si>
  <si>
    <t>KH695</t>
  </si>
  <si>
    <t>jamka cementovaná durasul 46/32mm 01.00324.046</t>
  </si>
  <si>
    <t>KF036</t>
  </si>
  <si>
    <t>jamka durasul 52/36 05.95001.052</t>
  </si>
  <si>
    <t>KE645</t>
  </si>
  <si>
    <t>jamka muller 48/28 63.28.48</t>
  </si>
  <si>
    <t>KE647</t>
  </si>
  <si>
    <t>jamka muller 52/28 63.28.52</t>
  </si>
  <si>
    <t>KF796</t>
  </si>
  <si>
    <t>jamka mullerova 42/28 63.28.42</t>
  </si>
  <si>
    <t>KE655</t>
  </si>
  <si>
    <t>jamka ZCA č.32/49 00-8005-546-32</t>
  </si>
  <si>
    <t>KE656</t>
  </si>
  <si>
    <t>jamka ZCA č.32/51 00-8005-548-32</t>
  </si>
  <si>
    <t>KE657</t>
  </si>
  <si>
    <t>jamka ZCA č.32/53 00-8005-550-32</t>
  </si>
  <si>
    <t>KE658</t>
  </si>
  <si>
    <t>jamka ZCA č.32/55 00-8005-552-32</t>
  </si>
  <si>
    <t>KE659</t>
  </si>
  <si>
    <t>jamka ZCA č.32/57 00-8005-554-32</t>
  </si>
  <si>
    <t>KE660</t>
  </si>
  <si>
    <t>jamka ZCA č.32/59 00-8005-556-32</t>
  </si>
  <si>
    <t>KA580</t>
  </si>
  <si>
    <t>jamka ZCA č.47 00-8005-544-28</t>
  </si>
  <si>
    <t>KA581</t>
  </si>
  <si>
    <t>jamka ZCA č.49 00-8005-546-28</t>
  </si>
  <si>
    <t>KA582</t>
  </si>
  <si>
    <t>jamka ZCA č.51 00-8005-548-28</t>
  </si>
  <si>
    <t>KA583</t>
  </si>
  <si>
    <t>jamka ZCA č.53 00-8005-550-28</t>
  </si>
  <si>
    <t>KI188</t>
  </si>
  <si>
    <t>komponenta femorální pravá D 00-5966- 014-02</t>
  </si>
  <si>
    <t>KI189</t>
  </si>
  <si>
    <t>komponenta femorální pravá E 5966-15-02</t>
  </si>
  <si>
    <t>KI187</t>
  </si>
  <si>
    <t>komponenta femorální pravá F 5966-16-02</t>
  </si>
  <si>
    <t>KH878</t>
  </si>
  <si>
    <t>komponenta femurální LPS-flex vel.levá-E 00-5968-015-51</t>
  </si>
  <si>
    <t>KE564</t>
  </si>
  <si>
    <t>komponenta Metis 1 NWD250101s</t>
  </si>
  <si>
    <t>KE566</t>
  </si>
  <si>
    <t>komponenta Metis 3 NWD250103s</t>
  </si>
  <si>
    <t>KE568</t>
  </si>
  <si>
    <t>komponenta Phalan.1 NWD250201s</t>
  </si>
  <si>
    <t>KE570</t>
  </si>
  <si>
    <t>komponenta Phalan.3 NWD250203s</t>
  </si>
  <si>
    <t>KH560</t>
  </si>
  <si>
    <t>komponenta talární S 1 302 111</t>
  </si>
  <si>
    <t>KH559</t>
  </si>
  <si>
    <t>komponenta tibiální S 2 302 202</t>
  </si>
  <si>
    <t>KE143</t>
  </si>
  <si>
    <t>manžeta na humer 01.04223.100, 106</t>
  </si>
  <si>
    <t>KE028</t>
  </si>
  <si>
    <t>nĂˇhrada kolennĂ­ho kloubu femorĂˇlnĂ­ komponenta levĂˇ vel. 3 96-0003  PRIMO</t>
  </si>
  <si>
    <t>KL249</t>
  </si>
  <si>
    <t>nĂˇhrada kolennĂ­ho kloubu forma jednorĂˇzovĂˇ pro cementovĂ˝ spacer femorĂˇlnĂ­ komponenta vel. 70 mm 432170</t>
  </si>
  <si>
    <t>KL253</t>
  </si>
  <si>
    <t>nĂˇhrada kolennĂ­ho kloubu forma jednorĂˇzovĂˇ pro cementovĂ˝ spacer tibiĂˇlnĂ­ komponenta vel. 75 mm 433175</t>
  </si>
  <si>
    <t>KE025</t>
  </si>
  <si>
    <t>nĂˇhrada kolennĂ­ho kloubu koleno prim.femur.kom.pravĂˇ 4 96-0014 PRIMO</t>
  </si>
  <si>
    <t>KJ636</t>
  </si>
  <si>
    <t>nĂˇhrada kolennĂ­ho kloubu NEXGEN komponenta femorĂˇlnĂ­ levĂˇ vel. D 90-5966-14-01</t>
  </si>
  <si>
    <t>KJ397</t>
  </si>
  <si>
    <t>nĂˇhrada kolennĂ­ho kloubu NEXGEN komponenta femorĂˇlnĂ­ levĂˇ vel. E 90-5966-15-01</t>
  </si>
  <si>
    <t>KJ533</t>
  </si>
  <si>
    <t>nĂˇhrada kolennĂ­ho kloubu NEXGEN komponenta femorĂˇlnĂ­ levĂˇ vel. F 90-5966-16-01</t>
  </si>
  <si>
    <t>KJ534</t>
  </si>
  <si>
    <t>nĂˇhrada kolennĂ­ho kloubu NEXGEN komponenta femorĂˇlnĂ­ levĂˇ vel. G 90-5966-17-01</t>
  </si>
  <si>
    <t>KJ991</t>
  </si>
  <si>
    <t>nĂˇhrada kolennĂ­ho kloubu NEXGEN komponenta femorĂˇlnĂ­ levĂˇ vel.C 90-5966-13-01</t>
  </si>
  <si>
    <t>KD079</t>
  </si>
  <si>
    <t>nĂˇhrada kolennĂ­ho kloubu NEXGEN komponenta femorĂˇlnĂ­ LPS levĂˇ stabilizovanĂˇ D 5996-14-01</t>
  </si>
  <si>
    <t>KD082</t>
  </si>
  <si>
    <t>nĂˇhrada kolennĂ­ho kloubu NEXGEN komponenta femorĂˇlnĂ­ LPS levĂˇ stabilizovanĂˇ G 5996-17-01</t>
  </si>
  <si>
    <t>KJ571</t>
  </si>
  <si>
    <t>nĂˇhrada kolennĂ­ho kloubu NEXGEN komponenta femorĂˇlnĂ­ LPS levĂˇ stabilizovanĂˇ vel. E 90-5996-15-01</t>
  </si>
  <si>
    <t>KL770</t>
  </si>
  <si>
    <t>nĂˇhrada kolennĂ­ho kloubu NEXGEN komponenta femorĂˇlnĂ­ LPS levĂˇ stabilizovanĂˇ vel. H 00-5996-18-01</t>
  </si>
  <si>
    <t>KJ971</t>
  </si>
  <si>
    <t>nĂˇhrada kolennĂ­ho kloubu NEXGEN komponenta femorĂˇlnĂ­ LPS levĂˇ stabilizovanaĂˇ vel. F 90-5996-16-01</t>
  </si>
  <si>
    <t>KD076</t>
  </si>
  <si>
    <t>nĂˇhrada kolennĂ­ho kloubu NEXGEN komponenta femorĂˇlnĂ­ LPS pravĂˇ stabilizovanĂˇ F 5996-16-02</t>
  </si>
  <si>
    <t>KJ642</t>
  </si>
  <si>
    <t>nĂˇhrada kolennĂ­ho kloubu NEXGEN komponenta femorĂˇlnĂ­ LPS pravĂˇ stabilizovanĂˇ vel. D 90-5996-14-02</t>
  </si>
  <si>
    <t>KJ637</t>
  </si>
  <si>
    <t>nĂˇhrada kolennĂ­ho kloubu NEXGEN komponenta femorĂˇlnĂ­ LPS pravĂˇ stabilizovanĂˇ vel. E 90-5996-15-02</t>
  </si>
  <si>
    <t>KA789</t>
  </si>
  <si>
    <t>nĂˇhrada kolennĂ­ho kloubu NEXGEN komponenta femorĂˇlnĂ­ pravĂˇ C</t>
  </si>
  <si>
    <t>nĂˇhrada kolennĂ­ho kloubu NEXGEN komponenta femorĂˇlnĂ­ pravĂˇ D 00-5966- 014-02</t>
  </si>
  <si>
    <t>nĂˇhrada kolennĂ­ho kloubu NEXGEN komponenta femorĂˇlnĂ­ pravĂˇ E 5966-15-02</t>
  </si>
  <si>
    <t>nĂˇhrada kolennĂ­ho kloubu NEXGEN komponenta femorĂˇlnĂ­ pravĂˇ F 5966-16-02</t>
  </si>
  <si>
    <t>KJ414</t>
  </si>
  <si>
    <t>nĂˇhrada kolennĂ­ho kloubu NEXGEN komponenta femorĂˇlnĂ­ pravĂˇ vel. G 90-5966-17-02</t>
  </si>
  <si>
    <t>KJ992</t>
  </si>
  <si>
    <t>nĂˇhrada kolennĂ­ho kloubu NEXGEN komponenta tibiĂˇlnĂ­ precoat vel. 2 90-5980-27-02</t>
  </si>
  <si>
    <t>KJ395</t>
  </si>
  <si>
    <t>nĂˇhrada kolennĂ­ho kloubu NEXGEN komponenta tibiĂˇlnĂ­ precoat vel. 3 90-5980-37-01</t>
  </si>
  <si>
    <t>KI190</t>
  </si>
  <si>
    <t>nĂˇhrada kolennĂ­ho kloubu NEXGEN komponenta tibiĂˇlnĂ­ precoat vel. 5 5980-047-01</t>
  </si>
  <si>
    <t>KJ412</t>
  </si>
  <si>
    <t>nĂˇhrada kolennĂ­ho kloubu NEXGEN komponenta tibiĂˇlnĂ­ precoat vel. 6 90-5980-47-02</t>
  </si>
  <si>
    <t>KI192</t>
  </si>
  <si>
    <t>nĂˇhrada kolennĂ­ho kloubu NEXGEN komponenta tibiĂˇlnĂ­ precoat vel. 7 5980-57-01</t>
  </si>
  <si>
    <t>KJ532</t>
  </si>
  <si>
    <t>nĂˇhrada kolennĂ­ho kloubu NEXGEN komponenta tibiĂˇlnĂ­ precoat vel. 8 90-5980-57-02</t>
  </si>
  <si>
    <t>KJ563</t>
  </si>
  <si>
    <t>nĂˇhrada kolennĂ­ho kloubu NexGen komponenta tibiĂˇlnĂ­ precoat vel. 9 90-5980-57-03</t>
  </si>
  <si>
    <t>KH877</t>
  </si>
  <si>
    <t>nĂˇhrada kolennĂ­ho kloubu NEXGEN komponenta tibiĂˇlnĂ­ precoat vel.4 5980-37-02</t>
  </si>
  <si>
    <t>KL823</t>
  </si>
  <si>
    <t>nĂˇhrada kolennĂ­ho kloubu NEXGEN LCCK augmentace femorĂˇlnĂ­ distĂˇlnĂ­ D 10 mm 00-5990-034-20</t>
  </si>
  <si>
    <t>KL953</t>
  </si>
  <si>
    <t>nĂˇhrada kolennĂ­ho kloubu NEXGEN LCCK augmentace femorĂˇlnĂ­ distĂˇlnĂ­ E 10 mm 00-5990-035-20</t>
  </si>
  <si>
    <t>KL754</t>
  </si>
  <si>
    <t>nĂˇhrada kolennĂ­ho kloubu NEXGEN LCCK augmentace tibiĂˇlnĂ­ 3, 10,0 mm poloviÄŤnĂ­ 10 00-5988-03-27</t>
  </si>
  <si>
    <t>KL768</t>
  </si>
  <si>
    <t>nĂˇhrada kolennĂ­ho kloubu NEXGEN LCCK augmentace tibiĂˇlnĂ­ 5 - 10 mm 00-5988-05-27</t>
  </si>
  <si>
    <t>KL699</t>
  </si>
  <si>
    <t>nĂˇhrada kolennĂ­ho kloubu NEXGEN LCCK augmentace tibiĂˇlnĂ­ 5 - 5,00 mm poloviÄŤnĂ­ 00-5988-05-26</t>
  </si>
  <si>
    <t>KL915</t>
  </si>
  <si>
    <t>nĂˇhrada kolennĂ­ho kloubu NEXGEN LCCK augmentace tibiĂˇlnĂ­ 6 - 5 mm 00-5988-006-26</t>
  </si>
  <si>
    <t>KL958</t>
  </si>
  <si>
    <t>nĂˇhrada kolennĂ­ho kloubu NEXGEN LCCK augmentace tibiĂˇlnĂ­ 6, 20,0 mm poloviÄŤnĂ­  00-5988-06-29</t>
  </si>
  <si>
    <t>KL700</t>
  </si>
  <si>
    <t>nĂˇhrada kolennĂ­ho kloubu NEXGEN LCCK dĹ™Ă­k prodlouĹľenĂ˝ 14 x 145 mm s ofsetem necementovanĂ˝ 00-5988-20-14</t>
  </si>
  <si>
    <t>KL951</t>
  </si>
  <si>
    <t>nĂˇhrada kolennĂ­ho kloubu NEXGEN LCCK dĹ™Ă­k prodlouĹľenĂ˝ s ofsetem 12 x100 mm reviznĂ­ 00-5988-020-12</t>
  </si>
  <si>
    <t>KL583</t>
  </si>
  <si>
    <t>nĂˇhrada kolennĂ­ho kloubu NEXGEN LCCK dĹ™Ă­k prodlouĹľenĂ˝ s ofsetem 13 x100 mm reviznĂ­ 00-5988-020-13</t>
  </si>
  <si>
    <t>KL952</t>
  </si>
  <si>
    <t>nĂˇhrada kolennĂ­ho kloubu NEXGEN LCCK dĹ™Ă­k prodlouĹľenĂ˝ s ofsetem 15 x100 mm reviznĂ­ 00-5988-020-15</t>
  </si>
  <si>
    <t>KL574</t>
  </si>
  <si>
    <t>nĂˇhrada kolennĂ­ho kloubu NEXGEN LCCK dĹ™Ă­k prodlouĹľenĂ˝ s ofsetem 16 x145 mm reviznĂ­ 00-5988-020-16</t>
  </si>
  <si>
    <t>KL824</t>
  </si>
  <si>
    <t>nĂˇhrada kolennĂ­ho kloubu NEXGEN LCCK dĹ™Ă­k rovnĂ˝ prodlouĹľenĂ˝  13 x100 mm reviznĂ­ 00-5988-010-13</t>
  </si>
  <si>
    <t>KL676</t>
  </si>
  <si>
    <t>nĂˇhrada kolennĂ­ho kloubu NEXGEN LCCK dĹ™Ă­k rovnĂ˝ prodlouĹľenĂ˝  15 x75 mm reviznĂ­ 00-5988-012-15</t>
  </si>
  <si>
    <t>KL897</t>
  </si>
  <si>
    <t>nĂˇhrada kolennĂ­ho kloubu NEXGEN LCCK dĹ™Ă­k rovnĂ˝ proudloĹľenĂ˝ 16 x 100 mm reviznĂ­ necementovanĂ˝ 00-5988-10-16</t>
  </si>
  <si>
    <t>KL946</t>
  </si>
  <si>
    <t>nĂˇhrada kolennĂ­ho kloubu NEXGEN LCCK dĹ™Ă­k rovnĂ˝ proudloĹľenĂ˝ 17 x 100 mm reviznĂ­ necementovanĂ˝ 00-5988-10-17</t>
  </si>
  <si>
    <t>KL945</t>
  </si>
  <si>
    <t>nĂˇhrada kolennĂ­ho kloubu NEXGEN LCCK dĹ™Ă­k rovnĂ˝ proudloĹľenĂ˝ 20 x 100 mm reviznĂ­ necementovanĂ˝ 00-5988-10-20</t>
  </si>
  <si>
    <t>KL675</t>
  </si>
  <si>
    <t>nĂˇhrada kolennĂ­ho kloubu NEXGEN LCCK komponenta femorĂˇlnĂ­ vel. D  levĂˇ reviznĂ­ cement 00-5994-014-91</t>
  </si>
  <si>
    <t>KL948</t>
  </si>
  <si>
    <t>nĂˇhrada kolennĂ­ho kloubu NEXGEN LCCK komponenta femorĂˇlnĂ­ vel. E  levĂˇ reviznĂ­ cement 00-5994-015-91</t>
  </si>
  <si>
    <t>KL575</t>
  </si>
  <si>
    <t>nĂˇhrada kolennĂ­ho kloubu NEXGEN LCCK komponenta femorĂˇlnĂ­ vel. E  pravĂˇ reviznĂ­ cement 00-5994-015-92</t>
  </si>
  <si>
    <t>KL896</t>
  </si>
  <si>
    <t>nĂˇhrada kolennĂ­ho kloubu NEXGEN LCCK komponenta femorĂˇlnĂ­ vel. F pravĂˇ reviznĂ­ cement 00-5994-016-92</t>
  </si>
  <si>
    <t>KL944</t>
  </si>
  <si>
    <t>nĂˇhrada kolennĂ­ho kloubu NEXGEN LCCK komponenta femorĂˇlnĂ­ vel. G levĂˇ reviznĂ­ cement 00-5994-017-91</t>
  </si>
  <si>
    <t>KL825</t>
  </si>
  <si>
    <t>nĂˇhrada kolennĂ­ho kloubu NEXGEN LCCK vloĹľka tibiĂˇlnĂ­ PE C,D 14 mm reviznĂ­ 00-5994-030-14</t>
  </si>
  <si>
    <t>KL950</t>
  </si>
  <si>
    <t>nĂˇhrada kolennĂ­ho kloubu NEXGEN LCCK vloĹľka tibiĂˇlnĂ­ PE E,F 10 mm reviznĂ­ 00-5994-32-10</t>
  </si>
  <si>
    <t>KL949</t>
  </si>
  <si>
    <t>nĂˇhrada kolennĂ­ho kloubu NEXGEN LCCK vloĹľka tibiĂˇlnĂ­ PE E,F 12 mm reviznĂ­ 00-5994-32-12</t>
  </si>
  <si>
    <t>KL898</t>
  </si>
  <si>
    <t>nĂˇhrada kolennĂ­ho kloubu NEXGEN LCCK vloĹľka tibiĂˇlnĂ­ PE EF10 mm reviznĂ­ 00-5994-040-10</t>
  </si>
  <si>
    <t>KK599</t>
  </si>
  <si>
    <t>nĂˇhrada kolennĂ­ho kloubu NEXGEN plato tibiĂˇlnĂ­ LPS - Flex G, H 10 mm 90-5964-50-10</t>
  </si>
  <si>
    <t>KL807</t>
  </si>
  <si>
    <t>nĂˇhrada kolennĂ­ho kloubu NEXGEN plato tibiĂˇlnĂ­ LPS - Flex vel. C,D 12 mm 90-5964-41-12</t>
  </si>
  <si>
    <t>KL022</t>
  </si>
  <si>
    <t>nĂˇhrada kolennĂ­ho kloubu NEXGEN plato tibiĂˇlnĂ­ LPS - Flex vel. E, F 10 mm 90-5964-32-10</t>
  </si>
  <si>
    <t>KK677</t>
  </si>
  <si>
    <t>nĂˇhrada kolennĂ­ho kloubu NEXGEN plato tibiĂˇlnĂ­ LPS - Flex vel. E, F 10 mm 90-5964-40-10</t>
  </si>
  <si>
    <t>KK583</t>
  </si>
  <si>
    <t>nĂˇhrada kolennĂ­ho kloubu NEXGEN plato tibiĂˇlnĂ­ LPS - Flex vel. E, F 20 mm 90-5964-30-10</t>
  </si>
  <si>
    <t>KJ840</t>
  </si>
  <si>
    <t>nĂˇhrada kolennĂ­ho kloubu NEXGEN plato tibiĂˇlnĂ­ LPS - Flex vel. E, F12 mm 90-5964-40-12</t>
  </si>
  <si>
    <t>KK702</t>
  </si>
  <si>
    <t>nĂˇhrada kolennĂ­ho kloubu NEXGEN plato tibiĂˇlnĂ­ LPS - Flex vel. E,F 10 mm 90-5964-51-10</t>
  </si>
  <si>
    <t>KL405</t>
  </si>
  <si>
    <t>nĂˇhrada kolennĂ­ho kloubu NEXGEN plato tibiĂˇlnĂ­ LPS - Flex vel. E,F 14 mm 90-5964-51-14</t>
  </si>
  <si>
    <t>KK723</t>
  </si>
  <si>
    <t>nĂˇhrada kolennĂ­ho kloubu NEXGEN plato tibiĂˇlnĂ­ LPS - Flex vel. G,H 14 mm 90-5964-50-14</t>
  </si>
  <si>
    <t>KJ879</t>
  </si>
  <si>
    <t>nĂˇhrada kolennĂ­ho kloubu NEXGEN plato tibiĂˇlnĂ­ LPS-Flex C,D 17 mm 90-5964-30-17</t>
  </si>
  <si>
    <t>KJ970</t>
  </si>
  <si>
    <t>nĂˇhrada kolennĂ­ho kloubu NEXGEN plato tibiĂˇlnĂ­ LPS-Flex E,F 17 mm 90-5964-40-17</t>
  </si>
  <si>
    <t>KL051</t>
  </si>
  <si>
    <t>nĂˇhrada kolennĂ­ho kloubu NEXGEN plato tibiĂˇlnĂ­ Prolonf rĹŻĹľovĂ©  C- H 1,2 x 10 mm 90-5970-21-10 REVIZE</t>
  </si>
  <si>
    <t>KJ536</t>
  </si>
  <si>
    <t>nĂˇhrada kolennĂ­ho kloubu NEXGEN plato tibiĂˇlnĂ­ Prolong ĹľlutĂ© 3,4 x 10 mm 90-5952-30-10</t>
  </si>
  <si>
    <t>KJ535</t>
  </si>
  <si>
    <t>nĂˇhrada kolennĂ­ho kloubu NEXGEN plato tibiĂˇlnĂ­ Prolong ĹľlutĂ© 3,4 x 12 mm 90-5952-30-12</t>
  </si>
  <si>
    <t>KJ654</t>
  </si>
  <si>
    <t>nĂˇhrada kolennĂ­ho kloubu NexGen plato tibiĂˇlnĂ­ Prolong ĹľlutĂ© 3,4 x 14 ĹľlutĂ© 90-5952-30-14</t>
  </si>
  <si>
    <t>KK833</t>
  </si>
  <si>
    <t>nĂˇhrada kolennĂ­ho kloubu NEXGEN plato tibiĂˇlnĂ­ Prolong LPS - Flex vel. C, D 12 mm 90-5964-30-12</t>
  </si>
  <si>
    <t>KJ643</t>
  </si>
  <si>
    <t>nĂˇhrada kolennĂ­ho kloubu NEXGEN plato tibiĂˇlnĂ­ Prolong LPS - Flex vel. C, D 14 mm 90-5964-30-14</t>
  </si>
  <si>
    <t>KJ843</t>
  </si>
  <si>
    <t>nĂˇhrada kolennĂ­ho kloubu NEXGEN plato tibiĂˇlnĂ­ Prolong LPS - Flex vel. C,H 14 mm 90-5952-50-14</t>
  </si>
  <si>
    <t>KJ638</t>
  </si>
  <si>
    <t>nĂˇhrada kolennĂ­ho kloubu NEXGEN plato tibiĂˇlnĂ­ Prolong LPS - Flex vel. E, F 12 mm 90-5964-32-12</t>
  </si>
  <si>
    <t>KJ639</t>
  </si>
  <si>
    <t>nĂˇhrada kolennĂ­ho kloubu NEXGEN plato tibiĂˇlnĂ­ Prolong LPS - Flex vel. E, F 14 mm 90-5964-40-14</t>
  </si>
  <si>
    <t>KJ842</t>
  </si>
  <si>
    <t>nĂˇhrada kolennĂ­ho kloubu NEXGEN plato tibiĂˇlnĂ­ Prolong LPS - Flex vel. E,F 10 mm 90-5962-40-10</t>
  </si>
  <si>
    <t>KJ410</t>
  </si>
  <si>
    <t>nĂˇhrada kolennĂ­ho kloubu NEXGEN plato tibiĂˇlnĂ­ Prolong LPS ĹľlutĂ© 3,4 x 17 mm 90-5952-30-17</t>
  </si>
  <si>
    <t>KJ413</t>
  </si>
  <si>
    <t>nĂˇhrada kolennĂ­ho kloubu NEXGEN plato tibiĂˇlnĂ­ Prolong LPS modrĂ© 7 x 10 mm 5952-50-10</t>
  </si>
  <si>
    <t>KJ653</t>
  </si>
  <si>
    <t>nĂˇhrada kolennĂ­ho kloubu NEXGEN plato tibiĂˇlnĂ­ Prolong LPS-Flex E, F 14 MM 90-5964-32-14</t>
  </si>
  <si>
    <t>KJ664</t>
  </si>
  <si>
    <t>nĂˇhrada kolennĂ­ho kloubu NexGen plato tibiĂˇlnĂ­ Prolong modrĂ©  50 x 7,8,9,10 17 mm 90-5952-50-17</t>
  </si>
  <si>
    <t>KJ560</t>
  </si>
  <si>
    <t>nĂˇhrada kolennĂ­ho kloubu NexGen plato tibiĂˇlnĂ­ Prolong modrĂ© 50 x 12 mm 90-5952-50-12</t>
  </si>
  <si>
    <t>KJ993</t>
  </si>
  <si>
    <t>nĂˇhrada kolennĂ­ho kloubu NEXGEN plato tibiĂˇlnĂ­ Prolong rĹŻĹľovĂ© 2,1 x 12 mm 90-5970-21-12 REVIZE</t>
  </si>
  <si>
    <t>KJ559</t>
  </si>
  <si>
    <t>nĂˇhrada kolennĂ­ho kloubu NexGen plato tibiĂˇlnĂ­ Prolong zelenĂ© 10 mm 90-5952-40-10</t>
  </si>
  <si>
    <t>KJ562</t>
  </si>
  <si>
    <t>nĂˇhrada kolennĂ­ho kloubu NexGen plato tibiĂˇlnĂ­ Prolong zelenĂ© 17 mm 90-5952-40-17</t>
  </si>
  <si>
    <t>KJ549</t>
  </si>
  <si>
    <t>nĂˇhrada kolennĂ­ho kloubu NEXGEN plato tibiĂˇlnĂ­ Prolong zelenĂ© 5,6 x 12 mm 90-5952-40-12</t>
  </si>
  <si>
    <t>KJ537</t>
  </si>
  <si>
    <t>nĂˇhrada kolennĂ­ho kloubu NEXGEN plato tibiĂˇlnĂ­ Prolong zelenĂ© 5,6 x 14 mm 90-5952-40-14</t>
  </si>
  <si>
    <t>ZO194</t>
  </si>
  <si>
    <t>NĂˇhrada kolennĂ­ho kloubu OXFORD unikompartmentĂˇlnĂ­ komponenta femorĂˇlnĂ­ vel. Large 166943</t>
  </si>
  <si>
    <t>ZO890</t>
  </si>
  <si>
    <t>NĂˇhrada kolennĂ­ho kloubu OXFORD unikompartmentĂˇlnĂ­ komponenta femorĂˇlnĂ­ vel. medium 166942</t>
  </si>
  <si>
    <t>ZO852</t>
  </si>
  <si>
    <t>NĂˇhrada kolennĂ­ho kloubu OXFORD unikompartmentĂˇlnĂ­ komponenta femorĂˇlnĂ­ vel. Small 166941</t>
  </si>
  <si>
    <t>ZN239</t>
  </si>
  <si>
    <t>NĂˇhrada kolennĂ­ho kloubu OXFORD unikompartmentĂˇlnĂ­ tibiĂˇlnĂ­ komponenta levĂˇ 54722</t>
  </si>
  <si>
    <t>ZQ670</t>
  </si>
  <si>
    <t>NĂˇhrada kolennĂ­ho kloubu OXFORD unikompartmentĂˇlnĂ­ tibiĂˇlnĂ­ komponenta levĂˇ mediĂˇlnĂ­ D 154724</t>
  </si>
  <si>
    <t>ZO876</t>
  </si>
  <si>
    <t>NĂˇhrada kolennĂ­ho kloubu OXFORD unikompartmentĂˇlnĂ­ vloĹľka meniskeĂˇlnĂ­ anatomickĂˇ levĂˇ 3 mm 159540</t>
  </si>
  <si>
    <t>ZP421</t>
  </si>
  <si>
    <t>NĂˇhrada kolennĂ­ho kloubu OXFORD unikompartmentĂˇlnĂ­ vloĹľka meniskeĂˇlnĂ­ anatomickĂˇ levĂˇ mediĂˇlnĂ­ 154720</t>
  </si>
  <si>
    <t>ZE659</t>
  </si>
  <si>
    <t>NĂˇhrada kolennĂ­ho kloubu OXFORD unikompartmentĂˇlnĂ­ vloĹľka meniskeĂˇlnĂ­ anatomickĂˇ levĂˇ mediĂˇlnĂ­ RM 3,0 mm 159554</t>
  </si>
  <si>
    <t>ZR067</t>
  </si>
  <si>
    <t>NĂˇhrada kolennĂ­ho kloubu OXFORD unikompartmentĂˇlnĂ­ vloĹľka meniskeĂˇlnĂ­ anatomickĂˇ levĂˇ mediĂˇlnĂ­ RM 5,0 mm 159549</t>
  </si>
  <si>
    <t>ZO951</t>
  </si>
  <si>
    <t>NĂˇhrada kolennĂ­ho kloubu OXFORD unikompartmentĂˇlnĂ­ vloĹľka meniskeĂˇlnĂ­ anatomickĂˇ pravĂˇ mediĂˇlnĂ­ 159575</t>
  </si>
  <si>
    <t>ZO193</t>
  </si>
  <si>
    <t>NĂˇhrada kolennĂ­ho kloubu OXFORD unikompertmentĂˇlnĂ­ tibiĂˇlnĂ­ komponenta laterĂˇlnĂ­ pravĂˇ vel. D 154725</t>
  </si>
  <si>
    <t>KF784</t>
  </si>
  <si>
    <t>nĂˇhrada kolennĂ­ho kloubu P.F.C. adaptĂ©r femorĂˇlnĂ­ +2/-2 offset 96-0784 REVIZE</t>
  </si>
  <si>
    <t>KF783</t>
  </si>
  <si>
    <t>nĂˇhrada kolennĂ­ho kloubu P.F.C. adaptĂ©r femorĂˇlnĂ­ 5 96-0781 REVIZE</t>
  </si>
  <si>
    <t>ZN344</t>
  </si>
  <si>
    <t>NĂˇhrada kolennĂ­ho kloubu ProSpon komponenta femorĂˇlnĂ­ 3R Z01170-0300-65044</t>
  </si>
  <si>
    <t>ZN341</t>
  </si>
  <si>
    <t>NĂˇhrada kolennĂ­ho kloubu ProSpon komponenta femorĂˇlnĂ­ vektor 4L Z01180-0400-67046</t>
  </si>
  <si>
    <t>ZN345</t>
  </si>
  <si>
    <t>NĂˇhrada kolennĂ­ho kloubu ProSpon komponenta femorĂˇlnĂ­ vektor 4R Z01170-0400-67046</t>
  </si>
  <si>
    <t>ZN340</t>
  </si>
  <si>
    <t>NĂˇhrada kolennĂ­ho kloubu ProSpon komponenta femorĂˇlnĂ­ vektor 5+R Z01170-0500-76050</t>
  </si>
  <si>
    <t>ZN331</t>
  </si>
  <si>
    <t>NĂˇhrada kolennĂ­ho kloubu ProSpon komponenta femorĂˇlnĂ­ vektor 5L Z01180-0500-76050</t>
  </si>
  <si>
    <t>ZN336</t>
  </si>
  <si>
    <t>NĂˇhrada kolennĂ­ho kloubu ProSpon plato tibiĂˇlnĂ­ vektor 3+ Z01240-0300-69046</t>
  </si>
  <si>
    <t>ZN342</t>
  </si>
  <si>
    <t>NĂˇhrada kolennĂ­ho kloubu ProSpon plato tibiĂˇlnĂ­ vektor 4+ Z01240-0400-72048</t>
  </si>
  <si>
    <t>ZN339</t>
  </si>
  <si>
    <t>NĂˇhrada kolennĂ­ho kloubu ProSpon plato tibiĂˇlnĂ­ vektor 5+ Z01240-0500-75051</t>
  </si>
  <si>
    <t>ZN329</t>
  </si>
  <si>
    <t>NĂˇhrada kolennĂ­ho kloubu ProSpon plato tibiĂˇlnĂ­ vektor 5+ Z01240-0500-79053</t>
  </si>
  <si>
    <t>ZR936</t>
  </si>
  <si>
    <t>NĂˇhrada kolennĂ­ho kloubu ProSpon vloĹľka tibiĂˇlnĂ­ 3/12R Z01240-0332-64012</t>
  </si>
  <si>
    <t>ZN330</t>
  </si>
  <si>
    <t>NĂˇhrada kolennĂ­ho kloubu ProSpon vloĹľka tibiĂˇlnĂ­ 5/10L Z01240-0533-75010</t>
  </si>
  <si>
    <t>ZN338</t>
  </si>
  <si>
    <t>NĂˇhrada kolennĂ­ho kloubu ProSpon vloĹľka tibiĂˇlnĂ­ 5/10R Z01240-0532-75010</t>
  </si>
  <si>
    <t>ZO417</t>
  </si>
  <si>
    <t>NĂˇhrada kolennĂ­ho kloubu ProSpon vloĹľka tibiĂˇlnĂ­ vektor 4/10L Z01240-0433-66010</t>
  </si>
  <si>
    <t>ZO253</t>
  </si>
  <si>
    <t>NĂˇhrada kolennĂ­ho kloubu ProSpon vloĹľka tibiĂˇlnĂ­ vektor 4/10R Z01240-0432-66010</t>
  </si>
  <si>
    <t>ZO872</t>
  </si>
  <si>
    <t>NĂˇhrada kolennĂ­ho kloubu ProSpon vloĹľka tibiĂˇlnĂ­ vektor 4/10R Z01240-0432-66014</t>
  </si>
  <si>
    <t>KL023</t>
  </si>
  <si>
    <t>nĂˇhrada kolennĂ­ho kloubu SIGMA  P.F.C. komponenta femorĂˇlnĂ­ univerzĂˇlnĂ­ rukĂˇvec 46 mm 1294-53-245 REVIZE</t>
  </si>
  <si>
    <t>KF780</t>
  </si>
  <si>
    <t>nĂˇhrada kolennĂ­ho kloubu SIGMA agumentace 4/3 mm 96-0860  REVIZE</t>
  </si>
  <si>
    <t>KI178</t>
  </si>
  <si>
    <t>nĂˇhrada kolennĂ­ho kloubu SIGMA augmentace posteriĂˇlnĂ­ 3/4mm 96-0866 REVIZE</t>
  </si>
  <si>
    <t>KH868</t>
  </si>
  <si>
    <t>nĂˇhrada kolennĂ­ho kloubu SIGMA dĹ™Ă­k univerzĂˇlnĂ­ 75mmx14mm 867414   REVIZE</t>
  </si>
  <si>
    <t>KH698</t>
  </si>
  <si>
    <t>nĂˇhrada kolennĂ­ho kloubu SIGMA dĹ™Ă­k univerzĂˇlnĂ­ 75x16mm 86-7416    REVIZE</t>
  </si>
  <si>
    <t>KF786</t>
  </si>
  <si>
    <t>nĂˇhrada kolennĂ­ho kloubu SIGMA femur levĂ˝ ÄŤ.3 96-0082  REVIZE</t>
  </si>
  <si>
    <t>KI054</t>
  </si>
  <si>
    <t>nĂˇhrada kolennĂ­ho kloubu SIGMA komponenta femorĂˇlnĂ­ levĂˇ  vel 4 1960-40-400  REVIZE</t>
  </si>
  <si>
    <t>KL564</t>
  </si>
  <si>
    <t>nĂˇhrada kolennĂ­ho kloubu Sigma komponenta femorĂˇlnĂ­ PS levĂˇ vel. 6 reviznĂ­, stabilizovanĂˇ 1960-40-600</t>
  </si>
  <si>
    <t>KL955</t>
  </si>
  <si>
    <t>nĂˇhrada kolennĂ­ho kloubu Sigma komponenta femorĂˇlnĂ­ PS pravĂˇ vel. 6 reviznĂ­, stabilizovanĂˇ 1960-50-600</t>
  </si>
  <si>
    <t>KI174</t>
  </si>
  <si>
    <t>nĂˇhrada kolennĂ­ho kloubu SIGMA komponenta tibiĂˇlnĂ­ cementovanĂˇ vel. 3 1581-30-000  PRIMO</t>
  </si>
  <si>
    <t>KI110</t>
  </si>
  <si>
    <t>nĂˇhrada kolennĂ­ho kloubu SIGMA komponenta tibiĂˇlnĂ­ cementovanĂˇ vel. 4 1581-40-000  PRIMO</t>
  </si>
  <si>
    <t>KI662</t>
  </si>
  <si>
    <t>nĂˇhrada kolennĂ­ho kloubu SIGMA komponenta tibiĂˇlnĂ­ cementovanĂˇ vel. 5 1581-50-000  PRIMO</t>
  </si>
  <si>
    <t>KJ548</t>
  </si>
  <si>
    <t>nĂˇhrada kolennĂ­ho kloubu Sigma P.F.C. komponenta tibiĂˇlnĂ­ necementovanĂˇ 53 mm reviznĂ­ 1294-54-120 REVIZE</t>
  </si>
  <si>
    <t>KH175</t>
  </si>
  <si>
    <t>nĂˇhrada kolennĂ­ho kloubu SIGMA P.F.C. komponenta tibiĂˇlnĂ­ reviznĂ­ velikost 2,5 1294-35-125 REVIZE</t>
  </si>
  <si>
    <t>KL954</t>
  </si>
  <si>
    <t>nĂˇhrada kolennĂ­ho kloubu SIGMA P.F.C. vloĹľka tibiĂˇlnĂ­ stabilizaÄŤnĂ­  vel. 5 x 12,50 mm 1581-25-112</t>
  </si>
  <si>
    <t>KI177</t>
  </si>
  <si>
    <t>nĂˇhrada kolennĂ­ho kloubu SIGMA plato tibiĂˇlnĂ­ T3/15mm 96-2343   REVIZE</t>
  </si>
  <si>
    <t>KL859</t>
  </si>
  <si>
    <t>nĂˇhrada kolennĂ­ho kloubu SIGMA vloĹľka tibiĂˇlnĂ­ stabilizaÄŤnĂ­  vel.4,10 mm 1581-24-110</t>
  </si>
  <si>
    <t>KI665</t>
  </si>
  <si>
    <t>nĂˇhrada kolennĂ­ho kloubu SIGMA vloĹľka tibiĂˇlnĂ­ XLK 12,5 mm 3 1581-13-112  PRIMO</t>
  </si>
  <si>
    <t>KI664</t>
  </si>
  <si>
    <t>nĂˇhrada kolennĂ­ho kloubu SIGMA vloĹľka tibiĂˇlnĂ­ XLK 8 mm 3 1581-13-108  PRIMO</t>
  </si>
  <si>
    <t>KI857</t>
  </si>
  <si>
    <t>nĂˇhrada kolennĂ­ho kloubu SIGMA vloĹľka tibiĂˇlnĂ­ XLK vel.3 15 mm 1581-13-115  PRIMO</t>
  </si>
  <si>
    <t>KI859</t>
  </si>
  <si>
    <t>nĂˇhrada kolennĂ­ho kloubu SIGMA vloĹľka tibiĂˇlnĂ­ XLK vel.4 12,5 mm 1581-14-112  PRIMO</t>
  </si>
  <si>
    <t>KI955</t>
  </si>
  <si>
    <t>nĂˇhrada kolennĂ­ho kloubu Sigma vloĹľka tibiĂˇlnĂ­ XLK vel.4 15mm 158114115  PRIMO</t>
  </si>
  <si>
    <t>nĂˇhrada kyÄŤelnĂ­ho kloubu Alloclassic dĹ™Ă­k s offsetem SLO-1 01.00121.010</t>
  </si>
  <si>
    <t>nĂˇhrada kyÄŤelnĂ­ho kloubu Alloclassic dĹ™Ă­k s offsetem SLO-2 01.00121.020</t>
  </si>
  <si>
    <t>nĂˇhrada kyÄŤelnĂ­ho kloubu Alloclassic dĹ™Ă­k s offsetem SLO-3 01.00121.030</t>
  </si>
  <si>
    <t>nĂˇhrada kyÄŤelnĂ­ho kloubu Alloclassic dĹ™Ă­k s offsetem SLO-4 01.00121.040</t>
  </si>
  <si>
    <t>nĂˇhrada kyÄŤelnĂ­ho kloubu Alloclassic dĹ™Ă­k s offsetem SLO-5 01.00121.050</t>
  </si>
  <si>
    <t>nĂˇhrada kyÄŤelnĂ­ho kloubu Alloclassic dĹ™Ă­k s offsetem SLO-6 01.00121.060</t>
  </si>
  <si>
    <t>nĂˇhrada kyÄŤelnĂ­ho kloubu Alloclassic dĹ™Ă­k s offsetem SLO-7 01.00121.070</t>
  </si>
  <si>
    <t>nĂˇhrada kyÄŤelnĂ­ho kloubu Alloclassic dĹ™Ă­k s offsetem SLO-8 01.00121.080</t>
  </si>
  <si>
    <t>nĂˇhrada kyÄŤelnĂ­ho kloubu Alloclassic hlaviÄŤka durasul 28/M12/14 14.28.06-20</t>
  </si>
  <si>
    <t>nĂˇhrada kyÄŤelnĂ­ho kloubu Alloclassic hlaviÄŤka durasul L 36/+4 01.01012.367</t>
  </si>
  <si>
    <t>nĂˇhrada kyÄŤelnĂ­ho kloubu Alloclassic hlaviÄŤka durasul L/28/+4 14.28.07-20</t>
  </si>
  <si>
    <t>nĂˇhrada kyÄŤelnĂ­ho kloubu Alloclassic hlaviÄŤka durasul M/36 01.01012.366</t>
  </si>
  <si>
    <t>nĂˇhrada kyÄŤelnĂ­ho kloubu Alloclassic hlaviÄŤka durasul S/28/-4 14.28.05-20</t>
  </si>
  <si>
    <t>nĂˇhrada kyÄŤelnĂ­ho kloubu Alloclassic hlaviÄŤka durasul XL/28/+8 01.01012.288</t>
  </si>
  <si>
    <t>KJ968</t>
  </si>
  <si>
    <t>nĂˇhrada kyÄŤelnĂ­ho kloubu Alloclassic hlaviÄŤka durasul XL/32 mm + 8 01.01012.328</t>
  </si>
  <si>
    <t>KC153</t>
  </si>
  <si>
    <t>nĂˇhrada kyÄŤelnĂ­ho kloubu Alloclassic vloĹľka CSF durasul 55/28 01.00126.455</t>
  </si>
  <si>
    <t>KC154</t>
  </si>
  <si>
    <t>nĂˇhrada kyÄŤelnĂ­ho kloubu Alloclassic vloĹľka CSF durasul 58/28 01.00126.458</t>
  </si>
  <si>
    <t>KC311</t>
  </si>
  <si>
    <t>nĂˇhrada kyÄŤelnĂ­ho kloubu Alloclassic vloĹľka CSF durasul 61/28 7350100126461</t>
  </si>
  <si>
    <t>KK881</t>
  </si>
  <si>
    <t>nĂˇhrada kyÄŤelnĂ­ho kloubu Alloclassic vloĹľka CSF durasul 61/32 mm 01.00126.661</t>
  </si>
  <si>
    <t>KK882</t>
  </si>
  <si>
    <t>nĂˇhrada kyÄŤelnĂ­ho kloubu Alloclassic vloĹľka CSF durasul 64/32 mm 01.00126.664</t>
  </si>
  <si>
    <t>KK883</t>
  </si>
  <si>
    <t>nĂˇhrada kyÄŤelnĂ­ho kloubu Alloclassic vloĹľka CSF durasul 68/32 mm 01.00126.668</t>
  </si>
  <si>
    <t>KK884</t>
  </si>
  <si>
    <t>nĂˇhrada kyÄŤelnĂ­ho kloubu Alloclassic vloĹľka CSF durasul 72/32 mm 01.00126.672</t>
  </si>
  <si>
    <t>nĂˇhrada kyÄŤelnĂ­ho kloubu Alloclassic vloĹľka PE jamky Zweymuller 55 3533</t>
  </si>
  <si>
    <t>nĂˇhrada kyÄŤelnĂ­ho kloubu Alloclassic vloĹľka PE jamky Zweymuller 58 3534</t>
  </si>
  <si>
    <t>nĂˇhrada kyÄŤelnĂ­ho kloubu Alloclassic vloĹľka PE jamky Zweymuller 61 3535</t>
  </si>
  <si>
    <t>nĂˇhrada kyÄŤelnĂ­ho kloubu Alloclassic vloĹľka PE jamky Zweymuller 64 3536</t>
  </si>
  <si>
    <t>KA517</t>
  </si>
  <si>
    <t>nĂˇhrada kyÄŤelnĂ­ho kloubu Alloclassic vloĹľka PE jamky Zweymuller 68 3538</t>
  </si>
  <si>
    <t>KA518</t>
  </si>
  <si>
    <t>nĂˇhrada kyÄŤelnĂ­ho kloubu Alloclassic vloĹľka PE jamky Zweymuller 72 3539</t>
  </si>
  <si>
    <t>KA521</t>
  </si>
  <si>
    <t>nĂˇhrada kyÄŤelnĂ­ho kloubu Alloclassic vloĹľka PE jamky Zweymuller st.55/28 3503</t>
  </si>
  <si>
    <t>KA522</t>
  </si>
  <si>
    <t>nĂˇhrada kyÄŤelnĂ­ho kloubu Alloclassic vloĹľka PE jamky Zweymuller st.58/28 3504</t>
  </si>
  <si>
    <t>KK875</t>
  </si>
  <si>
    <t>nĂˇhrada kyÄŤelnĂ­ho kloubu Alloclassic vloĹľka PE jamky Zweymuller st.58/32 mm 3524</t>
  </si>
  <si>
    <t>KA523</t>
  </si>
  <si>
    <t>nĂˇhrada kyÄŤelnĂ­ho kloubu Alloclassic vloĹľka PE jamky Zweymuller st.61/28 3505</t>
  </si>
  <si>
    <t>KK876</t>
  </si>
  <si>
    <t>nĂˇhrada kyÄŤelnĂ­ho kloubu Alloclassic vloĹľka PE jamky Zweymuller st.61/32 mm 3525</t>
  </si>
  <si>
    <t>KK877</t>
  </si>
  <si>
    <t>nĂˇhrada kyÄŤelnĂ­ho kloubu Alloclassic vloĹľka PE jamky Zweymuller st.64/32 mm 3526</t>
  </si>
  <si>
    <t>KJ380</t>
  </si>
  <si>
    <t>nĂˇhrada kyÄŤelnĂ­ho kloubu ALLOFIT hlaviÄŤka BIOLOX DELTA keramika 32/+ 3,5 mm 00-8775-032-03</t>
  </si>
  <si>
    <t>KJ184</t>
  </si>
  <si>
    <t>nĂˇhrada kyÄŤelnĂ­ho kloubu Allofit IT pouzdro jamky 46/FF 00-8755-046-00</t>
  </si>
  <si>
    <t>KJ401</t>
  </si>
  <si>
    <t>nĂˇhrada kyÄŤelnĂ­ho kloubu Allofit IT pouzdro jamky 48/GG 00-8755-048-00</t>
  </si>
  <si>
    <t>KI798</t>
  </si>
  <si>
    <t>nĂˇhrada kyÄŤelnĂ­ho kloubu Allofit IT pouzdro jamky 50/HH 00-8755-050-00</t>
  </si>
  <si>
    <t>KI808</t>
  </si>
  <si>
    <t>nĂˇhrada kyÄŤelnĂ­ho kloubu Allofit IT pouzdro jamky 52/II 00-8755-052-00</t>
  </si>
  <si>
    <t>KI819</t>
  </si>
  <si>
    <t>nĂˇhrada kyÄŤelnĂ­ho kloubu Allofit IT pouzdro jamky 54/ JJ 00-8755-054-00</t>
  </si>
  <si>
    <t>KI060</t>
  </si>
  <si>
    <t>nĂˇhrada kyÄŤelnĂ­ho kloubu Allofit IT pouzdro jamky 56/KK 00-8755-056-00</t>
  </si>
  <si>
    <t>KK329</t>
  </si>
  <si>
    <t>nĂˇhrada kyÄŤelnĂ­ho kloubu Allofit IT pouzdro jamky 58/LL 00-8755-058-00</t>
  </si>
  <si>
    <t>nĂˇhrada kyÄŤelnĂ­ho kloubu Allofit IT pouzdro jamky 60/MM 00-8755-060-00</t>
  </si>
  <si>
    <t>KI796</t>
  </si>
  <si>
    <t>nĂˇhrada kyÄŤelnĂ­ho kloubu Allofit IT pouzdro jamky 62/NN 00-8755-062-00</t>
  </si>
  <si>
    <t>KK977</t>
  </si>
  <si>
    <t>nĂˇhrada kyÄŤelnĂ­ho kloubu Allofit IT vloĹľka keramickĂˇ biolog delta II/32 mm 00-8775-010-32</t>
  </si>
  <si>
    <t>KL458</t>
  </si>
  <si>
    <t>nĂˇhrada kyÄŤelnĂ­ho kloubu Allofit IT vloĹľka keramickĂˇ biolog delta II/36 mm 00-8775-010-36</t>
  </si>
  <si>
    <t>KI061</t>
  </si>
  <si>
    <t>nĂˇhrada kyÄŤelnĂ­ho kloubu Allofit IT vloĹľka keramickĂˇ biolog delta KK/36 mm 00-8775-012-36</t>
  </si>
  <si>
    <t>KK889</t>
  </si>
  <si>
    <t>nĂˇhrada kyÄŤelnĂ­ho kloubu Allofit IT vloĹľka keramickĂˇ biolog delta LL/36 mm 00-8775-013-36</t>
  </si>
  <si>
    <t>KK523</t>
  </si>
  <si>
    <t>nĂˇhrada kyÄŤelnĂ­ho kloubu Allofit IT vloĹľka s vitamĂ­nem E neutral FF 28 mm 00-8851-007-28</t>
  </si>
  <si>
    <t>KJ402</t>
  </si>
  <si>
    <t>nĂˇhrada kyÄŤelnĂ­ho kloubu Allofit IT vloĹľka s vitamĂ­nem E neutral GG/28 mm 00-8851-008-28</t>
  </si>
  <si>
    <t>KL673</t>
  </si>
  <si>
    <t>nĂˇhrada kyÄŤelnĂ­ho kloubu Allofit IT vloĹľka s vitamĂ­nem E neutral GG/32 mm 00-8851-008-32</t>
  </si>
  <si>
    <t>KJ576</t>
  </si>
  <si>
    <t>nĂˇhrada kyÄŤelnĂ­ho kloubu Allofit IT vloĹľka s vitamĂ­nem E neutral HH 28 mm 00-8851-009-28</t>
  </si>
  <si>
    <t>KI799</t>
  </si>
  <si>
    <t>nĂˇhrada kyÄŤelnĂ­ho kloubu Allofit IT vloĹľka s vitamĂ­nem E neutral HH 32 00-8851-009-32</t>
  </si>
  <si>
    <t>KJ949</t>
  </si>
  <si>
    <t>nĂˇhrada kyÄŤelnĂ­ho kloubu Allofit IT vloĹľka s vitamĂ­nem E neutral II/32 mm 00-8851-010-32</t>
  </si>
  <si>
    <t>KJ138</t>
  </si>
  <si>
    <t>nĂˇhrada kyÄŤelnĂ­ho kloubu Allofit IT vloĹľka s vitamĂ­nem E neutral JJ 32 mm 00-8851-011-32</t>
  </si>
  <si>
    <t>KI820</t>
  </si>
  <si>
    <t>nĂˇhrada kyÄŤelnĂ­ho kloubu Allofit IT vloĹľka s vitamĂ­nem E neutral JJ 36 00-8851-011-36</t>
  </si>
  <si>
    <t>KI797</t>
  </si>
  <si>
    <t>nĂˇhrada kyÄŤelnĂ­ho kloubu Allofit IT vloĹľka s vitamĂ­nem E neutral KK 36 00-8851-012-36</t>
  </si>
  <si>
    <t>KJ226</t>
  </si>
  <si>
    <t>nĂˇhrada kyÄŤelnĂ­ho kloubu Allofit IT vloĹľka s vitamĂ­nem E neutral KK32 mm 00-8851-012-32</t>
  </si>
  <si>
    <t>KK330</t>
  </si>
  <si>
    <t>nĂˇhrada kyÄŤelnĂ­ho kloubu Allofit IT vloĹľka s vitamĂ­nem E neutral LL/36 mm 00-8851-013-36</t>
  </si>
  <si>
    <t>KI985</t>
  </si>
  <si>
    <t>nĂˇhrada kyÄŤelnĂ­ho kloubu Allofit IT vloĹľka s vitamĂ­nem E neutral MM 36 00-8851-014-36</t>
  </si>
  <si>
    <t>KI795</t>
  </si>
  <si>
    <t>nĂˇhrada kyÄŤelnĂ­ho kloubu Allofit IT vloĹľka s vitamĂ­nem E neutral NN 36 00-8851-015-36</t>
  </si>
  <si>
    <t>KA537</t>
  </si>
  <si>
    <t>nĂˇhrada kyÄŤelnĂ­ho kloubu Allofit pouzdro jamky 48/GG 4243</t>
  </si>
  <si>
    <t>KA538</t>
  </si>
  <si>
    <t>nĂˇhrada kyÄŤelnĂ­ho kloubu Allofit pouzdro jamky 50/HH 4244</t>
  </si>
  <si>
    <t>KA540</t>
  </si>
  <si>
    <t>nĂˇhrada kyÄŤelnĂ­ho kloubu Allofit pouzdro jamky 52/II 4245</t>
  </si>
  <si>
    <t>KA539</t>
  </si>
  <si>
    <t>nĂˇhrada kyÄŤelnĂ­ho kloubu Allofit pouzdro jamky 54/JJ 4246</t>
  </si>
  <si>
    <t>KA541</t>
  </si>
  <si>
    <t>nĂˇhrada kyÄŤelnĂ­ho kloubu Allofit pouzdro jamky 56/KK 4247</t>
  </si>
  <si>
    <t>KA542</t>
  </si>
  <si>
    <t>nĂˇhrada kyÄŤelnĂ­ho kloubu Allofit pouzdro jamky 58/LL 4248</t>
  </si>
  <si>
    <t>KA543</t>
  </si>
  <si>
    <t>nĂˇhrada kyÄŤelnĂ­ho kloubu Allofit pouzdro jamky 60/MM 4249</t>
  </si>
  <si>
    <t>KA549</t>
  </si>
  <si>
    <t>nĂˇhrada kyÄŤelnĂ­ho kloubu Allofit vloĹľka PE SJJ/28 01.00010.210</t>
  </si>
  <si>
    <t>KA551</t>
  </si>
  <si>
    <t>nĂˇhrada kyÄŤelnĂ­ho kloubu Allofit vloĹľka PE SLL/28 01.00010.212</t>
  </si>
  <si>
    <t>KA547</t>
  </si>
  <si>
    <t>nĂˇhrada kyÄŤelnĂ­ho kloubu Allofit vloĹľka SHH/28 01.00010.208</t>
  </si>
  <si>
    <t>KA548</t>
  </si>
  <si>
    <t>nĂˇhrada kyÄŤelnĂ­ho kloubu Allofit vloĹľka SII/28 01.00010.209</t>
  </si>
  <si>
    <t>nĂˇhrada kyÄŤelnĂ­ho kloubu Alofit IT vloĹľka s vitamĂ­nem E neutral II/32 mm 00-8851-010-32</t>
  </si>
  <si>
    <t>KH343</t>
  </si>
  <si>
    <t>nĂˇhrada kyÄŤelnĂ­ho kloubu Alpha vloĹľka durasul GG/28 neutr. 01.00013.207</t>
  </si>
  <si>
    <t>KH421</t>
  </si>
  <si>
    <t>nĂˇhrada kyÄŤelnĂ­ho kloubu Alpha vloĹľka durasul GG/32 01.00013.407</t>
  </si>
  <si>
    <t>KH344</t>
  </si>
  <si>
    <t>nĂˇhrada kyÄŤelnĂ­ho kloubu Alpha vloĹľka durasul HH/28neutr. 01.00013.208</t>
  </si>
  <si>
    <t>KH428</t>
  </si>
  <si>
    <t>nĂˇhrada kyÄŤelnĂ­ho kloubu Alpha vloĹľka durasul HH/32 01.00013.408</t>
  </si>
  <si>
    <t>KH371</t>
  </si>
  <si>
    <t>nĂˇhrada kyÄŤelnĂ­ho kloubu Alpha vloĹľka durasul II/28 01.00013.209</t>
  </si>
  <si>
    <t>KH429</t>
  </si>
  <si>
    <t>nĂˇhrada kyÄŤelnĂ­ho kloubu Alpha vloĹľka durasul II/32 01.00013.409</t>
  </si>
  <si>
    <t>KH372</t>
  </si>
  <si>
    <t>nĂˇhrada kyÄŤelnĂ­ho kloubu Alpha vloĹľka durasul JJ/28 01.00013.210</t>
  </si>
  <si>
    <t>KH430</t>
  </si>
  <si>
    <t>nĂˇhrada kyÄŤelnĂ­ho kloubu Alpha vloĹľka durasul JJ/32 01.00013.410</t>
  </si>
  <si>
    <t>KE043</t>
  </si>
  <si>
    <t>nĂˇhrada kyÄŤelnĂ­ho kloubu Alpha vloĹľka durasul JJ/36 01.00013.710</t>
  </si>
  <si>
    <t>KH431</t>
  </si>
  <si>
    <t>nĂˇhrada kyÄŤelnĂ­ho kloubu Alpha vloĹľka durasul KK/32 01.00013.411</t>
  </si>
  <si>
    <t>KE044</t>
  </si>
  <si>
    <t>nĂˇhrada kyÄŤelnĂ­ho kloubu Alpha vloĹľka durasul KK/36 01.00013.711</t>
  </si>
  <si>
    <t>KH432</t>
  </si>
  <si>
    <t>nĂˇhrada kyÄŤelnĂ­ho kloubu Alpha vloĹľka durasul LL/32 01.00013.412</t>
  </si>
  <si>
    <t>KE045</t>
  </si>
  <si>
    <t>nĂˇhrada kyÄŤelnĂ­ho kloubu Alpha vloĹľka durasul LL/36 01.00013.712</t>
  </si>
  <si>
    <t>KE046</t>
  </si>
  <si>
    <t>nĂˇhrada kyÄŤelnĂ­ho kloubu Alpha vloĹľka durasul MM/36 01.00013.713</t>
  </si>
  <si>
    <t>KL755</t>
  </si>
  <si>
    <t>nĂˇhrada kyÄŤelnĂ­ho kloubu Avantage jamka necementovanĂˇ 50 P0460P50</t>
  </si>
  <si>
    <t>KK356</t>
  </si>
  <si>
    <t>nĂˇhrada kyÄŤelnĂ­ho kloubu Avantage jamka necementovanĂˇ 54 P0460P54</t>
  </si>
  <si>
    <t>KL756</t>
  </si>
  <si>
    <t>nĂˇhrada kyÄŤelnĂ­ho kloubu Avantage vloĹľka E-Poly 28 mm 50 P0561E50</t>
  </si>
  <si>
    <t>KL957</t>
  </si>
  <si>
    <t>nĂˇhrada kyÄŤelnĂ­ho kloubu Avantage vloĹľka E-Poly 28 mm 54 P0561E54</t>
  </si>
  <si>
    <t>KL956</t>
  </si>
  <si>
    <t>nĂˇhrada kyÄŤelnĂ­ho kloubu BI Metric hlaviÄŤka femorĂˇlnĂ­ D 28,0/-3,5/14 P0206c28</t>
  </si>
  <si>
    <t>nĂˇhrada kyÄŤelnĂ­ho kloubu centralizer MS-30 distĂˇlnĂ­ 10/12 01.00351.012</t>
  </si>
  <si>
    <t>nĂˇhrada kyÄŤelnĂ­ho kloubu centralizer MS-30 distĂˇlnĂ­ 12/14 01.00351.214</t>
  </si>
  <si>
    <t>nĂˇhrada kyÄŤelnĂ­ho kloubu centralizer MS-30 distĂˇlnĂ­ 14/16 01.00351.416</t>
  </si>
  <si>
    <t>nĂˇhrada kyÄŤelnĂ­ho kloubu centralizer MS-30 distĂˇlnĂ­ 6/8 01.00356.008</t>
  </si>
  <si>
    <t>nĂˇhrada kyÄŤelnĂ­ho kloubu centralizer MS-30 distĂˇlnĂ­ 8/10 01.00358.010</t>
  </si>
  <si>
    <t>KL799</t>
  </si>
  <si>
    <t>nĂˇhrada kyÄŤelnĂ­ho kloubu dĹ™Ă­k reviznĂ­ Wagner 19/225 mm 01.00102.219</t>
  </si>
  <si>
    <t>KF035</t>
  </si>
  <si>
    <t>nĂˇhrada kyÄŤelnĂ­ho kloubu Durasul jamka Mueller cementovanĂˇ  50/36 05.95001.051</t>
  </si>
  <si>
    <t>nĂˇhrada kyÄŤelnĂ­ho kloubu Durasul jamka Mueller cementovanĂˇ  52/36 05.95001.052</t>
  </si>
  <si>
    <t>KH658</t>
  </si>
  <si>
    <t>nĂˇhrada kyÄŤelnĂ­ho kloubu FITMORE dĹ™Ă­k femorĂˇlnĂ­ necementovanĂ˝ s ofsetem B/10+ offset 01.00551.310</t>
  </si>
  <si>
    <t>KJ839</t>
  </si>
  <si>
    <t>nĂˇhrada kyÄŤelnĂ­ho kloubu FITMORE dĹ™Ă­k femorĂˇlnĂ­ necementovanĂ˝ s ofsetem B/11 01.00551.311</t>
  </si>
  <si>
    <t>KI456</t>
  </si>
  <si>
    <t>nĂˇhrada kyÄŤelnĂ­ho kloubu FITMORE dĹ™Ă­k femorĂˇlnĂ­ necementovanĂ˝ s ofsetem B/7 12/14 01.00551.307</t>
  </si>
  <si>
    <t>nĂˇhrada kyÄŤelnĂ­ho kloubu FITMORE dĹ™Ă­k femorĂˇlnĂ­ necementovanĂ˝ s ofsetem B+ 6 01.00551.306</t>
  </si>
  <si>
    <t>KL255</t>
  </si>
  <si>
    <t>nĂˇhrada kyÄŤelnĂ­ho kloubu forma jednorĂˇzovĂˇ pro cementovĂ˝ spacer dĹ™Ă­k vel. 9 x 125 mm hlavice vel. 51 mm 431109</t>
  </si>
  <si>
    <t>KK666</t>
  </si>
  <si>
    <t>nĂˇhrada kyÄŤelnĂ­ho kloubu hlaviÄŤka  femorĂˇlnĂ­ oxinium 12/14 32 mm +16 71343216</t>
  </si>
  <si>
    <t>KL477</t>
  </si>
  <si>
    <t>nĂˇhrada kyÄŤelnĂ­ho kloubu hlaviÄŤka keramickĂˇ ceramix 32 mm/ +4 76539161</t>
  </si>
  <si>
    <t>KK774</t>
  </si>
  <si>
    <t>nĂˇhrada kyÄŤelnĂ­ho kloubu hlaviÄŤka keramickĂˇ ceramix 32 S/ +0 76539160</t>
  </si>
  <si>
    <t>KK672</t>
  </si>
  <si>
    <t>nĂˇhrada kyÄŤelnĂ­ho kloubu hlaviÄŤka keramickĂˇ ceramix 36 L 75007450</t>
  </si>
  <si>
    <t>nĂˇhrada kyÄŤelnĂ­ho kloubu hlavice kovovĂˇ S30/32 00-8018-032-01</t>
  </si>
  <si>
    <t>nĂˇhrada kyÄŤelnĂ­ho kloubu hlavice kovovĂˇ S30/L32 00-8018-032-03</t>
  </si>
  <si>
    <t>nĂˇhrada kyÄŤelnĂ­ho kloubu hlavice kovovĂˇ S30/M28 00-8018-028-02</t>
  </si>
  <si>
    <t>nĂˇhrada kyÄŤelnĂ­ho kloubu hlavice kovovĂˇ S30/S28 00-8018-028-01</t>
  </si>
  <si>
    <t>KK634</t>
  </si>
  <si>
    <t>nĂˇhrada kyÄŤelnĂ­ho kloubu jamka bicon plus porose ÄŤ.2 75003774</t>
  </si>
  <si>
    <t>KK635</t>
  </si>
  <si>
    <t>nĂˇhrada kyÄŤelnĂ­ho kloubu jamka bicon plus porose ÄŤ.3 75003776,1351</t>
  </si>
  <si>
    <t>KK636</t>
  </si>
  <si>
    <t>nĂˇhrada kyÄŤelnĂ­ho kloubu jamka bicon plus porose ÄŤ.4 75003777,14312</t>
  </si>
  <si>
    <t>KK637</t>
  </si>
  <si>
    <t>nĂˇhrada kyÄŤelnĂ­ho kloubu jamka bicon plus porose ÄŤ.5 75003778</t>
  </si>
  <si>
    <t>KK921</t>
  </si>
  <si>
    <t>nĂˇhrada kyÄŤelnĂ­ho kloubu Ĺˇroub fixaÄŤnĂ­ jamky TRILOGY 6,5 x 25 mm 6624-65-25</t>
  </si>
  <si>
    <t>KL057</t>
  </si>
  <si>
    <t>nĂˇhrada kyÄŤelnĂ­ho kloubu Ĺˇroub fixaÄŤnĂ­ jamky TRILOGY 6,5 x 35 mm 6624-65-35</t>
  </si>
  <si>
    <t>KH757</t>
  </si>
  <si>
    <t>nĂˇhrada kyÄŤelnĂ­ho kloubu Ĺˇroub fixaÄŤnĂ­ jamky TRILOGY 6,5 x 40 mm 6624-65-40</t>
  </si>
  <si>
    <t>KH758</t>
  </si>
  <si>
    <t>nĂˇhrada kyÄŤelnĂ­ho kloubu Ĺˇroub fixaÄŤnĂ­ jamky TRILOGY 6,5 x 50mm 6624-65-50</t>
  </si>
  <si>
    <t>KH016</t>
  </si>
  <si>
    <t>nĂˇhrada kyÄŤelnĂ­ho kloubu Ĺˇroub kostnĂ­  6,5 mm dĂ©lka 20 mm 842015010</t>
  </si>
  <si>
    <t>KG787</t>
  </si>
  <si>
    <t>nĂˇhrada kyÄŤelnĂ­ho kloubu Ĺˇroub kostnĂ­ 6,5 mm dĂ©lka 25 mm 842015020</t>
  </si>
  <si>
    <t>KG788</t>
  </si>
  <si>
    <t>nĂˇhrada kyÄŤelnĂ­ho kloubu Ĺˇroub kostnĂ­ 6,5 mm dĂ©lka 30 mm 842015030</t>
  </si>
  <si>
    <t>KG792</t>
  </si>
  <si>
    <t>nĂˇhrada kyÄŤelnĂ­ho kloubu Ĺˇroub kostnĂ­ 6,5 x 35 mm 842015040</t>
  </si>
  <si>
    <t>nĂˇhrada kyÄŤelnĂ­ho kloubu MS-30 dĹ™Ă­k cementovanĂ˝ 10 30.00.49-100</t>
  </si>
  <si>
    <t>nĂˇhrada kyÄŤelnĂ­ho kloubu MS-30 dĹ™Ă­k cementovanĂ˝ 12 30.00.49-120</t>
  </si>
  <si>
    <t>nĂˇhrada kyÄŤelnĂ­ho kloubu MS-30 dĹ™Ă­k cementovanĂ˝ 14 30.00.49-140</t>
  </si>
  <si>
    <t>nĂˇhrada kyÄŤelnĂ­ho kloubu MS-30 dĹ™Ă­k cementovanĂ˝ 6 30.00.49-060</t>
  </si>
  <si>
    <t>nĂˇhrada kyÄŤelnĂ­ho kloubu MS-30 dĹ™Ă­k cementovanĂ˝ 8 30.00.49-080</t>
  </si>
  <si>
    <t>KA498</t>
  </si>
  <si>
    <t>nĂˇhrada kyÄŤelnĂ­ho kloubu SL dĹ™Ă­k Wagner 15/225 mm 01.00102.215</t>
  </si>
  <si>
    <t>KL463</t>
  </si>
  <si>
    <t>nĂˇhrada kyÄŤelnĂ­ho kloubu SL dĹ™Ă­k Wagner 18/190 mm 01.00101.918</t>
  </si>
  <si>
    <t>nĂˇhrada kyÄŤelnĂ­ho kloubu SL dĹ™Ă­k Zweymuller necementovanĂ˝ 2 2842</t>
  </si>
  <si>
    <t>nĂˇhrada kyÄŤelnĂ­ho kloubu SL dĹ™Ă­k Zweymuller necementovanĂ˝ 3 2843</t>
  </si>
  <si>
    <t>nĂˇhrada kyÄŤelnĂ­ho kloubu SL dĹ™Ă­k Zweymuller necementovanĂ˝ 4 2844</t>
  </si>
  <si>
    <t>nĂˇhrada kyÄŤelnĂ­ho kloubu SL dĹ™Ă­k Zweymuller necementovanĂ˝ 5 2845</t>
  </si>
  <si>
    <t>nĂˇhrada kyÄŤelnĂ­ho kloubu SL dĹ™Ă­k Zweymuller necementovanĂ˝ 6 2846</t>
  </si>
  <si>
    <t>nĂˇhrada kyÄŤelnĂ­ho kloubu SL dĹ™Ă­k Zweymuller necementovanĂ˝ 7 2847</t>
  </si>
  <si>
    <t>nĂˇhrada kyÄŤelnĂ­ho kloubu SL dĹ™Ă­k Zweymuller necementovanĂ˝ 8 2848</t>
  </si>
  <si>
    <t>nĂˇhrada kyÄŤelnĂ­ho kloubu SL dĹ™Ă­k Zweymuller necementovanĂ˝ 9 2849</t>
  </si>
  <si>
    <t>KI973</t>
  </si>
  <si>
    <t>nĂˇhrada kyÄŤelnĂ­ho kloubu Spotorno dĹ™Ă­k CLS necementovanĂ˝ 135Â° C 12/14 vel. 10 29.00.39-100</t>
  </si>
  <si>
    <t>KI974</t>
  </si>
  <si>
    <t>nĂˇhrada kyÄŤelnĂ­ho kloubu Spotorno dĹ™Ă­k CLS necementovanĂ˝ 135Â° C 12/14 vel. 11,25 29.00.39-112</t>
  </si>
  <si>
    <t>KI975</t>
  </si>
  <si>
    <t>nĂˇhrada kyÄŤelnĂ­ho kloubu Spotorno dĹ™Ă­k CLS necementovanĂ˝ 135Â° C 12/14 vel. 12,50 29.00.39-125</t>
  </si>
  <si>
    <t>KI976</t>
  </si>
  <si>
    <t>nĂˇhrada kyÄŤelnĂ­ho kloubu Spotorno dĹ™Ă­k CLS necementovanĂ˝ 135Â° C 12/14 vel. 13,75 29.00.39-137</t>
  </si>
  <si>
    <t>KI969</t>
  </si>
  <si>
    <t>nĂˇhrada kyÄŤelnĂ­ho kloubu Spotorno dĹ™Ă­k CLS necementovanĂ˝ 135Â° C 12/14 vel. 5 29.00.39-050</t>
  </si>
  <si>
    <t>KI971</t>
  </si>
  <si>
    <t>nĂˇhrada kyÄŤelnĂ­ho kloubu Spotorno dĹ™Ă­k CLS necementovanĂ˝ 135Â° C 12/14 vel. 7 29.00.39-070</t>
  </si>
  <si>
    <t>KL914</t>
  </si>
  <si>
    <t>nĂˇhrada kyÄŤelnĂ­ho kloubu systĂ©m TMARS reviznĂ­ vloĹľka Longevity XLPE neutrĂˇlnĂ­ 28/48 mm 7110-48-28</t>
  </si>
  <si>
    <t>KI057</t>
  </si>
  <si>
    <t>nĂˇhrada kyÄŤelnĂ­ho kloubu TMARS reviznĂ­ augmentace acetabulĂˇrbĂ­ vel. 50/10 mm 00-4894-050-10</t>
  </si>
  <si>
    <t>KI519</t>
  </si>
  <si>
    <t>nĂˇhrada kyÄŤelnĂ­ho kloubu TMARS reviznĂ­ augmentace acetabulĂˇrnĂ­  00-4894-054-10</t>
  </si>
  <si>
    <t>KL947</t>
  </si>
  <si>
    <t>nĂˇhrada kyÄŤelnĂ­ho kloubu TMARS reviznĂ­ augmentace acetabulĂˇrnĂ­ vel. 54/15 mm  00-4894-054-115</t>
  </si>
  <si>
    <t>KL568</t>
  </si>
  <si>
    <t>nĂˇhrada kyÄŤelnĂ­ho kloubu TMARS reviznĂ­ jamka 54 mm 00-7000-054-20</t>
  </si>
  <si>
    <t>KI521</t>
  </si>
  <si>
    <t>nĂˇhrada kyÄŤelnĂ­ho kloubu TMARS reviznĂ­ jamka 56mm 00-7000-056-20</t>
  </si>
  <si>
    <t>KL788</t>
  </si>
  <si>
    <t>nĂˇhrada kyÄŤelnĂ­ho kloubu TMARS reviznĂ­ jamka 60 mm 00-7000-060-20</t>
  </si>
  <si>
    <t>KL462</t>
  </si>
  <si>
    <t>nĂˇhrada kyÄŤelnĂ­ho kloubu TMARS reviznĂ­ jamka 66 mm 00-7000-066-20</t>
  </si>
  <si>
    <t>KL895</t>
  </si>
  <si>
    <t>nĂˇhrada kyÄŤelnĂ­ho kloubu TMARS reviznĂ­ klec levĂˇ, krĂˇtkĂˇ pĹ™Ă­ruba s pouzdry 56/58/60 00-7124-056-48</t>
  </si>
  <si>
    <t>KI522</t>
  </si>
  <si>
    <t>nĂˇhrada kyÄŤelnĂ­ho kloubu TMARS reviznĂ­ vloĹľka Longevity 28/48 mm 00-7105-048-28</t>
  </si>
  <si>
    <t>KL214</t>
  </si>
  <si>
    <t>nĂˇhrada kyÄŤelnĂ­ho kloubu TMARS reviznĂ­ vloĹľka Longevity XLPE neutrĂˇlnĂ­ 32/54 mm 7105-54-32</t>
  </si>
  <si>
    <t>KL572</t>
  </si>
  <si>
    <t>nĂˇhrada kyÄŤelnĂ­ho kloubu TMARS reviznĂ­ vloĹľka Longevity XLPE neutrĂˇlnĂ­ 32/56 mm 7105-56-32</t>
  </si>
  <si>
    <t>KL789</t>
  </si>
  <si>
    <t>nĂˇhrada kyÄŤelnĂ­ho kloubu TMARS reviznĂ­ vloĹľka Longevity XLPE neutrĂˇlnĂ­ 36/60 mm 7105-60-36</t>
  </si>
  <si>
    <t>KL354</t>
  </si>
  <si>
    <t>nĂˇhrada kyÄŤelnĂ­ho kloubu TMARS reviznĂ­ vloĹľka Longevity XLPE neutrĂˇlnĂ­ 36/66 mm 7105-66-36</t>
  </si>
  <si>
    <t>nĂˇhrada kyÄŤelnĂ­ho kloubu VERSYS hlavice femorĂˇlnĂ­ kovovĂˇ 3,5 x 28 mm 00-8018-028-03</t>
  </si>
  <si>
    <t>nĂˇhrada kyÄŤelnĂ­ho kloubu VERSYS hlavice femorĂˇlnĂ­ kovovĂˇ NON-SK 7 x 28 00-8018-028-14</t>
  </si>
  <si>
    <t>nĂˇhrada kyÄŤelnĂ­ho kloubu VERSYS hlavice femorĂˇlnĂ­ kovovĂˇ S30/M32 00-8018-032-02</t>
  </si>
  <si>
    <t>KK649</t>
  </si>
  <si>
    <t>nĂˇhrada kyÄŤelnĂ­ho kloubu vloĹľka bicon plus-ceramic insert standard 3/32 75000136</t>
  </si>
  <si>
    <t>KK650</t>
  </si>
  <si>
    <t>nĂˇhrada kyÄŤelnĂ­ho kloubu vloĹľka bicon plus-ceramic insert standard 4/32 75000137</t>
  </si>
  <si>
    <t>KK652</t>
  </si>
  <si>
    <t>nĂˇhrada kyÄŤelnĂ­ho kloubu vloĹľka bicon plus-ceramic insert standard 5/36 75000152</t>
  </si>
  <si>
    <t>KK641</t>
  </si>
  <si>
    <t>nĂˇhrada kyÄŤelnĂ­ho kloubu vloĹľka bicon plus-rexpol insert necementovanĂˇ  2/28 75101923</t>
  </si>
  <si>
    <t>nĂˇhrada kyÄŤelnĂ­ho kloubu ZCA jamka PE Neutral ÄŤ.32/49 00-8005-546-32</t>
  </si>
  <si>
    <t>nĂˇhrada kyÄŤelnĂ­ho kloubu ZCA jamka PE Neutral ÄŤ.32/51 00-8005-548-32</t>
  </si>
  <si>
    <t>nĂˇhrada kyÄŤelnĂ­ho kloubu ZCA jamka PE Neutral ÄŤ.32/53 00-8005-550-32</t>
  </si>
  <si>
    <t>nĂˇhrada kyÄŤelnĂ­ho kloubu ZCA jamka PE Neutral ÄŤ.32/55 00-8005-552-32</t>
  </si>
  <si>
    <t>nĂˇhrada kyÄŤelnĂ­ho kloubu ZCA jamka PE Neutral ÄŤ.32/57 00-8005-554-32</t>
  </si>
  <si>
    <t>nĂˇhrada kyÄŤelnĂ­ho kloubu ZCA jamka PE Neutral ÄŤ.32/59 00-8005-556-32</t>
  </si>
  <si>
    <t>KE661</t>
  </si>
  <si>
    <t>nĂˇhrada kyÄŤelnĂ­ho kloubu ZCA jamka PE Neutral ÄŤ.32/61 00-8005-558-32</t>
  </si>
  <si>
    <t>nĂˇhrada kyÄŤelnĂ­ho kloubu ZCA jamka PE Neutral ÄŤ.47 00-8005-544-28</t>
  </si>
  <si>
    <t>nĂˇhrada kyÄŤelnĂ­ho kloubu ZCA jamka PE Neutral ÄŤ.49 00-8005-546-28</t>
  </si>
  <si>
    <t>nĂˇhrada kyÄŤelnĂ­ho kloubu ZCA jamka PE Neutral ÄŤ.51 00-8005-548-28</t>
  </si>
  <si>
    <t>nĂˇhrada kyÄŤelnĂ­ho kloubu ZCA jamka PE Neutral ÄŤ.53 00-8005-550-28</t>
  </si>
  <si>
    <t>KA584</t>
  </si>
  <si>
    <t>nĂˇhrada kyÄŤelnĂ­ho kloubu ZCA jamka PE Neutral ÄŤ.55 00-8005-552-28</t>
  </si>
  <si>
    <t>KA585</t>
  </si>
  <si>
    <t>nĂˇhrada kyÄŤelnĂ­ho kloubu ZCA jamka PE Neutral ÄŤ.57 00-8005-554-28</t>
  </si>
  <si>
    <t>KI960</t>
  </si>
  <si>
    <t>nĂˇhrada kyÄŤelnĂ­ho koubu ALLOFIT hlaviÄŤka BIOLOX DELTA keramika 28 mm+ 3,5 mm 00-8775-028-03</t>
  </si>
  <si>
    <t>KK524</t>
  </si>
  <si>
    <t>nĂˇhrada kyÄŤelnĂ­ho koubu ALLOFIT hlaviÄŤka BIOLOX DELTA keramika 28/- 3,5 mm 00-8775-028-01</t>
  </si>
  <si>
    <t>KL407</t>
  </si>
  <si>
    <t>nĂˇhrada kyÄŤelnĂ­ho koubu ALLOFIT hlaviÄŤka BIOLOX DELTA keramika 32/+7XL mm 00-8775-032-04</t>
  </si>
  <si>
    <t>KJ645</t>
  </si>
  <si>
    <t>nĂˇhrada kyÄŤelnĂ­ho koubu ALLOFIT hlaviÄŤka BIOLOX DELTA keramika 32/0 mm 00-8775-032-02</t>
  </si>
  <si>
    <t>KI108</t>
  </si>
  <si>
    <t>nĂˇhrada kyÄŤelnĂ­ho koubu ALLOFIT hlaviÄŤka BIOLOX DELTA keramika 36 mm vel.L 00-8775-036-03</t>
  </si>
  <si>
    <t>nĂˇhrada kyÄŤelnĂ­ho koubu ALLOFIT hlaviÄŤka BIOLOX DELTA keramika 36/0mm 00-8775-036-02</t>
  </si>
  <si>
    <t>KK890</t>
  </si>
  <si>
    <t>nĂˇhrada kyÄŤelnĂ­ho koubu ALLOFIT hlaviÄŤka BIOLOX DELTA keramika XL36/+7 mm 00-8775-036-04</t>
  </si>
  <si>
    <t>KL916</t>
  </si>
  <si>
    <t>nĂˇhrada MPT kloubu palce nohy phalangeĂˇlnĂ­ komponenta + vloĹľka vel.20 NWDMGT-890-20PPT</t>
  </si>
  <si>
    <t>KL917</t>
  </si>
  <si>
    <t>nĂˇhrada MTP kloubu palce nohy metatarsalnĂ­ komponenta vel.20 NWDMGT-890-20MT</t>
  </si>
  <si>
    <t>KH155</t>
  </si>
  <si>
    <t>nĂˇhrada ramennĂ­ho kloubu Ĺˇroub small + connector 137415310</t>
  </si>
  <si>
    <t>KG997</t>
  </si>
  <si>
    <t>nĂˇhrada ramennĂ­ho kloubu Ĺˇroub small-r + konektor 137415305</t>
  </si>
  <si>
    <t>KH744</t>
  </si>
  <si>
    <t>nĂˇhrada ramennĂ­ho kloubu SMR adaptĂ©r neutrĂˇlnĂ­ 1330.15.270</t>
  </si>
  <si>
    <t>KL861</t>
  </si>
  <si>
    <t>nĂˇhrada ramennĂ­ho kloubu SMR AXIOMA ÄŤep S-R Short reviznĂ­ necementovanĂ˝ 1375.14.651</t>
  </si>
  <si>
    <t>KL860</t>
  </si>
  <si>
    <t>nĂˇhrada ramennĂ­ho kloubu SMR AXIOMA glenoid Small-R reviznĂ­ necementovanĂ˝ 1376.15.650</t>
  </si>
  <si>
    <t>KI793</t>
  </si>
  <si>
    <t>nĂˇhrada ramennĂ­ho kloubu SMR bezdĹ™Ă­kovĂ˝ systĂ©m glenoid vel. Small â€“ R 1375.20.005</t>
  </si>
  <si>
    <t>KL854</t>
  </si>
  <si>
    <t>nĂˇhrada ramennĂ­ho kloubu SMR bezdĹ™Ă­kovĂ˝ systĂ©m jĂˇdro Medium 1355.14.235</t>
  </si>
  <si>
    <t>KK718</t>
  </si>
  <si>
    <t>nĂˇhrada ramennĂ­ho kloubu SMR bezdĹ™Ă­kovĂ˝ systĂ©m jĂˇdro Medium Short 1355.14.135</t>
  </si>
  <si>
    <t>KK335</t>
  </si>
  <si>
    <t>nĂˇhrada ramennĂ­ho kloubu SMR bezdĹ™Ă­kovĂ˝ systĂ©m spojka se Ĺˇroubem vel. Small - R 1374.15.305</t>
  </si>
  <si>
    <t>KL855</t>
  </si>
  <si>
    <t>nĂˇhrada ramennĂ­ho kloubu SMR bezdĹ™Ă­kovĂ˝ systĂ©m vloĹľka reverznĂ­ 44 mm Medium 1365.09.446</t>
  </si>
  <si>
    <t>KK333</t>
  </si>
  <si>
    <t>nĂˇhrada ramennĂ­ho kloubu SMR bezdĹ™Ă­kovĂ˝ systĂ©m vloĹľka reverznĂ­ 44 mm Short 1365.09.445</t>
  </si>
  <si>
    <t>KH513</t>
  </si>
  <si>
    <t>nĂˇhrada ramennĂ­ho kloubu SMR dĹ™Ă­k kĂłnickĂ˝ necementovanĂ˝ prĹŻm. 18 mm dĂ©lka 80 mm 1304.15.180</t>
  </si>
  <si>
    <t>KH821</t>
  </si>
  <si>
    <t>nĂˇhrada ramennĂ­ho kloubu SMR dĹ™Ă­k kĂłnickĂ˝ necementovanĂ˝ prĹŻm. 19 mm dĂ©lka 80 mm 1304.15.190</t>
  </si>
  <si>
    <t>KH883</t>
  </si>
  <si>
    <t>nĂˇhrada ramennĂ­ho kloubu SMR dĹ™Ă­k kĂłnickĂ˝ necementovanĂ˝ prĹŻm. 20 mm dĂ©lka 80 mm 1304.15.200</t>
  </si>
  <si>
    <t>KK408</t>
  </si>
  <si>
    <t>nĂˇhrada ramennĂ­ho kloubu SMR dĹ™Ă­k kĂłnickĂ˝ necementovanĂ˝ prĹŻm. 24 mm dĂ©lka 80 mm 1304.15.240</t>
  </si>
  <si>
    <t>KH442</t>
  </si>
  <si>
    <t>nĂˇhrada ramennĂ­ho kloubu SMR dĹ™Ă­k velikost 17 1304.15.170</t>
  </si>
  <si>
    <t>KJ137</t>
  </si>
  <si>
    <t>nĂˇhrada ramennĂ­ho kloubu SMR glenoid necementovanĂ˝ 1375.20.010</t>
  </si>
  <si>
    <t>KH010</t>
  </si>
  <si>
    <t>nĂˇhrada ramennĂ­ho kloubu SMR glenosfera 44 mm 137450444</t>
  </si>
  <si>
    <t>KI720</t>
  </si>
  <si>
    <t>nĂˇhrada ramennĂ­ho kloubu SMR hlavice humerĂˇlnĂ­ 46mm 1322.09.460</t>
  </si>
  <si>
    <t>KL899</t>
  </si>
  <si>
    <t>nĂˇhrada ramennĂ­ho kloubu SMR hlavice Resurfacing prĹŻm. 42 mm 1327.11.420</t>
  </si>
  <si>
    <t>KH654</t>
  </si>
  <si>
    <t>nĂˇhrada ramennĂ­ho kloubu SMR tÄ›lo humerĂˇlnĂ­ medium 1350.15.010</t>
  </si>
  <si>
    <t>KG789</t>
  </si>
  <si>
    <t>nĂˇhrada ramennĂ­ho kloubu SMR tÄ›lo humerĂˇlnĂ­ reverznĂ­ 1352.20.010</t>
  </si>
  <si>
    <t>KG995</t>
  </si>
  <si>
    <t>nĂˇhrada ramennĂ­ho kloubu SMR vloĹľka long 44 mm 1362.09.020</t>
  </si>
  <si>
    <t>KH151</t>
  </si>
  <si>
    <t>nĂˇhrada ramennĂ­ho kloubu SMR vloĹľka medium 44 136209015</t>
  </si>
  <si>
    <t>KI532</t>
  </si>
  <si>
    <t>nĂˇhrada ranennĂ­ SMR dĹ™Ă­k Resurfacing 11 x 32 mm 1317.15.010</t>
  </si>
  <si>
    <t>KI502</t>
  </si>
  <si>
    <t>náhrada hlezna HINTEGRA plato 2/5mm 300 205 ND</t>
  </si>
  <si>
    <t>KL408</t>
  </si>
  <si>
    <t>náhrada hlezna HINTEGRA šroub jistící  kortikální Tibia délka 28mm NWD303328S</t>
  </si>
  <si>
    <t>KK342</t>
  </si>
  <si>
    <t>náhrada hlezna HINTEGRA tibiální komponenta  pravá S3 301113ND</t>
  </si>
  <si>
    <t>KI501</t>
  </si>
  <si>
    <t>náhrada hlezna HINTEGRA tibiální komponenta levá S2 302112ND</t>
  </si>
  <si>
    <t>KI421</t>
  </si>
  <si>
    <t>náhrada hlezna komponenta tibiální pravá S4 301204ND</t>
  </si>
  <si>
    <t>náhrada kolenního kloubu  tibiální komponenta cementovaná 3 1581-30-000  PRIMO</t>
  </si>
  <si>
    <t>náhrada kolenního kloubu  tibiální komponenta cementovaná vel. 5 1581-50-000  PRIMO</t>
  </si>
  <si>
    <t>náhrada kolenního kloubu  tibie vel. č. 4 1581-40-000  PRIMO</t>
  </si>
  <si>
    <t>náhrada kolenního kloubu ALLOFIT hlavice BIOLOX DELTA keramika 28/- 3,5 mm 00-8775-028-01</t>
  </si>
  <si>
    <t>náhrada kolenního kloubu ALLOFIT hlavice BIOLOX DELTA keramika 32/0 mm 00-8775-032-02</t>
  </si>
  <si>
    <t>KJ644</t>
  </si>
  <si>
    <t>náhrada kolenního kloubu ALLOFIT vložka BIOLOX DELTA keramika HH/32 mm 00-8775-009-32</t>
  </si>
  <si>
    <t>KL511</t>
  </si>
  <si>
    <t>náhrada kolenního kloubu AS/VEGA  Patella P3- PEGS P2 NX042</t>
  </si>
  <si>
    <t>náhrada kolenního kloubu augmentace posteriální 3/4mm 96-0866 REVIZE</t>
  </si>
  <si>
    <t>KI450</t>
  </si>
  <si>
    <t>náhrada kolenního kloubu COLUMBUS dřík tibiální T1 NN072K</t>
  </si>
  <si>
    <t>KI451</t>
  </si>
  <si>
    <t>náhrada kolenního kloubu COLUMBUS dřík tibiální T2 NN074K</t>
  </si>
  <si>
    <t>KL582</t>
  </si>
  <si>
    <t>náhrada kolenního kloubu E.Motion augmentace tibiální left lateral T2 12 mm revizní NB482</t>
  </si>
  <si>
    <t>KL580</t>
  </si>
  <si>
    <t>náhrada kolenního kloubu E.Motion augumentace tibiální left medial T2 12 mm  revizní NB462</t>
  </si>
  <si>
    <t>KL581</t>
  </si>
  <si>
    <t>náhrada kolenního kloubu E.Motion plato tibiální left T2L 63 x 41 mm NB732K</t>
  </si>
  <si>
    <t>KL579</t>
  </si>
  <si>
    <t>náhrada kolenního kloubu E.Motion PS meniskeální komponenta  3 x 20 mm  left F3  20 mm  revizní NB853</t>
  </si>
  <si>
    <t>náhrada kolenního kloubu femorální komponenta levá vel. 3 96-0003  PRIMO</t>
  </si>
  <si>
    <t>KE030</t>
  </si>
  <si>
    <t>náhrada kolenního kloubu femorální komponenta levá vel. 5 96-0005 PRIMO</t>
  </si>
  <si>
    <t>KE671</t>
  </si>
  <si>
    <t>náhrada kolenního kloubu femur 62-3401R  REVIZE</t>
  </si>
  <si>
    <t>KG951</t>
  </si>
  <si>
    <t>náhrada kolenního kloubu femur revizní 62-3401L REVIZE</t>
  </si>
  <si>
    <t>KL248</t>
  </si>
  <si>
    <t>náhrada kolenního kloubu forma jednorázová pro cementový spacer femorální komponenta vel. 65 mm 432165</t>
  </si>
  <si>
    <t>KL252</t>
  </si>
  <si>
    <t>náhrada kolenního kloubu forma jednorázová pro cementový spacer tibiální komponenta vel. 70 mm 433170</t>
  </si>
  <si>
    <t>KI595</t>
  </si>
  <si>
    <t>náhrada kolenního kloubu insert tibiální  medium 16 mm 1987-27-316 REVIZE</t>
  </si>
  <si>
    <t>KE026</t>
  </si>
  <si>
    <t>náhrada kolenního kloubu koleno prim.femur.kom.pravá 5 96-0015 PRIMO</t>
  </si>
  <si>
    <t>KL465</t>
  </si>
  <si>
    <t>náhrada kolenního kloubu NEXGEN augmentace tibiální vel. 6 - 10 mm 00-5988-006-27</t>
  </si>
  <si>
    <t>KK976</t>
  </si>
  <si>
    <t>náhrada kolenního kloubu NEXGEN dřík prodloužený s ofsetem 14 x 145 mm 00-5988-020-14</t>
  </si>
  <si>
    <t>KI195</t>
  </si>
  <si>
    <t>náhrada kolenního kloubu NEXGEN dřík revizní MBT sleeve por 37mm 1294-54-100 REVIZE</t>
  </si>
  <si>
    <t>náhrada kolenního kloubu NEXGEN komponenta femorální levá vel. D 90-5966-14-01</t>
  </si>
  <si>
    <t>náhrada kolenního kloubu NEXGEN komponenta femorální levá vel. E 90-5966-15-01</t>
  </si>
  <si>
    <t>náhrada kolenního kloubu NEXGEN komponenta femorální levá vel. F 90-5966-16-01</t>
  </si>
  <si>
    <t>náhrada kolenního kloubu NEXGEN komponenta femorální levá vel. G 90-5966-17-01</t>
  </si>
  <si>
    <t>KJ531</t>
  </si>
  <si>
    <t>náhrada kolenního kloubu NEXGEN komponenta femorální levá vel. H 90-5970-18-01</t>
  </si>
  <si>
    <t>náhrada kolenního kloubu NEXGEN komponenta femorální LPS levá stabilizovanaá vel. F 90-5996-16-01</t>
  </si>
  <si>
    <t>náhrada kolenního kloubu NEXGEN komponenta femorální LPS levá stabilizovanável. E 90-5996-15-01</t>
  </si>
  <si>
    <t>náhrada kolenního kloubu NEXGEN komponenta femorální LPS pravá stabilizovaná vel. E 90-5996-15-02</t>
  </si>
  <si>
    <t>KK681</t>
  </si>
  <si>
    <t>náhrada kolenního kloubu NEXGEN komponenta femorální LPS pravá stabilizovaná vel. G 90-5996-17-02</t>
  </si>
  <si>
    <t>náhrada kolenního kloubu NEXGEN komponenta femorální pravá vel. G 90-5966-17-02</t>
  </si>
  <si>
    <t>náhrada kolenního kloubu NEXGEN komponenta tibiální precoat vel. 3 90-5980-37-01</t>
  </si>
  <si>
    <t>náhrada kolenního kloubu NEXGEN komponenta tibiální precoat vel. 5 5980-047-01</t>
  </si>
  <si>
    <t>náhrada kolenního kloubu NEXGEN komponenta tibiální precoat vel. 6 90-5980-47-02</t>
  </si>
  <si>
    <t>náhrada kolenního kloubu NEXGEN komponenta tibiální precoat vel. 7 5980-57-01</t>
  </si>
  <si>
    <t>náhrada kolenního kloubu NEXGEN komponenta tibiální precoat vel. 8 90-5980-57-02</t>
  </si>
  <si>
    <t>náhrada kolenního kloubu NexGen komponenta tibiální precoat vel. 9 90-5980-57-03</t>
  </si>
  <si>
    <t>náhrada kolenního kloubu NEXGEN komponenta tibiální precoat vel.4 5980-37-02</t>
  </si>
  <si>
    <t>náhrada kolenního kloubu NEXGEN komponenta tibiální Prolong modré 7 x 10 mm 5952-50-10</t>
  </si>
  <si>
    <t>KL678</t>
  </si>
  <si>
    <t>náhrada kolenního kloubu NEXGEN LCCK augmentace femorální distální D 5 mm 00-5990-034-10</t>
  </si>
  <si>
    <t>KL677</t>
  </si>
  <si>
    <t>náhrada kolenního kloubu NEXGEN LCCK augmentace femorální posteriální D 5 mm 00-5990-034-01</t>
  </si>
  <si>
    <t>náhrada kolenního kloubu NEXGEN LCCK dřík prodloužený  15 x75 mm revizní 00-5988-012-15</t>
  </si>
  <si>
    <t>náhrada kolenního kloubu NEXGEN LCCK dřík prodloužený s ofsetem 13 x100 mm revizní 00-5988-020-13</t>
  </si>
  <si>
    <t>náhrada kolenního kloubu NEXGEN LCCK dřík prodloužený s ofsetem 16 x145 mm revizní 00-5988-020-16</t>
  </si>
  <si>
    <t>náhrada kolenního kloubu NEXGEN LCCK komponenta femorální vel. D  levá revizní cement 00-5994-014-91</t>
  </si>
  <si>
    <t>náhrada kolenního kloubu NEXGEN LCCK komponenta femorální vel. E  pravá revizní cement 00-5994-015-92</t>
  </si>
  <si>
    <t>KL573</t>
  </si>
  <si>
    <t>náhrada kolenního kloubu NEXGEN LCCK nástavec tibiální 5-15mm RT lat/ LT med revizní 00-5988-005-28</t>
  </si>
  <si>
    <t>KL576</t>
  </si>
  <si>
    <t>náhrada kolenního kloubu NEXGEN LCCK plato tibiální EF56 12 mm revizní 00-5994-040-12</t>
  </si>
  <si>
    <t>náhrada kolenního kloubu NEXGEN plato tibiální LPS - Flex vel. E, F 10 mm 90-5964-32-10</t>
  </si>
  <si>
    <t>KK975</t>
  </si>
  <si>
    <t>náhrada kolenního kloubu NEXGEN plato tibiální LPS - Flex vel. E, F 17 mm 90-5964-32-17</t>
  </si>
  <si>
    <t>náhrada kolenního kloubu NEXGEN plato tibiální LPS - Flex vel. E, F 20 mm 90-5964-30-10</t>
  </si>
  <si>
    <t>náhrada kolenního kloubu NEXGEN plato tibiální LPS - Flex vel. E, F12 mm 90-5964-40-12</t>
  </si>
  <si>
    <t>náhrada kolenního kloubu NEXGEN plato tibiální LPS - Flex vel. E,F 10 mm 90-5964-51-10</t>
  </si>
  <si>
    <t>KL532</t>
  </si>
  <si>
    <t>náhrada kolenního kloubu NEXGEN plato tibiální LPS - Flex vel. E,F 12 mm 90-5964-51-12</t>
  </si>
  <si>
    <t>náhrada kolenního kloubu NEXGEN plato tibiální LPS - Flex vel. E,F 14 mm 90-5964-51-14</t>
  </si>
  <si>
    <t>KL409</t>
  </si>
  <si>
    <t>náhrada kolenního kloubu NEXGEN plato tibiální LPS - Flex vel. G,H 14 mm 90-5964-42-14</t>
  </si>
  <si>
    <t>KL398</t>
  </si>
  <si>
    <t>náhrada kolenního kloubu NEXGEN plato tibiální LPS - Flex vel. G,H 20 mm 90-5964-42-20</t>
  </si>
  <si>
    <t>KK769</t>
  </si>
  <si>
    <t>náhrada kolenního kloubu NEXGEN plato tibiální LPS - Flex vel.G,H 12 mm 90-5964-50-12</t>
  </si>
  <si>
    <t>náhrada kolenního kloubu NEXGEN plato tibiální LPS-Flex C,D 17 mm 90-5964-30-17</t>
  </si>
  <si>
    <t>náhrada kolenního kloubu NEXGEN plato tibiální LPS-Flex E,F 17 mm 90-5964-40-17</t>
  </si>
  <si>
    <t>náhrada kolenního kloubu NEXGEN plato tibiální Prolong CR žluté 3,4 x 17 mm 90-5952-30-17</t>
  </si>
  <si>
    <t>náhrada kolenního kloubu NEXGEN plato tibiální Prolong LPS - Flex vel. C, D 12 mm 90-5964-30-12</t>
  </si>
  <si>
    <t>náhrada kolenního kloubu NEXGEN plato tibiální Prolong LPS - Flex vel. C,H 14 mm 90-5952-50-14</t>
  </si>
  <si>
    <t>náhrada kolenního kloubu NEXGEN plato tibiální Prolong LPS - Flex vel. E, F 12 mm 90-5964-32-12</t>
  </si>
  <si>
    <t>náhrada kolenního kloubu NEXGEN plato tibiální Prolong LPS - Flex vel. E, F 14 mm 90-5964-40-14</t>
  </si>
  <si>
    <t>náhrada kolenního kloubu NEXGEN plato tibiální Prolong LPS - Flex vel. E,F 10 mm 90-5962-40-10</t>
  </si>
  <si>
    <t>KL514</t>
  </si>
  <si>
    <t>náhrada kolenního kloubu NEXGEN plato tibiální Prolong LPS - Flex vel. G,H 17 mm 90-5964-42-17</t>
  </si>
  <si>
    <t>náhrada kolenního kloubu NEXGEN plato tibiální Prolong LPS pravá stabilizovaná vel. D 90-5996-14-02</t>
  </si>
  <si>
    <t>náhrada kolenního kloubu NexGen plato tibiální Prolong LPS-Flex E, F 14 MM 90-5964-32-14</t>
  </si>
  <si>
    <t>náhrada kolenního kloubu NexGen plato tibiální Prolong modré  50 x 7,8,9,10 17 mm 90-5952-50-17</t>
  </si>
  <si>
    <t>náhrada kolenního kloubu NexGen plato tibiální Prolong modré 50 x 12 mm 90-5952-50-12</t>
  </si>
  <si>
    <t>KL513</t>
  </si>
  <si>
    <t>náhrada kolenního kloubu NEXGEN plato tibiální Prolong NG LPS- Flex fixed prolong art. Surf. 17 mm 00-5962-032-17</t>
  </si>
  <si>
    <t>náhrada kolenního kloubu NexGen plato tibiální Prolong zelené 10 mm 90-5952-40-10</t>
  </si>
  <si>
    <t>náhrada kolenního kloubu NexGen plato tibiální Prolong zelené 17 mm 90-5952-40-17</t>
  </si>
  <si>
    <t>náhrada kolenního kloubu NEXGEN plato tibiální Prolong zelené 5,6 x 12 mm 90-5952-40-12</t>
  </si>
  <si>
    <t>KJ550</t>
  </si>
  <si>
    <t>náhrada kolenního kloubu NEXGEN plato tibiální Prolong zelené 5,6 x 12 mm 90-5970-40-12 REVIZE</t>
  </si>
  <si>
    <t>náhrada kolenního kloubu NEXGEN plato tibiální Prolong zelené 5,6 x 14 mm 90-5952-40-14</t>
  </si>
  <si>
    <t>KJ635</t>
  </si>
  <si>
    <t>náhrada kolenního kloubu NEXGEN plato tibiální Prolong zelené 5,6 x 14 mm 90-5970-40-14 REVIZE</t>
  </si>
  <si>
    <t>náhrada kolenního kloubu NEXGEN plato tibiální Prolong žluté 3,4 x 10 mm 90-5952-30-10</t>
  </si>
  <si>
    <t>náhrada kolenního kloubu NEXGEN plato tibiální Prolong žluté 3,4 x 12 mm 90-5952-30-12</t>
  </si>
  <si>
    <t>KJ396</t>
  </si>
  <si>
    <t>náhrada kolenního kloubu NEXGEN plato tibiální Prolong žluté 3,4 x 12 mm 90-5970-30-12 REVIZE</t>
  </si>
  <si>
    <t>KJ706</t>
  </si>
  <si>
    <t>náhrada kolenního kloubu NexGen plato tibiální Prolong žluté 3,4 x 14 90-5970-30-14 REVIZE</t>
  </si>
  <si>
    <t>náhrada kolenního kloubu NexGen plato tibiální Prolong žluté 3,4 x 14 žluté 90-5952-30-14</t>
  </si>
  <si>
    <t>KI194</t>
  </si>
  <si>
    <t>náhrada kolenního kloubu NEXGEN plato tibiální žluté 10 mm 90-5970-30-10 REVIZE</t>
  </si>
  <si>
    <t>ZJ085</t>
  </si>
  <si>
    <t>Náhrada kolenního kloubu OXFORD plato meniskové 159555</t>
  </si>
  <si>
    <t>Náhrada kolenního kloubu OXFORD unikompartmentální komponenta femorální vel. Large 166943</t>
  </si>
  <si>
    <t>Náhrada kolenního kloubu OXFORD unikompartmentální komponenta femorální vel. medium 166942</t>
  </si>
  <si>
    <t>Náhrada kolenního kloubu OXFORD unikompartmentální tibiální komponenta levá 54722</t>
  </si>
  <si>
    <t>ZQ714</t>
  </si>
  <si>
    <t>Náhrada kolenního kloubu OXFORD unikompartmentální tibiální komponenta levá mediální F154775</t>
  </si>
  <si>
    <t>ZR196</t>
  </si>
  <si>
    <t>Náhrada kolenního kloubu OXFORD unikompartmentální vložka meniskeální anatomická levá mediální 7,0 mm 159558</t>
  </si>
  <si>
    <t>ZQ742</t>
  </si>
  <si>
    <t>Náhrada kolenního kloubu OXFORD unikompartmentální vložka meniskeální anatomická levá mediální Large 5,0 mm 159556</t>
  </si>
  <si>
    <t>Náhrada kolenního kloubu OXFORD unikompartmentální vložka meniskeální anatomická levá mediální RM 3,0 mm 159554</t>
  </si>
  <si>
    <t>Náhrada kolenního kloubu OXFORD unikompartmentální vložka meniskeální anatomická levá mediální RM 5,0 mm 159549</t>
  </si>
  <si>
    <t>náhrada kolenního kloubu P.F.C. adaptér femorální +2/-2 offset 96-0784 REVIZE</t>
  </si>
  <si>
    <t>náhrada kolenního kloubu P.F.C. adaptér femorální 5 96-0781 REVIZE</t>
  </si>
  <si>
    <t>KG987</t>
  </si>
  <si>
    <t>náhrada kolenního kloubu plato tibiální 198727314 REVIZE</t>
  </si>
  <si>
    <t>Náhrada kolenního kloubu ProSpon komponenta femorální vektor 4R Z01170-0400-67046</t>
  </si>
  <si>
    <t>ZO427</t>
  </si>
  <si>
    <t>Náhrada kolenního kloubu ProSpon komponenta femorální vektor 6L Z01180-0600-80054</t>
  </si>
  <si>
    <t>ZP338</t>
  </si>
  <si>
    <t>Náhrada kolenního kloubu ProSpon plato tibiální vektor 4 Z01240-0400-66046</t>
  </si>
  <si>
    <t>ZO103</t>
  </si>
  <si>
    <t>Náhrada kolenního kloubu ProSpon plato tibiální vektor 6 Z01240-0600-79053</t>
  </si>
  <si>
    <t>ZQ970</t>
  </si>
  <si>
    <t>Náhrada kolenního kloubu ProSpon vložka tibiální 4/12L Z01240-0432-66012</t>
  </si>
  <si>
    <t>ZQ551</t>
  </si>
  <si>
    <t>Náhrada kolenního kloubu ProSpon vložka tibiální 6/10LZ01240-0633-79010</t>
  </si>
  <si>
    <t>Náhrada kolenního kloubu ProSpon vložka tibiální vektor 4/10R Z01240-0432-66010</t>
  </si>
  <si>
    <t>KF590</t>
  </si>
  <si>
    <t>náhrada kolenního kloubu revizní S-ROM femorální komponenta levá rotační  small 62-3411L  REVIZE</t>
  </si>
  <si>
    <t>KK236</t>
  </si>
  <si>
    <t>náhrada kolenního kloubu revizní S-ROM femorální komponenta pravá Himge PinS 66 x 62 mm 62-3411R  REVIZE</t>
  </si>
  <si>
    <t>náhrada kolenního kloubu SIGMA  P.F.C. komponenta femorální univerzální rukávec 46 mm 1294-53-245 REVIZE</t>
  </si>
  <si>
    <t>KJ168</t>
  </si>
  <si>
    <t>náhrada kolenního kloubu SIGMA  P.F.C. komponenta univerzální femorální rukávec 46 mm 1294-53-246 REVIZE</t>
  </si>
  <si>
    <t>KH681</t>
  </si>
  <si>
    <t>náhrada kolenního kloubu SIGMA dřík universální 75mmx18mm 86-7418   REVIZE</t>
  </si>
  <si>
    <t>KI593</t>
  </si>
  <si>
    <t>náhrada kolenního kloubu SIGMA dřík univerzální 115x14 mm 86-7428   REVIZE</t>
  </si>
  <si>
    <t>náhrada kolenního kloubu SIGMA dřík univerzální 75mmx14mm 867414   REVIZE</t>
  </si>
  <si>
    <t>náhrada kolenního kloubu SIGMA dřík univerzální 75x16mm 86-7416    REVIZE</t>
  </si>
  <si>
    <t>KH874</t>
  </si>
  <si>
    <t>náhrada kolenního kloubu SIGMA femorální komponenta levá vel.3 1960-40-300 REVIZE</t>
  </si>
  <si>
    <t>KI866</t>
  </si>
  <si>
    <t>náhrada kolenního kloubu SIGMA komponenta femorální PS levá vel. 2,5 96-0008 PRIMO</t>
  </si>
  <si>
    <t>náhrada kolenního kloubu Sigma komponenta femorální PS levá vel. 6 revizní, stabilizovaná 1960-40-600</t>
  </si>
  <si>
    <t>KJ281</t>
  </si>
  <si>
    <t>náhrada kolenního kloubu Sigma komponenta femorální PS pravá vel. 3 revizní, stabilizovaná, cementovaná 1960-50-300  REVIZE</t>
  </si>
  <si>
    <t>KL400</t>
  </si>
  <si>
    <t>náhrada kolenního kloubu Sigma P.F.C.  patela - oval cementovaná 35 mm 96-0101</t>
  </si>
  <si>
    <t>KI874</t>
  </si>
  <si>
    <t>náhrada kolenního kloubu SIGMA P.F.C. nástavec tibiální s drážkami 1 vel. 115x18mm 86-7432   REVIZE</t>
  </si>
  <si>
    <t>KL399</t>
  </si>
  <si>
    <t>náhrada kolenního kloubu SIGMA P.F.C. nástavec tibiální s drážkami vel. 115 x 12 mm 86-7426    REVIZE</t>
  </si>
  <si>
    <t>KI986</t>
  </si>
  <si>
    <t>náhrada kolenního kloubu SIGMA P.F.C. nástavec tibiální s drážkami vel. 75 x 12 mm 86-7412   REVIZE</t>
  </si>
  <si>
    <t>KL567</t>
  </si>
  <si>
    <t>náhrada kolenního kloubu SIGMA P.F.C. vložka tibiální PE stabilizační  vel. 3 x 12,5 mm 1581-23-112</t>
  </si>
  <si>
    <t>KL565</t>
  </si>
  <si>
    <t>náhrada kolenního kloubu SIGMA P.F.C. vložka tibiální PE stabilizační  vel. 5 x10 mm 1581-25-110</t>
  </si>
  <si>
    <t>KJ282</t>
  </si>
  <si>
    <t>náhrada kolenního kloubu Sigma P.F.C. vložka tibiální rotační stabilizační vel. 3 x 12,5 mm 96-2132  REVIZE</t>
  </si>
  <si>
    <t>KI594</t>
  </si>
  <si>
    <t>náhrada kolenního kloubu SIGMA sleev femorální distal. 31 mm 1294-53-215 REVIZE</t>
  </si>
  <si>
    <t>KI663</t>
  </si>
  <si>
    <t>náhrada kolenního kloubu SIGMA vložka tibiální XLK 10 mm 2,5 1581-12-110 PRIMO</t>
  </si>
  <si>
    <t>KI668</t>
  </si>
  <si>
    <t>náhrada kolenního kloubu SIGMA vložka tibiální XLK 10 mm 4 1581-14-110  PRIMO</t>
  </si>
  <si>
    <t>KI860</t>
  </si>
  <si>
    <t>náhrada kolenního kloubu SIGMA vložka tibiální XLK vel.2,5 12,5 mm 1581-12-112  PRIMO</t>
  </si>
  <si>
    <t>náhrada kolenního kloubu SIGMA vložka tibiální XLK vel.4 12,5 mm 1581-14-112  PRIMO</t>
  </si>
  <si>
    <t>KI661</t>
  </si>
  <si>
    <t>náhrada kolenního kloubu tibiální komponenta cementovaná vel. 2,5 1581-25-000  PRIMO</t>
  </si>
  <si>
    <t>KH597</t>
  </si>
  <si>
    <t>náhrada kolenního kloubu tibiální sleev 29mm 1294-54-000 REVIZE</t>
  </si>
  <si>
    <t>KF591</t>
  </si>
  <si>
    <t>náhrada kolenního kloubu tibie 129435140 REVIZE</t>
  </si>
  <si>
    <t>KG601</t>
  </si>
  <si>
    <t>náhrada kolenního kloubu tibie revizní č. 3 129435130 REVIZE</t>
  </si>
  <si>
    <t>KI175</t>
  </si>
  <si>
    <t>náhrada kolenního kloubu tibie revizní vel.4 1294-35-140 REVIZE</t>
  </si>
  <si>
    <t>náhrada kolenního kloubu tibie revizní velikost 2,5 1294-35-125 REVIZE</t>
  </si>
  <si>
    <t>KG968</t>
  </si>
  <si>
    <t>náhrada kolenního kloubu tibie rotační 2 129435120 REVIZE</t>
  </si>
  <si>
    <t>KF782</t>
  </si>
  <si>
    <t>náhrada kolenního koubu tibie sleeve 45 mm M/L 129454110  REVIZE</t>
  </si>
  <si>
    <t>náhrada kyčelního kloubu Alloclassic vložka st.61/32 mm 3525</t>
  </si>
  <si>
    <t>náhrada kyčelního kloubu Alloclassic vložka st.64/32 mm 3526</t>
  </si>
  <si>
    <t>náhrada kyčelního kloubu Alloclassic vložka stand. durasul 61/32 mm 01.00126.661</t>
  </si>
  <si>
    <t>náhrada kyčelního kloubu Alloclassic vložka stand. durasul 64/32 mm 01.00126.664</t>
  </si>
  <si>
    <t>náhrada kyčelního kloubu ALLOFIT hlavice BIOLOX DELTA keramika 32/+7XL mm 00-8775-032-04</t>
  </si>
  <si>
    <t>náhrada kyčelního kloubu ALLOFIT hlavička BIOLOX DELTA keramika 32/+ 3,5 mm 00-8775-032-03</t>
  </si>
  <si>
    <t>KJ186</t>
  </si>
  <si>
    <t>náhrada kyčelního kloubu Allofit IT hlavice Biolox Delta Ceramic 28+0 M 00-8775-028-02</t>
  </si>
  <si>
    <t>náhrada kyčelního kloubu Allofit IT pouzdro jamky 46/FF 00-8755-046-00</t>
  </si>
  <si>
    <t>náhrada kyčelního kloubu ALLOFIT IT pouzdro jamky 48/GG 00-8755-048-00</t>
  </si>
  <si>
    <t>náhrada kyčelního kloubu Allofit IT pouzdro jamky 54/ JJ 00-8755-054-00</t>
  </si>
  <si>
    <t>náhrada kyčelního kloubu Allofit IT pouzdro jamky 58/LL 00-8755-058-00</t>
  </si>
  <si>
    <t>náhrada kyčelního kloubu ALLOFIT IT pozdro jamky 52/II 00-8755-052-00</t>
  </si>
  <si>
    <t>KJ185</t>
  </si>
  <si>
    <t>náhrada kyčelního kloubu Allofit IT vložka Biolox Delta Ceramic FF/28mm 00-8775-007-28</t>
  </si>
  <si>
    <t>náhrada kyčelního kloubu Allofit IT vložka s vitamínem E neutral FF 28 mm 00-8851-007-28</t>
  </si>
  <si>
    <t>náhrada kyčelního kloubu Allofit IT vložka s vitamínem E neutral GG/28 mm 00-8851-008-28</t>
  </si>
  <si>
    <t>náhrada kyčelního kloubu Allofit IT vložka s vitamínem E neutral GG/32 mm 00-8851-008-32</t>
  </si>
  <si>
    <t>náhrada kyčelního kloubu Allofit IT vložka s vitamínem E neutral HH 28 mm 00-8851-009-28</t>
  </si>
  <si>
    <t>náhrada kyčelního kloubu Allofit IT vložka s vitamínem E neutral HH 32 00-8851-009-32</t>
  </si>
  <si>
    <t>náhrada kyčelního kloubu Allofit IT vložka s vitamínem E neutral JJ 32 mm 00-8851-011-32</t>
  </si>
  <si>
    <t>náhrada kyčelního kloubu Allofit IT vložka s vitamínem E neutral JJ 36 00-8851-011-36</t>
  </si>
  <si>
    <t>KJ227</t>
  </si>
  <si>
    <t>náhrada kyčelního kloubu Allofit IT vložka s vitamínem E neutral KK 28mm 00-8851-010-28</t>
  </si>
  <si>
    <t>náhrada kyčelního kloubu Allofit IT vložka s vitamínem E neutral KK 36 00-8851-012-36</t>
  </si>
  <si>
    <t>náhrada kyčelního kloubu Allofit IT vložka s vitamínem E neutral KK32 mm 00-8851-012-32</t>
  </si>
  <si>
    <t>náhrada kyčelního kloubu Allofit IT vložka s vitamínem E neutral LL/36 mm 00-8851-013-36</t>
  </si>
  <si>
    <t>náhrada kyčelního kloubu Allofit IT vložka s vitamínem E neutral MM 36 00-8851-014-36</t>
  </si>
  <si>
    <t>KL467</t>
  </si>
  <si>
    <t>náhrada kyčelního kloubu Allofit IT vložka s vitamínem E neutral OO 36mm 00-8851-016-36</t>
  </si>
  <si>
    <t>KI897</t>
  </si>
  <si>
    <t>náhrada kyčelního kloubu ALLOFIT vložka BIOLOX DELTA keramika 28/0 M 00-8775-28-02</t>
  </si>
  <si>
    <t>náhrada kyčelního kloubu ALLOFIT vložka BIOLOX DELTA keramika II/36 mm 00-8775-010-36</t>
  </si>
  <si>
    <t>KK916</t>
  </si>
  <si>
    <t>náhrada kyčelního kloubu ALLOFIT vložka BIOLOX DELTA keramika JJ/36 mm 00-8775-011-36</t>
  </si>
  <si>
    <t>náhrada kyčelního kloubu Alofit IT vložka s vitamínem E neutral II/32 mm 00-8851-010-32</t>
  </si>
  <si>
    <t>KA499</t>
  </si>
  <si>
    <t>náhrada kyčelního kloubu dřík Wagner 14/265 mm 01.00102.614</t>
  </si>
  <si>
    <t>náhrada kyčelního kloubu dřík Wagner 18/190 mm 01.00101.918</t>
  </si>
  <si>
    <t>KA503</t>
  </si>
  <si>
    <t>náhrada kyčelního kloubu dřík Wagner 18/265 mm 01.00102.618</t>
  </si>
  <si>
    <t>KL506</t>
  </si>
  <si>
    <t>náhrada kyčelního kloubu dřík Wagner 21/225 mm 01.00102.221</t>
  </si>
  <si>
    <t>KI826</t>
  </si>
  <si>
    <t>náhrada kyčelního kloubu FITMORE dřík femorální necementovaný B/9 01.00551.209</t>
  </si>
  <si>
    <t>náhrada kyčelního kloubu FITMORE dřík femorální s ofsetem B/7 12/14 01.00551.307</t>
  </si>
  <si>
    <t>KI721</t>
  </si>
  <si>
    <t>náhrada kyčelního kloubu FITMORE dřík femorální s ofsetem C/6 01.00551.406</t>
  </si>
  <si>
    <t>KL257</t>
  </si>
  <si>
    <t>náhrada kyčelního kloubu forma jednorázová pro cementový spacer dřík vel. 13 x 145 mm hlavice vel. 57 mm 431113</t>
  </si>
  <si>
    <t>náhrada kyčelního kloubu forma jednorázová pro cementový spacer dřík vel. 9 x 125 mm hlavice vel. 51 mm 431109</t>
  </si>
  <si>
    <t>náhrada kyčelního kloubu hlavice DURASUL kov. XL/32 mm + 8 01.01012.328</t>
  </si>
  <si>
    <t>KK655</t>
  </si>
  <si>
    <t>náhrada kyčelního kloubu hlavička  femorální oxinium 12/14 28 mm +  0 71342800</t>
  </si>
  <si>
    <t>KK660</t>
  </si>
  <si>
    <t>náhrada kyčelního kloubu hlavička  femorální oxinium 12/14 28 mm +16 71342816</t>
  </si>
  <si>
    <t>náhrada kyčelního kloubu hlavička  femorální oxinium 12/14 32 mm +16 71343216</t>
  </si>
  <si>
    <t>KK663</t>
  </si>
  <si>
    <t>náhrada kyčelního kloubu hlavička  femorální oxinium 12/14 32 mm +4 71343204</t>
  </si>
  <si>
    <t>náhrada kyčelního kloubu hlavička BIOLOX DELTA keramika pr. 36 mm vel.L 00-8775-036-03</t>
  </si>
  <si>
    <t>náhrada kyčelního kloubu hlavička keramická ceramix 32 mm/ +4 76539161</t>
  </si>
  <si>
    <t>náhrada kyčelního kloubu jamka bicon plus porose č.3 75003776,1351</t>
  </si>
  <si>
    <t>náhrada kyčelního kloubu jamka bicon plus porose č.4 75003777,14312</t>
  </si>
  <si>
    <t>náhrada kyčelního kloubu necement. dřík CLS Spotorno 135° C 12/14 vel. 10 29.00.39-100</t>
  </si>
  <si>
    <t>náhrada kyčelního kloubu necement. dřík CLS Spotorno 135° C 12/14 vel. 11,25 29.00.39-112</t>
  </si>
  <si>
    <t>náhrada kyčelního kloubu necement. dřík CLS Spotorno 135° C 12/14 vel. 12,50 29.00.39-125</t>
  </si>
  <si>
    <t>náhrada kyčelního kloubu necement. dřík CLS Spotorno 135° C 12/14 vel. 13,75 29.00.39-137</t>
  </si>
  <si>
    <t>KI959</t>
  </si>
  <si>
    <t>náhrada kyčelního kloubu necement. dřík CLS Spotorno 135° C 12/14 vel. 16.25 29.00.39-162</t>
  </si>
  <si>
    <t>KI972</t>
  </si>
  <si>
    <t>náhrada kyčelního kloubu necement. dřík CLS Spotorno 135° C 12/14 vel. 8 29.00.39-080</t>
  </si>
  <si>
    <t>KI958</t>
  </si>
  <si>
    <t>náhrada kyčelního kloubu necement. dřík CLS Spotorno 135° C 12/14 vel. 9 29.00.39-090</t>
  </si>
  <si>
    <t>ZR167</t>
  </si>
  <si>
    <t>Náhrada kyčelního kloubu ProSpon Z komponenta proximální femur 12/280N130 individuálně zhotovená CM180145</t>
  </si>
  <si>
    <t>KJ943</t>
  </si>
  <si>
    <t>náhrada kyčelního kloubu revizní ALLOFIT hlavička BIOLOX OPTION keramika XL32/+7 mm 00-8777-032-04</t>
  </si>
  <si>
    <t>KK477</t>
  </si>
  <si>
    <t>náhrada kýčelního kloubu revizní ALLOFIT vložka BIOLOX DELTA keramika GG/28 00-8775-008-28</t>
  </si>
  <si>
    <t>KL470</t>
  </si>
  <si>
    <t>náhrada kyčelního kloubu system Revitan distální komponenta curved 16/200 01.00406.216</t>
  </si>
  <si>
    <t>KL469</t>
  </si>
  <si>
    <t>náhrada kyčelního kloubu systém Revitan distální komponenta curved 18/200 01.00406.218</t>
  </si>
  <si>
    <t>KL468</t>
  </si>
  <si>
    <t>náhrada kyčelního kloubu systém Revitan proximální komponenta cylindrical 105 12/14  01.00402.105</t>
  </si>
  <si>
    <t>KL471</t>
  </si>
  <si>
    <t>náhrada kyčelního kloubu system Revitan proximální komponenta cylindrical. 65 12/14  01.00402.065</t>
  </si>
  <si>
    <t>KL664</t>
  </si>
  <si>
    <t>náhrada kyčelního kloubu systém TMARS revizní augmentace acetabulární  50/10 mm 00-4894-058-10</t>
  </si>
  <si>
    <t>náhrada kyčelního kloubu systém TMARS revizní augmentace acetabulární 00-4894-054-10</t>
  </si>
  <si>
    <t>KL674</t>
  </si>
  <si>
    <t>náhrada kyčelního kloubu systém TMARS revizní jamka 52 mm 00-7000-052-20</t>
  </si>
  <si>
    <t>náhrada kyčelního kloubu systém TMARS revizní jamka 54 mm 00-7000-054-20</t>
  </si>
  <si>
    <t>KL314</t>
  </si>
  <si>
    <t>náhrada kyčelního kloubu systém TMARS revizní jamka 54 mm 7000-054-20</t>
  </si>
  <si>
    <t>náhrada kyčelního kloubu systém TMARS revizní jamka 56mm 00-7000-056-20</t>
  </si>
  <si>
    <t>náhrada kyčelního kloubu systém TMARS revizní jamka 66 mm 00-7000-066-20</t>
  </si>
  <si>
    <t>KL433</t>
  </si>
  <si>
    <t>náhrada kyčelního kloubu systém TMARS revizní jamka 70  mm 7000-070-20</t>
  </si>
  <si>
    <t>KH756</t>
  </si>
  <si>
    <t>náhrada kyčelního kloubu systém TMARS revizní vložka Longevity XLPE neutrální 28/52mm 7105-52-28</t>
  </si>
  <si>
    <t>náhrada kyčelního kloubu systém TMARS revizní vložka Longevity XLPE neutrální 32/54 mm 7105-54-32</t>
  </si>
  <si>
    <t>KL569</t>
  </si>
  <si>
    <t>náhrada kyčelního kloubu systém TMARS revizní vložka Longevity XLPE neutrální 32/54 mm 7110-54-32</t>
  </si>
  <si>
    <t>náhrada kyčelního kloubu systém TMARS revizní vložka Longevity XLPE neutrální 32/56 mm 7105-56-32</t>
  </si>
  <si>
    <t>náhrada kyčelního kloubu systém TMARS revizní vložka Longevity XLPE neutrální 36/66 mm 7105-66-36</t>
  </si>
  <si>
    <t>KL313</t>
  </si>
  <si>
    <t>náhrada kyčelního kloubu systém TMARS ucpávka acetabulární 38mm 00-4199-001-38</t>
  </si>
  <si>
    <t>náhrada kyčelního kloubu šroub fixační jamky TRILOGY 6,5 x 25 mm 6624-65-25</t>
  </si>
  <si>
    <t>KI520</t>
  </si>
  <si>
    <t>náhrada kyčelního kloubu šroub fixační jamky TRILOGY 6,5 x 30mm 6624-65-30</t>
  </si>
  <si>
    <t>náhrada kyčelního kloubu šroub fixační jamky TRILOGY 6,5 x 35 mm 6624-65-35</t>
  </si>
  <si>
    <t>náhrada kyčelního kloubu šroub fixační jamky TRILOGY 6,5 x 40 mm 6624-65-40</t>
  </si>
  <si>
    <t>náhrada kyčelního kloubu šroub fixační jamky TRILOGY 6,5 x 50mm 6624-65-50</t>
  </si>
  <si>
    <t>náhrada kyčelního kloubu šroub kostní  6,5 mm délka 20 mm 842015010</t>
  </si>
  <si>
    <t>náhrada kyčelního kloubu šroub kostní 6,5 mm délka 30 mm 842015030</t>
  </si>
  <si>
    <t>náhrada kyčelního kloubu šroub kostní 6,5 x 35 mm 842015040</t>
  </si>
  <si>
    <t>KI867</t>
  </si>
  <si>
    <t>náhrada kyčelního kloubu VERSYS hlavice femorální 28 mm x 10,5 mm 8018-28-05</t>
  </si>
  <si>
    <t>náhrada kyčelního kloubu vložka bicon plus-ceramic insert standard 3/32 75000136</t>
  </si>
  <si>
    <t>KK646</t>
  </si>
  <si>
    <t>náhrada kyčelního kloubu vložka bicon plus-rexpol insert antilux necementovaná 2/28 75003785</t>
  </si>
  <si>
    <t>KK643</t>
  </si>
  <si>
    <t>náhrada kyčelního kloubu vložka bicon plus-rexpol insert necementovaná  4/28 (75003750) 75101925</t>
  </si>
  <si>
    <t>KK739</t>
  </si>
  <si>
    <t>náhrada kyčelního kloubu vložka bicon plus-rexpol insert necementovaná 4/32 75003759</t>
  </si>
  <si>
    <t>KJ720</t>
  </si>
  <si>
    <t>náhrada kyčelního koubu ALLOFIT hlavička BIOLOX DELTA keramika S32/-3,5 mm 00-8775-032-01</t>
  </si>
  <si>
    <t>náhrada kyčelního koubu FITMORE dřík femorální s ofsetem B/11 01.00551.311</t>
  </si>
  <si>
    <t>náhrada kyčelního koubu hlavice BIOLOX DELTA 28 mm+ 3,5 mm 00-8775-028-03</t>
  </si>
  <si>
    <t>náhrada kyčelního koubu hlavička BIOLOX DELTA keramikaXL36/+7 mm 00-8775-036-04</t>
  </si>
  <si>
    <t>KL212</t>
  </si>
  <si>
    <t>náhrada kyčelnního kloubu system Continnum jamka multi 54/JJ 00-8757-054-02</t>
  </si>
  <si>
    <t>KL563</t>
  </si>
  <si>
    <t>náhrada kyčelnního kloubu system Continnum jamka multi 58/LL 00-8757-058-02</t>
  </si>
  <si>
    <t>KL466</t>
  </si>
  <si>
    <t>náhrada kyčelnního kloubu system Continnum jamka multi 64/00  00-8757-064-00</t>
  </si>
  <si>
    <t>KL061</t>
  </si>
  <si>
    <t>náhrada kyčelnního kloubu system Continnum zátka středového otvoru jamky 00-8757-000-01</t>
  </si>
  <si>
    <t>náhrada kyčelnního kloubu system TMARS revizní augmentace acetabulárbí vel. 50/10 mm 00-4894-050-10</t>
  </si>
  <si>
    <t>KL244</t>
  </si>
  <si>
    <t>náhrada kyčelnního kloubu system TMARS revizní augmentace acetabulárbí vel. 70/10 mm 00-4894-070-10</t>
  </si>
  <si>
    <t>KL059</t>
  </si>
  <si>
    <t>náhrada kyčelnního kloubu system TMARS revizní sloupec podpůrný levý 00-4894-300-00</t>
  </si>
  <si>
    <t>KL577</t>
  </si>
  <si>
    <t>náhrada MPT kloubu palce nohy phalangeální komponenta + vložka vel.30 NWDMGT-890-30PPT</t>
  </si>
  <si>
    <t>KL578</t>
  </si>
  <si>
    <t>náhrada MTP kloubu palce nohy metatarsalní komponenta vel.40 NWDMGT-890-40MT</t>
  </si>
  <si>
    <t>KL670</t>
  </si>
  <si>
    <t>náhrada rameního kloubu DELTA XTEND reverzní dřík humerální modulární necementovaný 10 mm 1307-10-000</t>
  </si>
  <si>
    <t>KL671</t>
  </si>
  <si>
    <t>náhrada rameního kloubu DELTA XTEND reverzní epifýza necementovaná vel. 1 levá 1307-20-102</t>
  </si>
  <si>
    <t>KL669</t>
  </si>
  <si>
    <t>náhrada rameního kloubu DELTA XTEND reverzní glenosféra 42 mm á 9 kusů 1307-60-142</t>
  </si>
  <si>
    <t>KL667</t>
  </si>
  <si>
    <t>náhrada rameního kloubu DELTA XTEND reverzní šroub uzamykatelný 4,5Lg 24 mm 1307-90-024</t>
  </si>
  <si>
    <t>KL668</t>
  </si>
  <si>
    <t>náhrada rameního kloubu DELTA XTEND reverzní šroub uzamykatelný 4,5Lg 36 mm 1307-90-036</t>
  </si>
  <si>
    <t>KL666</t>
  </si>
  <si>
    <t>náhrada rameního kloubu DELTA XTEND reverzní vložka humerální polyetylenová mobilitya 42/+3 mm 1307-42-203</t>
  </si>
  <si>
    <t>KL665</t>
  </si>
  <si>
    <t>náhrada rameního kloubu DELTA XTENDreverzní základna genoid. Metaglene 1307-60-000</t>
  </si>
  <si>
    <t>KL519</t>
  </si>
  <si>
    <t>nahrada ramenního kloubu Anatomica humeral stem (dřík humerální) 12 necementovaný reverzní 01.04201.122</t>
  </si>
  <si>
    <t>KL516</t>
  </si>
  <si>
    <t>náhrada ramenního kloubu Anatomica humeral stem (dřík humerální) necementovaný průměr 14 mm  01.04201.143</t>
  </si>
  <si>
    <t>KL520</t>
  </si>
  <si>
    <t>nahrada ramenního kloubu Anatomica insert (vložka)  PE 40-0 necementovaná reverzní  01.04223.400</t>
  </si>
  <si>
    <t>náhrada ramenního kloubu SMR adaptér neutrální 1330.15.270</t>
  </si>
  <si>
    <t>náhrada ramenního kloubu SMR bezdříkový systém glenoid vel. Small – R 1375.20.005</t>
  </si>
  <si>
    <t>náhrada ramenního kloubu SMR bezdříkový systém spojka se šroubem vel. Small - R 1374.15.305</t>
  </si>
  <si>
    <t>KL404</t>
  </si>
  <si>
    <t>náhrada ramenního kloubu SMR dřík kónický cementový 14 mm 1306.15.140</t>
  </si>
  <si>
    <t>náhrada ramenního kloubu SMR dřík kónický necementovaný prům. 18 mm délka 80 mm 1304.15.180</t>
  </si>
  <si>
    <t>náhrada ramenního kloubu SMR dřík kónický necementovaný prům. 19 mm délka 80 mm 1304.15.190</t>
  </si>
  <si>
    <t>KJ663</t>
  </si>
  <si>
    <t>náhrada ramenního kloubu SMR dřík kónický necementovaný prům. 21 mm délka 80 mm 1304.15.210</t>
  </si>
  <si>
    <t>náhrada ramenního kloubu SMR dřík velikost 17 1304.15.170</t>
  </si>
  <si>
    <t>náhrada ramenního kloubu SMR glenosfera 44 mm 137450444</t>
  </si>
  <si>
    <t>KH655</t>
  </si>
  <si>
    <t>náhrada ramenního kloubu SMR hlavice humerální 48mm 1322.09.480</t>
  </si>
  <si>
    <t>KI500</t>
  </si>
  <si>
    <t>náhrada ramenního kloubu SMR lateralizovaná vložka long dia 44mm  1362.09.120</t>
  </si>
  <si>
    <t>náhrada ramenního kloubu SMR tělo humerální medium 1350.15.010</t>
  </si>
  <si>
    <t>náhrada ramenního kloubu SMR tělo humerální reverzní 1352.20.010</t>
  </si>
  <si>
    <t>KH020</t>
  </si>
  <si>
    <t>náhrada ramenního kloubu SMR tělo reverzní humerální 1352.15.001</t>
  </si>
  <si>
    <t>náhrada ramenního kloubu SMR vložka long 44 mm 136209020</t>
  </si>
  <si>
    <t>KH514</t>
  </si>
  <si>
    <t>náhrada ramenního kloubu SMR vložkac krátká 44mm 1362.09.010</t>
  </si>
  <si>
    <t>náhrada ramenního kloubu šroub small-r + konektor 137415305</t>
  </si>
  <si>
    <t>KL517</t>
  </si>
  <si>
    <t>náhrada ramenního kloubu TM base plate (glenoid) necementovaný 15 mm reverzní 00-4349-015-00</t>
  </si>
  <si>
    <t>KL518</t>
  </si>
  <si>
    <t>nahradaramenního kloubu TM glenosphere (hlavice glenoidu) necementovaná 40 mm reverzní 00-4349-040-11</t>
  </si>
  <si>
    <t>KL663</t>
  </si>
  <si>
    <t>nárada kyčelního kloubu dřík revizní Wagner 20/225 mm 01.00102.220</t>
  </si>
  <si>
    <t>KD143</t>
  </si>
  <si>
    <t>obturator D14 NN264K</t>
  </si>
  <si>
    <t>KD144</t>
  </si>
  <si>
    <t>obturator Tibial Plug 12 MM NN261K</t>
  </si>
  <si>
    <t>KH253</t>
  </si>
  <si>
    <t>plato revizní 12mm 1987-27-212</t>
  </si>
  <si>
    <t>KD125</t>
  </si>
  <si>
    <t>plato T1 14 NN112</t>
  </si>
  <si>
    <t>KD128</t>
  </si>
  <si>
    <t>plato T2 12 NN221</t>
  </si>
  <si>
    <t>KD129</t>
  </si>
  <si>
    <t>plato T2 14 NN222</t>
  </si>
  <si>
    <t>KD136</t>
  </si>
  <si>
    <t>plato T4 12 NN241</t>
  </si>
  <si>
    <t>KH561</t>
  </si>
  <si>
    <t>plato vel.1 výška 5 mm 300 105</t>
  </si>
  <si>
    <t>KA536</t>
  </si>
  <si>
    <t>pouzdro allofit 46/FF 4242</t>
  </si>
  <si>
    <t>pouzdro allofit 48/GG 4243</t>
  </si>
  <si>
    <t>pouzdro allofit 50/HH 4244</t>
  </si>
  <si>
    <t>pouzdro allofit 52/II 4245</t>
  </si>
  <si>
    <t>pouzdro allofit 54/JJ 4246</t>
  </si>
  <si>
    <t>pouzdro allofit 56/KK 4247</t>
  </si>
  <si>
    <t>pouzdro allofit 58/LL 4248</t>
  </si>
  <si>
    <t>pouzdro allofit 60/MM 4249</t>
  </si>
  <si>
    <t>KA544</t>
  </si>
  <si>
    <t>pouzdro allofit 62/NN 4250</t>
  </si>
  <si>
    <t>pouzdro Allofit IT 50/HH 00-8755-050-00</t>
  </si>
  <si>
    <t>pouzdro allofit IT 56/KK 00-8755-056-00</t>
  </si>
  <si>
    <t>pouzdro Allofit IT 62/NN 00-8755-062-00</t>
  </si>
  <si>
    <t>KH357</t>
  </si>
  <si>
    <t>revize hlezna PE 3/5mm 300305</t>
  </si>
  <si>
    <t>KH355</t>
  </si>
  <si>
    <t>revize hlezna tibie levá3 302203ND</t>
  </si>
  <si>
    <t>KH463</t>
  </si>
  <si>
    <t>revizní plato 16 mm 1987-27-216</t>
  </si>
  <si>
    <t>rot. koleno FL D 5996-14-01</t>
  </si>
  <si>
    <t>rot. koleno FL G 5996-17-01</t>
  </si>
  <si>
    <t>rot. koleno FR F 5996-16-02</t>
  </si>
  <si>
    <t>KE148</t>
  </si>
  <si>
    <t>šroub 4,5 L30 01.04223.030, 036, 3024</t>
  </si>
  <si>
    <t>KD119</t>
  </si>
  <si>
    <t>tibia T2 NN073K</t>
  </si>
  <si>
    <t>KD121</t>
  </si>
  <si>
    <t>tibia T4 NN077K</t>
  </si>
  <si>
    <t>KJ579</t>
  </si>
  <si>
    <t>ucpĂˇvka dĹ™eĹovĂ© dutiny intramedulĂˇrnĂ­ vstĹ™ebatelnĂˇ REX D 10,0 mm 0709-10</t>
  </si>
  <si>
    <t>KJ580</t>
  </si>
  <si>
    <t>ucpĂˇvka dĹ™eĹovĂ© dutiny intramedulĂˇrnĂ­ vstĹ™ebatelnĂˇ REX D 11,5 mm 0709-11,5</t>
  </si>
  <si>
    <t>KJ581</t>
  </si>
  <si>
    <t>ucpĂˇvka dĹ™eĹovĂ© dutiny intramedulĂˇrnĂ­ vstĹ™ebatelnĂˇ REX D 13,5 mm 0709-13,5</t>
  </si>
  <si>
    <t>KJ582</t>
  </si>
  <si>
    <t>ucpĂˇvka dĹ™eĹovĂ© dutiny intramedulĂˇrnĂ­ vstĹ™ebatelnĂˇ REX D 16,0 mm 0709-16</t>
  </si>
  <si>
    <t>KJ578</t>
  </si>
  <si>
    <t>ucpĂˇvka dĹ™eĹovĂ© dutiny intramedulĂˇrnĂ­ vstĹ™ebatelnĂˇ REX D 9,0 mm 0709-9</t>
  </si>
  <si>
    <t>KA545</t>
  </si>
  <si>
    <t>vložka allofit FF28 PE 01.00010.206</t>
  </si>
  <si>
    <t>KH257</t>
  </si>
  <si>
    <t>vložka Allofit IT NN/36mm 00-8775-015-36</t>
  </si>
  <si>
    <t>KA546</t>
  </si>
  <si>
    <t>vložka allofit PE SGG/28 01.00010.207</t>
  </si>
  <si>
    <t>vložka allofit PE SJJ/28 01.00010.210</t>
  </si>
  <si>
    <t>KA550</t>
  </si>
  <si>
    <t>vložka allofit PE SKK/28 01.00010.211</t>
  </si>
  <si>
    <t>vložka allofit PE SLL/28 01.00010.212</t>
  </si>
  <si>
    <t>vložka allofit SHH/28 01.00010.208</t>
  </si>
  <si>
    <t>vložka allofit SII/28 01.00010.209</t>
  </si>
  <si>
    <t>KE042</t>
  </si>
  <si>
    <t>vložka dur.stand. allot.  II/36 01.00013.709</t>
  </si>
  <si>
    <t>vložka dur.stand. allot. JJ/36 01.00013.710</t>
  </si>
  <si>
    <t>vložka dur.stand. allot. KK/36 01.00013.711</t>
  </si>
  <si>
    <t>vložka dur.stand. allot. LL/36 01.00013.712</t>
  </si>
  <si>
    <t>vložka dur.stand. allot. MM/36 01.00013.713</t>
  </si>
  <si>
    <t>KE047</t>
  </si>
  <si>
    <t>vložka dur.stand. allot. NN/36 01.00013.714</t>
  </si>
  <si>
    <t>vložka dur.stand.GG/32 01.00013.407</t>
  </si>
  <si>
    <t>vložka dur.stand.HH/32 01.00013.408</t>
  </si>
  <si>
    <t>vložka dur.stand.II/32 01.00013.409</t>
  </si>
  <si>
    <t>vložka dur.stand.JJ/32 01.00013.410</t>
  </si>
  <si>
    <t>vložka dur.stand.KK/32 01.00013.411</t>
  </si>
  <si>
    <t>vložka dur.stand.LL/32 01.00013.412</t>
  </si>
  <si>
    <t>vložka durasul allofit II/28 01.00013.209</t>
  </si>
  <si>
    <t>vložka durasul allofit JJ/28 01.00013.210</t>
  </si>
  <si>
    <t>KH375</t>
  </si>
  <si>
    <t>vložka durasul allofit MM/28 01.00013.213</t>
  </si>
  <si>
    <t>vložka Durasul GG/28 neutr. 01.00013.207</t>
  </si>
  <si>
    <t>vložka Durasul HH/28neutr. 01.00013.208</t>
  </si>
  <si>
    <t>vložka keramická biolox delta KK/36 mm 00-8775-012-36</t>
  </si>
  <si>
    <t>KE572</t>
  </si>
  <si>
    <t>vložka komponenta Metis 1 th.1 NWD250311s</t>
  </si>
  <si>
    <t>KE578</t>
  </si>
  <si>
    <t>vložka komponenta Metis 3 th.1 NWD250331s</t>
  </si>
  <si>
    <t>KA520</t>
  </si>
  <si>
    <t>vložka st.52/28 3502</t>
  </si>
  <si>
    <t>vložka st.58/28 3504</t>
  </si>
  <si>
    <t>vložka st.61/28 3505</t>
  </si>
  <si>
    <t>vložka stand.dur Allocl. 55/28 01.00126.455</t>
  </si>
  <si>
    <t>vložka stand.dur Allocl. 58/28 01.00126.458</t>
  </si>
  <si>
    <t>vložka stand.dur Allocl. 61/28 7350100126461</t>
  </si>
  <si>
    <t>KH006</t>
  </si>
  <si>
    <t>vložka tibiální 14 mm 198727214</t>
  </si>
  <si>
    <t>zátka kostní umělá stop ucpávka REX D 10,0 mm 0709-10</t>
  </si>
  <si>
    <t>zátka kostní umělá stop ucpávka REX D 11,5 mm 0709-11,5</t>
  </si>
  <si>
    <t>zátka kostní umělá stop ucpávka REX D 13,5 mm 0709-13,5</t>
  </si>
  <si>
    <t>zátka kostní umělá stop ucpávka REX D 16,0 mm 0709-16</t>
  </si>
  <si>
    <t>zátka kostní umělá stop ucpávka REX D 9,0 mm 0709-9</t>
  </si>
  <si>
    <t>50115004</t>
  </si>
  <si>
    <t>IUTN - kovové (Z506)</t>
  </si>
  <si>
    <t>KI095</t>
  </si>
  <si>
    <t>destička fixační titanová klavikulární acluxace tightrope 3AR-2257</t>
  </si>
  <si>
    <t>ZA026</t>
  </si>
  <si>
    <t>Dlaha adaptaÄŤnĂ­ rovnĂˇ 1,5 mm 12 otv. 02.114.005</t>
  </si>
  <si>
    <t>KE452</t>
  </si>
  <si>
    <t>dlaha femorální 101P NWDPOF</t>
  </si>
  <si>
    <t>KI148</t>
  </si>
  <si>
    <t>dlaha klĂ­novĂˇ na glenoid - Wedged Profile Plate AR-8111</t>
  </si>
  <si>
    <t>ZJ239</t>
  </si>
  <si>
    <t>Dlaha kyÄŤelnĂ­ dÄ›tskĂˇ 3,5 90Â° dĂ©lka 8/38 mm 236.013</t>
  </si>
  <si>
    <t>ZQ727</t>
  </si>
  <si>
    <t>Dlaha kyčelní dětská 90° profilu T, poloměr oblouku 8 mm, délka čepele 35 mm 235.270</t>
  </si>
  <si>
    <t>KF461</t>
  </si>
  <si>
    <t>dlaha LCP 2,7 rovnĂˇ, 5 otvorĹŻ, dĂ©lka 49 mm 449.681</t>
  </si>
  <si>
    <t>KG771</t>
  </si>
  <si>
    <t>dlaha LCP 3,5 6 otvorovĂˇ levĂˇ 04.112.027</t>
  </si>
  <si>
    <t>KH275</t>
  </si>
  <si>
    <t>dlaha LCP 4,5/5,0 levá 5 otvorů délka 156mm 422.251</t>
  </si>
  <si>
    <t>ZG246</t>
  </si>
  <si>
    <t>Dlaha LCP distĂˇlnĂ­ tibie 3.5 mm mediĂˇlnĂ­ bez vĂ˝bÄ›Ĺľku 02.112.530</t>
  </si>
  <si>
    <t>KF199</t>
  </si>
  <si>
    <t>dlaha LCP pro artrodĂ©zu zĂˇpÄ›stĂ­ 2,7-3,5 8 otvorĹŻ 04.110.150</t>
  </si>
  <si>
    <t>KG567</t>
  </si>
  <si>
    <t>dlaha LCP pro artrodézu zápěstí 2,7-3,5 04.110.151</t>
  </si>
  <si>
    <t>ZQ878</t>
  </si>
  <si>
    <t>Dlaha LCP proximální tibie 3,5 mm mediální bez výběžku 8 otvorů, délka 147 mm, ocel 02.127.331</t>
  </si>
  <si>
    <t>KL943</t>
  </si>
  <si>
    <t>dlaha LCP rovnĂˇ 4,5 / 5,0 ĹˇirokĂˇ 8 otvorĹŻ, dĂ©lka 152 mm titan 426.581</t>
  </si>
  <si>
    <t>KH556</t>
  </si>
  <si>
    <t>dlaha LCP-T 4,5/5,0 dĹ™Ă­k 4 otvory dĂ©lka 84 mm 440.141</t>
  </si>
  <si>
    <t>KJ287</t>
  </si>
  <si>
    <t>dlaha LCP-T velkĂ˝ fragment 4,5/5,0 mm dĹ™Ă­k 5 otvorĹŻ dĂ©lka 100 mm 440.151</t>
  </si>
  <si>
    <t>KH058</t>
  </si>
  <si>
    <t>dlaha NCB PP pro distĂˇlnĂ­ femur 15 levĂ˝ 02.03264.115</t>
  </si>
  <si>
    <t>KH059</t>
  </si>
  <si>
    <t>dlaha NCB PP pro distĂˇlnĂ­ femur 18 levĂ˝ 02.03264.118</t>
  </si>
  <si>
    <t>KH056</t>
  </si>
  <si>
    <t>dlaha NCB PP pro distální femur   9 levý 02.03264.109</t>
  </si>
  <si>
    <t>KH057</t>
  </si>
  <si>
    <t>dlaha NCB PP pro distální femur 12 levý 02.03264.112</t>
  </si>
  <si>
    <t>KH053</t>
  </si>
  <si>
    <t>dlaha NCB PP pro distální femur 12 pravý 02.03264.012</t>
  </si>
  <si>
    <t>dlaha NCB PP pro distální femur 18 levý 02.03264.118</t>
  </si>
  <si>
    <t>KL763</t>
  </si>
  <si>
    <t>dlaha NCB PP pro trochanter pravĂˇ, ĹˇirokĂˇ  02.02263.202</t>
  </si>
  <si>
    <t>KH044</t>
  </si>
  <si>
    <t>dlaha NCB PP proximĂˇlnĂ­ femur   9 pravĂ˝ 02.03263.009</t>
  </si>
  <si>
    <t>KH049</t>
  </si>
  <si>
    <t>dlaha NCB PP proximĂˇlnĂ­ femur 12 levĂ˝ 02.03263.112</t>
  </si>
  <si>
    <t>KH045</t>
  </si>
  <si>
    <t>dlaha NCB PP proximĂˇlnĂ­ femur 12 pravĂ˝ 02.03263.012</t>
  </si>
  <si>
    <t>KH050</t>
  </si>
  <si>
    <t>dlaha NCB PP proximĂˇlnĂ­ femur 15 levĂ˝ 02.03263.115</t>
  </si>
  <si>
    <t>KL459</t>
  </si>
  <si>
    <t>dlaha opěrná LCP - L4,5/5,0 pravá, zalomená levá úhlový dřík 5 otvorů, délka 101 mm titan 440.251</t>
  </si>
  <si>
    <t>KL450</t>
  </si>
  <si>
    <t>dlaha pro chdidlo HALLUX  C velilst 1 pravá NWD117340</t>
  </si>
  <si>
    <t>dlaha pro chdidlo HALLUX  C velilst 1 pravĂˇ NWD117340</t>
  </si>
  <si>
    <t>KL786</t>
  </si>
  <si>
    <t>dlaha pro chdidlo HALLUX C velikost 2 pravĂˇ NWD117155</t>
  </si>
  <si>
    <t>KK608</t>
  </si>
  <si>
    <t>dlaha pro chodidlo HALLUX  C velikost 2 levá NWD117445</t>
  </si>
  <si>
    <t>KL475</t>
  </si>
  <si>
    <t>dlaha pro chodidlo HALLUX  C velilst 1 levá NWD117440</t>
  </si>
  <si>
    <t>dlaha pro chodidlo HALLUX  C velilst 1 levĂˇ NWD117440</t>
  </si>
  <si>
    <t>KF366</t>
  </si>
  <si>
    <t>dlaha rekonstrukÄŤnĂ­   5 otvorĹŻ ĂşhlovÄ› stabilnĂ­ 397129777340</t>
  </si>
  <si>
    <t>dlaha rekonstrukční   5 otvorů úhlově stabilní 397129777340</t>
  </si>
  <si>
    <t>KK386</t>
  </si>
  <si>
    <t>dlaha tibiĂˇlnĂ­ ke korekÄŤnĂ­ osteotomii PEEK POWER AR-13401L</t>
  </si>
  <si>
    <t>KE466</t>
  </si>
  <si>
    <t>dlaha tibiĂˇlnĂ­ pravĂˇ 104L NWDPTOD</t>
  </si>
  <si>
    <t>KE468</t>
  </si>
  <si>
    <t>dlaha tibiĂˇlnĂ­ pravĂˇ 104M NWDPTOG</t>
  </si>
  <si>
    <t>KL856</t>
  </si>
  <si>
    <t>dlaha tibiĂˇlnĂ­ proximĂˇlnĂ­ laterĂˇlnĂ­ LCP TOMOFIX pro hlavu tibie levĂˇ 3 otvory titan 440.853s</t>
  </si>
  <si>
    <t>KL723</t>
  </si>
  <si>
    <t>dlaha tibiĂˇlnĂ­ proximĂˇlnĂ­ laterĂˇlnĂ­ LCP TOMOFIX pro hlavu tibie pravĂˇ 3 otv. 440.843s</t>
  </si>
  <si>
    <t>KL714</t>
  </si>
  <si>
    <t>dlaha tibiĂˇlnĂ­ proximĂˇlnĂ­ laterĂˇlnĂ­ LCP4,5/5,0 levĂˇ dĹ™Ă­k 6 otvorĹŻ dĂ©lka 118 mm titan 440.039</t>
  </si>
  <si>
    <t>KL570</t>
  </si>
  <si>
    <t>dlaha tibiĂˇlnĂ­ proximĂˇlnĂ­ laterĂˇlnĂ­ LCP4,5/5,0 pravĂˇ dĹ™Ă­k 6 otvorĹŻ dĂ©lka 118 mm titan 440.038</t>
  </si>
  <si>
    <t>dlaha tibiální ke korekční osteotomii PEEK POWER AR-13401L</t>
  </si>
  <si>
    <t>KE460</t>
  </si>
  <si>
    <t>dlaha tibiální levá 10BM NWDPTCG</t>
  </si>
  <si>
    <t>dlaha tibiální pravá 104L NWDPTOD</t>
  </si>
  <si>
    <t>dlaha tibiální pravá 104M NWDPTOG</t>
  </si>
  <si>
    <t>dlaha tibiální proximální laterální LCP4,5/5,0 pravá dřík 6 otvorů délka 118 mm titan 440.038</t>
  </si>
  <si>
    <t>ZA001</t>
  </si>
  <si>
    <t>Dlaha tibiální proximální LCP 4.5/5.0 mm 240.038</t>
  </si>
  <si>
    <t>KL685</t>
  </si>
  <si>
    <t>dlaha TOMIFIX ,femorĂˇlnĂ­ , mediĂˇlnĂ­ distĂˇlnĂ­, 4 otvory levĂˇ 04.120.551</t>
  </si>
  <si>
    <t>KL787</t>
  </si>
  <si>
    <t>dlaha TOMIFIX femorĂˇlnĂ­ mediĂˇlnĂ­ distĂˇlnĂ­ 4 otvory pravĂˇ 04.120.550S</t>
  </si>
  <si>
    <t>ZR307</t>
  </si>
  <si>
    <t>Dlaha uzamykatelnĂˇ T 1,5, dĹ™Ă­k 8 otv, hlava 4 otv. 02.114.007</t>
  </si>
  <si>
    <t>ZO982</t>
  </si>
  <si>
    <t>Dlaha VA-LCP 3,5 mm proximální tibie 02.127.320</t>
  </si>
  <si>
    <t>ZL876</t>
  </si>
  <si>
    <t>Dlaha VA-LCP 3,5 mm proximální tibie 02.127.321</t>
  </si>
  <si>
    <t>ZC891</t>
  </si>
  <si>
    <t>DrĂˇt extenÄŤnĂ­ 1,2 x 160 mm 397129093070</t>
  </si>
  <si>
    <t>ZF597</t>
  </si>
  <si>
    <t>DrĂˇt extenÄŤnĂ­ 2,0 x 300 mm 397129093030</t>
  </si>
  <si>
    <t>KF331</t>
  </si>
  <si>
    <t>drĂˇt extenÄŤnĂ­ D1,2 x L160 397129093070</t>
  </si>
  <si>
    <t>KF373</t>
  </si>
  <si>
    <t>drĂˇt extenÄŤnĂ­ D1,2 x L300 397129092980</t>
  </si>
  <si>
    <t>KF375</t>
  </si>
  <si>
    <t>drĂˇt extenÄŤnĂ­ D1,8 x L300 397129093010</t>
  </si>
  <si>
    <t>KF376</t>
  </si>
  <si>
    <t>drĂˇt extenÄŤnĂ­ D2,0 x L300 397129093030</t>
  </si>
  <si>
    <t>KL679</t>
  </si>
  <si>
    <t>drĂˇt K Arthrex pro fixaci Peek Power dlahy pĹ™i korekÄŤnĂ­ch osteotomiĂ­ch s hrotem na konci 1,57 mm AR-8941KS</t>
  </si>
  <si>
    <t>KL680</t>
  </si>
  <si>
    <t>drĂˇt K Arthrex sterilnĂ­ 2,4 x 216 mm AR-13303-2,4-15</t>
  </si>
  <si>
    <t>drĂˇt K Arthrex sterilnĂ­ 2,4 x 216 mm AR-13303-2,4-1S</t>
  </si>
  <si>
    <t>ZR501</t>
  </si>
  <si>
    <t>DrĂˇt K Jones k miniinvazivnĂ­m operacĂ­m hlezna MICA 228 mm 56010228</t>
  </si>
  <si>
    <t>ZP519</t>
  </si>
  <si>
    <t>DrĂˇt K k miniinvazivnĂ­m operacĂ­m hlezna MICA 0,9 x 150 mm DSDS1009 (22.28.009)</t>
  </si>
  <si>
    <t>ZP520</t>
  </si>
  <si>
    <t>DrĂˇt K k miniinvazivnĂ­m operacĂ­m hlezna MICA 1,4 x 150 mm DSDS1014</t>
  </si>
  <si>
    <t>KL681</t>
  </si>
  <si>
    <t>drĂˇt K sterilnĂ­ 2,4 x 311 mm AR-1250LS</t>
  </si>
  <si>
    <t>KI900</t>
  </si>
  <si>
    <t>drĂˇt K vodĂ­cĂ­ 3,2 mm x L400MM NWD519032</t>
  </si>
  <si>
    <t>KF573</t>
  </si>
  <si>
    <t>drĂˇt-K 160 mm, dĂ©lka 150 NWD115216</t>
  </si>
  <si>
    <t>KE537</t>
  </si>
  <si>
    <t>drĂˇt-K wire 100 NWD115100</t>
  </si>
  <si>
    <t>KJ963</t>
  </si>
  <si>
    <t>drĂˇt-K wire prĹŻmÄ›r 0,8 mm dĂ©lka 70 mm NWD115008s</t>
  </si>
  <si>
    <t>ZA069</t>
  </si>
  <si>
    <t>Drát extenční 1,0 x 160 mm 397129093140</t>
  </si>
  <si>
    <t>Drát extenční 1,2 x 160 mm 397129093070</t>
  </si>
  <si>
    <t>Drát extenční 2,0 x 300 mm 397129093030</t>
  </si>
  <si>
    <t>KF372</t>
  </si>
  <si>
    <t>drát extenční D1,0 x L160 397129093140</t>
  </si>
  <si>
    <t>drát extenční D1,2 x L160 397129093070</t>
  </si>
  <si>
    <t>drát extenční D1,2 x L300 397129092980</t>
  </si>
  <si>
    <t>KF374</t>
  </si>
  <si>
    <t>drát extenční D1,5 x L300 397129093000</t>
  </si>
  <si>
    <t>drát extenční D1,8 x L300 397129093010</t>
  </si>
  <si>
    <t>drát extenční D2,0 x L300 397129093030</t>
  </si>
  <si>
    <t>KF377</t>
  </si>
  <si>
    <t>drát extenční D2,5 x L300 397129093050</t>
  </si>
  <si>
    <t>ZR217</t>
  </si>
  <si>
    <t>Drát extenční Kirschner 1,5 x 300 mm 397129093000</t>
  </si>
  <si>
    <t>Drát K k miniinvazivním operacím hlezna MICA 0,9 x 150 mm DSDS1009 (22.28.009)</t>
  </si>
  <si>
    <t>Drát K k miniinvazivním operacím hlezna MICA 1,4 x 150 mm DSDS1014</t>
  </si>
  <si>
    <t>ZA393</t>
  </si>
  <si>
    <t>Drát vodící 1,60 mm bal. á 10 ks 26-451-00-07</t>
  </si>
  <si>
    <t>ZP096</t>
  </si>
  <si>
    <t>Drát vodící Charlotte 2,5 mm x 230 mm 44182523</t>
  </si>
  <si>
    <t>ZA147</t>
  </si>
  <si>
    <t>Drát vodící vrtací 1,00 mm bal. á 10 ks 26-351-00-05</t>
  </si>
  <si>
    <t>drát-K 160 mm, délka 150 NWD115216</t>
  </si>
  <si>
    <t>drát-K wire 100 NWD115100</t>
  </si>
  <si>
    <t>ZR784</t>
  </si>
  <si>
    <t>FrĂ©za elastickĂˇ k pĹ™edvrtĂˇvĂˇnĂ­ dĹ™eĹovĂ© dutiny 10,0 mm resterilizovatelnĂˇ 397129793720</t>
  </si>
  <si>
    <t>ZR689</t>
  </si>
  <si>
    <t>FrĂ©za k shaveru kostnĂ­ ovĂˇlnĂˇ Arthrex 4 mm bal. Ăˇ 5 ks AR-8400OBE</t>
  </si>
  <si>
    <t>ZR704</t>
  </si>
  <si>
    <t>FrĂ©za kostnĂ­ mÄ›kkotkĂˇĹovĂˇ Arthrex Torpedo, chrupavka, meniskus, 4 mm x 13 cm, bal. Ăˇ 5 ks AR-8400TD</t>
  </si>
  <si>
    <t>ZR703</t>
  </si>
  <si>
    <t>FrĂ©za mÄ›kkotkĂˇĹovĂˇ Arthrex  ÄŤepel Excalibur 4 mm x 13 cm, bal. Ăˇ 5 ks AR-8400EX</t>
  </si>
  <si>
    <t>KF071</t>
  </si>
  <si>
    <t>hĹ™eb kotnĂ­ku panta D10/L150 NWD500050</t>
  </si>
  <si>
    <t>ZP353</t>
  </si>
  <si>
    <t>Hřeb ALTERNA pro artrodézu kolenního kloubu cementovaný 11 x 150 mm I0400011</t>
  </si>
  <si>
    <t>ZP266</t>
  </si>
  <si>
    <t>Hřeb ALTERNA pro artrodézu kolenního kloubu cementovaný 14 x 150 mm I0400014</t>
  </si>
  <si>
    <t>ZQ447</t>
  </si>
  <si>
    <t>Hřeb ALTERNA pro artrodézu kolenního kloubu cementovaný 18 x 150 mm I0400018</t>
  </si>
  <si>
    <t>ZP279</t>
  </si>
  <si>
    <t>Hřeb ALTERNA pro artrodézu kolenního kloubu cementovaný tělo hřebu levé 50 I0400001</t>
  </si>
  <si>
    <t>ZP843</t>
  </si>
  <si>
    <t>Hřeb ALTERNA pro artrodézu kolenního kloubu cementovaný tělo hřebu levé 70 I0400023</t>
  </si>
  <si>
    <t>ZL014</t>
  </si>
  <si>
    <t>Hřeb expert TN femorální laterální 12.0 mm 04.003.560</t>
  </si>
  <si>
    <t>KI426</t>
  </si>
  <si>
    <t>hřeb kotníku panta 12 mm délka 150 mm NWD 500250</t>
  </si>
  <si>
    <t>KF222</t>
  </si>
  <si>
    <t>hřeb kotníku panta 150 NWD500150</t>
  </si>
  <si>
    <t>KF223</t>
  </si>
  <si>
    <t>hřeb kotníku panta 75 mm NWD501075</t>
  </si>
  <si>
    <t>hřeb kotníku panta D10/L150 NWD500050</t>
  </si>
  <si>
    <t>ZA297</t>
  </si>
  <si>
    <t>Hřeb targon PF nagel 12 x 180 mm 135° KD024T</t>
  </si>
  <si>
    <t>KL067</t>
  </si>
  <si>
    <t>implantĂˇt ramennĂ­ nĂˇhrada rotĂˇtorovĂ© manĹľety Arthrex DX Reinforcement Matrix 6 x 8 cm, Thick, Hydrated  ABS-30002</t>
  </si>
  <si>
    <t>implantát ramenní náhrada rotátorové manžety Arthrex DX Reinforcement Matrix 6 x 8 cm, Thick, Hydrated  ABS-30002</t>
  </si>
  <si>
    <t>KH236</t>
  </si>
  <si>
    <t>jezdec s hroty 410010</t>
  </si>
  <si>
    <t>ZQ996</t>
  </si>
  <si>
    <t>Kanyla Twist-in ramenní pr. 8,25 mm, jednorázová, sterilní, bal. á 5 ks AR-6540-1</t>
  </si>
  <si>
    <t>ZR722</t>
  </si>
  <si>
    <t>KnoflĂ­k pro fixaci vlĂˇken sutury menisku Arthrex (Suture Button, 3.5 mm) AR-8920</t>
  </si>
  <si>
    <t>KF076</t>
  </si>
  <si>
    <t>kotva lupine loop rapid 210712</t>
  </si>
  <si>
    <t>KE396</t>
  </si>
  <si>
    <t>kotva lupine loop+ancho 210709</t>
  </si>
  <si>
    <t>KK806</t>
  </si>
  <si>
    <t>kotva menisková CROSSFIX nevstřebatelná s nahoru zahnutým aplikátorem CM-8002</t>
  </si>
  <si>
    <t>KK805</t>
  </si>
  <si>
    <t>kotva menisková CROSSFIX nevstřebatelná s rovným aplikátorem CM-8001</t>
  </si>
  <si>
    <t>kotva meniskovĂˇ CROSSFIX nevstĹ™ebatelnĂˇ s nahoru zahnutĂ˝m aplikĂˇtorem CM-8002</t>
  </si>
  <si>
    <t>KK744</t>
  </si>
  <si>
    <t>kotva pro operace nohy JuggerKnot krĂˇtkĂ˝ rigidnĂ­I 1,4 mm 1/2 110005315</t>
  </si>
  <si>
    <t>KL912</t>
  </si>
  <si>
    <t>kotva pro operaci nohy JuggerKnot krĂˇtkĂ˝ rigidnĂ­  1,4 mm 1/1 110005307</t>
  </si>
  <si>
    <t>KK756</t>
  </si>
  <si>
    <t>kotva pro operaci ruky JuggerKnot MINI 1 mm 2-0 s jehlou 912076</t>
  </si>
  <si>
    <t>KJ255</t>
  </si>
  <si>
    <t>kotva ramennĂ­ FASTak s drĹľadlem Suture Anchor 2,8 a 11,7 mm AR-1324HF</t>
  </si>
  <si>
    <t>KL796</t>
  </si>
  <si>
    <t>kotva ramennĂ­ Quattro Link SP neuzlĂ­cĂ­, nevstĹ™ebatelnĂˇ, s kovovĂ˝m hrotem 4,5 mm CM-9145SP</t>
  </si>
  <si>
    <t>KL941</t>
  </si>
  <si>
    <t>kotva ramenní FASTak s držadlem Suture Anchor 2,8 a 11,7 mm AR-1324HF</t>
  </si>
  <si>
    <t>KK918</t>
  </si>
  <si>
    <t>kotva Truespan na meniscus 0° souprava steh, měrka, 2 kotvy a aplikátor 228150</t>
  </si>
  <si>
    <t>kotva Truespan na meniscus 0Â° souprava steh, mÄ›rka, 2 kotvy a aplikĂˇtor 228150</t>
  </si>
  <si>
    <t>KK919</t>
  </si>
  <si>
    <t>kotva Truespan na meniscus 12° souprava steh, měrka, 2 kotvy a aplikátor 228151</t>
  </si>
  <si>
    <t>kotva Truespan na meniscus 12Â° souprava steh, mÄ›rka, 2 kotvy a aplikĂˇtor 228151</t>
  </si>
  <si>
    <t>KA692</t>
  </si>
  <si>
    <t>kotviÄŤka mitek easy s nĂˇvlekem GII 212450</t>
  </si>
  <si>
    <t>KA688</t>
  </si>
  <si>
    <t>kotviÄŤka mitek GII 210493</t>
  </si>
  <si>
    <t>KI244</t>
  </si>
  <si>
    <t>kotviÄŤka nevstĹ™ebatelnĂˇ Healix (peek) s nĂˇvlekem 3,4 mm 222339</t>
  </si>
  <si>
    <t>KI898</t>
  </si>
  <si>
    <t>kotviÄŤka nevstĹ™ebatelnĂˇ Healix (peek) s nĂˇvlekem 3,4 mm 222344</t>
  </si>
  <si>
    <t>KI838</t>
  </si>
  <si>
    <t>kotviÄŤka nevstĹ™ebatelnĂˇ Healix 5,5mm 222209</t>
  </si>
  <si>
    <t>KI837</t>
  </si>
  <si>
    <t>kotviÄŤka nevstĹ™ebatelnĂˇ Healix 6,5mm 222 335</t>
  </si>
  <si>
    <t>KI642</t>
  </si>
  <si>
    <t>kotviÄŤka nevstĹ™ebatelnĂˇ Healix advance 5,5mm 222334</t>
  </si>
  <si>
    <t>KJ070</t>
  </si>
  <si>
    <t>kotviÄŤka vstĹ™ebatelnĂˇ Healix ADR.BR s nĂˇvlekem 6,5 mm 222332</t>
  </si>
  <si>
    <t>KA696</t>
  </si>
  <si>
    <t>kotvička mitek easy 212310</t>
  </si>
  <si>
    <t>kotvička mitek easy s návlekem GII 212450</t>
  </si>
  <si>
    <t>KA695</t>
  </si>
  <si>
    <t>kotvička mitek GII 210310</t>
  </si>
  <si>
    <t>kotvička mitek GII 210493</t>
  </si>
  <si>
    <t>kotvička nevstřebatelná Healix (peek) s návlekem 3,4 mm 222339</t>
  </si>
  <si>
    <t>kotvička nevstřebatelná Healix (peek) s návlekem 3,4 mm 222344</t>
  </si>
  <si>
    <t>kotvička nevstřebatelná Healix 5,5mm 222209</t>
  </si>
  <si>
    <t>kotvička nevstřebatelná Healix 6,5mm 222 335</t>
  </si>
  <si>
    <t>kotvička nevstřebatelná Healix advance 5,5mm 222334</t>
  </si>
  <si>
    <t>kotvička vstřebatelná Healix ADR.BR s návlekem 6,5 mm 222332</t>
  </si>
  <si>
    <t>ZP514</t>
  </si>
  <si>
    <t>Ĺ roub k miniinvazivnĂ­m operacĂ­m hlezna MICA 4,0 x 40 mm sterilnĂ­ 57S34040</t>
  </si>
  <si>
    <t>ZP893</t>
  </si>
  <si>
    <t>Ĺ roub k miniinvazivnĂ­m operacĂ­m hlezna MICA 4,0 x 44 mm sterilnĂ­ 57S34044</t>
  </si>
  <si>
    <t>ZP718</t>
  </si>
  <si>
    <t>Ĺ roub k miniinvazivnĂ­m operacĂ­m hlezna MICA 4,0 x 48 mm sterilnĂ­ 57S34048</t>
  </si>
  <si>
    <t>ZP517</t>
  </si>
  <si>
    <t>Ĺ roub k miniinvazivnĂ­m operacĂ­m hlezna MICA 4,0 x 52 mm sterilnĂ­ 57S34052</t>
  </si>
  <si>
    <t>ZQ031</t>
  </si>
  <si>
    <t>Ĺ roub k miniinvazivnĂ­m operacĂ­m hlezna MICA kanylovanĂ˝ fixaÄŤnĂ­ 3,0 x 34 mm sterilnĂ­ WGSMI5341</t>
  </si>
  <si>
    <t>ZQ556</t>
  </si>
  <si>
    <t>Ĺ roub k miniinvazivnĂ­m operacĂ­m hlezna MICA kanylovanĂ˝ fixaÄŤnĂ­ 3,0 x 36 mm sterilnĂ­ WGSMI5361</t>
  </si>
  <si>
    <t>ZP719</t>
  </si>
  <si>
    <t>Ĺ roub k miniinvazivnĂ­m operacĂ­m hlezna MICA kanylovanĂ˝ fixaÄŤnĂ­ 3,0 x 38 mm sterilnĂ­ WGSMI5381</t>
  </si>
  <si>
    <t>ZP717</t>
  </si>
  <si>
    <t>Ĺ roub k miniinvazivnĂ­m operacĂ­m hlezna MICA kanylovanĂ˝ fixaÄŤnĂ­ 3,0 x 44 mm sterilnĂ­ WGSMI5441</t>
  </si>
  <si>
    <t>ZP852</t>
  </si>
  <si>
    <t>Ĺ roub kompresnĂ­ DartFire 3,0 mm x 20 mm D2N300-20</t>
  </si>
  <si>
    <t>ZP613</t>
  </si>
  <si>
    <t>Ĺ roub kompresnĂ­ DartFire 3,0 mm x 22 mm D2N300-22</t>
  </si>
  <si>
    <t>ZO773</t>
  </si>
  <si>
    <t>Ĺ roub kompresnĂ­ DartFire 3,0 mm x 24 mm D2N300-24</t>
  </si>
  <si>
    <t>ZA409</t>
  </si>
  <si>
    <t>Ĺ roub kompresnĂ­ DartFire 3,0 mm x 26 mm D2N300-26</t>
  </si>
  <si>
    <t>ZA214</t>
  </si>
  <si>
    <t>Ĺ roub kompresnĂ­ DartFire 3,0 mm x 28 mm D2N300-28</t>
  </si>
  <si>
    <t>ZN839</t>
  </si>
  <si>
    <t>Ĺ roub kompresnĂ­ DartFire 3,0 mm x 38 mm D2N300-38</t>
  </si>
  <si>
    <t>ZQ200</t>
  </si>
  <si>
    <t>Ĺ roub kompresnĂ­ Charlotte k miniinvazivnĂ­m operacĂ­m hlezna MICA kanylovanĂ˝ fixaÄŤnĂ­ 3,0 x 32 mm sterilnĂ­ WGSMI5321</t>
  </si>
  <si>
    <t>ZR499</t>
  </si>
  <si>
    <t>Ĺ roub kompresnĂ­ Charlotte SALVATION  beam 7,0 mm x 55 mm SB007055</t>
  </si>
  <si>
    <t>ZR095</t>
  </si>
  <si>
    <t>Ĺ roub kompresnĂ­ Charlotte SALVATION  beam 7,0 mm x 75 mm SB007075</t>
  </si>
  <si>
    <t>ZR500</t>
  </si>
  <si>
    <t>Ĺ roub kompresnĂ­ Charlotte SALVATION  beam 7,0 mm x 85 mm SB007085</t>
  </si>
  <si>
    <t>ZA014</t>
  </si>
  <si>
    <t>Ĺ roub kortikĂˇlnĂ­ 1.5 mm 200.806</t>
  </si>
  <si>
    <t>ZA012</t>
  </si>
  <si>
    <t>Ĺ roub kortikĂˇlnĂ­ 1.5 mm 200.810</t>
  </si>
  <si>
    <t>ZA016</t>
  </si>
  <si>
    <t>Ĺ roub kortikĂˇlnĂ­ 1.5 mm 200.812</t>
  </si>
  <si>
    <t>ZC270</t>
  </si>
  <si>
    <t>Ĺ roub kortikĂˇlnĂ­ 1.5 mm 200.814</t>
  </si>
  <si>
    <t>ZA017</t>
  </si>
  <si>
    <t>Ĺ roub kortikĂˇlnĂ­ 1.5 mm 200.816</t>
  </si>
  <si>
    <t>KF380</t>
  </si>
  <si>
    <t>Ĺ roub kortikĂˇlnĂ­ samoĹ™eznĂ˝ HA 4,5 x 44 397129799521</t>
  </si>
  <si>
    <t>ZM222</t>
  </si>
  <si>
    <t>Ĺ roub kostnĂ­ spongiĂłznĂ­ HB 7/1,8 x 40/16 mm 397129798020</t>
  </si>
  <si>
    <t>ZM878</t>
  </si>
  <si>
    <t>Ĺ roub kostnĂ­ spongiĂłznĂ­ HB 7/1,8 x 45/16 mm 397129798030</t>
  </si>
  <si>
    <t>ZL558</t>
  </si>
  <si>
    <t>Ĺ roub kostnĂ­ spongiĂłznĂ­ HB 7/1,8 x 50/16 mm 397129798040</t>
  </si>
  <si>
    <t>KL744</t>
  </si>
  <si>
    <t>Ĺ roub na malĂ© klouby kompresnĂ­ Low Profile 4,5 x 30 mm AR-8945-30PT</t>
  </si>
  <si>
    <t>KK799</t>
  </si>
  <si>
    <t>Ĺ roub na malĂ© klouby kompresnĂ­ Low Profile 4,5 x 32 mm AR-8945-32PT</t>
  </si>
  <si>
    <t>ZR498</t>
  </si>
  <si>
    <t>Ĺ roub naviculĂˇrnĂ­ samoĹ™eznĂ˝ kanylovanĂ˝ HB 4,5/1,2 x 28/14 mm 397129797290</t>
  </si>
  <si>
    <t>ZA045</t>
  </si>
  <si>
    <t>Ĺ roub zajiĹˇĹĄovacĂ­ VA stardrive 3.5 mm 213.026</t>
  </si>
  <si>
    <t>ZA046</t>
  </si>
  <si>
    <t>Ĺ roub zajiĹˇĹĄovacĂ­ VA stardrive 3.5 mm 213.028</t>
  </si>
  <si>
    <t>ZD025</t>
  </si>
  <si>
    <t>Ĺ roub zajiĹˇĹĄovacĂ­ VA stardrive 3.5 mm 213.030</t>
  </si>
  <si>
    <t>ZD074</t>
  </si>
  <si>
    <t>Ĺ roub zajiĹˇĹĄovacĂ­ VA stardrive 3.5 mm 213.035</t>
  </si>
  <si>
    <t>ZA048</t>
  </si>
  <si>
    <t>Ĺ roub zajiĹˇĹĄovacĂ­ VA stardrive 3.5 mm 213.038</t>
  </si>
  <si>
    <t>ZA049</t>
  </si>
  <si>
    <t>Ĺ roub zajiĹˇĹĄovacĂ­ VA stardrive 3.5 mm 213.040</t>
  </si>
  <si>
    <t>ZA974</t>
  </si>
  <si>
    <t>Ĺ roub zajiĹˇĹĄovacĂ­ VA stardrive 3.5 mm 213.048</t>
  </si>
  <si>
    <t>ZA051</t>
  </si>
  <si>
    <t>Ĺ roub zajiĹˇĹĄovacĂ­ VA stardrive 3.5 mm 213.050</t>
  </si>
  <si>
    <t>KH413</t>
  </si>
  <si>
    <t>Ĺˇrou.kort. samoĹ™ez.4,5 mm dĂ©lka 30mm 414.830</t>
  </si>
  <si>
    <t>KE015</t>
  </si>
  <si>
    <t>Ĺˇroub 5,5 mm healix 222209</t>
  </si>
  <si>
    <t>KL684</t>
  </si>
  <si>
    <t>Ĺˇroub aRTHREX k zamykacĂ­ dlaze tibiĂˇlnĂ­ ke korekÄŤnĂ­ osteonomii PEEK POWER 5 x 28 mm AR-13428T</t>
  </si>
  <si>
    <t>KL769</t>
  </si>
  <si>
    <t>Ĺˇroub Arthrex k zamykacĂ­ k dlaze tibiĂˇlnĂ­ ke korekÄŤnĂ­ osteotomii PEEK POWER 5 x 80 mm AR-13480T</t>
  </si>
  <si>
    <t>KI094</t>
  </si>
  <si>
    <t>Ĺˇroub bio-tenodĂ©sis ramennĂ­ho kloubu 5,5 x 15 AR-2323BSLC</t>
  </si>
  <si>
    <t>KL826</t>
  </si>
  <si>
    <t>Ĺˇroub bio-tenodĂ©sis ramennĂ­ho kloubu 5,5 x 15, AR-2323 BCC</t>
  </si>
  <si>
    <t>KE516</t>
  </si>
  <si>
    <t>Ĺˇroub bold 3/16 NWD111016</t>
  </si>
  <si>
    <t>KE518</t>
  </si>
  <si>
    <t>Ĺˇroub bold 3/20 NWD111020</t>
  </si>
  <si>
    <t>KE519</t>
  </si>
  <si>
    <t>Ĺˇroub bold 3/22 NWD111022</t>
  </si>
  <si>
    <t>KE520</t>
  </si>
  <si>
    <t>Ĺˇroub bold 3/24 NWD111024</t>
  </si>
  <si>
    <t>KE521</t>
  </si>
  <si>
    <t>Ĺˇroub bold 3/26 NWD111026</t>
  </si>
  <si>
    <t>KE522</t>
  </si>
  <si>
    <t>Ĺˇroub bold 3/28 NWD111028</t>
  </si>
  <si>
    <t>KE523</t>
  </si>
  <si>
    <t>Ĺˇroub bold 3/30 NWD111030</t>
  </si>
  <si>
    <t>KE524</t>
  </si>
  <si>
    <t>Ĺˇroub bold 3/32 NWD111032</t>
  </si>
  <si>
    <t>KE525</t>
  </si>
  <si>
    <t>Ĺˇroub bold 3/34 NWD111034</t>
  </si>
  <si>
    <t>KL271</t>
  </si>
  <si>
    <t>Ĺˇroub k zamykacĂ­ dlaze tibiĂˇlnĂ­ ke korekÄŤnĂ­ osteonomii PEEK POWER 5 x 30 mm AR-13430T</t>
  </si>
  <si>
    <t>KH208</t>
  </si>
  <si>
    <t>Ĺˇroub kort. samoĹ™ez.4,5mm,dĂ©lka 50 mm 414.850</t>
  </si>
  <si>
    <t>KI844</t>
  </si>
  <si>
    <t>Ĺˇroub kort.prĹŻmÄ›r 4,5 samoĹ™eznĂ˝ L-26 mm titan 414.826</t>
  </si>
  <si>
    <t>KH274</t>
  </si>
  <si>
    <t>Ĺˇroub kortikĂˇlnĂ­ 4,5 mm dĂ©lka 40mm 414.840</t>
  </si>
  <si>
    <t>KI428</t>
  </si>
  <si>
    <t>Ĺˇroub kortikĂˇlnĂ­ 4,5mm, samoĹ™eznĂ˝  dĂ©lka 56mm 414.856</t>
  </si>
  <si>
    <t>KJ967</t>
  </si>
  <si>
    <t>Ĺˇroub kortikĂˇlnĂ­ kompresnĂ­ bold 2,5 mm x 10 mm NWD200010</t>
  </si>
  <si>
    <t>KK489</t>
  </si>
  <si>
    <t>Ĺˇroub kortikĂˇlnĂ­ kompresnĂ­ bold 2,5 mm x 16 mm NWD200016</t>
  </si>
  <si>
    <t>KL804</t>
  </si>
  <si>
    <t>Ĺˇroub kortikĂˇlnĂ­ kompresnĂ­ bold 2,5 mm x 22 mm NWD200022</t>
  </si>
  <si>
    <t>KE443</t>
  </si>
  <si>
    <t>Ĺˇroub kortikĂˇlnĂ­ L30 NWDCC030</t>
  </si>
  <si>
    <t>KE444</t>
  </si>
  <si>
    <t>Ĺˇroub kortikĂˇlnĂ­ L32 NWDCC032</t>
  </si>
  <si>
    <t>KE445</t>
  </si>
  <si>
    <t>Ĺˇroub kortikĂˇlnĂ­ L35 NWDCC035</t>
  </si>
  <si>
    <t>KE446</t>
  </si>
  <si>
    <t>Ĺˇroub kortikĂˇlnĂ­ L40 NWDCC040</t>
  </si>
  <si>
    <t>KE447</t>
  </si>
  <si>
    <t>Ĺˇroub kortikĂˇlnĂ­ L45 NWDCC045</t>
  </si>
  <si>
    <t>KF666</t>
  </si>
  <si>
    <t>Ĺˇroub kortikĂˇlnĂ­ pr 3,5 samoĹ™eznĂ˝ 404.832</t>
  </si>
  <si>
    <t>KF655</t>
  </si>
  <si>
    <t>Ĺˇroub kortikĂˇlnĂ­ pr 3,5 samoĹ™eznĂ˝ D14 TI 404.814</t>
  </si>
  <si>
    <t>KF658</t>
  </si>
  <si>
    <t>Ĺˇroub kortikĂˇlnĂ­ pr 3,5 samoĹ™eznĂ˝ D16 TI 404.816</t>
  </si>
  <si>
    <t>KF659</t>
  </si>
  <si>
    <t>Ĺˇroub kortikĂˇlnĂ­ pr 3,5 samoĹ™eznĂ˝ D18 TI 404.818</t>
  </si>
  <si>
    <t>KF661</t>
  </si>
  <si>
    <t>Ĺˇroub kortikĂˇlnĂ­ pr 3,5 samoĹ™eznĂ˝ D22 TI 404.822</t>
  </si>
  <si>
    <t>KF663</t>
  </si>
  <si>
    <t>Ĺˇroub kortikĂˇlnĂ­ pr 3,5 samoĹ™eznĂ˝ D26 TI 404.826</t>
  </si>
  <si>
    <t>KF664</t>
  </si>
  <si>
    <t>Ĺˇroub kortikĂˇlnĂ­ pr 3,5 samoĹ™eznĂ˝ D28 TI 404.828</t>
  </si>
  <si>
    <t>KH605</t>
  </si>
  <si>
    <t>Ĺˇroub kortikĂˇlnĂ­ prĹŻmÄ›r 4,5 mm L 46 mm 414.846</t>
  </si>
  <si>
    <t>KH662</t>
  </si>
  <si>
    <t>Ĺˇroub kortikĂˇlnĂ­ prĹŻmÄ›r 4,5 mm L 60 mm 414.860</t>
  </si>
  <si>
    <t>KH663</t>
  </si>
  <si>
    <t>Ĺˇroub kortikĂˇlnĂ­ prĹŻmÄ›r 4,5 mm L 64 mm 414.864</t>
  </si>
  <si>
    <t>KH242</t>
  </si>
  <si>
    <t>Ĺˇroub kortikĂˇlnĂ­ pro lĂ©ÄŤbu instability ramene latarjet 32mm 285121</t>
  </si>
  <si>
    <t>KH243</t>
  </si>
  <si>
    <t>Ĺˇroub kortikĂˇlnĂ­ pro lĂ©ÄŤbu instability ramene latarjet 34mm 285126</t>
  </si>
  <si>
    <t>KL460</t>
  </si>
  <si>
    <t>Ĺˇroub kortikĂˇlnĂ­ samoĹ™eznĂ˝ 4,5 mm dĂ©lka 54 mm 414.854</t>
  </si>
  <si>
    <t>KL461</t>
  </si>
  <si>
    <t>Ĺˇroub kortikĂˇlnĂ­ samoĹ™eznĂ˝ 4,5 mm dĂ©lka 76 mm 414.876</t>
  </si>
  <si>
    <t>KF378</t>
  </si>
  <si>
    <t>Ĺˇroub kortikĂˇlnĂ­ samoĹ™eznĂ˝ HA 4,5 x 36 397129795571</t>
  </si>
  <si>
    <t>KF381</t>
  </si>
  <si>
    <t>Ĺˇroub kortikĂˇlnĂ­ samoĹ™eznĂ˝ HA 4,5 x 50 397129795601</t>
  </si>
  <si>
    <t>KL571</t>
  </si>
  <si>
    <t>Ĺˇroub kortikĂˇlnĂ­ samoĹ™eznĂ˝ prĹŻmÄ›r 4,5 mm L 60 mm 414.885</t>
  </si>
  <si>
    <t>KL713</t>
  </si>
  <si>
    <t>Ĺˇroub kortikĂˇlnĂ­ samoĹ™eznĂ˝ prĹŻmÄ›r 4,5 mm L 90 mm 414.890</t>
  </si>
  <si>
    <t>KL904</t>
  </si>
  <si>
    <t>Ĺˇroub kortikĂˇlnĂ­ samoĹ™eznĂ˝ stardrive 3,5 mm dĂ©lka 20 04.200.020</t>
  </si>
  <si>
    <t>KF524</t>
  </si>
  <si>
    <t>Ĺˇroub kortikĂˇlnĂ­ stardrive 2,7 mm, dĂ©lka 14 402.874</t>
  </si>
  <si>
    <t>KF525</t>
  </si>
  <si>
    <t>Ĺˇroub kortikĂˇlnĂ­ stardrive 2,7 mm, dĂ©lka 16 402.876</t>
  </si>
  <si>
    <t>KK609</t>
  </si>
  <si>
    <t>Ĺˇroub kortikĂˇlnĂ­ zalamovacĂ­ 2,7 mm x 14 mm NWD117014</t>
  </si>
  <si>
    <t>KK610</t>
  </si>
  <si>
    <t>Ĺˇroub kortikĂˇlnĂ­ zalamovacĂ­ 2,7 mm x 16 mm NWD117016</t>
  </si>
  <si>
    <t>KL791</t>
  </si>
  <si>
    <t>Ĺˇroub kortikĂˇlnĂ­ zalamovacĂ­ 2,7 mm x 18 mm NWD117018</t>
  </si>
  <si>
    <t>KL522</t>
  </si>
  <si>
    <t>Ĺˇroub kortikĂˇlnĂ­ zalamovacĂ­ 2,7 mm x 20 mm NWD117020</t>
  </si>
  <si>
    <t>KL523</t>
  </si>
  <si>
    <t>Ĺˇroub kortikĂˇlnĂ­ zalamovacĂ­ 2,7 mm x 22 mm NWD117022</t>
  </si>
  <si>
    <t>KL451</t>
  </si>
  <si>
    <t>Ĺˇroub kortikĂˇlnĂ­ zalamovacĂ­ 3,0 mm 12 mm NWD117112</t>
  </si>
  <si>
    <t>KL476</t>
  </si>
  <si>
    <t>Ĺˇroub kortikĂˇlnĂ­ zalamovacĂ­ 3,0 mm 14 mm NWD117114</t>
  </si>
  <si>
    <t>KL515</t>
  </si>
  <si>
    <t>Ĺˇroub kortikĂˇlnĂ­ zalamovacĂ­ 3,0 mm x 16 mm NWD117116</t>
  </si>
  <si>
    <t>KK612</t>
  </si>
  <si>
    <t>Ĺˇroub kortikĂˇlnĂ­ zalamovacĂ­ 3,0 mm x 18 mm NWD117118</t>
  </si>
  <si>
    <t>KF332</t>
  </si>
  <si>
    <t>Ĺˇroub kostnĂ­ uzamykatelnĂ˝ 3,5 x 12 mm 397129777041</t>
  </si>
  <si>
    <t>KG569</t>
  </si>
  <si>
    <t>Ĺˇroub laterjet 36 mm 285112</t>
  </si>
  <si>
    <t>KE928</t>
  </si>
  <si>
    <t>Ĺˇroub milĂˇgro   9 x 30 231825</t>
  </si>
  <si>
    <t>KH554</t>
  </si>
  <si>
    <t>Ĺˇroub milĂˇgro  6 x 23 mm 231807</t>
  </si>
  <si>
    <t>KJ394</t>
  </si>
  <si>
    <t>Ĺˇroub milagro interferenÄŤnĂ­ vstĹ™ebatelnĂ˝ 10 x 23 mm pro rekonstrukci kĹ™Ă­ĹľovĂ©ho vazu 231819</t>
  </si>
  <si>
    <t>KI643</t>
  </si>
  <si>
    <t>Ĺˇroub Milagro interferenÄŤnĂ­ vstĹ™ebatelnĂ˝ 7 x 23 mm pro rekonstrukci kĹ™Ă­ĹľovĂ©ho vazu 231816</t>
  </si>
  <si>
    <t>KI644</t>
  </si>
  <si>
    <t>Ĺˇroub Milagro interferenÄŤnĂ­ vstĹ™ebatelnĂ˝ 8 x 23mm pro rekonstrukci kĹ™Ă­ĹľovĂ©ho vazu 231817</t>
  </si>
  <si>
    <t>KI645</t>
  </si>
  <si>
    <t>Ĺˇroub Milagro interferenÄŤnĂ­ vstĹ™ebatelnĂ˝ 9 x 23mm pro rekonstrukci kĹ™Ă­ĹľovĂ©ho vazu 231818</t>
  </si>
  <si>
    <t>KH123</t>
  </si>
  <si>
    <t>Ĺˇroub monokortikĂˇlnĂ­ NCB 5,0 mm, 10 02.03151.010</t>
  </si>
  <si>
    <t>KH125</t>
  </si>
  <si>
    <t>Ĺˇroub monokortikĂˇlnĂ­ NCB 5,0 mm, 14 02.03151.014</t>
  </si>
  <si>
    <t>KH126</t>
  </si>
  <si>
    <t>Ĺˇroub monokortikĂˇlnĂ­ NCB 5,0 mm, 16 02.03151.016</t>
  </si>
  <si>
    <t>KH128</t>
  </si>
  <si>
    <t>Ĺˇroub monokortikĂˇlnĂ­ NCB 5,0 mm, 20 02.03151.020</t>
  </si>
  <si>
    <t>KE529</t>
  </si>
  <si>
    <t>Ĺˇroub spin 2/14 NWD112014</t>
  </si>
  <si>
    <t>KI965</t>
  </si>
  <si>
    <t>Ĺˇroub spongiĂłznĂ­ zĂˇpust. TI D 6,5 mm L30 mm 42.19.30</t>
  </si>
  <si>
    <t>KI964</t>
  </si>
  <si>
    <t>Ĺˇroub spongiĂłznĂ­ zĂˇpust. TI D 6,5 mm L35 mm 42.19.35</t>
  </si>
  <si>
    <t>KI963</t>
  </si>
  <si>
    <t>Ĺˇroub spongiĂłznĂ­ zĂˇpust. TI D 6,5 mm L40 mm 42.19.40</t>
  </si>
  <si>
    <t>KI962</t>
  </si>
  <si>
    <t>Ĺˇroub spongiĂłznĂ­ zĂˇpust. TI D 6,5 mm L45 mm 42.19.45</t>
  </si>
  <si>
    <t>KE473</t>
  </si>
  <si>
    <t>Ĺˇroub spongiosnĂ­ L35 NWDSP035</t>
  </si>
  <si>
    <t>KE474</t>
  </si>
  <si>
    <t>Ĺˇroub spongiosnĂ­ L40 NWDSP040</t>
  </si>
  <si>
    <t>KL790</t>
  </si>
  <si>
    <t>Ĺˇroub tenodĂ©znĂ­ Quattro Bold  pr. 6,0 mm dĂ©lka 12,0 mm k operaci ramennĂ­ho kloubu CM-9506</t>
  </si>
  <si>
    <t>KL913</t>
  </si>
  <si>
    <t>Ĺˇroub tenodĂ©znĂ­ Quattro Bold  pr. 7,0 mm dĂ©lka 14,0 mm k operaci ramennĂ­ho kloubu CM-9507</t>
  </si>
  <si>
    <t>KL793</t>
  </si>
  <si>
    <t>KH109</t>
  </si>
  <si>
    <t>Ĺˇroub zĂˇvitoĹ™eznĂ˝ NCB 4,0 mm, dĂ©lka 30 mm 02.03155.030</t>
  </si>
  <si>
    <t>KH110</t>
  </si>
  <si>
    <t>Ĺˇroub zĂˇvitoĹ™eznĂ˝ NCB 4,0 mm, dĂ©lka 32 mm 02.03155.032</t>
  </si>
  <si>
    <t>KH113</t>
  </si>
  <si>
    <t>Ĺˇroub zĂˇvitoĹ™eznĂ˝ NCB 4,0 mm, dĂ©lka 38 mm 02.03155.038</t>
  </si>
  <si>
    <t>KH115</t>
  </si>
  <si>
    <t>Ĺˇroub zĂˇvitoĹ™eznĂ˝ NCB 4,0 mm, dĂ©lka 42 mm 02.03155.042</t>
  </si>
  <si>
    <t>KH120</t>
  </si>
  <si>
    <t>Ĺˇroub zĂˇvitoĹ™eznĂ˝ NCB 4,0 mm, dĂ©lka 55 mm 02.03155.055</t>
  </si>
  <si>
    <t>KH068</t>
  </si>
  <si>
    <t>Ĺˇroub zĂˇvitoĹ™eznĂ˝ NCB 5,0 mm, dĂ©lka 22 mm 02.03150.022</t>
  </si>
  <si>
    <t>KH069</t>
  </si>
  <si>
    <t>Ĺˇroub zĂˇvitoĹ™eznĂ˝ NCB 5,0 mm, dĂ©lka 24 mm 02.03150.024</t>
  </si>
  <si>
    <t>KH070</t>
  </si>
  <si>
    <t>Ĺˇroub zĂˇvitoĹ™eznĂ˝ NCB 5,0 mm, dĂ©lka 26 mm 02.03150.026</t>
  </si>
  <si>
    <t>KH072</t>
  </si>
  <si>
    <t>Ĺˇroub zĂˇvitoĹ™eznĂ˝ NCB 5,0 mm, dĂ©lka 30 mm 02.03150.030</t>
  </si>
  <si>
    <t>KH073</t>
  </si>
  <si>
    <t>Ĺˇroub zĂˇvitoĹ™eznĂ˝ NCB 5,0 mm, dĂ©lka 32 mm 02.03150.032</t>
  </si>
  <si>
    <t>KH074</t>
  </si>
  <si>
    <t>Ĺˇroub zĂˇvitoĹ™eznĂ˝ NCB 5,0 mm, dĂ©lka 34 mm 02.03150.034</t>
  </si>
  <si>
    <t>KH075</t>
  </si>
  <si>
    <t>Ĺˇroub zĂˇvitoĹ™eznĂ˝ NCB 5,0 mm, dĂ©lka 36 mm 02.03150.036</t>
  </si>
  <si>
    <t>KH076</t>
  </si>
  <si>
    <t>Ĺˇroub zĂˇvitoĹ™eznĂ˝ NCB 5,0 mm, dĂ©lka 38 mm 02.03150.038</t>
  </si>
  <si>
    <t>KH077</t>
  </si>
  <si>
    <t>Ĺˇroub zĂˇvitoĹ™eznĂ˝ NCB 5,0 mm, dĂ©lka 40 mm 02.03150.040</t>
  </si>
  <si>
    <t>KH078</t>
  </si>
  <si>
    <t>Ĺˇroub zĂˇvitoĹ™eznĂ˝ NCB 5,0 mm, dĂ©lka 42 mm 02.03150.042</t>
  </si>
  <si>
    <t>KH079</t>
  </si>
  <si>
    <t>Ĺˇroub zĂˇvitoĹ™eznĂ˝ NCB 5,0 mm, dĂ©lka 44 mm 02.03150.044</t>
  </si>
  <si>
    <t>KH080</t>
  </si>
  <si>
    <t>Ĺˇroub zĂˇvitoĹ™eznĂ˝ NCB 5,0 mm, dĂ©lka 46 mm 02.03150.046</t>
  </si>
  <si>
    <t>KH081</t>
  </si>
  <si>
    <t>Ĺˇroub zĂˇvitoĹ™eznĂ˝ NCB 5,0 mm, dĂ©lka 48 mm 02.03150.048</t>
  </si>
  <si>
    <t>KH085</t>
  </si>
  <si>
    <t>Ĺˇroub zĂˇvitoĹ™eznĂ˝ NCB 5,0 mm, dĂ©lka 65 mm 02.03150.065</t>
  </si>
  <si>
    <t>KH086</t>
  </si>
  <si>
    <t>Ĺˇroub zĂˇvitoĹ™eznĂ˝ NCB 5,0 mm, dĂ©lka 70 mm 02.03150.070</t>
  </si>
  <si>
    <t>KH087</t>
  </si>
  <si>
    <t>Ĺˇroub zĂˇvitoĹ™eznĂ˝ NCB 5,0 mm, dĂ©lka 75 mm 02.03150.075</t>
  </si>
  <si>
    <t>KH088</t>
  </si>
  <si>
    <t>Ĺˇroub zĂˇvitoĹ™eznĂ˝ NCB 5,0 mm, dĂ©lka 80 mm 02.03150.080</t>
  </si>
  <si>
    <t>KH089</t>
  </si>
  <si>
    <t>Ĺˇroub zĂˇvitoĹ™eznĂ˝ NCB 5,0 mm, dĂ©lka 85 mm 02.03150.085</t>
  </si>
  <si>
    <t>KL942</t>
  </si>
  <si>
    <t>Ĺˇroub zajiĹˇĹĄovac, samoĹ™eznĂ˝ 5,0 mm dĂ©lka 22mm 412.205</t>
  </si>
  <si>
    <t>KI591</t>
  </si>
  <si>
    <t>Ĺˇroub zajiĹˇĹĄovacĂ­ 5,0 mm dĂ©lka 26 mm 412.207</t>
  </si>
  <si>
    <t>KG913</t>
  </si>
  <si>
    <t>Ĺˇroub zajiĹˇĹĄovacĂ­ 5,0 mm dĂ©lka 44 mm 412.216</t>
  </si>
  <si>
    <t>KG842</t>
  </si>
  <si>
    <t>Ĺˇroub zajiĹˇĹĄovacĂ­ 5,0 mm, dĂ©lka 30 mm 412.209</t>
  </si>
  <si>
    <t>KG843</t>
  </si>
  <si>
    <t>Ĺˇroub zajiĹˇĹĄovacĂ­ 5,0 mm, dĂ©lka 36 mm 412.212</t>
  </si>
  <si>
    <t>KG844</t>
  </si>
  <si>
    <t>Ĺˇroub zajiĹˇĹĄovacĂ­ 5,0 mm, dĂ©lka 38 mm 412.213</t>
  </si>
  <si>
    <t>KG846</t>
  </si>
  <si>
    <t>Ĺˇroub zajiĹˇĹĄovacĂ­ 5,0 mm, dĂ©lka 46 mm 412.217</t>
  </si>
  <si>
    <t>KG847</t>
  </si>
  <si>
    <t>Ĺˇroub zajiĹˇĹĄovacĂ­ 5,0 mm, dĂ©lka 48 mm 412.218</t>
  </si>
  <si>
    <t>KG848</t>
  </si>
  <si>
    <t>Ĺˇroub zajiĹˇĹĄovacĂ­ 5,0 mm, dĂ©lka 50 mm 412.219</t>
  </si>
  <si>
    <t>KG849</t>
  </si>
  <si>
    <t>Ĺˇroub zajiĹˇĹĄovacĂ­ 5,0 mm, dĂ©lka 55 mm 412.220</t>
  </si>
  <si>
    <t>KG850</t>
  </si>
  <si>
    <t>Ĺˇroub zajiĹˇĹĄovacĂ­ 5,0 mm, dĂ©lka 60 mm 412.221</t>
  </si>
  <si>
    <t>KH164</t>
  </si>
  <si>
    <t>Ĺˇroub zajiĹˇĹĄovacĂ­ 5,0 mm,dĂ©lka70mm 412.223</t>
  </si>
  <si>
    <t>KH248</t>
  </si>
  <si>
    <t>Ĺˇroub zajiĹˇĹĄovacĂ­ 5,0mm dĂ©lka 40mm 412.214</t>
  </si>
  <si>
    <t>KH247</t>
  </si>
  <si>
    <t>Ĺˇroub zajiĹˇĹĄovacĂ­ 5,0mm dĂ©lka 65mm 412.222</t>
  </si>
  <si>
    <t>KH273</t>
  </si>
  <si>
    <t>Ĺˇroub zajiĹˇĹĄovacĂ­ 5,0mm dĂ©lka75mm 412.224</t>
  </si>
  <si>
    <t>KH262</t>
  </si>
  <si>
    <t>Ĺˇroub zajiĹˇĹĄovacĂ­ 5,0mm,dĂ©lka 85 mm 412.226</t>
  </si>
  <si>
    <t>KF072</t>
  </si>
  <si>
    <t>Ĺˇroub zajiĹˇĹĄovacĂ­ 60 NWD501060</t>
  </si>
  <si>
    <t>KF769</t>
  </si>
  <si>
    <t>Ĺˇroub zajiĹˇĹĄovacĂ­ L 20 NWD501020</t>
  </si>
  <si>
    <t>KF074</t>
  </si>
  <si>
    <t>Ĺˇroub zajiĹˇĹĄovacĂ­ L 25 NWD501025</t>
  </si>
  <si>
    <t>KF088</t>
  </si>
  <si>
    <t>Ĺˇroub zajiĹˇĹĄovacĂ­ L 30 NWD501030</t>
  </si>
  <si>
    <t>KL015</t>
  </si>
  <si>
    <t>Ĺˇroub zajiĹˇĹĄovacĂ­ L 50 mm NWD501050</t>
  </si>
  <si>
    <t>KK768</t>
  </si>
  <si>
    <t>Ĺˇroub zajiĹˇĹĄovacĂ­ L 55 mm NWD501055</t>
  </si>
  <si>
    <t>KF085</t>
  </si>
  <si>
    <t>Ĺˇroub zajiĹˇĹĄovacĂ­ L 65 mm NWD501065</t>
  </si>
  <si>
    <t>KF086</t>
  </si>
  <si>
    <t>Ĺˇroub zajiĹˇĹĄovacĂ­ L 70 mm NWD501070</t>
  </si>
  <si>
    <t>KF995</t>
  </si>
  <si>
    <t>Ĺˇroub zajiĹˇĹĄovacĂ­ LCP 4,5 mm dĂ©lka 70 mm 414.870</t>
  </si>
  <si>
    <t>KF996</t>
  </si>
  <si>
    <t>Ĺˇroub zajiĹˇĹĄovacĂ­ LCP 4,5 mm dĂ©lka 80 mm 414.880</t>
  </si>
  <si>
    <t>KH574</t>
  </si>
  <si>
    <t>Ĺˇroub zajiĹˇĹĄovacĂ­ LCP samoĹ™eznĂ˝ 5,0mm dĂ©lka 14mm 412.201</t>
  </si>
  <si>
    <t>KF626</t>
  </si>
  <si>
    <t>Ĺˇroub zajiĹˇĹĄovacĂ­ pr 3,5 samoĹ™eznĂ˝ D12 412.102</t>
  </si>
  <si>
    <t>KF628</t>
  </si>
  <si>
    <t>Ĺˇroub zajiĹˇĹĄovacĂ­ pr 3,5 samoĹ™eznĂ˝ D14 412.103</t>
  </si>
  <si>
    <t>KF629</t>
  </si>
  <si>
    <t>Ĺˇroub zajiĹˇĹĄovacĂ­ pr 3,5 samoĹ™eznĂ˝ D16 412.104</t>
  </si>
  <si>
    <t>KF630</t>
  </si>
  <si>
    <t>Ĺˇroub zajiĹˇĹĄovacĂ­ pr 3,5 samoĹ™eznĂ˝ D18 412.105</t>
  </si>
  <si>
    <t>KF633</t>
  </si>
  <si>
    <t>Ĺˇroub zajiĹˇĹĄovacĂ­ pr 3,5 samoĹ™eznĂ˝ D24 412.108</t>
  </si>
  <si>
    <t>KG884</t>
  </si>
  <si>
    <t>Ĺˇroub zajiĹˇĹĄovacĂ­ pr. 5,0 mm, dĂ©lka 34 mm 412.211</t>
  </si>
  <si>
    <t>KF499</t>
  </si>
  <si>
    <t>Ĺˇroub zajiĹˇĹĄovacĂ­ stardrive 2,7 mm ( hlava LCP 2.4), dĂ©lka 12 402.212</t>
  </si>
  <si>
    <t>KF500</t>
  </si>
  <si>
    <t>Ĺˇroub zajiĹˇĹĄovacĂ­ stardrive 2,7 mm ( hlava LCP 2.4), dĂ©lka 13 402.213</t>
  </si>
  <si>
    <t>KF501</t>
  </si>
  <si>
    <t>Ĺˇroub zajiĹˇĹĄovacĂ­ stardrive 2,7 mm ( hlava LCP 2.4), dĂ©lka 14 402.214</t>
  </si>
  <si>
    <t>KF502</t>
  </si>
  <si>
    <t>Ĺˇroub zajiĹˇĹĄovacĂ­ stardrive 2,7 mm ( hlava LCP 2.4), dĂ©lka 16 402.216</t>
  </si>
  <si>
    <t>KF504</t>
  </si>
  <si>
    <t>Ĺˇroub zajiĹˇĹĄovacĂ­ stardrive 2,7 mm ( hlava LCP 2.4), dĂ©lka 20 402.220</t>
  </si>
  <si>
    <t>KF506</t>
  </si>
  <si>
    <t>Ĺˇroub zajiĹˇĹĄovacĂ­ stardrive 2,7 mm ( hlava LCP 2.4), dĂ©lka 24 402.224</t>
  </si>
  <si>
    <t>KH567</t>
  </si>
  <si>
    <t>Ĺˇroub zajiĹˇĹĄovacĂ­ stardrive 5,0mm dĂ©lka 80 mm 412.225</t>
  </si>
  <si>
    <t>KH063</t>
  </si>
  <si>
    <t>Ĺˇroub zajiĹˇĹĄovacĂ­ stavÄ›cĂ­-uzamykacĂ­ hlaviÄŤka 02.03150.300</t>
  </si>
  <si>
    <t>KH568</t>
  </si>
  <si>
    <t>Ĺˇroub zajiĹˇĹĄovaci stardrive 5,0mm dĂ©lka 90 mm 412.227</t>
  </si>
  <si>
    <t>KL894</t>
  </si>
  <si>
    <t>Ĺˇroub zamykacĂ­ k dlaze tibiĂˇlnĂ­ ke korekÄŤnĂ­ osteotomii PEEK POWER 5 x 24 mm AR-13424T</t>
  </si>
  <si>
    <t>KL857</t>
  </si>
  <si>
    <t>Ĺˇroub zamykacĂ­ k dlaze tibiĂˇlnĂ­ ke korekÄŤnĂ­ osteotomii PEEK POWER 5 x 26 mm AR-13426 T</t>
  </si>
  <si>
    <t>KL918</t>
  </si>
  <si>
    <t>Ĺˇroub zamykacĂ­ k dlaze tibiĂˇlnĂ­ ke korekÄŤnĂ­ osteotomii PEEK POWER 5 x 26 mm AR-13426T</t>
  </si>
  <si>
    <t>Ĺˇroub zamykacĂ­ k dlaze tibiĂˇlnĂ­ ke korekÄŤnĂ­ osteotomii PEEK POWER 5 x 28 mm AR-13428T</t>
  </si>
  <si>
    <t>KK801</t>
  </si>
  <si>
    <t>Ĺˇroub zamykacĂ­ k dlaze tibiĂˇlnĂ­ ke korekÄŤnĂ­ osteotomii PEEK POWER 5 x 32 mm AR-13432T</t>
  </si>
  <si>
    <t>KK800</t>
  </si>
  <si>
    <t>Ĺˇroub zamykacĂ­ k dlaze tibiĂˇlnĂ­ ke korekÄŤnĂ­ osteotomii PEEK POWER 5 x 34 mm AR-13434T</t>
  </si>
  <si>
    <t>KK770</t>
  </si>
  <si>
    <t>Ĺˇroub zamykacĂ­ k dlaze tibiĂˇlnĂ­ ke korekÄŤnĂ­ osteotomii PEEK POWER 5 x 36 mm AR-13436T</t>
  </si>
  <si>
    <t>KK771</t>
  </si>
  <si>
    <t>Ĺˇroub zamykacĂ­ k dlaze tibiĂˇlnĂ­ ke korekÄŤnĂ­ osteotomii PEEK POWER 5 x 38 mm AR-13438T</t>
  </si>
  <si>
    <t>KK388</t>
  </si>
  <si>
    <t>Ĺˇroub zamykacĂ­ k dlaze tibiĂˇlnĂ­ ke korekÄŤnĂ­ osteotomii PEEK POWER 5 x 40 mm AR-13440T</t>
  </si>
  <si>
    <t>KK807</t>
  </si>
  <si>
    <t>Ĺˇroub zamykacĂ­ k dlaze tibiĂˇlnĂ­ ke korekÄŤnĂ­ osteotomii PEEK POWER 5 x 42 mm AR-13442T</t>
  </si>
  <si>
    <t>KK772</t>
  </si>
  <si>
    <t>Ĺˇroub zamykacĂ­ k dlaze tibiĂˇlnĂ­ ke korekÄŤnĂ­ osteotomii PEEK POWER 5 x 44 mm AR-13444T</t>
  </si>
  <si>
    <t>KK389</t>
  </si>
  <si>
    <t>Ĺˇroub zamykacĂ­ k dlaze tibiĂˇlnĂ­ ke korekÄŤnĂ­ osteotomii PEEK POWER 5 x 46 mm AR-13446T</t>
  </si>
  <si>
    <t>KL021</t>
  </si>
  <si>
    <t>Ĺˇroub zamykacĂ­ k dlaze tibiĂˇlnĂ­ ke korekÄŤnĂ­ osteotomii PEEK POWER 5 x 48 mm AR-13448T</t>
  </si>
  <si>
    <t>KK390</t>
  </si>
  <si>
    <t>Ĺˇroub zamykacĂ­ k dlaze tibiĂˇlnĂ­ ke korekÄŤnĂ­ osteotomii PEEK POWER 5 x 50 mm AR-13450T</t>
  </si>
  <si>
    <t>KK391</t>
  </si>
  <si>
    <t>Ĺˇroub zamykacĂ­ k dlaze tibiĂˇlnĂ­ ke korekÄŤnĂ­ osteotomii PEEK POWER 5 x 50 mm AR-13455T</t>
  </si>
  <si>
    <t>Ĺˇroub zamykacĂ­ k dlaze tibiĂˇlnĂ­ ke korekÄŤnĂ­ osteotomii PEEK POWER 5 x 55 mm AR-13455T</t>
  </si>
  <si>
    <t>KK392</t>
  </si>
  <si>
    <t>Ĺˇroub zamykacĂ­ k dlaze tibiĂˇlnĂ­ ke korekÄŤnĂ­ osteotomii PEEK POWER 5 x 60 mm AR-13460T</t>
  </si>
  <si>
    <t>KK773</t>
  </si>
  <si>
    <t>Ĺˇroub zamykacĂ­ k dlaze tibiĂˇlnĂ­ ke korekÄŤnĂ­ osteotomii PEEK POWER 5 x 65 mm AR-13465T</t>
  </si>
  <si>
    <t>KL020</t>
  </si>
  <si>
    <t>Ĺˇroub zamykacĂ­ k dlaze tibiĂˇlnĂ­ ke korekÄŤnĂ­ osteotomii PEEK POWER 5 x 70 mm AR-13470T</t>
  </si>
  <si>
    <t>KK808</t>
  </si>
  <si>
    <t>Ĺˇroub zamykacĂ­ k dlaze tibiĂˇlnĂ­ ke korekÄŤnĂ­ osteotomii PEEK POWER 5 x 75 mm AR-13475T</t>
  </si>
  <si>
    <t>Ĺˇroub zamykacĂ­ k dlaze tibiĂˇlnĂ­ ke korekÄŤnĂ­ osteotomii PEEK POWER 5 x 80 mm AR-13480T</t>
  </si>
  <si>
    <t>Ĺˇroub zamykacĂ­ k dlaze tibiĂˇlnĂ­ ke korekÄŤnĂ­ osteotomii PEEK POWER 5 x36 mm AR-13436T</t>
  </si>
  <si>
    <t>Ĺˇroub zamykacĂ­ k dlaze tibiĂˇlnĂ­ ke korekÄŤnĂ­ osteotomii PEEK POWER 5 x38 mm AR-13438T</t>
  </si>
  <si>
    <t>Ĺˇroub zamykacĂ­ k dlaze tibiĂˇlnĂ­ ke korekÄŤnĂ­ osteotomii PEEK POWER 5 x44 mm AR-13444T</t>
  </si>
  <si>
    <t>Ĺˇroub zamykacĂ­ k dlaze tibiĂˇlnĂ­ ke korekÄŤnĂ­ osteotomii PEEK POWER 5 x65 mm AR-13465T</t>
  </si>
  <si>
    <t>KL858</t>
  </si>
  <si>
    <t>list pilovĂ˝ Arthrex sterilnĂ­ 90 x 19 x 1,0 mm AR-600-310S</t>
  </si>
  <si>
    <t>KL682</t>
  </si>
  <si>
    <t>list pilovĂ˝ Arthrex sterilnĂ­ 90 x 25,4 x 1,27 mm AR-600-005S</t>
  </si>
  <si>
    <t>KL806</t>
  </si>
  <si>
    <t>list pilovĂ˝ Arthrex sterilnĂ­ 90 x 25,4 x 1,27 mm AR-600-305S</t>
  </si>
  <si>
    <t>KH580</t>
  </si>
  <si>
    <t>náhrada kolenního kloubu SIGMA dřík univerzální 115x16mm 86-7430  REVIZE</t>
  </si>
  <si>
    <t>KH581</t>
  </si>
  <si>
    <t>náhrada kolenního kloubu SIGMA femorální sleev univerz. distál 34mm 1294-53-225 REVIZE</t>
  </si>
  <si>
    <t>KH235</t>
  </si>
  <si>
    <t>pĂˇsek cerklĂˇĹľnĂ­ 270 x 7,5 mm 410000</t>
  </si>
  <si>
    <t>pásek cerklážní 270 x 7,5 mm 410000</t>
  </si>
  <si>
    <t>KF384</t>
  </si>
  <si>
    <t>podloĹľka pod Ĺˇroubek 3,6 397129990839</t>
  </si>
  <si>
    <t>KF383</t>
  </si>
  <si>
    <t>podloĹľka pod Ĺˇroubek 4,4 397129990838</t>
  </si>
  <si>
    <t>KF382</t>
  </si>
  <si>
    <t>podložka kostních šroubů 13 397129798400</t>
  </si>
  <si>
    <t>ZC283</t>
  </si>
  <si>
    <t>Pouzdro skluzné PF Targon KD184T</t>
  </si>
  <si>
    <t>KE540</t>
  </si>
  <si>
    <t>skobiÄŤka 11-13/13 NWD113113</t>
  </si>
  <si>
    <t>KK215</t>
  </si>
  <si>
    <t>SystĂ©m kotvĂ­cĂ­ pro koleno ACL TIGHTROPE ABS , Button Round Concave pr. 11 mm AR-1588TB</t>
  </si>
  <si>
    <t>KJ655</t>
  </si>
  <si>
    <t>SystĂ©m kotvĂ­cĂ­ pro koleno ACL TIGHTROPE RT dvojitĂ˝ protahovacĂ­ nĂˇvlek AR-1588RT</t>
  </si>
  <si>
    <t>KL911</t>
  </si>
  <si>
    <t>systĂ©m kotvĂ­cĂ­ pro koleno TOOGGLELOC ZIP Loop nastavitelnĂˇ smyÄŤka 904755</t>
  </si>
  <si>
    <t>KK703</t>
  </si>
  <si>
    <t>Systém kotvící pro koleno ACL TIGHTROPE ABS , Button Round Concave pr. 11 mm AR-1588TB</t>
  </si>
  <si>
    <t>Systém kotvící pro koleno ACL TIGHTROPE RT dvojitý protahovací návlek AR-1588RT</t>
  </si>
  <si>
    <t>systém kotvící pro koleno TOOGGLELOC ZIP Loop nastavitelná smyčka 904755</t>
  </si>
  <si>
    <t>ZQ866</t>
  </si>
  <si>
    <t>Šipka pro fixaci defektu chrupavek vstřebatelná Chondral Draft prům. 1,3 mm délka 18 mm AR-4005B-18</t>
  </si>
  <si>
    <t>ZD197</t>
  </si>
  <si>
    <t>Šroub antirotační Targon KD209T</t>
  </si>
  <si>
    <t>šroub bio-tenodésis 5,5 x 15 AR-2323BSLC</t>
  </si>
  <si>
    <t>šroub bold 3/16 NWD111016</t>
  </si>
  <si>
    <t>šroub bold 3/20 NWD111020</t>
  </si>
  <si>
    <t>šroub bold 3/22 NWD111022</t>
  </si>
  <si>
    <t>šroub bold 3/24 NWD111024</t>
  </si>
  <si>
    <t>šroub bold 3/26 NWD111026</t>
  </si>
  <si>
    <t>šroub bold 3/28 NWD111028</t>
  </si>
  <si>
    <t>šroub bold 3/30 NWD111030</t>
  </si>
  <si>
    <t>šroub bold 3/32 NWD111032</t>
  </si>
  <si>
    <t>šroub bold 3/34 NWD111034</t>
  </si>
  <si>
    <t>ZR166</t>
  </si>
  <si>
    <t>Šroub Charlotte k miniinvazivním operacím hlezna MICA kanylovaný fixační 3,0 x 48 mm sterilní WGSMI548</t>
  </si>
  <si>
    <t>ZR022</t>
  </si>
  <si>
    <t>Šroub k miniinvazivním operacím hlezna MICA 3,0 x 34 mm sterilní 57S13034 (WGSMI5341)</t>
  </si>
  <si>
    <t>Šroub k miniinvazivním operacím hlezna MICA 4,0 x 40 mm sterilní 57S34040</t>
  </si>
  <si>
    <t>Šroub k miniinvazivním operacím hlezna MICA 4,0 x 44 mm sterilní 57S34044</t>
  </si>
  <si>
    <t>Šroub k miniinvazivním operacím hlezna MICA 4,0 x 48 mm sterilní 57S34048</t>
  </si>
  <si>
    <t>Šroub k miniinvazivním operacím hlezna MICA 4,0 x 52 mm sterilní 57S34052</t>
  </si>
  <si>
    <t>Šroub k miniinvazivním operacím hlezna MICA kanylovaný fixační 3,0 x 34 mm sterilní WGSMI5341</t>
  </si>
  <si>
    <t>Šroub k miniinvazivním operacím hlezna MICA kanylovaný fixační 3,0 x 36 mm sterilní WGSMI5361</t>
  </si>
  <si>
    <t>Šroub k miniinvazivním operacím hlezna MICA kanylovaný fixační 3,0 x 38 mm sterilní WGSMI5381</t>
  </si>
  <si>
    <t>Šroub k miniinvazivním operacím hlezna MICA kanylovaný fixační 3,0 x 44 mm sterilní WGSMI5441</t>
  </si>
  <si>
    <t>KF552</t>
  </si>
  <si>
    <t>šroub kanylovaný 3,0 mm, délka 22/4 mm 04.226.022</t>
  </si>
  <si>
    <t>KF555</t>
  </si>
  <si>
    <t>šroub kanylovaný 3,0 mm, délka 25/5 mm 04.226.025</t>
  </si>
  <si>
    <t>KF557</t>
  </si>
  <si>
    <t>šroub kanylovaný 3,0 mm, délka 27/6 mm 04.226.027</t>
  </si>
  <si>
    <t>ZN307</t>
  </si>
  <si>
    <t>Šroub kanylovaný canos 2.7 x 24 mm 26-427-24-09</t>
  </si>
  <si>
    <t>ZQ995</t>
  </si>
  <si>
    <t>Šroub kompresivní vstřebatelný kanylovaný 3,5 x 26 mm pro techniku Bony Bankart; kat.č. AR-5025B-26</t>
  </si>
  <si>
    <t>ZO357</t>
  </si>
  <si>
    <t>Šroub kompresní DartFire 2,5 mm x 12 mm D2N250-12</t>
  </si>
  <si>
    <t>Šroub kompresní DartFire 3,0 mm x 20 mm D2N300-20</t>
  </si>
  <si>
    <t>Šroub kompresní DartFire 3,0 mm x 22 mm D2N300-22</t>
  </si>
  <si>
    <t>Šroub kompresní DartFire 3,0 mm x 24 mm D2N300-24</t>
  </si>
  <si>
    <t>Šroub kompresní DartFire 3,0 mm x 26 mm D2N300-26</t>
  </si>
  <si>
    <t>Šroub kompresní DartFire 3,0 mm x 28 mm D2N300-28</t>
  </si>
  <si>
    <t>ZR347</t>
  </si>
  <si>
    <t>Šroub kompresní DartFire 3,0 mm x 32 mm D2N300-34</t>
  </si>
  <si>
    <t>Šroub kompresní DartFire 3,0 mm x 38 mm D2N300-38</t>
  </si>
  <si>
    <t>ZP818</t>
  </si>
  <si>
    <t>Šroub kompresní DartFire small 3,0 mm x 40 mm D2N300-40</t>
  </si>
  <si>
    <t>ZP333</t>
  </si>
  <si>
    <t>Šroub kompresní Charlotte 7,0 mm 60 mm x 16 mm 44176016</t>
  </si>
  <si>
    <t>ZQ135</t>
  </si>
  <si>
    <t>Šroub kompresní Charlotte 7,0 mm 75 mm x 16 mm závit 44177516</t>
  </si>
  <si>
    <t>ZQ743</t>
  </si>
  <si>
    <t>Šroub kompresní Charlotte 7,0 mm 75 mm x 32 mm závit 44177532</t>
  </si>
  <si>
    <t>Šroub kompresní Charlotte k miniinvazivním operacím hlezna MICA kanylovaný fixační 3,0 x 32 mm sterilní WGSMI5321</t>
  </si>
  <si>
    <t>KH416</t>
  </si>
  <si>
    <t>šroub kort. samiřez. 4,5mm délka 44mm 414.844</t>
  </si>
  <si>
    <t>šroub kort. samořez.4,5mm,délka 50 mm 414.850</t>
  </si>
  <si>
    <t>KH415</t>
  </si>
  <si>
    <t>šroub kort.samořez. 4,5mm délka 42mm 414.842</t>
  </si>
  <si>
    <t>ZA984</t>
  </si>
  <si>
    <t>Šroub kortikální 3.5 mm 204.832</t>
  </si>
  <si>
    <t>ZF870</t>
  </si>
  <si>
    <t>Šroub kortikální 3.5 mm 204.834</t>
  </si>
  <si>
    <t>šroub kortikální 4,5 mm délka 40mm 414.840</t>
  </si>
  <si>
    <t>KK619</t>
  </si>
  <si>
    <t>šroub kortikální 4,5 mm samořezný délka 64 mm 414.864</t>
  </si>
  <si>
    <t>KJ962</t>
  </si>
  <si>
    <t>šroub kortikální kompresní Bold 2,5 mm x 12 mm NWD200012</t>
  </si>
  <si>
    <t>šroub kortikální kompresní bold 2,5 mm x 16 mm NWD200016</t>
  </si>
  <si>
    <t>KE436</t>
  </si>
  <si>
    <t>šroub kortikální L16 NWDCC016</t>
  </si>
  <si>
    <t>KE437</t>
  </si>
  <si>
    <t>šroub kortikální L18 NWDCC018</t>
  </si>
  <si>
    <t>KE441</t>
  </si>
  <si>
    <t>šroub kortikální L26 NWDCC026</t>
  </si>
  <si>
    <t>šroub kortikální L30 NWDCC030</t>
  </si>
  <si>
    <t>šroub kortikální L32 NWDCC032</t>
  </si>
  <si>
    <t>šroub kortikální L35 NWDCC035</t>
  </si>
  <si>
    <t>šroub kortikální L40 NWDCC040</t>
  </si>
  <si>
    <t>šroub kortikální L45 NWDCC045</t>
  </si>
  <si>
    <t>KE448</t>
  </si>
  <si>
    <t>šroub kortikální L50 NWDCC050</t>
  </si>
  <si>
    <t>KE449</t>
  </si>
  <si>
    <t>šroub kortikální L55 NWDCC055</t>
  </si>
  <si>
    <t>KE451</t>
  </si>
  <si>
    <t>šroub kortikální L65 NWDCC065</t>
  </si>
  <si>
    <t>KH240</t>
  </si>
  <si>
    <t>šroub kortikální pro léčbu instability ramene latarjet 28mm 285111</t>
  </si>
  <si>
    <t>KH241</t>
  </si>
  <si>
    <t>šroub kortikální pro léčbu instability ramene latarjet 30mm 285116</t>
  </si>
  <si>
    <t>šroub kortikální pro léčbu instability ramene latarjet 32mm 285121</t>
  </si>
  <si>
    <t>šroub kortikální pro léčbu instability ramene latarjet 34mm 285126</t>
  </si>
  <si>
    <t>šroub kortikální průměr 4,5 mm L 46 mm 414.846</t>
  </si>
  <si>
    <t>šroub kortikální průměr 4,5 mm L 60 mm 414.860</t>
  </si>
  <si>
    <t>šroub kortikální samořezný 4,5 mm délka 54 mm 414.854</t>
  </si>
  <si>
    <t>šroub kortikální samořezný 4,5 mm délka 76 mm 414.876</t>
  </si>
  <si>
    <t>Šroub kortikální samořezný HA 4,5 x 44 397129799521</t>
  </si>
  <si>
    <t>šroub kortikální samořezný HA 4,5 x 50 397129795601</t>
  </si>
  <si>
    <t>šroub kortikální samořezný průměr 4,5 mm L 60 mm 414.885</t>
  </si>
  <si>
    <t>KK891</t>
  </si>
  <si>
    <t>šroub kortikální zajišťovací L35 mm NWD501035</t>
  </si>
  <si>
    <t>KL521</t>
  </si>
  <si>
    <t>šroub kortikální zalamovací 2,7 mm x 12 mm NWD117012</t>
  </si>
  <si>
    <t>šroub kortikální zalamovací 2,7 mm x 14 mm NWD117014</t>
  </si>
  <si>
    <t>šroub kortikální zalamovací 2,7 mm x 16 mm NWD117016</t>
  </si>
  <si>
    <t>šroub kortikální zalamovací 2,7 mm x 20 mm NWD117020</t>
  </si>
  <si>
    <t>šroub kortikální zalamovací 2,7 mm x 22 mm NWD117022</t>
  </si>
  <si>
    <t>šroub kortikální zalamovací 3,0 mm 12 mm NWD117112</t>
  </si>
  <si>
    <t>šroub kortikální zalamovací 3,0 mm 14 mm NWD117114</t>
  </si>
  <si>
    <t>šroub kortikální zalamovací 3,0 mm x 16 mm NWD117116</t>
  </si>
  <si>
    <t>šroub kortikální zalamovací 3,0 mm x 18 mm NWD117118</t>
  </si>
  <si>
    <t>ZL559</t>
  </si>
  <si>
    <t>Šroub kostní spongiózní HB 7/1,8 x 55/16 mm 397129798050</t>
  </si>
  <si>
    <t>ZM224</t>
  </si>
  <si>
    <t>Šroub kostní spongiózní HB 7/1,8 x 70/16 mm 397129798080</t>
  </si>
  <si>
    <t>šroub laterjet 36 mm 285112</t>
  </si>
  <si>
    <t>šroub milágro  6 x 23 mm 231807</t>
  </si>
  <si>
    <t>šroub milagro interferenční vstřebatelný 10 x 23 mm pro rekonstrukci křížového vazu 231819</t>
  </si>
  <si>
    <t>šroub Milagro interferenční vstřebatelný 7 x 23 mm pro rekonstrukci křížového vazu 231816</t>
  </si>
  <si>
    <t>šroub Milagro interferenční vstřebatelný 8 x 23mm pro rekonstrukci křížového vazu 231817</t>
  </si>
  <si>
    <t>šroub Milagro interferenční vstřebatelný 9 x 23mm pro rekonstrukci křížového vazu 231818</t>
  </si>
  <si>
    <t>ZC173</t>
  </si>
  <si>
    <t>Šroub skluzný PF 10,5 x 70 mm Targon KD115T</t>
  </si>
  <si>
    <t>KE527</t>
  </si>
  <si>
    <t>šroub spin 2/12 NWD112012</t>
  </si>
  <si>
    <t>KE528</t>
  </si>
  <si>
    <t>šroub spin 2/13 NWD112013</t>
  </si>
  <si>
    <t>šroub spin 2/14 NWD112014</t>
  </si>
  <si>
    <t>KE470</t>
  </si>
  <si>
    <t>šroub spongiosní L20 NWDSP020</t>
  </si>
  <si>
    <t>KE471</t>
  </si>
  <si>
    <t>šroub spongiosní L25 NWDSP025</t>
  </si>
  <si>
    <t>šroub spongiosní L35 NWDSP035</t>
  </si>
  <si>
    <t>šroub spongiosní L40 NWDSP040</t>
  </si>
  <si>
    <t>KE475</t>
  </si>
  <si>
    <t>šroub spongiosní L45 NWDSP045</t>
  </si>
  <si>
    <t>KE476</t>
  </si>
  <si>
    <t>šroub spongiosní L50 NWDSP050</t>
  </si>
  <si>
    <t>KE477</t>
  </si>
  <si>
    <t>šroub spongiosní L55 NWDSP055</t>
  </si>
  <si>
    <t>KI966</t>
  </si>
  <si>
    <t>šroub spongiózní zápust. TI D 6,5 mm L25 mm 42.19.25</t>
  </si>
  <si>
    <t>šroub spongiózní zápust. TI D 6,5 mm L30 mm 42.19.30</t>
  </si>
  <si>
    <t>šroub spongiózní zápust. TI D 6,5 mm L35 mm 42.19.35</t>
  </si>
  <si>
    <t>šroub spongiózní zápust. TI D 6,5 mm L40 mm 42.19.40</t>
  </si>
  <si>
    <t>šroub spongiózní zápust. TI D 6,5 mm L45 mm 42.19.45</t>
  </si>
  <si>
    <t>KI961</t>
  </si>
  <si>
    <t>šroub spongiózní zápust. TI D 6,5 mm L50 mm 42.19.50</t>
  </si>
  <si>
    <t>ZC240</t>
  </si>
  <si>
    <t>Šroub zajišťovací 4,5 mm Targon KB336T</t>
  </si>
  <si>
    <t>šroub zajišťovací 5,0 mm, délka 36 mm 412.212</t>
  </si>
  <si>
    <t>šroub zajišťovací 5,0 mm, délka 50 mm 412.219</t>
  </si>
  <si>
    <t>šroub zajišťovací 5,0 mm, délka 55 mm 412.220</t>
  </si>
  <si>
    <t>šroub zajišťovací 5,0 mm, délka 60 mm 412.221</t>
  </si>
  <si>
    <t>šroub zajišťovací 5,0 mm,délka70mm 412.223</t>
  </si>
  <si>
    <t>šroub zajišťovací 5,0mm délka 40mm 412.214</t>
  </si>
  <si>
    <t>šroub zajišťovací 5,0mm délka 65mm 412.222</t>
  </si>
  <si>
    <t>šroub zajišťovací 5,0mm délka75mm 412.224</t>
  </si>
  <si>
    <t>šroub zajišťovací 5,0mm,délka 85 mm 412.226</t>
  </si>
  <si>
    <t>šroub zajišťovací 60 NWD501060</t>
  </si>
  <si>
    <t>šroub zajišťovací L 25 NWD501025</t>
  </si>
  <si>
    <t>šroub zajišťovací L 30 NWD501030</t>
  </si>
  <si>
    <t>šroub zajišťovací L 65 mm NWD501065</t>
  </si>
  <si>
    <t>šroub zajišťovací L 70 mm NWD501070</t>
  </si>
  <si>
    <t>šroub zajišťovací LCP 4,5 mm délka 80 mm 414.880</t>
  </si>
  <si>
    <t>šroub zajišťovací pr 3,5 samořezný D16 412.104</t>
  </si>
  <si>
    <t>šroub zajišťovací pr 3,5 samořezný D18 412.105</t>
  </si>
  <si>
    <t>KF631</t>
  </si>
  <si>
    <t>šroub zajišťovací pr 3,5 samořezný D20 412.106</t>
  </si>
  <si>
    <t>KF632</t>
  </si>
  <si>
    <t>šroub zajišťovací pr 3,5 samořezný D22 412.107</t>
  </si>
  <si>
    <t>KF498</t>
  </si>
  <si>
    <t>šroub zajišťovací stardrive 2,7 mm ( hlava LCP 2.4), délka 11 402.211</t>
  </si>
  <si>
    <t>šroub zajišťovací stardrive 2,7 mm ( hlava LCP 2.4), délka 13 402.213</t>
  </si>
  <si>
    <t>šroub zajišťovací stardrive 2,7 mm ( hlava LCP 2.4), délka 14 402.214</t>
  </si>
  <si>
    <t>šroub zajišťovací stardrive 5,0mm délka 80 mm 412.225</t>
  </si>
  <si>
    <t>ZH043</t>
  </si>
  <si>
    <t>Šroub zajišťovací stardrive 5.0 mm 04.005.550</t>
  </si>
  <si>
    <t>ZJ000</t>
  </si>
  <si>
    <t>Šroub zajišťovací stardrive 5.0 mm 04.005.554</t>
  </si>
  <si>
    <t>ZI936</t>
  </si>
  <si>
    <t>Šroub zajišťovací stardrive 5.0 mm 04.005.558</t>
  </si>
  <si>
    <t>ZK511</t>
  </si>
  <si>
    <t>Šroub zajišťovací stardrive 5.0 mm 04.005.575</t>
  </si>
  <si>
    <t>šroub zajišťovací stavěcí-uzamykací hlavička 02.03150.300</t>
  </si>
  <si>
    <t>ZK741</t>
  </si>
  <si>
    <t>Šroub zajišťovací VA stardrive 3.5 mm 02.127.130</t>
  </si>
  <si>
    <t>ZI945</t>
  </si>
  <si>
    <t>Šroub zajišťovací VA stardrive 3.5 mm 02.127.132</t>
  </si>
  <si>
    <t>ZL003</t>
  </si>
  <si>
    <t>Šroub zajišťovací VA stardrive 3.5 mm 02.127.134</t>
  </si>
  <si>
    <t>ZL479</t>
  </si>
  <si>
    <t>Šroub zajišťovací VA stardrive 3.5 mm 02.127.136</t>
  </si>
  <si>
    <t>ZE281</t>
  </si>
  <si>
    <t>Šroub zajišťovací VA stardrive 3.5 mm 02.127.138</t>
  </si>
  <si>
    <t>ZL004</t>
  </si>
  <si>
    <t>Šroub zajišťovací VA stardrive 3.5 mm 02.127.140</t>
  </si>
  <si>
    <t>ZE046</t>
  </si>
  <si>
    <t>Šroub zajišťovací VA stardrive 3.5 mm 02.127.146</t>
  </si>
  <si>
    <t>ZN561</t>
  </si>
  <si>
    <t>Šroub zajišťovací VA stardrive 3.5 mm 02.127.148</t>
  </si>
  <si>
    <t>ZE279</t>
  </si>
  <si>
    <t>Šroub zajišťovací VA stardrive 3.5 mm 02.127.150</t>
  </si>
  <si>
    <t>ZL192</t>
  </si>
  <si>
    <t>Šroub zajišťovací VA stardrive 3.5 mm 02.127.158</t>
  </si>
  <si>
    <t>ZL480</t>
  </si>
  <si>
    <t>Šroub zajišťovací VA stardrive 3.5 mm 02.127.160</t>
  </si>
  <si>
    <t>ZK742</t>
  </si>
  <si>
    <t>Šroub zajišťovací VA stardrive 3.5 mm 02.127.165</t>
  </si>
  <si>
    <t>ZK743</t>
  </si>
  <si>
    <t>Šroub zajišťovací VA stardrive 3.5 mm 02.127.170</t>
  </si>
  <si>
    <t>ZK744</t>
  </si>
  <si>
    <t>Šroub zajišťovací VA stardrive 3.5 mm 02.127.175</t>
  </si>
  <si>
    <t>šroub zamykací k dlaze tibiální ke korekční osteotomii PEEK POWER 5 x 34 mm AR-13434T</t>
  </si>
  <si>
    <t>šroub zamykací k dlaze tibiální ke korekční osteotomii PEEK POWER 5 x 40 mm AR-13440T</t>
  </si>
  <si>
    <t>šroub zamykací k dlaze tibiální ke korekční osteotomii PEEK POWER 5 x 42 mm AR-13442T</t>
  </si>
  <si>
    <t>šroub zamykací k dlaze tibiální ke korekční osteotomii PEEK POWER 5 x 60 mm AR-13460T</t>
  </si>
  <si>
    <t>šroub zamykací k dlaze tibiální ke korekční osteotomii PEEK POWER 5 x 70 mm AR-13470T</t>
  </si>
  <si>
    <t>šroub zamykací k dlaze tibiální ke korekční osteotomii PEEK POWER 5 x 75 mm AR-13475T</t>
  </si>
  <si>
    <t>ZA294</t>
  </si>
  <si>
    <t>Šroub zaslepovací Targon KB200T</t>
  </si>
  <si>
    <t>šroub závitořezný NCB 4,0 mm, délka 30 mm 02.03155.030</t>
  </si>
  <si>
    <t>KH112</t>
  </si>
  <si>
    <t>šroub závitořezný NCB 4,0 mm, délka 36 mm 02.03155.036</t>
  </si>
  <si>
    <t>KH114</t>
  </si>
  <si>
    <t>šroub závitořezný NCB 4,0 mm, délka 40 mm 02.03155.040</t>
  </si>
  <si>
    <t>šroub závitořezný NCB 5,0 mm, délka 38 mm 02.03150.038</t>
  </si>
  <si>
    <t>šroub závitořezný NCB 5,0 mm, délka 40 mm 02.03150.040</t>
  </si>
  <si>
    <t>šroub závitořezný NCB 5,0 mm, délka 42 mm 02.03150.042</t>
  </si>
  <si>
    <t>šroub závitořezný NCB 5,0 mm, délka 44 mm 02.03150.044</t>
  </si>
  <si>
    <t>šroub závitořezný NCB 5,0 mm, délka 46 mm 02.03150.046</t>
  </si>
  <si>
    <t>šroub závitořezný NCB 5,0 mm, délka 48 mm 02.03150.048</t>
  </si>
  <si>
    <t>KH082</t>
  </si>
  <si>
    <t>šroub závitořezný NCB 5,0 mm, délka 50 mm 02.03150.050</t>
  </si>
  <si>
    <t>KH083</t>
  </si>
  <si>
    <t>šroub závitořezný NCB 5,0 mm, délka 55 mm 02.03150.055</t>
  </si>
  <si>
    <t>KH084</t>
  </si>
  <si>
    <t>šroub závitořezný NCB 5,0 mm, délka 60 mm 02.03150.060</t>
  </si>
  <si>
    <t>šroub závitořezný NCB 5,0 mm, délka 65 mm 02.03150.065</t>
  </si>
  <si>
    <t>šroub závitořezný NCB 5,0 mm, délka 70 mm 02.03150.070</t>
  </si>
  <si>
    <t>šroub závitořezný NCB 5,0 mm, délka 75 mm 02.03150.075</t>
  </si>
  <si>
    <t>šroub závitořezný NCB 5,0 mm, délka 80 mm 02.03150.080</t>
  </si>
  <si>
    <t>šroub závitořezný NCB 5,0 mm, délka 85 mm 02.03150.085</t>
  </si>
  <si>
    <t>KH090</t>
  </si>
  <si>
    <t>šroub závitořezný NCB 5,0 mm, délka 90 mm 02.03150.090</t>
  </si>
  <si>
    <t>KH091</t>
  </si>
  <si>
    <t>šroub závitořezný NCB 5,0 mm, délka 95 mm 02.03150.095</t>
  </si>
  <si>
    <t>KL765</t>
  </si>
  <si>
    <t>uzamykacĂ­ Ĺˇroub3,5mm, dĂ©lka 12mm 00-2369-012-35</t>
  </si>
  <si>
    <t>KL766</t>
  </si>
  <si>
    <t>uzamykacĂ­ Ĺˇroub3,5mm, dĂ©lka 16mm 00-2369-016-35</t>
  </si>
  <si>
    <t>KL764</t>
  </si>
  <si>
    <t>uzamykacĂ­ Ĺˇroub3,5mm, dĂ©lka 20mm 00-2369-020-35</t>
  </si>
  <si>
    <t>ZO425</t>
  </si>
  <si>
    <t>Zátka pod dřík cementovaný 12 316004</t>
  </si>
  <si>
    <t>ZO309</t>
  </si>
  <si>
    <t>Zátka pod dřík cementovaný 14 316006</t>
  </si>
  <si>
    <t>ZP868</t>
  </si>
  <si>
    <t>Zátka pod dřík cementovaný 16 316008</t>
  </si>
  <si>
    <t>ZO173</t>
  </si>
  <si>
    <t>Zátka pod dřík cementovaný 18 316010</t>
  </si>
  <si>
    <t>50115011</t>
  </si>
  <si>
    <t>IUTN - ostat.nákl.PZT (Z515)</t>
  </si>
  <si>
    <t>KJ841</t>
  </si>
  <si>
    <t>dlaha klavikulĂˇrnĂ­ Dog Bone Button AR-2270</t>
  </si>
  <si>
    <t>dlaha klavikulární Dog Bone Button AR-2270</t>
  </si>
  <si>
    <t>ZA278</t>
  </si>
  <si>
    <t>Granule chronOS Granule 2.8 - 5.6 mm, 20 cm3 710.027S</t>
  </si>
  <si>
    <t>ZI609</t>
  </si>
  <si>
    <t>ChronOS strips   50 x 25 x 3 mm 07.801.100S</t>
  </si>
  <si>
    <t>ZM768</t>
  </si>
  <si>
    <t>ImplantĂˇt chrupavkovĂ˝ Hyalofast 2 x 2 cm 144714F</t>
  </si>
  <si>
    <t>KL211</t>
  </si>
  <si>
    <t>implantĂˇt ramennĂ­ nĂˇhrada rotĂˇtorovĂ© manĹľety Ĺˇroub kanylovanĂ˝  5,5 x 19,1 mm SutAnch, PEEK Swive Lock Closed  Eye AR2323PSLC</t>
  </si>
  <si>
    <t>Implantát chrupavkový Hyalofast 2 x 2 cm 144714F</t>
  </si>
  <si>
    <t>ZM781</t>
  </si>
  <si>
    <t>Implantát kostní umělá náhrada tkáně BonAlive granule aplikátor 1,0-2,0 mm bal. á 10cc 13340</t>
  </si>
  <si>
    <t>ZR028</t>
  </si>
  <si>
    <t>Implantát kostní umělá náhrada tkáně BonAlive granule aplikátor 2,00-3,15 mm bal. á 10cc 13440</t>
  </si>
  <si>
    <t>implantát ramenní náhrada rotátorové manžety šroub kanylovaný  5,5 x 19,1 mm SutAnch, PEEK Swive Lock Closed  Eye AR2323PSLC</t>
  </si>
  <si>
    <t>KI827</t>
  </si>
  <si>
    <t>kontviÄŤka nevstĹ™ebatelnĂˇ Healix BR 5,5 222331</t>
  </si>
  <si>
    <t>kontvička nevstřebatelná Healix BR 5,5 222331</t>
  </si>
  <si>
    <t>KL512</t>
  </si>
  <si>
    <t>kotva hlezennĂ­ vstĹ™ebatelnĂˇ Swive Lock 3,50 x 15,8 mm AR-2325 BCC</t>
  </si>
  <si>
    <t>kotva hlezenní vstřebatelná Swive Lock 3,50 x 15,8 mm AR-2325 BCC</t>
  </si>
  <si>
    <t>KL734</t>
  </si>
  <si>
    <t>kotva ramennĂ­ JuggerKnot 1,5 mm MaxBraind s jednĂ­m vlĂˇknem na sutĹŻru rotĂˇtorovĂ© manĹľety 912031</t>
  </si>
  <si>
    <t>KJ836</t>
  </si>
  <si>
    <t>kotva ramennĂ­ Swive Lock pro Tenodesis 7 X 19,5 mm AR-1662BC - 7</t>
  </si>
  <si>
    <t>KI423</t>
  </si>
  <si>
    <t>kotva ramennĂ­ vstĹ™ebatelnĂˇ Anchor bio composite suture 3x14,5 mm  2 kusy AR-1934BCF-2</t>
  </si>
  <si>
    <t>ZQ281</t>
  </si>
  <si>
    <t>Kotva ramennĂ­ vstĹ™ebatelnĂˇ PushLock 2,9 x 15,5 mm AR-1923BC</t>
  </si>
  <si>
    <t>kotva ramenní Swive Lock pro Tenodesis 7 X 19,5 mm AR-1662BC - 7</t>
  </si>
  <si>
    <t>KJ714</t>
  </si>
  <si>
    <t>kotva ramenní Swive Lock pro Tenodesis 9 X 19,5 mm AR-1662BC - 9</t>
  </si>
  <si>
    <t>kotva ramenní vstřebatelná Anchor bio composite suture 3x14,5 mm  2 kusy AR-1934BCF-2</t>
  </si>
  <si>
    <t>Kotva ramenní vstřebatelná PushLock 2,9 x 15,5 mm AR-1923BC</t>
  </si>
  <si>
    <t>ZQ399</t>
  </si>
  <si>
    <t>Kotva ramenní vstřebatelná PushLock 3,5 x 19,5 mm AR-1926BC</t>
  </si>
  <si>
    <t>KI818</t>
  </si>
  <si>
    <t>kotvička vstřebatelná Gryphon BR 210813</t>
  </si>
  <si>
    <t>KJ239</t>
  </si>
  <si>
    <t>Ĺˇroub bio-tenodĂ©sis 4,75 x 19,1 mm ke kotvÄ› vstĹ™ebatelnĂ© Swive lock pro RM AR-2324 BCC</t>
  </si>
  <si>
    <t>KJ634</t>
  </si>
  <si>
    <t>Ĺˇroub Milagro ADVANCE interferenÄŤnĂ­ vstĹ™ebatelnĂ˝ 11 x 30 mm pro rekonstrukci kĹ™Ă­ĹľovĂ©ho vazu 231824</t>
  </si>
  <si>
    <t>KJ681</t>
  </si>
  <si>
    <t>Ĺˇroub Milagro ADVANCE interferenÄŤnĂ­ vstĹ™ebatelnĂ˝ 7 x 30 mm pro rekonstrukci kĹ™Ă­ĹľovĂ©ho vazu 231831</t>
  </si>
  <si>
    <t>KJ633</t>
  </si>
  <si>
    <t>Ĺˇroub Milagro ADVANCE interferenÄŤnĂ­ vstĹ™ebatelnĂ˝ 9 x 30 mm pro rekonstrukci kĹ™Ă­ĹľovĂ©ho vazu 231822</t>
  </si>
  <si>
    <t>KJ662</t>
  </si>
  <si>
    <t>Ĺˇroub Milagro interferenÄŤnĂ­ vstĹ™ebatelnĂ˝ 8 x 30 mm pro rekonstrukci kĹ™Ă­ĹľovĂ©ho vazu 231821</t>
  </si>
  <si>
    <t>šroub bio-tenodésis 4,75 x 19,1 mm ke kotvě vstřebatelné Swive lock pro RM AR-2324 BCC</t>
  </si>
  <si>
    <t>KJ577</t>
  </si>
  <si>
    <t>šroub Milagro ADVANCE interferenční vstřebatelný 10 x 30 mm pro rekonstrukci křížového vazu 231823</t>
  </si>
  <si>
    <t>šroub Milagro ADVANCE interferenční vstřebatelný 11 x 30 mm pro rekonstrukci křížového vazu 231824</t>
  </si>
  <si>
    <t>šroub Milagro ADVANCE interferenční vstřebatelný 7 x 30 mm pro rekonstrukci křížového vazu 231831</t>
  </si>
  <si>
    <t>šroub Milagro ADVANCE interferenční vstřebatelný 9 x 30 mm pro rekonstrukci křížového vazu 231822</t>
  </si>
  <si>
    <t>šroub Milagro interferenční vstřebatelný 8 x 30 mm pro rekonstrukci křížového vazu 231821</t>
  </si>
  <si>
    <t>DH484</t>
  </si>
  <si>
    <t>Synovasure PJI box (5ks)</t>
  </si>
  <si>
    <t>ZA620</t>
  </si>
  <si>
    <t>FĂłlie inciznĂ­ ioban antimikrobiĂˇlnĂ­ 66 x 45 cm, incizie 56 x 45 cm 6650</t>
  </si>
  <si>
    <t>ZA480</t>
  </si>
  <si>
    <t>FĂłlie inciznĂ­ raucodrape 15 x 20 cm Ăˇ 10 ks 25441</t>
  </si>
  <si>
    <t>ZA465</t>
  </si>
  <si>
    <t>FĂłlie inciznĂ­ raucodrape sterilnĂ­ 45 x 50 cm 25445</t>
  </si>
  <si>
    <t>Fólie incizní ioban antimikrobiální 66 x 45 cm, incizie 56 x 45 cm 6650</t>
  </si>
  <si>
    <t>Fólie incizní raucodrape 15 x 20 cm á 10 ks 25441</t>
  </si>
  <si>
    <t>Fólie incizní raucodrape sterilní 45 x 50 cm 25445</t>
  </si>
  <si>
    <t>ZN103</t>
  </si>
  <si>
    <t>Kompresa z NT standard s RTG vlĂˇknem sterilnĂ­ 10 x 10 cm 70g/m2 bal. Ăˇ 10 ks / 90 185310-08</t>
  </si>
  <si>
    <t>Kompresa z NT standard s RTG vláknem sterilní 10 x 10 cm 70g/m2 bal. á 10 ks / 90 185310-08</t>
  </si>
  <si>
    <t>ZO101</t>
  </si>
  <si>
    <t>KrytĂ­ filmovĂ© transparentnĂ­ INTEGUSEAL 100 bal. Ăˇ 10 ks 33736</t>
  </si>
  <si>
    <t>ZK405</t>
  </si>
  <si>
    <t>KrytĂ­ hemostatickĂ© gelitaspon standard 80 x 50 mm x 10 mm bal. Ăˇ 10 ks A2107861</t>
  </si>
  <si>
    <t>ZA640</t>
  </si>
  <si>
    <t>KrytĂ­ hemostatickĂ© traumacel taf light 7,5 x 5 cm bal. Ăˇ 10 ks sĂ­ĹĄka 10296</t>
  </si>
  <si>
    <t>Krytí filmové transparentní INTEGUSEAL 100 bal. á 10 ks 33736</t>
  </si>
  <si>
    <t>Krytí hemostatické gelitaspon standard 80 x 50 mm x 10 mm bal. á 10 ks A2107861</t>
  </si>
  <si>
    <t>Krytí hemostatické traumacel taf light 7,5 x 5 cm bal. á 10 ks síťka 10296</t>
  </si>
  <si>
    <t>ZN475</t>
  </si>
  <si>
    <t>Obinadlo elastickĂ© universal   8 cm x 5 m 1323100312</t>
  </si>
  <si>
    <t>ZA427</t>
  </si>
  <si>
    <t>Obinadlo hydrofilnĂ­ 14 cm x   5 m 13009</t>
  </si>
  <si>
    <t>Obinadlo hydrofilní 14 cm x   5 m 13009</t>
  </si>
  <si>
    <t>Obinadlo hydrofilní 16 cm x 10 m 13014</t>
  </si>
  <si>
    <t>ZP221</t>
  </si>
  <si>
    <t>Obvaz elastickĂ˝ sĂ­ĹĄovĂ˝ pruban Tg-fix vel. D vÄ›tĹˇĂ­ hlava, slabĹˇĂ­ trup 25 m 24253</t>
  </si>
  <si>
    <t>Obvaz elastický síťový pruban Tg-fix vel. D větší hlava, slabší trup 25 m 24253</t>
  </si>
  <si>
    <t>ZA592</t>
  </si>
  <si>
    <t>Obvaz sĂˇdrovĂ˝ safix plus   8 cm x 3 m bal. Ăˇ 30 ks 3327400</t>
  </si>
  <si>
    <t>ZA556</t>
  </si>
  <si>
    <t>Obvaz sĂˇdrovĂ˝ safix plus 10 cm x 3 m bal. Ăˇ 24 ks 3327410</t>
  </si>
  <si>
    <t>ZA432</t>
  </si>
  <si>
    <t>Obvaz sĂˇdrovĂ˝ safix plus 14 cm x 3 m bal. Ăˇ 20 ks 3327430</t>
  </si>
  <si>
    <t>Obvaz sádrový safix plus 10 cm x 3 m bal. á 24 ks 3327410</t>
  </si>
  <si>
    <t>Obvaz sádrový safix plus 14 cm x 3 m bal. á 20 ks 3327430</t>
  </si>
  <si>
    <t>ZN105</t>
  </si>
  <si>
    <t>RouĹˇka bĹ™iĹˇnĂ­ NT Special s RTG vlĂˇknem sterilnĂ­ 30 x 30 cm 130g/m2/5ks  bal. Ăˇ 180 ks 187705-08</t>
  </si>
  <si>
    <t>Rouška břišní NT Special s RTG vláknem sterilní 30 x 30 cm 130g/m2/5ks  bal. á 180 ks 187705-08</t>
  </si>
  <si>
    <t>ZQ420</t>
  </si>
  <si>
    <t>Roztok k výplachům chirurgickým LavaSurge sterilní  s polyhexanidem bal. á 1000 ml 19902</t>
  </si>
  <si>
    <t>ZA502</t>
  </si>
  <si>
    <t>Tampon nesterilnĂ­ stĂˇÄŤenĂ˝ 30 x 60 cm 1320300406</t>
  </si>
  <si>
    <t>Tampon nesterilní stáčený 30 x 60 cm 1320300406</t>
  </si>
  <si>
    <t>ZO201</t>
  </si>
  <si>
    <t>AdaptĂ©r k optice Olympus RTQ/Storz/Wisap/Aesculap B00-21010-71</t>
  </si>
  <si>
    <t>ZO200</t>
  </si>
  <si>
    <t>AdaptĂ©r ke svÄ›telnĂ©mu zdroji RFQ/Storz/Wisap/Aesculap B00-21110-70</t>
  </si>
  <si>
    <t>Adaptér k optice Olympus RTQ/Storz/Wisap/Aesculap B00-21010-71</t>
  </si>
  <si>
    <t>Adaptér ke světelnému zdroji RFQ/Storz/Wisap/Aesculap B00-21110-70</t>
  </si>
  <si>
    <t>ZP817</t>
  </si>
  <si>
    <t>ÄŚepelka k miniinvazivnĂ­m operacĂ­m hleza Beaver SM64 sterilnĂ­ WG59041</t>
  </si>
  <si>
    <t>ZC752</t>
  </si>
  <si>
    <t>ÄŚepelka skalpelovĂˇ 15 BB515</t>
  </si>
  <si>
    <t>ZC967</t>
  </si>
  <si>
    <t>Cement kostnĂ­ copal s ATB Gentamicin a Clindamicin 1 x 40 g 66017790</t>
  </si>
  <si>
    <t>ZD719</t>
  </si>
  <si>
    <t>Cement kostnĂ­ optipac 40 g 4710500394</t>
  </si>
  <si>
    <t>ZP637</t>
  </si>
  <si>
    <t>Cement kostnĂ­ palacos  LV - 40 dlouhotuhnoucĂ­ bal. 1 x 40 g 66017788</t>
  </si>
  <si>
    <t>ZA095</t>
  </si>
  <si>
    <t>Cement kostnĂ­ palacos R s ATB Gentamicin 2 x 40 g Ăˇ 2 ks 66017569</t>
  </si>
  <si>
    <t>ZD720</t>
  </si>
  <si>
    <t>Cement kostnĂ­ R biomet bone 2 x 40 g 4035890022</t>
  </si>
  <si>
    <t>ZO016</t>
  </si>
  <si>
    <t>Cement kostnĂ­ refobacin s ATB Gentamicin 2 x 40 g 4003940002</t>
  </si>
  <si>
    <t>ZQ524</t>
  </si>
  <si>
    <t>Cement kostnĂ­ reviznĂ­ Refobacin s ATB Gentamicin a Clindamicin 1 x 40 g 3011630001</t>
  </si>
  <si>
    <t>Cement kostní copal s ATB Gentamicin a Clindamicin 1 x 40 g 66017790</t>
  </si>
  <si>
    <t>Cement kostní optipac 40 g 4710500394</t>
  </si>
  <si>
    <t>Cement kostní palacos R s ATB Gentamicin 2 x 40 g á 2 ks 66017569</t>
  </si>
  <si>
    <t>Cement kostní R biomet bone 2 x 40 g 4035890022</t>
  </si>
  <si>
    <t>ZD894</t>
  </si>
  <si>
    <t>Cement kostní refobacin s ATB Gentamicin 2 x 20 g 3003920002</t>
  </si>
  <si>
    <t>Cement kostní refobacin s ATB Gentamicin 2 x 40 g 4003940002</t>
  </si>
  <si>
    <t>Cement kostní revizní Refobacin s ATB Gentamicin a Clindamicin 1 x 40 g 3011630001</t>
  </si>
  <si>
    <t>KG990</t>
  </si>
  <si>
    <t>cement kostní smart set GHV s ATB Gentamicin 1 x 20 g 3095020</t>
  </si>
  <si>
    <t>KA364</t>
  </si>
  <si>
    <t>cement kostní smartset GHV s ATB Gentamicin 40 g 3095040</t>
  </si>
  <si>
    <t>Čepelka k miniinvazivním operacím hleza Beaver SM64 sterilní WG59041</t>
  </si>
  <si>
    <t>ZC751</t>
  </si>
  <si>
    <t>Čepelka skalpelová 11 BB511</t>
  </si>
  <si>
    <t>Čepelka skalpelová 15 BB515</t>
  </si>
  <si>
    <t>KH876</t>
  </si>
  <si>
    <t>dlĂˇto zĂˇsekovĂ© 2709-04-005</t>
  </si>
  <si>
    <t>dláto zásekové 2709-04-005</t>
  </si>
  <si>
    <t>ZL991</t>
  </si>
  <si>
    <t>DrĂˇt s ouĹˇkem 2,4 x 15 254728</t>
  </si>
  <si>
    <t>ZJ125</t>
  </si>
  <si>
    <t>Drát ocelový 2/0 á 12 ks LE99093</t>
  </si>
  <si>
    <t>Drát s ouškem 2,4 x 15 254728</t>
  </si>
  <si>
    <t>ZA759</t>
  </si>
  <si>
    <t>Drén redon CH10 50 cm U2111000</t>
  </si>
  <si>
    <t>ZA760</t>
  </si>
  <si>
    <t>Drén redon CH8 50 cm U2110800</t>
  </si>
  <si>
    <t>ZA724</t>
  </si>
  <si>
    <t>Elektroda defibrilaÄŤnĂ­ pro dospÄ›lĂ© + dÄ›ti nad 10 kg (nahrazuje M3502A) M3501A-001</t>
  </si>
  <si>
    <t>ZP594</t>
  </si>
  <si>
    <t>Elektroda koagulaÄŤnĂ­ SIDEWINDER BLADE 3,4 mm 55Â° jednorĂˇzovĂˇ k pĹ™Ă­stroji Quantum2 AC2340-01</t>
  </si>
  <si>
    <t>ZP534</t>
  </si>
  <si>
    <t>Elektroda koagulaÄŤnĂ­ Super TURBOVAC 90, 3,75 mm 90Â° jednorĂˇzovĂˇ k pĹ™Ă­stroji Quantum2 ASC4250-01</t>
  </si>
  <si>
    <t>ZI781</t>
  </si>
  <si>
    <t>Elektroda neutrĂˇlnĂ­ monopolĂˇrnĂ­ pro dospÄ›lĂ© Ăˇ 100 ks 2125</t>
  </si>
  <si>
    <t>Elektroda neutrální monopolární pro dospělé á 100 ks 2125</t>
  </si>
  <si>
    <t>ZA891</t>
  </si>
  <si>
    <t>Elektroda neutrální nessy ke koagulaci á 50 ks 20193-070</t>
  </si>
  <si>
    <t>ZM634</t>
  </si>
  <si>
    <t>Elektroda nožová násada 138 mm délka nože 22 mm GK125R</t>
  </si>
  <si>
    <t>KF787</t>
  </si>
  <si>
    <t>elektroda VAPR Premiere 90 DEPuy 227204</t>
  </si>
  <si>
    <t>ZL825</t>
  </si>
  <si>
    <t>FrĂ©za elastickĂˇ k pĹ™edvrtĂˇvĂˇnĂ­ dĹ™eĹovĂ© dutiny 8,0 x 483 mm 397129793680</t>
  </si>
  <si>
    <t>ZD148</t>
  </si>
  <si>
    <t>FrĂ©za k dyonicsu 4,0 mm, bal.Ăˇ 6 ks, 7205326</t>
  </si>
  <si>
    <t>ZD129</t>
  </si>
  <si>
    <t>FrĂ©za k dyonicsu 4,5 mm 7205306</t>
  </si>
  <si>
    <t>ZI874</t>
  </si>
  <si>
    <t>FrĂ©za k dyonicsu abrader 4,0 mm 7205324</t>
  </si>
  <si>
    <t>ZQ999</t>
  </si>
  <si>
    <t>FrĂ©za k miniinvazivnĂ­m operacĂ­m hlezna MICA Shannon RECTA  3,1 x 13 mm 57SW3113</t>
  </si>
  <si>
    <t>ZP515</t>
  </si>
  <si>
    <t>FrĂ©za k miniinvazivnĂ­m operacĂ­m hlezna MICA Shannon RECTA 2,0 x 20 mm WGSMI0011</t>
  </si>
  <si>
    <t>ZN502</t>
  </si>
  <si>
    <t>FrĂ©za k shaveru 4,0 mm 283479 (283475)</t>
  </si>
  <si>
    <t>ZK562</t>
  </si>
  <si>
    <t>FrĂ©za k shaveru dyonics 5,5 mm bal. Ăˇ 3 ks 72200082</t>
  </si>
  <si>
    <t>ZQ769</t>
  </si>
  <si>
    <t>FrĂ©za k shaveru dyonics longcurved full radius convex 4,5 mm bal. Ăˇ 3 ks 7205336</t>
  </si>
  <si>
    <t>ZD516</t>
  </si>
  <si>
    <t>FrĂ©za kostnĂ­ ultraagresivnĂ­ vĂˇleÄŤek 4,0 mm bal. Ăˇ 5 ks 283469 (283465)</t>
  </si>
  <si>
    <t>ZD204</t>
  </si>
  <si>
    <t>FrĂ©za mÄ›kotkĂˇĹovĂˇ ultra agresive plus 4 mm bal. Ăˇ 5 ks 283429</t>
  </si>
  <si>
    <t>ZP920</t>
  </si>
  <si>
    <t>Fréza dřeňová pro předvrtávání tibialních hřebů resterilizovatelná pr. 15 mm 397129793820</t>
  </si>
  <si>
    <t>Fréza k miniinvazivním operacím hlezna MICA Shannon RECTA  3,1 x 13 mm 57SW3113</t>
  </si>
  <si>
    <t>ZP936</t>
  </si>
  <si>
    <t>Fréza k miniinvazivním operacím hlezna MICA Shannon RECTA 2,0 x 12 mm WGSMI0021</t>
  </si>
  <si>
    <t>Fréza k miniinvazivním operacím hlezna MICA Shannon RECTA 2,0 x 20 mm WGSMI0011</t>
  </si>
  <si>
    <t>ZP853</t>
  </si>
  <si>
    <t>Fréza k miniinvazivním operacím hlezna MICA Shannon RECTA 3,0 x 20 mm WGSMI0071</t>
  </si>
  <si>
    <t>Fréza k shaveru 4,0 mm 283479 (283475)</t>
  </si>
  <si>
    <t>ZK694</t>
  </si>
  <si>
    <t>Fréza k shaveru 4,0 mm á 5 ks 287449</t>
  </si>
  <si>
    <t>Fréza k shaveru dyonics 5,5 mm bal. á 3 ks 72200082</t>
  </si>
  <si>
    <t>ZQ768</t>
  </si>
  <si>
    <t>Fréza k shaveru dyonics long incisor 4,5 mm bal. á 3 ks 72200414</t>
  </si>
  <si>
    <t>Fréza k shaveru dyonics longcurved full radius convex 4,5 mm bal. á 3 ks 7205336</t>
  </si>
  <si>
    <t>ZH060</t>
  </si>
  <si>
    <t>Fréza k shaveru GB976SU</t>
  </si>
  <si>
    <t>Fréza kostní ultraagresivní váleček 4,0 mm bal. á 5 ks 283469 (283465)</t>
  </si>
  <si>
    <t>Fréza měkotkáňová ultra agresive plus 4 mm bal. á 5 ks 283429</t>
  </si>
  <si>
    <t>ZO376</t>
  </si>
  <si>
    <t>Fréza pro šrouby 4,5 a 5,0 mm 120 mm 397129794580</t>
  </si>
  <si>
    <t>ZR195</t>
  </si>
  <si>
    <t>Fréza pro trocheoplastiku kolenního kloubu 2,9 mm s obalem, sterilní AR-300-B301S</t>
  </si>
  <si>
    <t>ZQ029</t>
  </si>
  <si>
    <t>Hloubkoměr pro šrouby HA 4,5; HB 6,5 397129798910</t>
  </si>
  <si>
    <t>ZM605</t>
  </si>
  <si>
    <t>Chondro pick 60°angled tip 225600260</t>
  </si>
  <si>
    <t>ZM606</t>
  </si>
  <si>
    <t>Chondro pick 90°angled tip 225600290</t>
  </si>
  <si>
    <t>ZM607</t>
  </si>
  <si>
    <t>Chondropick kladivo pracovnĂ­ dĂ©lka 13 cm 225600300</t>
  </si>
  <si>
    <t>ZR455</t>
  </si>
  <si>
    <t>Chondropick mikrofraktury rovnĂ˝ pracovnĂ­ dĂ©lka 13 cm 225600200</t>
  </si>
  <si>
    <t>ZM645</t>
  </si>
  <si>
    <t>Chondropick mikrofraktury zahnutĂ­ 25Â° pracovnĂ­ dĂ©lka 13 cm 225600225</t>
  </si>
  <si>
    <t>ZR456</t>
  </si>
  <si>
    <t>Chondropick mikrofraktury zahnutĂ­ 40Â° pracovnĂ­ dĂ©lka 13 cm 225600240</t>
  </si>
  <si>
    <t>ZO526</t>
  </si>
  <si>
    <t>Implantát ramenní náhrada rotátorové manžety kanyla artroskopická Arthrex PassPort Button Cannula 10 mm x 30 mm AR-6592-10-30</t>
  </si>
  <si>
    <t>ZM455</t>
  </si>
  <si>
    <t>Jehla expressew III needle 214141</t>
  </si>
  <si>
    <t>ZN352</t>
  </si>
  <si>
    <t>Kabel k jednorĂˇzovĂ© neutrĂˇlnĂ­ elektrodÄ› k pĹ™Ă­stroji Aesculap dĂ©lka 5 m GN245</t>
  </si>
  <si>
    <t>ZI045</t>
  </si>
  <si>
    <t>Kanyla na rameno 285180</t>
  </si>
  <si>
    <t>ZG529</t>
  </si>
  <si>
    <t>Kanyla na rameno 5,5 x 75 mm bal. á 5 ks 214106</t>
  </si>
  <si>
    <t>ZB082</t>
  </si>
  <si>
    <t>Kanyla na rameno 8,5 x 75 mm ĹľebrovanĂˇ bal. Ăˇ 5 ks 214120</t>
  </si>
  <si>
    <t>Kanyla na rameno 8,5 x 75 mm žebrovaná bal. á 5 ks 214120</t>
  </si>
  <si>
    <t>ZR853</t>
  </si>
  <si>
    <t>KoĹˇĂ­k pro mytĂ­, sterilizaci a uchovĂˇvĂˇnĂ­ 1ks rigidnĂ­ optiky o pracovnĂ­ dĂ©lce cca 20 cm a prĹŻmÄ›ru cca 4 mm, vÄŤetnÄ› vĂ­ka a drĹľĂˇkĹŻ pro uchycenĂ­ optiky, rozmÄ›ry koĹˇĂ­ku 290 x 70 x 60 mm B65/S</t>
  </si>
  <si>
    <t>Kontejner 25 ml PP ĹˇroubovĂ˝ sterilnĂ­ uzĂˇvÄ›r 2680/EST/SG</t>
  </si>
  <si>
    <t>ZB103</t>
  </si>
  <si>
    <t>LĂˇhev k odsĂˇvaÄŤce flovac 2l hadice 1,8 m 000-036-021</t>
  </si>
  <si>
    <t>ZB553</t>
  </si>
  <si>
    <t>LĂˇhev redon hi-vac 400 ml-kompletnĂ­ 05.000.22.803</t>
  </si>
  <si>
    <t>Láhev redon hi-vac 400 ml-kompletní 05.000.22.803</t>
  </si>
  <si>
    <t>ZG498</t>
  </si>
  <si>
    <t>LavĂˇĹľ pulsnĂ­ s nĂˇdstavcem Pulsavac  Ăˇ 10 ks 00-5150-475-00</t>
  </si>
  <si>
    <t>ZG500</t>
  </si>
  <si>
    <t>LavĂˇĹľ pulsnĂ­ s nĂˇdstavcem Pulsavac Plus  hip kit Ăˇ 10 ks 00-5150-482-00</t>
  </si>
  <si>
    <t>ZQ042</t>
  </si>
  <si>
    <t>LavĂˇĹľ pulsnĂ­ s nĂˇdstavcem Pulsavac Plus Hit Kit (Ăˇ1ks) 00-5150-482-01</t>
  </si>
  <si>
    <t>Laváž pulsní s nádstavcem Pulsavac  á 10 ks 00-5150-475-00</t>
  </si>
  <si>
    <t>Laváž pulsní s nádstavcem Pulsavac Plus  hip kit á 10 ks 00-5150-482-00</t>
  </si>
  <si>
    <t>Laváž pulsní s nádstavcem Pulsavac Plus Hit Kit (á1ks) 00-5150-482-01</t>
  </si>
  <si>
    <t>ZO856</t>
  </si>
  <si>
    <t>List pilovĂ˝ 3Ti 90 x 22 / 1,00 mm k systĂ©mu Acculan 3TI sterilnĂ­ EZ2210.M81</t>
  </si>
  <si>
    <t>ZI173</t>
  </si>
  <si>
    <t>List pilovĂ˝ 5023-132</t>
  </si>
  <si>
    <t>ZI534</t>
  </si>
  <si>
    <t>List pilovĂ˝ 5023-133</t>
  </si>
  <si>
    <t>ZI535</t>
  </si>
  <si>
    <t>List pilovĂ˝ 5023-143</t>
  </si>
  <si>
    <t>ZH236</t>
  </si>
  <si>
    <t>List pilovĂ˝ 70/49 x 14 x 0,6/0,4 mm  pro oscilaÄŤnĂ­ pilu se spojkou AO/ASIF 519.150</t>
  </si>
  <si>
    <t>ZB127</t>
  </si>
  <si>
    <t>List pilovĂ˝ 90/69 x 18 x 1.2/1.0 mm, pro oscialÄŤnĂ­ pilu se spojkou AO/ASIF 519.113</t>
  </si>
  <si>
    <t>ZL550</t>
  </si>
  <si>
    <t>List pilovĂ˝ OSC/AO 25 x 90 x 1,27 GTS rozĹˇ. 25-0901-27A-V1</t>
  </si>
  <si>
    <t>ZE658</t>
  </si>
  <si>
    <t>List pilovĂ˝ rapid 90 x 23 x 1,19 mm GE245SU</t>
  </si>
  <si>
    <t>List pilový 3Ti 90 x 22 / 1,00 mm k systému Acculan 3TI sterilní EZ2210.M81</t>
  </si>
  <si>
    <t>ZK676</t>
  </si>
  <si>
    <t>List pilový 42/27 x 10,0 x 0,6/0,4 mm 532.062</t>
  </si>
  <si>
    <t>ZK675</t>
  </si>
  <si>
    <t>List pilový 42/27 x 6,00 x 0,6/0,4 mm 532.061</t>
  </si>
  <si>
    <t>List pilový 5023-132</t>
  </si>
  <si>
    <t>List pilový 5023-143</t>
  </si>
  <si>
    <t>List pilový 70/49 x 14 x 0,6/0,4 mm  pro oscilační pilu se spojkou AO/ASIF 519.150</t>
  </si>
  <si>
    <t>ZB695</t>
  </si>
  <si>
    <t>List pilový mini-driver K144</t>
  </si>
  <si>
    <t>ZE306</t>
  </si>
  <si>
    <t>List pilový mini-driver K147</t>
  </si>
  <si>
    <t>ZB046</t>
  </si>
  <si>
    <t>List pilový mini-driver K152</t>
  </si>
  <si>
    <t>List pilový rapid 90 x 23 x 1,19 mm GE245SU</t>
  </si>
  <si>
    <t>ZP211</t>
  </si>
  <si>
    <t>List pilový synthes model č. 270 tloušťka těla 1,20 mm tloušťka řezací části 1,20 mm hloubka 85 mm šířka 13 mm BAO-270B</t>
  </si>
  <si>
    <t>ZE098</t>
  </si>
  <si>
    <t>ManĹľeta stehennĂ­ pro dospÄ›lĂ© jednokom. 76 x 30 cm silikonovĂˇ duĹˇe 20-54-527</t>
  </si>
  <si>
    <t>ZO930</t>
  </si>
  <si>
    <t>NĂˇdoba 100 ml PP 72/62 mm s pĹ™iloĹľenĂ˝m uzĂˇvÄ›rem bĂ­lĂ© vĂ­ÄŤko sterilnĂ­ na tekutĂ˝ materiĂˇl 75.562.105</t>
  </si>
  <si>
    <t>ZE473</t>
  </si>
  <si>
    <t>NĂˇdoba na histologickĂ˝ mat. 3000 ml 1397</t>
  </si>
  <si>
    <t>ZF176</t>
  </si>
  <si>
    <t>NĂˇdoba na histologickĂ˝ mat. 5700 ml 333000086003 - vĂ˝padek 12/2019</t>
  </si>
  <si>
    <t>ZB956</t>
  </si>
  <si>
    <t>NĂˇdoba na histologickĂ˝ mat. s pufrovanĂ˝m formalĂ­nem HISTOFOR 125 ml bal. Ăˇ 35 ks BFS-125</t>
  </si>
  <si>
    <t>ZE310</t>
  </si>
  <si>
    <t>NĂˇdoba na kontaminovanĂ˝ odpad CS 6 l pĹŻv. 077802300</t>
  </si>
  <si>
    <t>ZK679</t>
  </si>
  <si>
    <t>NĂˇdoba na kontaminovanĂ˝ odpad SC 60 l jednoduchĂ© vĂ­ko,zĂˇmek 2021800411502(I005430006)</t>
  </si>
  <si>
    <t>ZH840</t>
  </si>
  <si>
    <t>NĂˇdoba pro mraĹľenĂ­ tkĂˇnĂ­ bal. Ăˇ 10 sad SKA0300Z-K</t>
  </si>
  <si>
    <t>Nádoba 100 ml PP 72/62 mm s přiloženým uzávěrem bílé víčko sterilní na tekutý materiál 75.562.105</t>
  </si>
  <si>
    <t>ZE456</t>
  </si>
  <si>
    <t>Nádoba na histologický mat. 1000 ml 1396</t>
  </si>
  <si>
    <t>ZF174</t>
  </si>
  <si>
    <t>Nádoba na histologický mat. 400 ml 333000041012</t>
  </si>
  <si>
    <t>Nádoba na histologický mat. s pufrovaným formalínem HISTOFOR 125 ml bal. á 35 ks BFS-125</t>
  </si>
  <si>
    <t>Nádoba na kontaminovaný odpad CS 6 l pův. 077802300</t>
  </si>
  <si>
    <t>Nádoba na kontaminovaný odpad SC 60 l jednoduché víko,zámek 2021800411502(I005430006)</t>
  </si>
  <si>
    <t>Nádoba pro mražení tkání bal. á 10 sad SKA0300Z-K</t>
  </si>
  <si>
    <t>ZQ867</t>
  </si>
  <si>
    <t>Nástroj pro zavedení šipky pro fixaci defektu Osteochondral Flap Repair Single Shot Instrument bal. á 5 ks AR-4009S</t>
  </si>
  <si>
    <t>ZN432</t>
  </si>
  <si>
    <t>NĹŻĹľ banĂˇnovĂ˝ pro ASK kyÄŤle dĂ©lka 152 mm ĹˇĂ­Ĺ™ka 16,5 mm 260003</t>
  </si>
  <si>
    <t>ZR231</t>
  </si>
  <si>
    <t>Nůžky rovné durotip metzenbaum T/T zahnuté 145 mm BC261R</t>
  </si>
  <si>
    <t>ZR230</t>
  </si>
  <si>
    <t>Páka kostní SCHUMACHER 290/35 mm FK177R</t>
  </si>
  <si>
    <t>ZR123</t>
  </si>
  <si>
    <t>Polštář zdravotní PROFI mEPS "podložní kolo" 45 x 40 291005</t>
  </si>
  <si>
    <t>ZH760</t>
  </si>
  <si>
    <t>PopisovaÄŤ na kĹŻĹľi sterilnĂ­, chirurgickĂ˝, BLAYCO RQ-01, 13 cm, s jednĂ­m hrotem, gen. violeĹĄ + PVC pravĂ­tko 15 cm TCH02</t>
  </si>
  <si>
    <t>Popisovač na kůži sterilní, chirurgický, BLAYCO RQ-01, 13 cm, s jedním hrotem, gen. violeť + PVC pravítko 15 cm TCH02</t>
  </si>
  <si>
    <t>ZB131</t>
  </si>
  <si>
    <t>Pumpa fms - jednodenní set artoskop bal. á 24 ks 284504</t>
  </si>
  <si>
    <t>ZR365</t>
  </si>
  <si>
    <t>Pumpa FMS â€“ jednodennĂ­ set pro artroskopii k ASK vÄ›Ĺľi Johnson XION, bal. Ăˇ 24 ks 284508</t>
  </si>
  <si>
    <t>ZR422</t>
  </si>
  <si>
    <t>Set celodennĂ­ k artroskopickĂ© duĂˇlnĂ­ pumpÄ› Arthrex, bal. Ăˇ 10 ks AR-6420</t>
  </si>
  <si>
    <t>ZR423</t>
  </si>
  <si>
    <t>Set pacientskĂ˝ hadicovĂ˝ Luer Lock, k artroskopickĂ© vÄ›Ĺľi Arthrex, dvoudĂ­lnĂ˝,  sterilnĂ­, bal. Ăˇ 20 ks AR-6425</t>
  </si>
  <si>
    <t>ZR335</t>
  </si>
  <si>
    <t>Sonda bipolĂˇrnĂ­ Apollo RF MP90, 90Â°, k artroskopickĂ© vÄ›Ĺľi Arthrex AR-9811</t>
  </si>
  <si>
    <t>ZR040</t>
  </si>
  <si>
    <t>Sonda koagulaÄŤnĂ­ AMBIENT MEGAVAC 90, 4,2 mm 90Â° jednorĂˇzovĂˇ k pĹ™Ă­stroji Quantum2  ASCA5001-01</t>
  </si>
  <si>
    <t>ZP535</t>
  </si>
  <si>
    <t>Sonda koagulaÄŤnĂ­ Super MULTIVAC 50,3,75 mm 50Â° jednorĂˇzovĂˇ k pĹ™Ă­stroji Quantum2 ASC4830-01</t>
  </si>
  <si>
    <t>Sonda koagulační AMBIENT MEGAVAC 90, 4,2 mm 90° jednorázová k přístroji Quantum2  ASCA5001-01</t>
  </si>
  <si>
    <t>Sonda koagulační Super MULTIVAC 50,3,75 mm 50° jednorázová k přístroji Quantum2 ASC4830-01</t>
  </si>
  <si>
    <t>ZM780</t>
  </si>
  <si>
    <t>Souprava odsĂˇvacĂ­ zahnutĂˇ Yankauer s rukojetĂ­ prĹŻm. koncovky 4 mm hadice CH 25 dĂ©lka 2 m bal.100 ks,34101</t>
  </si>
  <si>
    <t>ZH852</t>
  </si>
  <si>
    <t>Souprava odsĂˇvacĂ­ zahnutĂˇ Yankauer s rukojetĂ­ prĹŻm. koncovky 6 mm hadice CH 25 dĂ©lka 2 m bal. Ăˇ 50 ks 34102</t>
  </si>
  <si>
    <t>Souprava odsávací zahnutá Yankauer s rukojetí prům. koncovky 6 mm hadice CH 25 délka 2 m bal. á 50 ks 34102</t>
  </si>
  <si>
    <t>ZM600</t>
  </si>
  <si>
    <t>Spojka flovac ĹľlutĂˇ 000-036-102</t>
  </si>
  <si>
    <t>ZB798</t>
  </si>
  <si>
    <t>StĹ™Ă­kaÄŤka injekÄŤnĂ­ 2-dĂ­lnĂˇ 20 ml LL Inject Solo 4606736V</t>
  </si>
  <si>
    <t>ZQ427</t>
  </si>
  <si>
    <t>Svorka na cévy Kelly zahnutá jemná 225 mm 397115080520</t>
  </si>
  <si>
    <t>ZP485</t>
  </si>
  <si>
    <t>Svorka na cévy ROCHESTER-PEAN rovná 240 mm B397115910122</t>
  </si>
  <si>
    <t>ZG502</t>
  </si>
  <si>
    <t>Systém pro míchání cementu kostního Double easymix 02-0306AAP</t>
  </si>
  <si>
    <t>ZR016</t>
  </si>
  <si>
    <t>Šroubovák šestihran 3,5 mm systém NCB 02.000.024</t>
  </si>
  <si>
    <t>ZC941</t>
  </si>
  <si>
    <t>Vak odsĂˇvacĂ­ jednorĂˇzovĂ˝ 3000 ml bal. Ăˇ 24 ks 57187</t>
  </si>
  <si>
    <t>Vak odsávací jednorázový 3000 ml bal. á 24 ks 57187</t>
  </si>
  <si>
    <t>ZA856</t>
  </si>
  <si>
    <t>Vosk kostnĂ­ bone wax 2,5 g, Ăˇ 12 ks, W31C</t>
  </si>
  <si>
    <t>Vosk kostní bone wax 2,5 g, á 12 ks, W31C</t>
  </si>
  <si>
    <t>ZD617</t>
  </si>
  <si>
    <t>VrtĂˇk 4.3 mm 310.430</t>
  </si>
  <si>
    <t>ZQ429</t>
  </si>
  <si>
    <t>VrtĂˇk koncovka s ploĹˇkou prĹŻm.2,7 x celk. dĂ©lka 80 mm, unaĹˇeÄŤ AO 397129798611</t>
  </si>
  <si>
    <t>ZO074</t>
  </si>
  <si>
    <t>VrtĂˇk kostnĂ­ kanulovanĂ˝ 2 v 1 2,2/3,0 mm dĂ©lka 32 mm NWD119023</t>
  </si>
  <si>
    <t>ZO072</t>
  </si>
  <si>
    <t>VrtĂˇk kostnĂ­ kanulovanĂ˝ 2,2 mm dĂ©lka 90 mm NWD119004</t>
  </si>
  <si>
    <t>ZR733</t>
  </si>
  <si>
    <t>VrtĂˇk kostnĂ­ prĹŻm. 2,2 mm NWD119006</t>
  </si>
  <si>
    <t>ZJ168</t>
  </si>
  <si>
    <t>VrtĂˇk kostnĂ­ s ploĹˇkou pr.3,2 mm dĂ©lka 210 mm 397129798581</t>
  </si>
  <si>
    <t>ZK944</t>
  </si>
  <si>
    <t>Vrták 2,0 koncovka s ploškou 504315</t>
  </si>
  <si>
    <t>ZL753</t>
  </si>
  <si>
    <t>Vrták karbidový na kov 4.0 mm pro ocelové a titanové šrouby sterilní 309.004S</t>
  </si>
  <si>
    <t>Vrták koncovka s ploškou prům.2,7 x celk. délka 80 mm, unašeč AO 397129798611</t>
  </si>
  <si>
    <t>Vrták kostní kanulovaný 2 v 1 2,2/3,0 mm délka 32 mm NWD119023</t>
  </si>
  <si>
    <t>ZO932</t>
  </si>
  <si>
    <t>Zkumavka 13 ml PP 101/16,5 mm bílý uzávěr sterilní 60.540.012</t>
  </si>
  <si>
    <t>ZB158</t>
  </si>
  <si>
    <t>Set pacientskĂ˝, nĂˇhrada 1102 Ăˇ 24 ks 281142</t>
  </si>
  <si>
    <t>Set pacientský, náhrada 1102 á 24 ks 281142</t>
  </si>
  <si>
    <t>50115064</t>
  </si>
  <si>
    <t>ZPr - šicí materiál (Z529)</t>
  </si>
  <si>
    <t>ZO873</t>
  </si>
  <si>
    <t>ImplantĂˇt ramennĂ­ nĂˇhrada rotĂˇtorovĂ© manĹľety ĹˇitĂ­ Fiber Tape 2 mm white blue dĂ©lka 76,2 cm bal. Ăˇ 6 ks AR-7237-7</t>
  </si>
  <si>
    <t>ZO524</t>
  </si>
  <si>
    <t>ImplantĂˇt ramennĂ­ nĂˇhrada rotĂˇtorovĂ© manĹľety ĹˇitĂ­ Tiger Tape 2 mm white black dĂ©lka 76,2 cm bal. Ăˇ 6 ks AR-7237-7T</t>
  </si>
  <si>
    <t>Implantát ramenní náhrada rotátorové manžety šití Fiber Tape 2 mm white blue délka 76,2 cm bal. á 6 ks AR-7237-7</t>
  </si>
  <si>
    <t>Implantát ramenní náhrada rotátorové manžety šití Tiger Tape 2 mm white black délka 76,2 cm bal. á 6 ks AR-7237-7T</t>
  </si>
  <si>
    <t>ZB034</t>
  </si>
  <si>
    <t>Ĺ itĂ­ dafilon modrĂ˝ 2/0 (3) bal. Ăˇ 36 ks C0935476</t>
  </si>
  <si>
    <t>ZB134</t>
  </si>
  <si>
    <t>Ĺ itĂ­ dafilon modrĂ˝ 3/0 (2) bal. Ăˇ 36 ks C0932213</t>
  </si>
  <si>
    <t>ZB979</t>
  </si>
  <si>
    <t>Ĺ itĂ­ dafilon modrĂ˝ 4/0 (1.5) bal. Ăˇ 36 ks C0932205</t>
  </si>
  <si>
    <t>ZB652</t>
  </si>
  <si>
    <t>Ĺ itĂ­ mersilene gr 0 bal. Ăˇ 36 ks EH6855H</t>
  </si>
  <si>
    <t>ZA966</t>
  </si>
  <si>
    <t>Ĺ itĂ­ mersilene gr 2 bal. Ăˇ 36 ks EH6417H</t>
  </si>
  <si>
    <t>ZA962</t>
  </si>
  <si>
    <t>Ĺ itĂ­ mersilene gr 2 bal. Ăˇ 36 ks EH6737H</t>
  </si>
  <si>
    <t>ZI467</t>
  </si>
  <si>
    <t>Ĺ itĂ­ monoplus fialovĂ˝ 1 (4) bal. Ăˇ 24 ks B0024091</t>
  </si>
  <si>
    <t>ZB912</t>
  </si>
  <si>
    <t>Ĺ itĂ­ orthocord fialovĂ˝ bal. Ăˇ 12 ks 223104</t>
  </si>
  <si>
    <t>ZB913</t>
  </si>
  <si>
    <t>Ĺ itĂ­ orthocord modrĂ˝ bal. Ăˇ 12 ks 223111</t>
  </si>
  <si>
    <t>ZM353</t>
  </si>
  <si>
    <t>Ĺ itĂ­ PDO Resorba -fialovĂ˝, 2xGR65 0,70m 4EP 1USP(bal=2tc) PN2093</t>
  </si>
  <si>
    <t>ZC260</t>
  </si>
  <si>
    <t>Ĺ itĂ­ premicron zelenĂ˝ 2 (5) bal. Ăˇ 36 ks C0026394</t>
  </si>
  <si>
    <t>ZB608</t>
  </si>
  <si>
    <t>Ĺ itĂ­ premicron zelenĂ˝ 2/0 (3) bal. Ăˇ 36 ks C0026057</t>
  </si>
  <si>
    <t>ZE696</t>
  </si>
  <si>
    <t>Ĺ itĂ­ premicron zelenĂ˝ 2/0 (3) bal. Ăˇ 36 ks C0120008</t>
  </si>
  <si>
    <t>ZR698</t>
  </si>
  <si>
    <t>Ĺ itĂ­ prolene bl, sĂ­la vlĂˇkna 3-0, dĂ©lka vlĂˇkna 90 cm, typ jehly taper point kulatĂˇ, dĂ©lka jehly 26 mm, zakĹ™ivenĂ­ Â˝ C, VISI Black bal. Ăˇ. 12 ks SW8354</t>
  </si>
  <si>
    <t>ZB306</t>
  </si>
  <si>
    <t>Ĺ itĂ­ safil fialovĂ˝ 1 (4) bal. Ăˇ 36 ks C1048397</t>
  </si>
  <si>
    <t>ZD067</t>
  </si>
  <si>
    <t>Ĺ itĂ­ safil fialovĂ˝ 2/0 (3) bal. Ăˇ 36 ks C1048042</t>
  </si>
  <si>
    <t>ZB003</t>
  </si>
  <si>
    <t>Ĺ itĂ­ safil fialovĂ˝ 4/0 (1.5) bal. Ăˇ 36 ks C1048013</t>
  </si>
  <si>
    <t>ZR493</t>
  </si>
  <si>
    <t>Ĺ itĂ­ speciĂˇlnĂ­ pĂˇska Mini Suture Tape bĂ­lĂˇ/modrĂˇ, 0,9 mm x 38â€ś (96,52 cm) bal. Ăˇ 12 ks AR-7521</t>
  </si>
  <si>
    <t>ZB052</t>
  </si>
  <si>
    <t>Ĺ itĂ­ vicryl plus vi 1 bal. Ăˇ 36 ks VCP519H</t>
  </si>
  <si>
    <t>ZP081</t>
  </si>
  <si>
    <t>SystĂ©m kotvĂ­cĂ­ pro koleno ACL ĹˇitĂ­ Fiber Link Braided Polyblend suture blue  bal. Ăˇ 12 ks AR-7235_1/12</t>
  </si>
  <si>
    <t>Šití dafilon modrý 3/0 (2) bal. á 36 ks C0932213</t>
  </si>
  <si>
    <t>Šití dafilon modrý 4/0 (1.5) bal. á 36 ks C0932205</t>
  </si>
  <si>
    <t>Šití mersilene gr 0 bal. á 36 ks EH6855H</t>
  </si>
  <si>
    <t>Šití mersilene gr 2 bal. á 36 ks EH6417H</t>
  </si>
  <si>
    <t>Šití mersilene gr 2 bal. á 36 ks EH6737H</t>
  </si>
  <si>
    <t>Šití monoplus fialový 1 (4) bal. á 24 ks B0024091</t>
  </si>
  <si>
    <t>Šití orthocord fialový bal. á 12 ks 223104</t>
  </si>
  <si>
    <t>Šití orthocord modrý bal. á 12 ks 223111</t>
  </si>
  <si>
    <t>Šití PDO Resorba -fialový, 2xGR65 0,70m 4EP 1USP(bal=2tc) PN2093</t>
  </si>
  <si>
    <t>Šití premicron zelený 2 (5) bal. á 36 ks C0026394</t>
  </si>
  <si>
    <t>Šití premicron zelený 2/0 (3) bal. á 36 ks C0120008</t>
  </si>
  <si>
    <t>Šití safil fialový 1 (4) bal. á 36 ks C1048397</t>
  </si>
  <si>
    <t>Šití safil fialový 2/0 (3) bal. á 36 ks C1048042</t>
  </si>
  <si>
    <t>ZB519</t>
  </si>
  <si>
    <t>Šití safil fialový 3/0 (2) bal. á 36 ks C1048330</t>
  </si>
  <si>
    <t>Šití vicryl plus vi 1 bal. á 36 ks VCP519H</t>
  </si>
  <si>
    <t>ZP299</t>
  </si>
  <si>
    <t>Jehla do prošívacího nástroje MultiFire Scorpion při rupturách rotátorové manžety v rameni bal. á 5 ks AR-13995N</t>
  </si>
  <si>
    <t>ZI714</t>
  </si>
  <si>
    <t>Jehla dutá 45° levá  251003</t>
  </si>
  <si>
    <t>ZI576</t>
  </si>
  <si>
    <t>Jehla dutá 45° pravá  251004</t>
  </si>
  <si>
    <t>Jehla dutĂˇ 45Â° levĂˇ  251003</t>
  </si>
  <si>
    <t>Jehla dutĂˇ 45Â° pravĂˇ  251004</t>
  </si>
  <si>
    <t>ZB468</t>
  </si>
  <si>
    <t>Jehla chirurgická 0,6 x 22 G14</t>
  </si>
  <si>
    <t>ZB481</t>
  </si>
  <si>
    <t>Jehla chirurgická 0,7 x 25 B13</t>
  </si>
  <si>
    <t>ZB479</t>
  </si>
  <si>
    <t>Jehla chirurgická 0,7 x 28 B12</t>
  </si>
  <si>
    <t>ZB480</t>
  </si>
  <si>
    <t>Jehla chirurgická 0,7 x 28 G10</t>
  </si>
  <si>
    <t>ZB478</t>
  </si>
  <si>
    <t>Jehla chirurgická 0,8 x 32 B11</t>
  </si>
  <si>
    <t>ZC717</t>
  </si>
  <si>
    <t>Jehla chirurgická 0,9 x 22 Ga9</t>
  </si>
  <si>
    <t>ZB168</t>
  </si>
  <si>
    <t>Jehla chirurgická 0,9 x 36 B10</t>
  </si>
  <si>
    <t>ZB133</t>
  </si>
  <si>
    <t>Jehla chirurgická 0,9 x 40 G9</t>
  </si>
  <si>
    <t>ZB530</t>
  </si>
  <si>
    <t>Jehla chirurgická 1,0 x 25 Ga8</t>
  </si>
  <si>
    <t>ZB460</t>
  </si>
  <si>
    <t>Jehla chirurgická 1,0 x 45 G8</t>
  </si>
  <si>
    <t>ZH089</t>
  </si>
  <si>
    <t>Jehla chirurgická 1,1 x 30 Ga7</t>
  </si>
  <si>
    <t>ZB248</t>
  </si>
  <si>
    <t>Jehla chirurgická 1,1 x 50 G7</t>
  </si>
  <si>
    <t>ZI989</t>
  </si>
  <si>
    <t>Jehla chirurgická 1,2 x 35 Ga6</t>
  </si>
  <si>
    <t>ZB206</t>
  </si>
  <si>
    <t>Jehla chirurgická 1,2 x 55 G6</t>
  </si>
  <si>
    <t>ZB260</t>
  </si>
  <si>
    <t>Jehla chirurgická 1,2 x 60 G5</t>
  </si>
  <si>
    <t>ZB198</t>
  </si>
  <si>
    <t>Jehla chirurgická 1,3 x 70 G3</t>
  </si>
  <si>
    <t>ZH088</t>
  </si>
  <si>
    <t>Jehla chirurgická 1,4 x 45 Ga4</t>
  </si>
  <si>
    <t>ZB463</t>
  </si>
  <si>
    <t>Jehla chirurgická 1,4 x 75 G2</t>
  </si>
  <si>
    <t>ZB167</t>
  </si>
  <si>
    <t>Jehla chirurgická 1,4 x 80 G1</t>
  </si>
  <si>
    <t>Jehla chirurgickĂˇ 0,7 x 25 B13</t>
  </si>
  <si>
    <t>Jehla chirurgickĂˇ 0,7 x 28 B12</t>
  </si>
  <si>
    <t>Jehla chirurgickĂˇ 0,8 x 32 B11</t>
  </si>
  <si>
    <t>Jehla chirurgickĂˇ 0,9 x 22 Ga9</t>
  </si>
  <si>
    <t>Jehla chirurgickĂˇ 0,9 x 36 B10</t>
  </si>
  <si>
    <t>Jehla chirurgickĂˇ 1,0 x 25 Ga8</t>
  </si>
  <si>
    <t>Jehla chirurgickĂˇ 1,0 x 45 G8</t>
  </si>
  <si>
    <t>Jehla chirurgickĂˇ 1,1 x 30 Ga7</t>
  </si>
  <si>
    <t>Jehla chirurgickĂˇ 1,2 x 35 Ga6</t>
  </si>
  <si>
    <t>Jehla chirurgickĂˇ 1,2 x 55 G6</t>
  </si>
  <si>
    <t>Jehla chirurgickĂˇ 1,2 x 60 G5</t>
  </si>
  <si>
    <t>Jehla chirurgickĂˇ 1,4 x 45 Ga4</t>
  </si>
  <si>
    <t>Jehla chirurgickĂˇ 1,4 x 75 G2</t>
  </si>
  <si>
    <t>Jehla chirurgickĂˇ 1,4 x 80 G1</t>
  </si>
  <si>
    <t>ZA999</t>
  </si>
  <si>
    <t>Jehla injekÄŤnĂ­ 0,5 x 16 mm oranĹľovĂˇ 4657853</t>
  </si>
  <si>
    <t>Jehla injekÄŤnĂ­ 0,6 x 25 mm modrĂˇ 4657667</t>
  </si>
  <si>
    <t>Jehla labrĂˇlnĂ­ do proĹˇĂ­vacĂ­ho nĂˇstroje MultiFire Scorpion pĹ™i rupturĂˇch rotĂˇtorovĂ© manĹľety v rameni AR-13995N</t>
  </si>
  <si>
    <t>ZR492</t>
  </si>
  <si>
    <t>Jehla labrĂˇlnĂ­ do proĹˇĂ­vacĂ­ho nĂˇstroje SureFire Scorpion AR-12990N-1</t>
  </si>
  <si>
    <t>ZP079</t>
  </si>
  <si>
    <t>Jehla labrální do prošívacího nástroje SureFire Scorpion  AR-13991N-1/5</t>
  </si>
  <si>
    <t>ZH853</t>
  </si>
  <si>
    <t>ProvlĂ©kaÄŤ vlĂˇkna chia k operacĂ­m ramene Ăˇ 5 ks 214101</t>
  </si>
  <si>
    <t>Provlékač vlákna chia k operacím ramene á 5 ks 214101</t>
  </si>
  <si>
    <t>ZQ685</t>
  </si>
  <si>
    <t>Rukavice operaÄŤnĂ­ GAMMEX Latex Ortho, vel. 6,0 bal. Ăˇ 50 pĂˇrĹŻ 330065060</t>
  </si>
  <si>
    <t>ZQ684</t>
  </si>
  <si>
    <t>Rukavice operaÄŤnĂ­ GAMMEX Latex Ortho, vel. 7,0 bal. Ăˇ 50 pĂˇrĹŻ 330065070</t>
  </si>
  <si>
    <t>ZQ676</t>
  </si>
  <si>
    <t>Rukavice operaÄŤnĂ­ GAMMEX Latex Ortho, vel. 7,5 330065075</t>
  </si>
  <si>
    <t>ZQ682</t>
  </si>
  <si>
    <t>Rukavice operaÄŤnĂ­ GAMMEX Latex Ortho, vel. 8,0 330065080</t>
  </si>
  <si>
    <t>ZQ683</t>
  </si>
  <si>
    <t>Rukavice operaÄŤnĂ­ GAMMEX Latex Ortho, vel. 8,5 bal. Ăˇ 50 pĂˇrĹŻ 330065085</t>
  </si>
  <si>
    <t>ZN130</t>
  </si>
  <si>
    <t>Rukavice operaÄŤnĂ­ latex bez pudru sterilnĂ­  PF ansell gammex vel. 6,0 330048060</t>
  </si>
  <si>
    <t>ZN041</t>
  </si>
  <si>
    <t>Rukavice operaÄŤnĂ­ latex bez pudru sterilnĂ­  PF ansell gammex vel. 6,5 330048065</t>
  </si>
  <si>
    <t>ZN126</t>
  </si>
  <si>
    <t>Rukavice operaÄŤnĂ­ latex bez pudru sterilnĂ­  PF ansell gammex vel. 7,0 330048070</t>
  </si>
  <si>
    <t>ZN108</t>
  </si>
  <si>
    <t>Rukavice operaÄŤnĂ­ latex bez pudru sterilnĂ­  PF ansell gammex vel. 8,0 330048080</t>
  </si>
  <si>
    <t>ZN125</t>
  </si>
  <si>
    <t>Rukavice operaÄŤnĂ­ latex bez pudru sterilnĂ­  PF ansell gammex vel.7,5 330048075</t>
  </si>
  <si>
    <t>ZK474</t>
  </si>
  <si>
    <t>Rukavice operaÄŤnĂ­ latex s pudrem sterilnĂ­ ansell, vasco surgical powderet vel. 6,5 6035518 (303503)</t>
  </si>
  <si>
    <t>ZK475</t>
  </si>
  <si>
    <t>Rukavice operaÄŤnĂ­ latex s pudrem sterilnĂ­ ansell, vasco surgical powderet vel. 7 6035526 (303504EU)</t>
  </si>
  <si>
    <t>ZK476</t>
  </si>
  <si>
    <t>Rukavice operaÄŤnĂ­ latex s pudrem sterilnĂ­ ansell, vasco surgical powderet vel. 7,5 6035534</t>
  </si>
  <si>
    <t>Rukavice operační GAMMEX Latex Ortho, vel. 6,0 bal. á 50 párů 330065060</t>
  </si>
  <si>
    <t>Rukavice operační GAMMEX Latex Ortho, vel. 7,0 bal. á 50 párů 330065070</t>
  </si>
  <si>
    <t>Rukavice operační GAMMEX Latex Ortho, vel. 7,5 330065075</t>
  </si>
  <si>
    <t>Rukavice operační GAMMEX Latex Ortho, vel. 8,0 330065080</t>
  </si>
  <si>
    <t>Rukavice operační GAMMEX Latex Ortho, vel. 8,5 bal. á 50 párů 330065085</t>
  </si>
  <si>
    <t>ZL069</t>
  </si>
  <si>
    <t>Rukavice operační latex bez pudru sterilní  PF ansell gammex vel. 5,5 330048055</t>
  </si>
  <si>
    <t>Rukavice operační latex bez pudru sterilní  PF ansell gammex vel. 6,0 330048060</t>
  </si>
  <si>
    <t>Rukavice operační latex bez pudru sterilní  PF ansell gammex vel. 6,5 330048065</t>
  </si>
  <si>
    <t>Rukavice operační latex bez pudru sterilní  PF ansell gammex vel. 7,0 330048070</t>
  </si>
  <si>
    <t>Rukavice operační latex bez pudru sterilní  PF ansell gammex vel. 8,0 330048080</t>
  </si>
  <si>
    <t>Rukavice operační latex bez pudru sterilní  PF ansell gammex vel.7,5 330048075</t>
  </si>
  <si>
    <t>ZK473</t>
  </si>
  <si>
    <t>Rukavice operační latex s pudrem sterilní ansell medigrip plus vel. 6,0 6035500</t>
  </si>
  <si>
    <t>Rukavice operační latex s pudrem sterilní ansell, vasco surgical powderet vel. 6,5 6035518 (303503)</t>
  </si>
  <si>
    <t>Rukavice operační latex s pudrem sterilní ansell, vasco surgical powderet vel. 7,5 6035534</t>
  </si>
  <si>
    <t>ZK477</t>
  </si>
  <si>
    <t>Rukavice operační latex s pudrem sterilní ansell, vasco surgical powderet vel. 8 6035542 (303506EU)</t>
  </si>
  <si>
    <t>ZK719</t>
  </si>
  <si>
    <t>Hadice 3 m splash vac 57270</t>
  </si>
  <si>
    <t>ZB751</t>
  </si>
  <si>
    <t>Hadice PVC 8/12 á 30 m P00468</t>
  </si>
  <si>
    <t>Hadice PVC 8/12 Ăˇ 30 m P00468</t>
  </si>
  <si>
    <t>50115080</t>
  </si>
  <si>
    <t>ZPr - staplery, extraktory, endoskop.mat. (Z523)</t>
  </si>
  <si>
    <t>ZJ668</t>
  </si>
  <si>
    <t>Optika KARL STORZ HOPKINS s Ăşhlem pohledu 30Â° prĹŻmÄ›r 4 mm dĂ©lka 18 cm autoklavovatelnĂˇ 28731BWA</t>
  </si>
  <si>
    <t>Optika KARL STORZ HOPKINS s úhlem pohledu 30° průměr 4 mm délka 18 cm autoklavovatelná 28731BWA</t>
  </si>
  <si>
    <t>ZB730</t>
  </si>
  <si>
    <t>Stapler koĹľnĂ­ bal. Ăˇ 10 ks WM-SS-35R + odstraĹovaÄŤ svorek zdarma</t>
  </si>
  <si>
    <t>Stapler kožní bal. á 10 ks WM-SS-35R + odstraňovač svorek zdarma</t>
  </si>
  <si>
    <t>Spotřeba zdravotnického materiálu - orientační přehled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</si>
  <si>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</si>
  <si>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</si>
  <si>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</si>
  <si>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</si>
  <si>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</si>
  <si>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</si>
  <si>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</si>
  <si>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</si>
  <si>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</si>
  <si>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</si>
  <si>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9 Celkem</t>
  </si>
  <si>
    <t>10 Celkem</t>
  </si>
  <si>
    <t>11 Celkem</t>
  </si>
  <si>
    <t>12 Celkem</t>
  </si>
  <si>
    <t>ON Data</t>
  </si>
  <si>
    <t>lékaři pod odborným dozorem</t>
  </si>
  <si>
    <t>lékaři pod odborným dohledem</t>
  </si>
  <si>
    <t>lékaři specialisté</t>
  </si>
  <si>
    <t>všeobecné sestry bez dohl.</t>
  </si>
  <si>
    <t>všeobecné sestry bez dohl., spec.</t>
  </si>
  <si>
    <t>všeobecné sestry VŠ</t>
  </si>
  <si>
    <t>praktické sestry</t>
  </si>
  <si>
    <t>sanitáři</t>
  </si>
  <si>
    <t>THP</t>
  </si>
  <si>
    <t>Specializovaná ambulantní péče</t>
  </si>
  <si>
    <t>606 - Pracoviště ortopedie</t>
  </si>
  <si>
    <t>6F6 - Pracov. standardní ústavní lůž. péče ortopedické -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</si>
  <si>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</si>
  <si>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</si>
  <si>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</si>
  <si>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</si>
  <si>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</si>
  <si>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Babištová Lenka</t>
  </si>
  <si>
    <t>Francová Lucie</t>
  </si>
  <si>
    <t>Giblo Julie</t>
  </si>
  <si>
    <t>Kocourek Jan</t>
  </si>
  <si>
    <t>Trefilová Helena</t>
  </si>
  <si>
    <t>Zdravotní výkony vykázané na pracovišti v rámci ambulantní péče dle lékařů *</t>
  </si>
  <si>
    <t>6F6</t>
  </si>
  <si>
    <t>V</t>
  </si>
  <si>
    <t>51877</t>
  </si>
  <si>
    <t>PŘILOŽENÍ LÉČEBNÉ POMŮCKY - ORTÉZY</t>
  </si>
  <si>
    <t>66022</t>
  </si>
  <si>
    <t>CÍLENÉ VYŠETŘENÍ ORTOPEDEM</t>
  </si>
  <si>
    <t>66949</t>
  </si>
  <si>
    <t>PUNKCE KLOUBNÍ S APLIKACÍ LÉČIVA</t>
  </si>
  <si>
    <t>09233</t>
  </si>
  <si>
    <t>INJEKČNÍ OKRSKOVÁ ANESTÉZIE</t>
  </si>
  <si>
    <t>1</t>
  </si>
  <si>
    <t>0000502</t>
  </si>
  <si>
    <t>MESOCAIN 1%</t>
  </si>
  <si>
    <t>3</t>
  </si>
  <si>
    <t>0020135</t>
  </si>
  <si>
    <t>DRÁT EXTENČNÍ KIRSCHNER</t>
  </si>
  <si>
    <t>66813</t>
  </si>
  <si>
    <t>ODSTRANĚNÍ OSTEOSYNTETICKÉHO MATERIÁLU</t>
  </si>
  <si>
    <t>66839</t>
  </si>
  <si>
    <t>EXSTIRPACE NÁDORU MĚKKÝCH TKÁNÍ - POVRCHOVĚ ULOŽEN</t>
  </si>
  <si>
    <t>51851</t>
  </si>
  <si>
    <t>FIXAČNÍ SÁDROVÁ DLAHA - RUKA, PŘEDLOKTÍ</t>
  </si>
  <si>
    <t>66837</t>
  </si>
  <si>
    <t>EXSTIRPACE BURZY NEBO GANGLIA - POVRCHOVÁ</t>
  </si>
  <si>
    <t>66441</t>
  </si>
  <si>
    <t>REKONSTRUKCE JEDNODUCHÉ ŠLACHY - RUKA, ZÁPĚSTÍ - D</t>
  </si>
  <si>
    <t>66821</t>
  </si>
  <si>
    <t>PERKUTÁNNÍ FIXACE K-DRÁTEM</t>
  </si>
  <si>
    <t>53112</t>
  </si>
  <si>
    <t>ZAVŘENÁ REPOZICE ZLOMENINY NEBO LUXACE FALANGY - M</t>
  </si>
  <si>
    <t>06</t>
  </si>
  <si>
    <t>606</t>
  </si>
  <si>
    <t>0000498</t>
  </si>
  <si>
    <t>0000499</t>
  </si>
  <si>
    <t>0002439</t>
  </si>
  <si>
    <t>MARCAINE 0,5%</t>
  </si>
  <si>
    <t>0040536</t>
  </si>
  <si>
    <t>0090044</t>
  </si>
  <si>
    <t>0192143</t>
  </si>
  <si>
    <t>DIPROPHOS</t>
  </si>
  <si>
    <t>0203637</t>
  </si>
  <si>
    <t>09111</t>
  </si>
  <si>
    <t>ODBĚR KAPILÁRNÍ KRVE</t>
  </si>
  <si>
    <t>09117</t>
  </si>
  <si>
    <t>ODBĚR KRVE ZE ŽÍLY U DÍTĚTĚ DO 10 LET</t>
  </si>
  <si>
    <t>09137</t>
  </si>
  <si>
    <t>UZ VYŠETŘENÍ DVOU ORGÁNŮ V NĚKOLIKA ROVINÁCH</t>
  </si>
  <si>
    <t>09216</t>
  </si>
  <si>
    <t>INJEKCE DO MĚKKÝCH TKÁNÍ NEBO INTRADERMÁLNÍ PUPENY</t>
  </si>
  <si>
    <t>09220</t>
  </si>
  <si>
    <t>KANYLACE PERIFERNÍ ŽÍLY VČETNĚ INFÚZE</t>
  </si>
  <si>
    <t>09237</t>
  </si>
  <si>
    <t>OŠETŘENÍ A PŘEVAZ RÁNY VČETNĚ OŠETŘENÍ KOŽNÍCH A P</t>
  </si>
  <si>
    <t>09241</t>
  </si>
  <si>
    <t>OŠETŘENÍ A PŘEVAZ RÁNY, KOŽNÍCH A PODKOŽNÍCH AFEKC</t>
  </si>
  <si>
    <t>09511</t>
  </si>
  <si>
    <t>MINIMÁLNÍ KONTAKT LÉKAŘE S PACIENTEM</t>
  </si>
  <si>
    <t>09550</t>
  </si>
  <si>
    <t>SIGNÁLNÍ VÝKON - INFORMACE O VYDÁNÍ ROZHODNUTÍ O D</t>
  </si>
  <si>
    <t>09551</t>
  </si>
  <si>
    <t>SIGNÁLNÍ VÝKON - INFORMACE O VYDÁNÍ ROZHODNUTÍ O U</t>
  </si>
  <si>
    <t>51853</t>
  </si>
  <si>
    <t>CIRKULÁRNÍ SÁDROVÝ OBVAZ - PRSTŮ, RUKY, ZÁPĚSTÍ</t>
  </si>
  <si>
    <t>51859</t>
  </si>
  <si>
    <t>FIXAČNÍ SÁDROVÁ DLAHA - NOHA, BÉREC</t>
  </si>
  <si>
    <t>51863</t>
  </si>
  <si>
    <t>SÁDROVÁ DLAHA - CELÁ DOLNÍ KONČETINA</t>
  </si>
  <si>
    <t>51869</t>
  </si>
  <si>
    <t>SEJMUTÍ CIRKULÁRNÍ SÁDROVÉ FIXACE NA KONČETINÁCH</t>
  </si>
  <si>
    <t>51873</t>
  </si>
  <si>
    <t>SLOŽITÝ MĚKKÝ FIXAČNÍ OBVAZ</t>
  </si>
  <si>
    <t>66023</t>
  </si>
  <si>
    <t>KONTROLNÍ VYŠETŘENÍ ORTOPEDEM</t>
  </si>
  <si>
    <t>66229</t>
  </si>
  <si>
    <t xml:space="preserve">PES EQUINOVARUS ATD. - PŘILOŽENÍ KOREKČNÍ SÁDROVÉ </t>
  </si>
  <si>
    <t>66733</t>
  </si>
  <si>
    <t>REKONSTRUKCE KLADÍVKOVÉHO PRSTU - ZA KAŽDÝ DALŠÍ P</t>
  </si>
  <si>
    <t>66823</t>
  </si>
  <si>
    <t>ODSTRANĚNÍ ZEVNÍHO FIXATÉRU</t>
  </si>
  <si>
    <t>09567</t>
  </si>
  <si>
    <t>ZÁKROK NA LEVÉ STRANĚ</t>
  </si>
  <si>
    <t>09543</t>
  </si>
  <si>
    <t>Signalni kod</t>
  </si>
  <si>
    <t>09555</t>
  </si>
  <si>
    <t>OŠETŘENÍ DÍTĚTE DO 6 LET</t>
  </si>
  <si>
    <t>09119</t>
  </si>
  <si>
    <t xml:space="preserve">ODBĚR KRVE ZE ŽÍLY U DOSPĚLÉHO NEBO DÍTĚTE NAD 10 </t>
  </si>
  <si>
    <t>09135</t>
  </si>
  <si>
    <t>UZ VYŠETŘENÍ POUZE JEDNOHO ORGÁNU V NĚKOLIKA ROVIN</t>
  </si>
  <si>
    <t>09215</t>
  </si>
  <si>
    <t>INJEKCE I. M., S. C., I. D.</t>
  </si>
  <si>
    <t>09545</t>
  </si>
  <si>
    <t>REGULAČNÍ POPLATEK ZA POHOTOVOSTNÍ SLUŽBU -- POPLA</t>
  </si>
  <si>
    <t>09223</t>
  </si>
  <si>
    <t>INTRAVENÓZNÍ INFÚZE U DOSPĚLÉHO NEBO DÍTĚTE NAD 10</t>
  </si>
  <si>
    <t>09563</t>
  </si>
  <si>
    <t>VÝKON ÚSTAVNÍ POHOTOVOSTNÍ SLUŽBY</t>
  </si>
  <si>
    <t>09513</t>
  </si>
  <si>
    <t>TELEFONICKÁ KONZULTACE OŠETŘUJÍCÍHO LÉKAŘE PACIENT</t>
  </si>
  <si>
    <t>51861</t>
  </si>
  <si>
    <t>CIRKULÁRNÍ SÁDROVÝ OBVAZ - NOHA, BÉREC</t>
  </si>
  <si>
    <t>99999</t>
  </si>
  <si>
    <t>Nespecifikovany vykon</t>
  </si>
  <si>
    <t>66021</t>
  </si>
  <si>
    <t>KOMPLEXNÍ VYŠETŘENÍ ORTOPEDEM</t>
  </si>
  <si>
    <t>09219</t>
  </si>
  <si>
    <t xml:space="preserve">INTRAVENÓZNÍ INJEKCE U DOSPĚLÉHO ČI DÍTĚTE NAD 10 </t>
  </si>
  <si>
    <t>51825</t>
  </si>
  <si>
    <t>SEKUNDÁRNÍ SUTURA RÁNY</t>
  </si>
  <si>
    <t>61245</t>
  </si>
  <si>
    <t>FENESTRACE ŠLACHOVÉ POCHVY</t>
  </si>
  <si>
    <t>66127</t>
  </si>
  <si>
    <t>MANIPULACE V CELKOVÉ NEBO LOKÁLNÍ ANESTÉZII</t>
  </si>
  <si>
    <t>09239</t>
  </si>
  <si>
    <t>SUTURA RÁNY A PODKOŽÍ DO 5 CM</t>
  </si>
  <si>
    <t>09115</t>
  </si>
  <si>
    <t>ODBĚR BIOLOGICKÉHO MATERIÁLU JINÉHO NEŽ KREV NA KV</t>
  </si>
  <si>
    <t>66031</t>
  </si>
  <si>
    <t>PREVENTIVNÍ VYŠETŘENÍ KYČELNÍCH KLOUBŮ U KOJENCE</t>
  </si>
  <si>
    <t>09235</t>
  </si>
  <si>
    <t>ODSTRANĚNÍ MALÝCH LÉZÍ KŮŽE</t>
  </si>
  <si>
    <t>51811</t>
  </si>
  <si>
    <t>INCIZE A DRENÁŽ ABSCESU NEBO HEMATOMU</t>
  </si>
  <si>
    <t>66867</t>
  </si>
  <si>
    <t>EXCIZE A EXSTIRPACE SVALOVÉ - JEDNODUCHÉ</t>
  </si>
  <si>
    <t>51855</t>
  </si>
  <si>
    <t>FIXAČNÍ SÁDROVÁ DLAHA - CELÁ HORNÍ KONČETINA</t>
  </si>
  <si>
    <t>53411</t>
  </si>
  <si>
    <t>NÁPLASŤOVÁ FIXACE ZLOMENINY KOSTNÍHO ČLÁNKU NEBO M</t>
  </si>
  <si>
    <t>51870</t>
  </si>
  <si>
    <t>DOTOČENÍ SÁDROVÉHO OBVAZU</t>
  </si>
  <si>
    <t>51865</t>
  </si>
  <si>
    <t>CIRKULÁRNÍ SÁDROVÝ OBVAZ CELÉ DOLNÍ KONČETINY</t>
  </si>
  <si>
    <t>66731</t>
  </si>
  <si>
    <t>REKONSTRUKCE KLADÍVKOVÉHO PRSTU NOHY</t>
  </si>
  <si>
    <t>66811</t>
  </si>
  <si>
    <t>INJEKCE DO BURZY, GANGLIA, POCHVY ŠLACHOVÉ</t>
  </si>
  <si>
    <t>51857</t>
  </si>
  <si>
    <t>CIRKULÁRNÍ SÁDROVÝ OBVAZ - CELÁ HORNÍ KONČETINA</t>
  </si>
  <si>
    <t>09569</t>
  </si>
  <si>
    <t>ZÁKROK NA PRAVÉ STRANĚ</t>
  </si>
  <si>
    <t>09234</t>
  </si>
  <si>
    <t>OŠETŘENÍ NEHTU, INCIZE SUBKUTÁNNÍHO ABSCESU NEBO H</t>
  </si>
  <si>
    <t>09509</t>
  </si>
  <si>
    <t>OŠETŘENÍ HANDICAPOVANÉHO PACIENTA</t>
  </si>
  <si>
    <t>09572</t>
  </si>
  <si>
    <t>VÍCEČETNÝ ZÁKROK</t>
  </si>
  <si>
    <t>61123</t>
  </si>
  <si>
    <t>EXCIZE KOŽNÍ LÉZE OD 2 DO 10 CM^2, BEZ UZAVŘENÍ VZ</t>
  </si>
  <si>
    <t>61247</t>
  </si>
  <si>
    <t>OPERACE KARPÁLNÍHO TUNELU</t>
  </si>
  <si>
    <t>61253</t>
  </si>
  <si>
    <t xml:space="preserve">PALM. APONEUREKTOMIE U DLAŇOVÉ FORMY DUPUYTRENOVY </t>
  </si>
  <si>
    <t>66423</t>
  </si>
  <si>
    <t>ODSTRANĚNÍ EXOSTÓZY DORZA RUKY</t>
  </si>
  <si>
    <t>66853</t>
  </si>
  <si>
    <t>OTEVŘENÁ BIOPSIE MĚKKÝCH TKÁNÍ</t>
  </si>
  <si>
    <t>61255</t>
  </si>
  <si>
    <t>ROZŠÍŘENÁ APONEUREKTOMIE U FORMY DUPUYTRENOVY KONT</t>
  </si>
  <si>
    <t>66421</t>
  </si>
  <si>
    <t>BIOPSIE, INCIZE A DRENÁŽ NA RUCE ČI ZÁPĚSTÍ</t>
  </si>
  <si>
    <t>66417</t>
  </si>
  <si>
    <t>ARTRODÉZA MALÝCH KLOUBŮ RUKY A NOHY - JEDNOHO</t>
  </si>
  <si>
    <t>66881</t>
  </si>
  <si>
    <t>EXCIZE / EXSTIRPACE EXOSTÓZY</t>
  </si>
  <si>
    <t>66927</t>
  </si>
  <si>
    <t>REVIZE ŠLACHOVÝCH POCHEV</t>
  </si>
  <si>
    <t>66721</t>
  </si>
  <si>
    <t xml:space="preserve">EXCIZE / EXSTIRPACE FASCIE,  APONEURÓZY V OBLASTI 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</si>
  <si>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</si>
  <si>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</si>
  <si>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01 - 1IK: I. Interní klinika - kardiologická</t>
  </si>
  <si>
    <t>02 - 2IK-GER: II. Interní klinika gastroenter. a geria.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</si>
  <si>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</si>
  <si>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</si>
  <si>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</si>
  <si>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</si>
  <si>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</si>
  <si>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</si>
  <si>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09 - NOVO: Novorozenecké oddělení</t>
  </si>
  <si>
    <t>10 - DK: Dětská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</si>
  <si>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</si>
  <si>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</si>
  <si>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</si>
  <si>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</si>
  <si>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17 - NEUR: Neurologická klinika</t>
  </si>
  <si>
    <t>18 - PSY: Klinika psychiatrie</t>
  </si>
  <si>
    <t>20 - KOZNI: Klinika chorob kožních a pohl.</t>
  </si>
  <si>
    <t>21 - ONK: Onkologická klinika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</si>
  <si>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</si>
  <si>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</si>
  <si>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</si>
  <si>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</si>
  <si>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</si>
  <si>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59 - IPCHO: Oddělení int. péče chirurg. oborů</t>
  </si>
  <si>
    <t>01</t>
  </si>
  <si>
    <t>02</t>
  </si>
  <si>
    <t>03</t>
  </si>
  <si>
    <t>66659</t>
  </si>
  <si>
    <t>SYNOVEKTOMIE KOLENA A DALŠÍCH VELKÝCH KLOUBŮ</t>
  </si>
  <si>
    <t>04</t>
  </si>
  <si>
    <t>05</t>
  </si>
  <si>
    <t>07</t>
  </si>
  <si>
    <t>91829</t>
  </si>
  <si>
    <t>(DRG) TYP VÝKONU - IMPLANTACE</t>
  </si>
  <si>
    <t>91820</t>
  </si>
  <si>
    <t>(DRG) ROZSAH ENDOPROTÉZY - CERVIKOKAPITÁLNÍ, SÁŇOV</t>
  </si>
  <si>
    <t>91819</t>
  </si>
  <si>
    <t>(DRG) ROZSAH ENDOPROTÉZY - TOTÁLNÍ, KOMPLETNÍ</t>
  </si>
  <si>
    <t>91826</t>
  </si>
  <si>
    <t>(DRG) TYP UKOTVENÍ ENDOPROTÉZY - CEMENTOVANÁ</t>
  </si>
  <si>
    <t>91823</t>
  </si>
  <si>
    <t>(DRG) TECHNIKA ZAVEDENÍ ENDOPROTÉZY - OTEVŘENÝ PŘÍ</t>
  </si>
  <si>
    <t>91811</t>
  </si>
  <si>
    <t>(DRG) LOKALIZACE ENDOPROTÉZY - KOLENNÍ KLOUB</t>
  </si>
  <si>
    <t>91810</t>
  </si>
  <si>
    <t>(DRG) LOKALIZACE ENDOPROTÉZY - KYČELNÍ KLOUB</t>
  </si>
  <si>
    <t>91828</t>
  </si>
  <si>
    <t>(DRG) TYP UKOTVENÍ ENDOPROTÉZY - HYBRIDNÍ</t>
  </si>
  <si>
    <t>91830</t>
  </si>
  <si>
    <t>(DRG) TYP VÝKONU - REIMPLANTACE</t>
  </si>
  <si>
    <t>91831</t>
  </si>
  <si>
    <t>(DRG) TYP VÝKONU - EXTRAKCE</t>
  </si>
  <si>
    <t>08</t>
  </si>
  <si>
    <t>09</t>
  </si>
  <si>
    <t>10</t>
  </si>
  <si>
    <t>66117</t>
  </si>
  <si>
    <t>SPIKA KYČELNÍ JEDNOSTRANNÁ - PROVEDENÁ LÉKAŘEM</t>
  </si>
  <si>
    <t>66118</t>
  </si>
  <si>
    <t>SPIKA KYČELNÍ OBOUSTRANNÁ - PROVEDENÁ LÉKAŘEM</t>
  </si>
  <si>
    <t>5F1</t>
  </si>
  <si>
    <t>66851</t>
  </si>
  <si>
    <t>AMPUTACE DLOUHÉ KOSTI / EXARTIKULACE VELKÉHO KLOUB</t>
  </si>
  <si>
    <t>6F1</t>
  </si>
  <si>
    <t>61129</t>
  </si>
  <si>
    <t>EXCIZE KOŽNÍ LÉZE, SUTURA OD 2 DO 10 CM</t>
  </si>
  <si>
    <t>61149</t>
  </si>
  <si>
    <t xml:space="preserve">UZAVŘENÍ DEFEKTU  KOŽNÍM LALOKEM MÍSTNÍM OD 10 DO </t>
  </si>
  <si>
    <t>71823</t>
  </si>
  <si>
    <t>POUŽITÍ MIKROSKOPU PŘI OPERAČNÍM VÝKONU Á 10 MINUT</t>
  </si>
  <si>
    <t>51850</t>
  </si>
  <si>
    <t>PŘEVAZ RÁNY METODOU V. A. C. (VACUUM ASISTED CLOSU</t>
  </si>
  <si>
    <t>61125</t>
  </si>
  <si>
    <t>EXCIZE KOŽNÍ LÉZE NAD 10 CM^2, BEZ UZAVŘENÍ VZNIKL</t>
  </si>
  <si>
    <t>62710</t>
  </si>
  <si>
    <t>SÍŤOVÁNÍ (MESHOVÁNÍ) ŠTĚPU DO ROZSAHU 5 % Z POVRCH</t>
  </si>
  <si>
    <t>62310</t>
  </si>
  <si>
    <t>NEKREKTOMIE DO 1% POVRCHU TĚLA</t>
  </si>
  <si>
    <t>62410</t>
  </si>
  <si>
    <t>ŠTĚP PŘI POPÁLENÍ - DLAŇ, DORSUM RUKY, NOHY NEBO D</t>
  </si>
  <si>
    <t>61151</t>
  </si>
  <si>
    <t>UZAVŘENÍ DEFEKTU KOŽNÍM LALOKEM MÍSTNÍM NAD 20 CM^</t>
  </si>
  <si>
    <t>62610</t>
  </si>
  <si>
    <t>ODBĚR DERMOEPIDERMÁLNÍHO ŠTĚPU DO 1 % POVRCHU TĚLA</t>
  </si>
  <si>
    <t>61165</t>
  </si>
  <si>
    <t>ROZPROSTŘENÍ NEBO MODELACE LALOKU</t>
  </si>
  <si>
    <t>62320</t>
  </si>
  <si>
    <t>NEKREKTOMIE DO 5 % POVRCHU TĚLA - TANGENCIÁLNÍ NEB</t>
  </si>
  <si>
    <t>62640</t>
  </si>
  <si>
    <t>ODBĚR DERMOEPIDERMÁLNÍHO ŠTĚPU: 1 - 5 % Z PLOCHY P</t>
  </si>
  <si>
    <t>62440</t>
  </si>
  <si>
    <t>ŠTĚP PŘI POPÁLENÍ (A OSTATNÍCH KOŽNÍCH ZTRÁTÁCH) D</t>
  </si>
  <si>
    <t>61145</t>
  </si>
  <si>
    <t>ODBĚR KORIOTUKOVÉHO ŠTĚPU</t>
  </si>
  <si>
    <t>61169</t>
  </si>
  <si>
    <t>TRANSPOZICE MUSKULÁRNÍHO LALOKU</t>
  </si>
  <si>
    <t>0003708</t>
  </si>
  <si>
    <t>0004234</t>
  </si>
  <si>
    <t>0005113</t>
  </si>
  <si>
    <t>TARGOCID</t>
  </si>
  <si>
    <t>0006480</t>
  </si>
  <si>
    <t>OCPLEX</t>
  </si>
  <si>
    <t>0008807</t>
  </si>
  <si>
    <t>0011592</t>
  </si>
  <si>
    <t>0011706</t>
  </si>
  <si>
    <t>0016600</t>
  </si>
  <si>
    <t>0020605</t>
  </si>
  <si>
    <t>COLOMYCIN INJEKCE 1 000 000 MEZINÁRODNÍCH JEDNOTEK</t>
  </si>
  <si>
    <t>0026127</t>
  </si>
  <si>
    <t>0064831</t>
  </si>
  <si>
    <t>0072972</t>
  </si>
  <si>
    <t>AMOKSIKLAV 1,2 G</t>
  </si>
  <si>
    <t>0072973</t>
  </si>
  <si>
    <t>AMOKSIKLAV 600 MG</t>
  </si>
  <si>
    <t>0094155</t>
  </si>
  <si>
    <t>0096414</t>
  </si>
  <si>
    <t>GENTAMICIN LEK</t>
  </si>
  <si>
    <t>0097000</t>
  </si>
  <si>
    <t>METRONIDAZOLE 0,5%-POLPHARMA</t>
  </si>
  <si>
    <t>0104051</t>
  </si>
  <si>
    <t>HUMAN ALBUMIN 200 G/L BAXTER</t>
  </si>
  <si>
    <t>0112782</t>
  </si>
  <si>
    <t>GENTAMICIN B.BRAUN</t>
  </si>
  <si>
    <t>0131656</t>
  </si>
  <si>
    <t>CEFTAZIDIM KABI</t>
  </si>
  <si>
    <t>0137499</t>
  </si>
  <si>
    <t>0138455</t>
  </si>
  <si>
    <t>0142077</t>
  </si>
  <si>
    <t>0144328</t>
  </si>
  <si>
    <t>0151458</t>
  </si>
  <si>
    <t>CEFUROXIM KABI</t>
  </si>
  <si>
    <t>0156258</t>
  </si>
  <si>
    <t>VANCOMYCIN KABI</t>
  </si>
  <si>
    <t>0156259</t>
  </si>
  <si>
    <t>0162180</t>
  </si>
  <si>
    <t>CIPROFLOXACIN KABI</t>
  </si>
  <si>
    <t>0162187</t>
  </si>
  <si>
    <t>0164401</t>
  </si>
  <si>
    <t>0166269</t>
  </si>
  <si>
    <t>0500720</t>
  </si>
  <si>
    <t>MYCAMINE</t>
  </si>
  <si>
    <t>0129056</t>
  </si>
  <si>
    <t>ATENATIV</t>
  </si>
  <si>
    <t>0164407</t>
  </si>
  <si>
    <t>0129057</t>
  </si>
  <si>
    <t>0201030</t>
  </si>
  <si>
    <t>0092359</t>
  </si>
  <si>
    <t>PROSTAPHLIN</t>
  </si>
  <si>
    <t>0193477</t>
  </si>
  <si>
    <t>ZINFORO</t>
  </si>
  <si>
    <t>0064835</t>
  </si>
  <si>
    <t>0113453</t>
  </si>
  <si>
    <t>0156835</t>
  </si>
  <si>
    <t>0129834</t>
  </si>
  <si>
    <t>0129836</t>
  </si>
  <si>
    <t>0166265</t>
  </si>
  <si>
    <t>0183926</t>
  </si>
  <si>
    <t>AZEPO</t>
  </si>
  <si>
    <t>0003902</t>
  </si>
  <si>
    <t>0113424</t>
  </si>
  <si>
    <t>PIPERACILLIN/TAZOBACTAM IBIGEN</t>
  </si>
  <si>
    <t>0195147</t>
  </si>
  <si>
    <t>AMIKACIN MEDOPHARM</t>
  </si>
  <si>
    <t>0183812</t>
  </si>
  <si>
    <t>0183817</t>
  </si>
  <si>
    <t>0201961</t>
  </si>
  <si>
    <t>AMPICILIN 1,0 BIOTIKA</t>
  </si>
  <si>
    <t>0201967</t>
  </si>
  <si>
    <t>VULMIZOLIN</t>
  </si>
  <si>
    <t>0210993</t>
  </si>
  <si>
    <t>ZERBAXA</t>
  </si>
  <si>
    <t>0214076</t>
  </si>
  <si>
    <t>OCTAPLAS LG</t>
  </si>
  <si>
    <t>0158152</t>
  </si>
  <si>
    <t>2</t>
  </si>
  <si>
    <t>0007905</t>
  </si>
  <si>
    <t>Erytrocyty z odběru plné krve</t>
  </si>
  <si>
    <t>0007917</t>
  </si>
  <si>
    <t>Erytrocyty bez buffy coatu</t>
  </si>
  <si>
    <t>0007955</t>
  </si>
  <si>
    <t>Erytrocyty deleukotizované</t>
  </si>
  <si>
    <t>0007963</t>
  </si>
  <si>
    <t>Erytrocyty z aferézy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</si>
  <si>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</si>
  <si>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</si>
  <si>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</si>
  <si>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</si>
  <si>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</si>
  <si>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</si>
  <si>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0407942</t>
  </si>
  <si>
    <t>Poíplatek za ozáoení</t>
  </si>
  <si>
    <t>0407949</t>
  </si>
  <si>
    <t>Poíplatek za promytí</t>
  </si>
  <si>
    <t>0001154</t>
  </si>
  <si>
    <t>ŠROUB SAMOŘEZNÝ KORTIKÁLNÍ RUKA OCEL</t>
  </si>
  <si>
    <t>0001588</t>
  </si>
  <si>
    <t>ŠROUB SAMOŘEZNÝ KORTIKÁLNÍ MALÝ FRAGMENTY TITAN</t>
  </si>
  <si>
    <t>0001627</t>
  </si>
  <si>
    <t>DLAHA MALÝ FRAGMENT OCEL</t>
  </si>
  <si>
    <t>0001719</t>
  </si>
  <si>
    <t>DRÁT CERKLÁŽNÍ OCEL</t>
  </si>
  <si>
    <t>0003573</t>
  </si>
  <si>
    <t>NÁHRADA KOLENNÍHO KLOUBU P.F.C.SIGMA</t>
  </si>
  <si>
    <t>0003574</t>
  </si>
  <si>
    <t>0003702</t>
  </si>
  <si>
    <t>KOŠÍČEK PODPŮRNÝ                     9444X9,9450X9</t>
  </si>
  <si>
    <t>0003769</t>
  </si>
  <si>
    <t>NÁHRADA KYČ.KL.CEMENTOVANÁ,DŘÍK MS-30    300029XX0</t>
  </si>
  <si>
    <t>0004073</t>
  </si>
  <si>
    <t>ŠROUB LCP A VA-LCP SAMOŘEZNÝ MALÝ FRAGMENT OCEL</t>
  </si>
  <si>
    <t>0004077</t>
  </si>
  <si>
    <t>0004080</t>
  </si>
  <si>
    <t>0004596</t>
  </si>
  <si>
    <t>DLAHA LCP ROVNÁ MALÝ FRAGMNET TITAN</t>
  </si>
  <si>
    <t>0010393</t>
  </si>
  <si>
    <t>DLAHA KYČELNÍ VELKÝ FRAGMENT OCEL</t>
  </si>
  <si>
    <t>0010851</t>
  </si>
  <si>
    <t>NÁHRADA KYČ.KL.DŘÍK SL ZWEYMULLER,NECEM. 2841-2852</t>
  </si>
  <si>
    <t>0011099</t>
  </si>
  <si>
    <t>NÁHRADA KYČ.KL.DŘÍK SL ZWEYMULLER,NECEM. 2839,2840</t>
  </si>
  <si>
    <t>0011110</t>
  </si>
  <si>
    <t>JAMKA SCF ZWEYMULLER,NECEMENTOVANÁ       3532-3540</t>
  </si>
  <si>
    <t>0011118</t>
  </si>
  <si>
    <t>JAMKA ZWEYMULLER,CSF PE VLOŽKA, NECEMEN. 3502-3510</t>
  </si>
  <si>
    <t>0012458</t>
  </si>
  <si>
    <t>DLAHA KYČELNÍ,OBLOUK 16</t>
  </si>
  <si>
    <t>0012573</t>
  </si>
  <si>
    <t>ENDOPROTÉZA CERVIKO. KYČ. KLOUBU CEMENTOVANÁ 42</t>
  </si>
  <si>
    <t>0012574</t>
  </si>
  <si>
    <t>ENDOPROTÉZA CERVIKO. KYČ. KLOUBU CEMENTOVANÁ 44</t>
  </si>
  <si>
    <t>0012575</t>
  </si>
  <si>
    <t>ENDOPROTÉZA CERVIKO. KYČ. KLOUBU CEMENTOVANÁ 46</t>
  </si>
  <si>
    <t>0012576</t>
  </si>
  <si>
    <t>ENDOPROTÉZA CERVIKO. KYČ. KLOUBU CEMENTOVANÁ 48</t>
  </si>
  <si>
    <t>0012577</t>
  </si>
  <si>
    <t>ENDOPROTÉZA CERVIKO. KYČ. KLOUBU CEMENTOVANÁ 50</t>
  </si>
  <si>
    <t>0012578</t>
  </si>
  <si>
    <t>ENDOPROTÉZA CERVIKO. KYČ. KLOUBU CEMENTOVANÁ 52</t>
  </si>
  <si>
    <t>0012579</t>
  </si>
  <si>
    <t>ENDOPROTÉZA CERVIKO. KYČ. KLOUBU CEMENTOVANÁ 54</t>
  </si>
  <si>
    <t>0012580</t>
  </si>
  <si>
    <t>ENDOPROTÉZA CERVIKO. KYČ. KLOUBU CEMENTOVANÁ 56</t>
  </si>
  <si>
    <t>0018001</t>
  </si>
  <si>
    <t>NÁHRADA KYČ.KL.CEMENT.,CENTRALIZÉR MS-30    3001XX</t>
  </si>
  <si>
    <t>0018678</t>
  </si>
  <si>
    <t>CEMENT KOSTNÍ PALACOS R - 40 + GENTAMICINUM  2X40G</t>
  </si>
  <si>
    <t>0020168</t>
  </si>
  <si>
    <t>ŠROUB MALEOLÁRNÍ</t>
  </si>
  <si>
    <t>0020275</t>
  </si>
  <si>
    <t>ŠROUB SPONGIÓZNÍ</t>
  </si>
  <si>
    <t>0020314</t>
  </si>
  <si>
    <t>0024666</t>
  </si>
  <si>
    <t>NÁHRADA KYČ.KL.CEMENT.JAMKA S NÍZKÝM PROFILEM    0</t>
  </si>
  <si>
    <t>0024667</t>
  </si>
  <si>
    <t>NÁHRADA KYČ.KL.CEMENT.JAMKA S NÍZKÝM PROFILEM</t>
  </si>
  <si>
    <t>0024989</t>
  </si>
  <si>
    <t xml:space="preserve">KOTVIČKA TITANOVÁ PRO STABILIZACI RAMENE GII, GII </t>
  </si>
  <si>
    <t>0030182</t>
  </si>
  <si>
    <t>NÁHRADA KYČELNÍHO KLOUBU SYSTÉM ZCA</t>
  </si>
  <si>
    <t>0030184</t>
  </si>
  <si>
    <t>0030186</t>
  </si>
  <si>
    <t>0030454</t>
  </si>
  <si>
    <t>ŠROUB LCP SAMOŘEZNÝ MALÝ FRAGMENT TITAN</t>
  </si>
  <si>
    <t>0030458</t>
  </si>
  <si>
    <t>0030462</t>
  </si>
  <si>
    <t>0030466</t>
  </si>
  <si>
    <t>0030501</t>
  </si>
  <si>
    <t>ŠROUB LCP SAMOŘEZNÝ VELKÝ FRAGMENT TITAN</t>
  </si>
  <si>
    <t>0030509</t>
  </si>
  <si>
    <t>0030648</t>
  </si>
  <si>
    <t>SÍŤKA KÝLNÍ EXTRAPER. SURGIPRO MESH NEVSTŘEBATELNÁ</t>
  </si>
  <si>
    <t>0030935</t>
  </si>
  <si>
    <t>DRÁT TI; VRTACÍ; VODÍCÍ</t>
  </si>
  <si>
    <t>0031006</t>
  </si>
  <si>
    <t>ENDOPROTÉZA KYČELNÍHO KLOUBU FEMORÁLNÍ HLAVICE</t>
  </si>
  <si>
    <t>0031007</t>
  </si>
  <si>
    <t>0031063</t>
  </si>
  <si>
    <t>JAMKA NECEMENTOVÁ BICON PLUS STANDARDNÍ</t>
  </si>
  <si>
    <t>0031066</t>
  </si>
  <si>
    <t>VLOŽKA REXPOL NECEMENTOVÁ</t>
  </si>
  <si>
    <t>0031067</t>
  </si>
  <si>
    <t>VLOŽKA ANTILUX REXPOL NECEMENTOVÁ</t>
  </si>
  <si>
    <t>0031244</t>
  </si>
  <si>
    <t>NÁHRADA KYČELNÍHO KLOUBU     8420.15.010</t>
  </si>
  <si>
    <t>0031286</t>
  </si>
  <si>
    <t>NÁHRADA KOLENNÍHO KLOUBU SYSTÉM NEXGEN</t>
  </si>
  <si>
    <t>0031337</t>
  </si>
  <si>
    <t>0031465</t>
  </si>
  <si>
    <t>ŠROUB LCP SAMOŘEZNÝ MINI FRAGMENT TITAN</t>
  </si>
  <si>
    <t>0031468</t>
  </si>
  <si>
    <t>DLAHA LCP TIBIE PROXIMÁLNÍ OCEL MALÝ FRAGMENT TITA</t>
  </si>
  <si>
    <t>0031495</t>
  </si>
  <si>
    <t>DLAHA LCP FEMUR DISTÁLNÍ VELKÝ FRAGMENT OCEL TITAN</t>
  </si>
  <si>
    <t>0031589</t>
  </si>
  <si>
    <t>NÁHRADA RAMENNÍHO KLOUBU 1352.20.010</t>
  </si>
  <si>
    <t>0031591</t>
  </si>
  <si>
    <t>NÁHRADA RAMENNÍHO KLOUBU 1350.15.010 - 030</t>
  </si>
  <si>
    <t>0031597</t>
  </si>
  <si>
    <t>NÁHRADA RAMENNÍHO KLOUBU 1306.15.120 - 200</t>
  </si>
  <si>
    <t>0031598</t>
  </si>
  <si>
    <t>NÁHRADA RAMENNÍHO KLOUBU 1304.15.140 - 240</t>
  </si>
  <si>
    <t>0031604</t>
  </si>
  <si>
    <t>NÁHRADA RAM. KLOUBU 1330.15.270 A 1331.15.270</t>
  </si>
  <si>
    <t>0034884</t>
  </si>
  <si>
    <t>ŠROUB STARDRIVE ZAJIŠŤOVACÍ TITAN</t>
  </si>
  <si>
    <t>0039880</t>
  </si>
  <si>
    <t>NÁHRADA KYČELNÍHO KLOUBU SYSTÉM SL</t>
  </si>
  <si>
    <t>0042251</t>
  </si>
  <si>
    <t>CEMENT KOSTNÍ COPAL G+C - 40 GENTAMICIN A CLINDAMY</t>
  </si>
  <si>
    <t>0042381</t>
  </si>
  <si>
    <t>NÁHRADA KOLENNÍHO KLOUBU P.F.C.SIGMA RP REVIZNÍ CE</t>
  </si>
  <si>
    <t>0042382</t>
  </si>
  <si>
    <t>NÁHRADA KOLENNÍHO KLOUBU P.F.C.SIGMA RP REVIZNÍ</t>
  </si>
  <si>
    <t>0042384</t>
  </si>
  <si>
    <t>NÁHRADA KOLENNÍHO KLOUBU P.F.C.SIGMA RP REVIZNÍ NE</t>
  </si>
  <si>
    <t>0042573</t>
  </si>
  <si>
    <t>NÁHR.KOLEN.KL.COLUMBUS CEMENT/NECEMENT.COCRMO/AS/C</t>
  </si>
  <si>
    <t>0042574</t>
  </si>
  <si>
    <t>NÁHRADA KOLEN. KL.COLUMBUS NECEMENT.COCRMO/AS/COCR</t>
  </si>
  <si>
    <t>0043119</t>
  </si>
  <si>
    <t>ŠTĚP ALLOGENNÍ KOSTNÍ ZMRAZENÝ</t>
  </si>
  <si>
    <t>0043120</t>
  </si>
  <si>
    <t>ŠTĚP ALLOGENNÍ VAZIVOVÝ ZMRAZENÝ</t>
  </si>
  <si>
    <t>0043151</t>
  </si>
  <si>
    <t>ŠTĚP ALLOGENNÍ KOSTNÍ SPONGIOZNÍ ZMRAZENÝ  HLAVICE</t>
  </si>
  <si>
    <t>0043166</t>
  </si>
  <si>
    <t>ŠLACHA SVALOVÁ ZMRAZENÁ</t>
  </si>
  <si>
    <t>0053529</t>
  </si>
  <si>
    <t>0066995</t>
  </si>
  <si>
    <t xml:space="preserve">IMPLANTÁT SPINÁLNÍ SYSTÉM CERVIFIX                </t>
  </si>
  <si>
    <t>0067020</t>
  </si>
  <si>
    <t>0069081</t>
  </si>
  <si>
    <t>IMPLANTÁT KOSTNÍ UMĚLÁ NÁHRADA TKÁNĚ  CHRONOS</t>
  </si>
  <si>
    <t>VÝPLŇ DUTINY - CHRONOS - 5CC</t>
  </si>
  <si>
    <t>0070998</t>
  </si>
  <si>
    <t>NÁHRADA KYČ. KL. VERSYS 801802801-5</t>
  </si>
  <si>
    <t>0070999</t>
  </si>
  <si>
    <t>NÁHRADA KYČ. KL. VERSYS 801803201-5</t>
  </si>
  <si>
    <t>0071014</t>
  </si>
  <si>
    <t>NÁHRADA KOLENNÍHO KLOUBU P.F.C.SIGMA CEMENTOVANÁ</t>
  </si>
  <si>
    <t>0071021</t>
  </si>
  <si>
    <t>0071025</t>
  </si>
  <si>
    <t>NÁHRADA KOLENNÍHO KLOUBU P.F.C.SIGMA CEMENT.</t>
  </si>
  <si>
    <t>0071026</t>
  </si>
  <si>
    <t>0071642</t>
  </si>
  <si>
    <t>HLAVICE KERAMICKÁ SULOX                     17XX0X</t>
  </si>
  <si>
    <t>0071867</t>
  </si>
  <si>
    <t>JAMKA ALLOFIT,TITANOVÉ POUZDRO           4242-4251</t>
  </si>
  <si>
    <t>0071871</t>
  </si>
  <si>
    <t>JAMKA ALLOFIT,VLOŽKA ALPHA,D28MM         4302-4313</t>
  </si>
  <si>
    <t>0072161</t>
  </si>
  <si>
    <t>NÁHRADA KOLENNÍHO KLOUBU NEXGEN CEMENT.</t>
  </si>
  <si>
    <t>0073582</t>
  </si>
  <si>
    <t>ŠROUB SAMOŘEZNÝ KORTIKÁLNÍ MINI FRAGMENT TITAN</t>
  </si>
  <si>
    <t>0073588</t>
  </si>
  <si>
    <t>0074037</t>
  </si>
  <si>
    <t>ŠROUB SAMOŘEZNÝ KORTIKÁLNÍ VELKÝ FRAGMENT TITAN</t>
  </si>
  <si>
    <t>0074045</t>
  </si>
  <si>
    <t>0074312</t>
  </si>
  <si>
    <t>ŠROUB KOMPRESNÍ ZAVÍRACÍ TARGON</t>
  </si>
  <si>
    <t>0074314</t>
  </si>
  <si>
    <t>ŠROUB ZAJIŠŤOVACÍ  TITANOVÝ TARGON</t>
  </si>
  <si>
    <t>0074501</t>
  </si>
  <si>
    <t>NÁHR. KOLEN. KLOUBU UNIKOMPARTMENTÁLNÍ OXFORD CEME</t>
  </si>
  <si>
    <t>0074502</t>
  </si>
  <si>
    <t>0074722</t>
  </si>
  <si>
    <t>HŘEB FEMORÁLNÍ PROXIMÁLNÍ TITANOVÝ KRÁTKÝ TARGON P</t>
  </si>
  <si>
    <t>0074723</t>
  </si>
  <si>
    <t>ŠROUB ZAJIŠŤOVACÍ, SAMOŘEZNÝ, UZAMYKATELNÝ TI TARG</t>
  </si>
  <si>
    <t>0077117</t>
  </si>
  <si>
    <t>ŠROUB INTERFERENČNÍ VSTŘEB.ABSOLUTE/BIOINTRAFIX PR</t>
  </si>
  <si>
    <t>0077123</t>
  </si>
  <si>
    <t>VLOŽKA BICON PLUS KER/PE</t>
  </si>
  <si>
    <t>0077439</t>
  </si>
  <si>
    <t>ŠROUB KORTIKÁLNÍ SAMOŘEZNÝ</t>
  </si>
  <si>
    <t>0077510</t>
  </si>
  <si>
    <t>ŠROUB NAVIKULÁRNÍ SAMOŘEZNÝ KANYLOVANÝ</t>
  </si>
  <si>
    <t>0077511</t>
  </si>
  <si>
    <t>PODLOŽKA</t>
  </si>
  <si>
    <t>0077705</t>
  </si>
  <si>
    <t>NÁHRADA KYČELNÍHO KLOUBU,VLOŽKA ALPHA DURASUL</t>
  </si>
  <si>
    <t>0081946</t>
  </si>
  <si>
    <t>PROSTŘEDEK HEMOSTATICKÝ - TRAUMACEL TAF LIGHT</t>
  </si>
  <si>
    <t>0082001</t>
  </si>
  <si>
    <t>NPWT-V.A.C. GRANUFOAM (PU PĚNA) VELIKOST L</t>
  </si>
  <si>
    <t>0083073</t>
  </si>
  <si>
    <t>ŠROUB STARDRIVE LATERÁLNÍ TITAN</t>
  </si>
  <si>
    <t>0083228</t>
  </si>
  <si>
    <t>DLAHA LCP TIBIE DISTÁLNÍ MEDIÁLNÍ MALÝ FRAGMENT OC</t>
  </si>
  <si>
    <t>0083435</t>
  </si>
  <si>
    <t>ŠROUB UZAMYKATELNÝ,SAMOŘEZNÝ,OCEL</t>
  </si>
  <si>
    <t>0083471</t>
  </si>
  <si>
    <t>DLAHA REKONSTRUKČNÍ ÚHLOVĚ STABILNÍ</t>
  </si>
  <si>
    <t>0083525</t>
  </si>
  <si>
    <t>NÁSTAVEC K SHAVERU FRÉZA FMS NESTERILNÍ</t>
  </si>
  <si>
    <t>0083526</t>
  </si>
  <si>
    <t>NÁSTAVEC K SHAVERU FRÉZA FMS NESTERILNÍ KULATÝ</t>
  </si>
  <si>
    <t>0083528</t>
  </si>
  <si>
    <t>KOTVIČKA VSTŘEBATELNÁ RAPIDLOC PRO SUTURU MENISKU</t>
  </si>
  <si>
    <t>0083718</t>
  </si>
  <si>
    <t>ŠROUB KORTIKÁLNÍ</t>
  </si>
  <si>
    <t>0083720</t>
  </si>
  <si>
    <t>0083722</t>
  </si>
  <si>
    <t>DRÁT KIRSCHNERŮV</t>
  </si>
  <si>
    <t>0083723</t>
  </si>
  <si>
    <t>0083737</t>
  </si>
  <si>
    <t>DLAHA TIBIÁLNÍ PROXIMÁLNÍ</t>
  </si>
  <si>
    <t>0083739</t>
  </si>
  <si>
    <t>DLAHA FEMORÁLNÍ DISTÁLNÍ</t>
  </si>
  <si>
    <t>0083753</t>
  </si>
  <si>
    <t>ŠROUB SURFIX SPONGIOZNÍ</t>
  </si>
  <si>
    <t>0083754</t>
  </si>
  <si>
    <t>ŠROUB SURFIX KORTIKÁLNÍ</t>
  </si>
  <si>
    <t>0083795</t>
  </si>
  <si>
    <t>NÁHRADA KOLENNÍHO KLOUBU REVIZNÍ ROTAČNÍ ZÁVĚSNÁ N</t>
  </si>
  <si>
    <t>0083833</t>
  </si>
  <si>
    <t>ŠROUB ZAJIŠŤOVACÍ - STAVĚCÍ, TI</t>
  </si>
  <si>
    <t>0083836</t>
  </si>
  <si>
    <t>ŠROUB KORTIKÁLNÍ - POLYAXIÁLNÍ 5.0, SAMOŘEZNÝ, TI</t>
  </si>
  <si>
    <t>0083842</t>
  </si>
  <si>
    <t>ŠROUB KORTIKÁLNÍ - POLYAXIÁLNÍ 4.0, SAMOŘEZNÝ, TI</t>
  </si>
  <si>
    <t>0084740</t>
  </si>
  <si>
    <t xml:space="preserve">CEMENT KOSTNÍ SMARTSET GHV S GENTAMYCINEM   1X40G </t>
  </si>
  <si>
    <t>0091802</t>
  </si>
  <si>
    <t>IMPLANTÁT KOSTNÍ UMĚLÁ NÁHRADA ŠTĚPU  CHRONOS STRI</t>
  </si>
  <si>
    <t>0097511</t>
  </si>
  <si>
    <t>NÁHRADA KOLENNÍHO KLOUBU UNIKOMPARTMENTÁLNÍ OXFORD</t>
  </si>
  <si>
    <t>0097590</t>
  </si>
  <si>
    <t>ŠROUB INTERFERENČNÍ VSTŘEBATELNÝ MILAGRO PRO REKON</t>
  </si>
  <si>
    <t>0097804</t>
  </si>
  <si>
    <t>0098686</t>
  </si>
  <si>
    <t>0098788</t>
  </si>
  <si>
    <t>0098833</t>
  </si>
  <si>
    <t>NÁHRADA KYČELNÍHO KLOUBU SYSTÉM ALPHA</t>
  </si>
  <si>
    <t>0098834</t>
  </si>
  <si>
    <t>0098839</t>
  </si>
  <si>
    <t>NÁHRADA KYČELNÍHO KLOUBU SYSTÉM COCR HEAD</t>
  </si>
  <si>
    <t>0098840</t>
  </si>
  <si>
    <t>NÁHRADA KYČELNÍHO KLOUBU SYSTÉM ALLOCLASSIC</t>
  </si>
  <si>
    <t>0098842</t>
  </si>
  <si>
    <t>0099754</t>
  </si>
  <si>
    <t>ZASLEPOVACÍ HLAVA TIBIE ÚHLOVĚ STABILNÍ TITAN</t>
  </si>
  <si>
    <t>0099756</t>
  </si>
  <si>
    <t>HŘEB KANYLOVANÝ FEMUR LATERÁLNÍ TITAN</t>
  </si>
  <si>
    <t>0099885</t>
  </si>
  <si>
    <t>ŠROUB KANYLOVANÝ KOMPRESNÍ TITAN</t>
  </si>
  <si>
    <t>0099937</t>
  </si>
  <si>
    <t>NÁHRADA KOL. KLOUBU COLUMBUS CEMENT.</t>
  </si>
  <si>
    <t>0099938</t>
  </si>
  <si>
    <t>0099939</t>
  </si>
  <si>
    <t>NÁHRADA KOL. KLOUBU COLUMBUS</t>
  </si>
  <si>
    <t>0099941</t>
  </si>
  <si>
    <t>NÁHRADA KOL. KLOUBU COLUMBUS, AS COLUMBUS, I ANTIA</t>
  </si>
  <si>
    <t>0105474</t>
  </si>
  <si>
    <t>NÁHRADA RAMENNÍ SMR HLAVICE HUMERÁLNÍ PR. 42,44,46</t>
  </si>
  <si>
    <t>0105740</t>
  </si>
  <si>
    <t>NÁHRADA KOLENNÍ NECEMENT./CEMENT. SYSTÉM LPS</t>
  </si>
  <si>
    <t>0105763</t>
  </si>
  <si>
    <t>KOTVIČKA VSTŘEBATELNÁ  LUPINE LOOP PRO STABILIZACI</t>
  </si>
  <si>
    <t>0106592</t>
  </si>
  <si>
    <t>NÁHRADA KYČ.KLOUBU - HLAVICE SYSTÉM BIOLOX DELTA</t>
  </si>
  <si>
    <t>0107120</t>
  </si>
  <si>
    <t>DLAHA LCP KLÍČNÍ KOST MALÝ FRAGMENT TITAN</t>
  </si>
  <si>
    <t>0107689</t>
  </si>
  <si>
    <t>KOTVA VSTŘEBATELNÁ PRO RM</t>
  </si>
  <si>
    <t>0107722</t>
  </si>
  <si>
    <t>CEMENT KOSTNÍ HI-FATIGUE BEZ ANTIBIOTIK 2 X 40G</t>
  </si>
  <si>
    <t>0107727</t>
  </si>
  <si>
    <t>KLOUB PALCE NOHY - NÁHRADA</t>
  </si>
  <si>
    <t>0107728</t>
  </si>
  <si>
    <t>0107729</t>
  </si>
  <si>
    <t>0107730</t>
  </si>
  <si>
    <t>HŘEB KOTNÍKU</t>
  </si>
  <si>
    <t>0107731</t>
  </si>
  <si>
    <t>0107768</t>
  </si>
  <si>
    <t>NÁHRADA PRSTNÍHO KLOUBU NECEMENTOVANÁ MCP SILIKONO</t>
  </si>
  <si>
    <t>0107795</t>
  </si>
  <si>
    <t>NÁHRADA RAMENNÍ SMR VLOŽKA REVERSNÍ PR. 44 MM</t>
  </si>
  <si>
    <t>0108025</t>
  </si>
  <si>
    <t>KOTVIČKA NEVSTŘEBATELNÁ HEALIX PEEK PRO SUTURU RC</t>
  </si>
  <si>
    <t xml:space="preserve">KOTVIČKA NEVSTŘEBATELNÁ HEALIX (ADVANCE) PEEK PRO </t>
  </si>
  <si>
    <t>0108056</t>
  </si>
  <si>
    <t>DESTIČKA FIXAČNÍ TITANOVÁ KLAVIKULÁRNÍ</t>
  </si>
  <si>
    <t>0109062</t>
  </si>
  <si>
    <t>NÁHRADA KOLENNÍHO KLOUBU SIGMA PS CEMENTOVANÁ</t>
  </si>
  <si>
    <t>0109190</t>
  </si>
  <si>
    <t>NÁHRADA KYČELNÍHO KLOUBU SYSTÉM ALLOFIT IT</t>
  </si>
  <si>
    <t>0109193</t>
  </si>
  <si>
    <t>NÁHRADA KYČELNÍHO KLOUBU SYSTÉM FITMORE</t>
  </si>
  <si>
    <t>0110573</t>
  </si>
  <si>
    <t>NÁHRADA KOLENNÍHO KLOUBU COLUMBUS REVIZNÍ CEMENT.</t>
  </si>
  <si>
    <t>0110574</t>
  </si>
  <si>
    <t>0110575</t>
  </si>
  <si>
    <t>NÁHRADA KOLENNÍHO KLOUBU COLUMBUS REVIZNÍ CEMENT/N</t>
  </si>
  <si>
    <t>0110576</t>
  </si>
  <si>
    <t>0110577</t>
  </si>
  <si>
    <t>0110578</t>
  </si>
  <si>
    <t>0110579</t>
  </si>
  <si>
    <t>0110580</t>
  </si>
  <si>
    <t>0111129</t>
  </si>
  <si>
    <t>NÁHRADA HLEZNA HINTEGRA TALÁRNÍ KOMPONENTA NECEM.</t>
  </si>
  <si>
    <t>0111130</t>
  </si>
  <si>
    <t>NÁHRADA HLEZNA HINTEGRA TIBIÁLNÍ KOMPONENTA NECEM.</t>
  </si>
  <si>
    <t>0111131</t>
  </si>
  <si>
    <t>NÁHRADA HLEZNA HINTEGRA VLOŽKA NECEM.</t>
  </si>
  <si>
    <t>0111175</t>
  </si>
  <si>
    <t>DLAHA PERIPROTETICKÁ - FEMORÁLNÍ - PROXIMÁLNÍ, UZA</t>
  </si>
  <si>
    <t>0111176</t>
  </si>
  <si>
    <t>DLAHA PERIPROTETICKÁ - FEMORÁLNÍ - DISTÁLNÍ, UZAMY</t>
  </si>
  <si>
    <t>0111362</t>
  </si>
  <si>
    <t>ŠROUB KORTIKÁLNÍ PRO LÉČBU INSTABILITY RAMENE LATA</t>
  </si>
  <si>
    <t>0111520</t>
  </si>
  <si>
    <t>ŠROUB SPONGIÓZNÍ KANYLOVANÝ</t>
  </si>
  <si>
    <t>0111574</t>
  </si>
  <si>
    <t>NÁHRADA KOLEN. KLOUBU ENDURO K PRIM. I REVIZ. INDI</t>
  </si>
  <si>
    <t>0111575</t>
  </si>
  <si>
    <t>0112074</t>
  </si>
  <si>
    <t>CEMENT KOSTNÍ VANCOGENX VANCOMYCIN+GENTAMICIN 1X40</t>
  </si>
  <si>
    <t>0130180</t>
  </si>
  <si>
    <t>KATETR DIALYZAČNÍ EVEN-MORE</t>
  </si>
  <si>
    <t>0130181</t>
  </si>
  <si>
    <t>SET AUTOTRANSFÚZNÍ DRENTECH SURGICAL</t>
  </si>
  <si>
    <t>0130182</t>
  </si>
  <si>
    <t>JEDNOTKA VAKUOVÁ DRENTECH SURGICAL</t>
  </si>
  <si>
    <t>0072164</t>
  </si>
  <si>
    <t>NÁHRADA KOLENNÍHO KLOUBU NEXGEN 59800.70.</t>
  </si>
  <si>
    <t>0018958</t>
  </si>
  <si>
    <t>NÁHRADA KYČELNÍHO KLOUBU,CENTRAMENT</t>
  </si>
  <si>
    <t>0109184</t>
  </si>
  <si>
    <t>0013054</t>
  </si>
  <si>
    <t>STAPLER KOŽNÍ, 35 NEREZ.OCEL. NÁPLNÍ PMW35,PMR35</t>
  </si>
  <si>
    <t>0111576</t>
  </si>
  <si>
    <t>0063338</t>
  </si>
  <si>
    <t>NÁHRADA KOLENNÍHO KLOUBU P.F.C NECEMENT.</t>
  </si>
  <si>
    <t>0031779</t>
  </si>
  <si>
    <t>NÁHRADA KYČELNÍ SYSTÉM PINNACLE 1219XX038-466,1220</t>
  </si>
  <si>
    <t>0077092</t>
  </si>
  <si>
    <t>NÁHRADA KYČ.SYST.CORAIL L92509-L92520, 3L92507-520</t>
  </si>
  <si>
    <t>0083719</t>
  </si>
  <si>
    <t>0081986</t>
  </si>
  <si>
    <t>NPWT-RENASYS G PŘEVAZOVÝ SET MALÝ S</t>
  </si>
  <si>
    <t>0082145</t>
  </si>
  <si>
    <t>NPWT-RENASYS GO SBĚRNÁ NÁDOBA MALÁ</t>
  </si>
  <si>
    <t>0105478</t>
  </si>
  <si>
    <t>NÁHRADA RAMENNÍ SMR SPOJKA SE ŠROUBEM VEL. S-R, S-</t>
  </si>
  <si>
    <t>0105477</t>
  </si>
  <si>
    <t>NÁHRADA RAMENNÍ SMR GLENOSFÉRA PR. 44 MM</t>
  </si>
  <si>
    <t>0082142</t>
  </si>
  <si>
    <t>NPWT-RENASYS F PŘEVAZOVÝ SET STŘEDNÍ M</t>
  </si>
  <si>
    <t>0113105</t>
  </si>
  <si>
    <t>HLAVIČKA BIOLOX DELTA</t>
  </si>
  <si>
    <t>0108102</t>
  </si>
  <si>
    <t>KOTVA VSTŘEBATELNÁ PRO RAMENO</t>
  </si>
  <si>
    <t>0081988</t>
  </si>
  <si>
    <t>NPWT-RENASYS G PŘEVAZOVÝ SET STŘEDNÍ M</t>
  </si>
  <si>
    <t>0084739</t>
  </si>
  <si>
    <t xml:space="preserve">CEMENT KOSTNÍ SMARTSET GHV S GENTAMYCINEM   1X20G </t>
  </si>
  <si>
    <t>0063334</t>
  </si>
  <si>
    <t>NÁHRADA KOLENNÍHO KLOUBU P.F.C. CEMENTOVANÁ</t>
  </si>
  <si>
    <t>0082731</t>
  </si>
  <si>
    <t>NPWT-V.A.C. INFOVAC KANYSTR S GELEM</t>
  </si>
  <si>
    <t>0098638</t>
  </si>
  <si>
    <t>ŠROUB KANYLOVANÝ TI T-DRIVE</t>
  </si>
  <si>
    <t>0111577</t>
  </si>
  <si>
    <t>0097756</t>
  </si>
  <si>
    <t>DLAHA LCP OCEL ROVNÁ MINI FRAGMENT TITAN</t>
  </si>
  <si>
    <t>0031785</t>
  </si>
  <si>
    <t>NÁHRADA KYČELNÍ SYSTÉM S-ROM CERAMAX</t>
  </si>
  <si>
    <t>0105722</t>
  </si>
  <si>
    <t>NÁHRADA KOLENNÍHO KLOUBU PFC SIGMA NECEMENTOVANÁ</t>
  </si>
  <si>
    <t>0083256</t>
  </si>
  <si>
    <t>DLAHA LCP TIBIE PROXIMÁLNÍ MALÝ FRAGMENT OCEL TITA</t>
  </si>
  <si>
    <t>0020346</t>
  </si>
  <si>
    <t>ŠROUB NAVIKULÁRNÍ KANYLOVANÝ</t>
  </si>
  <si>
    <t>0098792</t>
  </si>
  <si>
    <t>0082141</t>
  </si>
  <si>
    <t>NPWT-RENASYS F PŘEVAZOVÝ SET MALÝ S</t>
  </si>
  <si>
    <t>0020399</t>
  </si>
  <si>
    <t>0030819</t>
  </si>
  <si>
    <t>NÁHRADA KOLENNÍHO KLOUBU NEXGEN</t>
  </si>
  <si>
    <t>0082143</t>
  </si>
  <si>
    <t>NPWT-RENASYS F PŘEVAZOVÝ SET VELKÝ L</t>
  </si>
  <si>
    <t>0113410</t>
  </si>
  <si>
    <t>NÁHRADA KYČELNÍHO KLOUBU ALLOFIT IT, TRILOGY IT</t>
  </si>
  <si>
    <t>0049999</t>
  </si>
  <si>
    <t>EXTRAKTOR KOŽNÍCH SVOREK - PROXIMATE</t>
  </si>
  <si>
    <t>0106812</t>
  </si>
  <si>
    <t>NÁHRADA RAMENNÍ SMR GLENOID NECEMENTOVANÝ VEL. S-R</t>
  </si>
  <si>
    <t>0193653</t>
  </si>
  <si>
    <t>0193914</t>
  </si>
  <si>
    <t>IMPLANTÁT KOSTNÍ UMĚLÁ NÁHRADA TKÁNĚ BONALIVE GRAN</t>
  </si>
  <si>
    <t>0077124</t>
  </si>
  <si>
    <t>JAMKA BICON PLUS POROSE</t>
  </si>
  <si>
    <t>0079997</t>
  </si>
  <si>
    <t>Z-KOMPONENTA ENDO.KYČEL.KLOUBU-INDIVID.ZHOTOVENÁ</t>
  </si>
  <si>
    <t>0112919</t>
  </si>
  <si>
    <t>NÁHRADA KOLENNÍHO KLOUBU VEKTOR CEMENTOVANÁ</t>
  </si>
  <si>
    <t>0112914</t>
  </si>
  <si>
    <t>0112912</t>
  </si>
  <si>
    <t>0112920</t>
  </si>
  <si>
    <t>0112929</t>
  </si>
  <si>
    <t>NÁHRADA KOLENNÍHO KLOUBU KLOUBU VEKTOR</t>
  </si>
  <si>
    <t>0106591</t>
  </si>
  <si>
    <t>0112934</t>
  </si>
  <si>
    <t>0112933</t>
  </si>
  <si>
    <t>0112913</t>
  </si>
  <si>
    <t>0112937</t>
  </si>
  <si>
    <t>0003857</t>
  </si>
  <si>
    <t>NÁHRADA KYČ.KL.NECEM.SPOTORNO,DŘÍK      290009-XXX</t>
  </si>
  <si>
    <t>0193913</t>
  </si>
  <si>
    <t>0011022</t>
  </si>
  <si>
    <t>ŠROUB SPONGIÓZNÍ 6.5, TI</t>
  </si>
  <si>
    <t>0017128</t>
  </si>
  <si>
    <t>JAMKA NECEMENT.PLASMACUP - PE VLOŽKA ASYMETRICKÁ</t>
  </si>
  <si>
    <t>0107228</t>
  </si>
  <si>
    <t>ŠROUB SKLUZNÝ TELESKOPICKÝ TITANOVÝ TARGON FN</t>
  </si>
  <si>
    <t>0107930</t>
  </si>
  <si>
    <t>ŠROUB CHARLOTTE FIXACE NOHY</t>
  </si>
  <si>
    <t>0042383</t>
  </si>
  <si>
    <t>0107227</t>
  </si>
  <si>
    <t>DLAHA FEMORÁLNÍ TITANOVÁ TARGON FN</t>
  </si>
  <si>
    <t>0070988</t>
  </si>
  <si>
    <t>NÁHRADA KYČ. KL. VERSYS 7845010-1</t>
  </si>
  <si>
    <t>0042254</t>
  </si>
  <si>
    <t>NÁHRADA KYČELNÍHO KLOUBU REVIZNÍ SYSTÉM TMARS</t>
  </si>
  <si>
    <t>0107927</t>
  </si>
  <si>
    <t>ŠROUB KANUL, DARCO FIXACE NOHY</t>
  </si>
  <si>
    <t>0095790</t>
  </si>
  <si>
    <t>IMPLANTÁT ORBITÁLNÍ MEDPOR</t>
  </si>
  <si>
    <t>0099554</t>
  </si>
  <si>
    <t>KOTVA FASTAK PRO RAMENO S DRŽADLEM AR-1324HF</t>
  </si>
  <si>
    <t>0107133</t>
  </si>
  <si>
    <t>CEMENT KOSTNÍ OPTIPAC REFOBACIN BONE CEMENT R 40 G</t>
  </si>
  <si>
    <t>0083866</t>
  </si>
  <si>
    <t>0112498</t>
  </si>
  <si>
    <t>SYSTÉM KOTVÍCÍ PRO KOLENO</t>
  </si>
  <si>
    <t>0084999</t>
  </si>
  <si>
    <t>CEMENT KOSTNÍ BIOMET BONE CEMENT R 2X40G</t>
  </si>
  <si>
    <t>0099940</t>
  </si>
  <si>
    <t>0106667</t>
  </si>
  <si>
    <t>KOTVA PRO RAMENO SWIVELOCK</t>
  </si>
  <si>
    <t>0097489</t>
  </si>
  <si>
    <t>CEMENT KOSTNÍ REFOBACIN BONE CEMENT R GENTAMICIN 2</t>
  </si>
  <si>
    <t>0004024</t>
  </si>
  <si>
    <t>NÁHRADA KOLENNÍHO KLOUBU NEXGEN LPS CEMENTOVANÁ</t>
  </si>
  <si>
    <t>0031288</t>
  </si>
  <si>
    <t>NÁHRADA KOLENNÍHO KLOUBU SYSTÉM NEXGEN LPS-FLEX</t>
  </si>
  <si>
    <t>0113404</t>
  </si>
  <si>
    <t>UCPÁVKA DŘEŇOVÉ DUTINY INTRAMEDULÁRNÍ VSTŘEBATELNÁ</t>
  </si>
  <si>
    <t>0097488</t>
  </si>
  <si>
    <t>0107890</t>
  </si>
  <si>
    <t>NÁHRADA KYČEL. KLOUBU - KLOUBNÍ JAMKA AVANTAGE</t>
  </si>
  <si>
    <t>0112449</t>
  </si>
  <si>
    <t>NÁHRADA KYČELNÍHO KLOUBU AVANTAGE</t>
  </si>
  <si>
    <t>0070133</t>
  </si>
  <si>
    <t>ZÁTKA POD DŘÍK TEP CEMENT.</t>
  </si>
  <si>
    <t>0071015</t>
  </si>
  <si>
    <t>0004624</t>
  </si>
  <si>
    <t>DLAHA LCP VELKÝ FRAGMENT TITAN</t>
  </si>
  <si>
    <t>0112911</t>
  </si>
  <si>
    <t>0112927</t>
  </si>
  <si>
    <t>0112925</t>
  </si>
  <si>
    <t>0112928</t>
  </si>
  <si>
    <t>0020257</t>
  </si>
  <si>
    <t>0107767</t>
  </si>
  <si>
    <t>K-DRÁT 150X09MM</t>
  </si>
  <si>
    <t>0170137</t>
  </si>
  <si>
    <t>NPWT-RENASYS GO SBĚRNÁ NÁDOBA VELKÁ</t>
  </si>
  <si>
    <t>0112938</t>
  </si>
  <si>
    <t>0112935</t>
  </si>
  <si>
    <t>0112313</t>
  </si>
  <si>
    <t>KOTVA TOGGLELOC ZIPLOOP ZIPTIGHT, TITAN, AC</t>
  </si>
  <si>
    <t>0112516</t>
  </si>
  <si>
    <t>DLAHA KLAVIKULÁRNÍ</t>
  </si>
  <si>
    <t>0097490</t>
  </si>
  <si>
    <t>CEMENT KOSTNÍ REFOBACIN BONE CEMENT R GENTAMICIN 1</t>
  </si>
  <si>
    <t>0020241</t>
  </si>
  <si>
    <t>0083192</t>
  </si>
  <si>
    <t>PÁSEK CERKLÁŽ</t>
  </si>
  <si>
    <t>0115090</t>
  </si>
  <si>
    <t>NÁHRADA KOLEN.KLOUBU COLUMBUS REVIZNÍ AS ANTIALERG</t>
  </si>
  <si>
    <t>0107896</t>
  </si>
  <si>
    <t>FIXACE ZKŘÍŽENÉHO KOLENNÍHO VAZU FEMORÁLNÍ SE ZAVÁ</t>
  </si>
  <si>
    <t>0115092</t>
  </si>
  <si>
    <t>0113202</t>
  </si>
  <si>
    <t>NÁHRADA KOLEN. KLOUBU AS ENDURO ANTIALERG.CEMENT./</t>
  </si>
  <si>
    <t>0115089</t>
  </si>
  <si>
    <t>0112502</t>
  </si>
  <si>
    <t>ŠROUB NA GLENOID</t>
  </si>
  <si>
    <t>0113201</t>
  </si>
  <si>
    <t>0107229</t>
  </si>
  <si>
    <t>ŠROUB UZAMYKATELNÝ TITAN TARGON</t>
  </si>
  <si>
    <t>0082005</t>
  </si>
  <si>
    <t>NPWT-V.A.C. WHITEFOAM (PVA PĚNA) VELIKOST L</t>
  </si>
  <si>
    <t>0106593</t>
  </si>
  <si>
    <t>NÁHRADA KYČ.KLOUBU - HLAVICE SYSTÉM BIOLOX OPTION</t>
  </si>
  <si>
    <t>0097470</t>
  </si>
  <si>
    <t>FIXÁTOR ZEVNÍ RÁMOVÝ PREFIX DLOUHÉ KOSTI DK A HK</t>
  </si>
  <si>
    <t>0109199</t>
  </si>
  <si>
    <t>ŠROUB KORTIKÁLNÍ 4.5, SAMOŘEZNÝ, OCEL</t>
  </si>
  <si>
    <t>0107939</t>
  </si>
  <si>
    <t>PODLOŽKA ŠROUBU CHARLOTTE WASHER FIXACE NOHY</t>
  </si>
  <si>
    <t>0063141</t>
  </si>
  <si>
    <t>0107685</t>
  </si>
  <si>
    <t>KOTVA PUSHLOCK NA MALÉ KLOUBY</t>
  </si>
  <si>
    <t>0114434</t>
  </si>
  <si>
    <t>PODLOŽKA PRO ŠROUB</t>
  </si>
  <si>
    <t>0114776</t>
  </si>
  <si>
    <t>SYSTÉM KOTVÍCÍ PRO KOLENO TIGHTROPE ACL</t>
  </si>
  <si>
    <t>0115091</t>
  </si>
  <si>
    <t>0043133</t>
  </si>
  <si>
    <t>MEMBRÁNA AMNION LIDSKÁ LYOFILIZOVANÁ RŮZNÉ ROZMĚRY</t>
  </si>
  <si>
    <t>0112936</t>
  </si>
  <si>
    <t>0142041</t>
  </si>
  <si>
    <t>ELEKTRODA RF PRO ARTROSKOPIE VAPR; S ODSÁVÁNÍM, 50</t>
  </si>
  <si>
    <t>0001006</t>
  </si>
  <si>
    <t>ŠROUB DŘÍKOVÝ MALÝ FRAGMENTY OCEL</t>
  </si>
  <si>
    <t>0112450</t>
  </si>
  <si>
    <t>0005801</t>
  </si>
  <si>
    <t>NÁHRADA KYČ. KLOUBU, HLAVICE C (CO,CR,MO)</t>
  </si>
  <si>
    <t>0108108</t>
  </si>
  <si>
    <t>KOTVA VSTŘEBATELNÁ PRO RAMENO SWIVELOCK</t>
  </si>
  <si>
    <t>0108193</t>
  </si>
  <si>
    <t>ŠROUB KORTIKÁLNÍ S DŘÍKEM</t>
  </si>
  <si>
    <t>0083738</t>
  </si>
  <si>
    <t>0083862</t>
  </si>
  <si>
    <t>0115081</t>
  </si>
  <si>
    <t>NÁHRADA RAMENNÍHO KLOUBU SMR BEZDŘÍKOVÝ SYSTÉM MOD</t>
  </si>
  <si>
    <t>0072050</t>
  </si>
  <si>
    <t>HŘEB STEINMANNŮV</t>
  </si>
  <si>
    <t>0142035</t>
  </si>
  <si>
    <t xml:space="preserve">HŘEB PRO ARTRODÉZU KOLENNÍHO KLOUBU, CEMENTOVANÝ, </t>
  </si>
  <si>
    <t>0110581</t>
  </si>
  <si>
    <t>0109175</t>
  </si>
  <si>
    <t>NÁHRADA KOLENNÍHO KLOUBU NEXGEN MIS CR-FLEX CEMENT</t>
  </si>
  <si>
    <t>0114737</t>
  </si>
  <si>
    <t>DLAHA TIBIÁLNÍ K HTO PEEK POWER</t>
  </si>
  <si>
    <t>0107887</t>
  </si>
  <si>
    <t>NÁHRADA KYČEL. KLOUBU AVANTAGE JAMKA ACETABULA</t>
  </si>
  <si>
    <t>0142014</t>
  </si>
  <si>
    <t>PROTÉZA CÉVNÍ EPTFE VASCUGRAFT FLOW</t>
  </si>
  <si>
    <t>0114738</t>
  </si>
  <si>
    <t>ŠROUB ZAMYKATELNÝ K HTO</t>
  </si>
  <si>
    <t>0142034</t>
  </si>
  <si>
    <t>0112505</t>
  </si>
  <si>
    <t>DLAHA KLÍNOVÁ NA GLENOID</t>
  </si>
  <si>
    <t>0115079</t>
  </si>
  <si>
    <t>0109172</t>
  </si>
  <si>
    <t>NÁHRADA KOLENNÍHO KLOUBU NEXGEN FLEX MOBILE BEARIN</t>
  </si>
  <si>
    <t>0113912</t>
  </si>
  <si>
    <t>NÁHRADA KYČELNÍHO KLOUBU REGENEREX, ZAJIŠŤOVACÍ KR</t>
  </si>
  <si>
    <t>0031776</t>
  </si>
  <si>
    <t>NÁHRADA KYČELNÍ SYSTÉM PINNACLE 12170,12172XXXX</t>
  </si>
  <si>
    <t>0074620</t>
  </si>
  <si>
    <t>NÁHRADA KYČELNÍ SYSTEM AML 136529-136530</t>
  </si>
  <si>
    <t>0130254</t>
  </si>
  <si>
    <t>ELEKTRODA RF PRO ARTRO. PLAZMO. QUANTUM BEZ ODSAV,</t>
  </si>
  <si>
    <t>0110623</t>
  </si>
  <si>
    <t>CEMENT KOSTNÍ CEMFIX 1  CEMFIX 3  1X40G</t>
  </si>
  <si>
    <t>0083325</t>
  </si>
  <si>
    <t>HŘEB NITRODŘEŇOVÝ TIBIÁLNÍ TI</t>
  </si>
  <si>
    <t>0107934</t>
  </si>
  <si>
    <t>SVORKA CHARLOTTE FIXACE NOHY</t>
  </si>
  <si>
    <t>0113879</t>
  </si>
  <si>
    <t>KOTVA JUGGERKNOT SOFT ANCHOR 1,0 MM MINI</t>
  </si>
  <si>
    <t>0112930</t>
  </si>
  <si>
    <t>0114117</t>
  </si>
  <si>
    <t>KOTVA JUGGERKNOTLESS 2,1MM</t>
  </si>
  <si>
    <t>0070620</t>
  </si>
  <si>
    <t>CEMENT KOSTNÍ PALACOS LV - 40 1X40G</t>
  </si>
  <si>
    <t>0071016</t>
  </si>
  <si>
    <t>0042262</t>
  </si>
  <si>
    <t>NÁHRADA KOLEN.KLOUBU SYSTÉM NEXGEN LPS-FLEX CEMENT</t>
  </si>
  <si>
    <t>0024977</t>
  </si>
  <si>
    <t>KOTVIČKA TITANOVÁ PRO SUTURU RC</t>
  </si>
  <si>
    <t>0114456</t>
  </si>
  <si>
    <t>IMPL.SPINÁL. STABIL.SYSTÉM VIRAGE OCT OKCIPITÁL.KR</t>
  </si>
  <si>
    <t>0114118</t>
  </si>
  <si>
    <t>KOTVA JUGGERKNOT SHORT RIGID 1,45 MM</t>
  </si>
  <si>
    <t>0200399</t>
  </si>
  <si>
    <t>KOTVA MENISKOVÁ, SOUPRAVA TRUESPAN</t>
  </si>
  <si>
    <t>0115080</t>
  </si>
  <si>
    <t>0083825</t>
  </si>
  <si>
    <t>ŠROUB ZAJIŠŤOVACÍ 4.9MM, TI</t>
  </si>
  <si>
    <t>0111110</t>
  </si>
  <si>
    <t>DLAHA KOMPRESNÍ ŠIROKÁ, OTV. 5-18, DL. 87-295 MM</t>
  </si>
  <si>
    <t>0107708</t>
  </si>
  <si>
    <t>ŠROUB LOW PROFILE MALÉ KLOUBY KOMPRESNÍ</t>
  </si>
  <si>
    <t>0070474</t>
  </si>
  <si>
    <t>NÁHR. RAMENNÍ SMR HUMER. PRODLOUŽENÍ + 9 MM</t>
  </si>
  <si>
    <t>0142577</t>
  </si>
  <si>
    <t>KOTVA MENISKOVÁ CROSSFIX NEVSTŘEBATELNÁ</t>
  </si>
  <si>
    <t>0112307</t>
  </si>
  <si>
    <t>KOTVA JUGGERKNOT 2,9MM SE STEHEM 2/2, RC</t>
  </si>
  <si>
    <t>0030470</t>
  </si>
  <si>
    <t>0042252</t>
  </si>
  <si>
    <t>0071003</t>
  </si>
  <si>
    <t>JAMKA NECEMENTOVANÁ 62506515-60</t>
  </si>
  <si>
    <t>0042255</t>
  </si>
  <si>
    <t>0107796</t>
  </si>
  <si>
    <t>NÁHRADA RAMENNÍ SMR VLOŽKA LATERALIZOVANÁ PR. 44 M</t>
  </si>
  <si>
    <t>0042253</t>
  </si>
  <si>
    <t>0108190</t>
  </si>
  <si>
    <t>DLAHA SEMI-TUBULAR.</t>
  </si>
  <si>
    <t>0011126</t>
  </si>
  <si>
    <t>JAMKA ZWEYMULLER,CSF PE VLOŽKA, NECEMEN. 3524-3530</t>
  </si>
  <si>
    <t>0113406</t>
  </si>
  <si>
    <t>NÁHRADA KOLENNÍHO KLOUBU NEXGEN NECEMENT.</t>
  </si>
  <si>
    <t>0106474</t>
  </si>
  <si>
    <t>KOTVA ŠROUB TI MAXBRAID STEH</t>
  </si>
  <si>
    <t>0108531</t>
  </si>
  <si>
    <t>NÁHRADA PRSTNÍHO KLOUBU - SILIKONOVÁ</t>
  </si>
  <si>
    <t>0031394</t>
  </si>
  <si>
    <t>NÁHRADA KOLENNÍHO KLOUBU SYSTÉM NEXGEN NECEMENT.</t>
  </si>
  <si>
    <t>0042041</t>
  </si>
  <si>
    <t>DLAHA KOMPRESNÍ, METAKARPÁLNÍ,  APTUS HAND 2,0 / 2</t>
  </si>
  <si>
    <t>0108079</t>
  </si>
  <si>
    <t>KOTVA VSTŘEBATELNÁ PRO RAMENO PUSHLOCK</t>
  </si>
  <si>
    <t>0114464</t>
  </si>
  <si>
    <t>ŠROUB BOLD HERBERT, DVOJITÝ ZÁVIT</t>
  </si>
  <si>
    <t>0030705</t>
  </si>
  <si>
    <t>0113929</t>
  </si>
  <si>
    <t>NÁHRADA RAMENNÍHO KLOUBU COMPREHENSIVE ANATOMICKÁ</t>
  </si>
  <si>
    <t>0113525</t>
  </si>
  <si>
    <t>NÁHRADA KYČELNÍHO KLOUBU CONTINUUM</t>
  </si>
  <si>
    <t>0115413</t>
  </si>
  <si>
    <t>0113524</t>
  </si>
  <si>
    <t>0098829</t>
  </si>
  <si>
    <t>NÁHRADA KYČELNÍHO KLOUBU SYSTÉM CLS</t>
  </si>
  <si>
    <t>0017132</t>
  </si>
  <si>
    <t>HLAVICE KYČELNÍHO KLOUBU KOVOVÁ</t>
  </si>
  <si>
    <t>0109180</t>
  </si>
  <si>
    <t>0194562</t>
  </si>
  <si>
    <t>NÁHRADA KOSTNÍ TKÁNĚ, BIOSYNTETICKÁ, NOSIČ ATB - S</t>
  </si>
  <si>
    <t>0083826</t>
  </si>
  <si>
    <t>HŘEB TIBIÁLNÍ, TI</t>
  </si>
  <si>
    <t>0083726</t>
  </si>
  <si>
    <t>DLAHA PRO NOHU CHODIDLO</t>
  </si>
  <si>
    <t>0108084</t>
  </si>
  <si>
    <t>0083853</t>
  </si>
  <si>
    <t>ŠROUB CERKLÁŽNÍ, TI</t>
  </si>
  <si>
    <t>0070606</t>
  </si>
  <si>
    <t>CEMENT KOSTNÍ REFOBACIN REVISION GENTAMICIN A CLIN</t>
  </si>
  <si>
    <t>0113882</t>
  </si>
  <si>
    <t>FIXACE ZKŘÍŽENÉHO KOLENNÍHO VAZU FEMORÁLNÍ, TOGGLE</t>
  </si>
  <si>
    <t>0098941</t>
  </si>
  <si>
    <t>SYSTÉM BIOPTICKÝ AUTOMATICKÝ TRUCORE II, 14 G</t>
  </si>
  <si>
    <t>0012449</t>
  </si>
  <si>
    <t>DLAHA KYČELNÍ,ČEPEL  70 - 4 OTV.</t>
  </si>
  <si>
    <t>0083869</t>
  </si>
  <si>
    <t>VÝSTUHA ACETABULÁRNÍ,SYSTÉM ORIGINAL BURCH-SCHNEID</t>
  </si>
  <si>
    <t>0042257</t>
  </si>
  <si>
    <t>0074034</t>
  </si>
  <si>
    <t>0039872</t>
  </si>
  <si>
    <t>NÁHRADA KYČELNÍHO KLOUBU SYSTÉM REVITAN</t>
  </si>
  <si>
    <t>0083956</t>
  </si>
  <si>
    <t>ŠROUB PRO HRBOL TI PRO DŘÍK RAMENNÍHO KLOUBU</t>
  </si>
  <si>
    <t>0108078</t>
  </si>
  <si>
    <t>KOTVA NEVSTŘEBATELNÁ PRO RAMENO</t>
  </si>
  <si>
    <t>0111132</t>
  </si>
  <si>
    <t>ŠROUB JISTÍCÍ K NÁHRADĚ HLEZNA HINTEGRA</t>
  </si>
  <si>
    <t>0111964</t>
  </si>
  <si>
    <t>NÁHRADA RAMENNÍ VLOŽKA DO GLENOSFÉRY PR. 40 MM, VE</t>
  </si>
  <si>
    <t>0008820</t>
  </si>
  <si>
    <t>ŠROUB K FIXACI ZEVNÍHO FIXÁTORU UNI-FIX, PÁNEV/DLO</t>
  </si>
  <si>
    <t>0039879</t>
  </si>
  <si>
    <t>0077201</t>
  </si>
  <si>
    <t>ŠIPKA MENISKOVÁ 18MM</t>
  </si>
  <si>
    <t>0110659</t>
  </si>
  <si>
    <t xml:space="preserve">NÁHRADA KLOUBU NECEMENTOVANÁ PALCE MTP PROXIMÁLNÍ </t>
  </si>
  <si>
    <t>NÁHR. MTP PALCE NOHY TOTÁL/ČÁST.MOVEMENT GREAT TOE</t>
  </si>
  <si>
    <t>0083193</t>
  </si>
  <si>
    <t>PÁSEK CERKLÁŽ - JEZDEC S HROTY</t>
  </si>
  <si>
    <t>0114413</t>
  </si>
  <si>
    <t>IMPLANTÁT SPINÁLNÍ NÁHR.MEZIOBRATLOVÁ OPTIO-C KRČN</t>
  </si>
  <si>
    <t>0108851</t>
  </si>
  <si>
    <t>HŘEB HUMERÁLNÍ</t>
  </si>
  <si>
    <t>0111153</t>
  </si>
  <si>
    <t>ŠROUB KOMPRESNÍ VSTŘEBATELNÝ KANYLOVANÝ (PROTI SOB</t>
  </si>
  <si>
    <t>0070473</t>
  </si>
  <si>
    <t>NÁHR. RAMENNÍ SMR TĚLO INVERT. HUMER. S BLOK. ŠROU</t>
  </si>
  <si>
    <t>0005933</t>
  </si>
  <si>
    <t>0108709</t>
  </si>
  <si>
    <t>DLAHA  PRO PATNÍ KOST</t>
  </si>
  <si>
    <t>0031401</t>
  </si>
  <si>
    <t>NÁHRADA RAMENNÍHO KLOUBU SYSTÉM ANATOMICA</t>
  </si>
  <si>
    <t>0111164</t>
  </si>
  <si>
    <t>NÁHRADA RAMENNÍHO KLOUBU NECEMENTOVANÁ</t>
  </si>
  <si>
    <t>0039851</t>
  </si>
  <si>
    <t>0111165</t>
  </si>
  <si>
    <t>0111166</t>
  </si>
  <si>
    <t>NÁHRADA RAMENNÍHO KLOUBU  SYSTÉM ANATOMICA NECEMEN</t>
  </si>
  <si>
    <t>0039852</t>
  </si>
  <si>
    <t>0115247</t>
  </si>
  <si>
    <t>NÁHRADA KOLENNÍHO KLOUBU AS/VEGA PS</t>
  </si>
  <si>
    <t>0094490</t>
  </si>
  <si>
    <t>KATÉTR PH METRICKÝ 1 KANÁLOVÝ S LOKÁTOREM</t>
  </si>
  <si>
    <t>0193916</t>
  </si>
  <si>
    <t>0099839</t>
  </si>
  <si>
    <t>HŘEB FEMUR RETROGRÁDNÍ ANTEGRÁDNÍ KANYLOVANÝ TITAN</t>
  </si>
  <si>
    <t>0083837</t>
  </si>
  <si>
    <t>ŠROUB SPONGIOZNÍ - POLYAXIÁLNÍ 5.0, SAMOŘEZNÝ, TI</t>
  </si>
  <si>
    <t>0107763</t>
  </si>
  <si>
    <t>DLAHA TI. METAKARPOPHALANGEÁLNÍ</t>
  </si>
  <si>
    <t>0112496</t>
  </si>
  <si>
    <t>JEHLA ASPIRAČNÍ PRO EUS (ENDOSONO)</t>
  </si>
  <si>
    <t>0112486</t>
  </si>
  <si>
    <t>ŠROUB VA LCP, STARDRIVE PRŮM. 5.0 MM, 32-50 MM</t>
  </si>
  <si>
    <t>0005908</t>
  </si>
  <si>
    <t>NÁHRADA KOLENNÍHO KLOUBU NEXGEN LCCK REVIZNÍ CEMEN</t>
  </si>
  <si>
    <t>0098817</t>
  </si>
  <si>
    <t>NÁHRADA KOL. KLOUBU E.MOTION REVIZNÍ CEMENT/NECEME</t>
  </si>
  <si>
    <t>0109100</t>
  </si>
  <si>
    <t>DLAHA 2.7 MULTIFRAGMENTÁRNÍ, OCEL</t>
  </si>
  <si>
    <t>0030494</t>
  </si>
  <si>
    <t>0030488</t>
  </si>
  <si>
    <t>0020331</t>
  </si>
  <si>
    <t>0099872</t>
  </si>
  <si>
    <t>FIXÁTOR ZEVNÍ JEDNOROVINNÝ/DVOUROVINNÝ TRUBKOVÝ SY</t>
  </si>
  <si>
    <t>0001396</t>
  </si>
  <si>
    <t>FIXÁTOR ZEVNÍ JEDNOROVINNÝ/DVOUROVINNÝ MALÝ SYNTHE</t>
  </si>
  <si>
    <t>0042259</t>
  </si>
  <si>
    <t>0098816</t>
  </si>
  <si>
    <t>NÁHRADA KOL. KLOUBU E.MOTION REVIZNÍ</t>
  </si>
  <si>
    <t>0098815</t>
  </si>
  <si>
    <t>0083740</t>
  </si>
  <si>
    <t>0005917</t>
  </si>
  <si>
    <t>NÁHRADA KOLENNÍHO KLOUBU NEXGEN LCC REVIZNÍ</t>
  </si>
  <si>
    <t>0098819</t>
  </si>
  <si>
    <t xml:space="preserve">NÁHRADA KOL. KLOUBU E.MOTION, AS E.MOTION REVIZNÍ </t>
  </si>
  <si>
    <t>0098847</t>
  </si>
  <si>
    <t>JEHLA BIOPTICKÁ, TEMNO</t>
  </si>
  <si>
    <t>0105718</t>
  </si>
  <si>
    <t>NÁHRADA RAMENNÍHO KLOUBU DELTA XTEND REVERZNÍ</t>
  </si>
  <si>
    <t>0004619</t>
  </si>
  <si>
    <t>0112480</t>
  </si>
  <si>
    <t>DLAHA TOMOFIX FEMORÁLNÍ, MEDIÁLNÍ, DISTÁL</t>
  </si>
  <si>
    <t>0105719</t>
  </si>
  <si>
    <t>0105725</t>
  </si>
  <si>
    <t>NÁHRADA RAMENNÍHO KLOUBU DELTA XTEND</t>
  </si>
  <si>
    <t>0105721</t>
  </si>
  <si>
    <t>0105726</t>
  </si>
  <si>
    <t>0070848</t>
  </si>
  <si>
    <t>DLAHA LCP NOHA MINI FRAGMENT OCEL TITAN</t>
  </si>
  <si>
    <t>0105716</t>
  </si>
  <si>
    <t>0005948</t>
  </si>
  <si>
    <t>0110636</t>
  </si>
  <si>
    <t>DLAHA LCP MINI FRAGMENT OCEL TITAN</t>
  </si>
  <si>
    <t>0031367</t>
  </si>
  <si>
    <t>0031498</t>
  </si>
  <si>
    <t>DLAHA LCP TIBIE PROXIMÁLNÍ OSTEOTOMICKÁ STERILNÍ T</t>
  </si>
  <si>
    <t>0112916</t>
  </si>
  <si>
    <t>NÁHRADA KOLENNÍHO KLOUBU VEKTOR NECEMENT.</t>
  </si>
  <si>
    <t>0108026</t>
  </si>
  <si>
    <t>KOTVIČKA NEVSTŘEBATELNÁ (PEEK) PRO SUTURU RC</t>
  </si>
  <si>
    <t>0142021</t>
  </si>
  <si>
    <t>0074614</t>
  </si>
  <si>
    <t>NÁHRADA KYČELNÍ SYSTEM DURALOC 117215-117250</t>
  </si>
  <si>
    <t>0011357</t>
  </si>
  <si>
    <t>NÁHRADA KYČELNÍHO KLOUBU TOTÁLNÍ BI-METRIC-HLAVICE</t>
  </si>
  <si>
    <t>0098869</t>
  </si>
  <si>
    <t>DLAHA DISTÁLNÍ RADIÁLNÍ</t>
  </si>
  <si>
    <t>0130255</t>
  </si>
  <si>
    <t>0111178</t>
  </si>
  <si>
    <t>ŠROUB MONOKORTIKÁLNÍ 5.0MM, TI</t>
  </si>
  <si>
    <t>0142149</t>
  </si>
  <si>
    <t>INTERVENČNÍ ČEP TM ON ROD</t>
  </si>
  <si>
    <t>0098838</t>
  </si>
  <si>
    <t>0001628</t>
  </si>
  <si>
    <t>DLAHA ROVNÁ MALÉ FRAGMENT OCEL</t>
  </si>
  <si>
    <t>0042519</t>
  </si>
  <si>
    <t>ŠROUB UZAMYKATELNÝ</t>
  </si>
  <si>
    <t>0004616</t>
  </si>
  <si>
    <t>DLAHA LCP HUMERUS PROXIMÁLNÍ MALÝ FRAGMENT TITAN</t>
  </si>
  <si>
    <t>0083716</t>
  </si>
  <si>
    <t>SKOBA UNICLIP KOMPRESNÍ</t>
  </si>
  <si>
    <t>0114404</t>
  </si>
  <si>
    <t xml:space="preserve">ZÁPLATA SRDEČNÍ, CÉVNÍ BIOL. Z KOŇSKÉHO PERIKARDU </t>
  </si>
  <si>
    <t>0107925</t>
  </si>
  <si>
    <t>ŠROUB KOMPRES., DARCO FIXACE NOHY</t>
  </si>
  <si>
    <t>0015798</t>
  </si>
  <si>
    <t>CERKLÁŽ PÁSKOVÁ CCG</t>
  </si>
  <si>
    <t>0107122</t>
  </si>
  <si>
    <t>DLAHA TIGHTROPE; MINI TIGHTROPE PRO MALÉ KLOUBY</t>
  </si>
  <si>
    <t>0142641</t>
  </si>
  <si>
    <t>ŠROUB TENODÉZNÍ QUATTRO BOLT, NEVSTŘEBATELNÝ</t>
  </si>
  <si>
    <t>0027773</t>
  </si>
  <si>
    <t>DLAHA LCP ROVNÁ VELKÝ FRAGMENT TITAN</t>
  </si>
  <si>
    <t>0113205</t>
  </si>
  <si>
    <t>NÁHRADA KOLEN. KLOUBU AS ENDURO ANTIALERG.CEMENT.</t>
  </si>
  <si>
    <t>0083725</t>
  </si>
  <si>
    <t>0109085</t>
  </si>
  <si>
    <t>ŠROUB UZAMYKATELNÝ 3.5, TI</t>
  </si>
  <si>
    <t>0106392</t>
  </si>
  <si>
    <t>IMPLANTÁT KRANIÁLNÍ MODUS MESH 0,9 M-4400/06</t>
  </si>
  <si>
    <t>0083717</t>
  </si>
  <si>
    <t>SKOBA SOLUSTAPLE</t>
  </si>
  <si>
    <t>0083834</t>
  </si>
  <si>
    <t>PODLOŽKA SLEPÁ, TI</t>
  </si>
  <si>
    <t>0083854</t>
  </si>
  <si>
    <t>DRÁT VODÍCÍ, TI</t>
  </si>
  <si>
    <t>0083849</t>
  </si>
  <si>
    <t>DLAHA TROCHANTERICKÁ, TI</t>
  </si>
  <si>
    <t>0115230</t>
  </si>
  <si>
    <t>NÁHRADA KOLEN. KLOUBU ENDURO HINGED KNEE K PRIMÁRN</t>
  </si>
  <si>
    <t>0108117</t>
  </si>
  <si>
    <t>DESTIČKA FIXAČNÍ MALÉ KLOUBY</t>
  </si>
  <si>
    <t>0142574</t>
  </si>
  <si>
    <t>KOTVA BEZUZLÍCÍ NEVSTŘEBATELNÁ QUATTRO LINK PRO RA</t>
  </si>
  <si>
    <t>0142039</t>
  </si>
  <si>
    <t>ELEKTRODA RF PRO ARTROSKOPIE VAPR; BEZ ODSÁVÁNÍ; K</t>
  </si>
  <si>
    <t>0107897</t>
  </si>
  <si>
    <t>FIXACE ZKŘÍŽENÉHO KOLENNÍHO VAZU FEMORÁLNÍ</t>
  </si>
  <si>
    <t>0097748</t>
  </si>
  <si>
    <t>0083734</t>
  </si>
  <si>
    <t>DLAHA ÚHLOVĚ STABILNÍ</t>
  </si>
  <si>
    <t>0072836</t>
  </si>
  <si>
    <t>JAMKA KYČELNÍHO KLOUBU CEMENTOVANÁ CHIRULEN, ISOFA</t>
  </si>
  <si>
    <t>0113313</t>
  </si>
  <si>
    <t>ŠROUB KORTIKÁLNÍ, HS3.0, 3,5X40, 42, 44, 46, 48 MM</t>
  </si>
  <si>
    <t>0112820</t>
  </si>
  <si>
    <t>TROKAR KII BALLON -  12MM</t>
  </si>
  <si>
    <t>0113407</t>
  </si>
  <si>
    <t>NÁHRADA RAMENNÍHO KLOUBU BEZDŘÍKOVÝ SYSTÉM SIDUS</t>
  </si>
  <si>
    <t>0107723</t>
  </si>
  <si>
    <t>CEMENT KOSTNÍ HI-FATIGUE G S ANTIBIOTIKY 1 X 20G</t>
  </si>
  <si>
    <t>0105484</t>
  </si>
  <si>
    <t>NÁHRADA RAMENNÍ SMR HLAVICE RESURFACING PR. 40,42,</t>
  </si>
  <si>
    <t>0105190</t>
  </si>
  <si>
    <t>NÁHRADA KYČELNÍHO KLOUBU - SLT FEMOR. HLAVICE</t>
  </si>
  <si>
    <t>0113914</t>
  </si>
  <si>
    <t>IMPLANTÁT SPINÁLNÍ FIXAČNÍ SOLANAS KRČNÍ ZADNÍ PŘÍ</t>
  </si>
  <si>
    <t>0113562</t>
  </si>
  <si>
    <t>NÁHR.RAM.GLENOID AXIOMA METAL-BACK TT BASE NECEM.,</t>
  </si>
  <si>
    <t>0077704</t>
  </si>
  <si>
    <t>0105486</t>
  </si>
  <si>
    <t xml:space="preserve">NÁHRADA RAMENNÍ SMR DŘÍK RESURFACING VEL. 11 X 32 </t>
  </si>
  <si>
    <t>0113563</t>
  </si>
  <si>
    <t>NÁHR.RAM. ČEP DO GLENOIDU AXIOMA NECEM., VEL.  S,M</t>
  </si>
  <si>
    <t>0027768</t>
  </si>
  <si>
    <t>0004603</t>
  </si>
  <si>
    <t>DLAHA ROVNÁ LCP REKONSTRUKČNÍ MALÝ FRAGMENT TITAN</t>
  </si>
  <si>
    <t>0106607</t>
  </si>
  <si>
    <t>DLAHA TIBIÁLNÍ - DISTÁLNÍ - MEDIÁLNÍ - UZAMYKATELN</t>
  </si>
  <si>
    <t>0107134</t>
  </si>
  <si>
    <t>CEMENT KOSTNÍ OPTIPAC REFOBACIN BONE CEMENT R 60 G</t>
  </si>
  <si>
    <t>09227</t>
  </si>
  <si>
    <t>I. V. APLIKACE KRVE NEBO KREVNÍCH DERIVÁTŮ</t>
  </si>
  <si>
    <t>51813</t>
  </si>
  <si>
    <t>OPERACE ROZSÁHLÉHO PILONIDÁLNÍHO SINU, DERMOIDNÍ C</t>
  </si>
  <si>
    <t>51819</t>
  </si>
  <si>
    <t>OŠETŘENÍ A OBVAZ ROZSÁHLÉ RÁNY V CELKOVÉ ANESTEZII</t>
  </si>
  <si>
    <t>53152</t>
  </si>
  <si>
    <t>OTEVŘENÁ REPOZICE A OSTEOSYNTÉZA ZLOMENINY NEBO LU</t>
  </si>
  <si>
    <t>53253</t>
  </si>
  <si>
    <t xml:space="preserve">OTEVŘENÁ REPOZICE A OSTEOSYNTÉZA ZLOMENIN DIAFÝZY </t>
  </si>
  <si>
    <t>53413</t>
  </si>
  <si>
    <t>ZAVŘENÁ REPOZICE ZLOMENINY BÉRCE VČETNĚ NITROKLOUB</t>
  </si>
  <si>
    <t>53459</t>
  </si>
  <si>
    <t>OTEVŘENÁ REPOZICE NITROKLOUBNÍCH LUXAČNÍCH ZLOMENI</t>
  </si>
  <si>
    <t>53463</t>
  </si>
  <si>
    <t>OTEVŘENÁ REPOZICE A OSTEOSYNTÉZA PATELY NEBO PATEL</t>
  </si>
  <si>
    <t>53469</t>
  </si>
  <si>
    <t>ZLOMENINA DIAFÝZY A SUPRAKONDYLICKÉ OBLASTI FEMURU</t>
  </si>
  <si>
    <t>53513</t>
  </si>
  <si>
    <t>SUTURA ŠLACHY EXTENZORU - MIMO RUKU A ZÁPĚSTÍ - PŘ</t>
  </si>
  <si>
    <t>53519</t>
  </si>
  <si>
    <t>SUTURA ČERSTVÉHO PORANĚNÍ VAZIVOVÉHO APARÁTU V OBL</t>
  </si>
  <si>
    <t>53523</t>
  </si>
  <si>
    <t>SUTURA ČERSTVÉHO PORANĚNÍ JEDNOHO VAZU, EVENT. ŠLA</t>
  </si>
  <si>
    <t>61139</t>
  </si>
  <si>
    <t>ODBĚR ŠLACHOVÉHO ŠTĚPU</t>
  </si>
  <si>
    <t>61153</t>
  </si>
  <si>
    <t xml:space="preserve">UZAVŘENÍ DEFEKTU NA KONČETINÁCH NEBO TRUPU KOŽNÍM </t>
  </si>
  <si>
    <t>61233</t>
  </si>
  <si>
    <t>KAPSULOTOMIE MP NEBO IP KLOUBU</t>
  </si>
  <si>
    <t>66039</t>
  </si>
  <si>
    <t>SLOŽITÁ ARTROSKOPIE</t>
  </si>
  <si>
    <t>66419</t>
  </si>
  <si>
    <t>ARTROPLASTIKA ZÁPĚSTÍ A RUKY</t>
  </si>
  <si>
    <t>66429</t>
  </si>
  <si>
    <t>SYNOVEKTOMIE ZÁPĚSTÍ A RUKY</t>
  </si>
  <si>
    <t>66443</t>
  </si>
  <si>
    <t>PŘENOS JEDNOHO ŠLACHOVÉHO TRANSPLANTÁTU - RUKA, ZÁ</t>
  </si>
  <si>
    <t>66449</t>
  </si>
  <si>
    <t>IMPLANTACE TOTÁLNÍ ENDOPROTÉZY NA HORNÍ KONČETINĚ</t>
  </si>
  <si>
    <t>66453</t>
  </si>
  <si>
    <t>EXSTIRPACE HLAVIČKY RADIA, NEBO RADIÁLNÍ STYLOIDEK</t>
  </si>
  <si>
    <t>66513</t>
  </si>
  <si>
    <t>RESEKCE KLÍČKU NEBO AKROMIA</t>
  </si>
  <si>
    <t>66533</t>
  </si>
  <si>
    <t>ARTROTOMIE SAKROILIAKÁLNÍHO KLOUBU NEBO KYČLE</t>
  </si>
  <si>
    <t>66612</t>
  </si>
  <si>
    <t>TOTÁLNÍ ENDOPROTÉZA KYČELNÍHO KLOUBU</t>
  </si>
  <si>
    <t>66613</t>
  </si>
  <si>
    <t>KOSTNÍ ŠTĚPY DO ACETABULA PŘI OPERACI TEP KYČELNÍH</t>
  </si>
  <si>
    <t>66623</t>
  </si>
  <si>
    <t>PROSTÁ EXTRAKCE ENDOPROTÉZY - CEMENTOVANÉ</t>
  </si>
  <si>
    <t>66633</t>
  </si>
  <si>
    <t>PSEUDOARTRÓZA KRČKU FEMORU - REKONSTRUKCE</t>
  </si>
  <si>
    <t>66639</t>
  </si>
  <si>
    <t>EPIFYZEODÉZA FEMURU NEBO TIBIE</t>
  </si>
  <si>
    <t>66643</t>
  </si>
  <si>
    <t>ARTRODÉZA NA DK S VÝJIMKOU KYČELNÍHO A SI KLOUBU</t>
  </si>
  <si>
    <t>66649</t>
  </si>
  <si>
    <t>HEMIARTROPLASTIKA KOLENE - SÁŇOVÁ PROTÉZA</t>
  </si>
  <si>
    <t>66683</t>
  </si>
  <si>
    <t>AMPUTACE JEDNOHO PAPRSKU DOLNÍ KONČETINY</t>
  </si>
  <si>
    <t>66689</t>
  </si>
  <si>
    <t xml:space="preserve">METATARZOFALANGEÁLNÍ INTERPOZIČNÍ ARTROPLASTIKA - </t>
  </si>
  <si>
    <t>66713</t>
  </si>
  <si>
    <t>EXCIZE / EXSTIRPACE OSTRUHY PATNÍ KOSTI</t>
  </si>
  <si>
    <t>66723</t>
  </si>
  <si>
    <t>REKONSTRUKCE PAKLOUBU V OBLASTI HLEZNA NEBO NOHY</t>
  </si>
  <si>
    <t>66729</t>
  </si>
  <si>
    <t>REKONSTRUKCE / OSTEOTOMIE KOSTÍ TARZÁLNÍCH</t>
  </si>
  <si>
    <t>66739</t>
  </si>
  <si>
    <t>VELKÉ REKONSTRUKCE NOHY</t>
  </si>
  <si>
    <t>66749</t>
  </si>
  <si>
    <t>REKONSTRUKCE VAZŮ TC KLOUBU</t>
  </si>
  <si>
    <t>66753</t>
  </si>
  <si>
    <t>REPARACE ACHILLOVY ŠLACHY - ZASTARALÁ RUPTURA</t>
  </si>
  <si>
    <t>66819</t>
  </si>
  <si>
    <t>APLIKACE ZEVNÍHO FIXATÉRU</t>
  </si>
  <si>
    <t>66829</t>
  </si>
  <si>
    <t>ZAVEDENÍ PROPLACHOVÉ LAVÁŽE</t>
  </si>
  <si>
    <t>66833</t>
  </si>
  <si>
    <t>ODSTRANĚNÍ CIZÍHO TĚLESA Z RÁNY</t>
  </si>
  <si>
    <t>66849</t>
  </si>
  <si>
    <t>OPERACE EPIKONDYLITIDY</t>
  </si>
  <si>
    <t>66859</t>
  </si>
  <si>
    <t>DENERVACE VELKÝCH KLOUBŮ A SVALŮ</t>
  </si>
  <si>
    <t>66879</t>
  </si>
  <si>
    <t>OTEVŘENÁ SPONGIOPLASTIKA</t>
  </si>
  <si>
    <t>66883</t>
  </si>
  <si>
    <t>EXCIZE / EXSTIRPACE TUMORU KOSTI - RESEKCE JEDNODU</t>
  </si>
  <si>
    <t>66889</t>
  </si>
  <si>
    <t>POUHÁ REVIZE ALOPLASTIKY</t>
  </si>
  <si>
    <t>66893</t>
  </si>
  <si>
    <t>PUNKČNÍ BIOPSIE KOSTI NEBO KLOUBU</t>
  </si>
  <si>
    <t>66919</t>
  </si>
  <si>
    <t>SEKVESTROTOMIE</t>
  </si>
  <si>
    <t>66933</t>
  </si>
  <si>
    <t>TENODÉZA - MIMO RUKY</t>
  </si>
  <si>
    <t>66939</t>
  </si>
  <si>
    <t>PRODLOUŽENÍ / ZKRÁCENÍ JEDNÉ ŠLACHY - MIMO RUKY</t>
  </si>
  <si>
    <t>67229</t>
  </si>
  <si>
    <t>REKONSTRUKCE ROTÁTOROVÉ MANŽETY</t>
  </si>
  <si>
    <t>67233</t>
  </si>
  <si>
    <t>AKUTNÍ SUTURA EXTENZOROVÉHO APARÁTU KOLENA S REKON</t>
  </si>
  <si>
    <t>00880</t>
  </si>
  <si>
    <t>ROZLIŠENÍ VYKÁZANÉ HOSPITALIZACE JAKO: = NOVÁ HOSP</t>
  </si>
  <si>
    <t>00881</t>
  </si>
  <si>
    <t>ROZLIŠENÍ VYKÁZANÉ HOSPITALIZACE JAKO: = POKRAČOVÁ</t>
  </si>
  <si>
    <t>99981</t>
  </si>
  <si>
    <t xml:space="preserve">(VZP) PACIENT HOSPITALIZOVANÝ V LŮŽKOVÉM ZAŘÍZENÍ </t>
  </si>
  <si>
    <t>90917</t>
  </si>
  <si>
    <t>(DRG) TEP KYČLE ČÁSTEČNĚ CEMENTOVANÁ</t>
  </si>
  <si>
    <t>90916</t>
  </si>
  <si>
    <t>(DRG) TEP KYČLE CEMENTOVANÁ</t>
  </si>
  <si>
    <t>66735</t>
  </si>
  <si>
    <t>REKONSTRUKCE HALLUCES VALGI - VÝKON NA KOSTI</t>
  </si>
  <si>
    <t>66041</t>
  </si>
  <si>
    <t>REKONSTRUKČNÍ ARTROSKOPIE</t>
  </si>
  <si>
    <t>53457</t>
  </si>
  <si>
    <t>ZLOMENINY DOLNÍHO KONCE BÉRCE A HLEZNA S NITROKLOU</t>
  </si>
  <si>
    <t>00602</t>
  </si>
  <si>
    <t>OD TYPU 02 - PRO NEMOCNICE TYPU 3, (KATEGORIE 6)</t>
  </si>
  <si>
    <t>66841</t>
  </si>
  <si>
    <t>EXSTIRPACE NÁDORU MĚKKÝCH TKÁNÍ - HLUBOKO ULOŽENÝC</t>
  </si>
  <si>
    <t>66515</t>
  </si>
  <si>
    <t>AKROMIOKLAVIKULÁRNÍ / STERNOKLAVIKULÁRNÍ REKONSTRU</t>
  </si>
  <si>
    <t>65920</t>
  </si>
  <si>
    <t>ODBĚR KOSTNÍHO ŠTĚPU Z PÁNVE</t>
  </si>
  <si>
    <t>66637</t>
  </si>
  <si>
    <t>REKONSTRUKCE / OSTEOTOMIE NA DK - MIMO NOHY</t>
  </si>
  <si>
    <t>66610</t>
  </si>
  <si>
    <t>CERVIKOKAPITÁLNÍ ENDOPROTÉZA</t>
  </si>
  <si>
    <t>66651</t>
  </si>
  <si>
    <t>TOTÁLNÍ ENDOPROTÉZA KOLENNÍHO KLOUBU</t>
  </si>
  <si>
    <t>66461</t>
  </si>
  <si>
    <t>REKONSTRUKCE PAKLOUBU NA HK</t>
  </si>
  <si>
    <t>66437</t>
  </si>
  <si>
    <t>REKONSTRUKCE VAZŮ ZÁPĚSTÍ A RUKY</t>
  </si>
  <si>
    <t>00632</t>
  </si>
  <si>
    <t>OD TYPU 32 - PRO NEMOCNICE TYPU 3, (KATEGORIE 6)</t>
  </si>
  <si>
    <t>66815</t>
  </si>
  <si>
    <t>AUTOGENNÍ ŠTĚP</t>
  </si>
  <si>
    <t>66817</t>
  </si>
  <si>
    <t>VÝPLŇ DUTINY</t>
  </si>
  <si>
    <t>66675</t>
  </si>
  <si>
    <t>REKONSTRUKCE PSEUDOARTRÓZY NA DK - NE PROX. FEMUR</t>
  </si>
  <si>
    <t>66455</t>
  </si>
  <si>
    <t>REKONSTRUKCE KOSTI - OSTEOTOMIE NA HK</t>
  </si>
  <si>
    <t>53471</t>
  </si>
  <si>
    <t>ZLOMENINA HORNÍHO KONCE FEMURU - REPOZICE OTEVŘENÁ</t>
  </si>
  <si>
    <t>66457</t>
  </si>
  <si>
    <t>REKONSTRUKCE VAZŮ - LOKET, PŘEDLOKTÍ</t>
  </si>
  <si>
    <t>53157</t>
  </si>
  <si>
    <t>OTEVŘENÁ REPOZICE A OSTEOSYNTÉZA ZLOMENINY JEDNÉ K</t>
  </si>
  <si>
    <t>00698</t>
  </si>
  <si>
    <t>OD TYPU 98 - PRO NEMOCNICE TYPU 3, (KATEGORIE 6) -</t>
  </si>
  <si>
    <t>90918</t>
  </si>
  <si>
    <t>(DRG) TEP KYČLE NECEMENTOVANÁ</t>
  </si>
  <si>
    <t>53257</t>
  </si>
  <si>
    <t xml:space="preserve">OTEVŘENÁ REPOZICE A OSTEOSYNTÉZA ZLOMENINY KLÍČNÍ </t>
  </si>
  <si>
    <t>66615</t>
  </si>
  <si>
    <t>REKONSTRUKCE ACETABULA PŘI OPERACI TEP KYČELNÍHO K</t>
  </si>
  <si>
    <t>53461</t>
  </si>
  <si>
    <t>ZLOMENINA HORNÍHO KONCE TIBIE - DIAKONDYLICKÁ - (T</t>
  </si>
  <si>
    <t>53515</t>
  </si>
  <si>
    <t>SUTURA ŠLACHY EXTENSORU RUKY A ZÁPĚSTÍ</t>
  </si>
  <si>
    <t>66745</t>
  </si>
  <si>
    <t>POSTEROMEDIÁLNÍ UVOLNĚNÍ, LATERÁLNÍ ZKRÁCENÍ, TRAN</t>
  </si>
  <si>
    <t>66747</t>
  </si>
  <si>
    <t>UVOLNĚNÍ PLANTÁRNÍ FASCIE PRO PES EQUINOVARUS</t>
  </si>
  <si>
    <t>66847</t>
  </si>
  <si>
    <t>TRANSPOZICE / TRANSPLANTACE ŠLACHY</t>
  </si>
  <si>
    <t>61135</t>
  </si>
  <si>
    <t>AUTOTRANSPLANTACE KOŽNÍM ŠTĚPEM V PLNÉ TLOUŠTCE DO</t>
  </si>
  <si>
    <t>66737</t>
  </si>
  <si>
    <t>REKONSTRUKCE HALLUCES VALGI - VÝKON NA MĚKKÝCH TKÁ</t>
  </si>
  <si>
    <t>66871</t>
  </si>
  <si>
    <t>EXSTIRPACE BURZY - HLUBOKÁ</t>
  </si>
  <si>
    <t>66621</t>
  </si>
  <si>
    <t>PROSTÁ EXTRAKCE ENDOPROTÉZY - NECEMENTOVANÉ</t>
  </si>
  <si>
    <t>66875</t>
  </si>
  <si>
    <t>TENOTOMIE OTEVŘENÁ - MIMO RUKY</t>
  </si>
  <si>
    <t>66665</t>
  </si>
  <si>
    <t>REKONSTRUKCE CHRONICKÉ NESTABILITY KOLENNÍHO KLOUB</t>
  </si>
  <si>
    <t>53151</t>
  </si>
  <si>
    <t>OTEVĚNÁ REPOZICE A OSTEOSYNTÉZA ZLOMENINY NEBO LUX</t>
  </si>
  <si>
    <t>53521</t>
  </si>
  <si>
    <t>SUTURA ACHILLOVY ŠLACHY - ČERSTVÁ RUPTURA</t>
  </si>
  <si>
    <t>66895</t>
  </si>
  <si>
    <t>OTEVŘENÁ BIOPSIE KOSTI NEBO KLOUBU</t>
  </si>
  <si>
    <t>66825</t>
  </si>
  <si>
    <t>UPRAVENÍ ZEVNÍHO FIXATÉRU</t>
  </si>
  <si>
    <t>53451</t>
  </si>
  <si>
    <t>OTEVŘENÁ REPOZICE ZLOMENINY NEBO LUXACE JEDNOHO ME</t>
  </si>
  <si>
    <t>53255</t>
  </si>
  <si>
    <t xml:space="preserve">OTEVŘENÁ REPOZICE A OSTEOSYNTÉZA ZLOMENIN HORNÍHO </t>
  </si>
  <si>
    <t>66921</t>
  </si>
  <si>
    <t>EXKOCHLEACE A SPONGIOPLASTIKA</t>
  </si>
  <si>
    <t>66617</t>
  </si>
  <si>
    <t xml:space="preserve">REVIZE, ODSTRANĚNÍ TOTÁLNÍ ENDOPROTÉZY, VÝMĚNA ZA </t>
  </si>
  <si>
    <t>61231</t>
  </si>
  <si>
    <t>IMPLANTACE UMĚLÉHO MP NEBO IP KLOUBU</t>
  </si>
  <si>
    <t>66887</t>
  </si>
  <si>
    <t>FASCIÁLNÍ REKONSTRUKCE ROZSÁHLÁ NA KONČETINÁCH</t>
  </si>
  <si>
    <t>66425</t>
  </si>
  <si>
    <t xml:space="preserve">SYNOVEKTOMIE KLOUBU PRSTU RUKY ČI NOHY - ZA PRVNÍ </t>
  </si>
  <si>
    <t>53417</t>
  </si>
  <si>
    <t>66697</t>
  </si>
  <si>
    <t>EXCIZE / EXSTIRPACE HLAVIČKY METATARZU - JEDNA</t>
  </si>
  <si>
    <t>66465</t>
  </si>
  <si>
    <t>REPARACE ŠLACHY M. BICEPS BRACHII</t>
  </si>
  <si>
    <t>66435</t>
  </si>
  <si>
    <t>REKONSTRUKCE PSEUDOARTROZY NEBO EXCIZE ČLUNKOVÉ KO</t>
  </si>
  <si>
    <t>53511</t>
  </si>
  <si>
    <t>SUTURA ŠLACHY EXTENZORU - MIMO RUKU A ZÁPĚSTÍ A KO</t>
  </si>
  <si>
    <t>66925</t>
  </si>
  <si>
    <t>ODSTRANĚNÍ VOLNÝCH TĚLES Z VELKÝCH KLOUBŮ ARTROTOM</t>
  </si>
  <si>
    <t>66741</t>
  </si>
  <si>
    <t>REKONSTRUKCE DIG. SUPRADUCTI V. NOHY</t>
  </si>
  <si>
    <t>66865</t>
  </si>
  <si>
    <t>EXCIZE A EXSTIRPACE KOSTI - RESEKCE A NÁHRADA JINÝ</t>
  </si>
  <si>
    <t>66641</t>
  </si>
  <si>
    <t>POZDNÍ REKONSTRUKCE EXTENZOROVÉHO APARÁTU KOLENA</t>
  </si>
  <si>
    <t>66897</t>
  </si>
  <si>
    <t>EXCIZE / EXSTIRPACE BAKEROVY CYSTY</t>
  </si>
  <si>
    <t>66635</t>
  </si>
  <si>
    <t>OSTEOTOMIE PROXIMÁLNÍHO FEMURU</t>
  </si>
  <si>
    <t>61241</t>
  </si>
  <si>
    <t>IMPLANTACE KOSTNÍHO ŠTĚPU NA RUCE</t>
  </si>
  <si>
    <t>66431</t>
  </si>
  <si>
    <t>REKONSTRUKCE / OSTEOTOMIE FALANGY, METAKARPU - PRV</t>
  </si>
  <si>
    <t>67227</t>
  </si>
  <si>
    <t>UVOLNĚNÍ SVALU / ŠLACHY</t>
  </si>
  <si>
    <t>66037</t>
  </si>
  <si>
    <t>JEDNODUCHÁ ARTROSKOPIE</t>
  </si>
  <si>
    <t>66725</t>
  </si>
  <si>
    <t>REKONSTRUKCE / OSTEOTOMIE PATNÍ KOSTI</t>
  </si>
  <si>
    <t>66877</t>
  </si>
  <si>
    <t>TREPANACE A DRENÁŽ KOSTI</t>
  </si>
  <si>
    <t>66845</t>
  </si>
  <si>
    <t>REKONSTRUKCE JEDNÉ ŠLACHY</t>
  </si>
  <si>
    <t>53525</t>
  </si>
  <si>
    <t>SUTURA ČERSTVÉHO ROZSÁHLÉHO PORANĚNÍ VAZIVOVÉHO AP</t>
  </si>
  <si>
    <t>66687</t>
  </si>
  <si>
    <t>TEP TALOKRURÁLNÍHO KLOUBU</t>
  </si>
  <si>
    <t>66885</t>
  </si>
  <si>
    <t>EXCIZE / EXSTIRPACE TUMORU KOSTI - RESEKCE ROZSÁHL</t>
  </si>
  <si>
    <t>66657</t>
  </si>
  <si>
    <t>DEBRIDEMENT V OBLASTI KOLENNÍHO KLOUBU BEZ SYNOVIA</t>
  </si>
  <si>
    <t>66855</t>
  </si>
  <si>
    <t>INCIZE A DRENÁŽ MĚKKÝCH TKÁNÍ V ORTOPEDII</t>
  </si>
  <si>
    <t>66645</t>
  </si>
  <si>
    <t>OPERACE ZÁVĚSNÉHO APARÁTU PATELLY PRO RECIDIVUJÍCÍ</t>
  </si>
  <si>
    <t>66861</t>
  </si>
  <si>
    <t>RESEKCE ROZSÁHLÁ NEBO RADIKÁLNÍ KLOUBŮ, MIMO KYČEL</t>
  </si>
  <si>
    <t>66941</t>
  </si>
  <si>
    <t>PRODLOUŽENÍ / ZKRÁCENÍ KAŽDÉ DALŠÍ ŠLACHY - MIMO R</t>
  </si>
  <si>
    <t>66667</t>
  </si>
  <si>
    <t>SUTURA ZKŘÍŽENÝCH VAZŮ KOLENNÍHO KLOUBU</t>
  </si>
  <si>
    <t>66743</t>
  </si>
  <si>
    <t>UVOLNĚNÍ DORZÁLNÍCH A MEDIÁLNÍCH STRUKTUR NOHY</t>
  </si>
  <si>
    <t>66517</t>
  </si>
  <si>
    <t>SPRENGLOVA DEFORMITA - SKAPULOPEXE</t>
  </si>
  <si>
    <t>53465</t>
  </si>
  <si>
    <t>OTEVŘENÁ REPOZICE LUXACE PATELY AKUTNÍ / RECIDIVUJ</t>
  </si>
  <si>
    <t>66711</t>
  </si>
  <si>
    <t>EXCIZE / EXSTIRPACE ČLUNKOVÉ KOSTI NOHY</t>
  </si>
  <si>
    <t>90942</t>
  </si>
  <si>
    <t>(DRG) REIMPLANTACE TEP KYČLE</t>
  </si>
  <si>
    <t>90943</t>
  </si>
  <si>
    <t>(DRG) REIMPLANTACE TEP KOLENE</t>
  </si>
  <si>
    <t>66863</t>
  </si>
  <si>
    <t>90941</t>
  </si>
  <si>
    <t>(DRG) TUMOROZNÍ NEBO REVIZNÍ CUSTOM MADE ENDOPROTÉ</t>
  </si>
  <si>
    <t>66715</t>
  </si>
  <si>
    <t>EXCIZE / EXSTIRPACE KOSTI PATNÍ / HLEZENNÉ</t>
  </si>
  <si>
    <t>66653</t>
  </si>
  <si>
    <t>IMPLANTACE TUMORÓZNÍ (SPECIÁLNÍ) PROTÉZY - TOTÁLNÍ</t>
  </si>
  <si>
    <t>66433</t>
  </si>
  <si>
    <t>REKONSTRUKCE / OSTEOTOMIE FALANGY, METAKARPU - PŘI</t>
  </si>
  <si>
    <t>66647</t>
  </si>
  <si>
    <t>OPERAČNÍ VÝKONY PŘI CHONDROPATIÍCH KOLENA</t>
  </si>
  <si>
    <t>66459</t>
  </si>
  <si>
    <t>RESEKCE HLAVICE HUMERU</t>
  </si>
  <si>
    <t>66677</t>
  </si>
  <si>
    <t>REKONSTRUKCE VROZENÉHO PAKLOUBU - BÉREC</t>
  </si>
  <si>
    <t>66869</t>
  </si>
  <si>
    <t xml:space="preserve">EXCIZE A EXSTIRPACE SVALOVÉ - ROZSÁHLÉ - TAKÉ PRO </t>
  </si>
  <si>
    <t>66627</t>
  </si>
  <si>
    <t>DEKOMPRESE - PÁNEV, KYČEL</t>
  </si>
  <si>
    <t>66463</t>
  </si>
  <si>
    <t>OPERACE RECIDIVUJÍCÍ LUXACE RAMENNÍHO KLOUBU</t>
  </si>
  <si>
    <t>53473</t>
  </si>
  <si>
    <t>ZLOMENINA VELKÉHO TROCHANTERU</t>
  </si>
  <si>
    <t>67225</t>
  </si>
  <si>
    <t>ARTRODÉZA NA HK</t>
  </si>
  <si>
    <t>66923</t>
  </si>
  <si>
    <t>PRODLOUŽENÍ, ZKRÁCENÍ DLOUHÉ KOSTI</t>
  </si>
  <si>
    <t>91827</t>
  </si>
  <si>
    <t>(DRG) TYP UKOTVENÍ ENDOPROTÉZY - NECEMENTOVANÁ</t>
  </si>
  <si>
    <t>90934</t>
  </si>
  <si>
    <t>(DRG) JEDNODUCHÁ REVIZE TEP KYČLE</t>
  </si>
  <si>
    <t>66043</t>
  </si>
  <si>
    <t>REVIZNÍ A ZVLÁŠTĚ SLOŽITÁ REKONSTRUKČNÍ ARTROSKOPI</t>
  </si>
  <si>
    <t>91814</t>
  </si>
  <si>
    <t>(DRG) LOKALIZACE ENDOPROTÉZY - RAMENNÍ KLOUB</t>
  </si>
  <si>
    <t>66691</t>
  </si>
  <si>
    <t>66873</t>
  </si>
  <si>
    <t>TENOTOMIE ZAVŘENÁ</t>
  </si>
  <si>
    <t>66527</t>
  </si>
  <si>
    <t>KOREKČNÍ OSTEOTOMIE PÁNVE VČETNĚ OPERACE STŘECHY</t>
  </si>
  <si>
    <t>91822</t>
  </si>
  <si>
    <t>91813</t>
  </si>
  <si>
    <t>(DRG) LOKALIZACE ENDOPROTÉZY - KLOUBY PRSTŮ NOHY</t>
  </si>
  <si>
    <t>91825</t>
  </si>
  <si>
    <t>(DRG) TECHNIKA ZAVEDENÍ ENDOPROTÉZY - MINIINVAZIVN</t>
  </si>
  <si>
    <t>91833</t>
  </si>
  <si>
    <t>(DRG) TYP VÝKONU - REVIZE BEZ VÝKONU NA PROTÉZE</t>
  </si>
  <si>
    <t>91832</t>
  </si>
  <si>
    <t>(DRG) TYP VÝKONU - EXTRAKCE A SPACER</t>
  </si>
  <si>
    <t>91812</t>
  </si>
  <si>
    <t>(DRG) LOKALIZACE ENDOPROTÉZY - HLEZENNÍ KLOUB</t>
  </si>
  <si>
    <t>91821</t>
  </si>
  <si>
    <t>(DRG) ROZSAH ENDOPROTÉZY - POVRCHOVÁ, RESURFACING</t>
  </si>
  <si>
    <t>6T6</t>
  </si>
  <si>
    <t>0058092</t>
  </si>
  <si>
    <t>CEFAZOLIN SANDOZ</t>
  </si>
  <si>
    <t>0062464</t>
  </si>
  <si>
    <t>HAEMOCOMPLETTAN P</t>
  </si>
  <si>
    <t>0076360</t>
  </si>
  <si>
    <t>ZINACEF</t>
  </si>
  <si>
    <t>0149384</t>
  </si>
  <si>
    <t>ECALTA</t>
  </si>
  <si>
    <t>0007957</t>
  </si>
  <si>
    <t>0007964</t>
  </si>
  <si>
    <t>Erytrocyty z aferézy deleukotizované</t>
  </si>
  <si>
    <t>0001018</t>
  </si>
  <si>
    <t>ŠROUB SAMOŘEZNÝ KORTIKÁLNÍ MALÝ FRAGMENTY OCEL</t>
  </si>
  <si>
    <t>0030409</t>
  </si>
  <si>
    <t>ŠROUB LCP SAMOŘEZNÝ VELKÝ FRAGMENT OCEL</t>
  </si>
  <si>
    <t>0098830</t>
  </si>
  <si>
    <t>00658</t>
  </si>
  <si>
    <t>OD TYPU 58 - PRO NEMOCNICE TYPU 3, (KATEGORIE 6) -</t>
  </si>
  <si>
    <t>809</t>
  </si>
  <si>
    <t>89313</t>
  </si>
  <si>
    <t xml:space="preserve">PERKUTÁNNÍ PUNKCE NEBO BIOPSIE ŘÍZENÁ RDG METODOU </t>
  </si>
  <si>
    <t>89135</t>
  </si>
  <si>
    <t>RENTGENOVÉ VYŠETŘENÍ CELÉ PÁTEŘE JEDNOU EXPOZICÍ</t>
  </si>
  <si>
    <t>12</t>
  </si>
  <si>
    <t>13</t>
  </si>
  <si>
    <t>14</t>
  </si>
  <si>
    <t>16</t>
  </si>
  <si>
    <t>17</t>
  </si>
  <si>
    <t>18</t>
  </si>
  <si>
    <t>20</t>
  </si>
  <si>
    <t>21</t>
  </si>
  <si>
    <t>25</t>
  </si>
  <si>
    <t>26</t>
  </si>
  <si>
    <t>30</t>
  </si>
  <si>
    <t>31</t>
  </si>
  <si>
    <t>32</t>
  </si>
  <si>
    <t>59</t>
  </si>
  <si>
    <t>Zdravotní výkony vykázané na pracovišti pro pacienty hospitalizované ve FNOL - orientační přehled</t>
  </si>
  <si>
    <t>01051</t>
  </si>
  <si>
    <t>A</t>
  </si>
  <si>
    <t xml:space="preserve">UVOLNĚNÍ KARPÁLNÍHO TUNELU BEZ CC                                                                   </t>
  </si>
  <si>
    <t>01061</t>
  </si>
  <si>
    <t xml:space="preserve">JINÉ VÝKONY PŘI ONEMOCNĚNÍCH A PORUCHÁCH NERVOVÉHO SYSTÉMU BE                                       </t>
  </si>
  <si>
    <t>01301</t>
  </si>
  <si>
    <t xml:space="preserve">PORUCHY A PORANĚNÍ MÍCHY BEZ CC                                                                     </t>
  </si>
  <si>
    <t>01371</t>
  </si>
  <si>
    <t xml:space="preserve">PORUCHY KRANIÁLNÍCH A PERIFERNÍCH NERVŮ BEZ CC                                                      </t>
  </si>
  <si>
    <t>08021</t>
  </si>
  <si>
    <t xml:space="preserve">BILATERÁLNÍ A VÍCENÁSOBNÉ VELKÉ VÝKONY NA KLOUBECH DOLNÍCH KO                                       </t>
  </si>
  <si>
    <t>08041</t>
  </si>
  <si>
    <t xml:space="preserve">TOTÁLNÍ ENDOPROTÉZU KYČLE, LOKTE, ZÁPĚSTÍ, TOTÁLNÍ A REVERZNÍ                                       </t>
  </si>
  <si>
    <t>08042</t>
  </si>
  <si>
    <t>08043</t>
  </si>
  <si>
    <t>08071</t>
  </si>
  <si>
    <t xml:space="preserve">AMPUTACE PŘI PORUCHÁCH MUSKULOSKELETÁLNÍHO SYSTÉMU A POJIVOVÉ                                       </t>
  </si>
  <si>
    <t>08072</t>
  </si>
  <si>
    <t>08081</t>
  </si>
  <si>
    <t xml:space="preserve">VÝKONY NA KYČLÍCH A STEHENNÍ KOSTI, KROMĚ REPLANTACE VELKÝCH                                        </t>
  </si>
  <si>
    <t>08082</t>
  </si>
  <si>
    <t>08083</t>
  </si>
  <si>
    <t>08091</t>
  </si>
  <si>
    <t xml:space="preserve">TRANSPLANTACE KŮŽE NEBO TKÁNĚ PRO PORUCHY MUSKULOSKELETÁLNÍHO                                       </t>
  </si>
  <si>
    <t>08092</t>
  </si>
  <si>
    <t>08093</t>
  </si>
  <si>
    <t>08101</t>
  </si>
  <si>
    <t xml:space="preserve">VÝKONY NA ZÁDECH A KRKU, KROMĚ FÚZE PÁTEŘE BEZ CC                                                   </t>
  </si>
  <si>
    <t>08111</t>
  </si>
  <si>
    <t xml:space="preserve">VÝKONY NA KOLENU, BÉRCI A HLEZNU, KROMĚ CHODIDLA A ALOPLASTIK                                       </t>
  </si>
  <si>
    <t>08112</t>
  </si>
  <si>
    <t>08113</t>
  </si>
  <si>
    <t>08121</t>
  </si>
  <si>
    <t xml:space="preserve">VYJMUTÍ VNITŘNÍHO FIXAČNÍHO ZAŘÍZENÍ BEZ CC                                                         </t>
  </si>
  <si>
    <t>08122</t>
  </si>
  <si>
    <t xml:space="preserve">VYJMUTÍ VNITŘNÍHO FIXAČNÍHO ZAŘÍZENÍ S CC                                                           </t>
  </si>
  <si>
    <t>08131</t>
  </si>
  <si>
    <t xml:space="preserve">MÍSTNÍ RESEKCE NA MUSKULOSKELETÁLNÍM SYSTÉMU BEZ CC                                                 </t>
  </si>
  <si>
    <t>08132</t>
  </si>
  <si>
    <t xml:space="preserve">MÍSTNÍ RESEKCE NA MUSKULOSKELETÁLNÍM SYSTÉMU S CC                                                   </t>
  </si>
  <si>
    <t>08141</t>
  </si>
  <si>
    <t xml:space="preserve">VÝKONY NA CHODIDLE BEZ CC                                                                           </t>
  </si>
  <si>
    <t>08142</t>
  </si>
  <si>
    <t xml:space="preserve">VÝKONY NA CHODIDLE S CC                                                                             </t>
  </si>
  <si>
    <t>08151</t>
  </si>
  <si>
    <t xml:space="preserve">VÝKONY NA HORNÍCH KONČETINÁCH BEZ CC                                                                </t>
  </si>
  <si>
    <t>08161</t>
  </si>
  <si>
    <t xml:space="preserve">VÝKONY NA MĚKKÉ TKÁNI BEZ CC                                                                        </t>
  </si>
  <si>
    <t>08162</t>
  </si>
  <si>
    <t xml:space="preserve">VÝKONY NA MĚKKÉ TKÁNI S CC                                                                          </t>
  </si>
  <si>
    <t>08171</t>
  </si>
  <si>
    <t xml:space="preserve">JINÉ VÝKONY PŘI PORUCHÁCH A ONEMOCNĚNÍCH MUSKULOSKELETÁLNÍHO                                        </t>
  </si>
  <si>
    <t>08172</t>
  </si>
  <si>
    <t>08181</t>
  </si>
  <si>
    <t xml:space="preserve">TOTÁLNÍ ENDOPROTÉZY KOLENA, HLEZNA bez CC                                                           </t>
  </si>
  <si>
    <t>08182</t>
  </si>
  <si>
    <t xml:space="preserve">TOTÁLNÍ ENDOPROTÉZY KOLENA, HLEZNA  s CC                                                            </t>
  </si>
  <si>
    <t>08183</t>
  </si>
  <si>
    <t xml:space="preserve">TOTÁLNÍ ENDOPROTÉZY KOLENA, HLEZNA s MCC                                                            </t>
  </si>
  <si>
    <t>08191</t>
  </si>
  <si>
    <t xml:space="preserve">ARTROSKOPIE BEZ CC                                                                                  </t>
  </si>
  <si>
    <t>08192</t>
  </si>
  <si>
    <t xml:space="preserve">ARTROSKOPIE S CC                                                                                    </t>
  </si>
  <si>
    <t>08193</t>
  </si>
  <si>
    <t xml:space="preserve">ARTROSKOPIE S MCC                                                                                   </t>
  </si>
  <si>
    <t>08201</t>
  </si>
  <si>
    <t xml:space="preserve">REIMPLANTACE ENDOPROTÉZ KLOUBŮ HORNÍCH A DOLNÍCH KONČETIN, TU                                       </t>
  </si>
  <si>
    <t>08202</t>
  </si>
  <si>
    <t>08203</t>
  </si>
  <si>
    <t>08301</t>
  </si>
  <si>
    <t xml:space="preserve">ZLOMENINY KOSTI STEHENNÍ BEZ CC                                                                     </t>
  </si>
  <si>
    <t>08302</t>
  </si>
  <si>
    <t xml:space="preserve">ZLOMENINY KOSTI STEHENNÍ S CC                                                                       </t>
  </si>
  <si>
    <t>08321</t>
  </si>
  <si>
    <t xml:space="preserve">ZLOMENINA NEBO DISLOKACE, KROMĚ STEHENNÍ KOSTI A PÁNVE BEZ CC                                       </t>
  </si>
  <si>
    <t>08322</t>
  </si>
  <si>
    <t xml:space="preserve">ZLOMENINA NEBO DISLOKACE, KROMĚ STEHENNÍ KOSTI A PÁNVE S CC                                         </t>
  </si>
  <si>
    <t>08341</t>
  </si>
  <si>
    <t xml:space="preserve">OSTEOMYELITIDA BEZ CC                                                                               </t>
  </si>
  <si>
    <t>08351</t>
  </si>
  <si>
    <t xml:space="preserve">SEPTICKÁ ARTRITIDA BEZ CC                                                                           </t>
  </si>
  <si>
    <t>08352</t>
  </si>
  <si>
    <t xml:space="preserve">SEPTICKÁ ARTRITIDA S CC                   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</si>
  <si>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</si>
  <si>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</si>
  <si>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</si>
  <si>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</si>
  <si>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08391</t>
  </si>
  <si>
    <t xml:space="preserve">SELHÁNÍ, REAKCE A KOMPLIKACE ORTOPEDICKÉHO PŘÍSTROJE NEBO VÝK                                       </t>
  </si>
  <si>
    <t>08392</t>
  </si>
  <si>
    <t>08401</t>
  </si>
  <si>
    <t xml:space="preserve">MUSKULOSKELETÁLNÍ PŘÍZNAKY, SYMPTOMY, VÝRONY A MÉNĚ VÝZNAMNÉ                                        </t>
  </si>
  <si>
    <t>08411</t>
  </si>
  <si>
    <t xml:space="preserve">JINÉ PORUCHY MUSKULOSKELETÁLNÍHO SYSTÉMU A POJIVOVÉ TKÁNĚ BEZ                                       </t>
  </si>
  <si>
    <t>08412</t>
  </si>
  <si>
    <t xml:space="preserve">JINÉ PORUCHY MUSKULOSKELETÁLNÍHO SYSTÉMU A POJIVOVÉ TKÁNĚ S C                                       </t>
  </si>
  <si>
    <t>09011</t>
  </si>
  <si>
    <t xml:space="preserve">KOŽNÍ ŠTĚP A/NEBO DEBRIDEMENT BEZ CC                                                                </t>
  </si>
  <si>
    <t>09013</t>
  </si>
  <si>
    <t xml:space="preserve">KOŽNÍ ŠTĚP A/NEBO DEBRIDEMENT S MCC                                                                 </t>
  </si>
  <si>
    <t>09031</t>
  </si>
  <si>
    <t xml:space="preserve">JINÉ VÝKONY PŘI PORUCHÁCH A ONEMOCNĚNÍCH KŮŽE, PODKOŽNÍ TKÁNĚ                                       </t>
  </si>
  <si>
    <t>09032</t>
  </si>
  <si>
    <t>09321</t>
  </si>
  <si>
    <t xml:space="preserve">FLEGMÓNA BEZ CC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</si>
  <si>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</si>
  <si>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</si>
  <si>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09341</t>
  </si>
  <si>
    <t xml:space="preserve">JINÉ PORUCHY KŮŽE A PRSU BEZ CC                                                                     </t>
  </si>
  <si>
    <t>12061</t>
  </si>
  <si>
    <t xml:space="preserve">JINÉ VÝKONY NA MUŽSKÉM REPRODUKČNÍM SYSTÉMU BEZ CC                                                  </t>
  </si>
  <si>
    <t>12301</t>
  </si>
  <si>
    <t xml:space="preserve">MALIGNÍ ONEMOCNĚNÍ MUŽSKÉHO REPRODUKČNÍHO SYSTÉMU BEZ CC                                            </t>
  </si>
  <si>
    <t>17041</t>
  </si>
  <si>
    <t xml:space="preserve">MYELOPROLIFERATIVNÍ PORUCHY A ŠPATNĚ DIFERENCOVANÉ NÁDORY S J                                       </t>
  </si>
  <si>
    <t>17042</t>
  </si>
  <si>
    <t>17341</t>
  </si>
  <si>
    <t xml:space="preserve">JINÉ MYELOPROLIFERATIVNÍ PORUCHY A DIAGNÓZA NEDIFERENCOVANÝCH                                       </t>
  </si>
  <si>
    <t>18021</t>
  </si>
  <si>
    <t xml:space="preserve">VÝKONY PRO POOPERAČNÍ A POÚRAZOVÉ INFEKCE BEZ CC                                                    </t>
  </si>
  <si>
    <t>18023</t>
  </si>
  <si>
    <t xml:space="preserve">VÝKONY PRO POOPERAČNÍ A POÚRAZOVÉ INFEKCE S MCC                                                     </t>
  </si>
  <si>
    <t>18311</t>
  </si>
  <si>
    <t xml:space="preserve">POOPERAČNÍ A POÚRAZOVÉ INFEKCE BEZ CC                                                               </t>
  </si>
  <si>
    <t>18312</t>
  </si>
  <si>
    <t xml:space="preserve">POOPERAČNÍ A POÚRAZOVÉ INFEKCE S CC                                                                 </t>
  </si>
  <si>
    <t>21011</t>
  </si>
  <si>
    <t xml:space="preserve">MIKROVASKULÁRNÍ PŘENOS TKÁNĚ NEBO KOŽNÍ ŠTĚP PŘI ÚRAZECH BEZ                                        </t>
  </si>
  <si>
    <t>21021</t>
  </si>
  <si>
    <t xml:space="preserve">JINÉ VÝKONY PŘI ÚRAZECH A KOMPLIKACÍCH BEZ CC                                                       </t>
  </si>
  <si>
    <t>21022</t>
  </si>
  <si>
    <t xml:space="preserve">JINÉ VÝKONY PŘI ÚRAZECH A KOMPLIKACÍCH S CC                                                         </t>
  </si>
  <si>
    <t>21331</t>
  </si>
  <si>
    <t xml:space="preserve">KOMPLIKACE PŘI LÉČENÍ BEZ CC                  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</si>
  <si>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</si>
  <si>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</si>
  <si>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</si>
  <si>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</si>
  <si>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88891</t>
  </si>
  <si>
    <t xml:space="preserve">VÝKONY OMEZENÉHO ROZSAHU, KTERÉ SE NETÝKAJÍ HLAVNÍ DIAGNÓZY B                                       </t>
  </si>
  <si>
    <t>88892</t>
  </si>
  <si>
    <t xml:space="preserve">VÝKONY OMEZENÉHO ROZSAHU, KTERÉ SE NETÝKAJÍ HLAVNÍ DIAGNÓZY S                                       </t>
  </si>
  <si>
    <t>99990</t>
  </si>
  <si>
    <t xml:space="preserve">NEZAŘADITELNÉ                                                                                       </t>
  </si>
  <si>
    <t>Porovnání jednotlivých IR DRG skupin</t>
  </si>
  <si>
    <t>22 - KNM: Klinika nukleární medicíny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</si>
  <si>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</si>
  <si>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</si>
  <si>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</si>
  <si>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</si>
  <si>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</si>
  <si>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</si>
  <si>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</si>
  <si>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205</t>
  </si>
  <si>
    <t>87421</t>
  </si>
  <si>
    <t>CYTOLOGICKÉ NÁTĚRY SEDIMENTU CENTRIFUGOVANÉ TEKUTI</t>
  </si>
  <si>
    <t>87447</t>
  </si>
  <si>
    <t>CYTOLOGICKÉ PREPARÁTY ZHOTOVENÉ CYTOCENTRIFUGOU</t>
  </si>
  <si>
    <t>87525</t>
  </si>
  <si>
    <t>STANOVENÍ CYTOLOGICKÉ DIAGNÓZY III. STUPNĚ OBTÍŽNO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</si>
  <si>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</si>
  <si>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</si>
  <si>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</si>
  <si>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</si>
  <si>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</si>
  <si>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</si>
  <si>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22</t>
  </si>
  <si>
    <t>407</t>
  </si>
  <si>
    <t>0093626</t>
  </si>
  <si>
    <t>ULTRAVIST 370</t>
  </si>
  <si>
    <t>0095609</t>
  </si>
  <si>
    <t>MICROPAQUE CT</t>
  </si>
  <si>
    <t>0224707</t>
  </si>
  <si>
    <t>0002018</t>
  </si>
  <si>
    <t>99mTc-makrosalb inj.</t>
  </si>
  <si>
    <t>0002027</t>
  </si>
  <si>
    <t>99mTc-MIBI inj.</t>
  </si>
  <si>
    <t>0002061</t>
  </si>
  <si>
    <t>99mTc-leukocyty značené HM PAO</t>
  </si>
  <si>
    <t>0002067</t>
  </si>
  <si>
    <t>81m-krypton plyn k inhal.</t>
  </si>
  <si>
    <t>0002073</t>
  </si>
  <si>
    <t>99mTc-oxidronát disodný inj.</t>
  </si>
  <si>
    <t>0002087</t>
  </si>
  <si>
    <t>18F-FDG</t>
  </si>
  <si>
    <t>0002088</t>
  </si>
  <si>
    <t>99mTc-sulesomab inj.</t>
  </si>
  <si>
    <t>47023</t>
  </si>
  <si>
    <t>KONTROLNÍ VYŠETŘENÍ LÉKAŘEM SE SPECIALIZOVANOU ZPŮ</t>
  </si>
  <si>
    <t>47245</t>
  </si>
  <si>
    <t>SCINTIGRAFIE SKELETU CÍLENÁ TŘÍFÁZOVÁ</t>
  </si>
  <si>
    <t>47259</t>
  </si>
  <si>
    <t>SCINTIGRAFIE PLIC VENTILAČNÍ STATICKÁ</t>
  </si>
  <si>
    <t>47265</t>
  </si>
  <si>
    <t>SCINTIGRAFICKÁ DIAGNOSTIKA ZÁNĚTŮ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</si>
  <si>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</si>
  <si>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</si>
  <si>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</si>
  <si>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</si>
  <si>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</si>
  <si>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</si>
  <si>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</si>
  <si>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</si>
  <si>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</si>
  <si>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</si>
  <si>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</si>
  <si>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</si>
  <si>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47137</t>
  </si>
  <si>
    <t>RADIONUKLIDOVÁ ANGIOGRAFIE</t>
  </si>
  <si>
    <t>202</t>
  </si>
  <si>
    <t>87427</t>
  </si>
  <si>
    <t>CYTOLOGICKÉ NÁTĚRY  NECENTRIFUGOVANÉ TEKUTINY - 4-</t>
  </si>
  <si>
    <t>816</t>
  </si>
  <si>
    <t>94181</t>
  </si>
  <si>
    <t>ZHOTOVENÍ KARYOTYPU Z JEDNÉ MITÓZY</t>
  </si>
  <si>
    <t>94201</t>
  </si>
  <si>
    <t>(VZP) FLUORESCENČNÍ IN SITU HYBRIDIZACE LIDSKÉ DNA</t>
  </si>
  <si>
    <t>94115</t>
  </si>
  <si>
    <t>IN SITU HYBRIDIZACE LIDSKÉ DNA SE ZNAČENOU SONDOU</t>
  </si>
  <si>
    <t>94145</t>
  </si>
  <si>
    <t>RUTINNÍ VYŠETŘENÍ KOSTNÍ DŘENĚ PŘÍMÉ A S KULTIVACÍ</t>
  </si>
  <si>
    <t>94225</t>
  </si>
  <si>
    <t>IZOLACE A BANKING LIDSKÝCH NUKLEOVÝCH KYSELIN (DNA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</si>
  <si>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</si>
  <si>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</si>
  <si>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</si>
  <si>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</si>
  <si>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</si>
  <si>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</si>
  <si>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</si>
  <si>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</si>
  <si>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</si>
  <si>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</si>
  <si>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</si>
  <si>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</si>
  <si>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</si>
  <si>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</si>
  <si>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</si>
  <si>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</si>
  <si>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</si>
  <si>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</si>
  <si>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</si>
  <si>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</si>
  <si>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</si>
  <si>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</si>
  <si>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</si>
  <si>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</si>
  <si>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</si>
  <si>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</si>
  <si>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</si>
  <si>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</si>
  <si>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</si>
  <si>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</si>
  <si>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</si>
  <si>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</si>
  <si>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</si>
  <si>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</si>
  <si>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</si>
  <si>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</si>
  <si>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</si>
  <si>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</si>
  <si>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</si>
  <si>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</si>
  <si>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</si>
  <si>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</si>
  <si>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</si>
  <si>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</si>
  <si>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</si>
  <si>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</si>
  <si>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</si>
  <si>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</si>
  <si>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</si>
  <si>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</si>
  <si>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</si>
  <si>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</si>
  <si>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</si>
  <si>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</si>
  <si>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</si>
  <si>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</si>
  <si>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</si>
  <si>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</si>
  <si>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</si>
  <si>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</si>
  <si>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</si>
  <si>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</si>
  <si>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</si>
  <si>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</si>
  <si>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</si>
  <si>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</si>
  <si>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</si>
  <si>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</si>
  <si>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</si>
  <si>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</si>
  <si>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</si>
  <si>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</si>
  <si>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</si>
  <si>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</si>
  <si>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</si>
  <si>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</si>
  <si>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</si>
  <si>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</si>
  <si>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</si>
  <si>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</si>
  <si>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</si>
  <si>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</si>
  <si>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</si>
  <si>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96877</t>
  </si>
  <si>
    <t>DRVVT - KOREKCE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</si>
  <si>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</si>
  <si>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</si>
  <si>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</si>
  <si>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</si>
  <si>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</si>
  <si>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</si>
  <si>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</si>
  <si>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</si>
  <si>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</si>
  <si>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</si>
  <si>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</si>
  <si>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</si>
  <si>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</si>
  <si>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</si>
  <si>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</si>
  <si>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</si>
  <si>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</si>
  <si>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</si>
  <si>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</si>
  <si>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</si>
  <si>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</si>
  <si>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</si>
  <si>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</si>
  <si>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</si>
  <si>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81397</t>
  </si>
  <si>
    <t>ELEKTROFORÉZA PROTEINŮ (SÉRUM)</t>
  </si>
  <si>
    <t>81421</t>
  </si>
  <si>
    <t>FOSFATÁZA ALKALICKÁ (ALP)</t>
  </si>
  <si>
    <t>81427</t>
  </si>
  <si>
    <t>FOSFOR ANORGANICKÝ</t>
  </si>
  <si>
    <t>81451</t>
  </si>
  <si>
    <t>HEMOGLOBIN VOLNÝ V PLAZMĚ</t>
  </si>
  <si>
    <t>81481</t>
  </si>
  <si>
    <t>AMYLÁZA PANKREATICKÁ</t>
  </si>
  <si>
    <t>81527</t>
  </si>
  <si>
    <t>CHOLESTEROL LDL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</si>
  <si>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</si>
  <si>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</si>
  <si>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</si>
  <si>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</si>
  <si>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</si>
  <si>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</si>
  <si>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81721</t>
  </si>
  <si>
    <t>IMUNOTURBIDIMETRICKÉ A/NEBO IMUNONEFELOMETRICKÉ ST</t>
  </si>
  <si>
    <t>81727</t>
  </si>
  <si>
    <t>PEPSINOGEN I (PGI) V SÉRU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</si>
  <si>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</si>
  <si>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</si>
  <si>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</si>
  <si>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</si>
  <si>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</si>
  <si>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</si>
  <si>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91141</t>
  </si>
  <si>
    <t>STANOVENÍ CERULOPLASMINU</t>
  </si>
  <si>
    <t>91167</t>
  </si>
  <si>
    <t>STANOVENÍ LEHKÝCH ŘETĚZCU KAPPA</t>
  </si>
  <si>
    <t>91397</t>
  </si>
  <si>
    <t>ELEKTROFORESA S NÁSLEDNOU IMUNOFIXACÍ (KOMPLEX - I</t>
  </si>
  <si>
    <t>91481</t>
  </si>
  <si>
    <t>STANOVENÍ KONCENTRACE PROCALCITONINU</t>
  </si>
  <si>
    <t>93131</t>
  </si>
  <si>
    <t>KORTISOL</t>
  </si>
  <si>
    <t>93141</t>
  </si>
  <si>
    <t>KALCITONIN</t>
  </si>
  <si>
    <t>93151</t>
  </si>
  <si>
    <t>FERRITIN</t>
  </si>
  <si>
    <t>PARATHORMON</t>
  </si>
  <si>
    <t>93177</t>
  </si>
  <si>
    <t>PROLAKTIN</t>
  </si>
  <si>
    <t>93187</t>
  </si>
  <si>
    <t>TYROXIN CELKOVÝ (TT4)</t>
  </si>
  <si>
    <t>93217</t>
  </si>
  <si>
    <t>AUTOPROTILÁTKY PROTI MIKROSOMÁLNÍMU ANTIGENU</t>
  </si>
  <si>
    <t>93231</t>
  </si>
  <si>
    <t>TYREOGLOBULIN AUTOPROTILÁTKY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</si>
  <si>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</si>
  <si>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</si>
  <si>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</si>
  <si>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</si>
  <si>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</si>
  <si>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</si>
  <si>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</si>
  <si>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</si>
  <si>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</si>
  <si>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</si>
  <si>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</si>
  <si>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</si>
  <si>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</si>
  <si>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</si>
  <si>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</si>
  <si>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</si>
  <si>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</si>
  <si>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</si>
  <si>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</si>
  <si>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</si>
  <si>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</si>
  <si>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</si>
  <si>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81383</t>
  </si>
  <si>
    <t>LAKTÁTDEHYDROGENÁZA (L D)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</si>
  <si>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</si>
  <si>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</si>
  <si>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</si>
  <si>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</si>
  <si>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</si>
  <si>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</si>
  <si>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</si>
  <si>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</si>
  <si>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</si>
  <si>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</si>
  <si>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</si>
  <si>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</si>
  <si>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</si>
  <si>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</si>
  <si>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</si>
  <si>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</si>
  <si>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</si>
  <si>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</si>
  <si>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</si>
  <si>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</si>
  <si>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</si>
  <si>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</si>
  <si>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</si>
  <si>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</si>
  <si>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</si>
  <si>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</si>
  <si>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</si>
  <si>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</si>
  <si>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91129</t>
  </si>
  <si>
    <t>STANOVENÍ IgG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</si>
  <si>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</si>
  <si>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</si>
  <si>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</si>
  <si>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</si>
  <si>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</si>
  <si>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</si>
  <si>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</si>
  <si>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</si>
  <si>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</si>
  <si>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</si>
  <si>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</si>
  <si>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</si>
  <si>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</si>
  <si>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</si>
  <si>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</si>
  <si>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</si>
  <si>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</si>
  <si>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91133</t>
  </si>
  <si>
    <t>STANOVENÍ IgM</t>
  </si>
  <si>
    <t>81533</t>
  </si>
  <si>
    <t>LIPÁZA</t>
  </si>
  <si>
    <t>93199</t>
  </si>
  <si>
    <t>TYREOGLOBULIN (TG)</t>
  </si>
  <si>
    <t>81629</t>
  </si>
  <si>
    <t>VAZEBNÁ KAPACITA ŽELEZA</t>
  </si>
  <si>
    <t>81369</t>
  </si>
  <si>
    <t>BÍLKOVINA KVANTITATIVNĚ (MOČ, MOZKOM. MOK, VÝPOTEK</t>
  </si>
  <si>
    <t>81125</t>
  </si>
  <si>
    <t>BÍLKOVINY CELKOVÉ (SÉRUM) STATIM</t>
  </si>
  <si>
    <t>81235</t>
  </si>
  <si>
    <t>TUMORMARKERY CA 19-9, CA 15-3, CA 72-4, CA 125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</si>
  <si>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</si>
  <si>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</si>
  <si>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</si>
  <si>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</si>
  <si>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</si>
  <si>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</si>
  <si>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81123</t>
  </si>
  <si>
    <t>BILIRUBIN KONJUGOVANÝ STATIM</t>
  </si>
  <si>
    <t>93185</t>
  </si>
  <si>
    <t>TRIJODTYRONIN CELKOVÝ (TT3)</t>
  </si>
  <si>
    <t>93249</t>
  </si>
  <si>
    <t>TELOPEPTID PROKOLAGENU I. TYPU: IC - TP</t>
  </si>
  <si>
    <t>93135</t>
  </si>
  <si>
    <t>MYOGLOBIN V SÉRII</t>
  </si>
  <si>
    <t>81165</t>
  </si>
  <si>
    <t>KREATINKINÁZA (CK) STATIM</t>
  </si>
  <si>
    <t>93259</t>
  </si>
  <si>
    <t>CROSSLAPS</t>
  </si>
  <si>
    <t>81239</t>
  </si>
  <si>
    <t>ANALÝZA MOČE MIKROSKOPICKY VE FÁZOVÉM KONTRASTU</t>
  </si>
  <si>
    <t>81233</t>
  </si>
  <si>
    <t>KARBONYLHEMOGLOBIN KVANTITATIVNĚ</t>
  </si>
  <si>
    <t>91169</t>
  </si>
  <si>
    <t>STANOVENÍ LEHKÝCH ŘETĚZCŮ LAMBDA</t>
  </si>
  <si>
    <t>93169</t>
  </si>
  <si>
    <t>OSTEOKALCIN</t>
  </si>
  <si>
    <t>93223</t>
  </si>
  <si>
    <t>NÁDOROVÉ ANTIGENY CA - TYPU</t>
  </si>
  <si>
    <t>81159</t>
  </si>
  <si>
    <t>CHOLINESTERÁZA STATIM</t>
  </si>
  <si>
    <t>81395</t>
  </si>
  <si>
    <t>ELEKTROFORÉZA PROTEINŮ (MOČ, MOZKOMÍŠNÍ MOK)</t>
  </si>
  <si>
    <t>93255</t>
  </si>
  <si>
    <t>PROKOLAGEN I. TYPU: PI - NP</t>
  </si>
  <si>
    <t>91151</t>
  </si>
  <si>
    <t>STANOVENÍ OROSOMUKOIDU</t>
  </si>
  <si>
    <t>91195</t>
  </si>
  <si>
    <t>STANOVENÍ C - REAKTIVNÍHO PROTEINU ELISA</t>
  </si>
  <si>
    <t>81773</t>
  </si>
  <si>
    <t>KREATINKINÁZA IZOENZYMY CK-MB MASS</t>
  </si>
  <si>
    <t>81775</t>
  </si>
  <si>
    <t>KVANTITATIVNÍ ANALÝZA MOCE</t>
  </si>
  <si>
    <t>81753</t>
  </si>
  <si>
    <t>VYŠETŘENÍ AKTIVITY BIOTINIDÁZY V RÁMCI NOVOROZENEC</t>
  </si>
  <si>
    <t>81763</t>
  </si>
  <si>
    <t>STANOVENÍ NGAL V MOČI</t>
  </si>
  <si>
    <t>81733</t>
  </si>
  <si>
    <t>KVANTITATIVNÍ STANOVENÍ KRVE VE STOLICI NA ANALYZÁ</t>
  </si>
  <si>
    <t>81735</t>
  </si>
  <si>
    <t>STANOVENÍ PRESEPSINU (SUBTYP SOLUBILNÍHO CD 14)</t>
  </si>
  <si>
    <t>813</t>
  </si>
  <si>
    <t>91197</t>
  </si>
  <si>
    <t>STANOVENÍ CYTOKINU ELISA</t>
  </si>
  <si>
    <t>91573</t>
  </si>
  <si>
    <t>KVANTITATIVNÍ STANOVENÍ KALPROTEKTINU VE STOLICI</t>
  </si>
  <si>
    <t>34</t>
  </si>
  <si>
    <t>0002920</t>
  </si>
  <si>
    <t>MULTIHANCE</t>
  </si>
  <si>
    <t>0003132</t>
  </si>
  <si>
    <t>GADOVIST</t>
  </si>
  <si>
    <t>0003134</t>
  </si>
  <si>
    <t>0017039</t>
  </si>
  <si>
    <t>VISIPAQUE</t>
  </si>
  <si>
    <t>0022075</t>
  </si>
  <si>
    <t>IOMERON 400</t>
  </si>
  <si>
    <t>0042433</t>
  </si>
  <si>
    <t>0065978</t>
  </si>
  <si>
    <t>DOTAREM</t>
  </si>
  <si>
    <t>0077024</t>
  </si>
  <si>
    <t>ULTRAVIST 300</t>
  </si>
  <si>
    <t>0151208</t>
  </si>
  <si>
    <t>0224716</t>
  </si>
  <si>
    <t>0207733</t>
  </si>
  <si>
    <t>0207745</t>
  </si>
  <si>
    <t>0038462</t>
  </si>
  <si>
    <t>DRÁT VODÍCÍ GUIDE WIRE M</t>
  </si>
  <si>
    <t>0053563</t>
  </si>
  <si>
    <t>KATETR DIAGNOSTICKÝ TEMPO4F,5F</t>
  </si>
  <si>
    <t>0056361</t>
  </si>
  <si>
    <t>ZAVADĚČ FLEXOR BALKIN RADIOOPÁKNÍ ZNAČKA</t>
  </si>
  <si>
    <t>0058736</t>
  </si>
  <si>
    <t>TĚLÍSKO EMBOLIZAČNÍ NESTER</t>
  </si>
  <si>
    <t>0075314</t>
  </si>
  <si>
    <t>JEHLA BIOPTICKÁ MN1610</t>
  </si>
  <si>
    <t>0092125</t>
  </si>
  <si>
    <t>MIKROKATETR PROGREAT PC2411-2813, PP27111-27131</t>
  </si>
  <si>
    <t>0092559</t>
  </si>
  <si>
    <t>SADA AG - SYSTÉM PRO UZAVÍRÁNÍ CÉV - FEMORÁLNÍ - S</t>
  </si>
  <si>
    <t>0092932</t>
  </si>
  <si>
    <t>SADA DRENÁŽNÍ</t>
  </si>
  <si>
    <t>0151449</t>
  </si>
  <si>
    <t>JEHLA BIOPTICKÁ DO DĚLA (BARD MAGNUM)  UNIVERSAL P</t>
  </si>
  <si>
    <t>0075340</t>
  </si>
  <si>
    <t>JEHLA BIOPTICKÁ C1610B,C1616B,C1620B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</si>
  <si>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</si>
  <si>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</si>
  <si>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</si>
  <si>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</si>
  <si>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</si>
  <si>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</si>
  <si>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</si>
  <si>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</si>
  <si>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</si>
  <si>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</si>
  <si>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89137</t>
  </si>
  <si>
    <t>RENTGENOVÉ VYŠETŘENÍ KLOUBU - DRŽENÉ SNÍMKY</t>
  </si>
  <si>
    <t>89143</t>
  </si>
  <si>
    <t>RTG BŘICHA</t>
  </si>
  <si>
    <t>89323</t>
  </si>
  <si>
    <t>TERAPEUTICKÁ EMBOLIZACE V CÉVNÍM ŘEČIŠTI</t>
  </si>
  <si>
    <t>89417</t>
  </si>
  <si>
    <t xml:space="preserve">PŘEHLEDNÁ ČI SELEKTIVNÍ ANGIOGRAFIE NAVAZUJÍCÍ NA </t>
  </si>
  <si>
    <t>89419</t>
  </si>
  <si>
    <t>PUNKČNÍ 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</si>
  <si>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</si>
  <si>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</si>
  <si>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</si>
  <si>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</si>
  <si>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</si>
  <si>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</si>
  <si>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</si>
  <si>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</si>
  <si>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</si>
  <si>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</si>
  <si>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</si>
  <si>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</si>
  <si>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</si>
  <si>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</si>
  <si>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</si>
  <si>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</si>
  <si>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</si>
  <si>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</si>
  <si>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</si>
  <si>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</si>
  <si>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89115</t>
  </si>
  <si>
    <t>RTG LEBKY, PŘEHLEDNÉ SNÍMKY</t>
  </si>
  <si>
    <t>89611</t>
  </si>
  <si>
    <t>CT VYŠETŘENÍ HLAVY NEBO TĚLA NATIVNÍ A KONTRASTNÍ</t>
  </si>
  <si>
    <t>89415</t>
  </si>
  <si>
    <t>89121</t>
  </si>
  <si>
    <t>RTG KŘÍŽOVÉ KOSTI A SI KLOUBŮ</t>
  </si>
  <si>
    <t>89411</t>
  </si>
  <si>
    <t>PŘEHLEDNÁ  ČI SELEKTIVNÍ ANGIOGRAFIE</t>
  </si>
  <si>
    <t>89325</t>
  </si>
  <si>
    <t>PERKUTÁNNÍ DRENÁŽ ABSCESU, CYSTY EV. JINÉ DUTINY R</t>
  </si>
  <si>
    <t>89141</t>
  </si>
  <si>
    <t>VYŠETŘENÍ DOLNÍCH KONČETIN VCELKU JEDNÍM RENTGENOV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</si>
  <si>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</si>
  <si>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</si>
  <si>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</si>
  <si>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</si>
  <si>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</si>
  <si>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</si>
  <si>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</si>
  <si>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</si>
  <si>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</si>
  <si>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</si>
  <si>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</si>
  <si>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</si>
  <si>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</si>
  <si>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</si>
  <si>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</si>
  <si>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</si>
  <si>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</si>
  <si>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</si>
  <si>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</si>
  <si>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</si>
  <si>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</si>
  <si>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</si>
  <si>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</si>
  <si>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</si>
  <si>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</si>
  <si>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</si>
  <si>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</si>
  <si>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</si>
  <si>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</si>
  <si>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</si>
  <si>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</si>
  <si>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</si>
  <si>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</si>
  <si>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</si>
  <si>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</si>
  <si>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</si>
  <si>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</si>
  <si>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</si>
  <si>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</si>
  <si>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</si>
  <si>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</si>
  <si>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</si>
  <si>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</si>
  <si>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</si>
  <si>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</si>
  <si>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</si>
  <si>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</si>
  <si>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</si>
  <si>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</si>
  <si>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</si>
  <si>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</si>
  <si>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</si>
  <si>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</si>
  <si>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</si>
  <si>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</si>
  <si>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</si>
  <si>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87213</t>
  </si>
  <si>
    <t>PEROPERAČNÍ BIOPSIE (TECHNICKÁ KOMPONENTA ZA KAŽDÝ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</si>
  <si>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</si>
  <si>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</si>
  <si>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</si>
  <si>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</si>
  <si>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</si>
  <si>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</si>
  <si>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</si>
  <si>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</si>
  <si>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87233</t>
  </si>
  <si>
    <t>METODA POLOTENKÝCH ŘEZŮ Z UMĚL. PRYSKYŘIC</t>
  </si>
  <si>
    <t>87317</t>
  </si>
  <si>
    <t>VYŠETŘENÍ ELEKTRONOVĚ MIKROSKOPICKÉ STANDARDNÍ S F</t>
  </si>
  <si>
    <t>87413</t>
  </si>
  <si>
    <t>CYTOLOGICKÉ OTISKY A STĚRY -  ZA 1-3 PREPARÁTY</t>
  </si>
  <si>
    <t>87431</t>
  </si>
  <si>
    <t>PREPARÁTY METODOU CYTOBLOKU - ZA KAŽDÝ PREPARÁT</t>
  </si>
  <si>
    <t>87433</t>
  </si>
  <si>
    <t>STANDARDNÍ CYTOLOGICKÉ BARVENÍ,  ZA 1-3 PREPARÁTY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</si>
  <si>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</si>
  <si>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</si>
  <si>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</si>
  <si>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</si>
  <si>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</si>
  <si>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</si>
  <si>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</si>
  <si>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</si>
  <si>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</si>
  <si>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</si>
  <si>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</si>
  <si>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</si>
  <si>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</si>
  <si>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</si>
  <si>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</si>
  <si>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</si>
  <si>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</si>
  <si>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</si>
  <si>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</si>
  <si>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</si>
  <si>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87519</t>
  </si>
  <si>
    <t>STANOVENÍ CYTOLOGICKÉ DIAGNÓZY II. STUPNĚ OBTÍŽNOS</t>
  </si>
  <si>
    <t>87135</t>
  </si>
  <si>
    <t>VYŠETŘENÍ MORFOMETRICKÉ - ZA KAŽDÝ PARAMETR</t>
  </si>
  <si>
    <t>87411</t>
  </si>
  <si>
    <t>PEROPERAČNÍ CYTOLOGIE (TECHNICKÁ KOMPONENTA ZA KAŽ</t>
  </si>
  <si>
    <t>87611</t>
  </si>
  <si>
    <t>TECHNICKÁ KOMPONENTA MIKROSKOPICKÉHO VYŠETŘENÍ PIT</t>
  </si>
  <si>
    <t>87311</t>
  </si>
  <si>
    <t>ELEKTRONOVĚ MIKROSKOPICKÁ METODA ULTRATENKÝCH ŘEZŮ</t>
  </si>
  <si>
    <t>87209</t>
  </si>
  <si>
    <t>HISTOTOPOGRAM (5 X 5 CM A VĚTŠÍ)</t>
  </si>
  <si>
    <t>87011</t>
  </si>
  <si>
    <t>KONZULTACE NÁLEZU PATOLOGEM CÍLENÁ NA ŽÁDOST OŠETŘ</t>
  </si>
  <si>
    <t>99790</t>
  </si>
  <si>
    <t>(VZP) EXPRESE HER2-IHC</t>
  </si>
  <si>
    <t>99792</t>
  </si>
  <si>
    <t>(VZP) EXPRESE ALK-IHC</t>
  </si>
  <si>
    <t>87624</t>
  </si>
  <si>
    <t xml:space="preserve">POLYMERÁZOVÁ ŘETĚZOVÁ REAKCE (PCR) Z PARAFINOVÝCH </t>
  </si>
  <si>
    <t>94235</t>
  </si>
  <si>
    <t>IZOLACE NUKLEOVÝCH KYSELIN (DNA, RNA) Z MALÉHO MNO</t>
  </si>
  <si>
    <t>87618</t>
  </si>
  <si>
    <t>IMUNOHISTOCHEMIE CERTIFIKOVANÝCH KITEM Z HISTOLOGI</t>
  </si>
  <si>
    <t>87619</t>
  </si>
  <si>
    <t>IN SITU HYBRIDIZACE LIDSKÉ DNA Z PARAFINOVÝCH BLOK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</si>
  <si>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</si>
  <si>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</si>
  <si>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</si>
  <si>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</si>
  <si>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</si>
  <si>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</si>
  <si>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</si>
  <si>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</si>
  <si>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</si>
  <si>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</si>
  <si>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</si>
  <si>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</si>
  <si>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</si>
  <si>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</si>
  <si>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</si>
  <si>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</si>
  <si>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</si>
  <si>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</si>
  <si>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</si>
  <si>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</si>
  <si>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</si>
  <si>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</si>
  <si>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</si>
  <si>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</si>
  <si>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</si>
  <si>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</si>
  <si>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</si>
  <si>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</si>
  <si>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</si>
  <si>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</si>
  <si>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</si>
  <si>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</si>
  <si>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</si>
  <si>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</si>
  <si>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</si>
  <si>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</si>
  <si>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98119</t>
  </si>
  <si>
    <t>IDENTIFIKACE VLÁKNITÝCH HUB</t>
  </si>
  <si>
    <t>91483</t>
  </si>
  <si>
    <t>STANOVENÍ ANTIGENU HELICOBACTER PYLORI VE STOLICI</t>
  </si>
  <si>
    <t>82083</t>
  </si>
  <si>
    <t>PRŮKAZ BAKTERIÁLNÍHO TOXINU NEBO ANTIGENU</t>
  </si>
  <si>
    <t>82149</t>
  </si>
  <si>
    <t>SEROTYPIZACE STŘEVNÍCH A JINÝCH PATOGENŮ</t>
  </si>
  <si>
    <t>82033</t>
  </si>
  <si>
    <t>KONTROLA STERILITY KLINICKÉHO VZORKU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</si>
  <si>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</si>
  <si>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</si>
  <si>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</si>
  <si>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</si>
  <si>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</si>
  <si>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</si>
  <si>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</si>
  <si>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</si>
  <si>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</si>
  <si>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</si>
  <si>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</si>
  <si>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</si>
  <si>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41</t>
  </si>
  <si>
    <t>82241</t>
  </si>
  <si>
    <t>DETEKCE IN VITRO STIMULACE T LYMFOCYTŮ SPECIFICKÝM</t>
  </si>
  <si>
    <t>86217</t>
  </si>
  <si>
    <t>URČOVÁNÍ HLA-B 27</t>
  </si>
  <si>
    <t>86413</t>
  </si>
  <si>
    <t>SCREENING PROTILÁTEK NA PANELU 30TI DÁRCŮ</t>
  </si>
  <si>
    <t>91161</t>
  </si>
  <si>
    <t>STANOVENÍ C4 SLOŽKY KOMPLEMENTU</t>
  </si>
  <si>
    <t>91171</t>
  </si>
  <si>
    <t>STANOVENÍ IgG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</si>
  <si>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</si>
  <si>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</si>
  <si>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</si>
  <si>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</si>
  <si>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</si>
  <si>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</si>
  <si>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91501</t>
  </si>
  <si>
    <t>STANOVENÍ HLADIN REVMATOIDNÍHO FAKTORU (RF) NEFELO</t>
  </si>
  <si>
    <t>91493</t>
  </si>
  <si>
    <t>IMUNOANALYTICKÉ STANOVENÍ AUTOPROTILÁTEK PROTI SPE</t>
  </si>
  <si>
    <t>91289</t>
  </si>
  <si>
    <t>STANOVENÍ REVMATOIDNÍHO FAKTORU IgA ELISA</t>
  </si>
  <si>
    <t>91159</t>
  </si>
  <si>
    <t>STANOVENÍ C3 SLOŽKY KOMPLEMENTU</t>
  </si>
  <si>
    <t>91489</t>
  </si>
  <si>
    <t>IMUNOANALYTICKÉ STANOVENÍ AUTOPROTILÁTEK PROTI LKM</t>
  </si>
  <si>
    <t>44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</si>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</sst>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6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  <numFmt numFmtId="178" formatCode="#,##0.000"/>
  </numFmts>
  <fonts count="71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4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1022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1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8" xfId="26" applyNumberFormat="1" applyFont="1" applyFill="1" applyBorder="1"/>
    <xf numFmtId="167" fontId="31" fillId="7" borderId="115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19" xfId="0" applyNumberFormat="1" applyFont="1" applyBorder="1" applyAlignment="1">
      <alignment horizontal="right" vertical="center"/>
    </xf>
    <xf numFmtId="173" fontId="41" fillId="0" borderId="119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4" fontId="41" fillId="0" borderId="122" xfId="0" applyNumberFormat="1" applyFont="1" applyBorder="1" applyAlignment="1">
      <alignment vertical="center"/>
    </xf>
    <xf numFmtId="174" fontId="41" fillId="0" borderId="119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2" xfId="0" applyNumberFormat="1" applyFont="1" applyBorder="1" applyAlignment="1">
      <alignment vertical="center"/>
    </xf>
    <xf numFmtId="0" fontId="34" fillId="0" borderId="120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8" xfId="0" applyNumberFormat="1" applyFont="1" applyFill="1" applyBorder="1"/>
    <xf numFmtId="3" fontId="0" fillId="8" borderId="87" xfId="0" applyNumberFormat="1" applyFont="1" applyFill="1" applyBorder="1"/>
    <xf numFmtId="0" fontId="0" fillId="0" borderId="129" xfId="0" applyNumberFormat="1" applyFont="1" applyBorder="1"/>
    <xf numFmtId="3" fontId="0" fillId="0" borderId="130" xfId="0" applyNumberFormat="1" applyFont="1" applyBorder="1"/>
    <xf numFmtId="0" fontId="0" fillId="8" borderId="129" xfId="0" applyNumberFormat="1" applyFont="1" applyFill="1" applyBorder="1"/>
    <xf numFmtId="3" fontId="0" fillId="8" borderId="130" xfId="0" applyNumberFormat="1" applyFont="1" applyFill="1" applyBorder="1"/>
    <xf numFmtId="0" fontId="59" fillId="9" borderId="129" xfId="0" applyNumberFormat="1" applyFont="1" applyFill="1" applyBorder="1"/>
    <xf numFmtId="3" fontId="59" fillId="9" borderId="130" xfId="0" applyNumberFormat="1" applyFont="1" applyFill="1" applyBorder="1"/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9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10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3" fontId="3" fillId="2" borderId="106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3" xfId="0" applyFont="1" applyBorder="1" applyAlignment="1">
      <alignment horizontal="center" vertical="center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24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6" xfId="0" applyNumberFormat="1" applyFont="1" applyFill="1" applyBorder="1" applyAlignment="1">
      <alignment horizontal="center" vertical="center" wrapText="1"/>
    </xf>
    <xf numFmtId="168" fontId="61" fillId="2" borderId="124" xfId="0" applyNumberFormat="1" applyFont="1" applyFill="1" applyBorder="1" applyAlignment="1">
      <alignment horizontal="center" vertical="center" wrapText="1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2" fillId="0" borderId="2" xfId="26" applyFont="1" applyFill="1" applyBorder="1" applyAlignment="1"/>
    <xf numFmtId="3" fontId="61" fillId="4" borderId="102" xfId="0" applyNumberFormat="1" applyFont="1" applyFill="1" applyBorder="1" applyAlignment="1">
      <alignment horizontal="center" vertical="center"/>
    </xf>
    <xf numFmtId="3" fontId="61" fillId="4" borderId="117" xfId="0" applyNumberFormat="1" applyFont="1" applyFill="1" applyBorder="1" applyAlignment="1">
      <alignment horizontal="center" vertical="center"/>
    </xf>
    <xf numFmtId="9" fontId="61" fillId="4" borderId="102" xfId="0" applyNumberFormat="1" applyFont="1" applyFill="1" applyBorder="1" applyAlignment="1">
      <alignment horizontal="center" vertical="center"/>
    </xf>
    <xf numFmtId="9" fontId="61" fillId="4" borderId="117" xfId="0" applyNumberFormat="1" applyFont="1" applyFill="1" applyBorder="1" applyAlignment="1">
      <alignment horizontal="center" vertical="center"/>
    </xf>
    <xf numFmtId="3" fontId="61" fillId="4" borderId="103" xfId="0" applyNumberFormat="1" applyFont="1" applyFill="1" applyBorder="1" applyAlignment="1">
      <alignment horizontal="center" vertical="center" wrapText="1"/>
    </xf>
    <xf numFmtId="3" fontId="61" fillId="4" borderId="118" xfId="0" applyNumberFormat="1" applyFont="1" applyFill="1" applyBorder="1" applyAlignment="1">
      <alignment horizontal="center" vertical="center" wrapText="1"/>
    </xf>
    <xf numFmtId="0" fontId="41" fillId="2" borderId="125" xfId="0" applyFont="1" applyFill="1" applyBorder="1" applyAlignment="1">
      <alignment horizontal="center" vertical="center" wrapText="1"/>
    </xf>
    <xf numFmtId="0" fontId="41" fillId="2" borderId="106" xfId="0" applyFont="1" applyFill="1" applyBorder="1" applyAlignment="1">
      <alignment horizontal="center" vertical="center" wrapText="1"/>
    </xf>
    <xf numFmtId="0" fontId="61" fillId="11" borderId="127" xfId="0" applyFont="1" applyFill="1" applyBorder="1" applyAlignment="1">
      <alignment horizontal="center"/>
    </xf>
    <xf numFmtId="0" fontId="61" fillId="11" borderId="126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41" fillId="4" borderId="112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9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7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55" xfId="26" applyNumberFormat="1" applyFont="1" applyFill="1" applyBorder="1" applyAlignment="1">
      <alignment horizontal="right" vertical="top"/>
    </xf>
    <xf numFmtId="3" fontId="33" fillId="0" borderId="107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7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0" fontId="6" fillId="0" borderId="2" xfId="26" applyFont="1" applyFill="1" applyBorder="1" applyAlignment="1">
      <alignment horizontal="left"/>
    </xf>
    <xf numFmtId="0" fontId="34" fillId="0" borderId="55" xfId="0" applyFont="1" applyFill="1" applyBorder="1" applyAlignment="1">
      <alignment horizontal="right" vertical="top"/>
    </xf>
    <xf numFmtId="0" fontId="34" fillId="0" borderId="107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7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7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0" fontId="60" fillId="0" borderId="0" xfId="1" applyFont="1"/>
    <xf numFmtId="3" fontId="35" fillId="12" borderId="132" xfId="0" applyNumberFormat="1" applyFont="1" applyFill="1" applyBorder="1" applyAlignment="1">
      <alignment horizontal="right" vertical="top"/>
    </xf>
    <xf numFmtId="3" fontId="35" fillId="12" borderId="133" xfId="0" applyNumberFormat="1" applyFont="1" applyFill="1" applyBorder="1" applyAlignment="1">
      <alignment horizontal="right" vertical="top"/>
    </xf>
    <xf numFmtId="177" fontId="35" fillId="12" borderId="134" xfId="0" applyNumberFormat="1" applyFont="1" applyFill="1" applyBorder="1" applyAlignment="1">
      <alignment horizontal="right" vertical="top"/>
    </xf>
    <xf numFmtId="3" fontId="35" fillId="0" borderId="132" xfId="0" applyNumberFormat="1" applyFont="1" applyBorder="1" applyAlignment="1">
      <alignment horizontal="right" vertical="top"/>
    </xf>
    <xf numFmtId="177" fontId="35" fillId="12" borderId="135" xfId="0" applyNumberFormat="1" applyFont="1" applyFill="1" applyBorder="1" applyAlignment="1">
      <alignment horizontal="right" vertical="top"/>
    </xf>
    <xf numFmtId="3" fontId="37" fillId="12" borderId="137" xfId="0" applyNumberFormat="1" applyFont="1" applyFill="1" applyBorder="1" applyAlignment="1">
      <alignment horizontal="right" vertical="top"/>
    </xf>
    <xf numFmtId="3" fontId="37" fillId="12" borderId="138" xfId="0" applyNumberFormat="1" applyFont="1" applyFill="1" applyBorder="1" applyAlignment="1">
      <alignment horizontal="right" vertical="top"/>
    </xf>
    <xf numFmtId="0" fontId="37" fillId="12" borderId="139" xfId="0" applyFont="1" applyFill="1" applyBorder="1" applyAlignment="1">
      <alignment horizontal="right" vertical="top"/>
    </xf>
    <xf numFmtId="3" fontId="37" fillId="0" borderId="137" xfId="0" applyNumberFormat="1" applyFont="1" applyBorder="1" applyAlignment="1">
      <alignment horizontal="right" vertical="top"/>
    </xf>
    <xf numFmtId="0" fontId="37" fillId="12" borderId="140" xfId="0" applyFont="1" applyFill="1" applyBorder="1" applyAlignment="1">
      <alignment horizontal="right" vertical="top"/>
    </xf>
    <xf numFmtId="0" fontId="35" fillId="12" borderId="134" xfId="0" applyFont="1" applyFill="1" applyBorder="1" applyAlignment="1">
      <alignment horizontal="right" vertical="top"/>
    </xf>
    <xf numFmtId="0" fontId="35" fillId="12" borderId="135" xfId="0" applyFont="1" applyFill="1" applyBorder="1" applyAlignment="1">
      <alignment horizontal="right" vertical="top"/>
    </xf>
    <xf numFmtId="177" fontId="37" fillId="12" borderId="139" xfId="0" applyNumberFormat="1" applyFont="1" applyFill="1" applyBorder="1" applyAlignment="1">
      <alignment horizontal="right" vertical="top"/>
    </xf>
    <xf numFmtId="177" fontId="37" fillId="12" borderId="140" xfId="0" applyNumberFormat="1" applyFont="1" applyFill="1" applyBorder="1" applyAlignment="1">
      <alignment horizontal="right" vertical="top"/>
    </xf>
    <xf numFmtId="3" fontId="37" fillId="0" borderId="141" xfId="0" applyNumberFormat="1" applyFont="1" applyBorder="1" applyAlignment="1">
      <alignment horizontal="right" vertical="top"/>
    </xf>
    <xf numFmtId="3" fontId="37" fillId="0" borderId="142" xfId="0" applyNumberFormat="1" applyFont="1" applyBorder="1" applyAlignment="1">
      <alignment horizontal="right" vertical="top"/>
    </xf>
    <xf numFmtId="0" fontId="37" fillId="0" borderId="143" xfId="0" applyFont="1" applyBorder="1" applyAlignment="1">
      <alignment horizontal="right" vertical="top"/>
    </xf>
    <xf numFmtId="177" fontId="37" fillId="12" borderId="144" xfId="0" applyNumberFormat="1" applyFont="1" applyFill="1" applyBorder="1" applyAlignment="1">
      <alignment horizontal="right" vertical="top"/>
    </xf>
    <xf numFmtId="0" fontId="39" fillId="13" borderId="131" xfId="0" applyFont="1" applyFill="1" applyBorder="1" applyAlignment="1">
      <alignment vertical="top"/>
    </xf>
    <xf numFmtId="0" fontId="39" fillId="13" borderId="131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4"/>
    </xf>
    <xf numFmtId="0" fontId="40" fillId="13" borderId="136" xfId="0" applyFont="1" applyFill="1" applyBorder="1" applyAlignment="1">
      <alignment vertical="top" indent="6"/>
    </xf>
    <xf numFmtId="0" fontId="39" fillId="13" borderId="131" xfId="0" applyFont="1" applyFill="1" applyBorder="1" applyAlignment="1">
      <alignment vertical="top" indent="8"/>
    </xf>
    <xf numFmtId="0" fontId="40" fillId="13" borderId="136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6"/>
    </xf>
    <xf numFmtId="0" fontId="40" fillId="13" borderId="136" xfId="0" applyFont="1" applyFill="1" applyBorder="1" applyAlignment="1">
      <alignment vertical="top" indent="4"/>
    </xf>
    <xf numFmtId="0" fontId="34" fillId="13" borderId="131" xfId="0" applyFont="1" applyFill="1" applyBorder="1"/>
    <xf numFmtId="0" fontId="40" fillId="13" borderId="21" xfId="0" applyFont="1" applyFill="1" applyBorder="1" applyAlignment="1">
      <alignment vertical="top"/>
    </xf>
    <xf numFmtId="0" fontId="31" fillId="0" borderId="0" xfId="0" applyFont="1" applyAlignment="1">
      <alignment horizontal="left"/>
    </xf>
    <xf numFmtId="3" fontId="31" fillId="0" borderId="0" xfId="0" applyNumberFormat="1" applyFont="1" applyAlignment="1">
      <alignment horizontal="left"/>
    </xf>
    <xf numFmtId="3" fontId="31" fillId="0" borderId="0" xfId="0" applyNumberFormat="1" applyFont="1" applyAlignment="1">
      <alignment horizontal="right"/>
    </xf>
    <xf numFmtId="9" fontId="31" fillId="0" borderId="0" xfId="0" applyNumberFormat="1" applyFont="1" applyAlignment="1">
      <alignment horizontal="right"/>
    </xf>
    <xf numFmtId="3" fontId="31" fillId="0" borderId="0" xfId="0" applyNumberFormat="1" applyFont="1"/>
    <xf numFmtId="164" fontId="33" fillId="2" borderId="121" xfId="53" applyNumberFormat="1" applyFont="1" applyFill="1" applyBorder="1" applyAlignment="1">
      <alignment horizontal="left"/>
    </xf>
    <xf numFmtId="164" fontId="33" fillId="2" borderId="145" xfId="53" applyNumberFormat="1" applyFont="1" applyFill="1" applyBorder="1" applyAlignment="1">
      <alignment horizontal="left"/>
    </xf>
    <xf numFmtId="0" fontId="33" fillId="2" borderId="145" xfId="53" applyNumberFormat="1" applyFont="1" applyFill="1" applyBorder="1" applyAlignment="1">
      <alignment horizontal="left"/>
    </xf>
    <xf numFmtId="164" fontId="33" fillId="2" borderId="119" xfId="53" applyNumberFormat="1" applyFont="1" applyFill="1" applyBorder="1" applyAlignment="1">
      <alignment horizontal="left"/>
    </xf>
    <xf numFmtId="3" fontId="33" fillId="2" borderId="119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1" xfId="0" applyFont="1" applyFill="1" applyBorder="1"/>
    <xf numFmtId="3" fontId="41" fillId="2" borderId="122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2" xfId="0" applyNumberFormat="1" applyFont="1" applyFill="1" applyBorder="1"/>
    <xf numFmtId="9" fontId="34" fillId="0" borderId="102" xfId="0" applyNumberFormat="1" applyFont="1" applyFill="1" applyBorder="1"/>
    <xf numFmtId="3" fontId="34" fillId="0" borderId="103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6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45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1" xfId="79" applyFont="1" applyFill="1" applyBorder="1" applyAlignment="1">
      <alignment horizontal="left"/>
    </xf>
    <xf numFmtId="3" fontId="3" fillId="2" borderId="102" xfId="80" applyNumberFormat="1" applyFont="1" applyFill="1" applyBorder="1"/>
    <xf numFmtId="3" fontId="3" fillId="2" borderId="103" xfId="80" applyNumberFormat="1" applyFont="1" applyFill="1" applyBorder="1"/>
    <xf numFmtId="9" fontId="3" fillId="2" borderId="146" xfId="80" applyNumberFormat="1" applyFont="1" applyFill="1" applyBorder="1"/>
    <xf numFmtId="9" fontId="3" fillId="2" borderId="102" xfId="80" applyNumberFormat="1" applyFont="1" applyFill="1" applyBorder="1"/>
    <xf numFmtId="9" fontId="3" fillId="2" borderId="103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1" xfId="0" applyFont="1" applyFill="1" applyBorder="1"/>
    <xf numFmtId="0" fontId="41" fillId="0" borderId="127" xfId="0" applyFont="1" applyFill="1" applyBorder="1" applyAlignment="1">
      <alignment horizontal="left" indent="1"/>
    </xf>
    <xf numFmtId="0" fontId="41" fillId="0" borderId="110" xfId="0" applyFont="1" applyFill="1" applyBorder="1" applyAlignment="1">
      <alignment horizontal="left" indent="1"/>
    </xf>
    <xf numFmtId="9" fontId="34" fillId="0" borderId="147" xfId="0" applyNumberFormat="1" applyFont="1" applyFill="1" applyBorder="1"/>
    <xf numFmtId="9" fontId="34" fillId="0" borderId="101" xfId="0" applyNumberFormat="1" applyFont="1" applyFill="1" applyBorder="1"/>
    <xf numFmtId="9" fontId="34" fillId="0" borderId="105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8" xfId="0" applyNumberFormat="1" applyFont="1" applyFill="1" applyBorder="1"/>
    <xf numFmtId="9" fontId="34" fillId="0" borderId="108" xfId="0" applyNumberFormat="1" applyFont="1" applyFill="1" applyBorder="1"/>
    <xf numFmtId="9" fontId="34" fillId="0" borderId="123" xfId="0" applyNumberFormat="1" applyFont="1" applyFill="1" applyBorder="1"/>
    <xf numFmtId="9" fontId="31" fillId="0" borderId="0" xfId="0" applyNumberFormat="1" applyFont="1"/>
    <xf numFmtId="0" fontId="67" fillId="0" borderId="0" xfId="0" applyFont="1" applyFill="1"/>
    <xf numFmtId="0" fontId="68" fillId="0" borderId="0" xfId="0" applyFont="1" applyFill="1"/>
    <xf numFmtId="0" fontId="41" fillId="13" borderId="111" xfId="0" applyFont="1" applyFill="1" applyBorder="1"/>
    <xf numFmtId="0" fontId="41" fillId="13" borderId="127" xfId="0" applyFont="1" applyFill="1" applyBorder="1"/>
    <xf numFmtId="0" fontId="41" fillId="13" borderId="110" xfId="0" applyFont="1" applyFill="1" applyBorder="1"/>
    <xf numFmtId="0" fontId="3" fillId="2" borderId="102" xfId="80" applyFont="1" applyFill="1" applyBorder="1"/>
    <xf numFmtId="3" fontId="34" fillId="0" borderId="148" xfId="0" applyNumberFormat="1" applyFont="1" applyFill="1" applyBorder="1"/>
    <xf numFmtId="3" fontId="34" fillId="0" borderId="108" xfId="0" applyNumberFormat="1" applyFont="1" applyFill="1" applyBorder="1"/>
    <xf numFmtId="3" fontId="34" fillId="0" borderId="123" xfId="0" applyNumberFormat="1" applyFont="1" applyFill="1" applyBorder="1"/>
    <xf numFmtId="0" fontId="34" fillId="0" borderId="111" xfId="0" applyFont="1" applyFill="1" applyBorder="1"/>
    <xf numFmtId="0" fontId="34" fillId="0" borderId="127" xfId="0" applyFont="1" applyFill="1" applyBorder="1"/>
    <xf numFmtId="0" fontId="34" fillId="0" borderId="110" xfId="0" applyFont="1" applyFill="1" applyBorder="1"/>
    <xf numFmtId="3" fontId="34" fillId="0" borderId="147" xfId="0" applyNumberFormat="1" applyFont="1" applyFill="1" applyBorder="1"/>
    <xf numFmtId="3" fontId="34" fillId="0" borderId="101" xfId="0" applyNumberFormat="1" applyFont="1" applyFill="1" applyBorder="1"/>
    <xf numFmtId="3" fontId="34" fillId="0" borderId="105" xfId="0" applyNumberFormat="1" applyFont="1" applyFill="1" applyBorder="1"/>
    <xf numFmtId="0" fontId="3" fillId="2" borderId="149" xfId="79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80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" fillId="2" borderId="152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53" xfId="0" applyFont="1" applyFill="1" applyBorder="1"/>
    <xf numFmtId="0" fontId="34" fillId="0" borderId="154" xfId="0" applyFont="1" applyFill="1" applyBorder="1"/>
    <xf numFmtId="0" fontId="34" fillId="0" borderId="154" xfId="0" applyFont="1" applyFill="1" applyBorder="1" applyAlignment="1">
      <alignment horizontal="right"/>
    </xf>
    <xf numFmtId="0" fontId="34" fillId="0" borderId="154" xfId="0" applyFont="1" applyFill="1" applyBorder="1" applyAlignment="1">
      <alignment horizontal="left"/>
    </xf>
    <xf numFmtId="164" fontId="34" fillId="0" borderId="154" xfId="0" applyNumberFormat="1" applyFont="1" applyFill="1" applyBorder="1"/>
    <xf numFmtId="165" fontId="34" fillId="0" borderId="154" xfId="0" applyNumberFormat="1" applyFont="1" applyFill="1" applyBorder="1"/>
    <xf numFmtId="9" fontId="34" fillId="0" borderId="154" xfId="0" applyNumberFormat="1" applyFont="1" applyFill="1" applyBorder="1"/>
    <xf numFmtId="9" fontId="34" fillId="0" borderId="155" xfId="0" applyNumberFormat="1" applyFont="1" applyFill="1" applyBorder="1"/>
    <xf numFmtId="0" fontId="34" fillId="0" borderId="156" xfId="0" applyFont="1" applyFill="1" applyBorder="1"/>
    <xf numFmtId="0" fontId="34" fillId="0" borderId="157" xfId="0" applyFont="1" applyFill="1" applyBorder="1"/>
    <xf numFmtId="0" fontId="34" fillId="0" borderId="157" xfId="0" applyFont="1" applyFill="1" applyBorder="1" applyAlignment="1">
      <alignment horizontal="right"/>
    </xf>
    <xf numFmtId="0" fontId="34" fillId="0" borderId="157" xfId="0" applyFont="1" applyFill="1" applyBorder="1" applyAlignment="1">
      <alignment horizontal="left"/>
    </xf>
    <xf numFmtId="164" fontId="34" fillId="0" borderId="157" xfId="0" applyNumberFormat="1" applyFont="1" applyFill="1" applyBorder="1"/>
    <xf numFmtId="165" fontId="34" fillId="0" borderId="157" xfId="0" applyNumberFormat="1" applyFont="1" applyFill="1" applyBorder="1"/>
    <xf numFmtId="9" fontId="34" fillId="0" borderId="157" xfId="0" applyNumberFormat="1" applyFont="1" applyFill="1" applyBorder="1"/>
    <xf numFmtId="9" fontId="34" fillId="0" borderId="158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4" xfId="0" applyNumberFormat="1" applyFont="1" applyFill="1" applyBorder="1"/>
    <xf numFmtId="3" fontId="34" fillId="0" borderId="155" xfId="0" applyNumberFormat="1" applyFont="1" applyFill="1" applyBorder="1"/>
    <xf numFmtId="3" fontId="34" fillId="0" borderId="157" xfId="0" applyNumberFormat="1" applyFont="1" applyFill="1" applyBorder="1"/>
    <xf numFmtId="3" fontId="34" fillId="0" borderId="158" xfId="0" applyNumberFormat="1" applyFont="1" applyFill="1" applyBorder="1"/>
    <xf numFmtId="3" fontId="34" fillId="0" borderId="160" xfId="0" applyNumberFormat="1" applyFont="1" applyFill="1" applyBorder="1"/>
    <xf numFmtId="9" fontId="34" fillId="0" borderId="160" xfId="0" applyNumberFormat="1" applyFont="1" applyFill="1" applyBorder="1"/>
    <xf numFmtId="3" fontId="34" fillId="0" borderId="161" xfId="0" applyNumberFormat="1" applyFont="1" applyFill="1" applyBorder="1"/>
    <xf numFmtId="0" fontId="41" fillId="0" borderId="27" xfId="0" applyFont="1" applyFill="1" applyBorder="1"/>
    <xf numFmtId="0" fontId="41" fillId="0" borderId="153" xfId="0" applyFont="1" applyFill="1" applyBorder="1"/>
    <xf numFmtId="0" fontId="41" fillId="0" borderId="159" xfId="0" applyFont="1" applyFill="1" applyBorder="1"/>
    <xf numFmtId="0" fontId="41" fillId="2" borderId="6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3" fillId="2" borderId="60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4" xfId="0" applyNumberFormat="1" applyFont="1" applyFill="1" applyBorder="1" applyAlignment="1">
      <alignment horizontal="right"/>
    </xf>
    <xf numFmtId="164" fontId="34" fillId="0" borderId="157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4" xfId="0" applyNumberFormat="1" applyBorder="1"/>
    <xf numFmtId="9" fontId="0" fillId="0" borderId="154" xfId="0" applyNumberFormat="1" applyBorder="1"/>
    <xf numFmtId="9" fontId="0" fillId="0" borderId="155" xfId="0" applyNumberFormat="1" applyBorder="1"/>
    <xf numFmtId="169" fontId="0" fillId="0" borderId="157" xfId="0" applyNumberFormat="1" applyBorder="1"/>
    <xf numFmtId="9" fontId="0" fillId="0" borderId="157" xfId="0" applyNumberFormat="1" applyBorder="1"/>
    <xf numFmtId="9" fontId="0" fillId="0" borderId="158" xfId="0" applyNumberFormat="1" applyBorder="1"/>
    <xf numFmtId="0" fontId="66" fillId="0" borderId="153" xfId="0" applyFont="1" applyBorder="1" applyAlignment="1">
      <alignment horizontal="left" indent="1"/>
    </xf>
    <xf numFmtId="0" fontId="66" fillId="0" borderId="156" xfId="0" applyFont="1" applyBorder="1" applyAlignment="1">
      <alignment horizontal="left" indent="1"/>
    </xf>
    <xf numFmtId="0" fontId="66" fillId="4" borderId="153" xfId="0" applyFont="1" applyFill="1" applyBorder="1" applyAlignment="1">
      <alignment horizontal="left"/>
    </xf>
    <xf numFmtId="169" fontId="66" fillId="4" borderId="154" xfId="0" applyNumberFormat="1" applyFont="1" applyFill="1" applyBorder="1"/>
    <xf numFmtId="9" fontId="66" fillId="4" borderId="154" xfId="0" applyNumberFormat="1" applyFont="1" applyFill="1" applyBorder="1"/>
    <xf numFmtId="9" fontId="66" fillId="4" borderId="155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4" xfId="0" applyNumberFormat="1" applyFont="1" applyFill="1" applyBorder="1"/>
    <xf numFmtId="169" fontId="34" fillId="0" borderId="155" xfId="0" applyNumberFormat="1" applyFont="1" applyFill="1" applyBorder="1"/>
    <xf numFmtId="169" fontId="34" fillId="0" borderId="157" xfId="0" applyNumberFormat="1" applyFont="1" applyFill="1" applyBorder="1"/>
    <xf numFmtId="169" fontId="34" fillId="0" borderId="158" xfId="0" applyNumberFormat="1" applyFont="1" applyFill="1" applyBorder="1"/>
    <xf numFmtId="0" fontId="41" fillId="0" borderId="156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3" fontId="69" fillId="0" borderId="164" xfId="0" applyNumberFormat="1" applyFont="1" applyBorder="1" applyAlignment="1">
      <alignment horizontal="right"/>
    </xf>
    <xf numFmtId="166" fontId="69" fillId="0" borderId="164" xfId="0" applyNumberFormat="1" applyFont="1" applyBorder="1" applyAlignment="1">
      <alignment horizontal="right"/>
    </xf>
    <xf numFmtId="166" fontId="69" fillId="0" borderId="165" xfId="0" applyNumberFormat="1" applyFont="1" applyBorder="1" applyAlignment="1">
      <alignment horizontal="right"/>
    </xf>
    <xf numFmtId="3" fontId="5" fillId="0" borderId="164" xfId="0" applyNumberFormat="1" applyFont="1" applyBorder="1" applyAlignment="1">
      <alignment horizontal="right"/>
    </xf>
    <xf numFmtId="166" fontId="5" fillId="0" borderId="164" xfId="0" applyNumberFormat="1" applyFont="1" applyBorder="1" applyAlignment="1">
      <alignment horizontal="right"/>
    </xf>
    <xf numFmtId="166" fontId="70" fillId="0" borderId="165" xfId="0" applyNumberFormat="1" applyFont="1" applyBorder="1" applyAlignment="1">
      <alignment horizontal="right"/>
    </xf>
    <xf numFmtId="178" fontId="5" fillId="0" borderId="164" xfId="0" applyNumberFormat="1" applyFont="1" applyBorder="1" applyAlignment="1">
      <alignment horizontal="right"/>
    </xf>
    <xf numFmtId="4" fontId="5" fillId="0" borderId="164" xfId="0" applyNumberFormat="1" applyFont="1" applyBorder="1" applyAlignment="1">
      <alignment horizontal="right"/>
    </xf>
    <xf numFmtId="3" fontId="5" fillId="0" borderId="164" xfId="0" applyNumberFormat="1" applyFont="1" applyBorder="1"/>
    <xf numFmtId="166" fontId="5" fillId="0" borderId="165" xfId="0" applyNumberFormat="1" applyFont="1" applyBorder="1" applyAlignment="1">
      <alignment horizontal="right"/>
    </xf>
    <xf numFmtId="3" fontId="69" fillId="0" borderId="164" xfId="0" applyNumberFormat="1" applyFont="1" applyBorder="1"/>
    <xf numFmtId="166" fontId="69" fillId="0" borderId="164" xfId="0" applyNumberFormat="1" applyFont="1" applyBorder="1"/>
    <xf numFmtId="166" fontId="69" fillId="0" borderId="165" xfId="0" applyNumberFormat="1" applyFont="1" applyBorder="1"/>
    <xf numFmtId="166" fontId="5" fillId="0" borderId="19" xfId="0" applyNumberFormat="1" applyFont="1" applyBorder="1" applyAlignment="1">
      <alignment horizontal="right"/>
    </xf>
    <xf numFmtId="166" fontId="69" fillId="0" borderId="19" xfId="0" applyNumberFormat="1" applyFont="1" applyBorder="1" applyAlignment="1">
      <alignment horizontal="right"/>
    </xf>
    <xf numFmtId="166" fontId="69" fillId="0" borderId="19" xfId="0" applyNumberFormat="1" applyFont="1" applyBorder="1"/>
    <xf numFmtId="166" fontId="70" fillId="0" borderId="19" xfId="0" applyNumberFormat="1" applyFont="1" applyBorder="1" applyAlignment="1">
      <alignment horizontal="right"/>
    </xf>
    <xf numFmtId="3" fontId="34" fillId="0" borderId="164" xfId="0" applyNumberFormat="1" applyFont="1" applyBorder="1"/>
    <xf numFmtId="166" fontId="34" fillId="0" borderId="164" xfId="0" applyNumberFormat="1" applyFont="1" applyBorder="1"/>
    <xf numFmtId="166" fontId="34" fillId="0" borderId="165" xfId="0" applyNumberFormat="1" applyFont="1" applyBorder="1"/>
    <xf numFmtId="0" fontId="5" fillId="0" borderId="164" xfId="0" applyFont="1" applyBorder="1"/>
    <xf numFmtId="3" fontId="34" fillId="0" borderId="164" xfId="0" applyNumberFormat="1" applyFont="1" applyBorder="1" applyAlignment="1">
      <alignment horizontal="right"/>
    </xf>
    <xf numFmtId="166" fontId="34" fillId="0" borderId="19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69" fillId="0" borderId="0" xfId="0" applyNumberFormat="1" applyFont="1" applyBorder="1" applyAlignment="1">
      <alignment horizontal="right"/>
    </xf>
    <xf numFmtId="166" fontId="69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69" fillId="0" borderId="0" xfId="0" applyNumberFormat="1" applyFont="1" applyBorder="1"/>
    <xf numFmtId="166" fontId="69" fillId="0" borderId="0" xfId="0" applyNumberFormat="1" applyFont="1" applyBorder="1"/>
    <xf numFmtId="49" fontId="3" fillId="0" borderId="166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55" xfId="0" applyNumberFormat="1" applyFont="1" applyBorder="1"/>
    <xf numFmtId="166" fontId="34" fillId="0" borderId="55" xfId="0" applyNumberFormat="1" applyFont="1" applyBorder="1"/>
    <xf numFmtId="166" fontId="34" fillId="0" borderId="56" xfId="0" applyNumberFormat="1" applyFont="1" applyBorder="1"/>
    <xf numFmtId="3" fontId="69" fillId="0" borderId="55" xfId="0" applyNumberFormat="1" applyFont="1" applyBorder="1" applyAlignment="1">
      <alignment horizontal="right"/>
    </xf>
    <xf numFmtId="166" fontId="69" fillId="0" borderId="55" xfId="0" applyNumberFormat="1" applyFont="1" applyBorder="1" applyAlignment="1">
      <alignment horizontal="right"/>
    </xf>
    <xf numFmtId="166" fontId="69" fillId="0" borderId="56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70" fillId="0" borderId="56" xfId="0" applyNumberFormat="1" applyFont="1" applyBorder="1" applyAlignment="1">
      <alignment horizontal="right"/>
    </xf>
    <xf numFmtId="178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162" xfId="0" applyNumberFormat="1" applyFont="1" applyBorder="1" applyAlignment="1">
      <alignment horizontal="center"/>
    </xf>
    <xf numFmtId="3" fontId="34" fillId="0" borderId="167" xfId="0" applyNumberFormat="1" applyFont="1" applyBorder="1"/>
    <xf numFmtId="166" fontId="34" fillId="0" borderId="167" xfId="0" applyNumberFormat="1" applyFont="1" applyBorder="1"/>
    <xf numFmtId="166" fontId="34" fillId="0" borderId="168" xfId="0" applyNumberFormat="1" applyFont="1" applyBorder="1"/>
    <xf numFmtId="3" fontId="34" fillId="0" borderId="167" xfId="0" applyNumberFormat="1" applyFont="1" applyBorder="1" applyAlignment="1">
      <alignment horizontal="right"/>
    </xf>
    <xf numFmtId="166" fontId="5" fillId="0" borderId="167" xfId="0" applyNumberFormat="1" applyFont="1" applyBorder="1" applyAlignment="1">
      <alignment horizontal="right"/>
    </xf>
    <xf numFmtId="166" fontId="5" fillId="0" borderId="168" xfId="0" applyNumberFormat="1" applyFont="1" applyBorder="1" applyAlignment="1">
      <alignment horizontal="right"/>
    </xf>
    <xf numFmtId="3" fontId="69" fillId="0" borderId="167" xfId="0" applyNumberFormat="1" applyFont="1" applyBorder="1" applyAlignment="1">
      <alignment horizontal="right"/>
    </xf>
    <xf numFmtId="166" fontId="69" fillId="0" borderId="167" xfId="0" applyNumberFormat="1" applyFont="1" applyBorder="1" applyAlignment="1">
      <alignment horizontal="right"/>
    </xf>
    <xf numFmtId="166" fontId="70" fillId="0" borderId="168" xfId="0" applyNumberFormat="1" applyFont="1" applyBorder="1" applyAlignment="1">
      <alignment horizontal="right"/>
    </xf>
    <xf numFmtId="178" fontId="5" fillId="0" borderId="167" xfId="0" applyNumberFormat="1" applyFont="1" applyBorder="1" applyAlignment="1">
      <alignment horizontal="right"/>
    </xf>
    <xf numFmtId="3" fontId="5" fillId="0" borderId="167" xfId="0" applyNumberFormat="1" applyFont="1" applyBorder="1" applyAlignment="1">
      <alignment horizontal="right"/>
    </xf>
    <xf numFmtId="4" fontId="5" fillId="0" borderId="167" xfId="0" applyNumberFormat="1" applyFont="1" applyBorder="1" applyAlignment="1">
      <alignment horizontal="right"/>
    </xf>
    <xf numFmtId="0" fontId="5" fillId="0" borderId="167" xfId="0" applyFont="1" applyBorder="1"/>
    <xf numFmtId="3" fontId="5" fillId="0" borderId="167" xfId="0" applyNumberFormat="1" applyFont="1" applyBorder="1"/>
    <xf numFmtId="3" fontId="5" fillId="0" borderId="56" xfId="0" applyNumberFormat="1" applyFont="1" applyBorder="1"/>
    <xf numFmtId="3" fontId="5" fillId="0" borderId="165" xfId="0" applyNumberFormat="1" applyFont="1" applyBorder="1"/>
    <xf numFmtId="3" fontId="5" fillId="0" borderId="19" xfId="0" applyNumberFormat="1" applyFont="1" applyBorder="1"/>
    <xf numFmtId="3" fontId="5" fillId="0" borderId="168" xfId="0" applyNumberFormat="1" applyFont="1" applyBorder="1"/>
    <xf numFmtId="3" fontId="11" fillId="0" borderId="166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64" xfId="0" applyNumberFormat="1" applyFont="1" applyBorder="1"/>
    <xf numFmtId="9" fontId="34" fillId="0" borderId="0" xfId="0" applyNumberFormat="1" applyFont="1" applyBorder="1"/>
    <xf numFmtId="3" fontId="34" fillId="0" borderId="163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9" fontId="34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70" xfId="0" applyNumberFormat="1" applyFont="1" applyBorder="1"/>
    <xf numFmtId="9" fontId="34" fillId="0" borderId="167" xfId="0" applyNumberFormat="1" applyFont="1" applyBorder="1"/>
    <xf numFmtId="3" fontId="11" fillId="0" borderId="162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19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3" xfId="76" applyFont="1" applyFill="1" applyBorder="1"/>
    <xf numFmtId="0" fontId="31" fillId="0" borderId="156" xfId="76" applyFont="1" applyFill="1" applyBorder="1"/>
    <xf numFmtId="0" fontId="31" fillId="0" borderId="63" xfId="76" applyFont="1" applyFill="1" applyBorder="1"/>
    <xf numFmtId="0" fontId="31" fillId="0" borderId="171" xfId="76" applyFont="1" applyFill="1" applyBorder="1"/>
    <xf numFmtId="0" fontId="31" fillId="0" borderId="172" xfId="76" applyFont="1" applyFill="1" applyBorder="1"/>
    <xf numFmtId="0" fontId="33" fillId="2" borderId="160" xfId="76" applyNumberFormat="1" applyFont="1" applyFill="1" applyBorder="1" applyAlignment="1">
      <alignment horizontal="left"/>
    </xf>
    <xf numFmtId="0" fontId="33" fillId="2" borderId="173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3" xfId="76" applyNumberFormat="1" applyFont="1" applyFill="1" applyBorder="1"/>
    <xf numFmtId="3" fontId="31" fillId="0" borderId="154" xfId="76" applyNumberFormat="1" applyFont="1" applyFill="1" applyBorder="1"/>
    <xf numFmtId="3" fontId="31" fillId="0" borderId="156" xfId="76" applyNumberFormat="1" applyFont="1" applyFill="1" applyBorder="1"/>
    <xf numFmtId="3" fontId="31" fillId="0" borderId="157" xfId="76" applyNumberFormat="1" applyFont="1" applyFill="1" applyBorder="1"/>
    <xf numFmtId="9" fontId="31" fillId="0" borderId="63" xfId="76" applyNumberFormat="1" applyFont="1" applyFill="1" applyBorder="1"/>
    <xf numFmtId="9" fontId="31" fillId="0" borderId="171" xfId="76" applyNumberFormat="1" applyFont="1" applyFill="1" applyBorder="1"/>
    <xf numFmtId="9" fontId="31" fillId="0" borderId="172" xfId="76" applyNumberFormat="1" applyFont="1" applyFill="1" applyBorder="1"/>
    <xf numFmtId="0" fontId="33" fillId="2" borderId="169" xfId="76" applyNumberFormat="1" applyFont="1" applyFill="1" applyBorder="1" applyAlignment="1">
      <alignment horizontal="left"/>
    </xf>
    <xf numFmtId="0" fontId="33" fillId="2" borderId="161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5" xfId="76" applyNumberFormat="1" applyFont="1" applyFill="1" applyBorder="1"/>
    <xf numFmtId="3" fontId="31" fillId="0" borderId="158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27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26"/>
      <tableStyleElement type="headerRow" dxfId="125"/>
      <tableStyleElement type="totalRow" dxfId="124"/>
      <tableStyleElement type="firstColumn" dxfId="123"/>
      <tableStyleElement type="lastColumn" dxfId="122"/>
      <tableStyleElement type="firstRowStripe" dxfId="121"/>
      <tableStyleElement type="firstColumnStripe" dxfId="120"/>
    </tableStyle>
    <tableStyle name="TableStyleMedium2 2" pivot="0" count="7" xr9:uid="{00000000-0011-0000-FFFF-FFFF01000000}">
      <tableStyleElement type="wholeTable" dxfId="119"/>
      <tableStyleElement type="headerRow" dxfId="118"/>
      <tableStyleElement type="totalRow" dxfId="117"/>
      <tableStyleElement type="firstColumn" dxfId="116"/>
      <tableStyleElement type="lastColumn" dxfId="115"/>
      <tableStyleElement type="firstRowStripe" dxfId="114"/>
      <tableStyleElement type="firstColumnStripe" dxfId="11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Graf'!$B$4:$M$4</c:f>
              <c:numCache>
                <c:formatCode>General</c:formatCode>
                <c:ptCount val="12"/>
                <c:pt idx="0">
                  <c:v>0.42797925078581073</c:v>
                </c:pt>
                <c:pt idx="1">
                  <c:v>0.83165838649967982</c:v>
                </c:pt>
                <c:pt idx="2">
                  <c:v>0.89749028670405484</c:v>
                </c:pt>
                <c:pt idx="3">
                  <c:v>0.91029799440322501</c:v>
                </c:pt>
                <c:pt idx="4">
                  <c:v>0.92141087370533326</c:v>
                </c:pt>
                <c:pt idx="5">
                  <c:v>0.9350073594151127</c:v>
                </c:pt>
                <c:pt idx="6">
                  <c:v>0.91426631563629701</c:v>
                </c:pt>
                <c:pt idx="7">
                  <c:v>0.86423720685641958</c:v>
                </c:pt>
                <c:pt idx="8">
                  <c:v>0.86616271024647074</c:v>
                </c:pt>
                <c:pt idx="9">
                  <c:v>0.87266159071320115</c:v>
                </c:pt>
                <c:pt idx="10">
                  <c:v>0.88334090193746884</c:v>
                </c:pt>
                <c:pt idx="11">
                  <c:v>0.87568753466411164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0.91866552567869875</c:v>
                </c:pt>
                <c:pt idx="1">
                  <c:v>0.91866552567869875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ALOS!$E$33:$E$44</c:f>
              <c:numCache>
                <c:formatCode>0%</c:formatCode>
                <c:ptCount val="12"/>
                <c:pt idx="0">
                  <c:v>1.0022962112514351</c:v>
                </c:pt>
                <c:pt idx="1">
                  <c:v>0.88819648093841641</c:v>
                </c:pt>
                <c:pt idx="2">
                  <c:v>0.9267624914442163</c:v>
                </c:pt>
                <c:pt idx="3">
                  <c:v>0.92402253713505211</c:v>
                </c:pt>
                <c:pt idx="4">
                  <c:v>0.92161391115337588</c:v>
                </c:pt>
                <c:pt idx="5">
                  <c:v>0.91463958937737111</c:v>
                </c:pt>
                <c:pt idx="6">
                  <c:v>0.91629739044805514</c:v>
                </c:pt>
                <c:pt idx="7">
                  <c:v>0.93510432944204436</c:v>
                </c:pt>
                <c:pt idx="8">
                  <c:v>0.930591677503251</c:v>
                </c:pt>
                <c:pt idx="9">
                  <c:v>0.92494433670904264</c:v>
                </c:pt>
                <c:pt idx="10">
                  <c:v>0.91914055050537158</c:v>
                </c:pt>
                <c:pt idx="11">
                  <c:v>0.91764018691588789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19" totalsRowShown="0" headerRowDxfId="112" tableBorderDxfId="111">
  <autoFilter ref="A7:S19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0"/>
    <tableColumn id="2" xr3:uid="{00000000-0010-0000-0000-000002000000}" name="popis" dataDxfId="109"/>
    <tableColumn id="3" xr3:uid="{00000000-0010-0000-0000-000003000000}" name="01 uv_sk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9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9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3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159" totalsRowShown="0">
  <autoFilter ref="C3:S159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2" t="s">
        <v>131</v>
      </c>
      <c r="B1" s="512"/>
    </row>
    <row r="2" spans="1:3" ht="14.45" customHeight="1" thickBot="1" x14ac:dyDescent="0.25">
      <c r="A2" s="701" t="s">
        <v>328</v>
      </c>
      <c r="B2" s="50"/>
    </row>
    <row r="3" spans="1:3" ht="14.45" customHeight="1" thickBot="1" x14ac:dyDescent="0.25">
      <c r="A3" s="508" t="s">
        <v>181</v>
      </c>
      <c r="B3" s="509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0" t="s">
        <v>132</v>
      </c>
      <c r="B10" s="509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79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2222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8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4294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79" t="s">
        <v>4295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4322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7991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1" t="s">
        <v>133</v>
      </c>
      <c r="B25" s="509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8019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8029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8199</v>
      </c>
      <c r="C28" s="51" t="s">
        <v>153</v>
      </c>
    </row>
    <row r="29" spans="1:3" ht="14.45" customHeight="1" x14ac:dyDescent="0.25">
      <c r="A29" s="432" t="str">
        <f>HYPERLINK("#'"&amp;C29&amp;"'!A1",C29)</f>
        <v>ZV Vykáz.-A Det.Lék.</v>
      </c>
      <c r="B29" s="180" t="s">
        <v>8200</v>
      </c>
      <c r="C29" s="51" t="s">
        <v>262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9608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3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9753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10432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7F564D55-5CB3-4F9E-B3BE-BAA446BFECC9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293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9" customWidth="1"/>
    <col min="7" max="7" width="10" style="329" customWidth="1"/>
    <col min="8" max="8" width="6.7109375" style="332" bestFit="1" customWidth="1"/>
    <col min="9" max="9" width="6.7109375" style="329" customWidth="1"/>
    <col min="10" max="10" width="10.85546875" style="329" customWidth="1"/>
    <col min="11" max="11" width="6.7109375" style="332" bestFit="1" customWidth="1"/>
    <col min="12" max="12" width="6.7109375" style="329" customWidth="1"/>
    <col min="13" max="13" width="10.85546875" style="329" customWidth="1"/>
    <col min="14" max="16384" width="8.85546875" style="247"/>
  </cols>
  <sheetData>
    <row r="1" spans="1:13" ht="18.600000000000001" customHeight="1" thickBot="1" x14ac:dyDescent="0.35">
      <c r="A1" s="551" t="s">
        <v>2222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5" customHeight="1" thickBot="1" x14ac:dyDescent="0.25">
      <c r="A2" s="70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289</v>
      </c>
      <c r="G3" s="47">
        <f>SUBTOTAL(9,G6:G1048576)</f>
        <v>59655.515999999989</v>
      </c>
      <c r="H3" s="48">
        <f>IF(M3=0,0,G3/M3)</f>
        <v>5.6889802551517814E-2</v>
      </c>
      <c r="I3" s="47">
        <f>SUBTOTAL(9,I6:I1048576)</f>
        <v>6550.4999999999991</v>
      </c>
      <c r="J3" s="47">
        <f>SUBTOTAL(9,J6:J1048576)</f>
        <v>988959.75992713345</v>
      </c>
      <c r="K3" s="48">
        <f>IF(M3=0,0,J3/M3)</f>
        <v>0.94311019744848223</v>
      </c>
      <c r="L3" s="47">
        <f>SUBTOTAL(9,L6:L1048576)</f>
        <v>6839.4999999999991</v>
      </c>
      <c r="M3" s="49">
        <f>SUBTOTAL(9,M6:M1048576)</f>
        <v>1048615.2759271334</v>
      </c>
    </row>
    <row r="4" spans="1:13" ht="14.45" customHeight="1" thickBot="1" x14ac:dyDescent="0.2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5" customHeight="1" thickBot="1" x14ac:dyDescent="0.25">
      <c r="A5" s="762" t="s">
        <v>161</v>
      </c>
      <c r="B5" s="780" t="s">
        <v>162</v>
      </c>
      <c r="C5" s="780" t="s">
        <v>89</v>
      </c>
      <c r="D5" s="780" t="s">
        <v>163</v>
      </c>
      <c r="E5" s="780" t="s">
        <v>164</v>
      </c>
      <c r="F5" s="781" t="s">
        <v>28</v>
      </c>
      <c r="G5" s="781" t="s">
        <v>14</v>
      </c>
      <c r="H5" s="764" t="s">
        <v>165</v>
      </c>
      <c r="I5" s="763" t="s">
        <v>28</v>
      </c>
      <c r="J5" s="781" t="s">
        <v>14</v>
      </c>
      <c r="K5" s="764" t="s">
        <v>165</v>
      </c>
      <c r="L5" s="763" t="s">
        <v>28</v>
      </c>
      <c r="M5" s="782" t="s">
        <v>14</v>
      </c>
    </row>
    <row r="6" spans="1:13" ht="14.45" customHeight="1" x14ac:dyDescent="0.2">
      <c r="A6" s="741" t="s">
        <v>617</v>
      </c>
      <c r="B6" s="742" t="s">
        <v>1797</v>
      </c>
      <c r="C6" s="742" t="s">
        <v>1798</v>
      </c>
      <c r="D6" s="742" t="s">
        <v>694</v>
      </c>
      <c r="E6" s="742" t="s">
        <v>1799</v>
      </c>
      <c r="F6" s="746"/>
      <c r="G6" s="746"/>
      <c r="H6" s="766">
        <v>0</v>
      </c>
      <c r="I6" s="746">
        <v>5</v>
      </c>
      <c r="J6" s="746">
        <v>82.850000000000023</v>
      </c>
      <c r="K6" s="766">
        <v>1</v>
      </c>
      <c r="L6" s="746">
        <v>5</v>
      </c>
      <c r="M6" s="747">
        <v>82.850000000000023</v>
      </c>
    </row>
    <row r="7" spans="1:13" ht="14.45" customHeight="1" x14ac:dyDescent="0.2">
      <c r="A7" s="748" t="s">
        <v>617</v>
      </c>
      <c r="B7" s="749" t="s">
        <v>1800</v>
      </c>
      <c r="C7" s="749" t="s">
        <v>1801</v>
      </c>
      <c r="D7" s="749" t="s">
        <v>1802</v>
      </c>
      <c r="E7" s="749" t="s">
        <v>1803</v>
      </c>
      <c r="F7" s="753"/>
      <c r="G7" s="753"/>
      <c r="H7" s="767">
        <v>0</v>
      </c>
      <c r="I7" s="753">
        <v>1</v>
      </c>
      <c r="J7" s="753">
        <v>123.16999999999999</v>
      </c>
      <c r="K7" s="767">
        <v>1</v>
      </c>
      <c r="L7" s="753">
        <v>1</v>
      </c>
      <c r="M7" s="754">
        <v>123.16999999999999</v>
      </c>
    </row>
    <row r="8" spans="1:13" ht="14.45" customHeight="1" x14ac:dyDescent="0.2">
      <c r="A8" s="748" t="s">
        <v>617</v>
      </c>
      <c r="B8" s="749" t="s">
        <v>1804</v>
      </c>
      <c r="C8" s="749" t="s">
        <v>1805</v>
      </c>
      <c r="D8" s="749" t="s">
        <v>1806</v>
      </c>
      <c r="E8" s="749" t="s">
        <v>1807</v>
      </c>
      <c r="F8" s="753"/>
      <c r="G8" s="753"/>
      <c r="H8" s="767">
        <v>0</v>
      </c>
      <c r="I8" s="753">
        <v>1</v>
      </c>
      <c r="J8" s="753">
        <v>1041.1199999999999</v>
      </c>
      <c r="K8" s="767">
        <v>1</v>
      </c>
      <c r="L8" s="753">
        <v>1</v>
      </c>
      <c r="M8" s="754">
        <v>1041.1199999999999</v>
      </c>
    </row>
    <row r="9" spans="1:13" ht="14.45" customHeight="1" x14ac:dyDescent="0.2">
      <c r="A9" s="748" t="s">
        <v>617</v>
      </c>
      <c r="B9" s="749" t="s">
        <v>1808</v>
      </c>
      <c r="C9" s="749" t="s">
        <v>1809</v>
      </c>
      <c r="D9" s="749" t="s">
        <v>1810</v>
      </c>
      <c r="E9" s="749" t="s">
        <v>1811</v>
      </c>
      <c r="F9" s="753"/>
      <c r="G9" s="753"/>
      <c r="H9" s="767">
        <v>0</v>
      </c>
      <c r="I9" s="753">
        <v>1</v>
      </c>
      <c r="J9" s="753">
        <v>70.410000000000011</v>
      </c>
      <c r="K9" s="767">
        <v>1</v>
      </c>
      <c r="L9" s="753">
        <v>1</v>
      </c>
      <c r="M9" s="754">
        <v>70.410000000000011</v>
      </c>
    </row>
    <row r="10" spans="1:13" ht="14.45" customHeight="1" x14ac:dyDescent="0.2">
      <c r="A10" s="748" t="s">
        <v>617</v>
      </c>
      <c r="B10" s="749" t="s">
        <v>1808</v>
      </c>
      <c r="C10" s="749" t="s">
        <v>1812</v>
      </c>
      <c r="D10" s="749" t="s">
        <v>1810</v>
      </c>
      <c r="E10" s="749" t="s">
        <v>1813</v>
      </c>
      <c r="F10" s="753"/>
      <c r="G10" s="753"/>
      <c r="H10" s="767">
        <v>0</v>
      </c>
      <c r="I10" s="753">
        <v>1</v>
      </c>
      <c r="J10" s="753">
        <v>81.180000000000007</v>
      </c>
      <c r="K10" s="767">
        <v>1</v>
      </c>
      <c r="L10" s="753">
        <v>1</v>
      </c>
      <c r="M10" s="754">
        <v>81.180000000000007</v>
      </c>
    </row>
    <row r="11" spans="1:13" ht="14.45" customHeight="1" x14ac:dyDescent="0.2">
      <c r="A11" s="748" t="s">
        <v>617</v>
      </c>
      <c r="B11" s="749" t="s">
        <v>1814</v>
      </c>
      <c r="C11" s="749" t="s">
        <v>1815</v>
      </c>
      <c r="D11" s="749" t="s">
        <v>771</v>
      </c>
      <c r="E11" s="749" t="s">
        <v>1816</v>
      </c>
      <c r="F11" s="753"/>
      <c r="G11" s="753"/>
      <c r="H11" s="767">
        <v>0</v>
      </c>
      <c r="I11" s="753">
        <v>1</v>
      </c>
      <c r="J11" s="753">
        <v>1895.77</v>
      </c>
      <c r="K11" s="767">
        <v>1</v>
      </c>
      <c r="L11" s="753">
        <v>1</v>
      </c>
      <c r="M11" s="754">
        <v>1895.77</v>
      </c>
    </row>
    <row r="12" spans="1:13" ht="14.45" customHeight="1" x14ac:dyDescent="0.2">
      <c r="A12" s="748" t="s">
        <v>617</v>
      </c>
      <c r="B12" s="749" t="s">
        <v>1814</v>
      </c>
      <c r="C12" s="749" t="s">
        <v>1817</v>
      </c>
      <c r="D12" s="749" t="s">
        <v>765</v>
      </c>
      <c r="E12" s="749" t="s">
        <v>1818</v>
      </c>
      <c r="F12" s="753"/>
      <c r="G12" s="753"/>
      <c r="H12" s="767">
        <v>0</v>
      </c>
      <c r="I12" s="753">
        <v>18</v>
      </c>
      <c r="J12" s="753">
        <v>12981.6</v>
      </c>
      <c r="K12" s="767">
        <v>1</v>
      </c>
      <c r="L12" s="753">
        <v>18</v>
      </c>
      <c r="M12" s="754">
        <v>12981.6</v>
      </c>
    </row>
    <row r="13" spans="1:13" ht="14.45" customHeight="1" x14ac:dyDescent="0.2">
      <c r="A13" s="748" t="s">
        <v>617</v>
      </c>
      <c r="B13" s="749" t="s">
        <v>1814</v>
      </c>
      <c r="C13" s="749" t="s">
        <v>1819</v>
      </c>
      <c r="D13" s="749" t="s">
        <v>765</v>
      </c>
      <c r="E13" s="749" t="s">
        <v>1820</v>
      </c>
      <c r="F13" s="753"/>
      <c r="G13" s="753"/>
      <c r="H13" s="767">
        <v>0</v>
      </c>
      <c r="I13" s="753">
        <v>10</v>
      </c>
      <c r="J13" s="753">
        <v>2718.5000000000005</v>
      </c>
      <c r="K13" s="767">
        <v>1</v>
      </c>
      <c r="L13" s="753">
        <v>10</v>
      </c>
      <c r="M13" s="754">
        <v>2718.5000000000005</v>
      </c>
    </row>
    <row r="14" spans="1:13" ht="14.45" customHeight="1" x14ac:dyDescent="0.2">
      <c r="A14" s="748" t="s">
        <v>617</v>
      </c>
      <c r="B14" s="749" t="s">
        <v>1814</v>
      </c>
      <c r="C14" s="749" t="s">
        <v>1821</v>
      </c>
      <c r="D14" s="749" t="s">
        <v>765</v>
      </c>
      <c r="E14" s="749" t="s">
        <v>1822</v>
      </c>
      <c r="F14" s="753"/>
      <c r="G14" s="753"/>
      <c r="H14" s="767">
        <v>0</v>
      </c>
      <c r="I14" s="753">
        <v>105</v>
      </c>
      <c r="J14" s="753">
        <v>66219.3</v>
      </c>
      <c r="K14" s="767">
        <v>1</v>
      </c>
      <c r="L14" s="753">
        <v>105</v>
      </c>
      <c r="M14" s="754">
        <v>66219.3</v>
      </c>
    </row>
    <row r="15" spans="1:13" ht="14.45" customHeight="1" x14ac:dyDescent="0.2">
      <c r="A15" s="748" t="s">
        <v>617</v>
      </c>
      <c r="B15" s="749" t="s">
        <v>1814</v>
      </c>
      <c r="C15" s="749" t="s">
        <v>1823</v>
      </c>
      <c r="D15" s="749" t="s">
        <v>765</v>
      </c>
      <c r="E15" s="749" t="s">
        <v>1824</v>
      </c>
      <c r="F15" s="753"/>
      <c r="G15" s="753"/>
      <c r="H15" s="767">
        <v>0</v>
      </c>
      <c r="I15" s="753">
        <v>4</v>
      </c>
      <c r="J15" s="753">
        <v>3654.6000000000004</v>
      </c>
      <c r="K15" s="767">
        <v>1</v>
      </c>
      <c r="L15" s="753">
        <v>4</v>
      </c>
      <c r="M15" s="754">
        <v>3654.6000000000004</v>
      </c>
    </row>
    <row r="16" spans="1:13" ht="14.45" customHeight="1" x14ac:dyDescent="0.2">
      <c r="A16" s="748" t="s">
        <v>617</v>
      </c>
      <c r="B16" s="749" t="s">
        <v>1814</v>
      </c>
      <c r="C16" s="749" t="s">
        <v>1825</v>
      </c>
      <c r="D16" s="749" t="s">
        <v>765</v>
      </c>
      <c r="E16" s="749" t="s">
        <v>1826</v>
      </c>
      <c r="F16" s="753"/>
      <c r="G16" s="753"/>
      <c r="H16" s="767">
        <v>0</v>
      </c>
      <c r="I16" s="753">
        <v>144</v>
      </c>
      <c r="J16" s="753">
        <v>58888.799999999996</v>
      </c>
      <c r="K16" s="767">
        <v>1</v>
      </c>
      <c r="L16" s="753">
        <v>144</v>
      </c>
      <c r="M16" s="754">
        <v>58888.799999999996</v>
      </c>
    </row>
    <row r="17" spans="1:13" ht="14.45" customHeight="1" x14ac:dyDescent="0.2">
      <c r="A17" s="748" t="s">
        <v>617</v>
      </c>
      <c r="B17" s="749" t="s">
        <v>1827</v>
      </c>
      <c r="C17" s="749" t="s">
        <v>1828</v>
      </c>
      <c r="D17" s="749" t="s">
        <v>1829</v>
      </c>
      <c r="E17" s="749" t="s">
        <v>1830</v>
      </c>
      <c r="F17" s="753"/>
      <c r="G17" s="753"/>
      <c r="H17" s="767">
        <v>0</v>
      </c>
      <c r="I17" s="753">
        <v>1</v>
      </c>
      <c r="J17" s="753">
        <v>288.94000000000005</v>
      </c>
      <c r="K17" s="767">
        <v>1</v>
      </c>
      <c r="L17" s="753">
        <v>1</v>
      </c>
      <c r="M17" s="754">
        <v>288.94000000000005</v>
      </c>
    </row>
    <row r="18" spans="1:13" ht="14.45" customHeight="1" x14ac:dyDescent="0.2">
      <c r="A18" s="748" t="s">
        <v>617</v>
      </c>
      <c r="B18" s="749" t="s">
        <v>1831</v>
      </c>
      <c r="C18" s="749" t="s">
        <v>1832</v>
      </c>
      <c r="D18" s="749" t="s">
        <v>772</v>
      </c>
      <c r="E18" s="749" t="s">
        <v>1833</v>
      </c>
      <c r="F18" s="753"/>
      <c r="G18" s="753"/>
      <c r="H18" s="767">
        <v>0</v>
      </c>
      <c r="I18" s="753">
        <v>1</v>
      </c>
      <c r="J18" s="753">
        <v>161.77999999999997</v>
      </c>
      <c r="K18" s="767">
        <v>1</v>
      </c>
      <c r="L18" s="753">
        <v>1</v>
      </c>
      <c r="M18" s="754">
        <v>161.77999999999997</v>
      </c>
    </row>
    <row r="19" spans="1:13" ht="14.45" customHeight="1" x14ac:dyDescent="0.2">
      <c r="A19" s="748" t="s">
        <v>617</v>
      </c>
      <c r="B19" s="749" t="s">
        <v>1834</v>
      </c>
      <c r="C19" s="749" t="s">
        <v>1835</v>
      </c>
      <c r="D19" s="749" t="s">
        <v>787</v>
      </c>
      <c r="E19" s="749" t="s">
        <v>1836</v>
      </c>
      <c r="F19" s="753"/>
      <c r="G19" s="753"/>
      <c r="H19" s="767">
        <v>0</v>
      </c>
      <c r="I19" s="753">
        <v>30</v>
      </c>
      <c r="J19" s="753">
        <v>1199.05</v>
      </c>
      <c r="K19" s="767">
        <v>1</v>
      </c>
      <c r="L19" s="753">
        <v>30</v>
      </c>
      <c r="M19" s="754">
        <v>1199.05</v>
      </c>
    </row>
    <row r="20" spans="1:13" ht="14.45" customHeight="1" x14ac:dyDescent="0.2">
      <c r="A20" s="748" t="s">
        <v>617</v>
      </c>
      <c r="B20" s="749" t="s">
        <v>1837</v>
      </c>
      <c r="C20" s="749" t="s">
        <v>1838</v>
      </c>
      <c r="D20" s="749" t="s">
        <v>973</v>
      </c>
      <c r="E20" s="749" t="s">
        <v>1839</v>
      </c>
      <c r="F20" s="753"/>
      <c r="G20" s="753"/>
      <c r="H20" s="767">
        <v>0</v>
      </c>
      <c r="I20" s="753">
        <v>1</v>
      </c>
      <c r="J20" s="753">
        <v>78.53000000000003</v>
      </c>
      <c r="K20" s="767">
        <v>1</v>
      </c>
      <c r="L20" s="753">
        <v>1</v>
      </c>
      <c r="M20" s="754">
        <v>78.53000000000003</v>
      </c>
    </row>
    <row r="21" spans="1:13" ht="14.45" customHeight="1" x14ac:dyDescent="0.2">
      <c r="A21" s="748" t="s">
        <v>617</v>
      </c>
      <c r="B21" s="749" t="s">
        <v>1837</v>
      </c>
      <c r="C21" s="749" t="s">
        <v>1840</v>
      </c>
      <c r="D21" s="749" t="s">
        <v>676</v>
      </c>
      <c r="E21" s="749" t="s">
        <v>677</v>
      </c>
      <c r="F21" s="753">
        <v>1</v>
      </c>
      <c r="G21" s="753">
        <v>291.64999999999998</v>
      </c>
      <c r="H21" s="767">
        <v>1</v>
      </c>
      <c r="I21" s="753"/>
      <c r="J21" s="753"/>
      <c r="K21" s="767">
        <v>0</v>
      </c>
      <c r="L21" s="753">
        <v>1</v>
      </c>
      <c r="M21" s="754">
        <v>291.64999999999998</v>
      </c>
    </row>
    <row r="22" spans="1:13" ht="14.45" customHeight="1" x14ac:dyDescent="0.2">
      <c r="A22" s="748" t="s">
        <v>617</v>
      </c>
      <c r="B22" s="749" t="s">
        <v>1841</v>
      </c>
      <c r="C22" s="749" t="s">
        <v>1842</v>
      </c>
      <c r="D22" s="749" t="s">
        <v>1843</v>
      </c>
      <c r="E22" s="749" t="s">
        <v>1844</v>
      </c>
      <c r="F22" s="753"/>
      <c r="G22" s="753"/>
      <c r="H22" s="767">
        <v>0</v>
      </c>
      <c r="I22" s="753">
        <v>1</v>
      </c>
      <c r="J22" s="753">
        <v>14.999999999999996</v>
      </c>
      <c r="K22" s="767">
        <v>1</v>
      </c>
      <c r="L22" s="753">
        <v>1</v>
      </c>
      <c r="M22" s="754">
        <v>14.999999999999996</v>
      </c>
    </row>
    <row r="23" spans="1:13" ht="14.45" customHeight="1" x14ac:dyDescent="0.2">
      <c r="A23" s="748" t="s">
        <v>617</v>
      </c>
      <c r="B23" s="749" t="s">
        <v>1845</v>
      </c>
      <c r="C23" s="749" t="s">
        <v>1846</v>
      </c>
      <c r="D23" s="749" t="s">
        <v>907</v>
      </c>
      <c r="E23" s="749" t="s">
        <v>689</v>
      </c>
      <c r="F23" s="753"/>
      <c r="G23" s="753"/>
      <c r="H23" s="767">
        <v>0</v>
      </c>
      <c r="I23" s="753">
        <v>1</v>
      </c>
      <c r="J23" s="753">
        <v>162.79</v>
      </c>
      <c r="K23" s="767">
        <v>1</v>
      </c>
      <c r="L23" s="753">
        <v>1</v>
      </c>
      <c r="M23" s="754">
        <v>162.79</v>
      </c>
    </row>
    <row r="24" spans="1:13" ht="14.45" customHeight="1" x14ac:dyDescent="0.2">
      <c r="A24" s="748" t="s">
        <v>617</v>
      </c>
      <c r="B24" s="749" t="s">
        <v>1847</v>
      </c>
      <c r="C24" s="749" t="s">
        <v>1848</v>
      </c>
      <c r="D24" s="749" t="s">
        <v>1849</v>
      </c>
      <c r="E24" s="749" t="s">
        <v>1850</v>
      </c>
      <c r="F24" s="753"/>
      <c r="G24" s="753"/>
      <c r="H24" s="767">
        <v>0</v>
      </c>
      <c r="I24" s="753">
        <v>1</v>
      </c>
      <c r="J24" s="753">
        <v>201.2</v>
      </c>
      <c r="K24" s="767">
        <v>1</v>
      </c>
      <c r="L24" s="753">
        <v>1</v>
      </c>
      <c r="M24" s="754">
        <v>201.2</v>
      </c>
    </row>
    <row r="25" spans="1:13" ht="14.45" customHeight="1" x14ac:dyDescent="0.2">
      <c r="A25" s="748" t="s">
        <v>617</v>
      </c>
      <c r="B25" s="749" t="s">
        <v>1847</v>
      </c>
      <c r="C25" s="749" t="s">
        <v>1851</v>
      </c>
      <c r="D25" s="749" t="s">
        <v>1849</v>
      </c>
      <c r="E25" s="749" t="s">
        <v>1852</v>
      </c>
      <c r="F25" s="753"/>
      <c r="G25" s="753"/>
      <c r="H25" s="767">
        <v>0</v>
      </c>
      <c r="I25" s="753">
        <v>6</v>
      </c>
      <c r="J25" s="753">
        <v>70.98</v>
      </c>
      <c r="K25" s="767">
        <v>1</v>
      </c>
      <c r="L25" s="753">
        <v>6</v>
      </c>
      <c r="M25" s="754">
        <v>70.98</v>
      </c>
    </row>
    <row r="26" spans="1:13" ht="14.45" customHeight="1" x14ac:dyDescent="0.2">
      <c r="A26" s="748" t="s">
        <v>617</v>
      </c>
      <c r="B26" s="749" t="s">
        <v>1853</v>
      </c>
      <c r="C26" s="749" t="s">
        <v>1854</v>
      </c>
      <c r="D26" s="749" t="s">
        <v>1855</v>
      </c>
      <c r="E26" s="749" t="s">
        <v>1856</v>
      </c>
      <c r="F26" s="753"/>
      <c r="G26" s="753"/>
      <c r="H26" s="767">
        <v>0</v>
      </c>
      <c r="I26" s="753">
        <v>3</v>
      </c>
      <c r="J26" s="753">
        <v>476.93999999999994</v>
      </c>
      <c r="K26" s="767">
        <v>1</v>
      </c>
      <c r="L26" s="753">
        <v>3</v>
      </c>
      <c r="M26" s="754">
        <v>476.93999999999994</v>
      </c>
    </row>
    <row r="27" spans="1:13" ht="14.45" customHeight="1" x14ac:dyDescent="0.2">
      <c r="A27" s="748" t="s">
        <v>617</v>
      </c>
      <c r="B27" s="749" t="s">
        <v>1853</v>
      </c>
      <c r="C27" s="749" t="s">
        <v>1857</v>
      </c>
      <c r="D27" s="749" t="s">
        <v>1855</v>
      </c>
      <c r="E27" s="749" t="s">
        <v>1858</v>
      </c>
      <c r="F27" s="753"/>
      <c r="G27" s="753"/>
      <c r="H27" s="767">
        <v>0</v>
      </c>
      <c r="I27" s="753">
        <v>2</v>
      </c>
      <c r="J27" s="753">
        <v>1160.7800000000002</v>
      </c>
      <c r="K27" s="767">
        <v>1</v>
      </c>
      <c r="L27" s="753">
        <v>2</v>
      </c>
      <c r="M27" s="754">
        <v>1160.7800000000002</v>
      </c>
    </row>
    <row r="28" spans="1:13" ht="14.45" customHeight="1" x14ac:dyDescent="0.2">
      <c r="A28" s="748" t="s">
        <v>617</v>
      </c>
      <c r="B28" s="749" t="s">
        <v>1859</v>
      </c>
      <c r="C28" s="749" t="s">
        <v>1860</v>
      </c>
      <c r="D28" s="749" t="s">
        <v>831</v>
      </c>
      <c r="E28" s="749" t="s">
        <v>1861</v>
      </c>
      <c r="F28" s="753"/>
      <c r="G28" s="753"/>
      <c r="H28" s="767">
        <v>0</v>
      </c>
      <c r="I28" s="753">
        <v>2</v>
      </c>
      <c r="J28" s="753">
        <v>97.06</v>
      </c>
      <c r="K28" s="767">
        <v>1</v>
      </c>
      <c r="L28" s="753">
        <v>2</v>
      </c>
      <c r="M28" s="754">
        <v>97.06</v>
      </c>
    </row>
    <row r="29" spans="1:13" ht="14.45" customHeight="1" x14ac:dyDescent="0.2">
      <c r="A29" s="748" t="s">
        <v>617</v>
      </c>
      <c r="B29" s="749" t="s">
        <v>1862</v>
      </c>
      <c r="C29" s="749" t="s">
        <v>1863</v>
      </c>
      <c r="D29" s="749" t="s">
        <v>833</v>
      </c>
      <c r="E29" s="749" t="s">
        <v>1864</v>
      </c>
      <c r="F29" s="753"/>
      <c r="G29" s="753"/>
      <c r="H29" s="767">
        <v>0</v>
      </c>
      <c r="I29" s="753">
        <v>1</v>
      </c>
      <c r="J29" s="753">
        <v>19.010000000000005</v>
      </c>
      <c r="K29" s="767">
        <v>1</v>
      </c>
      <c r="L29" s="753">
        <v>1</v>
      </c>
      <c r="M29" s="754">
        <v>19.010000000000005</v>
      </c>
    </row>
    <row r="30" spans="1:13" ht="14.45" customHeight="1" x14ac:dyDescent="0.2">
      <c r="A30" s="748" t="s">
        <v>617</v>
      </c>
      <c r="B30" s="749" t="s">
        <v>1865</v>
      </c>
      <c r="C30" s="749" t="s">
        <v>1866</v>
      </c>
      <c r="D30" s="749" t="s">
        <v>704</v>
      </c>
      <c r="E30" s="749" t="s">
        <v>1867</v>
      </c>
      <c r="F30" s="753"/>
      <c r="G30" s="753"/>
      <c r="H30" s="767">
        <v>0</v>
      </c>
      <c r="I30" s="753">
        <v>5</v>
      </c>
      <c r="J30" s="753">
        <v>341</v>
      </c>
      <c r="K30" s="767">
        <v>1</v>
      </c>
      <c r="L30" s="753">
        <v>5</v>
      </c>
      <c r="M30" s="754">
        <v>341</v>
      </c>
    </row>
    <row r="31" spans="1:13" ht="14.45" customHeight="1" x14ac:dyDescent="0.2">
      <c r="A31" s="748" t="s">
        <v>617</v>
      </c>
      <c r="B31" s="749" t="s">
        <v>1865</v>
      </c>
      <c r="C31" s="749" t="s">
        <v>1868</v>
      </c>
      <c r="D31" s="749" t="s">
        <v>704</v>
      </c>
      <c r="E31" s="749" t="s">
        <v>1869</v>
      </c>
      <c r="F31" s="753"/>
      <c r="G31" s="753"/>
      <c r="H31" s="767">
        <v>0</v>
      </c>
      <c r="I31" s="753">
        <v>5</v>
      </c>
      <c r="J31" s="753">
        <v>121.30000000000001</v>
      </c>
      <c r="K31" s="767">
        <v>1</v>
      </c>
      <c r="L31" s="753">
        <v>5</v>
      </c>
      <c r="M31" s="754">
        <v>121.30000000000001</v>
      </c>
    </row>
    <row r="32" spans="1:13" ht="14.45" customHeight="1" x14ac:dyDescent="0.2">
      <c r="A32" s="748" t="s">
        <v>617</v>
      </c>
      <c r="B32" s="749" t="s">
        <v>1865</v>
      </c>
      <c r="C32" s="749" t="s">
        <v>1870</v>
      </c>
      <c r="D32" s="749" t="s">
        <v>926</v>
      </c>
      <c r="E32" s="749" t="s">
        <v>1871</v>
      </c>
      <c r="F32" s="753"/>
      <c r="G32" s="753"/>
      <c r="H32" s="767">
        <v>0</v>
      </c>
      <c r="I32" s="753">
        <v>22</v>
      </c>
      <c r="J32" s="753">
        <v>1428.16</v>
      </c>
      <c r="K32" s="767">
        <v>1</v>
      </c>
      <c r="L32" s="753">
        <v>22</v>
      </c>
      <c r="M32" s="754">
        <v>1428.16</v>
      </c>
    </row>
    <row r="33" spans="1:13" ht="14.45" customHeight="1" x14ac:dyDescent="0.2">
      <c r="A33" s="748" t="s">
        <v>617</v>
      </c>
      <c r="B33" s="749" t="s">
        <v>1872</v>
      </c>
      <c r="C33" s="749" t="s">
        <v>1873</v>
      </c>
      <c r="D33" s="749" t="s">
        <v>1874</v>
      </c>
      <c r="E33" s="749" t="s">
        <v>1875</v>
      </c>
      <c r="F33" s="753"/>
      <c r="G33" s="753"/>
      <c r="H33" s="767">
        <v>0</v>
      </c>
      <c r="I33" s="753">
        <v>3</v>
      </c>
      <c r="J33" s="753">
        <v>183.32999999999998</v>
      </c>
      <c r="K33" s="767">
        <v>1</v>
      </c>
      <c r="L33" s="753">
        <v>3</v>
      </c>
      <c r="M33" s="754">
        <v>183.32999999999998</v>
      </c>
    </row>
    <row r="34" spans="1:13" ht="14.45" customHeight="1" x14ac:dyDescent="0.2">
      <c r="A34" s="748" t="s">
        <v>617</v>
      </c>
      <c r="B34" s="749" t="s">
        <v>1876</v>
      </c>
      <c r="C34" s="749" t="s">
        <v>1877</v>
      </c>
      <c r="D34" s="749" t="s">
        <v>1878</v>
      </c>
      <c r="E34" s="749" t="s">
        <v>1380</v>
      </c>
      <c r="F34" s="753"/>
      <c r="G34" s="753"/>
      <c r="H34" s="767">
        <v>0</v>
      </c>
      <c r="I34" s="753">
        <v>1.2</v>
      </c>
      <c r="J34" s="753">
        <v>550.43999999999994</v>
      </c>
      <c r="K34" s="767">
        <v>1</v>
      </c>
      <c r="L34" s="753">
        <v>1.2</v>
      </c>
      <c r="M34" s="754">
        <v>550.43999999999994</v>
      </c>
    </row>
    <row r="35" spans="1:13" ht="14.45" customHeight="1" x14ac:dyDescent="0.2">
      <c r="A35" s="748" t="s">
        <v>617</v>
      </c>
      <c r="B35" s="749" t="s">
        <v>1879</v>
      </c>
      <c r="C35" s="749" t="s">
        <v>1880</v>
      </c>
      <c r="D35" s="749" t="s">
        <v>989</v>
      </c>
      <c r="E35" s="749" t="s">
        <v>1029</v>
      </c>
      <c r="F35" s="753"/>
      <c r="G35" s="753"/>
      <c r="H35" s="767">
        <v>0</v>
      </c>
      <c r="I35" s="753">
        <v>41</v>
      </c>
      <c r="J35" s="753">
        <v>4525.1400000000003</v>
      </c>
      <c r="K35" s="767">
        <v>1</v>
      </c>
      <c r="L35" s="753">
        <v>41</v>
      </c>
      <c r="M35" s="754">
        <v>4525.1400000000003</v>
      </c>
    </row>
    <row r="36" spans="1:13" ht="14.45" customHeight="1" x14ac:dyDescent="0.2">
      <c r="A36" s="748" t="s">
        <v>617</v>
      </c>
      <c r="B36" s="749" t="s">
        <v>1879</v>
      </c>
      <c r="C36" s="749" t="s">
        <v>1881</v>
      </c>
      <c r="D36" s="749" t="s">
        <v>1882</v>
      </c>
      <c r="E36" s="749" t="s">
        <v>1883</v>
      </c>
      <c r="F36" s="753"/>
      <c r="G36" s="753"/>
      <c r="H36" s="767">
        <v>0</v>
      </c>
      <c r="I36" s="753">
        <v>51.900000000000006</v>
      </c>
      <c r="J36" s="753">
        <v>12947.068000000001</v>
      </c>
      <c r="K36" s="767">
        <v>1</v>
      </c>
      <c r="L36" s="753">
        <v>51.900000000000006</v>
      </c>
      <c r="M36" s="754">
        <v>12947.068000000001</v>
      </c>
    </row>
    <row r="37" spans="1:13" ht="14.45" customHeight="1" x14ac:dyDescent="0.2">
      <c r="A37" s="748" t="s">
        <v>617</v>
      </c>
      <c r="B37" s="749" t="s">
        <v>1879</v>
      </c>
      <c r="C37" s="749" t="s">
        <v>1884</v>
      </c>
      <c r="D37" s="749" t="s">
        <v>1882</v>
      </c>
      <c r="E37" s="749" t="s">
        <v>1885</v>
      </c>
      <c r="F37" s="753"/>
      <c r="G37" s="753"/>
      <c r="H37" s="767">
        <v>0</v>
      </c>
      <c r="I37" s="753">
        <v>4.9000000000000004</v>
      </c>
      <c r="J37" s="753">
        <v>703.93399999999997</v>
      </c>
      <c r="K37" s="767">
        <v>1</v>
      </c>
      <c r="L37" s="753">
        <v>4.9000000000000004</v>
      </c>
      <c r="M37" s="754">
        <v>703.93399999999997</v>
      </c>
    </row>
    <row r="38" spans="1:13" ht="14.45" customHeight="1" x14ac:dyDescent="0.2">
      <c r="A38" s="748" t="s">
        <v>617</v>
      </c>
      <c r="B38" s="749" t="s">
        <v>1886</v>
      </c>
      <c r="C38" s="749" t="s">
        <v>1887</v>
      </c>
      <c r="D38" s="749" t="s">
        <v>1888</v>
      </c>
      <c r="E38" s="749" t="s">
        <v>1889</v>
      </c>
      <c r="F38" s="753">
        <v>2.1</v>
      </c>
      <c r="G38" s="753">
        <v>4469.2830000000013</v>
      </c>
      <c r="H38" s="767">
        <v>1</v>
      </c>
      <c r="I38" s="753"/>
      <c r="J38" s="753"/>
      <c r="K38" s="767">
        <v>0</v>
      </c>
      <c r="L38" s="753">
        <v>2.1</v>
      </c>
      <c r="M38" s="754">
        <v>4469.2830000000013</v>
      </c>
    </row>
    <row r="39" spans="1:13" ht="14.45" customHeight="1" x14ac:dyDescent="0.2">
      <c r="A39" s="748" t="s">
        <v>617</v>
      </c>
      <c r="B39" s="749" t="s">
        <v>1890</v>
      </c>
      <c r="C39" s="749" t="s">
        <v>1891</v>
      </c>
      <c r="D39" s="749" t="s">
        <v>1892</v>
      </c>
      <c r="E39" s="749" t="s">
        <v>1893</v>
      </c>
      <c r="F39" s="753"/>
      <c r="G39" s="753"/>
      <c r="H39" s="767">
        <v>0</v>
      </c>
      <c r="I39" s="753">
        <v>14.999999999999993</v>
      </c>
      <c r="J39" s="753">
        <v>2300.7599999999989</v>
      </c>
      <c r="K39" s="767">
        <v>1</v>
      </c>
      <c r="L39" s="753">
        <v>14.999999999999993</v>
      </c>
      <c r="M39" s="754">
        <v>2300.7599999999989</v>
      </c>
    </row>
    <row r="40" spans="1:13" ht="14.45" customHeight="1" x14ac:dyDescent="0.2">
      <c r="A40" s="748" t="s">
        <v>617</v>
      </c>
      <c r="B40" s="749" t="s">
        <v>1890</v>
      </c>
      <c r="C40" s="749" t="s">
        <v>1894</v>
      </c>
      <c r="D40" s="749" t="s">
        <v>1892</v>
      </c>
      <c r="E40" s="749" t="s">
        <v>1895</v>
      </c>
      <c r="F40" s="753"/>
      <c r="G40" s="753"/>
      <c r="H40" s="767">
        <v>0</v>
      </c>
      <c r="I40" s="753">
        <v>25.9</v>
      </c>
      <c r="J40" s="753">
        <v>6825.4999999999973</v>
      </c>
      <c r="K40" s="767">
        <v>1</v>
      </c>
      <c r="L40" s="753">
        <v>25.9</v>
      </c>
      <c r="M40" s="754">
        <v>6825.4999999999973</v>
      </c>
    </row>
    <row r="41" spans="1:13" ht="14.45" customHeight="1" x14ac:dyDescent="0.2">
      <c r="A41" s="748" t="s">
        <v>617</v>
      </c>
      <c r="B41" s="749" t="s">
        <v>1896</v>
      </c>
      <c r="C41" s="749" t="s">
        <v>1897</v>
      </c>
      <c r="D41" s="749" t="s">
        <v>1898</v>
      </c>
      <c r="E41" s="749" t="s">
        <v>1899</v>
      </c>
      <c r="F41" s="753"/>
      <c r="G41" s="753"/>
      <c r="H41" s="767">
        <v>0</v>
      </c>
      <c r="I41" s="753">
        <v>8</v>
      </c>
      <c r="J41" s="753">
        <v>423.04</v>
      </c>
      <c r="K41" s="767">
        <v>1</v>
      </c>
      <c r="L41" s="753">
        <v>8</v>
      </c>
      <c r="M41" s="754">
        <v>423.04</v>
      </c>
    </row>
    <row r="42" spans="1:13" ht="14.45" customHeight="1" x14ac:dyDescent="0.2">
      <c r="A42" s="748" t="s">
        <v>617</v>
      </c>
      <c r="B42" s="749" t="s">
        <v>1900</v>
      </c>
      <c r="C42" s="749" t="s">
        <v>1901</v>
      </c>
      <c r="D42" s="749" t="s">
        <v>1059</v>
      </c>
      <c r="E42" s="749" t="s">
        <v>1902</v>
      </c>
      <c r="F42" s="753"/>
      <c r="G42" s="753"/>
      <c r="H42" s="767">
        <v>0</v>
      </c>
      <c r="I42" s="753">
        <v>0.9</v>
      </c>
      <c r="J42" s="753">
        <v>1015.8570000000001</v>
      </c>
      <c r="K42" s="767">
        <v>1</v>
      </c>
      <c r="L42" s="753">
        <v>0.9</v>
      </c>
      <c r="M42" s="754">
        <v>1015.8570000000001</v>
      </c>
    </row>
    <row r="43" spans="1:13" ht="14.45" customHeight="1" x14ac:dyDescent="0.2">
      <c r="A43" s="748" t="s">
        <v>617</v>
      </c>
      <c r="B43" s="749" t="s">
        <v>1903</v>
      </c>
      <c r="C43" s="749" t="s">
        <v>1904</v>
      </c>
      <c r="D43" s="749" t="s">
        <v>659</v>
      </c>
      <c r="E43" s="749" t="s">
        <v>656</v>
      </c>
      <c r="F43" s="753"/>
      <c r="G43" s="753"/>
      <c r="H43" s="767">
        <v>0</v>
      </c>
      <c r="I43" s="753">
        <v>2</v>
      </c>
      <c r="J43" s="753">
        <v>107.88000000000001</v>
      </c>
      <c r="K43" s="767">
        <v>1</v>
      </c>
      <c r="L43" s="753">
        <v>2</v>
      </c>
      <c r="M43" s="754">
        <v>107.88000000000001</v>
      </c>
    </row>
    <row r="44" spans="1:13" ht="14.45" customHeight="1" x14ac:dyDescent="0.2">
      <c r="A44" s="748" t="s">
        <v>617</v>
      </c>
      <c r="B44" s="749" t="s">
        <v>1905</v>
      </c>
      <c r="C44" s="749" t="s">
        <v>1906</v>
      </c>
      <c r="D44" s="749" t="s">
        <v>852</v>
      </c>
      <c r="E44" s="749" t="s">
        <v>855</v>
      </c>
      <c r="F44" s="753">
        <v>65</v>
      </c>
      <c r="G44" s="753">
        <v>4768.2999999999993</v>
      </c>
      <c r="H44" s="767">
        <v>1</v>
      </c>
      <c r="I44" s="753"/>
      <c r="J44" s="753"/>
      <c r="K44" s="767">
        <v>0</v>
      </c>
      <c r="L44" s="753">
        <v>65</v>
      </c>
      <c r="M44" s="754">
        <v>4768.2999999999993</v>
      </c>
    </row>
    <row r="45" spans="1:13" ht="14.45" customHeight="1" x14ac:dyDescent="0.2">
      <c r="A45" s="748" t="s">
        <v>617</v>
      </c>
      <c r="B45" s="749" t="s">
        <v>1905</v>
      </c>
      <c r="C45" s="749" t="s">
        <v>1907</v>
      </c>
      <c r="D45" s="749" t="s">
        <v>852</v>
      </c>
      <c r="E45" s="749" t="s">
        <v>853</v>
      </c>
      <c r="F45" s="753">
        <v>23</v>
      </c>
      <c r="G45" s="753">
        <v>4459.8500000000004</v>
      </c>
      <c r="H45" s="767">
        <v>1</v>
      </c>
      <c r="I45" s="753"/>
      <c r="J45" s="753"/>
      <c r="K45" s="767">
        <v>0</v>
      </c>
      <c r="L45" s="753">
        <v>23</v>
      </c>
      <c r="M45" s="754">
        <v>4459.8500000000004</v>
      </c>
    </row>
    <row r="46" spans="1:13" ht="14.45" customHeight="1" x14ac:dyDescent="0.2">
      <c r="A46" s="748" t="s">
        <v>617</v>
      </c>
      <c r="B46" s="749" t="s">
        <v>1905</v>
      </c>
      <c r="C46" s="749" t="s">
        <v>1908</v>
      </c>
      <c r="D46" s="749" t="s">
        <v>874</v>
      </c>
      <c r="E46" s="749" t="s">
        <v>876</v>
      </c>
      <c r="F46" s="753"/>
      <c r="G46" s="753"/>
      <c r="H46" s="767">
        <v>0</v>
      </c>
      <c r="I46" s="753">
        <v>237</v>
      </c>
      <c r="J46" s="753">
        <v>7930.5599999999995</v>
      </c>
      <c r="K46" s="767">
        <v>1</v>
      </c>
      <c r="L46" s="753">
        <v>237</v>
      </c>
      <c r="M46" s="754">
        <v>7930.5599999999995</v>
      </c>
    </row>
    <row r="47" spans="1:13" ht="14.45" customHeight="1" x14ac:dyDescent="0.2">
      <c r="A47" s="748" t="s">
        <v>617</v>
      </c>
      <c r="B47" s="749" t="s">
        <v>1905</v>
      </c>
      <c r="C47" s="749" t="s">
        <v>1909</v>
      </c>
      <c r="D47" s="749" t="s">
        <v>874</v>
      </c>
      <c r="E47" s="749" t="s">
        <v>1910</v>
      </c>
      <c r="F47" s="753"/>
      <c r="G47" s="753"/>
      <c r="H47" s="767">
        <v>0</v>
      </c>
      <c r="I47" s="753">
        <v>88</v>
      </c>
      <c r="J47" s="753">
        <v>4458.12</v>
      </c>
      <c r="K47" s="767">
        <v>1</v>
      </c>
      <c r="L47" s="753">
        <v>88</v>
      </c>
      <c r="M47" s="754">
        <v>4458.12</v>
      </c>
    </row>
    <row r="48" spans="1:13" ht="14.45" customHeight="1" x14ac:dyDescent="0.2">
      <c r="A48" s="748" t="s">
        <v>617</v>
      </c>
      <c r="B48" s="749" t="s">
        <v>1905</v>
      </c>
      <c r="C48" s="749" t="s">
        <v>1911</v>
      </c>
      <c r="D48" s="749" t="s">
        <v>874</v>
      </c>
      <c r="E48" s="749" t="s">
        <v>1912</v>
      </c>
      <c r="F48" s="753"/>
      <c r="G48" s="753"/>
      <c r="H48" s="767">
        <v>0</v>
      </c>
      <c r="I48" s="753">
        <v>10</v>
      </c>
      <c r="J48" s="753">
        <v>506.4000000000002</v>
      </c>
      <c r="K48" s="767">
        <v>1</v>
      </c>
      <c r="L48" s="753">
        <v>10</v>
      </c>
      <c r="M48" s="754">
        <v>506.4000000000002</v>
      </c>
    </row>
    <row r="49" spans="1:13" ht="14.45" customHeight="1" x14ac:dyDescent="0.2">
      <c r="A49" s="748" t="s">
        <v>617</v>
      </c>
      <c r="B49" s="749" t="s">
        <v>1913</v>
      </c>
      <c r="C49" s="749" t="s">
        <v>1914</v>
      </c>
      <c r="D49" s="749" t="s">
        <v>1915</v>
      </c>
      <c r="E49" s="749" t="s">
        <v>1916</v>
      </c>
      <c r="F49" s="753"/>
      <c r="G49" s="753"/>
      <c r="H49" s="767">
        <v>0</v>
      </c>
      <c r="I49" s="753">
        <v>1</v>
      </c>
      <c r="J49" s="753">
        <v>126.35000000000001</v>
      </c>
      <c r="K49" s="767">
        <v>1</v>
      </c>
      <c r="L49" s="753">
        <v>1</v>
      </c>
      <c r="M49" s="754">
        <v>126.35000000000001</v>
      </c>
    </row>
    <row r="50" spans="1:13" ht="14.45" customHeight="1" x14ac:dyDescent="0.2">
      <c r="A50" s="748" t="s">
        <v>617</v>
      </c>
      <c r="B50" s="749" t="s">
        <v>1917</v>
      </c>
      <c r="C50" s="749" t="s">
        <v>1918</v>
      </c>
      <c r="D50" s="749" t="s">
        <v>1919</v>
      </c>
      <c r="E50" s="749" t="s">
        <v>1920</v>
      </c>
      <c r="F50" s="753"/>
      <c r="G50" s="753"/>
      <c r="H50" s="767">
        <v>0</v>
      </c>
      <c r="I50" s="753">
        <v>1</v>
      </c>
      <c r="J50" s="753">
        <v>97.72</v>
      </c>
      <c r="K50" s="767">
        <v>1</v>
      </c>
      <c r="L50" s="753">
        <v>1</v>
      </c>
      <c r="M50" s="754">
        <v>97.72</v>
      </c>
    </row>
    <row r="51" spans="1:13" ht="14.45" customHeight="1" x14ac:dyDescent="0.2">
      <c r="A51" s="748" t="s">
        <v>617</v>
      </c>
      <c r="B51" s="749" t="s">
        <v>1921</v>
      </c>
      <c r="C51" s="749" t="s">
        <v>1922</v>
      </c>
      <c r="D51" s="749" t="s">
        <v>1923</v>
      </c>
      <c r="E51" s="749" t="s">
        <v>1924</v>
      </c>
      <c r="F51" s="753"/>
      <c r="G51" s="753"/>
      <c r="H51" s="767">
        <v>0</v>
      </c>
      <c r="I51" s="753">
        <v>75</v>
      </c>
      <c r="J51" s="753">
        <v>684.36000000000013</v>
      </c>
      <c r="K51" s="767">
        <v>1</v>
      </c>
      <c r="L51" s="753">
        <v>75</v>
      </c>
      <c r="M51" s="754">
        <v>684.36000000000013</v>
      </c>
    </row>
    <row r="52" spans="1:13" ht="14.45" customHeight="1" x14ac:dyDescent="0.2">
      <c r="A52" s="748" t="s">
        <v>617</v>
      </c>
      <c r="B52" s="749" t="s">
        <v>1925</v>
      </c>
      <c r="C52" s="749" t="s">
        <v>1926</v>
      </c>
      <c r="D52" s="749" t="s">
        <v>1001</v>
      </c>
      <c r="E52" s="749" t="s">
        <v>1927</v>
      </c>
      <c r="F52" s="753">
        <v>8</v>
      </c>
      <c r="G52" s="753">
        <v>368.15999999999997</v>
      </c>
      <c r="H52" s="767">
        <v>1</v>
      </c>
      <c r="I52" s="753"/>
      <c r="J52" s="753"/>
      <c r="K52" s="767">
        <v>0</v>
      </c>
      <c r="L52" s="753">
        <v>8</v>
      </c>
      <c r="M52" s="754">
        <v>368.15999999999997</v>
      </c>
    </row>
    <row r="53" spans="1:13" ht="14.45" customHeight="1" x14ac:dyDescent="0.2">
      <c r="A53" s="748" t="s">
        <v>617</v>
      </c>
      <c r="B53" s="749" t="s">
        <v>1925</v>
      </c>
      <c r="C53" s="749" t="s">
        <v>1928</v>
      </c>
      <c r="D53" s="749" t="s">
        <v>1001</v>
      </c>
      <c r="E53" s="749" t="s">
        <v>1929</v>
      </c>
      <c r="F53" s="753"/>
      <c r="G53" s="753"/>
      <c r="H53" s="767">
        <v>0</v>
      </c>
      <c r="I53" s="753">
        <v>15</v>
      </c>
      <c r="J53" s="753">
        <v>330.76</v>
      </c>
      <c r="K53" s="767">
        <v>1</v>
      </c>
      <c r="L53" s="753">
        <v>15</v>
      </c>
      <c r="M53" s="754">
        <v>330.76</v>
      </c>
    </row>
    <row r="54" spans="1:13" ht="14.45" customHeight="1" x14ac:dyDescent="0.2">
      <c r="A54" s="748" t="s">
        <v>617</v>
      </c>
      <c r="B54" s="749" t="s">
        <v>1925</v>
      </c>
      <c r="C54" s="749" t="s">
        <v>1930</v>
      </c>
      <c r="D54" s="749" t="s">
        <v>1001</v>
      </c>
      <c r="E54" s="749" t="s">
        <v>1927</v>
      </c>
      <c r="F54" s="753"/>
      <c r="G54" s="753"/>
      <c r="H54" s="767">
        <v>0</v>
      </c>
      <c r="I54" s="753">
        <v>6</v>
      </c>
      <c r="J54" s="753">
        <v>273.98</v>
      </c>
      <c r="K54" s="767">
        <v>1</v>
      </c>
      <c r="L54" s="753">
        <v>6</v>
      </c>
      <c r="M54" s="754">
        <v>273.98</v>
      </c>
    </row>
    <row r="55" spans="1:13" ht="14.45" customHeight="1" x14ac:dyDescent="0.2">
      <c r="A55" s="748" t="s">
        <v>617</v>
      </c>
      <c r="B55" s="749" t="s">
        <v>1931</v>
      </c>
      <c r="C55" s="749" t="s">
        <v>1932</v>
      </c>
      <c r="D55" s="749" t="s">
        <v>1933</v>
      </c>
      <c r="E55" s="749" t="s">
        <v>1934</v>
      </c>
      <c r="F55" s="753"/>
      <c r="G55" s="753"/>
      <c r="H55" s="767">
        <v>0</v>
      </c>
      <c r="I55" s="753">
        <v>1</v>
      </c>
      <c r="J55" s="753">
        <v>97.319999999999965</v>
      </c>
      <c r="K55" s="767">
        <v>1</v>
      </c>
      <c r="L55" s="753">
        <v>1</v>
      </c>
      <c r="M55" s="754">
        <v>97.319999999999965</v>
      </c>
    </row>
    <row r="56" spans="1:13" ht="14.45" customHeight="1" x14ac:dyDescent="0.2">
      <c r="A56" s="748" t="s">
        <v>617</v>
      </c>
      <c r="B56" s="749" t="s">
        <v>1931</v>
      </c>
      <c r="C56" s="749" t="s">
        <v>1935</v>
      </c>
      <c r="D56" s="749" t="s">
        <v>1936</v>
      </c>
      <c r="E56" s="749" t="s">
        <v>1937</v>
      </c>
      <c r="F56" s="753"/>
      <c r="G56" s="753"/>
      <c r="H56" s="767">
        <v>0</v>
      </c>
      <c r="I56" s="753">
        <v>1</v>
      </c>
      <c r="J56" s="753">
        <v>91.529999999999987</v>
      </c>
      <c r="K56" s="767">
        <v>1</v>
      </c>
      <c r="L56" s="753">
        <v>1</v>
      </c>
      <c r="M56" s="754">
        <v>91.529999999999987</v>
      </c>
    </row>
    <row r="57" spans="1:13" ht="14.45" customHeight="1" x14ac:dyDescent="0.2">
      <c r="A57" s="748" t="s">
        <v>617</v>
      </c>
      <c r="B57" s="749" t="s">
        <v>1938</v>
      </c>
      <c r="C57" s="749" t="s">
        <v>1939</v>
      </c>
      <c r="D57" s="749" t="s">
        <v>1940</v>
      </c>
      <c r="E57" s="749" t="s">
        <v>1941</v>
      </c>
      <c r="F57" s="753"/>
      <c r="G57" s="753"/>
      <c r="H57" s="767">
        <v>0</v>
      </c>
      <c r="I57" s="753">
        <v>1</v>
      </c>
      <c r="J57" s="753">
        <v>176.06</v>
      </c>
      <c r="K57" s="767">
        <v>1</v>
      </c>
      <c r="L57" s="753">
        <v>1</v>
      </c>
      <c r="M57" s="754">
        <v>176.06</v>
      </c>
    </row>
    <row r="58" spans="1:13" ht="14.45" customHeight="1" x14ac:dyDescent="0.2">
      <c r="A58" s="748" t="s">
        <v>617</v>
      </c>
      <c r="B58" s="749" t="s">
        <v>1942</v>
      </c>
      <c r="C58" s="749" t="s">
        <v>1943</v>
      </c>
      <c r="D58" s="749" t="s">
        <v>975</v>
      </c>
      <c r="E58" s="749" t="s">
        <v>976</v>
      </c>
      <c r="F58" s="753"/>
      <c r="G58" s="753"/>
      <c r="H58" s="767">
        <v>0</v>
      </c>
      <c r="I58" s="753">
        <v>3</v>
      </c>
      <c r="J58" s="753">
        <v>149.4</v>
      </c>
      <c r="K58" s="767">
        <v>1</v>
      </c>
      <c r="L58" s="753">
        <v>3</v>
      </c>
      <c r="M58" s="754">
        <v>149.4</v>
      </c>
    </row>
    <row r="59" spans="1:13" ht="14.45" customHeight="1" x14ac:dyDescent="0.2">
      <c r="A59" s="748" t="s">
        <v>617</v>
      </c>
      <c r="B59" s="749" t="s">
        <v>1944</v>
      </c>
      <c r="C59" s="749" t="s">
        <v>1945</v>
      </c>
      <c r="D59" s="749" t="s">
        <v>995</v>
      </c>
      <c r="E59" s="749" t="s">
        <v>1946</v>
      </c>
      <c r="F59" s="753"/>
      <c r="G59" s="753"/>
      <c r="H59" s="767">
        <v>0</v>
      </c>
      <c r="I59" s="753">
        <v>10</v>
      </c>
      <c r="J59" s="753">
        <v>749.57999999999993</v>
      </c>
      <c r="K59" s="767">
        <v>1</v>
      </c>
      <c r="L59" s="753">
        <v>10</v>
      </c>
      <c r="M59" s="754">
        <v>749.57999999999993</v>
      </c>
    </row>
    <row r="60" spans="1:13" ht="14.45" customHeight="1" x14ac:dyDescent="0.2">
      <c r="A60" s="748" t="s">
        <v>617</v>
      </c>
      <c r="B60" s="749" t="s">
        <v>1944</v>
      </c>
      <c r="C60" s="749" t="s">
        <v>1947</v>
      </c>
      <c r="D60" s="749" t="s">
        <v>995</v>
      </c>
      <c r="E60" s="749" t="s">
        <v>689</v>
      </c>
      <c r="F60" s="753"/>
      <c r="G60" s="753"/>
      <c r="H60" s="767">
        <v>0</v>
      </c>
      <c r="I60" s="753">
        <v>21</v>
      </c>
      <c r="J60" s="753">
        <v>626.4</v>
      </c>
      <c r="K60" s="767">
        <v>1</v>
      </c>
      <c r="L60" s="753">
        <v>21</v>
      </c>
      <c r="M60" s="754">
        <v>626.4</v>
      </c>
    </row>
    <row r="61" spans="1:13" ht="14.45" customHeight="1" x14ac:dyDescent="0.2">
      <c r="A61" s="748" t="s">
        <v>617</v>
      </c>
      <c r="B61" s="749" t="s">
        <v>1944</v>
      </c>
      <c r="C61" s="749" t="s">
        <v>1948</v>
      </c>
      <c r="D61" s="749" t="s">
        <v>995</v>
      </c>
      <c r="E61" s="749" t="s">
        <v>1949</v>
      </c>
      <c r="F61" s="753"/>
      <c r="G61" s="753"/>
      <c r="H61" s="767">
        <v>0</v>
      </c>
      <c r="I61" s="753">
        <v>2</v>
      </c>
      <c r="J61" s="753">
        <v>199.78</v>
      </c>
      <c r="K61" s="767">
        <v>1</v>
      </c>
      <c r="L61" s="753">
        <v>2</v>
      </c>
      <c r="M61" s="754">
        <v>199.78</v>
      </c>
    </row>
    <row r="62" spans="1:13" ht="14.45" customHeight="1" x14ac:dyDescent="0.2">
      <c r="A62" s="748" t="s">
        <v>622</v>
      </c>
      <c r="B62" s="749" t="s">
        <v>1797</v>
      </c>
      <c r="C62" s="749" t="s">
        <v>1798</v>
      </c>
      <c r="D62" s="749" t="s">
        <v>694</v>
      </c>
      <c r="E62" s="749" t="s">
        <v>1799</v>
      </c>
      <c r="F62" s="753"/>
      <c r="G62" s="753"/>
      <c r="H62" s="767">
        <v>0</v>
      </c>
      <c r="I62" s="753">
        <v>41</v>
      </c>
      <c r="J62" s="753">
        <v>679.63999999999987</v>
      </c>
      <c r="K62" s="767">
        <v>1</v>
      </c>
      <c r="L62" s="753">
        <v>41</v>
      </c>
      <c r="M62" s="754">
        <v>679.63999999999987</v>
      </c>
    </row>
    <row r="63" spans="1:13" ht="14.45" customHeight="1" x14ac:dyDescent="0.2">
      <c r="A63" s="748" t="s">
        <v>622</v>
      </c>
      <c r="B63" s="749" t="s">
        <v>1800</v>
      </c>
      <c r="C63" s="749" t="s">
        <v>1801</v>
      </c>
      <c r="D63" s="749" t="s">
        <v>1802</v>
      </c>
      <c r="E63" s="749" t="s">
        <v>1803</v>
      </c>
      <c r="F63" s="753"/>
      <c r="G63" s="753"/>
      <c r="H63" s="767">
        <v>0</v>
      </c>
      <c r="I63" s="753">
        <v>1</v>
      </c>
      <c r="J63" s="753">
        <v>123.20000000000003</v>
      </c>
      <c r="K63" s="767">
        <v>1</v>
      </c>
      <c r="L63" s="753">
        <v>1</v>
      </c>
      <c r="M63" s="754">
        <v>123.20000000000003</v>
      </c>
    </row>
    <row r="64" spans="1:13" ht="14.45" customHeight="1" x14ac:dyDescent="0.2">
      <c r="A64" s="748" t="s">
        <v>622</v>
      </c>
      <c r="B64" s="749" t="s">
        <v>1808</v>
      </c>
      <c r="C64" s="749" t="s">
        <v>1950</v>
      </c>
      <c r="D64" s="749" t="s">
        <v>1810</v>
      </c>
      <c r="E64" s="749" t="s">
        <v>1951</v>
      </c>
      <c r="F64" s="753"/>
      <c r="G64" s="753"/>
      <c r="H64" s="767">
        <v>0</v>
      </c>
      <c r="I64" s="753">
        <v>1</v>
      </c>
      <c r="J64" s="753">
        <v>48.980000000000011</v>
      </c>
      <c r="K64" s="767">
        <v>1</v>
      </c>
      <c r="L64" s="753">
        <v>1</v>
      </c>
      <c r="M64" s="754">
        <v>48.980000000000011</v>
      </c>
    </row>
    <row r="65" spans="1:13" ht="14.45" customHeight="1" x14ac:dyDescent="0.2">
      <c r="A65" s="748" t="s">
        <v>622</v>
      </c>
      <c r="B65" s="749" t="s">
        <v>1952</v>
      </c>
      <c r="C65" s="749" t="s">
        <v>1953</v>
      </c>
      <c r="D65" s="749" t="s">
        <v>1954</v>
      </c>
      <c r="E65" s="749" t="s">
        <v>820</v>
      </c>
      <c r="F65" s="753"/>
      <c r="G65" s="753"/>
      <c r="H65" s="767">
        <v>0</v>
      </c>
      <c r="I65" s="753">
        <v>1</v>
      </c>
      <c r="J65" s="753">
        <v>23.240000000000009</v>
      </c>
      <c r="K65" s="767">
        <v>1</v>
      </c>
      <c r="L65" s="753">
        <v>1</v>
      </c>
      <c r="M65" s="754">
        <v>23.240000000000009</v>
      </c>
    </row>
    <row r="66" spans="1:13" ht="14.45" customHeight="1" x14ac:dyDescent="0.2">
      <c r="A66" s="748" t="s">
        <v>622</v>
      </c>
      <c r="B66" s="749" t="s">
        <v>1814</v>
      </c>
      <c r="C66" s="749" t="s">
        <v>1817</v>
      </c>
      <c r="D66" s="749" t="s">
        <v>765</v>
      </c>
      <c r="E66" s="749" t="s">
        <v>1818</v>
      </c>
      <c r="F66" s="753"/>
      <c r="G66" s="753"/>
      <c r="H66" s="767">
        <v>0</v>
      </c>
      <c r="I66" s="753">
        <v>11</v>
      </c>
      <c r="J66" s="753">
        <v>7933.2</v>
      </c>
      <c r="K66" s="767">
        <v>1</v>
      </c>
      <c r="L66" s="753">
        <v>11</v>
      </c>
      <c r="M66" s="754">
        <v>7933.2</v>
      </c>
    </row>
    <row r="67" spans="1:13" ht="14.45" customHeight="1" x14ac:dyDescent="0.2">
      <c r="A67" s="748" t="s">
        <v>622</v>
      </c>
      <c r="B67" s="749" t="s">
        <v>1814</v>
      </c>
      <c r="C67" s="749" t="s">
        <v>1819</v>
      </c>
      <c r="D67" s="749" t="s">
        <v>765</v>
      </c>
      <c r="E67" s="749" t="s">
        <v>1820</v>
      </c>
      <c r="F67" s="753"/>
      <c r="G67" s="753"/>
      <c r="H67" s="767">
        <v>0</v>
      </c>
      <c r="I67" s="753">
        <v>14</v>
      </c>
      <c r="J67" s="753">
        <v>3805.9</v>
      </c>
      <c r="K67" s="767">
        <v>1</v>
      </c>
      <c r="L67" s="753">
        <v>14</v>
      </c>
      <c r="M67" s="754">
        <v>3805.9</v>
      </c>
    </row>
    <row r="68" spans="1:13" ht="14.45" customHeight="1" x14ac:dyDescent="0.2">
      <c r="A68" s="748" t="s">
        <v>622</v>
      </c>
      <c r="B68" s="749" t="s">
        <v>1814</v>
      </c>
      <c r="C68" s="749" t="s">
        <v>1821</v>
      </c>
      <c r="D68" s="749" t="s">
        <v>765</v>
      </c>
      <c r="E68" s="749" t="s">
        <v>1822</v>
      </c>
      <c r="F68" s="753"/>
      <c r="G68" s="753"/>
      <c r="H68" s="767">
        <v>0</v>
      </c>
      <c r="I68" s="753">
        <v>95</v>
      </c>
      <c r="J68" s="753">
        <v>59912.7</v>
      </c>
      <c r="K68" s="767">
        <v>1</v>
      </c>
      <c r="L68" s="753">
        <v>95</v>
      </c>
      <c r="M68" s="754">
        <v>59912.7</v>
      </c>
    </row>
    <row r="69" spans="1:13" ht="14.45" customHeight="1" x14ac:dyDescent="0.2">
      <c r="A69" s="748" t="s">
        <v>622</v>
      </c>
      <c r="B69" s="749" t="s">
        <v>1814</v>
      </c>
      <c r="C69" s="749" t="s">
        <v>1823</v>
      </c>
      <c r="D69" s="749" t="s">
        <v>765</v>
      </c>
      <c r="E69" s="749" t="s">
        <v>1824</v>
      </c>
      <c r="F69" s="753"/>
      <c r="G69" s="753"/>
      <c r="H69" s="767">
        <v>0</v>
      </c>
      <c r="I69" s="753">
        <v>2</v>
      </c>
      <c r="J69" s="753">
        <v>1827.3</v>
      </c>
      <c r="K69" s="767">
        <v>1</v>
      </c>
      <c r="L69" s="753">
        <v>2</v>
      </c>
      <c r="M69" s="754">
        <v>1827.3</v>
      </c>
    </row>
    <row r="70" spans="1:13" ht="14.45" customHeight="1" x14ac:dyDescent="0.2">
      <c r="A70" s="748" t="s">
        <v>622</v>
      </c>
      <c r="B70" s="749" t="s">
        <v>1814</v>
      </c>
      <c r="C70" s="749" t="s">
        <v>1825</v>
      </c>
      <c r="D70" s="749" t="s">
        <v>765</v>
      </c>
      <c r="E70" s="749" t="s">
        <v>1826</v>
      </c>
      <c r="F70" s="753"/>
      <c r="G70" s="753"/>
      <c r="H70" s="767">
        <v>0</v>
      </c>
      <c r="I70" s="753">
        <v>271</v>
      </c>
      <c r="J70" s="753">
        <v>110825.45000000001</v>
      </c>
      <c r="K70" s="767">
        <v>1</v>
      </c>
      <c r="L70" s="753">
        <v>271</v>
      </c>
      <c r="M70" s="754">
        <v>110825.45000000001</v>
      </c>
    </row>
    <row r="71" spans="1:13" ht="14.45" customHeight="1" x14ac:dyDescent="0.2">
      <c r="A71" s="748" t="s">
        <v>622</v>
      </c>
      <c r="B71" s="749" t="s">
        <v>1955</v>
      </c>
      <c r="C71" s="749" t="s">
        <v>1956</v>
      </c>
      <c r="D71" s="749" t="s">
        <v>1957</v>
      </c>
      <c r="E71" s="749" t="s">
        <v>1958</v>
      </c>
      <c r="F71" s="753"/>
      <c r="G71" s="753"/>
      <c r="H71" s="767">
        <v>0</v>
      </c>
      <c r="I71" s="753">
        <v>1</v>
      </c>
      <c r="J71" s="753">
        <v>103.63999999999997</v>
      </c>
      <c r="K71" s="767">
        <v>1</v>
      </c>
      <c r="L71" s="753">
        <v>1</v>
      </c>
      <c r="M71" s="754">
        <v>103.63999999999997</v>
      </c>
    </row>
    <row r="72" spans="1:13" ht="14.45" customHeight="1" x14ac:dyDescent="0.2">
      <c r="A72" s="748" t="s">
        <v>622</v>
      </c>
      <c r="B72" s="749" t="s">
        <v>1831</v>
      </c>
      <c r="C72" s="749" t="s">
        <v>1959</v>
      </c>
      <c r="D72" s="749" t="s">
        <v>1137</v>
      </c>
      <c r="E72" s="749" t="s">
        <v>1138</v>
      </c>
      <c r="F72" s="753"/>
      <c r="G72" s="753"/>
      <c r="H72" s="767">
        <v>0</v>
      </c>
      <c r="I72" s="753">
        <v>1</v>
      </c>
      <c r="J72" s="753">
        <v>40.350000000000009</v>
      </c>
      <c r="K72" s="767">
        <v>1</v>
      </c>
      <c r="L72" s="753">
        <v>1</v>
      </c>
      <c r="M72" s="754">
        <v>40.350000000000009</v>
      </c>
    </row>
    <row r="73" spans="1:13" ht="14.45" customHeight="1" x14ac:dyDescent="0.2">
      <c r="A73" s="748" t="s">
        <v>622</v>
      </c>
      <c r="B73" s="749" t="s">
        <v>1834</v>
      </c>
      <c r="C73" s="749" t="s">
        <v>1960</v>
      </c>
      <c r="D73" s="749" t="s">
        <v>787</v>
      </c>
      <c r="E73" s="749" t="s">
        <v>1961</v>
      </c>
      <c r="F73" s="753"/>
      <c r="G73" s="753"/>
      <c r="H73" s="767">
        <v>0</v>
      </c>
      <c r="I73" s="753">
        <v>4</v>
      </c>
      <c r="J73" s="753">
        <v>160.3560014058927</v>
      </c>
      <c r="K73" s="767">
        <v>1</v>
      </c>
      <c r="L73" s="753">
        <v>4</v>
      </c>
      <c r="M73" s="754">
        <v>160.3560014058927</v>
      </c>
    </row>
    <row r="74" spans="1:13" ht="14.45" customHeight="1" x14ac:dyDescent="0.2">
      <c r="A74" s="748" t="s">
        <v>622</v>
      </c>
      <c r="B74" s="749" t="s">
        <v>1834</v>
      </c>
      <c r="C74" s="749" t="s">
        <v>1835</v>
      </c>
      <c r="D74" s="749" t="s">
        <v>787</v>
      </c>
      <c r="E74" s="749" t="s">
        <v>1836</v>
      </c>
      <c r="F74" s="753"/>
      <c r="G74" s="753"/>
      <c r="H74" s="767">
        <v>0</v>
      </c>
      <c r="I74" s="753">
        <v>2</v>
      </c>
      <c r="J74" s="753">
        <v>81.300000000000011</v>
      </c>
      <c r="K74" s="767">
        <v>1</v>
      </c>
      <c r="L74" s="753">
        <v>2</v>
      </c>
      <c r="M74" s="754">
        <v>81.300000000000011</v>
      </c>
    </row>
    <row r="75" spans="1:13" ht="14.45" customHeight="1" x14ac:dyDescent="0.2">
      <c r="A75" s="748" t="s">
        <v>622</v>
      </c>
      <c r="B75" s="749" t="s">
        <v>1962</v>
      </c>
      <c r="C75" s="749" t="s">
        <v>1963</v>
      </c>
      <c r="D75" s="749" t="s">
        <v>1080</v>
      </c>
      <c r="E75" s="749" t="s">
        <v>1082</v>
      </c>
      <c r="F75" s="753">
        <v>2</v>
      </c>
      <c r="G75" s="753">
        <v>52.03</v>
      </c>
      <c r="H75" s="767">
        <v>1</v>
      </c>
      <c r="I75" s="753"/>
      <c r="J75" s="753"/>
      <c r="K75" s="767">
        <v>0</v>
      </c>
      <c r="L75" s="753">
        <v>2</v>
      </c>
      <c r="M75" s="754">
        <v>52.03</v>
      </c>
    </row>
    <row r="76" spans="1:13" ht="14.45" customHeight="1" x14ac:dyDescent="0.2">
      <c r="A76" s="748" t="s">
        <v>622</v>
      </c>
      <c r="B76" s="749" t="s">
        <v>1962</v>
      </c>
      <c r="C76" s="749" t="s">
        <v>1964</v>
      </c>
      <c r="D76" s="749" t="s">
        <v>1080</v>
      </c>
      <c r="E76" s="749" t="s">
        <v>1965</v>
      </c>
      <c r="F76" s="753"/>
      <c r="G76" s="753"/>
      <c r="H76" s="767">
        <v>0</v>
      </c>
      <c r="I76" s="753">
        <v>1</v>
      </c>
      <c r="J76" s="753">
        <v>87.019999999999982</v>
      </c>
      <c r="K76" s="767">
        <v>1</v>
      </c>
      <c r="L76" s="753">
        <v>1</v>
      </c>
      <c r="M76" s="754">
        <v>87.019999999999982</v>
      </c>
    </row>
    <row r="77" spans="1:13" ht="14.45" customHeight="1" x14ac:dyDescent="0.2">
      <c r="A77" s="748" t="s">
        <v>622</v>
      </c>
      <c r="B77" s="749" t="s">
        <v>1962</v>
      </c>
      <c r="C77" s="749" t="s">
        <v>1966</v>
      </c>
      <c r="D77" s="749" t="s">
        <v>1080</v>
      </c>
      <c r="E77" s="749" t="s">
        <v>689</v>
      </c>
      <c r="F77" s="753"/>
      <c r="G77" s="753"/>
      <c r="H77" s="767">
        <v>0</v>
      </c>
      <c r="I77" s="753">
        <v>1</v>
      </c>
      <c r="J77" s="753">
        <v>52.219999999999992</v>
      </c>
      <c r="K77" s="767">
        <v>1</v>
      </c>
      <c r="L77" s="753">
        <v>1</v>
      </c>
      <c r="M77" s="754">
        <v>52.219999999999992</v>
      </c>
    </row>
    <row r="78" spans="1:13" ht="14.45" customHeight="1" x14ac:dyDescent="0.2">
      <c r="A78" s="748" t="s">
        <v>622</v>
      </c>
      <c r="B78" s="749" t="s">
        <v>1841</v>
      </c>
      <c r="C78" s="749" t="s">
        <v>1967</v>
      </c>
      <c r="D78" s="749" t="s">
        <v>1843</v>
      </c>
      <c r="E78" s="749" t="s">
        <v>1968</v>
      </c>
      <c r="F78" s="753"/>
      <c r="G78" s="753"/>
      <c r="H78" s="767">
        <v>0</v>
      </c>
      <c r="I78" s="753">
        <v>3</v>
      </c>
      <c r="J78" s="753">
        <v>25.979999999999997</v>
      </c>
      <c r="K78" s="767">
        <v>1</v>
      </c>
      <c r="L78" s="753">
        <v>3</v>
      </c>
      <c r="M78" s="754">
        <v>25.979999999999997</v>
      </c>
    </row>
    <row r="79" spans="1:13" ht="14.45" customHeight="1" x14ac:dyDescent="0.2">
      <c r="A79" s="748" t="s">
        <v>622</v>
      </c>
      <c r="B79" s="749" t="s">
        <v>1969</v>
      </c>
      <c r="C79" s="749" t="s">
        <v>1970</v>
      </c>
      <c r="D79" s="749" t="s">
        <v>1971</v>
      </c>
      <c r="E79" s="749" t="s">
        <v>1972</v>
      </c>
      <c r="F79" s="753"/>
      <c r="G79" s="753"/>
      <c r="H79" s="767">
        <v>0</v>
      </c>
      <c r="I79" s="753">
        <v>1</v>
      </c>
      <c r="J79" s="753">
        <v>32.97</v>
      </c>
      <c r="K79" s="767">
        <v>1</v>
      </c>
      <c r="L79" s="753">
        <v>1</v>
      </c>
      <c r="M79" s="754">
        <v>32.97</v>
      </c>
    </row>
    <row r="80" spans="1:13" ht="14.45" customHeight="1" x14ac:dyDescent="0.2">
      <c r="A80" s="748" t="s">
        <v>622</v>
      </c>
      <c r="B80" s="749" t="s">
        <v>1845</v>
      </c>
      <c r="C80" s="749" t="s">
        <v>1973</v>
      </c>
      <c r="D80" s="749" t="s">
        <v>1226</v>
      </c>
      <c r="E80" s="749" t="s">
        <v>1974</v>
      </c>
      <c r="F80" s="753"/>
      <c r="G80" s="753"/>
      <c r="H80" s="767">
        <v>0</v>
      </c>
      <c r="I80" s="753">
        <v>2</v>
      </c>
      <c r="J80" s="753">
        <v>439.8</v>
      </c>
      <c r="K80" s="767">
        <v>1</v>
      </c>
      <c r="L80" s="753">
        <v>2</v>
      </c>
      <c r="M80" s="754">
        <v>439.8</v>
      </c>
    </row>
    <row r="81" spans="1:13" ht="14.45" customHeight="1" x14ac:dyDescent="0.2">
      <c r="A81" s="748" t="s">
        <v>622</v>
      </c>
      <c r="B81" s="749" t="s">
        <v>1859</v>
      </c>
      <c r="C81" s="749" t="s">
        <v>1975</v>
      </c>
      <c r="D81" s="749" t="s">
        <v>831</v>
      </c>
      <c r="E81" s="749" t="s">
        <v>1976</v>
      </c>
      <c r="F81" s="753"/>
      <c r="G81" s="753"/>
      <c r="H81" s="767">
        <v>0</v>
      </c>
      <c r="I81" s="753">
        <v>1</v>
      </c>
      <c r="J81" s="753">
        <v>18.29</v>
      </c>
      <c r="K81" s="767">
        <v>1</v>
      </c>
      <c r="L81" s="753">
        <v>1</v>
      </c>
      <c r="M81" s="754">
        <v>18.29</v>
      </c>
    </row>
    <row r="82" spans="1:13" ht="14.45" customHeight="1" x14ac:dyDescent="0.2">
      <c r="A82" s="748" t="s">
        <v>622</v>
      </c>
      <c r="B82" s="749" t="s">
        <v>1977</v>
      </c>
      <c r="C82" s="749" t="s">
        <v>1978</v>
      </c>
      <c r="D82" s="749" t="s">
        <v>1979</v>
      </c>
      <c r="E82" s="749" t="s">
        <v>1980</v>
      </c>
      <c r="F82" s="753">
        <v>1</v>
      </c>
      <c r="G82" s="753">
        <v>58.909999999999989</v>
      </c>
      <c r="H82" s="767">
        <v>1</v>
      </c>
      <c r="I82" s="753"/>
      <c r="J82" s="753"/>
      <c r="K82" s="767">
        <v>0</v>
      </c>
      <c r="L82" s="753">
        <v>1</v>
      </c>
      <c r="M82" s="754">
        <v>58.909999999999989</v>
      </c>
    </row>
    <row r="83" spans="1:13" ht="14.45" customHeight="1" x14ac:dyDescent="0.2">
      <c r="A83" s="748" t="s">
        <v>622</v>
      </c>
      <c r="B83" s="749" t="s">
        <v>1862</v>
      </c>
      <c r="C83" s="749" t="s">
        <v>1863</v>
      </c>
      <c r="D83" s="749" t="s">
        <v>833</v>
      </c>
      <c r="E83" s="749" t="s">
        <v>1864</v>
      </c>
      <c r="F83" s="753"/>
      <c r="G83" s="753"/>
      <c r="H83" s="767">
        <v>0</v>
      </c>
      <c r="I83" s="753">
        <v>1</v>
      </c>
      <c r="J83" s="753">
        <v>19.010000000000002</v>
      </c>
      <c r="K83" s="767">
        <v>1</v>
      </c>
      <c r="L83" s="753">
        <v>1</v>
      </c>
      <c r="M83" s="754">
        <v>19.010000000000002</v>
      </c>
    </row>
    <row r="84" spans="1:13" ht="14.45" customHeight="1" x14ac:dyDescent="0.2">
      <c r="A84" s="748" t="s">
        <v>622</v>
      </c>
      <c r="B84" s="749" t="s">
        <v>1981</v>
      </c>
      <c r="C84" s="749" t="s">
        <v>1982</v>
      </c>
      <c r="D84" s="749" t="s">
        <v>1983</v>
      </c>
      <c r="E84" s="749" t="s">
        <v>1984</v>
      </c>
      <c r="F84" s="753"/>
      <c r="G84" s="753"/>
      <c r="H84" s="767">
        <v>0</v>
      </c>
      <c r="I84" s="753">
        <v>1</v>
      </c>
      <c r="J84" s="753">
        <v>103.96000000000002</v>
      </c>
      <c r="K84" s="767">
        <v>1</v>
      </c>
      <c r="L84" s="753">
        <v>1</v>
      </c>
      <c r="M84" s="754">
        <v>103.96000000000002</v>
      </c>
    </row>
    <row r="85" spans="1:13" ht="14.45" customHeight="1" x14ac:dyDescent="0.2">
      <c r="A85" s="748" t="s">
        <v>622</v>
      </c>
      <c r="B85" s="749" t="s">
        <v>1981</v>
      </c>
      <c r="C85" s="749" t="s">
        <v>1985</v>
      </c>
      <c r="D85" s="749" t="s">
        <v>1983</v>
      </c>
      <c r="E85" s="749" t="s">
        <v>1986</v>
      </c>
      <c r="F85" s="753"/>
      <c r="G85" s="753"/>
      <c r="H85" s="767">
        <v>0</v>
      </c>
      <c r="I85" s="753">
        <v>1</v>
      </c>
      <c r="J85" s="753">
        <v>69.370000000000019</v>
      </c>
      <c r="K85" s="767">
        <v>1</v>
      </c>
      <c r="L85" s="753">
        <v>1</v>
      </c>
      <c r="M85" s="754">
        <v>69.370000000000019</v>
      </c>
    </row>
    <row r="86" spans="1:13" ht="14.45" customHeight="1" x14ac:dyDescent="0.2">
      <c r="A86" s="748" t="s">
        <v>622</v>
      </c>
      <c r="B86" s="749" t="s">
        <v>1987</v>
      </c>
      <c r="C86" s="749" t="s">
        <v>1988</v>
      </c>
      <c r="D86" s="749" t="s">
        <v>1180</v>
      </c>
      <c r="E86" s="749" t="s">
        <v>1181</v>
      </c>
      <c r="F86" s="753"/>
      <c r="G86" s="753"/>
      <c r="H86" s="767">
        <v>0</v>
      </c>
      <c r="I86" s="753">
        <v>1</v>
      </c>
      <c r="J86" s="753">
        <v>119.73999999999997</v>
      </c>
      <c r="K86" s="767">
        <v>1</v>
      </c>
      <c r="L86" s="753">
        <v>1</v>
      </c>
      <c r="M86" s="754">
        <v>119.73999999999997</v>
      </c>
    </row>
    <row r="87" spans="1:13" ht="14.45" customHeight="1" x14ac:dyDescent="0.2">
      <c r="A87" s="748" t="s">
        <v>622</v>
      </c>
      <c r="B87" s="749" t="s">
        <v>1865</v>
      </c>
      <c r="C87" s="749" t="s">
        <v>1868</v>
      </c>
      <c r="D87" s="749" t="s">
        <v>704</v>
      </c>
      <c r="E87" s="749" t="s">
        <v>1869</v>
      </c>
      <c r="F87" s="753"/>
      <c r="G87" s="753"/>
      <c r="H87" s="767">
        <v>0</v>
      </c>
      <c r="I87" s="753">
        <v>300</v>
      </c>
      <c r="J87" s="753">
        <v>9830.7800000000007</v>
      </c>
      <c r="K87" s="767">
        <v>1</v>
      </c>
      <c r="L87" s="753">
        <v>300</v>
      </c>
      <c r="M87" s="754">
        <v>9830.7800000000007</v>
      </c>
    </row>
    <row r="88" spans="1:13" ht="14.45" customHeight="1" x14ac:dyDescent="0.2">
      <c r="A88" s="748" t="s">
        <v>622</v>
      </c>
      <c r="B88" s="749" t="s">
        <v>1865</v>
      </c>
      <c r="C88" s="749" t="s">
        <v>1870</v>
      </c>
      <c r="D88" s="749" t="s">
        <v>926</v>
      </c>
      <c r="E88" s="749" t="s">
        <v>1871</v>
      </c>
      <c r="F88" s="753"/>
      <c r="G88" s="753"/>
      <c r="H88" s="767">
        <v>0</v>
      </c>
      <c r="I88" s="753">
        <v>17</v>
      </c>
      <c r="J88" s="753">
        <v>1104.01</v>
      </c>
      <c r="K88" s="767">
        <v>1</v>
      </c>
      <c r="L88" s="753">
        <v>17</v>
      </c>
      <c r="M88" s="754">
        <v>1104.01</v>
      </c>
    </row>
    <row r="89" spans="1:13" ht="14.45" customHeight="1" x14ac:dyDescent="0.2">
      <c r="A89" s="748" t="s">
        <v>622</v>
      </c>
      <c r="B89" s="749" t="s">
        <v>1872</v>
      </c>
      <c r="C89" s="749" t="s">
        <v>1989</v>
      </c>
      <c r="D89" s="749" t="s">
        <v>1874</v>
      </c>
      <c r="E89" s="749" t="s">
        <v>1134</v>
      </c>
      <c r="F89" s="753"/>
      <c r="G89" s="753"/>
      <c r="H89" s="767">
        <v>0</v>
      </c>
      <c r="I89" s="753">
        <v>2</v>
      </c>
      <c r="J89" s="753">
        <v>186.04000000000002</v>
      </c>
      <c r="K89" s="767">
        <v>1</v>
      </c>
      <c r="L89" s="753">
        <v>2</v>
      </c>
      <c r="M89" s="754">
        <v>186.04000000000002</v>
      </c>
    </row>
    <row r="90" spans="1:13" ht="14.45" customHeight="1" x14ac:dyDescent="0.2">
      <c r="A90" s="748" t="s">
        <v>622</v>
      </c>
      <c r="B90" s="749" t="s">
        <v>1872</v>
      </c>
      <c r="C90" s="749" t="s">
        <v>1873</v>
      </c>
      <c r="D90" s="749" t="s">
        <v>1874</v>
      </c>
      <c r="E90" s="749" t="s">
        <v>1875</v>
      </c>
      <c r="F90" s="753"/>
      <c r="G90" s="753"/>
      <c r="H90" s="767">
        <v>0</v>
      </c>
      <c r="I90" s="753">
        <v>2</v>
      </c>
      <c r="J90" s="753">
        <v>122.21000000000001</v>
      </c>
      <c r="K90" s="767">
        <v>1</v>
      </c>
      <c r="L90" s="753">
        <v>2</v>
      </c>
      <c r="M90" s="754">
        <v>122.21000000000001</v>
      </c>
    </row>
    <row r="91" spans="1:13" ht="14.45" customHeight="1" x14ac:dyDescent="0.2">
      <c r="A91" s="748" t="s">
        <v>622</v>
      </c>
      <c r="B91" s="749" t="s">
        <v>1990</v>
      </c>
      <c r="C91" s="749" t="s">
        <v>1991</v>
      </c>
      <c r="D91" s="749" t="s">
        <v>1013</v>
      </c>
      <c r="E91" s="749" t="s">
        <v>1992</v>
      </c>
      <c r="F91" s="753"/>
      <c r="G91" s="753"/>
      <c r="H91" s="767">
        <v>0</v>
      </c>
      <c r="I91" s="753">
        <v>4</v>
      </c>
      <c r="J91" s="753">
        <v>458.15</v>
      </c>
      <c r="K91" s="767">
        <v>1</v>
      </c>
      <c r="L91" s="753">
        <v>4</v>
      </c>
      <c r="M91" s="754">
        <v>458.15</v>
      </c>
    </row>
    <row r="92" spans="1:13" ht="14.45" customHeight="1" x14ac:dyDescent="0.2">
      <c r="A92" s="748" t="s">
        <v>622</v>
      </c>
      <c r="B92" s="749" t="s">
        <v>1990</v>
      </c>
      <c r="C92" s="749" t="s">
        <v>1993</v>
      </c>
      <c r="D92" s="749" t="s">
        <v>1994</v>
      </c>
      <c r="E92" s="749" t="s">
        <v>1995</v>
      </c>
      <c r="F92" s="753"/>
      <c r="G92" s="753"/>
      <c r="H92" s="767">
        <v>0</v>
      </c>
      <c r="I92" s="753">
        <v>1</v>
      </c>
      <c r="J92" s="753">
        <v>111.31000000000002</v>
      </c>
      <c r="K92" s="767">
        <v>1</v>
      </c>
      <c r="L92" s="753">
        <v>1</v>
      </c>
      <c r="M92" s="754">
        <v>111.31000000000002</v>
      </c>
    </row>
    <row r="93" spans="1:13" ht="14.45" customHeight="1" x14ac:dyDescent="0.2">
      <c r="A93" s="748" t="s">
        <v>622</v>
      </c>
      <c r="B93" s="749" t="s">
        <v>1876</v>
      </c>
      <c r="C93" s="749" t="s">
        <v>1877</v>
      </c>
      <c r="D93" s="749" t="s">
        <v>1878</v>
      </c>
      <c r="E93" s="749" t="s">
        <v>1380</v>
      </c>
      <c r="F93" s="753"/>
      <c r="G93" s="753"/>
      <c r="H93" s="767">
        <v>0</v>
      </c>
      <c r="I93" s="753">
        <v>1.7999999999999998</v>
      </c>
      <c r="J93" s="753">
        <v>825.65999999999985</v>
      </c>
      <c r="K93" s="767">
        <v>1</v>
      </c>
      <c r="L93" s="753">
        <v>1.7999999999999998</v>
      </c>
      <c r="M93" s="754">
        <v>825.65999999999985</v>
      </c>
    </row>
    <row r="94" spans="1:13" ht="14.45" customHeight="1" x14ac:dyDescent="0.2">
      <c r="A94" s="748" t="s">
        <v>622</v>
      </c>
      <c r="B94" s="749" t="s">
        <v>1879</v>
      </c>
      <c r="C94" s="749" t="s">
        <v>1880</v>
      </c>
      <c r="D94" s="749" t="s">
        <v>989</v>
      </c>
      <c r="E94" s="749" t="s">
        <v>1029</v>
      </c>
      <c r="F94" s="753"/>
      <c r="G94" s="753"/>
      <c r="H94" s="767">
        <v>0</v>
      </c>
      <c r="I94" s="753">
        <v>41</v>
      </c>
      <c r="J94" s="753">
        <v>4687.7800000000007</v>
      </c>
      <c r="K94" s="767">
        <v>1</v>
      </c>
      <c r="L94" s="753">
        <v>41</v>
      </c>
      <c r="M94" s="754">
        <v>4687.7800000000007</v>
      </c>
    </row>
    <row r="95" spans="1:13" ht="14.45" customHeight="1" x14ac:dyDescent="0.2">
      <c r="A95" s="748" t="s">
        <v>622</v>
      </c>
      <c r="B95" s="749" t="s">
        <v>1879</v>
      </c>
      <c r="C95" s="749" t="s">
        <v>1881</v>
      </c>
      <c r="D95" s="749" t="s">
        <v>1882</v>
      </c>
      <c r="E95" s="749" t="s">
        <v>1883</v>
      </c>
      <c r="F95" s="753"/>
      <c r="G95" s="753"/>
      <c r="H95" s="767">
        <v>0</v>
      </c>
      <c r="I95" s="753">
        <v>8.7000000000000011</v>
      </c>
      <c r="J95" s="753">
        <v>1725.9659999999997</v>
      </c>
      <c r="K95" s="767">
        <v>1</v>
      </c>
      <c r="L95" s="753">
        <v>8.7000000000000011</v>
      </c>
      <c r="M95" s="754">
        <v>1725.9659999999997</v>
      </c>
    </row>
    <row r="96" spans="1:13" ht="14.45" customHeight="1" x14ac:dyDescent="0.2">
      <c r="A96" s="748" t="s">
        <v>622</v>
      </c>
      <c r="B96" s="749" t="s">
        <v>1879</v>
      </c>
      <c r="C96" s="749" t="s">
        <v>1884</v>
      </c>
      <c r="D96" s="749" t="s">
        <v>1882</v>
      </c>
      <c r="E96" s="749" t="s">
        <v>1885</v>
      </c>
      <c r="F96" s="753"/>
      <c r="G96" s="753"/>
      <c r="H96" s="767">
        <v>0</v>
      </c>
      <c r="I96" s="753">
        <v>0.1</v>
      </c>
      <c r="J96" s="753">
        <v>14.366</v>
      </c>
      <c r="K96" s="767">
        <v>1</v>
      </c>
      <c r="L96" s="753">
        <v>0.1</v>
      </c>
      <c r="M96" s="754">
        <v>14.366</v>
      </c>
    </row>
    <row r="97" spans="1:13" ht="14.45" customHeight="1" x14ac:dyDescent="0.2">
      <c r="A97" s="748" t="s">
        <v>622</v>
      </c>
      <c r="B97" s="749" t="s">
        <v>1886</v>
      </c>
      <c r="C97" s="749" t="s">
        <v>1887</v>
      </c>
      <c r="D97" s="749" t="s">
        <v>1888</v>
      </c>
      <c r="E97" s="749" t="s">
        <v>1889</v>
      </c>
      <c r="F97" s="753">
        <v>0.1</v>
      </c>
      <c r="G97" s="753">
        <v>212.57200000000003</v>
      </c>
      <c r="H97" s="767">
        <v>1</v>
      </c>
      <c r="I97" s="753"/>
      <c r="J97" s="753"/>
      <c r="K97" s="767">
        <v>0</v>
      </c>
      <c r="L97" s="753">
        <v>0.1</v>
      </c>
      <c r="M97" s="754">
        <v>212.57200000000003</v>
      </c>
    </row>
    <row r="98" spans="1:13" ht="14.45" customHeight="1" x14ac:dyDescent="0.2">
      <c r="A98" s="748" t="s">
        <v>622</v>
      </c>
      <c r="B98" s="749" t="s">
        <v>1890</v>
      </c>
      <c r="C98" s="749" t="s">
        <v>1891</v>
      </c>
      <c r="D98" s="749" t="s">
        <v>1892</v>
      </c>
      <c r="E98" s="749" t="s">
        <v>1893</v>
      </c>
      <c r="F98" s="753"/>
      <c r="G98" s="753"/>
      <c r="H98" s="767">
        <v>0</v>
      </c>
      <c r="I98" s="753">
        <v>8.2999999999999989</v>
      </c>
      <c r="J98" s="753">
        <v>1267.3099999999997</v>
      </c>
      <c r="K98" s="767">
        <v>1</v>
      </c>
      <c r="L98" s="753">
        <v>8.2999999999999989</v>
      </c>
      <c r="M98" s="754">
        <v>1267.3099999999997</v>
      </c>
    </row>
    <row r="99" spans="1:13" ht="14.45" customHeight="1" x14ac:dyDescent="0.2">
      <c r="A99" s="748" t="s">
        <v>622</v>
      </c>
      <c r="B99" s="749" t="s">
        <v>1890</v>
      </c>
      <c r="C99" s="749" t="s">
        <v>1894</v>
      </c>
      <c r="D99" s="749" t="s">
        <v>1892</v>
      </c>
      <c r="E99" s="749" t="s">
        <v>1895</v>
      </c>
      <c r="F99" s="753"/>
      <c r="G99" s="753"/>
      <c r="H99" s="767">
        <v>0</v>
      </c>
      <c r="I99" s="753">
        <v>37.59999999999998</v>
      </c>
      <c r="J99" s="753">
        <v>9919.6899999999951</v>
      </c>
      <c r="K99" s="767">
        <v>1</v>
      </c>
      <c r="L99" s="753">
        <v>37.59999999999998</v>
      </c>
      <c r="M99" s="754">
        <v>9919.6899999999951</v>
      </c>
    </row>
    <row r="100" spans="1:13" ht="14.45" customHeight="1" x14ac:dyDescent="0.2">
      <c r="A100" s="748" t="s">
        <v>622</v>
      </c>
      <c r="B100" s="749" t="s">
        <v>1996</v>
      </c>
      <c r="C100" s="749" t="s">
        <v>1997</v>
      </c>
      <c r="D100" s="749" t="s">
        <v>1998</v>
      </c>
      <c r="E100" s="749" t="s">
        <v>1999</v>
      </c>
      <c r="F100" s="753"/>
      <c r="G100" s="753"/>
      <c r="H100" s="767">
        <v>0</v>
      </c>
      <c r="I100" s="753">
        <v>0.2</v>
      </c>
      <c r="J100" s="753">
        <v>29.700000000000003</v>
      </c>
      <c r="K100" s="767">
        <v>1</v>
      </c>
      <c r="L100" s="753">
        <v>0.2</v>
      </c>
      <c r="M100" s="754">
        <v>29.700000000000003</v>
      </c>
    </row>
    <row r="101" spans="1:13" ht="14.45" customHeight="1" x14ac:dyDescent="0.2">
      <c r="A101" s="748" t="s">
        <v>622</v>
      </c>
      <c r="B101" s="749" t="s">
        <v>2000</v>
      </c>
      <c r="C101" s="749" t="s">
        <v>2001</v>
      </c>
      <c r="D101" s="749" t="s">
        <v>2002</v>
      </c>
      <c r="E101" s="749" t="s">
        <v>2003</v>
      </c>
      <c r="F101" s="753"/>
      <c r="G101" s="753"/>
      <c r="H101" s="767">
        <v>0</v>
      </c>
      <c r="I101" s="753">
        <v>6</v>
      </c>
      <c r="J101" s="753">
        <v>492.4</v>
      </c>
      <c r="K101" s="767">
        <v>1</v>
      </c>
      <c r="L101" s="753">
        <v>6</v>
      </c>
      <c r="M101" s="754">
        <v>492.4</v>
      </c>
    </row>
    <row r="102" spans="1:13" ht="14.45" customHeight="1" x14ac:dyDescent="0.2">
      <c r="A102" s="748" t="s">
        <v>622</v>
      </c>
      <c r="B102" s="749" t="s">
        <v>1905</v>
      </c>
      <c r="C102" s="749" t="s">
        <v>1906</v>
      </c>
      <c r="D102" s="749" t="s">
        <v>852</v>
      </c>
      <c r="E102" s="749" t="s">
        <v>855</v>
      </c>
      <c r="F102" s="753">
        <v>10</v>
      </c>
      <c r="G102" s="753">
        <v>737.89999999999986</v>
      </c>
      <c r="H102" s="767">
        <v>1</v>
      </c>
      <c r="I102" s="753"/>
      <c r="J102" s="753"/>
      <c r="K102" s="767">
        <v>0</v>
      </c>
      <c r="L102" s="753">
        <v>10</v>
      </c>
      <c r="M102" s="754">
        <v>737.89999999999986</v>
      </c>
    </row>
    <row r="103" spans="1:13" ht="14.45" customHeight="1" x14ac:dyDescent="0.2">
      <c r="A103" s="748" t="s">
        <v>622</v>
      </c>
      <c r="B103" s="749" t="s">
        <v>1905</v>
      </c>
      <c r="C103" s="749" t="s">
        <v>1907</v>
      </c>
      <c r="D103" s="749" t="s">
        <v>852</v>
      </c>
      <c r="E103" s="749" t="s">
        <v>853</v>
      </c>
      <c r="F103" s="753">
        <v>5</v>
      </c>
      <c r="G103" s="753">
        <v>967.53000000000009</v>
      </c>
      <c r="H103" s="767">
        <v>1</v>
      </c>
      <c r="I103" s="753"/>
      <c r="J103" s="753"/>
      <c r="K103" s="767">
        <v>0</v>
      </c>
      <c r="L103" s="753">
        <v>5</v>
      </c>
      <c r="M103" s="754">
        <v>967.53000000000009</v>
      </c>
    </row>
    <row r="104" spans="1:13" ht="14.45" customHeight="1" x14ac:dyDescent="0.2">
      <c r="A104" s="748" t="s">
        <v>622</v>
      </c>
      <c r="B104" s="749" t="s">
        <v>1905</v>
      </c>
      <c r="C104" s="749" t="s">
        <v>1908</v>
      </c>
      <c r="D104" s="749" t="s">
        <v>874</v>
      </c>
      <c r="E104" s="749" t="s">
        <v>876</v>
      </c>
      <c r="F104" s="753"/>
      <c r="G104" s="753"/>
      <c r="H104" s="767">
        <v>0</v>
      </c>
      <c r="I104" s="753">
        <v>63</v>
      </c>
      <c r="J104" s="753">
        <v>2116.2570000000001</v>
      </c>
      <c r="K104" s="767">
        <v>1</v>
      </c>
      <c r="L104" s="753">
        <v>63</v>
      </c>
      <c r="M104" s="754">
        <v>2116.2570000000001</v>
      </c>
    </row>
    <row r="105" spans="1:13" ht="14.45" customHeight="1" x14ac:dyDescent="0.2">
      <c r="A105" s="748" t="s">
        <v>622</v>
      </c>
      <c r="B105" s="749" t="s">
        <v>1905</v>
      </c>
      <c r="C105" s="749" t="s">
        <v>1909</v>
      </c>
      <c r="D105" s="749" t="s">
        <v>874</v>
      </c>
      <c r="E105" s="749" t="s">
        <v>1910</v>
      </c>
      <c r="F105" s="753"/>
      <c r="G105" s="753"/>
      <c r="H105" s="767">
        <v>0</v>
      </c>
      <c r="I105" s="753">
        <v>518</v>
      </c>
      <c r="J105" s="753">
        <v>26238.220000000008</v>
      </c>
      <c r="K105" s="767">
        <v>1</v>
      </c>
      <c r="L105" s="753">
        <v>518</v>
      </c>
      <c r="M105" s="754">
        <v>26238.220000000008</v>
      </c>
    </row>
    <row r="106" spans="1:13" ht="14.45" customHeight="1" x14ac:dyDescent="0.2">
      <c r="A106" s="748" t="s">
        <v>622</v>
      </c>
      <c r="B106" s="749" t="s">
        <v>2004</v>
      </c>
      <c r="C106" s="749" t="s">
        <v>2005</v>
      </c>
      <c r="D106" s="749" t="s">
        <v>2006</v>
      </c>
      <c r="E106" s="749" t="s">
        <v>2007</v>
      </c>
      <c r="F106" s="753"/>
      <c r="G106" s="753"/>
      <c r="H106" s="767">
        <v>0</v>
      </c>
      <c r="I106" s="753">
        <v>85</v>
      </c>
      <c r="J106" s="753">
        <v>17682.499968442313</v>
      </c>
      <c r="K106" s="767">
        <v>1</v>
      </c>
      <c r="L106" s="753">
        <v>85</v>
      </c>
      <c r="M106" s="754">
        <v>17682.499968442313</v>
      </c>
    </row>
    <row r="107" spans="1:13" ht="14.45" customHeight="1" x14ac:dyDescent="0.2">
      <c r="A107" s="748" t="s">
        <v>622</v>
      </c>
      <c r="B107" s="749" t="s">
        <v>2008</v>
      </c>
      <c r="C107" s="749" t="s">
        <v>2009</v>
      </c>
      <c r="D107" s="749" t="s">
        <v>2010</v>
      </c>
      <c r="E107" s="749" t="s">
        <v>2011</v>
      </c>
      <c r="F107" s="753"/>
      <c r="G107" s="753"/>
      <c r="H107" s="767">
        <v>0</v>
      </c>
      <c r="I107" s="753">
        <v>1</v>
      </c>
      <c r="J107" s="753">
        <v>125.39000000000003</v>
      </c>
      <c r="K107" s="767">
        <v>1</v>
      </c>
      <c r="L107" s="753">
        <v>1</v>
      </c>
      <c r="M107" s="754">
        <v>125.39000000000003</v>
      </c>
    </row>
    <row r="108" spans="1:13" ht="14.45" customHeight="1" x14ac:dyDescent="0.2">
      <c r="A108" s="748" t="s">
        <v>622</v>
      </c>
      <c r="B108" s="749" t="s">
        <v>2012</v>
      </c>
      <c r="C108" s="749" t="s">
        <v>2013</v>
      </c>
      <c r="D108" s="749" t="s">
        <v>2014</v>
      </c>
      <c r="E108" s="749" t="s">
        <v>2015</v>
      </c>
      <c r="F108" s="753">
        <v>1</v>
      </c>
      <c r="G108" s="753">
        <v>170.95</v>
      </c>
      <c r="H108" s="767">
        <v>1</v>
      </c>
      <c r="I108" s="753"/>
      <c r="J108" s="753"/>
      <c r="K108" s="767">
        <v>0</v>
      </c>
      <c r="L108" s="753">
        <v>1</v>
      </c>
      <c r="M108" s="754">
        <v>170.95</v>
      </c>
    </row>
    <row r="109" spans="1:13" ht="14.45" customHeight="1" x14ac:dyDescent="0.2">
      <c r="A109" s="748" t="s">
        <v>622</v>
      </c>
      <c r="B109" s="749" t="s">
        <v>2012</v>
      </c>
      <c r="C109" s="749" t="s">
        <v>2016</v>
      </c>
      <c r="D109" s="749" t="s">
        <v>2017</v>
      </c>
      <c r="E109" s="749" t="s">
        <v>2015</v>
      </c>
      <c r="F109" s="753"/>
      <c r="G109" s="753"/>
      <c r="H109" s="767">
        <v>0</v>
      </c>
      <c r="I109" s="753">
        <v>1</v>
      </c>
      <c r="J109" s="753">
        <v>169.24000000000009</v>
      </c>
      <c r="K109" s="767">
        <v>1</v>
      </c>
      <c r="L109" s="753">
        <v>1</v>
      </c>
      <c r="M109" s="754">
        <v>169.24000000000009</v>
      </c>
    </row>
    <row r="110" spans="1:13" ht="14.45" customHeight="1" x14ac:dyDescent="0.2">
      <c r="A110" s="748" t="s">
        <v>622</v>
      </c>
      <c r="B110" s="749" t="s">
        <v>2018</v>
      </c>
      <c r="C110" s="749" t="s">
        <v>2019</v>
      </c>
      <c r="D110" s="749" t="s">
        <v>1221</v>
      </c>
      <c r="E110" s="749" t="s">
        <v>1223</v>
      </c>
      <c r="F110" s="753">
        <v>1</v>
      </c>
      <c r="G110" s="753">
        <v>126.03999999999999</v>
      </c>
      <c r="H110" s="767">
        <v>1</v>
      </c>
      <c r="I110" s="753"/>
      <c r="J110" s="753"/>
      <c r="K110" s="767">
        <v>0</v>
      </c>
      <c r="L110" s="753">
        <v>1</v>
      </c>
      <c r="M110" s="754">
        <v>126.03999999999999</v>
      </c>
    </row>
    <row r="111" spans="1:13" ht="14.45" customHeight="1" x14ac:dyDescent="0.2">
      <c r="A111" s="748" t="s">
        <v>622</v>
      </c>
      <c r="B111" s="749" t="s">
        <v>2018</v>
      </c>
      <c r="C111" s="749" t="s">
        <v>2020</v>
      </c>
      <c r="D111" s="749" t="s">
        <v>1221</v>
      </c>
      <c r="E111" s="749" t="s">
        <v>1222</v>
      </c>
      <c r="F111" s="753">
        <v>1</v>
      </c>
      <c r="G111" s="753">
        <v>254.60999999999999</v>
      </c>
      <c r="H111" s="767">
        <v>1</v>
      </c>
      <c r="I111" s="753"/>
      <c r="J111" s="753"/>
      <c r="K111" s="767">
        <v>0</v>
      </c>
      <c r="L111" s="753">
        <v>1</v>
      </c>
      <c r="M111" s="754">
        <v>254.60999999999999</v>
      </c>
    </row>
    <row r="112" spans="1:13" ht="14.45" customHeight="1" x14ac:dyDescent="0.2">
      <c r="A112" s="748" t="s">
        <v>622</v>
      </c>
      <c r="B112" s="749" t="s">
        <v>2021</v>
      </c>
      <c r="C112" s="749" t="s">
        <v>2022</v>
      </c>
      <c r="D112" s="749" t="s">
        <v>1219</v>
      </c>
      <c r="E112" s="749" t="s">
        <v>2023</v>
      </c>
      <c r="F112" s="753"/>
      <c r="G112" s="753"/>
      <c r="H112" s="767">
        <v>0</v>
      </c>
      <c r="I112" s="753">
        <v>1</v>
      </c>
      <c r="J112" s="753">
        <v>140.00000000000003</v>
      </c>
      <c r="K112" s="767">
        <v>1</v>
      </c>
      <c r="L112" s="753">
        <v>1</v>
      </c>
      <c r="M112" s="754">
        <v>140.00000000000003</v>
      </c>
    </row>
    <row r="113" spans="1:13" ht="14.45" customHeight="1" x14ac:dyDescent="0.2">
      <c r="A113" s="748" t="s">
        <v>622</v>
      </c>
      <c r="B113" s="749" t="s">
        <v>1921</v>
      </c>
      <c r="C113" s="749" t="s">
        <v>1922</v>
      </c>
      <c r="D113" s="749" t="s">
        <v>1923</v>
      </c>
      <c r="E113" s="749" t="s">
        <v>1924</v>
      </c>
      <c r="F113" s="753"/>
      <c r="G113" s="753"/>
      <c r="H113" s="767">
        <v>0</v>
      </c>
      <c r="I113" s="753">
        <v>74</v>
      </c>
      <c r="J113" s="753">
        <v>675.2</v>
      </c>
      <c r="K113" s="767">
        <v>1</v>
      </c>
      <c r="L113" s="753">
        <v>74</v>
      </c>
      <c r="M113" s="754">
        <v>675.2</v>
      </c>
    </row>
    <row r="114" spans="1:13" ht="14.45" customHeight="1" x14ac:dyDescent="0.2">
      <c r="A114" s="748" t="s">
        <v>622</v>
      </c>
      <c r="B114" s="749" t="s">
        <v>1925</v>
      </c>
      <c r="C114" s="749" t="s">
        <v>1928</v>
      </c>
      <c r="D114" s="749" t="s">
        <v>1001</v>
      </c>
      <c r="E114" s="749" t="s">
        <v>1929</v>
      </c>
      <c r="F114" s="753"/>
      <c r="G114" s="753"/>
      <c r="H114" s="767">
        <v>0</v>
      </c>
      <c r="I114" s="753">
        <v>2</v>
      </c>
      <c r="J114" s="753">
        <v>44.26</v>
      </c>
      <c r="K114" s="767">
        <v>1</v>
      </c>
      <c r="L114" s="753">
        <v>2</v>
      </c>
      <c r="M114" s="754">
        <v>44.26</v>
      </c>
    </row>
    <row r="115" spans="1:13" ht="14.45" customHeight="1" x14ac:dyDescent="0.2">
      <c r="A115" s="748" t="s">
        <v>622</v>
      </c>
      <c r="B115" s="749" t="s">
        <v>1925</v>
      </c>
      <c r="C115" s="749" t="s">
        <v>1930</v>
      </c>
      <c r="D115" s="749" t="s">
        <v>1001</v>
      </c>
      <c r="E115" s="749" t="s">
        <v>1927</v>
      </c>
      <c r="F115" s="753"/>
      <c r="G115" s="753"/>
      <c r="H115" s="767">
        <v>0</v>
      </c>
      <c r="I115" s="753">
        <v>1</v>
      </c>
      <c r="J115" s="753">
        <v>45.49</v>
      </c>
      <c r="K115" s="767">
        <v>1</v>
      </c>
      <c r="L115" s="753">
        <v>1</v>
      </c>
      <c r="M115" s="754">
        <v>45.49</v>
      </c>
    </row>
    <row r="116" spans="1:13" ht="14.45" customHeight="1" x14ac:dyDescent="0.2">
      <c r="A116" s="748" t="s">
        <v>622</v>
      </c>
      <c r="B116" s="749" t="s">
        <v>2024</v>
      </c>
      <c r="C116" s="749" t="s">
        <v>2025</v>
      </c>
      <c r="D116" s="749" t="s">
        <v>690</v>
      </c>
      <c r="E116" s="749" t="s">
        <v>691</v>
      </c>
      <c r="F116" s="753"/>
      <c r="G116" s="753"/>
      <c r="H116" s="767">
        <v>0</v>
      </c>
      <c r="I116" s="753">
        <v>-1</v>
      </c>
      <c r="J116" s="753">
        <v>-27.1</v>
      </c>
      <c r="K116" s="767">
        <v>1</v>
      </c>
      <c r="L116" s="753">
        <v>-1</v>
      </c>
      <c r="M116" s="754">
        <v>-27.1</v>
      </c>
    </row>
    <row r="117" spans="1:13" ht="14.45" customHeight="1" x14ac:dyDescent="0.2">
      <c r="A117" s="748" t="s">
        <v>622</v>
      </c>
      <c r="B117" s="749" t="s">
        <v>2026</v>
      </c>
      <c r="C117" s="749" t="s">
        <v>2027</v>
      </c>
      <c r="D117" s="749" t="s">
        <v>2028</v>
      </c>
      <c r="E117" s="749" t="s">
        <v>2029</v>
      </c>
      <c r="F117" s="753"/>
      <c r="G117" s="753"/>
      <c r="H117" s="767">
        <v>0</v>
      </c>
      <c r="I117" s="753">
        <v>1</v>
      </c>
      <c r="J117" s="753">
        <v>137.16</v>
      </c>
      <c r="K117" s="767">
        <v>1</v>
      </c>
      <c r="L117" s="753">
        <v>1</v>
      </c>
      <c r="M117" s="754">
        <v>137.16</v>
      </c>
    </row>
    <row r="118" spans="1:13" ht="14.45" customHeight="1" x14ac:dyDescent="0.2">
      <c r="A118" s="748" t="s">
        <v>622</v>
      </c>
      <c r="B118" s="749" t="s">
        <v>2030</v>
      </c>
      <c r="C118" s="749" t="s">
        <v>2031</v>
      </c>
      <c r="D118" s="749" t="s">
        <v>2032</v>
      </c>
      <c r="E118" s="749" t="s">
        <v>2033</v>
      </c>
      <c r="F118" s="753">
        <v>1</v>
      </c>
      <c r="G118" s="753">
        <v>76.53</v>
      </c>
      <c r="H118" s="767">
        <v>1</v>
      </c>
      <c r="I118" s="753"/>
      <c r="J118" s="753"/>
      <c r="K118" s="767">
        <v>0</v>
      </c>
      <c r="L118" s="753">
        <v>1</v>
      </c>
      <c r="M118" s="754">
        <v>76.53</v>
      </c>
    </row>
    <row r="119" spans="1:13" ht="14.45" customHeight="1" x14ac:dyDescent="0.2">
      <c r="A119" s="748" t="s">
        <v>622</v>
      </c>
      <c r="B119" s="749" t="s">
        <v>1942</v>
      </c>
      <c r="C119" s="749" t="s">
        <v>1943</v>
      </c>
      <c r="D119" s="749" t="s">
        <v>975</v>
      </c>
      <c r="E119" s="749" t="s">
        <v>976</v>
      </c>
      <c r="F119" s="753"/>
      <c r="G119" s="753"/>
      <c r="H119" s="767">
        <v>0</v>
      </c>
      <c r="I119" s="753">
        <v>6</v>
      </c>
      <c r="J119" s="753">
        <v>298.74</v>
      </c>
      <c r="K119" s="767">
        <v>1</v>
      </c>
      <c r="L119" s="753">
        <v>6</v>
      </c>
      <c r="M119" s="754">
        <v>298.74</v>
      </c>
    </row>
    <row r="120" spans="1:13" ht="14.45" customHeight="1" x14ac:dyDescent="0.2">
      <c r="A120" s="748" t="s">
        <v>622</v>
      </c>
      <c r="B120" s="749" t="s">
        <v>2034</v>
      </c>
      <c r="C120" s="749" t="s">
        <v>2035</v>
      </c>
      <c r="D120" s="749" t="s">
        <v>1201</v>
      </c>
      <c r="E120" s="749" t="s">
        <v>2036</v>
      </c>
      <c r="F120" s="753"/>
      <c r="G120" s="753"/>
      <c r="H120" s="767">
        <v>0</v>
      </c>
      <c r="I120" s="753">
        <v>1</v>
      </c>
      <c r="J120" s="753">
        <v>78.8</v>
      </c>
      <c r="K120" s="767">
        <v>1</v>
      </c>
      <c r="L120" s="753">
        <v>1</v>
      </c>
      <c r="M120" s="754">
        <v>78.8</v>
      </c>
    </row>
    <row r="121" spans="1:13" ht="14.45" customHeight="1" x14ac:dyDescent="0.2">
      <c r="A121" s="748" t="s">
        <v>622</v>
      </c>
      <c r="B121" s="749" t="s">
        <v>2037</v>
      </c>
      <c r="C121" s="749" t="s">
        <v>2038</v>
      </c>
      <c r="D121" s="749" t="s">
        <v>1197</v>
      </c>
      <c r="E121" s="749" t="s">
        <v>1198</v>
      </c>
      <c r="F121" s="753">
        <v>2</v>
      </c>
      <c r="G121" s="753">
        <v>222.91</v>
      </c>
      <c r="H121" s="767">
        <v>1</v>
      </c>
      <c r="I121" s="753"/>
      <c r="J121" s="753"/>
      <c r="K121" s="767">
        <v>0</v>
      </c>
      <c r="L121" s="753">
        <v>2</v>
      </c>
      <c r="M121" s="754">
        <v>222.91</v>
      </c>
    </row>
    <row r="122" spans="1:13" ht="14.45" customHeight="1" x14ac:dyDescent="0.2">
      <c r="A122" s="748" t="s">
        <v>622</v>
      </c>
      <c r="B122" s="749" t="s">
        <v>1944</v>
      </c>
      <c r="C122" s="749" t="s">
        <v>1947</v>
      </c>
      <c r="D122" s="749" t="s">
        <v>995</v>
      </c>
      <c r="E122" s="749" t="s">
        <v>689</v>
      </c>
      <c r="F122" s="753"/>
      <c r="G122" s="753"/>
      <c r="H122" s="767">
        <v>0</v>
      </c>
      <c r="I122" s="753">
        <v>5</v>
      </c>
      <c r="J122" s="753">
        <v>149.41</v>
      </c>
      <c r="K122" s="767">
        <v>1</v>
      </c>
      <c r="L122" s="753">
        <v>5</v>
      </c>
      <c r="M122" s="754">
        <v>149.41</v>
      </c>
    </row>
    <row r="123" spans="1:13" ht="14.45" customHeight="1" x14ac:dyDescent="0.2">
      <c r="A123" s="748" t="s">
        <v>622</v>
      </c>
      <c r="B123" s="749" t="s">
        <v>1944</v>
      </c>
      <c r="C123" s="749" t="s">
        <v>1948</v>
      </c>
      <c r="D123" s="749" t="s">
        <v>995</v>
      </c>
      <c r="E123" s="749" t="s">
        <v>1949</v>
      </c>
      <c r="F123" s="753"/>
      <c r="G123" s="753"/>
      <c r="H123" s="767">
        <v>0</v>
      </c>
      <c r="I123" s="753">
        <v>4</v>
      </c>
      <c r="J123" s="753">
        <v>399.5</v>
      </c>
      <c r="K123" s="767">
        <v>1</v>
      </c>
      <c r="L123" s="753">
        <v>4</v>
      </c>
      <c r="M123" s="754">
        <v>399.5</v>
      </c>
    </row>
    <row r="124" spans="1:13" ht="14.45" customHeight="1" x14ac:dyDescent="0.2">
      <c r="A124" s="748" t="s">
        <v>625</v>
      </c>
      <c r="B124" s="749" t="s">
        <v>1797</v>
      </c>
      <c r="C124" s="749" t="s">
        <v>2039</v>
      </c>
      <c r="D124" s="749" t="s">
        <v>2040</v>
      </c>
      <c r="E124" s="749" t="s">
        <v>2041</v>
      </c>
      <c r="F124" s="753"/>
      <c r="G124" s="753"/>
      <c r="H124" s="767">
        <v>0</v>
      </c>
      <c r="I124" s="753">
        <v>2</v>
      </c>
      <c r="J124" s="753">
        <v>24.41</v>
      </c>
      <c r="K124" s="767">
        <v>1</v>
      </c>
      <c r="L124" s="753">
        <v>2</v>
      </c>
      <c r="M124" s="754">
        <v>24.41</v>
      </c>
    </row>
    <row r="125" spans="1:13" ht="14.45" customHeight="1" x14ac:dyDescent="0.2">
      <c r="A125" s="748" t="s">
        <v>625</v>
      </c>
      <c r="B125" s="749" t="s">
        <v>1797</v>
      </c>
      <c r="C125" s="749" t="s">
        <v>2042</v>
      </c>
      <c r="D125" s="749" t="s">
        <v>2040</v>
      </c>
      <c r="E125" s="749" t="s">
        <v>2043</v>
      </c>
      <c r="F125" s="753"/>
      <c r="G125" s="753"/>
      <c r="H125" s="767">
        <v>0</v>
      </c>
      <c r="I125" s="753">
        <v>1</v>
      </c>
      <c r="J125" s="753">
        <v>42.850000000000009</v>
      </c>
      <c r="K125" s="767">
        <v>1</v>
      </c>
      <c r="L125" s="753">
        <v>1</v>
      </c>
      <c r="M125" s="754">
        <v>42.850000000000009</v>
      </c>
    </row>
    <row r="126" spans="1:13" ht="14.45" customHeight="1" x14ac:dyDescent="0.2">
      <c r="A126" s="748" t="s">
        <v>625</v>
      </c>
      <c r="B126" s="749" t="s">
        <v>1952</v>
      </c>
      <c r="C126" s="749" t="s">
        <v>2044</v>
      </c>
      <c r="D126" s="749" t="s">
        <v>1954</v>
      </c>
      <c r="E126" s="749" t="s">
        <v>2045</v>
      </c>
      <c r="F126" s="753"/>
      <c r="G126" s="753"/>
      <c r="H126" s="767">
        <v>0</v>
      </c>
      <c r="I126" s="753">
        <v>3</v>
      </c>
      <c r="J126" s="753">
        <v>46.470000000000006</v>
      </c>
      <c r="K126" s="767">
        <v>1</v>
      </c>
      <c r="L126" s="753">
        <v>3</v>
      </c>
      <c r="M126" s="754">
        <v>46.470000000000006</v>
      </c>
    </row>
    <row r="127" spans="1:13" ht="14.45" customHeight="1" x14ac:dyDescent="0.2">
      <c r="A127" s="748" t="s">
        <v>625</v>
      </c>
      <c r="B127" s="749" t="s">
        <v>1814</v>
      </c>
      <c r="C127" s="749" t="s">
        <v>1817</v>
      </c>
      <c r="D127" s="749" t="s">
        <v>765</v>
      </c>
      <c r="E127" s="749" t="s">
        <v>1818</v>
      </c>
      <c r="F127" s="753"/>
      <c r="G127" s="753"/>
      <c r="H127" s="767">
        <v>0</v>
      </c>
      <c r="I127" s="753">
        <v>21</v>
      </c>
      <c r="J127" s="753">
        <v>15145.2</v>
      </c>
      <c r="K127" s="767">
        <v>1</v>
      </c>
      <c r="L127" s="753">
        <v>21</v>
      </c>
      <c r="M127" s="754">
        <v>15145.2</v>
      </c>
    </row>
    <row r="128" spans="1:13" ht="14.45" customHeight="1" x14ac:dyDescent="0.2">
      <c r="A128" s="748" t="s">
        <v>625</v>
      </c>
      <c r="B128" s="749" t="s">
        <v>1814</v>
      </c>
      <c r="C128" s="749" t="s">
        <v>1819</v>
      </c>
      <c r="D128" s="749" t="s">
        <v>765</v>
      </c>
      <c r="E128" s="749" t="s">
        <v>1820</v>
      </c>
      <c r="F128" s="753"/>
      <c r="G128" s="753"/>
      <c r="H128" s="767">
        <v>0</v>
      </c>
      <c r="I128" s="753">
        <v>4</v>
      </c>
      <c r="J128" s="753">
        <v>1087.4000000000001</v>
      </c>
      <c r="K128" s="767">
        <v>1</v>
      </c>
      <c r="L128" s="753">
        <v>4</v>
      </c>
      <c r="M128" s="754">
        <v>1087.4000000000001</v>
      </c>
    </row>
    <row r="129" spans="1:13" ht="14.45" customHeight="1" x14ac:dyDescent="0.2">
      <c r="A129" s="748" t="s">
        <v>625</v>
      </c>
      <c r="B129" s="749" t="s">
        <v>1814</v>
      </c>
      <c r="C129" s="749" t="s">
        <v>1821</v>
      </c>
      <c r="D129" s="749" t="s">
        <v>765</v>
      </c>
      <c r="E129" s="749" t="s">
        <v>1822</v>
      </c>
      <c r="F129" s="753"/>
      <c r="G129" s="753"/>
      <c r="H129" s="767">
        <v>0</v>
      </c>
      <c r="I129" s="753">
        <v>105</v>
      </c>
      <c r="J129" s="753">
        <v>66219.299999999988</v>
      </c>
      <c r="K129" s="767">
        <v>1</v>
      </c>
      <c r="L129" s="753">
        <v>105</v>
      </c>
      <c r="M129" s="754">
        <v>66219.299999999988</v>
      </c>
    </row>
    <row r="130" spans="1:13" ht="14.45" customHeight="1" x14ac:dyDescent="0.2">
      <c r="A130" s="748" t="s">
        <v>625</v>
      </c>
      <c r="B130" s="749" t="s">
        <v>1814</v>
      </c>
      <c r="C130" s="749" t="s">
        <v>1823</v>
      </c>
      <c r="D130" s="749" t="s">
        <v>765</v>
      </c>
      <c r="E130" s="749" t="s">
        <v>1824</v>
      </c>
      <c r="F130" s="753"/>
      <c r="G130" s="753"/>
      <c r="H130" s="767">
        <v>0</v>
      </c>
      <c r="I130" s="753">
        <v>4</v>
      </c>
      <c r="J130" s="753">
        <v>3654.6</v>
      </c>
      <c r="K130" s="767">
        <v>1</v>
      </c>
      <c r="L130" s="753">
        <v>4</v>
      </c>
      <c r="M130" s="754">
        <v>3654.6</v>
      </c>
    </row>
    <row r="131" spans="1:13" ht="14.45" customHeight="1" x14ac:dyDescent="0.2">
      <c r="A131" s="748" t="s">
        <v>625</v>
      </c>
      <c r="B131" s="749" t="s">
        <v>1814</v>
      </c>
      <c r="C131" s="749" t="s">
        <v>1825</v>
      </c>
      <c r="D131" s="749" t="s">
        <v>765</v>
      </c>
      <c r="E131" s="749" t="s">
        <v>1826</v>
      </c>
      <c r="F131" s="753"/>
      <c r="G131" s="753"/>
      <c r="H131" s="767">
        <v>0</v>
      </c>
      <c r="I131" s="753">
        <v>42</v>
      </c>
      <c r="J131" s="753">
        <v>17175.900000000001</v>
      </c>
      <c r="K131" s="767">
        <v>1</v>
      </c>
      <c r="L131" s="753">
        <v>42</v>
      </c>
      <c r="M131" s="754">
        <v>17175.900000000001</v>
      </c>
    </row>
    <row r="132" spans="1:13" ht="14.45" customHeight="1" x14ac:dyDescent="0.2">
      <c r="A132" s="748" t="s">
        <v>625</v>
      </c>
      <c r="B132" s="749" t="s">
        <v>2046</v>
      </c>
      <c r="C132" s="749" t="s">
        <v>2047</v>
      </c>
      <c r="D132" s="749" t="s">
        <v>2048</v>
      </c>
      <c r="E132" s="749" t="s">
        <v>2049</v>
      </c>
      <c r="F132" s="753"/>
      <c r="G132" s="753"/>
      <c r="H132" s="767">
        <v>0</v>
      </c>
      <c r="I132" s="753">
        <v>1</v>
      </c>
      <c r="J132" s="753">
        <v>68.88</v>
      </c>
      <c r="K132" s="767">
        <v>1</v>
      </c>
      <c r="L132" s="753">
        <v>1</v>
      </c>
      <c r="M132" s="754">
        <v>68.88</v>
      </c>
    </row>
    <row r="133" spans="1:13" ht="14.45" customHeight="1" x14ac:dyDescent="0.2">
      <c r="A133" s="748" t="s">
        <v>625</v>
      </c>
      <c r="B133" s="749" t="s">
        <v>1955</v>
      </c>
      <c r="C133" s="749" t="s">
        <v>1956</v>
      </c>
      <c r="D133" s="749" t="s">
        <v>1957</v>
      </c>
      <c r="E133" s="749" t="s">
        <v>1958</v>
      </c>
      <c r="F133" s="753"/>
      <c r="G133" s="753"/>
      <c r="H133" s="767">
        <v>0</v>
      </c>
      <c r="I133" s="753">
        <v>1</v>
      </c>
      <c r="J133" s="753">
        <v>104.67000000000003</v>
      </c>
      <c r="K133" s="767">
        <v>1</v>
      </c>
      <c r="L133" s="753">
        <v>1</v>
      </c>
      <c r="M133" s="754">
        <v>104.67000000000003</v>
      </c>
    </row>
    <row r="134" spans="1:13" ht="14.45" customHeight="1" x14ac:dyDescent="0.2">
      <c r="A134" s="748" t="s">
        <v>625</v>
      </c>
      <c r="B134" s="749" t="s">
        <v>1831</v>
      </c>
      <c r="C134" s="749" t="s">
        <v>1959</v>
      </c>
      <c r="D134" s="749" t="s">
        <v>1137</v>
      </c>
      <c r="E134" s="749" t="s">
        <v>1138</v>
      </c>
      <c r="F134" s="753"/>
      <c r="G134" s="753"/>
      <c r="H134" s="767">
        <v>0</v>
      </c>
      <c r="I134" s="753">
        <v>1</v>
      </c>
      <c r="J134" s="753">
        <v>40.349999999999994</v>
      </c>
      <c r="K134" s="767">
        <v>1</v>
      </c>
      <c r="L134" s="753">
        <v>1</v>
      </c>
      <c r="M134" s="754">
        <v>40.349999999999994</v>
      </c>
    </row>
    <row r="135" spans="1:13" ht="14.45" customHeight="1" x14ac:dyDescent="0.2">
      <c r="A135" s="748" t="s">
        <v>625</v>
      </c>
      <c r="B135" s="749" t="s">
        <v>1831</v>
      </c>
      <c r="C135" s="749" t="s">
        <v>2050</v>
      </c>
      <c r="D135" s="749" t="s">
        <v>1340</v>
      </c>
      <c r="E135" s="749" t="s">
        <v>2051</v>
      </c>
      <c r="F135" s="753"/>
      <c r="G135" s="753"/>
      <c r="H135" s="767">
        <v>0</v>
      </c>
      <c r="I135" s="753">
        <v>3</v>
      </c>
      <c r="J135" s="753">
        <v>176.06000000000003</v>
      </c>
      <c r="K135" s="767">
        <v>1</v>
      </c>
      <c r="L135" s="753">
        <v>3</v>
      </c>
      <c r="M135" s="754">
        <v>176.06000000000003</v>
      </c>
    </row>
    <row r="136" spans="1:13" ht="14.45" customHeight="1" x14ac:dyDescent="0.2">
      <c r="A136" s="748" t="s">
        <v>625</v>
      </c>
      <c r="B136" s="749" t="s">
        <v>1834</v>
      </c>
      <c r="C136" s="749" t="s">
        <v>1835</v>
      </c>
      <c r="D136" s="749" t="s">
        <v>787</v>
      </c>
      <c r="E136" s="749" t="s">
        <v>1836</v>
      </c>
      <c r="F136" s="753"/>
      <c r="G136" s="753"/>
      <c r="H136" s="767">
        <v>0</v>
      </c>
      <c r="I136" s="753">
        <v>7</v>
      </c>
      <c r="J136" s="753">
        <v>279.52999999999997</v>
      </c>
      <c r="K136" s="767">
        <v>1</v>
      </c>
      <c r="L136" s="753">
        <v>7</v>
      </c>
      <c r="M136" s="754">
        <v>279.52999999999997</v>
      </c>
    </row>
    <row r="137" spans="1:13" ht="14.45" customHeight="1" x14ac:dyDescent="0.2">
      <c r="A137" s="748" t="s">
        <v>625</v>
      </c>
      <c r="B137" s="749" t="s">
        <v>1834</v>
      </c>
      <c r="C137" s="749" t="s">
        <v>2052</v>
      </c>
      <c r="D137" s="749" t="s">
        <v>1347</v>
      </c>
      <c r="E137" s="749" t="s">
        <v>2053</v>
      </c>
      <c r="F137" s="753"/>
      <c r="G137" s="753"/>
      <c r="H137" s="767">
        <v>0</v>
      </c>
      <c r="I137" s="753">
        <v>2</v>
      </c>
      <c r="J137" s="753">
        <v>121.40000000000005</v>
      </c>
      <c r="K137" s="767">
        <v>1</v>
      </c>
      <c r="L137" s="753">
        <v>2</v>
      </c>
      <c r="M137" s="754">
        <v>121.40000000000005</v>
      </c>
    </row>
    <row r="138" spans="1:13" ht="14.45" customHeight="1" x14ac:dyDescent="0.2">
      <c r="A138" s="748" t="s">
        <v>625</v>
      </c>
      <c r="B138" s="749" t="s">
        <v>1837</v>
      </c>
      <c r="C138" s="749" t="s">
        <v>1838</v>
      </c>
      <c r="D138" s="749" t="s">
        <v>973</v>
      </c>
      <c r="E138" s="749" t="s">
        <v>1839</v>
      </c>
      <c r="F138" s="753"/>
      <c r="G138" s="753"/>
      <c r="H138" s="767">
        <v>0</v>
      </c>
      <c r="I138" s="753">
        <v>1</v>
      </c>
      <c r="J138" s="753">
        <v>78.530000000000015</v>
      </c>
      <c r="K138" s="767">
        <v>1</v>
      </c>
      <c r="L138" s="753">
        <v>1</v>
      </c>
      <c r="M138" s="754">
        <v>78.530000000000015</v>
      </c>
    </row>
    <row r="139" spans="1:13" ht="14.45" customHeight="1" x14ac:dyDescent="0.2">
      <c r="A139" s="748" t="s">
        <v>625</v>
      </c>
      <c r="B139" s="749" t="s">
        <v>1837</v>
      </c>
      <c r="C139" s="749" t="s">
        <v>2054</v>
      </c>
      <c r="D139" s="749" t="s">
        <v>676</v>
      </c>
      <c r="E139" s="749" t="s">
        <v>1308</v>
      </c>
      <c r="F139" s="753"/>
      <c r="G139" s="753"/>
      <c r="H139" s="767">
        <v>0</v>
      </c>
      <c r="I139" s="753">
        <v>1</v>
      </c>
      <c r="J139" s="753">
        <v>252.04</v>
      </c>
      <c r="K139" s="767">
        <v>1</v>
      </c>
      <c r="L139" s="753">
        <v>1</v>
      </c>
      <c r="M139" s="754">
        <v>252.04</v>
      </c>
    </row>
    <row r="140" spans="1:13" ht="14.45" customHeight="1" x14ac:dyDescent="0.2">
      <c r="A140" s="748" t="s">
        <v>625</v>
      </c>
      <c r="B140" s="749" t="s">
        <v>1962</v>
      </c>
      <c r="C140" s="749" t="s">
        <v>2055</v>
      </c>
      <c r="D140" s="749" t="s">
        <v>1080</v>
      </c>
      <c r="E140" s="749" t="s">
        <v>1314</v>
      </c>
      <c r="F140" s="753"/>
      <c r="G140" s="753"/>
      <c r="H140" s="767">
        <v>0</v>
      </c>
      <c r="I140" s="753">
        <v>1</v>
      </c>
      <c r="J140" s="753">
        <v>26.429999999999993</v>
      </c>
      <c r="K140" s="767">
        <v>1</v>
      </c>
      <c r="L140" s="753">
        <v>1</v>
      </c>
      <c r="M140" s="754">
        <v>26.429999999999993</v>
      </c>
    </row>
    <row r="141" spans="1:13" ht="14.45" customHeight="1" x14ac:dyDescent="0.2">
      <c r="A141" s="748" t="s">
        <v>625</v>
      </c>
      <c r="B141" s="749" t="s">
        <v>1962</v>
      </c>
      <c r="C141" s="749" t="s">
        <v>1964</v>
      </c>
      <c r="D141" s="749" t="s">
        <v>1080</v>
      </c>
      <c r="E141" s="749" t="s">
        <v>1965</v>
      </c>
      <c r="F141" s="753"/>
      <c r="G141" s="753"/>
      <c r="H141" s="767">
        <v>0</v>
      </c>
      <c r="I141" s="753">
        <v>1</v>
      </c>
      <c r="J141" s="753">
        <v>87.02000000000001</v>
      </c>
      <c r="K141" s="767">
        <v>1</v>
      </c>
      <c r="L141" s="753">
        <v>1</v>
      </c>
      <c r="M141" s="754">
        <v>87.02000000000001</v>
      </c>
    </row>
    <row r="142" spans="1:13" ht="14.45" customHeight="1" x14ac:dyDescent="0.2">
      <c r="A142" s="748" t="s">
        <v>625</v>
      </c>
      <c r="B142" s="749" t="s">
        <v>1969</v>
      </c>
      <c r="C142" s="749" t="s">
        <v>1970</v>
      </c>
      <c r="D142" s="749" t="s">
        <v>1971</v>
      </c>
      <c r="E142" s="749" t="s">
        <v>1972</v>
      </c>
      <c r="F142" s="753"/>
      <c r="G142" s="753"/>
      <c r="H142" s="767">
        <v>0</v>
      </c>
      <c r="I142" s="753">
        <v>1</v>
      </c>
      <c r="J142" s="753">
        <v>32.97</v>
      </c>
      <c r="K142" s="767">
        <v>1</v>
      </c>
      <c r="L142" s="753">
        <v>1</v>
      </c>
      <c r="M142" s="754">
        <v>32.97</v>
      </c>
    </row>
    <row r="143" spans="1:13" ht="14.45" customHeight="1" x14ac:dyDescent="0.2">
      <c r="A143" s="748" t="s">
        <v>625</v>
      </c>
      <c r="B143" s="749" t="s">
        <v>1847</v>
      </c>
      <c r="C143" s="749" t="s">
        <v>2056</v>
      </c>
      <c r="D143" s="749" t="s">
        <v>1849</v>
      </c>
      <c r="E143" s="749" t="s">
        <v>1968</v>
      </c>
      <c r="F143" s="753"/>
      <c r="G143" s="753"/>
      <c r="H143" s="767">
        <v>0</v>
      </c>
      <c r="I143" s="753">
        <v>1</v>
      </c>
      <c r="J143" s="753">
        <v>30.180000000000007</v>
      </c>
      <c r="K143" s="767">
        <v>1</v>
      </c>
      <c r="L143" s="753">
        <v>1</v>
      </c>
      <c r="M143" s="754">
        <v>30.180000000000007</v>
      </c>
    </row>
    <row r="144" spans="1:13" ht="14.45" customHeight="1" x14ac:dyDescent="0.2">
      <c r="A144" s="748" t="s">
        <v>625</v>
      </c>
      <c r="B144" s="749" t="s">
        <v>1853</v>
      </c>
      <c r="C144" s="749" t="s">
        <v>2057</v>
      </c>
      <c r="D144" s="749" t="s">
        <v>1855</v>
      </c>
      <c r="E144" s="749" t="s">
        <v>2058</v>
      </c>
      <c r="F144" s="753"/>
      <c r="G144" s="753"/>
      <c r="H144" s="767">
        <v>0</v>
      </c>
      <c r="I144" s="753">
        <v>1</v>
      </c>
      <c r="J144" s="753">
        <v>213.24</v>
      </c>
      <c r="K144" s="767">
        <v>1</v>
      </c>
      <c r="L144" s="753">
        <v>1</v>
      </c>
      <c r="M144" s="754">
        <v>213.24</v>
      </c>
    </row>
    <row r="145" spans="1:13" ht="14.45" customHeight="1" x14ac:dyDescent="0.2">
      <c r="A145" s="748" t="s">
        <v>625</v>
      </c>
      <c r="B145" s="749" t="s">
        <v>1981</v>
      </c>
      <c r="C145" s="749" t="s">
        <v>2059</v>
      </c>
      <c r="D145" s="749" t="s">
        <v>1983</v>
      </c>
      <c r="E145" s="749" t="s">
        <v>2060</v>
      </c>
      <c r="F145" s="753"/>
      <c r="G145" s="753"/>
      <c r="H145" s="767">
        <v>0</v>
      </c>
      <c r="I145" s="753">
        <v>1</v>
      </c>
      <c r="J145" s="753">
        <v>34.659999999999989</v>
      </c>
      <c r="K145" s="767">
        <v>1</v>
      </c>
      <c r="L145" s="753">
        <v>1</v>
      </c>
      <c r="M145" s="754">
        <v>34.659999999999989</v>
      </c>
    </row>
    <row r="146" spans="1:13" ht="14.45" customHeight="1" x14ac:dyDescent="0.2">
      <c r="A146" s="748" t="s">
        <v>625</v>
      </c>
      <c r="B146" s="749" t="s">
        <v>1865</v>
      </c>
      <c r="C146" s="749" t="s">
        <v>2061</v>
      </c>
      <c r="D146" s="749" t="s">
        <v>2062</v>
      </c>
      <c r="E146" s="749" t="s">
        <v>2063</v>
      </c>
      <c r="F146" s="753"/>
      <c r="G146" s="753"/>
      <c r="H146" s="767">
        <v>0</v>
      </c>
      <c r="I146" s="753">
        <v>2</v>
      </c>
      <c r="J146" s="753">
        <v>360.94</v>
      </c>
      <c r="K146" s="767">
        <v>1</v>
      </c>
      <c r="L146" s="753">
        <v>2</v>
      </c>
      <c r="M146" s="754">
        <v>360.94</v>
      </c>
    </row>
    <row r="147" spans="1:13" ht="14.45" customHeight="1" x14ac:dyDescent="0.2">
      <c r="A147" s="748" t="s">
        <v>625</v>
      </c>
      <c r="B147" s="749" t="s">
        <v>1865</v>
      </c>
      <c r="C147" s="749" t="s">
        <v>1868</v>
      </c>
      <c r="D147" s="749" t="s">
        <v>704</v>
      </c>
      <c r="E147" s="749" t="s">
        <v>1869</v>
      </c>
      <c r="F147" s="753"/>
      <c r="G147" s="753"/>
      <c r="H147" s="767"/>
      <c r="I147" s="753">
        <v>0</v>
      </c>
      <c r="J147" s="753">
        <v>0</v>
      </c>
      <c r="K147" s="767"/>
      <c r="L147" s="753">
        <v>0</v>
      </c>
      <c r="M147" s="754">
        <v>0</v>
      </c>
    </row>
    <row r="148" spans="1:13" ht="14.45" customHeight="1" x14ac:dyDescent="0.2">
      <c r="A148" s="748" t="s">
        <v>625</v>
      </c>
      <c r="B148" s="749" t="s">
        <v>2064</v>
      </c>
      <c r="C148" s="749" t="s">
        <v>2065</v>
      </c>
      <c r="D148" s="749" t="s">
        <v>2066</v>
      </c>
      <c r="E148" s="749" t="s">
        <v>2067</v>
      </c>
      <c r="F148" s="753"/>
      <c r="G148" s="753"/>
      <c r="H148" s="767">
        <v>0</v>
      </c>
      <c r="I148" s="753">
        <v>3</v>
      </c>
      <c r="J148" s="753">
        <v>9474.0000000000018</v>
      </c>
      <c r="K148" s="767">
        <v>1</v>
      </c>
      <c r="L148" s="753">
        <v>3</v>
      </c>
      <c r="M148" s="754">
        <v>9474.0000000000018</v>
      </c>
    </row>
    <row r="149" spans="1:13" ht="14.45" customHeight="1" x14ac:dyDescent="0.2">
      <c r="A149" s="748" t="s">
        <v>625</v>
      </c>
      <c r="B149" s="749" t="s">
        <v>1876</v>
      </c>
      <c r="C149" s="749" t="s">
        <v>1877</v>
      </c>
      <c r="D149" s="749" t="s">
        <v>1878</v>
      </c>
      <c r="E149" s="749" t="s">
        <v>1380</v>
      </c>
      <c r="F149" s="753"/>
      <c r="G149" s="753"/>
      <c r="H149" s="767">
        <v>0</v>
      </c>
      <c r="I149" s="753">
        <v>15.9</v>
      </c>
      <c r="J149" s="753">
        <v>7293.329999999999</v>
      </c>
      <c r="K149" s="767">
        <v>1</v>
      </c>
      <c r="L149" s="753">
        <v>15.9</v>
      </c>
      <c r="M149" s="754">
        <v>7293.329999999999</v>
      </c>
    </row>
    <row r="150" spans="1:13" ht="14.45" customHeight="1" x14ac:dyDescent="0.2">
      <c r="A150" s="748" t="s">
        <v>625</v>
      </c>
      <c r="B150" s="749" t="s">
        <v>1879</v>
      </c>
      <c r="C150" s="749" t="s">
        <v>1880</v>
      </c>
      <c r="D150" s="749" t="s">
        <v>989</v>
      </c>
      <c r="E150" s="749" t="s">
        <v>1029</v>
      </c>
      <c r="F150" s="753"/>
      <c r="G150" s="753"/>
      <c r="H150" s="767">
        <v>0</v>
      </c>
      <c r="I150" s="753">
        <v>1</v>
      </c>
      <c r="J150" s="753">
        <v>126.94000000000003</v>
      </c>
      <c r="K150" s="767">
        <v>1</v>
      </c>
      <c r="L150" s="753">
        <v>1</v>
      </c>
      <c r="M150" s="754">
        <v>126.94000000000003</v>
      </c>
    </row>
    <row r="151" spans="1:13" ht="14.45" customHeight="1" x14ac:dyDescent="0.2">
      <c r="A151" s="748" t="s">
        <v>625</v>
      </c>
      <c r="B151" s="749" t="s">
        <v>1879</v>
      </c>
      <c r="C151" s="749" t="s">
        <v>1881</v>
      </c>
      <c r="D151" s="749" t="s">
        <v>1882</v>
      </c>
      <c r="E151" s="749" t="s">
        <v>1883</v>
      </c>
      <c r="F151" s="753"/>
      <c r="G151" s="753"/>
      <c r="H151" s="767">
        <v>0</v>
      </c>
      <c r="I151" s="753">
        <v>71.7</v>
      </c>
      <c r="J151" s="753">
        <v>15220.394999999999</v>
      </c>
      <c r="K151" s="767">
        <v>1</v>
      </c>
      <c r="L151" s="753">
        <v>71.7</v>
      </c>
      <c r="M151" s="754">
        <v>15220.394999999999</v>
      </c>
    </row>
    <row r="152" spans="1:13" ht="14.45" customHeight="1" x14ac:dyDescent="0.2">
      <c r="A152" s="748" t="s">
        <v>625</v>
      </c>
      <c r="B152" s="749" t="s">
        <v>2068</v>
      </c>
      <c r="C152" s="749" t="s">
        <v>2069</v>
      </c>
      <c r="D152" s="749" t="s">
        <v>2070</v>
      </c>
      <c r="E152" s="749" t="s">
        <v>2071</v>
      </c>
      <c r="F152" s="753">
        <v>36</v>
      </c>
      <c r="G152" s="753">
        <v>957.95999999999992</v>
      </c>
      <c r="H152" s="767">
        <v>1</v>
      </c>
      <c r="I152" s="753"/>
      <c r="J152" s="753"/>
      <c r="K152" s="767">
        <v>0</v>
      </c>
      <c r="L152" s="753">
        <v>36</v>
      </c>
      <c r="M152" s="754">
        <v>957.95999999999992</v>
      </c>
    </row>
    <row r="153" spans="1:13" ht="14.45" customHeight="1" x14ac:dyDescent="0.2">
      <c r="A153" s="748" t="s">
        <v>625</v>
      </c>
      <c r="B153" s="749" t="s">
        <v>2072</v>
      </c>
      <c r="C153" s="749" t="s">
        <v>2073</v>
      </c>
      <c r="D153" s="749" t="s">
        <v>1424</v>
      </c>
      <c r="E153" s="749" t="s">
        <v>1425</v>
      </c>
      <c r="F153" s="753">
        <v>22</v>
      </c>
      <c r="G153" s="753">
        <v>6798.2199999999993</v>
      </c>
      <c r="H153" s="767">
        <v>1</v>
      </c>
      <c r="I153" s="753"/>
      <c r="J153" s="753"/>
      <c r="K153" s="767">
        <v>0</v>
      </c>
      <c r="L153" s="753">
        <v>22</v>
      </c>
      <c r="M153" s="754">
        <v>6798.2199999999993</v>
      </c>
    </row>
    <row r="154" spans="1:13" ht="14.45" customHeight="1" x14ac:dyDescent="0.2">
      <c r="A154" s="748" t="s">
        <v>625</v>
      </c>
      <c r="B154" s="749" t="s">
        <v>1886</v>
      </c>
      <c r="C154" s="749" t="s">
        <v>2074</v>
      </c>
      <c r="D154" s="749" t="s">
        <v>2075</v>
      </c>
      <c r="E154" s="749" t="s">
        <v>1889</v>
      </c>
      <c r="F154" s="753">
        <v>1</v>
      </c>
      <c r="G154" s="753">
        <v>1171.5</v>
      </c>
      <c r="H154" s="767">
        <v>1</v>
      </c>
      <c r="I154" s="753"/>
      <c r="J154" s="753"/>
      <c r="K154" s="767">
        <v>0</v>
      </c>
      <c r="L154" s="753">
        <v>1</v>
      </c>
      <c r="M154" s="754">
        <v>1171.5</v>
      </c>
    </row>
    <row r="155" spans="1:13" ht="14.45" customHeight="1" x14ac:dyDescent="0.2">
      <c r="A155" s="748" t="s">
        <v>625</v>
      </c>
      <c r="B155" s="749" t="s">
        <v>1886</v>
      </c>
      <c r="C155" s="749" t="s">
        <v>1887</v>
      </c>
      <c r="D155" s="749" t="s">
        <v>1888</v>
      </c>
      <c r="E155" s="749" t="s">
        <v>1889</v>
      </c>
      <c r="F155" s="753">
        <v>4</v>
      </c>
      <c r="G155" s="753">
        <v>6156.98</v>
      </c>
      <c r="H155" s="767">
        <v>1</v>
      </c>
      <c r="I155" s="753"/>
      <c r="J155" s="753"/>
      <c r="K155" s="767">
        <v>0</v>
      </c>
      <c r="L155" s="753">
        <v>4</v>
      </c>
      <c r="M155" s="754">
        <v>6156.98</v>
      </c>
    </row>
    <row r="156" spans="1:13" ht="14.45" customHeight="1" x14ac:dyDescent="0.2">
      <c r="A156" s="748" t="s">
        <v>625</v>
      </c>
      <c r="B156" s="749" t="s">
        <v>2076</v>
      </c>
      <c r="C156" s="749" t="s">
        <v>2077</v>
      </c>
      <c r="D156" s="749" t="s">
        <v>1440</v>
      </c>
      <c r="E156" s="749" t="s">
        <v>2078</v>
      </c>
      <c r="F156" s="753">
        <v>5</v>
      </c>
      <c r="G156" s="753">
        <v>11227.884999999998</v>
      </c>
      <c r="H156" s="767">
        <v>1</v>
      </c>
      <c r="I156" s="753"/>
      <c r="J156" s="753"/>
      <c r="K156" s="767">
        <v>0</v>
      </c>
      <c r="L156" s="753">
        <v>5</v>
      </c>
      <c r="M156" s="754">
        <v>11227.884999999998</v>
      </c>
    </row>
    <row r="157" spans="1:13" ht="14.45" customHeight="1" x14ac:dyDescent="0.2">
      <c r="A157" s="748" t="s">
        <v>625</v>
      </c>
      <c r="B157" s="749" t="s">
        <v>2079</v>
      </c>
      <c r="C157" s="749" t="s">
        <v>2080</v>
      </c>
      <c r="D157" s="749" t="s">
        <v>1311</v>
      </c>
      <c r="E157" s="749" t="s">
        <v>1312</v>
      </c>
      <c r="F157" s="753">
        <v>4</v>
      </c>
      <c r="G157" s="753">
        <v>369.59999999999997</v>
      </c>
      <c r="H157" s="767">
        <v>1</v>
      </c>
      <c r="I157" s="753"/>
      <c r="J157" s="753"/>
      <c r="K157" s="767">
        <v>0</v>
      </c>
      <c r="L157" s="753">
        <v>4</v>
      </c>
      <c r="M157" s="754">
        <v>369.59999999999997</v>
      </c>
    </row>
    <row r="158" spans="1:13" ht="14.45" customHeight="1" x14ac:dyDescent="0.2">
      <c r="A158" s="748" t="s">
        <v>625</v>
      </c>
      <c r="B158" s="749" t="s">
        <v>1890</v>
      </c>
      <c r="C158" s="749" t="s">
        <v>1891</v>
      </c>
      <c r="D158" s="749" t="s">
        <v>1892</v>
      </c>
      <c r="E158" s="749" t="s">
        <v>1893</v>
      </c>
      <c r="F158" s="753"/>
      <c r="G158" s="753"/>
      <c r="H158" s="767">
        <v>0</v>
      </c>
      <c r="I158" s="753">
        <v>93</v>
      </c>
      <c r="J158" s="753">
        <v>14262.6</v>
      </c>
      <c r="K158" s="767">
        <v>1</v>
      </c>
      <c r="L158" s="753">
        <v>93</v>
      </c>
      <c r="M158" s="754">
        <v>14262.6</v>
      </c>
    </row>
    <row r="159" spans="1:13" ht="14.45" customHeight="1" x14ac:dyDescent="0.2">
      <c r="A159" s="748" t="s">
        <v>625</v>
      </c>
      <c r="B159" s="749" t="s">
        <v>1890</v>
      </c>
      <c r="C159" s="749" t="s">
        <v>1894</v>
      </c>
      <c r="D159" s="749" t="s">
        <v>1892</v>
      </c>
      <c r="E159" s="749" t="s">
        <v>1895</v>
      </c>
      <c r="F159" s="753"/>
      <c r="G159" s="753"/>
      <c r="H159" s="767">
        <v>0</v>
      </c>
      <c r="I159" s="753">
        <v>92.999999999999986</v>
      </c>
      <c r="J159" s="753">
        <v>24564.1</v>
      </c>
      <c r="K159" s="767">
        <v>1</v>
      </c>
      <c r="L159" s="753">
        <v>92.999999999999986</v>
      </c>
      <c r="M159" s="754">
        <v>24564.1</v>
      </c>
    </row>
    <row r="160" spans="1:13" ht="14.45" customHeight="1" x14ac:dyDescent="0.2">
      <c r="A160" s="748" t="s">
        <v>625</v>
      </c>
      <c r="B160" s="749" t="s">
        <v>2081</v>
      </c>
      <c r="C160" s="749" t="s">
        <v>2082</v>
      </c>
      <c r="D160" s="749" t="s">
        <v>1420</v>
      </c>
      <c r="E160" s="749" t="s">
        <v>2083</v>
      </c>
      <c r="F160" s="753"/>
      <c r="G160" s="753"/>
      <c r="H160" s="767">
        <v>0</v>
      </c>
      <c r="I160" s="753">
        <v>1.6</v>
      </c>
      <c r="J160" s="753">
        <v>512.51199999999994</v>
      </c>
      <c r="K160" s="767">
        <v>1</v>
      </c>
      <c r="L160" s="753">
        <v>1.6</v>
      </c>
      <c r="M160" s="754">
        <v>512.51199999999994</v>
      </c>
    </row>
    <row r="161" spans="1:13" ht="14.45" customHeight="1" x14ac:dyDescent="0.2">
      <c r="A161" s="748" t="s">
        <v>625</v>
      </c>
      <c r="B161" s="749" t="s">
        <v>1896</v>
      </c>
      <c r="C161" s="749" t="s">
        <v>1897</v>
      </c>
      <c r="D161" s="749" t="s">
        <v>1898</v>
      </c>
      <c r="E161" s="749" t="s">
        <v>1899</v>
      </c>
      <c r="F161" s="753"/>
      <c r="G161" s="753"/>
      <c r="H161" s="767">
        <v>0</v>
      </c>
      <c r="I161" s="753">
        <v>128</v>
      </c>
      <c r="J161" s="753">
        <v>6768.64</v>
      </c>
      <c r="K161" s="767">
        <v>1</v>
      </c>
      <c r="L161" s="753">
        <v>128</v>
      </c>
      <c r="M161" s="754">
        <v>6768.64</v>
      </c>
    </row>
    <row r="162" spans="1:13" ht="14.45" customHeight="1" x14ac:dyDescent="0.2">
      <c r="A162" s="748" t="s">
        <v>625</v>
      </c>
      <c r="B162" s="749" t="s">
        <v>2084</v>
      </c>
      <c r="C162" s="749" t="s">
        <v>2085</v>
      </c>
      <c r="D162" s="749" t="s">
        <v>2086</v>
      </c>
      <c r="E162" s="749" t="s">
        <v>2087</v>
      </c>
      <c r="F162" s="753">
        <v>7.7999999999999989</v>
      </c>
      <c r="G162" s="753">
        <v>2877.9659999999999</v>
      </c>
      <c r="H162" s="767">
        <v>1</v>
      </c>
      <c r="I162" s="753"/>
      <c r="J162" s="753"/>
      <c r="K162" s="767">
        <v>0</v>
      </c>
      <c r="L162" s="753">
        <v>7.7999999999999989</v>
      </c>
      <c r="M162" s="754">
        <v>2877.9659999999999</v>
      </c>
    </row>
    <row r="163" spans="1:13" ht="14.45" customHeight="1" x14ac:dyDescent="0.2">
      <c r="A163" s="748" t="s">
        <v>625</v>
      </c>
      <c r="B163" s="749" t="s">
        <v>1900</v>
      </c>
      <c r="C163" s="749" t="s">
        <v>1901</v>
      </c>
      <c r="D163" s="749" t="s">
        <v>1059</v>
      </c>
      <c r="E163" s="749" t="s">
        <v>1902</v>
      </c>
      <c r="F163" s="753"/>
      <c r="G163" s="753"/>
      <c r="H163" s="767">
        <v>0</v>
      </c>
      <c r="I163" s="753">
        <v>24.900000000000002</v>
      </c>
      <c r="J163" s="753">
        <v>28227.592000000004</v>
      </c>
      <c r="K163" s="767">
        <v>1</v>
      </c>
      <c r="L163" s="753">
        <v>24.900000000000002</v>
      </c>
      <c r="M163" s="754">
        <v>28227.592000000004</v>
      </c>
    </row>
    <row r="164" spans="1:13" ht="14.45" customHeight="1" x14ac:dyDescent="0.2">
      <c r="A164" s="748" t="s">
        <v>625</v>
      </c>
      <c r="B164" s="749" t="s">
        <v>1996</v>
      </c>
      <c r="C164" s="749" t="s">
        <v>1997</v>
      </c>
      <c r="D164" s="749" t="s">
        <v>1998</v>
      </c>
      <c r="E164" s="749" t="s">
        <v>1999</v>
      </c>
      <c r="F164" s="753"/>
      <c r="G164" s="753"/>
      <c r="H164" s="767">
        <v>0</v>
      </c>
      <c r="I164" s="753">
        <v>2.2000000000000002</v>
      </c>
      <c r="J164" s="753">
        <v>560.69000000000005</v>
      </c>
      <c r="K164" s="767">
        <v>1</v>
      </c>
      <c r="L164" s="753">
        <v>2.2000000000000002</v>
      </c>
      <c r="M164" s="754">
        <v>560.69000000000005</v>
      </c>
    </row>
    <row r="165" spans="1:13" ht="14.45" customHeight="1" x14ac:dyDescent="0.2">
      <c r="A165" s="748" t="s">
        <v>625</v>
      </c>
      <c r="B165" s="749" t="s">
        <v>2088</v>
      </c>
      <c r="C165" s="749" t="s">
        <v>2089</v>
      </c>
      <c r="D165" s="749" t="s">
        <v>2090</v>
      </c>
      <c r="E165" s="749" t="s">
        <v>2091</v>
      </c>
      <c r="F165" s="753"/>
      <c r="G165" s="753"/>
      <c r="H165" s="767">
        <v>0</v>
      </c>
      <c r="I165" s="753">
        <v>1</v>
      </c>
      <c r="J165" s="753">
        <v>6764.329999999999</v>
      </c>
      <c r="K165" s="767">
        <v>1</v>
      </c>
      <c r="L165" s="753">
        <v>1</v>
      </c>
      <c r="M165" s="754">
        <v>6764.329999999999</v>
      </c>
    </row>
    <row r="166" spans="1:13" ht="14.45" customHeight="1" x14ac:dyDescent="0.2">
      <c r="A166" s="748" t="s">
        <v>625</v>
      </c>
      <c r="B166" s="749" t="s">
        <v>2092</v>
      </c>
      <c r="C166" s="749" t="s">
        <v>2093</v>
      </c>
      <c r="D166" s="749" t="s">
        <v>2094</v>
      </c>
      <c r="E166" s="749" t="s">
        <v>1314</v>
      </c>
      <c r="F166" s="753"/>
      <c r="G166" s="753"/>
      <c r="H166" s="767">
        <v>0</v>
      </c>
      <c r="I166" s="753">
        <v>1</v>
      </c>
      <c r="J166" s="753">
        <v>422.32999999999993</v>
      </c>
      <c r="K166" s="767">
        <v>1</v>
      </c>
      <c r="L166" s="753">
        <v>1</v>
      </c>
      <c r="M166" s="754">
        <v>422.32999999999993</v>
      </c>
    </row>
    <row r="167" spans="1:13" ht="14.45" customHeight="1" x14ac:dyDescent="0.2">
      <c r="A167" s="748" t="s">
        <v>625</v>
      </c>
      <c r="B167" s="749" t="s">
        <v>2095</v>
      </c>
      <c r="C167" s="749" t="s">
        <v>2096</v>
      </c>
      <c r="D167" s="749" t="s">
        <v>2097</v>
      </c>
      <c r="E167" s="749" t="s">
        <v>2098</v>
      </c>
      <c r="F167" s="753"/>
      <c r="G167" s="753"/>
      <c r="H167" s="767">
        <v>0</v>
      </c>
      <c r="I167" s="753">
        <v>2</v>
      </c>
      <c r="J167" s="753">
        <v>104.86000000000003</v>
      </c>
      <c r="K167" s="767">
        <v>1</v>
      </c>
      <c r="L167" s="753">
        <v>2</v>
      </c>
      <c r="M167" s="754">
        <v>104.86000000000003</v>
      </c>
    </row>
    <row r="168" spans="1:13" ht="14.45" customHeight="1" x14ac:dyDescent="0.2">
      <c r="A168" s="748" t="s">
        <v>625</v>
      </c>
      <c r="B168" s="749" t="s">
        <v>1903</v>
      </c>
      <c r="C168" s="749" t="s">
        <v>1904</v>
      </c>
      <c r="D168" s="749" t="s">
        <v>659</v>
      </c>
      <c r="E168" s="749" t="s">
        <v>656</v>
      </c>
      <c r="F168" s="753"/>
      <c r="G168" s="753"/>
      <c r="H168" s="767">
        <v>0</v>
      </c>
      <c r="I168" s="753">
        <v>1</v>
      </c>
      <c r="J168" s="753">
        <v>54.49</v>
      </c>
      <c r="K168" s="767">
        <v>1</v>
      </c>
      <c r="L168" s="753">
        <v>1</v>
      </c>
      <c r="M168" s="754">
        <v>54.49</v>
      </c>
    </row>
    <row r="169" spans="1:13" ht="14.45" customHeight="1" x14ac:dyDescent="0.2">
      <c r="A169" s="748" t="s">
        <v>625</v>
      </c>
      <c r="B169" s="749" t="s">
        <v>1903</v>
      </c>
      <c r="C169" s="749" t="s">
        <v>2099</v>
      </c>
      <c r="D169" s="749" t="s">
        <v>659</v>
      </c>
      <c r="E169" s="749" t="s">
        <v>1297</v>
      </c>
      <c r="F169" s="753"/>
      <c r="G169" s="753"/>
      <c r="H169" s="767">
        <v>0</v>
      </c>
      <c r="I169" s="753">
        <v>1</v>
      </c>
      <c r="J169" s="753">
        <v>48.129999999999995</v>
      </c>
      <c r="K169" s="767">
        <v>1</v>
      </c>
      <c r="L169" s="753">
        <v>1</v>
      </c>
      <c r="M169" s="754">
        <v>48.129999999999995</v>
      </c>
    </row>
    <row r="170" spans="1:13" ht="14.45" customHeight="1" x14ac:dyDescent="0.2">
      <c r="A170" s="748" t="s">
        <v>625</v>
      </c>
      <c r="B170" s="749" t="s">
        <v>1903</v>
      </c>
      <c r="C170" s="749" t="s">
        <v>2100</v>
      </c>
      <c r="D170" s="749" t="s">
        <v>655</v>
      </c>
      <c r="E170" s="749" t="s">
        <v>1297</v>
      </c>
      <c r="F170" s="753">
        <v>1</v>
      </c>
      <c r="G170" s="753">
        <v>47.96</v>
      </c>
      <c r="H170" s="767">
        <v>1</v>
      </c>
      <c r="I170" s="753"/>
      <c r="J170" s="753"/>
      <c r="K170" s="767">
        <v>0</v>
      </c>
      <c r="L170" s="753">
        <v>1</v>
      </c>
      <c r="M170" s="754">
        <v>47.96</v>
      </c>
    </row>
    <row r="171" spans="1:13" ht="14.45" customHeight="1" x14ac:dyDescent="0.2">
      <c r="A171" s="748" t="s">
        <v>625</v>
      </c>
      <c r="B171" s="749" t="s">
        <v>2101</v>
      </c>
      <c r="C171" s="749" t="s">
        <v>2102</v>
      </c>
      <c r="D171" s="749" t="s">
        <v>2103</v>
      </c>
      <c r="E171" s="749" t="s">
        <v>2104</v>
      </c>
      <c r="F171" s="753"/>
      <c r="G171" s="753"/>
      <c r="H171" s="767">
        <v>0</v>
      </c>
      <c r="I171" s="753">
        <v>2</v>
      </c>
      <c r="J171" s="753">
        <v>737.04</v>
      </c>
      <c r="K171" s="767">
        <v>1</v>
      </c>
      <c r="L171" s="753">
        <v>2</v>
      </c>
      <c r="M171" s="754">
        <v>737.04</v>
      </c>
    </row>
    <row r="172" spans="1:13" ht="14.45" customHeight="1" x14ac:dyDescent="0.2">
      <c r="A172" s="748" t="s">
        <v>625</v>
      </c>
      <c r="B172" s="749" t="s">
        <v>2105</v>
      </c>
      <c r="C172" s="749" t="s">
        <v>2106</v>
      </c>
      <c r="D172" s="749" t="s">
        <v>2107</v>
      </c>
      <c r="E172" s="749" t="s">
        <v>2108</v>
      </c>
      <c r="F172" s="753"/>
      <c r="G172" s="753"/>
      <c r="H172" s="767">
        <v>0</v>
      </c>
      <c r="I172" s="753">
        <v>4</v>
      </c>
      <c r="J172" s="753">
        <v>2363.6899999999996</v>
      </c>
      <c r="K172" s="767">
        <v>1</v>
      </c>
      <c r="L172" s="753">
        <v>4</v>
      </c>
      <c r="M172" s="754">
        <v>2363.6899999999996</v>
      </c>
    </row>
    <row r="173" spans="1:13" ht="14.45" customHeight="1" x14ac:dyDescent="0.2">
      <c r="A173" s="748" t="s">
        <v>625</v>
      </c>
      <c r="B173" s="749" t="s">
        <v>1905</v>
      </c>
      <c r="C173" s="749" t="s">
        <v>1906</v>
      </c>
      <c r="D173" s="749" t="s">
        <v>852</v>
      </c>
      <c r="E173" s="749" t="s">
        <v>855</v>
      </c>
      <c r="F173" s="753">
        <v>6</v>
      </c>
      <c r="G173" s="753">
        <v>438.24</v>
      </c>
      <c r="H173" s="767">
        <v>1</v>
      </c>
      <c r="I173" s="753"/>
      <c r="J173" s="753"/>
      <c r="K173" s="767">
        <v>0</v>
      </c>
      <c r="L173" s="753">
        <v>6</v>
      </c>
      <c r="M173" s="754">
        <v>438.24</v>
      </c>
    </row>
    <row r="174" spans="1:13" ht="14.45" customHeight="1" x14ac:dyDescent="0.2">
      <c r="A174" s="748" t="s">
        <v>625</v>
      </c>
      <c r="B174" s="749" t="s">
        <v>1905</v>
      </c>
      <c r="C174" s="749" t="s">
        <v>1907</v>
      </c>
      <c r="D174" s="749" t="s">
        <v>852</v>
      </c>
      <c r="E174" s="749" t="s">
        <v>853</v>
      </c>
      <c r="F174" s="753">
        <v>1</v>
      </c>
      <c r="G174" s="753">
        <v>193.75</v>
      </c>
      <c r="H174" s="767">
        <v>1</v>
      </c>
      <c r="I174" s="753"/>
      <c r="J174" s="753"/>
      <c r="K174" s="767">
        <v>0</v>
      </c>
      <c r="L174" s="753">
        <v>1</v>
      </c>
      <c r="M174" s="754">
        <v>193.75</v>
      </c>
    </row>
    <row r="175" spans="1:13" ht="14.45" customHeight="1" x14ac:dyDescent="0.2">
      <c r="A175" s="748" t="s">
        <v>625</v>
      </c>
      <c r="B175" s="749" t="s">
        <v>1905</v>
      </c>
      <c r="C175" s="749" t="s">
        <v>1908</v>
      </c>
      <c r="D175" s="749" t="s">
        <v>874</v>
      </c>
      <c r="E175" s="749" t="s">
        <v>876</v>
      </c>
      <c r="F175" s="753"/>
      <c r="G175" s="753"/>
      <c r="H175" s="767">
        <v>0</v>
      </c>
      <c r="I175" s="753">
        <v>40</v>
      </c>
      <c r="J175" s="753">
        <v>1337.9109999999998</v>
      </c>
      <c r="K175" s="767">
        <v>1</v>
      </c>
      <c r="L175" s="753">
        <v>40</v>
      </c>
      <c r="M175" s="754">
        <v>1337.9109999999998</v>
      </c>
    </row>
    <row r="176" spans="1:13" ht="14.45" customHeight="1" x14ac:dyDescent="0.2">
      <c r="A176" s="748" t="s">
        <v>625</v>
      </c>
      <c r="B176" s="749" t="s">
        <v>1905</v>
      </c>
      <c r="C176" s="749" t="s">
        <v>1909</v>
      </c>
      <c r="D176" s="749" t="s">
        <v>874</v>
      </c>
      <c r="E176" s="749" t="s">
        <v>1910</v>
      </c>
      <c r="F176" s="753"/>
      <c r="G176" s="753"/>
      <c r="H176" s="767">
        <v>0</v>
      </c>
      <c r="I176" s="753">
        <v>47</v>
      </c>
      <c r="J176" s="753">
        <v>2380.98</v>
      </c>
      <c r="K176" s="767">
        <v>1</v>
      </c>
      <c r="L176" s="753">
        <v>47</v>
      </c>
      <c r="M176" s="754">
        <v>2380.98</v>
      </c>
    </row>
    <row r="177" spans="1:13" ht="14.45" customHeight="1" x14ac:dyDescent="0.2">
      <c r="A177" s="748" t="s">
        <v>625</v>
      </c>
      <c r="B177" s="749" t="s">
        <v>2004</v>
      </c>
      <c r="C177" s="749" t="s">
        <v>2005</v>
      </c>
      <c r="D177" s="749" t="s">
        <v>2006</v>
      </c>
      <c r="E177" s="749" t="s">
        <v>2007</v>
      </c>
      <c r="F177" s="753"/>
      <c r="G177" s="753"/>
      <c r="H177" s="767">
        <v>0</v>
      </c>
      <c r="I177" s="753">
        <v>13</v>
      </c>
      <c r="J177" s="753">
        <v>2964.5</v>
      </c>
      <c r="K177" s="767">
        <v>1</v>
      </c>
      <c r="L177" s="753">
        <v>13</v>
      </c>
      <c r="M177" s="754">
        <v>2964.5</v>
      </c>
    </row>
    <row r="178" spans="1:13" ht="14.45" customHeight="1" x14ac:dyDescent="0.2">
      <c r="A178" s="748" t="s">
        <v>625</v>
      </c>
      <c r="B178" s="749" t="s">
        <v>1913</v>
      </c>
      <c r="C178" s="749" t="s">
        <v>1914</v>
      </c>
      <c r="D178" s="749" t="s">
        <v>1915</v>
      </c>
      <c r="E178" s="749" t="s">
        <v>1916</v>
      </c>
      <c r="F178" s="753"/>
      <c r="G178" s="753"/>
      <c r="H178" s="767">
        <v>0</v>
      </c>
      <c r="I178" s="753">
        <v>1</v>
      </c>
      <c r="J178" s="753">
        <v>126.35</v>
      </c>
      <c r="K178" s="767">
        <v>1</v>
      </c>
      <c r="L178" s="753">
        <v>1</v>
      </c>
      <c r="M178" s="754">
        <v>126.35</v>
      </c>
    </row>
    <row r="179" spans="1:13" ht="14.45" customHeight="1" x14ac:dyDescent="0.2">
      <c r="A179" s="748" t="s">
        <v>625</v>
      </c>
      <c r="B179" s="749" t="s">
        <v>2109</v>
      </c>
      <c r="C179" s="749" t="s">
        <v>2110</v>
      </c>
      <c r="D179" s="749" t="s">
        <v>2111</v>
      </c>
      <c r="E179" s="749" t="s">
        <v>2112</v>
      </c>
      <c r="F179" s="753"/>
      <c r="G179" s="753"/>
      <c r="H179" s="767">
        <v>0</v>
      </c>
      <c r="I179" s="753">
        <v>1</v>
      </c>
      <c r="J179" s="753">
        <v>47.189999999999991</v>
      </c>
      <c r="K179" s="767">
        <v>1</v>
      </c>
      <c r="L179" s="753">
        <v>1</v>
      </c>
      <c r="M179" s="754">
        <v>47.189999999999991</v>
      </c>
    </row>
    <row r="180" spans="1:13" ht="14.45" customHeight="1" x14ac:dyDescent="0.2">
      <c r="A180" s="748" t="s">
        <v>625</v>
      </c>
      <c r="B180" s="749" t="s">
        <v>1921</v>
      </c>
      <c r="C180" s="749" t="s">
        <v>1922</v>
      </c>
      <c r="D180" s="749" t="s">
        <v>1923</v>
      </c>
      <c r="E180" s="749" t="s">
        <v>1924</v>
      </c>
      <c r="F180" s="753"/>
      <c r="G180" s="753"/>
      <c r="H180" s="767">
        <v>0</v>
      </c>
      <c r="I180" s="753">
        <v>3</v>
      </c>
      <c r="J180" s="753">
        <v>27.28</v>
      </c>
      <c r="K180" s="767">
        <v>1</v>
      </c>
      <c r="L180" s="753">
        <v>3</v>
      </c>
      <c r="M180" s="754">
        <v>27.28</v>
      </c>
    </row>
    <row r="181" spans="1:13" ht="14.45" customHeight="1" x14ac:dyDescent="0.2">
      <c r="A181" s="748" t="s">
        <v>625</v>
      </c>
      <c r="B181" s="749" t="s">
        <v>1925</v>
      </c>
      <c r="C181" s="749" t="s">
        <v>1926</v>
      </c>
      <c r="D181" s="749" t="s">
        <v>1001</v>
      </c>
      <c r="E181" s="749" t="s">
        <v>1927</v>
      </c>
      <c r="F181" s="753">
        <v>1</v>
      </c>
      <c r="G181" s="753">
        <v>45.490000000000009</v>
      </c>
      <c r="H181" s="767">
        <v>1</v>
      </c>
      <c r="I181" s="753"/>
      <c r="J181" s="753"/>
      <c r="K181" s="767">
        <v>0</v>
      </c>
      <c r="L181" s="753">
        <v>1</v>
      </c>
      <c r="M181" s="754">
        <v>45.490000000000009</v>
      </c>
    </row>
    <row r="182" spans="1:13" ht="14.45" customHeight="1" x14ac:dyDescent="0.2">
      <c r="A182" s="748" t="s">
        <v>625</v>
      </c>
      <c r="B182" s="749" t="s">
        <v>1925</v>
      </c>
      <c r="C182" s="749" t="s">
        <v>1930</v>
      </c>
      <c r="D182" s="749" t="s">
        <v>1001</v>
      </c>
      <c r="E182" s="749" t="s">
        <v>1927</v>
      </c>
      <c r="F182" s="753"/>
      <c r="G182" s="753"/>
      <c r="H182" s="767">
        <v>0</v>
      </c>
      <c r="I182" s="753">
        <v>1</v>
      </c>
      <c r="J182" s="753">
        <v>45.75</v>
      </c>
      <c r="K182" s="767">
        <v>1</v>
      </c>
      <c r="L182" s="753">
        <v>1</v>
      </c>
      <c r="M182" s="754">
        <v>45.75</v>
      </c>
    </row>
    <row r="183" spans="1:13" ht="14.45" customHeight="1" x14ac:dyDescent="0.2">
      <c r="A183" s="748" t="s">
        <v>625</v>
      </c>
      <c r="B183" s="749" t="s">
        <v>1931</v>
      </c>
      <c r="C183" s="749" t="s">
        <v>1935</v>
      </c>
      <c r="D183" s="749" t="s">
        <v>1936</v>
      </c>
      <c r="E183" s="749" t="s">
        <v>1937</v>
      </c>
      <c r="F183" s="753"/>
      <c r="G183" s="753"/>
      <c r="H183" s="767">
        <v>0</v>
      </c>
      <c r="I183" s="753">
        <v>2</v>
      </c>
      <c r="J183" s="753">
        <v>182.98000000000002</v>
      </c>
      <c r="K183" s="767">
        <v>1</v>
      </c>
      <c r="L183" s="753">
        <v>2</v>
      </c>
      <c r="M183" s="754">
        <v>182.98000000000002</v>
      </c>
    </row>
    <row r="184" spans="1:13" ht="14.45" customHeight="1" x14ac:dyDescent="0.2">
      <c r="A184" s="748" t="s">
        <v>625</v>
      </c>
      <c r="B184" s="749" t="s">
        <v>2113</v>
      </c>
      <c r="C184" s="749" t="s">
        <v>2114</v>
      </c>
      <c r="D184" s="749" t="s">
        <v>2115</v>
      </c>
      <c r="E184" s="749" t="s">
        <v>1414</v>
      </c>
      <c r="F184" s="753"/>
      <c r="G184" s="753"/>
      <c r="H184" s="767">
        <v>0</v>
      </c>
      <c r="I184" s="753">
        <v>2</v>
      </c>
      <c r="J184" s="753">
        <v>142.16000000000003</v>
      </c>
      <c r="K184" s="767">
        <v>1</v>
      </c>
      <c r="L184" s="753">
        <v>2</v>
      </c>
      <c r="M184" s="754">
        <v>142.16000000000003</v>
      </c>
    </row>
    <row r="185" spans="1:13" ht="14.45" customHeight="1" x14ac:dyDescent="0.2">
      <c r="A185" s="748" t="s">
        <v>625</v>
      </c>
      <c r="B185" s="749" t="s">
        <v>1944</v>
      </c>
      <c r="C185" s="749" t="s">
        <v>1947</v>
      </c>
      <c r="D185" s="749" t="s">
        <v>995</v>
      </c>
      <c r="E185" s="749" t="s">
        <v>689</v>
      </c>
      <c r="F185" s="753"/>
      <c r="G185" s="753"/>
      <c r="H185" s="767">
        <v>0</v>
      </c>
      <c r="I185" s="753">
        <v>1</v>
      </c>
      <c r="J185" s="753">
        <v>29.85</v>
      </c>
      <c r="K185" s="767">
        <v>1</v>
      </c>
      <c r="L185" s="753">
        <v>1</v>
      </c>
      <c r="M185" s="754">
        <v>29.85</v>
      </c>
    </row>
    <row r="186" spans="1:13" ht="14.45" customHeight="1" x14ac:dyDescent="0.2">
      <c r="A186" s="748" t="s">
        <v>625</v>
      </c>
      <c r="B186" s="749" t="s">
        <v>1944</v>
      </c>
      <c r="C186" s="749" t="s">
        <v>1948</v>
      </c>
      <c r="D186" s="749" t="s">
        <v>995</v>
      </c>
      <c r="E186" s="749" t="s">
        <v>1949</v>
      </c>
      <c r="F186" s="753"/>
      <c r="G186" s="753"/>
      <c r="H186" s="767">
        <v>0</v>
      </c>
      <c r="I186" s="753">
        <v>1</v>
      </c>
      <c r="J186" s="753">
        <v>100.4</v>
      </c>
      <c r="K186" s="767">
        <v>1</v>
      </c>
      <c r="L186" s="753">
        <v>1</v>
      </c>
      <c r="M186" s="754">
        <v>100.4</v>
      </c>
    </row>
    <row r="187" spans="1:13" ht="14.45" customHeight="1" x14ac:dyDescent="0.2">
      <c r="A187" s="748" t="s">
        <v>628</v>
      </c>
      <c r="B187" s="749" t="s">
        <v>1814</v>
      </c>
      <c r="C187" s="749" t="s">
        <v>1821</v>
      </c>
      <c r="D187" s="749" t="s">
        <v>765</v>
      </c>
      <c r="E187" s="749" t="s">
        <v>1822</v>
      </c>
      <c r="F187" s="753"/>
      <c r="G187" s="753"/>
      <c r="H187" s="767">
        <v>0</v>
      </c>
      <c r="I187" s="753">
        <v>1</v>
      </c>
      <c r="J187" s="753">
        <v>630.66000000000008</v>
      </c>
      <c r="K187" s="767">
        <v>1</v>
      </c>
      <c r="L187" s="753">
        <v>1</v>
      </c>
      <c r="M187" s="754">
        <v>630.66000000000008</v>
      </c>
    </row>
    <row r="188" spans="1:13" ht="14.45" customHeight="1" x14ac:dyDescent="0.2">
      <c r="A188" s="748" t="s">
        <v>628</v>
      </c>
      <c r="B188" s="749" t="s">
        <v>1814</v>
      </c>
      <c r="C188" s="749" t="s">
        <v>1825</v>
      </c>
      <c r="D188" s="749" t="s">
        <v>765</v>
      </c>
      <c r="E188" s="749" t="s">
        <v>1826</v>
      </c>
      <c r="F188" s="753"/>
      <c r="G188" s="753"/>
      <c r="H188" s="767">
        <v>0</v>
      </c>
      <c r="I188" s="753">
        <v>1</v>
      </c>
      <c r="J188" s="753">
        <v>408.95</v>
      </c>
      <c r="K188" s="767">
        <v>1</v>
      </c>
      <c r="L188" s="753">
        <v>1</v>
      </c>
      <c r="M188" s="754">
        <v>408.95</v>
      </c>
    </row>
    <row r="189" spans="1:13" ht="14.45" customHeight="1" x14ac:dyDescent="0.2">
      <c r="A189" s="748" t="s">
        <v>628</v>
      </c>
      <c r="B189" s="749" t="s">
        <v>1865</v>
      </c>
      <c r="C189" s="749" t="s">
        <v>1866</v>
      </c>
      <c r="D189" s="749" t="s">
        <v>704</v>
      </c>
      <c r="E189" s="749" t="s">
        <v>1867</v>
      </c>
      <c r="F189" s="753"/>
      <c r="G189" s="753"/>
      <c r="H189" s="767">
        <v>0</v>
      </c>
      <c r="I189" s="753">
        <v>837</v>
      </c>
      <c r="J189" s="753">
        <v>66543.88</v>
      </c>
      <c r="K189" s="767">
        <v>1</v>
      </c>
      <c r="L189" s="753">
        <v>837</v>
      </c>
      <c r="M189" s="754">
        <v>66543.88</v>
      </c>
    </row>
    <row r="190" spans="1:13" ht="14.45" customHeight="1" x14ac:dyDescent="0.2">
      <c r="A190" s="748" t="s">
        <v>628</v>
      </c>
      <c r="B190" s="749" t="s">
        <v>1905</v>
      </c>
      <c r="C190" s="749" t="s">
        <v>1908</v>
      </c>
      <c r="D190" s="749" t="s">
        <v>874</v>
      </c>
      <c r="E190" s="749" t="s">
        <v>876</v>
      </c>
      <c r="F190" s="753"/>
      <c r="G190" s="753"/>
      <c r="H190" s="767">
        <v>0</v>
      </c>
      <c r="I190" s="753">
        <v>1</v>
      </c>
      <c r="J190" s="753">
        <v>34.4</v>
      </c>
      <c r="K190" s="767">
        <v>1</v>
      </c>
      <c r="L190" s="753">
        <v>1</v>
      </c>
      <c r="M190" s="754">
        <v>34.4</v>
      </c>
    </row>
    <row r="191" spans="1:13" ht="14.45" customHeight="1" x14ac:dyDescent="0.2">
      <c r="A191" s="748" t="s">
        <v>628</v>
      </c>
      <c r="B191" s="749" t="s">
        <v>1905</v>
      </c>
      <c r="C191" s="749" t="s">
        <v>1909</v>
      </c>
      <c r="D191" s="749" t="s">
        <v>874</v>
      </c>
      <c r="E191" s="749" t="s">
        <v>1910</v>
      </c>
      <c r="F191" s="753"/>
      <c r="G191" s="753"/>
      <c r="H191" s="767">
        <v>0</v>
      </c>
      <c r="I191" s="753">
        <v>10</v>
      </c>
      <c r="J191" s="753">
        <v>506.40000000000009</v>
      </c>
      <c r="K191" s="767">
        <v>1</v>
      </c>
      <c r="L191" s="753">
        <v>10</v>
      </c>
      <c r="M191" s="754">
        <v>506.40000000000009</v>
      </c>
    </row>
    <row r="192" spans="1:13" ht="14.45" customHeight="1" x14ac:dyDescent="0.2">
      <c r="A192" s="748" t="s">
        <v>628</v>
      </c>
      <c r="B192" s="749" t="s">
        <v>1921</v>
      </c>
      <c r="C192" s="749" t="s">
        <v>1922</v>
      </c>
      <c r="D192" s="749" t="s">
        <v>1923</v>
      </c>
      <c r="E192" s="749" t="s">
        <v>1924</v>
      </c>
      <c r="F192" s="753"/>
      <c r="G192" s="753"/>
      <c r="H192" s="767">
        <v>0</v>
      </c>
      <c r="I192" s="753">
        <v>3</v>
      </c>
      <c r="J192" s="753">
        <v>27.48</v>
      </c>
      <c r="K192" s="767">
        <v>1</v>
      </c>
      <c r="L192" s="753">
        <v>3</v>
      </c>
      <c r="M192" s="754">
        <v>27.48</v>
      </c>
    </row>
    <row r="193" spans="1:13" ht="14.45" customHeight="1" x14ac:dyDescent="0.2">
      <c r="A193" s="748" t="s">
        <v>631</v>
      </c>
      <c r="B193" s="749" t="s">
        <v>2116</v>
      </c>
      <c r="C193" s="749" t="s">
        <v>2117</v>
      </c>
      <c r="D193" s="749" t="s">
        <v>1595</v>
      </c>
      <c r="E193" s="749" t="s">
        <v>2118</v>
      </c>
      <c r="F193" s="753"/>
      <c r="G193" s="753"/>
      <c r="H193" s="767">
        <v>0</v>
      </c>
      <c r="I193" s="753">
        <v>2</v>
      </c>
      <c r="J193" s="753">
        <v>133.29999999999995</v>
      </c>
      <c r="K193" s="767">
        <v>1</v>
      </c>
      <c r="L193" s="753">
        <v>2</v>
      </c>
      <c r="M193" s="754">
        <v>133.29999999999995</v>
      </c>
    </row>
    <row r="194" spans="1:13" ht="14.45" customHeight="1" x14ac:dyDescent="0.2">
      <c r="A194" s="748" t="s">
        <v>631</v>
      </c>
      <c r="B194" s="749" t="s">
        <v>1797</v>
      </c>
      <c r="C194" s="749" t="s">
        <v>1798</v>
      </c>
      <c r="D194" s="749" t="s">
        <v>694</v>
      </c>
      <c r="E194" s="749" t="s">
        <v>1799</v>
      </c>
      <c r="F194" s="753"/>
      <c r="G194" s="753"/>
      <c r="H194" s="767">
        <v>0</v>
      </c>
      <c r="I194" s="753">
        <v>775</v>
      </c>
      <c r="J194" s="753">
        <v>12849.449999999999</v>
      </c>
      <c r="K194" s="767">
        <v>1</v>
      </c>
      <c r="L194" s="753">
        <v>775</v>
      </c>
      <c r="M194" s="754">
        <v>12849.449999999999</v>
      </c>
    </row>
    <row r="195" spans="1:13" ht="14.45" customHeight="1" x14ac:dyDescent="0.2">
      <c r="A195" s="748" t="s">
        <v>631</v>
      </c>
      <c r="B195" s="749" t="s">
        <v>2119</v>
      </c>
      <c r="C195" s="749" t="s">
        <v>2120</v>
      </c>
      <c r="D195" s="749" t="s">
        <v>2121</v>
      </c>
      <c r="E195" s="749" t="s">
        <v>2122</v>
      </c>
      <c r="F195" s="753"/>
      <c r="G195" s="753"/>
      <c r="H195" s="767">
        <v>0</v>
      </c>
      <c r="I195" s="753">
        <v>16</v>
      </c>
      <c r="J195" s="753">
        <v>6507.2200000000021</v>
      </c>
      <c r="K195" s="767">
        <v>1</v>
      </c>
      <c r="L195" s="753">
        <v>16</v>
      </c>
      <c r="M195" s="754">
        <v>6507.2200000000021</v>
      </c>
    </row>
    <row r="196" spans="1:13" ht="14.45" customHeight="1" x14ac:dyDescent="0.2">
      <c r="A196" s="748" t="s">
        <v>631</v>
      </c>
      <c r="B196" s="749" t="s">
        <v>1808</v>
      </c>
      <c r="C196" s="749" t="s">
        <v>1950</v>
      </c>
      <c r="D196" s="749" t="s">
        <v>1810</v>
      </c>
      <c r="E196" s="749" t="s">
        <v>1951</v>
      </c>
      <c r="F196" s="753"/>
      <c r="G196" s="753"/>
      <c r="H196" s="767">
        <v>0</v>
      </c>
      <c r="I196" s="753">
        <v>1</v>
      </c>
      <c r="J196" s="753">
        <v>48.98</v>
      </c>
      <c r="K196" s="767">
        <v>1</v>
      </c>
      <c r="L196" s="753">
        <v>1</v>
      </c>
      <c r="M196" s="754">
        <v>48.98</v>
      </c>
    </row>
    <row r="197" spans="1:13" ht="14.45" customHeight="1" x14ac:dyDescent="0.2">
      <c r="A197" s="748" t="s">
        <v>631</v>
      </c>
      <c r="B197" s="749" t="s">
        <v>1808</v>
      </c>
      <c r="C197" s="749" t="s">
        <v>1812</v>
      </c>
      <c r="D197" s="749" t="s">
        <v>1810</v>
      </c>
      <c r="E197" s="749" t="s">
        <v>1813</v>
      </c>
      <c r="F197" s="753"/>
      <c r="G197" s="753"/>
      <c r="H197" s="767">
        <v>0</v>
      </c>
      <c r="I197" s="753">
        <v>1</v>
      </c>
      <c r="J197" s="753">
        <v>80.989999999999981</v>
      </c>
      <c r="K197" s="767">
        <v>1</v>
      </c>
      <c r="L197" s="753">
        <v>1</v>
      </c>
      <c r="M197" s="754">
        <v>80.989999999999981</v>
      </c>
    </row>
    <row r="198" spans="1:13" ht="14.45" customHeight="1" x14ac:dyDescent="0.2">
      <c r="A198" s="748" t="s">
        <v>631</v>
      </c>
      <c r="B198" s="749" t="s">
        <v>1814</v>
      </c>
      <c r="C198" s="749" t="s">
        <v>1817</v>
      </c>
      <c r="D198" s="749" t="s">
        <v>765</v>
      </c>
      <c r="E198" s="749" t="s">
        <v>1818</v>
      </c>
      <c r="F198" s="753"/>
      <c r="G198" s="753"/>
      <c r="H198" s="767">
        <v>0</v>
      </c>
      <c r="I198" s="753">
        <v>7</v>
      </c>
      <c r="J198" s="753">
        <v>5048.3999999999996</v>
      </c>
      <c r="K198" s="767">
        <v>1</v>
      </c>
      <c r="L198" s="753">
        <v>7</v>
      </c>
      <c r="M198" s="754">
        <v>5048.3999999999996</v>
      </c>
    </row>
    <row r="199" spans="1:13" ht="14.45" customHeight="1" x14ac:dyDescent="0.2">
      <c r="A199" s="748" t="s">
        <v>631</v>
      </c>
      <c r="B199" s="749" t="s">
        <v>1814</v>
      </c>
      <c r="C199" s="749" t="s">
        <v>1819</v>
      </c>
      <c r="D199" s="749" t="s">
        <v>765</v>
      </c>
      <c r="E199" s="749" t="s">
        <v>1820</v>
      </c>
      <c r="F199" s="753"/>
      <c r="G199" s="753"/>
      <c r="H199" s="767">
        <v>0</v>
      </c>
      <c r="I199" s="753">
        <v>4</v>
      </c>
      <c r="J199" s="753">
        <v>1087.4000000000001</v>
      </c>
      <c r="K199" s="767">
        <v>1</v>
      </c>
      <c r="L199" s="753">
        <v>4</v>
      </c>
      <c r="M199" s="754">
        <v>1087.4000000000001</v>
      </c>
    </row>
    <row r="200" spans="1:13" ht="14.45" customHeight="1" x14ac:dyDescent="0.2">
      <c r="A200" s="748" t="s">
        <v>631</v>
      </c>
      <c r="B200" s="749" t="s">
        <v>1814</v>
      </c>
      <c r="C200" s="749" t="s">
        <v>1821</v>
      </c>
      <c r="D200" s="749" t="s">
        <v>765</v>
      </c>
      <c r="E200" s="749" t="s">
        <v>1822</v>
      </c>
      <c r="F200" s="753"/>
      <c r="G200" s="753"/>
      <c r="H200" s="767">
        <v>0</v>
      </c>
      <c r="I200" s="753">
        <v>26</v>
      </c>
      <c r="J200" s="753">
        <v>16397.16</v>
      </c>
      <c r="K200" s="767">
        <v>1</v>
      </c>
      <c r="L200" s="753">
        <v>26</v>
      </c>
      <c r="M200" s="754">
        <v>16397.16</v>
      </c>
    </row>
    <row r="201" spans="1:13" ht="14.45" customHeight="1" x14ac:dyDescent="0.2">
      <c r="A201" s="748" t="s">
        <v>631</v>
      </c>
      <c r="B201" s="749" t="s">
        <v>1814</v>
      </c>
      <c r="C201" s="749" t="s">
        <v>1823</v>
      </c>
      <c r="D201" s="749" t="s">
        <v>765</v>
      </c>
      <c r="E201" s="749" t="s">
        <v>1824</v>
      </c>
      <c r="F201" s="753"/>
      <c r="G201" s="753"/>
      <c r="H201" s="767">
        <v>0</v>
      </c>
      <c r="I201" s="753">
        <v>1</v>
      </c>
      <c r="J201" s="753">
        <v>913.65000000000009</v>
      </c>
      <c r="K201" s="767">
        <v>1</v>
      </c>
      <c r="L201" s="753">
        <v>1</v>
      </c>
      <c r="M201" s="754">
        <v>913.65000000000009</v>
      </c>
    </row>
    <row r="202" spans="1:13" ht="14.45" customHeight="1" x14ac:dyDescent="0.2">
      <c r="A202" s="748" t="s">
        <v>631</v>
      </c>
      <c r="B202" s="749" t="s">
        <v>1814</v>
      </c>
      <c r="C202" s="749" t="s">
        <v>1825</v>
      </c>
      <c r="D202" s="749" t="s">
        <v>765</v>
      </c>
      <c r="E202" s="749" t="s">
        <v>1826</v>
      </c>
      <c r="F202" s="753"/>
      <c r="G202" s="753"/>
      <c r="H202" s="767">
        <v>0</v>
      </c>
      <c r="I202" s="753">
        <v>95</v>
      </c>
      <c r="J202" s="753">
        <v>38850.25</v>
      </c>
      <c r="K202" s="767">
        <v>1</v>
      </c>
      <c r="L202" s="753">
        <v>95</v>
      </c>
      <c r="M202" s="754">
        <v>38850.25</v>
      </c>
    </row>
    <row r="203" spans="1:13" ht="14.45" customHeight="1" x14ac:dyDescent="0.2">
      <c r="A203" s="748" t="s">
        <v>631</v>
      </c>
      <c r="B203" s="749" t="s">
        <v>2123</v>
      </c>
      <c r="C203" s="749" t="s">
        <v>2124</v>
      </c>
      <c r="D203" s="749" t="s">
        <v>2125</v>
      </c>
      <c r="E203" s="749" t="s">
        <v>2126</v>
      </c>
      <c r="F203" s="753"/>
      <c r="G203" s="753"/>
      <c r="H203" s="767">
        <v>0</v>
      </c>
      <c r="I203" s="753">
        <v>1</v>
      </c>
      <c r="J203" s="753">
        <v>380.01</v>
      </c>
      <c r="K203" s="767">
        <v>1</v>
      </c>
      <c r="L203" s="753">
        <v>1</v>
      </c>
      <c r="M203" s="754">
        <v>380.01</v>
      </c>
    </row>
    <row r="204" spans="1:13" ht="14.45" customHeight="1" x14ac:dyDescent="0.2">
      <c r="A204" s="748" t="s">
        <v>631</v>
      </c>
      <c r="B204" s="749" t="s">
        <v>2127</v>
      </c>
      <c r="C204" s="749" t="s">
        <v>2128</v>
      </c>
      <c r="D204" s="749" t="s">
        <v>1495</v>
      </c>
      <c r="E204" s="749" t="s">
        <v>2129</v>
      </c>
      <c r="F204" s="753"/>
      <c r="G204" s="753"/>
      <c r="H204" s="767">
        <v>0</v>
      </c>
      <c r="I204" s="753">
        <v>2</v>
      </c>
      <c r="J204" s="753">
        <v>256.56000000000006</v>
      </c>
      <c r="K204" s="767">
        <v>1</v>
      </c>
      <c r="L204" s="753">
        <v>2</v>
      </c>
      <c r="M204" s="754">
        <v>256.56000000000006</v>
      </c>
    </row>
    <row r="205" spans="1:13" ht="14.45" customHeight="1" x14ac:dyDescent="0.2">
      <c r="A205" s="748" t="s">
        <v>631</v>
      </c>
      <c r="B205" s="749" t="s">
        <v>2130</v>
      </c>
      <c r="C205" s="749" t="s">
        <v>2131</v>
      </c>
      <c r="D205" s="749" t="s">
        <v>2132</v>
      </c>
      <c r="E205" s="749" t="s">
        <v>2133</v>
      </c>
      <c r="F205" s="753"/>
      <c r="G205" s="753"/>
      <c r="H205" s="767">
        <v>0</v>
      </c>
      <c r="I205" s="753">
        <v>64</v>
      </c>
      <c r="J205" s="753">
        <v>8426.8100000000013</v>
      </c>
      <c r="K205" s="767">
        <v>1</v>
      </c>
      <c r="L205" s="753">
        <v>64</v>
      </c>
      <c r="M205" s="754">
        <v>8426.8100000000013</v>
      </c>
    </row>
    <row r="206" spans="1:13" ht="14.45" customHeight="1" x14ac:dyDescent="0.2">
      <c r="A206" s="748" t="s">
        <v>631</v>
      </c>
      <c r="B206" s="749" t="s">
        <v>1831</v>
      </c>
      <c r="C206" s="749" t="s">
        <v>1959</v>
      </c>
      <c r="D206" s="749" t="s">
        <v>1137</v>
      </c>
      <c r="E206" s="749" t="s">
        <v>1138</v>
      </c>
      <c r="F206" s="753"/>
      <c r="G206" s="753"/>
      <c r="H206" s="767">
        <v>0</v>
      </c>
      <c r="I206" s="753">
        <v>80</v>
      </c>
      <c r="J206" s="753">
        <v>3225.77</v>
      </c>
      <c r="K206" s="767">
        <v>1</v>
      </c>
      <c r="L206" s="753">
        <v>80</v>
      </c>
      <c r="M206" s="754">
        <v>3225.77</v>
      </c>
    </row>
    <row r="207" spans="1:13" ht="14.45" customHeight="1" x14ac:dyDescent="0.2">
      <c r="A207" s="748" t="s">
        <v>631</v>
      </c>
      <c r="B207" s="749" t="s">
        <v>1831</v>
      </c>
      <c r="C207" s="749" t="s">
        <v>1832</v>
      </c>
      <c r="D207" s="749" t="s">
        <v>772</v>
      </c>
      <c r="E207" s="749" t="s">
        <v>1833</v>
      </c>
      <c r="F207" s="753"/>
      <c r="G207" s="753"/>
      <c r="H207" s="767">
        <v>0</v>
      </c>
      <c r="I207" s="753">
        <v>1</v>
      </c>
      <c r="J207" s="753">
        <v>161.77999999999997</v>
      </c>
      <c r="K207" s="767">
        <v>1</v>
      </c>
      <c r="L207" s="753">
        <v>1</v>
      </c>
      <c r="M207" s="754">
        <v>161.77999999999997</v>
      </c>
    </row>
    <row r="208" spans="1:13" ht="14.45" customHeight="1" x14ac:dyDescent="0.2">
      <c r="A208" s="748" t="s">
        <v>631</v>
      </c>
      <c r="B208" s="749" t="s">
        <v>1837</v>
      </c>
      <c r="C208" s="749" t="s">
        <v>2134</v>
      </c>
      <c r="D208" s="749" t="s">
        <v>1480</v>
      </c>
      <c r="E208" s="749" t="s">
        <v>1481</v>
      </c>
      <c r="F208" s="753"/>
      <c r="G208" s="753"/>
      <c r="H208" s="767">
        <v>0</v>
      </c>
      <c r="I208" s="753">
        <v>2</v>
      </c>
      <c r="J208" s="753">
        <v>182.35000000000002</v>
      </c>
      <c r="K208" s="767">
        <v>1</v>
      </c>
      <c r="L208" s="753">
        <v>2</v>
      </c>
      <c r="M208" s="754">
        <v>182.35000000000002</v>
      </c>
    </row>
    <row r="209" spans="1:13" ht="14.45" customHeight="1" x14ac:dyDescent="0.2">
      <c r="A209" s="748" t="s">
        <v>631</v>
      </c>
      <c r="B209" s="749" t="s">
        <v>1962</v>
      </c>
      <c r="C209" s="749" t="s">
        <v>2135</v>
      </c>
      <c r="D209" s="749" t="s">
        <v>1080</v>
      </c>
      <c r="E209" s="749" t="s">
        <v>1314</v>
      </c>
      <c r="F209" s="753">
        <v>1</v>
      </c>
      <c r="G209" s="753">
        <v>26.47000000000001</v>
      </c>
      <c r="H209" s="767">
        <v>1</v>
      </c>
      <c r="I209" s="753"/>
      <c r="J209" s="753"/>
      <c r="K209" s="767">
        <v>0</v>
      </c>
      <c r="L209" s="753">
        <v>1</v>
      </c>
      <c r="M209" s="754">
        <v>26.47000000000001</v>
      </c>
    </row>
    <row r="210" spans="1:13" ht="14.45" customHeight="1" x14ac:dyDescent="0.2">
      <c r="A210" s="748" t="s">
        <v>631</v>
      </c>
      <c r="B210" s="749" t="s">
        <v>1845</v>
      </c>
      <c r="C210" s="749" t="s">
        <v>1973</v>
      </c>
      <c r="D210" s="749" t="s">
        <v>1226</v>
      </c>
      <c r="E210" s="749" t="s">
        <v>1974</v>
      </c>
      <c r="F210" s="753"/>
      <c r="G210" s="753"/>
      <c r="H210" s="767">
        <v>0</v>
      </c>
      <c r="I210" s="753">
        <v>3</v>
      </c>
      <c r="J210" s="753">
        <v>658.45</v>
      </c>
      <c r="K210" s="767">
        <v>1</v>
      </c>
      <c r="L210" s="753">
        <v>3</v>
      </c>
      <c r="M210" s="754">
        <v>658.45</v>
      </c>
    </row>
    <row r="211" spans="1:13" ht="14.45" customHeight="1" x14ac:dyDescent="0.2">
      <c r="A211" s="748" t="s">
        <v>631</v>
      </c>
      <c r="B211" s="749" t="s">
        <v>1847</v>
      </c>
      <c r="C211" s="749" t="s">
        <v>2136</v>
      </c>
      <c r="D211" s="749" t="s">
        <v>1849</v>
      </c>
      <c r="E211" s="749" t="s">
        <v>2137</v>
      </c>
      <c r="F211" s="753"/>
      <c r="G211" s="753"/>
      <c r="H211" s="767">
        <v>0</v>
      </c>
      <c r="I211" s="753">
        <v>1</v>
      </c>
      <c r="J211" s="753">
        <v>14.759999999999996</v>
      </c>
      <c r="K211" s="767">
        <v>1</v>
      </c>
      <c r="L211" s="753">
        <v>1</v>
      </c>
      <c r="M211" s="754">
        <v>14.759999999999996</v>
      </c>
    </row>
    <row r="212" spans="1:13" ht="14.45" customHeight="1" x14ac:dyDescent="0.2">
      <c r="A212" s="748" t="s">
        <v>631</v>
      </c>
      <c r="B212" s="749" t="s">
        <v>2138</v>
      </c>
      <c r="C212" s="749" t="s">
        <v>2139</v>
      </c>
      <c r="D212" s="749" t="s">
        <v>2140</v>
      </c>
      <c r="E212" s="749" t="s">
        <v>2141</v>
      </c>
      <c r="F212" s="753"/>
      <c r="G212" s="753"/>
      <c r="H212" s="767">
        <v>0</v>
      </c>
      <c r="I212" s="753">
        <v>3</v>
      </c>
      <c r="J212" s="753">
        <v>235.5</v>
      </c>
      <c r="K212" s="767">
        <v>1</v>
      </c>
      <c r="L212" s="753">
        <v>3</v>
      </c>
      <c r="M212" s="754">
        <v>235.5</v>
      </c>
    </row>
    <row r="213" spans="1:13" ht="14.45" customHeight="1" x14ac:dyDescent="0.2">
      <c r="A213" s="748" t="s">
        <v>631</v>
      </c>
      <c r="B213" s="749" t="s">
        <v>1859</v>
      </c>
      <c r="C213" s="749" t="s">
        <v>1975</v>
      </c>
      <c r="D213" s="749" t="s">
        <v>831</v>
      </c>
      <c r="E213" s="749" t="s">
        <v>1976</v>
      </c>
      <c r="F213" s="753"/>
      <c r="G213" s="753"/>
      <c r="H213" s="767">
        <v>0</v>
      </c>
      <c r="I213" s="753">
        <v>1</v>
      </c>
      <c r="J213" s="753">
        <v>18.290000000000003</v>
      </c>
      <c r="K213" s="767">
        <v>1</v>
      </c>
      <c r="L213" s="753">
        <v>1</v>
      </c>
      <c r="M213" s="754">
        <v>18.290000000000003</v>
      </c>
    </row>
    <row r="214" spans="1:13" ht="14.45" customHeight="1" x14ac:dyDescent="0.2">
      <c r="A214" s="748" t="s">
        <v>631</v>
      </c>
      <c r="B214" s="749" t="s">
        <v>1862</v>
      </c>
      <c r="C214" s="749" t="s">
        <v>1863</v>
      </c>
      <c r="D214" s="749" t="s">
        <v>833</v>
      </c>
      <c r="E214" s="749" t="s">
        <v>1864</v>
      </c>
      <c r="F214" s="753"/>
      <c r="G214" s="753"/>
      <c r="H214" s="767">
        <v>0</v>
      </c>
      <c r="I214" s="753">
        <v>1</v>
      </c>
      <c r="J214" s="753">
        <v>19.010000000000002</v>
      </c>
      <c r="K214" s="767">
        <v>1</v>
      </c>
      <c r="L214" s="753">
        <v>1</v>
      </c>
      <c r="M214" s="754">
        <v>19.010000000000002</v>
      </c>
    </row>
    <row r="215" spans="1:13" ht="14.45" customHeight="1" x14ac:dyDescent="0.2">
      <c r="A215" s="748" t="s">
        <v>631</v>
      </c>
      <c r="B215" s="749" t="s">
        <v>2142</v>
      </c>
      <c r="C215" s="749" t="s">
        <v>2143</v>
      </c>
      <c r="D215" s="749" t="s">
        <v>2144</v>
      </c>
      <c r="E215" s="749" t="s">
        <v>2145</v>
      </c>
      <c r="F215" s="753"/>
      <c r="G215" s="753"/>
      <c r="H215" s="767">
        <v>0</v>
      </c>
      <c r="I215" s="753">
        <v>3</v>
      </c>
      <c r="J215" s="753">
        <v>446.93999999999994</v>
      </c>
      <c r="K215" s="767">
        <v>1</v>
      </c>
      <c r="L215" s="753">
        <v>3</v>
      </c>
      <c r="M215" s="754">
        <v>446.93999999999994</v>
      </c>
    </row>
    <row r="216" spans="1:13" ht="14.45" customHeight="1" x14ac:dyDescent="0.2">
      <c r="A216" s="748" t="s">
        <v>631</v>
      </c>
      <c r="B216" s="749" t="s">
        <v>1865</v>
      </c>
      <c r="C216" s="749" t="s">
        <v>1868</v>
      </c>
      <c r="D216" s="749" t="s">
        <v>704</v>
      </c>
      <c r="E216" s="749" t="s">
        <v>1869</v>
      </c>
      <c r="F216" s="753"/>
      <c r="G216" s="753"/>
      <c r="H216" s="767">
        <v>0</v>
      </c>
      <c r="I216" s="753">
        <v>5</v>
      </c>
      <c r="J216" s="753">
        <v>187.75</v>
      </c>
      <c r="K216" s="767">
        <v>1</v>
      </c>
      <c r="L216" s="753">
        <v>5</v>
      </c>
      <c r="M216" s="754">
        <v>187.75</v>
      </c>
    </row>
    <row r="217" spans="1:13" ht="14.45" customHeight="1" x14ac:dyDescent="0.2">
      <c r="A217" s="748" t="s">
        <v>631</v>
      </c>
      <c r="B217" s="749" t="s">
        <v>1865</v>
      </c>
      <c r="C217" s="749" t="s">
        <v>1870</v>
      </c>
      <c r="D217" s="749" t="s">
        <v>926</v>
      </c>
      <c r="E217" s="749" t="s">
        <v>1871</v>
      </c>
      <c r="F217" s="753"/>
      <c r="G217" s="753"/>
      <c r="H217" s="767">
        <v>0</v>
      </c>
      <c r="I217" s="753">
        <v>16</v>
      </c>
      <c r="J217" s="753">
        <v>1038.7599999999998</v>
      </c>
      <c r="K217" s="767">
        <v>1</v>
      </c>
      <c r="L217" s="753">
        <v>16</v>
      </c>
      <c r="M217" s="754">
        <v>1038.7599999999998</v>
      </c>
    </row>
    <row r="218" spans="1:13" ht="14.45" customHeight="1" x14ac:dyDescent="0.2">
      <c r="A218" s="748" t="s">
        <v>631</v>
      </c>
      <c r="B218" s="749" t="s">
        <v>1872</v>
      </c>
      <c r="C218" s="749" t="s">
        <v>2146</v>
      </c>
      <c r="D218" s="749" t="s">
        <v>1874</v>
      </c>
      <c r="E218" s="749" t="s">
        <v>2147</v>
      </c>
      <c r="F218" s="753"/>
      <c r="G218" s="753"/>
      <c r="H218" s="767">
        <v>0</v>
      </c>
      <c r="I218" s="753">
        <v>1</v>
      </c>
      <c r="J218" s="753">
        <v>77.75</v>
      </c>
      <c r="K218" s="767">
        <v>1</v>
      </c>
      <c r="L218" s="753">
        <v>1</v>
      </c>
      <c r="M218" s="754">
        <v>77.75</v>
      </c>
    </row>
    <row r="219" spans="1:13" ht="14.45" customHeight="1" x14ac:dyDescent="0.2">
      <c r="A219" s="748" t="s">
        <v>631</v>
      </c>
      <c r="B219" s="749" t="s">
        <v>1876</v>
      </c>
      <c r="C219" s="749" t="s">
        <v>1877</v>
      </c>
      <c r="D219" s="749" t="s">
        <v>1878</v>
      </c>
      <c r="E219" s="749" t="s">
        <v>1380</v>
      </c>
      <c r="F219" s="753"/>
      <c r="G219" s="753"/>
      <c r="H219" s="767">
        <v>0</v>
      </c>
      <c r="I219" s="753">
        <v>1.2</v>
      </c>
      <c r="J219" s="753">
        <v>550.43999999999994</v>
      </c>
      <c r="K219" s="767">
        <v>1</v>
      </c>
      <c r="L219" s="753">
        <v>1.2</v>
      </c>
      <c r="M219" s="754">
        <v>550.43999999999994</v>
      </c>
    </row>
    <row r="220" spans="1:13" ht="14.45" customHeight="1" x14ac:dyDescent="0.2">
      <c r="A220" s="748" t="s">
        <v>631</v>
      </c>
      <c r="B220" s="749" t="s">
        <v>1879</v>
      </c>
      <c r="C220" s="749" t="s">
        <v>1880</v>
      </c>
      <c r="D220" s="749" t="s">
        <v>989</v>
      </c>
      <c r="E220" s="749" t="s">
        <v>1029</v>
      </c>
      <c r="F220" s="753"/>
      <c r="G220" s="753"/>
      <c r="H220" s="767">
        <v>0</v>
      </c>
      <c r="I220" s="753">
        <v>2</v>
      </c>
      <c r="J220" s="753">
        <v>186.02000000000004</v>
      </c>
      <c r="K220" s="767">
        <v>1</v>
      </c>
      <c r="L220" s="753">
        <v>2</v>
      </c>
      <c r="M220" s="754">
        <v>186.02000000000004</v>
      </c>
    </row>
    <row r="221" spans="1:13" ht="14.45" customHeight="1" x14ac:dyDescent="0.2">
      <c r="A221" s="748" t="s">
        <v>631</v>
      </c>
      <c r="B221" s="749" t="s">
        <v>1879</v>
      </c>
      <c r="C221" s="749" t="s">
        <v>1881</v>
      </c>
      <c r="D221" s="749" t="s">
        <v>1882</v>
      </c>
      <c r="E221" s="749" t="s">
        <v>1883</v>
      </c>
      <c r="F221" s="753"/>
      <c r="G221" s="753"/>
      <c r="H221" s="767">
        <v>0</v>
      </c>
      <c r="I221" s="753">
        <v>55.2</v>
      </c>
      <c r="J221" s="753">
        <v>12442.228999999998</v>
      </c>
      <c r="K221" s="767">
        <v>1</v>
      </c>
      <c r="L221" s="753">
        <v>55.2</v>
      </c>
      <c r="M221" s="754">
        <v>12442.228999999998</v>
      </c>
    </row>
    <row r="222" spans="1:13" ht="14.45" customHeight="1" x14ac:dyDescent="0.2">
      <c r="A222" s="748" t="s">
        <v>631</v>
      </c>
      <c r="B222" s="749" t="s">
        <v>1879</v>
      </c>
      <c r="C222" s="749" t="s">
        <v>1884</v>
      </c>
      <c r="D222" s="749" t="s">
        <v>1882</v>
      </c>
      <c r="E222" s="749" t="s">
        <v>1885</v>
      </c>
      <c r="F222" s="753"/>
      <c r="G222" s="753"/>
      <c r="H222" s="767">
        <v>0</v>
      </c>
      <c r="I222" s="753">
        <v>7.2</v>
      </c>
      <c r="J222" s="753">
        <v>1034.3520000000001</v>
      </c>
      <c r="K222" s="767">
        <v>1</v>
      </c>
      <c r="L222" s="753">
        <v>7.2</v>
      </c>
      <c r="M222" s="754">
        <v>1034.3520000000001</v>
      </c>
    </row>
    <row r="223" spans="1:13" ht="14.45" customHeight="1" x14ac:dyDescent="0.2">
      <c r="A223" s="748" t="s">
        <v>631</v>
      </c>
      <c r="B223" s="749" t="s">
        <v>2148</v>
      </c>
      <c r="C223" s="749" t="s">
        <v>2149</v>
      </c>
      <c r="D223" s="749" t="s">
        <v>2150</v>
      </c>
      <c r="E223" s="749" t="s">
        <v>2151</v>
      </c>
      <c r="F223" s="753"/>
      <c r="G223" s="753"/>
      <c r="H223" s="767">
        <v>0</v>
      </c>
      <c r="I223" s="753">
        <v>3</v>
      </c>
      <c r="J223" s="753">
        <v>125.19000000000001</v>
      </c>
      <c r="K223" s="767">
        <v>1</v>
      </c>
      <c r="L223" s="753">
        <v>3</v>
      </c>
      <c r="M223" s="754">
        <v>125.19000000000001</v>
      </c>
    </row>
    <row r="224" spans="1:13" ht="14.45" customHeight="1" x14ac:dyDescent="0.2">
      <c r="A224" s="748" t="s">
        <v>631</v>
      </c>
      <c r="B224" s="749" t="s">
        <v>1890</v>
      </c>
      <c r="C224" s="749" t="s">
        <v>1891</v>
      </c>
      <c r="D224" s="749" t="s">
        <v>1892</v>
      </c>
      <c r="E224" s="749" t="s">
        <v>1893</v>
      </c>
      <c r="F224" s="753"/>
      <c r="G224" s="753"/>
      <c r="H224" s="767">
        <v>0</v>
      </c>
      <c r="I224" s="753">
        <v>21</v>
      </c>
      <c r="J224" s="753">
        <v>3195.3899999999994</v>
      </c>
      <c r="K224" s="767">
        <v>1</v>
      </c>
      <c r="L224" s="753">
        <v>21</v>
      </c>
      <c r="M224" s="754">
        <v>3195.3899999999994</v>
      </c>
    </row>
    <row r="225" spans="1:13" ht="14.45" customHeight="1" x14ac:dyDescent="0.2">
      <c r="A225" s="748" t="s">
        <v>631</v>
      </c>
      <c r="B225" s="749" t="s">
        <v>1890</v>
      </c>
      <c r="C225" s="749" t="s">
        <v>1894</v>
      </c>
      <c r="D225" s="749" t="s">
        <v>1892</v>
      </c>
      <c r="E225" s="749" t="s">
        <v>1895</v>
      </c>
      <c r="F225" s="753"/>
      <c r="G225" s="753"/>
      <c r="H225" s="767">
        <v>0</v>
      </c>
      <c r="I225" s="753">
        <v>29.099999999999998</v>
      </c>
      <c r="J225" s="753">
        <v>7677.12</v>
      </c>
      <c r="K225" s="767">
        <v>1</v>
      </c>
      <c r="L225" s="753">
        <v>29.099999999999998</v>
      </c>
      <c r="M225" s="754">
        <v>7677.12</v>
      </c>
    </row>
    <row r="226" spans="1:13" ht="14.45" customHeight="1" x14ac:dyDescent="0.2">
      <c r="A226" s="748" t="s">
        <v>631</v>
      </c>
      <c r="B226" s="749" t="s">
        <v>1896</v>
      </c>
      <c r="C226" s="749" t="s">
        <v>1897</v>
      </c>
      <c r="D226" s="749" t="s">
        <v>1898</v>
      </c>
      <c r="E226" s="749" t="s">
        <v>1899</v>
      </c>
      <c r="F226" s="753"/>
      <c r="G226" s="753"/>
      <c r="H226" s="767">
        <v>0</v>
      </c>
      <c r="I226" s="753">
        <v>14</v>
      </c>
      <c r="J226" s="753">
        <v>740.31999999999994</v>
      </c>
      <c r="K226" s="767">
        <v>1</v>
      </c>
      <c r="L226" s="753">
        <v>14</v>
      </c>
      <c r="M226" s="754">
        <v>740.31999999999994</v>
      </c>
    </row>
    <row r="227" spans="1:13" ht="14.45" customHeight="1" x14ac:dyDescent="0.2">
      <c r="A227" s="748" t="s">
        <v>631</v>
      </c>
      <c r="B227" s="749" t="s">
        <v>2152</v>
      </c>
      <c r="C227" s="749" t="s">
        <v>2153</v>
      </c>
      <c r="D227" s="749" t="s">
        <v>2154</v>
      </c>
      <c r="E227" s="749" t="s">
        <v>2155</v>
      </c>
      <c r="F227" s="753"/>
      <c r="G227" s="753"/>
      <c r="H227" s="767">
        <v>0</v>
      </c>
      <c r="I227" s="753">
        <v>3</v>
      </c>
      <c r="J227" s="753">
        <v>1346.98</v>
      </c>
      <c r="K227" s="767">
        <v>1</v>
      </c>
      <c r="L227" s="753">
        <v>3</v>
      </c>
      <c r="M227" s="754">
        <v>1346.98</v>
      </c>
    </row>
    <row r="228" spans="1:13" ht="14.45" customHeight="1" x14ac:dyDescent="0.2">
      <c r="A228" s="748" t="s">
        <v>631</v>
      </c>
      <c r="B228" s="749" t="s">
        <v>2095</v>
      </c>
      <c r="C228" s="749" t="s">
        <v>2096</v>
      </c>
      <c r="D228" s="749" t="s">
        <v>2097</v>
      </c>
      <c r="E228" s="749" t="s">
        <v>2098</v>
      </c>
      <c r="F228" s="753"/>
      <c r="G228" s="753"/>
      <c r="H228" s="767">
        <v>0</v>
      </c>
      <c r="I228" s="753">
        <v>1</v>
      </c>
      <c r="J228" s="753">
        <v>52.470000000000013</v>
      </c>
      <c r="K228" s="767">
        <v>1</v>
      </c>
      <c r="L228" s="753">
        <v>1</v>
      </c>
      <c r="M228" s="754">
        <v>52.470000000000013</v>
      </c>
    </row>
    <row r="229" spans="1:13" ht="14.45" customHeight="1" x14ac:dyDescent="0.2">
      <c r="A229" s="748" t="s">
        <v>631</v>
      </c>
      <c r="B229" s="749" t="s">
        <v>1903</v>
      </c>
      <c r="C229" s="749" t="s">
        <v>1904</v>
      </c>
      <c r="D229" s="749" t="s">
        <v>659</v>
      </c>
      <c r="E229" s="749" t="s">
        <v>656</v>
      </c>
      <c r="F229" s="753"/>
      <c r="G229" s="753"/>
      <c r="H229" s="767">
        <v>0</v>
      </c>
      <c r="I229" s="753">
        <v>3</v>
      </c>
      <c r="J229" s="753">
        <v>162.03</v>
      </c>
      <c r="K229" s="767">
        <v>1</v>
      </c>
      <c r="L229" s="753">
        <v>3</v>
      </c>
      <c r="M229" s="754">
        <v>162.03</v>
      </c>
    </row>
    <row r="230" spans="1:13" ht="14.45" customHeight="1" x14ac:dyDescent="0.2">
      <c r="A230" s="748" t="s">
        <v>631</v>
      </c>
      <c r="B230" s="749" t="s">
        <v>2000</v>
      </c>
      <c r="C230" s="749" t="s">
        <v>2001</v>
      </c>
      <c r="D230" s="749" t="s">
        <v>2002</v>
      </c>
      <c r="E230" s="749" t="s">
        <v>2003</v>
      </c>
      <c r="F230" s="753"/>
      <c r="G230" s="753"/>
      <c r="H230" s="767">
        <v>0</v>
      </c>
      <c r="I230" s="753">
        <v>49</v>
      </c>
      <c r="J230" s="753">
        <v>4021.7999999999997</v>
      </c>
      <c r="K230" s="767">
        <v>1</v>
      </c>
      <c r="L230" s="753">
        <v>49</v>
      </c>
      <c r="M230" s="754">
        <v>4021.7999999999997</v>
      </c>
    </row>
    <row r="231" spans="1:13" ht="14.45" customHeight="1" x14ac:dyDescent="0.2">
      <c r="A231" s="748" t="s">
        <v>631</v>
      </c>
      <c r="B231" s="749" t="s">
        <v>2101</v>
      </c>
      <c r="C231" s="749" t="s">
        <v>2156</v>
      </c>
      <c r="D231" s="749" t="s">
        <v>2157</v>
      </c>
      <c r="E231" s="749" t="s">
        <v>2158</v>
      </c>
      <c r="F231" s="753"/>
      <c r="G231" s="753"/>
      <c r="H231" s="767">
        <v>0</v>
      </c>
      <c r="I231" s="753">
        <v>1</v>
      </c>
      <c r="J231" s="753">
        <v>773.75</v>
      </c>
      <c r="K231" s="767">
        <v>1</v>
      </c>
      <c r="L231" s="753">
        <v>1</v>
      </c>
      <c r="M231" s="754">
        <v>773.75</v>
      </c>
    </row>
    <row r="232" spans="1:13" ht="14.45" customHeight="1" x14ac:dyDescent="0.2">
      <c r="A232" s="748" t="s">
        <v>631</v>
      </c>
      <c r="B232" s="749" t="s">
        <v>2105</v>
      </c>
      <c r="C232" s="749" t="s">
        <v>2106</v>
      </c>
      <c r="D232" s="749" t="s">
        <v>2107</v>
      </c>
      <c r="E232" s="749" t="s">
        <v>2108</v>
      </c>
      <c r="F232" s="753"/>
      <c r="G232" s="753"/>
      <c r="H232" s="767">
        <v>0</v>
      </c>
      <c r="I232" s="753">
        <v>1</v>
      </c>
      <c r="J232" s="753">
        <v>590.79</v>
      </c>
      <c r="K232" s="767">
        <v>1</v>
      </c>
      <c r="L232" s="753">
        <v>1</v>
      </c>
      <c r="M232" s="754">
        <v>590.79</v>
      </c>
    </row>
    <row r="233" spans="1:13" ht="14.45" customHeight="1" x14ac:dyDescent="0.2">
      <c r="A233" s="748" t="s">
        <v>631</v>
      </c>
      <c r="B233" s="749" t="s">
        <v>2105</v>
      </c>
      <c r="C233" s="749" t="s">
        <v>2159</v>
      </c>
      <c r="D233" s="749" t="s">
        <v>2107</v>
      </c>
      <c r="E233" s="749" t="s">
        <v>2160</v>
      </c>
      <c r="F233" s="753"/>
      <c r="G233" s="753"/>
      <c r="H233" s="767">
        <v>0</v>
      </c>
      <c r="I233" s="753">
        <v>1</v>
      </c>
      <c r="J233" s="753">
        <v>910.95</v>
      </c>
      <c r="K233" s="767">
        <v>1</v>
      </c>
      <c r="L233" s="753">
        <v>1</v>
      </c>
      <c r="M233" s="754">
        <v>910.95</v>
      </c>
    </row>
    <row r="234" spans="1:13" ht="14.45" customHeight="1" x14ac:dyDescent="0.2">
      <c r="A234" s="748" t="s">
        <v>631</v>
      </c>
      <c r="B234" s="749" t="s">
        <v>1905</v>
      </c>
      <c r="C234" s="749" t="s">
        <v>1907</v>
      </c>
      <c r="D234" s="749" t="s">
        <v>852</v>
      </c>
      <c r="E234" s="749" t="s">
        <v>853</v>
      </c>
      <c r="F234" s="753">
        <v>6</v>
      </c>
      <c r="G234" s="753">
        <v>1170.5</v>
      </c>
      <c r="H234" s="767">
        <v>1</v>
      </c>
      <c r="I234" s="753"/>
      <c r="J234" s="753"/>
      <c r="K234" s="767">
        <v>0</v>
      </c>
      <c r="L234" s="753">
        <v>6</v>
      </c>
      <c r="M234" s="754">
        <v>1170.5</v>
      </c>
    </row>
    <row r="235" spans="1:13" ht="14.45" customHeight="1" x14ac:dyDescent="0.2">
      <c r="A235" s="748" t="s">
        <v>631</v>
      </c>
      <c r="B235" s="749" t="s">
        <v>1905</v>
      </c>
      <c r="C235" s="749" t="s">
        <v>1908</v>
      </c>
      <c r="D235" s="749" t="s">
        <v>874</v>
      </c>
      <c r="E235" s="749" t="s">
        <v>876</v>
      </c>
      <c r="F235" s="753"/>
      <c r="G235" s="753"/>
      <c r="H235" s="767">
        <v>0</v>
      </c>
      <c r="I235" s="753">
        <v>5</v>
      </c>
      <c r="J235" s="753">
        <v>165.05499999999998</v>
      </c>
      <c r="K235" s="767">
        <v>1</v>
      </c>
      <c r="L235" s="753">
        <v>5</v>
      </c>
      <c r="M235" s="754">
        <v>165.05499999999998</v>
      </c>
    </row>
    <row r="236" spans="1:13" ht="14.45" customHeight="1" x14ac:dyDescent="0.2">
      <c r="A236" s="748" t="s">
        <v>631</v>
      </c>
      <c r="B236" s="749" t="s">
        <v>1905</v>
      </c>
      <c r="C236" s="749" t="s">
        <v>1909</v>
      </c>
      <c r="D236" s="749" t="s">
        <v>874</v>
      </c>
      <c r="E236" s="749" t="s">
        <v>1910</v>
      </c>
      <c r="F236" s="753"/>
      <c r="G236" s="753"/>
      <c r="H236" s="767">
        <v>0</v>
      </c>
      <c r="I236" s="753">
        <v>305</v>
      </c>
      <c r="J236" s="753">
        <v>15447</v>
      </c>
      <c r="K236" s="767">
        <v>1</v>
      </c>
      <c r="L236" s="753">
        <v>305</v>
      </c>
      <c r="M236" s="754">
        <v>15447</v>
      </c>
    </row>
    <row r="237" spans="1:13" ht="14.45" customHeight="1" x14ac:dyDescent="0.2">
      <c r="A237" s="748" t="s">
        <v>631</v>
      </c>
      <c r="B237" s="749" t="s">
        <v>1905</v>
      </c>
      <c r="C237" s="749" t="s">
        <v>1911</v>
      </c>
      <c r="D237" s="749" t="s">
        <v>874</v>
      </c>
      <c r="E237" s="749" t="s">
        <v>1912</v>
      </c>
      <c r="F237" s="753"/>
      <c r="G237" s="753"/>
      <c r="H237" s="767">
        <v>0</v>
      </c>
      <c r="I237" s="753">
        <v>6</v>
      </c>
      <c r="J237" s="753">
        <v>303.84000000000003</v>
      </c>
      <c r="K237" s="767">
        <v>1</v>
      </c>
      <c r="L237" s="753">
        <v>6</v>
      </c>
      <c r="M237" s="754">
        <v>303.84000000000003</v>
      </c>
    </row>
    <row r="238" spans="1:13" ht="14.45" customHeight="1" x14ac:dyDescent="0.2">
      <c r="A238" s="748" t="s">
        <v>631</v>
      </c>
      <c r="B238" s="749" t="s">
        <v>2004</v>
      </c>
      <c r="C238" s="749" t="s">
        <v>2005</v>
      </c>
      <c r="D238" s="749" t="s">
        <v>2006</v>
      </c>
      <c r="E238" s="749" t="s">
        <v>2007</v>
      </c>
      <c r="F238" s="753"/>
      <c r="G238" s="753"/>
      <c r="H238" s="767">
        <v>0</v>
      </c>
      <c r="I238" s="753">
        <v>65</v>
      </c>
      <c r="J238" s="753">
        <v>13793.999968442311</v>
      </c>
      <c r="K238" s="767">
        <v>1</v>
      </c>
      <c r="L238" s="753">
        <v>65</v>
      </c>
      <c r="M238" s="754">
        <v>13793.999968442311</v>
      </c>
    </row>
    <row r="239" spans="1:13" ht="14.45" customHeight="1" x14ac:dyDescent="0.2">
      <c r="A239" s="748" t="s">
        <v>631</v>
      </c>
      <c r="B239" s="749" t="s">
        <v>2018</v>
      </c>
      <c r="C239" s="749" t="s">
        <v>2161</v>
      </c>
      <c r="D239" s="749" t="s">
        <v>1592</v>
      </c>
      <c r="E239" s="749" t="s">
        <v>1593</v>
      </c>
      <c r="F239" s="753"/>
      <c r="G239" s="753"/>
      <c r="H239" s="767">
        <v>0</v>
      </c>
      <c r="I239" s="753">
        <v>1</v>
      </c>
      <c r="J239" s="753">
        <v>1043.0500000000004</v>
      </c>
      <c r="K239" s="767">
        <v>1</v>
      </c>
      <c r="L239" s="753">
        <v>1</v>
      </c>
      <c r="M239" s="754">
        <v>1043.0500000000004</v>
      </c>
    </row>
    <row r="240" spans="1:13" ht="14.45" customHeight="1" x14ac:dyDescent="0.2">
      <c r="A240" s="748" t="s">
        <v>631</v>
      </c>
      <c r="B240" s="749" t="s">
        <v>1921</v>
      </c>
      <c r="C240" s="749" t="s">
        <v>1922</v>
      </c>
      <c r="D240" s="749" t="s">
        <v>1923</v>
      </c>
      <c r="E240" s="749" t="s">
        <v>1924</v>
      </c>
      <c r="F240" s="753"/>
      <c r="G240" s="753"/>
      <c r="H240" s="767">
        <v>0</v>
      </c>
      <c r="I240" s="753">
        <v>6</v>
      </c>
      <c r="J240" s="753">
        <v>54.72</v>
      </c>
      <c r="K240" s="767">
        <v>1</v>
      </c>
      <c r="L240" s="753">
        <v>6</v>
      </c>
      <c r="M240" s="754">
        <v>54.72</v>
      </c>
    </row>
    <row r="241" spans="1:13" ht="14.45" customHeight="1" x14ac:dyDescent="0.2">
      <c r="A241" s="748" t="s">
        <v>631</v>
      </c>
      <c r="B241" s="749" t="s">
        <v>2162</v>
      </c>
      <c r="C241" s="749" t="s">
        <v>2163</v>
      </c>
      <c r="D241" s="749" t="s">
        <v>2164</v>
      </c>
      <c r="E241" s="749" t="s">
        <v>2165</v>
      </c>
      <c r="F241" s="753"/>
      <c r="G241" s="753"/>
      <c r="H241" s="767">
        <v>0</v>
      </c>
      <c r="I241" s="753">
        <v>1</v>
      </c>
      <c r="J241" s="753">
        <v>49.36999999999999</v>
      </c>
      <c r="K241" s="767">
        <v>1</v>
      </c>
      <c r="L241" s="753">
        <v>1</v>
      </c>
      <c r="M241" s="754">
        <v>49.36999999999999</v>
      </c>
    </row>
    <row r="242" spans="1:13" ht="14.45" customHeight="1" x14ac:dyDescent="0.2">
      <c r="A242" s="748" t="s">
        <v>631</v>
      </c>
      <c r="B242" s="749" t="s">
        <v>1925</v>
      </c>
      <c r="C242" s="749" t="s">
        <v>1926</v>
      </c>
      <c r="D242" s="749" t="s">
        <v>1001</v>
      </c>
      <c r="E242" s="749" t="s">
        <v>1927</v>
      </c>
      <c r="F242" s="753">
        <v>5</v>
      </c>
      <c r="G242" s="753">
        <v>228.33999999999997</v>
      </c>
      <c r="H242" s="767">
        <v>1</v>
      </c>
      <c r="I242" s="753"/>
      <c r="J242" s="753"/>
      <c r="K242" s="767">
        <v>0</v>
      </c>
      <c r="L242" s="753">
        <v>5</v>
      </c>
      <c r="M242" s="754">
        <v>228.33999999999997</v>
      </c>
    </row>
    <row r="243" spans="1:13" ht="14.45" customHeight="1" x14ac:dyDescent="0.2">
      <c r="A243" s="748" t="s">
        <v>631</v>
      </c>
      <c r="B243" s="749" t="s">
        <v>1925</v>
      </c>
      <c r="C243" s="749" t="s">
        <v>1928</v>
      </c>
      <c r="D243" s="749" t="s">
        <v>1001</v>
      </c>
      <c r="E243" s="749" t="s">
        <v>1929</v>
      </c>
      <c r="F243" s="753"/>
      <c r="G243" s="753"/>
      <c r="H243" s="767">
        <v>0</v>
      </c>
      <c r="I243" s="753">
        <v>1</v>
      </c>
      <c r="J243" s="753">
        <v>22.13</v>
      </c>
      <c r="K243" s="767">
        <v>1</v>
      </c>
      <c r="L243" s="753">
        <v>1</v>
      </c>
      <c r="M243" s="754">
        <v>22.13</v>
      </c>
    </row>
    <row r="244" spans="1:13" ht="14.45" customHeight="1" x14ac:dyDescent="0.2">
      <c r="A244" s="748" t="s">
        <v>631</v>
      </c>
      <c r="B244" s="749" t="s">
        <v>1925</v>
      </c>
      <c r="C244" s="749" t="s">
        <v>1930</v>
      </c>
      <c r="D244" s="749" t="s">
        <v>1001</v>
      </c>
      <c r="E244" s="749" t="s">
        <v>1927</v>
      </c>
      <c r="F244" s="753"/>
      <c r="G244" s="753"/>
      <c r="H244" s="767">
        <v>0</v>
      </c>
      <c r="I244" s="753">
        <v>6</v>
      </c>
      <c r="J244" s="753">
        <v>274.24</v>
      </c>
      <c r="K244" s="767">
        <v>1</v>
      </c>
      <c r="L244" s="753">
        <v>6</v>
      </c>
      <c r="M244" s="754">
        <v>274.24</v>
      </c>
    </row>
    <row r="245" spans="1:13" ht="14.45" customHeight="1" x14ac:dyDescent="0.2">
      <c r="A245" s="748" t="s">
        <v>631</v>
      </c>
      <c r="B245" s="749" t="s">
        <v>1938</v>
      </c>
      <c r="C245" s="749" t="s">
        <v>2166</v>
      </c>
      <c r="D245" s="749" t="s">
        <v>1940</v>
      </c>
      <c r="E245" s="749" t="s">
        <v>2167</v>
      </c>
      <c r="F245" s="753"/>
      <c r="G245" s="753"/>
      <c r="H245" s="767">
        <v>0</v>
      </c>
      <c r="I245" s="753">
        <v>2</v>
      </c>
      <c r="J245" s="753">
        <v>200.94000000000003</v>
      </c>
      <c r="K245" s="767">
        <v>1</v>
      </c>
      <c r="L245" s="753">
        <v>2</v>
      </c>
      <c r="M245" s="754">
        <v>200.94000000000003</v>
      </c>
    </row>
    <row r="246" spans="1:13" ht="14.45" customHeight="1" x14ac:dyDescent="0.2">
      <c r="A246" s="748" t="s">
        <v>631</v>
      </c>
      <c r="B246" s="749" t="s">
        <v>1938</v>
      </c>
      <c r="C246" s="749" t="s">
        <v>2168</v>
      </c>
      <c r="D246" s="749" t="s">
        <v>1940</v>
      </c>
      <c r="E246" s="749" t="s">
        <v>2169</v>
      </c>
      <c r="F246" s="753"/>
      <c r="G246" s="753"/>
      <c r="H246" s="767">
        <v>0</v>
      </c>
      <c r="I246" s="753">
        <v>1</v>
      </c>
      <c r="J246" s="753">
        <v>25.110000000000007</v>
      </c>
      <c r="K246" s="767">
        <v>1</v>
      </c>
      <c r="L246" s="753">
        <v>1</v>
      </c>
      <c r="M246" s="754">
        <v>25.110000000000007</v>
      </c>
    </row>
    <row r="247" spans="1:13" ht="14.45" customHeight="1" x14ac:dyDescent="0.2">
      <c r="A247" s="748" t="s">
        <v>631</v>
      </c>
      <c r="B247" s="749" t="s">
        <v>2026</v>
      </c>
      <c r="C247" s="749" t="s">
        <v>2027</v>
      </c>
      <c r="D247" s="749" t="s">
        <v>2028</v>
      </c>
      <c r="E247" s="749" t="s">
        <v>2029</v>
      </c>
      <c r="F247" s="753"/>
      <c r="G247" s="753"/>
      <c r="H247" s="767">
        <v>0</v>
      </c>
      <c r="I247" s="753">
        <v>1</v>
      </c>
      <c r="J247" s="753">
        <v>138.51000000000005</v>
      </c>
      <c r="K247" s="767">
        <v>1</v>
      </c>
      <c r="L247" s="753">
        <v>1</v>
      </c>
      <c r="M247" s="754">
        <v>138.51000000000005</v>
      </c>
    </row>
    <row r="248" spans="1:13" ht="14.45" customHeight="1" x14ac:dyDescent="0.2">
      <c r="A248" s="748" t="s">
        <v>631</v>
      </c>
      <c r="B248" s="749" t="s">
        <v>2170</v>
      </c>
      <c r="C248" s="749" t="s">
        <v>2171</v>
      </c>
      <c r="D248" s="749" t="s">
        <v>1493</v>
      </c>
      <c r="E248" s="749" t="s">
        <v>1602</v>
      </c>
      <c r="F248" s="753"/>
      <c r="G248" s="753"/>
      <c r="H248" s="767">
        <v>0</v>
      </c>
      <c r="I248" s="753">
        <v>1</v>
      </c>
      <c r="J248" s="753">
        <v>79.22</v>
      </c>
      <c r="K248" s="767">
        <v>1</v>
      </c>
      <c r="L248" s="753">
        <v>1</v>
      </c>
      <c r="M248" s="754">
        <v>79.22</v>
      </c>
    </row>
    <row r="249" spans="1:13" ht="14.45" customHeight="1" x14ac:dyDescent="0.2">
      <c r="A249" s="748" t="s">
        <v>631</v>
      </c>
      <c r="B249" s="749" t="s">
        <v>2172</v>
      </c>
      <c r="C249" s="749" t="s">
        <v>2173</v>
      </c>
      <c r="D249" s="749" t="s">
        <v>2174</v>
      </c>
      <c r="E249" s="749" t="s">
        <v>2175</v>
      </c>
      <c r="F249" s="753"/>
      <c r="G249" s="753"/>
      <c r="H249" s="767">
        <v>0</v>
      </c>
      <c r="I249" s="753">
        <v>1</v>
      </c>
      <c r="J249" s="753">
        <v>471.87999999999994</v>
      </c>
      <c r="K249" s="767">
        <v>1</v>
      </c>
      <c r="L249" s="753">
        <v>1</v>
      </c>
      <c r="M249" s="754">
        <v>471.87999999999994</v>
      </c>
    </row>
    <row r="250" spans="1:13" ht="14.45" customHeight="1" x14ac:dyDescent="0.2">
      <c r="A250" s="748" t="s">
        <v>631</v>
      </c>
      <c r="B250" s="749" t="s">
        <v>2030</v>
      </c>
      <c r="C250" s="749" t="s">
        <v>2031</v>
      </c>
      <c r="D250" s="749" t="s">
        <v>2032</v>
      </c>
      <c r="E250" s="749" t="s">
        <v>2033</v>
      </c>
      <c r="F250" s="753">
        <v>1</v>
      </c>
      <c r="G250" s="753">
        <v>77.290000000000006</v>
      </c>
      <c r="H250" s="767">
        <v>1</v>
      </c>
      <c r="I250" s="753"/>
      <c r="J250" s="753"/>
      <c r="K250" s="767">
        <v>0</v>
      </c>
      <c r="L250" s="753">
        <v>1</v>
      </c>
      <c r="M250" s="754">
        <v>77.290000000000006</v>
      </c>
    </row>
    <row r="251" spans="1:13" ht="14.45" customHeight="1" x14ac:dyDescent="0.2">
      <c r="A251" s="748" t="s">
        <v>631</v>
      </c>
      <c r="B251" s="749" t="s">
        <v>1944</v>
      </c>
      <c r="C251" s="749" t="s">
        <v>2176</v>
      </c>
      <c r="D251" s="749" t="s">
        <v>995</v>
      </c>
      <c r="E251" s="749" t="s">
        <v>2177</v>
      </c>
      <c r="F251" s="753"/>
      <c r="G251" s="753"/>
      <c r="H251" s="767">
        <v>0</v>
      </c>
      <c r="I251" s="753">
        <v>1</v>
      </c>
      <c r="J251" s="753">
        <v>28.660000000000011</v>
      </c>
      <c r="K251" s="767">
        <v>1</v>
      </c>
      <c r="L251" s="753">
        <v>1</v>
      </c>
      <c r="M251" s="754">
        <v>28.660000000000011</v>
      </c>
    </row>
    <row r="252" spans="1:13" ht="14.45" customHeight="1" x14ac:dyDescent="0.2">
      <c r="A252" s="748" t="s">
        <v>631</v>
      </c>
      <c r="B252" s="749" t="s">
        <v>2178</v>
      </c>
      <c r="C252" s="749" t="s">
        <v>2179</v>
      </c>
      <c r="D252" s="749" t="s">
        <v>2180</v>
      </c>
      <c r="E252" s="749" t="s">
        <v>2181</v>
      </c>
      <c r="F252" s="753"/>
      <c r="G252" s="753"/>
      <c r="H252" s="767">
        <v>0</v>
      </c>
      <c r="I252" s="753">
        <v>1</v>
      </c>
      <c r="J252" s="753">
        <v>43.700000000000024</v>
      </c>
      <c r="K252" s="767">
        <v>1</v>
      </c>
      <c r="L252" s="753">
        <v>1</v>
      </c>
      <c r="M252" s="754">
        <v>43.700000000000024</v>
      </c>
    </row>
    <row r="253" spans="1:13" ht="14.45" customHeight="1" x14ac:dyDescent="0.2">
      <c r="A253" s="748" t="s">
        <v>631</v>
      </c>
      <c r="B253" s="749" t="s">
        <v>2182</v>
      </c>
      <c r="C253" s="749" t="s">
        <v>2183</v>
      </c>
      <c r="D253" s="749" t="s">
        <v>1649</v>
      </c>
      <c r="E253" s="749" t="s">
        <v>1576</v>
      </c>
      <c r="F253" s="753"/>
      <c r="G253" s="753"/>
      <c r="H253" s="767">
        <v>0</v>
      </c>
      <c r="I253" s="753">
        <v>1</v>
      </c>
      <c r="J253" s="753">
        <v>137.43</v>
      </c>
      <c r="K253" s="767">
        <v>1</v>
      </c>
      <c r="L253" s="753">
        <v>1</v>
      </c>
      <c r="M253" s="754">
        <v>137.43</v>
      </c>
    </row>
    <row r="254" spans="1:13" ht="14.45" customHeight="1" x14ac:dyDescent="0.2">
      <c r="A254" s="748" t="s">
        <v>631</v>
      </c>
      <c r="B254" s="749" t="s">
        <v>2182</v>
      </c>
      <c r="C254" s="749" t="s">
        <v>2184</v>
      </c>
      <c r="D254" s="749" t="s">
        <v>1643</v>
      </c>
      <c r="E254" s="749" t="s">
        <v>1576</v>
      </c>
      <c r="F254" s="753">
        <v>1</v>
      </c>
      <c r="G254" s="753">
        <v>124.2</v>
      </c>
      <c r="H254" s="767">
        <v>1</v>
      </c>
      <c r="I254" s="753"/>
      <c r="J254" s="753"/>
      <c r="K254" s="767">
        <v>0</v>
      </c>
      <c r="L254" s="753">
        <v>1</v>
      </c>
      <c r="M254" s="754">
        <v>124.2</v>
      </c>
    </row>
    <row r="255" spans="1:13" ht="14.45" customHeight="1" x14ac:dyDescent="0.2">
      <c r="A255" s="748" t="s">
        <v>631</v>
      </c>
      <c r="B255" s="749" t="s">
        <v>2182</v>
      </c>
      <c r="C255" s="749" t="s">
        <v>2185</v>
      </c>
      <c r="D255" s="749" t="s">
        <v>1676</v>
      </c>
      <c r="E255" s="749" t="s">
        <v>1641</v>
      </c>
      <c r="F255" s="753">
        <v>2</v>
      </c>
      <c r="G255" s="753">
        <v>183.82</v>
      </c>
      <c r="H255" s="767">
        <v>1</v>
      </c>
      <c r="I255" s="753"/>
      <c r="J255" s="753"/>
      <c r="K255" s="767">
        <v>0</v>
      </c>
      <c r="L255" s="753">
        <v>2</v>
      </c>
      <c r="M255" s="754">
        <v>183.82</v>
      </c>
    </row>
    <row r="256" spans="1:13" ht="14.45" customHeight="1" x14ac:dyDescent="0.2">
      <c r="A256" s="748" t="s">
        <v>631</v>
      </c>
      <c r="B256" s="749" t="s">
        <v>2182</v>
      </c>
      <c r="C256" s="749" t="s">
        <v>2186</v>
      </c>
      <c r="D256" s="749" t="s">
        <v>1677</v>
      </c>
      <c r="E256" s="749" t="s">
        <v>1641</v>
      </c>
      <c r="F256" s="753">
        <v>1</v>
      </c>
      <c r="G256" s="753">
        <v>91.910000000000011</v>
      </c>
      <c r="H256" s="767">
        <v>1</v>
      </c>
      <c r="I256" s="753"/>
      <c r="J256" s="753"/>
      <c r="K256" s="767">
        <v>0</v>
      </c>
      <c r="L256" s="753">
        <v>1</v>
      </c>
      <c r="M256" s="754">
        <v>91.910000000000011</v>
      </c>
    </row>
    <row r="257" spans="1:13" ht="14.45" customHeight="1" x14ac:dyDescent="0.2">
      <c r="A257" s="748" t="s">
        <v>631</v>
      </c>
      <c r="B257" s="749" t="s">
        <v>2182</v>
      </c>
      <c r="C257" s="749" t="s">
        <v>2187</v>
      </c>
      <c r="D257" s="749" t="s">
        <v>1647</v>
      </c>
      <c r="E257" s="749" t="s">
        <v>1533</v>
      </c>
      <c r="F257" s="753">
        <v>11</v>
      </c>
      <c r="G257" s="753">
        <v>2017.9499999999998</v>
      </c>
      <c r="H257" s="767">
        <v>1</v>
      </c>
      <c r="I257" s="753"/>
      <c r="J257" s="753"/>
      <c r="K257" s="767">
        <v>0</v>
      </c>
      <c r="L257" s="753">
        <v>11</v>
      </c>
      <c r="M257" s="754">
        <v>2017.9499999999998</v>
      </c>
    </row>
    <row r="258" spans="1:13" ht="14.45" customHeight="1" x14ac:dyDescent="0.2">
      <c r="A258" s="748" t="s">
        <v>631</v>
      </c>
      <c r="B258" s="749" t="s">
        <v>2182</v>
      </c>
      <c r="C258" s="749" t="s">
        <v>2188</v>
      </c>
      <c r="D258" s="749" t="s">
        <v>1646</v>
      </c>
      <c r="E258" s="749" t="s">
        <v>1533</v>
      </c>
      <c r="F258" s="753">
        <v>13</v>
      </c>
      <c r="G258" s="753">
        <v>2384.8499999999995</v>
      </c>
      <c r="H258" s="767">
        <v>1</v>
      </c>
      <c r="I258" s="753"/>
      <c r="J258" s="753"/>
      <c r="K258" s="767">
        <v>0</v>
      </c>
      <c r="L258" s="753">
        <v>13</v>
      </c>
      <c r="M258" s="754">
        <v>2384.8499999999995</v>
      </c>
    </row>
    <row r="259" spans="1:13" ht="14.45" customHeight="1" x14ac:dyDescent="0.2">
      <c r="A259" s="748" t="s">
        <v>631</v>
      </c>
      <c r="B259" s="749" t="s">
        <v>2182</v>
      </c>
      <c r="C259" s="749" t="s">
        <v>2189</v>
      </c>
      <c r="D259" s="749" t="s">
        <v>1532</v>
      </c>
      <c r="E259" s="749" t="s">
        <v>1533</v>
      </c>
      <c r="F259" s="753">
        <v>19</v>
      </c>
      <c r="G259" s="753">
        <v>3485.55</v>
      </c>
      <c r="H259" s="767">
        <v>1</v>
      </c>
      <c r="I259" s="753"/>
      <c r="J259" s="753"/>
      <c r="K259" s="767">
        <v>0</v>
      </c>
      <c r="L259" s="753">
        <v>19</v>
      </c>
      <c r="M259" s="754">
        <v>3485.55</v>
      </c>
    </row>
    <row r="260" spans="1:13" ht="14.45" customHeight="1" x14ac:dyDescent="0.2">
      <c r="A260" s="748" t="s">
        <v>631</v>
      </c>
      <c r="B260" s="749" t="s">
        <v>2182</v>
      </c>
      <c r="C260" s="749" t="s">
        <v>2190</v>
      </c>
      <c r="D260" s="749" t="s">
        <v>1674</v>
      </c>
      <c r="E260" s="749" t="s">
        <v>2191</v>
      </c>
      <c r="F260" s="753"/>
      <c r="G260" s="753"/>
      <c r="H260" s="767">
        <v>0</v>
      </c>
      <c r="I260" s="753">
        <v>26</v>
      </c>
      <c r="J260" s="753">
        <v>5093.34</v>
      </c>
      <c r="K260" s="767">
        <v>1</v>
      </c>
      <c r="L260" s="753">
        <v>26</v>
      </c>
      <c r="M260" s="754">
        <v>5093.34</v>
      </c>
    </row>
    <row r="261" spans="1:13" ht="14.45" customHeight="1" x14ac:dyDescent="0.2">
      <c r="A261" s="748" t="s">
        <v>631</v>
      </c>
      <c r="B261" s="749" t="s">
        <v>2182</v>
      </c>
      <c r="C261" s="749" t="s">
        <v>2192</v>
      </c>
      <c r="D261" s="749" t="s">
        <v>1634</v>
      </c>
      <c r="E261" s="749" t="s">
        <v>1635</v>
      </c>
      <c r="F261" s="753"/>
      <c r="G261" s="753"/>
      <c r="H261" s="767">
        <v>0</v>
      </c>
      <c r="I261" s="753">
        <v>109</v>
      </c>
      <c r="J261" s="753">
        <v>4492.84</v>
      </c>
      <c r="K261" s="767">
        <v>1</v>
      </c>
      <c r="L261" s="753">
        <v>109</v>
      </c>
      <c r="M261" s="754">
        <v>4492.84</v>
      </c>
    </row>
    <row r="262" spans="1:13" ht="14.45" customHeight="1" x14ac:dyDescent="0.2">
      <c r="A262" s="748" t="s">
        <v>631</v>
      </c>
      <c r="B262" s="749" t="s">
        <v>2182</v>
      </c>
      <c r="C262" s="749" t="s">
        <v>2193</v>
      </c>
      <c r="D262" s="749" t="s">
        <v>1636</v>
      </c>
      <c r="E262" s="749" t="s">
        <v>1635</v>
      </c>
      <c r="F262" s="753"/>
      <c r="G262" s="753"/>
      <c r="H262" s="767">
        <v>0</v>
      </c>
      <c r="I262" s="753">
        <v>106</v>
      </c>
      <c r="J262" s="753">
        <v>4367.4400000000005</v>
      </c>
      <c r="K262" s="767">
        <v>1</v>
      </c>
      <c r="L262" s="753">
        <v>106</v>
      </c>
      <c r="M262" s="754">
        <v>4367.4400000000005</v>
      </c>
    </row>
    <row r="263" spans="1:13" ht="14.45" customHeight="1" x14ac:dyDescent="0.2">
      <c r="A263" s="748" t="s">
        <v>631</v>
      </c>
      <c r="B263" s="749" t="s">
        <v>2182</v>
      </c>
      <c r="C263" s="749" t="s">
        <v>2194</v>
      </c>
      <c r="D263" s="749" t="s">
        <v>1654</v>
      </c>
      <c r="E263" s="749" t="s">
        <v>1533</v>
      </c>
      <c r="F263" s="753"/>
      <c r="G263" s="753"/>
      <c r="H263" s="767">
        <v>0</v>
      </c>
      <c r="I263" s="753">
        <v>3</v>
      </c>
      <c r="J263" s="753">
        <v>390.67</v>
      </c>
      <c r="K263" s="767">
        <v>1</v>
      </c>
      <c r="L263" s="753">
        <v>3</v>
      </c>
      <c r="M263" s="754">
        <v>390.67</v>
      </c>
    </row>
    <row r="264" spans="1:13" ht="14.45" customHeight="1" x14ac:dyDescent="0.2">
      <c r="A264" s="748" t="s">
        <v>631</v>
      </c>
      <c r="B264" s="749" t="s">
        <v>2182</v>
      </c>
      <c r="C264" s="749" t="s">
        <v>2195</v>
      </c>
      <c r="D264" s="749" t="s">
        <v>1642</v>
      </c>
      <c r="E264" s="749" t="s">
        <v>1576</v>
      </c>
      <c r="F264" s="753">
        <v>4</v>
      </c>
      <c r="G264" s="753">
        <v>496.79999999999995</v>
      </c>
      <c r="H264" s="767">
        <v>1</v>
      </c>
      <c r="I264" s="753"/>
      <c r="J264" s="753"/>
      <c r="K264" s="767">
        <v>0</v>
      </c>
      <c r="L264" s="753">
        <v>4</v>
      </c>
      <c r="M264" s="754">
        <v>496.79999999999995</v>
      </c>
    </row>
    <row r="265" spans="1:13" ht="14.45" customHeight="1" x14ac:dyDescent="0.2">
      <c r="A265" s="748" t="s">
        <v>631</v>
      </c>
      <c r="B265" s="749" t="s">
        <v>2182</v>
      </c>
      <c r="C265" s="749" t="s">
        <v>2196</v>
      </c>
      <c r="D265" s="749" t="s">
        <v>2197</v>
      </c>
      <c r="E265" s="749" t="s">
        <v>1576</v>
      </c>
      <c r="F265" s="753">
        <v>2</v>
      </c>
      <c r="G265" s="753">
        <v>315.39999999999998</v>
      </c>
      <c r="H265" s="767">
        <v>1</v>
      </c>
      <c r="I265" s="753"/>
      <c r="J265" s="753"/>
      <c r="K265" s="767">
        <v>0</v>
      </c>
      <c r="L265" s="753">
        <v>2</v>
      </c>
      <c r="M265" s="754">
        <v>315.39999999999998</v>
      </c>
    </row>
    <row r="266" spans="1:13" ht="14.45" customHeight="1" x14ac:dyDescent="0.2">
      <c r="A266" s="748" t="s">
        <v>631</v>
      </c>
      <c r="B266" s="749" t="s">
        <v>2182</v>
      </c>
      <c r="C266" s="749" t="s">
        <v>2198</v>
      </c>
      <c r="D266" s="749" t="s">
        <v>1653</v>
      </c>
      <c r="E266" s="749" t="s">
        <v>1533</v>
      </c>
      <c r="F266" s="753"/>
      <c r="G266" s="753"/>
      <c r="H266" s="767">
        <v>0</v>
      </c>
      <c r="I266" s="753">
        <v>20</v>
      </c>
      <c r="J266" s="753">
        <v>2445.3200000000002</v>
      </c>
      <c r="K266" s="767">
        <v>1</v>
      </c>
      <c r="L266" s="753">
        <v>20</v>
      </c>
      <c r="M266" s="754">
        <v>2445.3200000000002</v>
      </c>
    </row>
    <row r="267" spans="1:13" ht="14.45" customHeight="1" x14ac:dyDescent="0.2">
      <c r="A267" s="748" t="s">
        <v>631</v>
      </c>
      <c r="B267" s="749" t="s">
        <v>2182</v>
      </c>
      <c r="C267" s="749" t="s">
        <v>2199</v>
      </c>
      <c r="D267" s="749" t="s">
        <v>1650</v>
      </c>
      <c r="E267" s="749" t="s">
        <v>1533</v>
      </c>
      <c r="F267" s="753"/>
      <c r="G267" s="753"/>
      <c r="H267" s="767">
        <v>0</v>
      </c>
      <c r="I267" s="753">
        <v>12</v>
      </c>
      <c r="J267" s="753">
        <v>1514.95</v>
      </c>
      <c r="K267" s="767">
        <v>1</v>
      </c>
      <c r="L267" s="753">
        <v>12</v>
      </c>
      <c r="M267" s="754">
        <v>1514.95</v>
      </c>
    </row>
    <row r="268" spans="1:13" ht="14.45" customHeight="1" x14ac:dyDescent="0.2">
      <c r="A268" s="748" t="s">
        <v>631</v>
      </c>
      <c r="B268" s="749" t="s">
        <v>2182</v>
      </c>
      <c r="C268" s="749" t="s">
        <v>2200</v>
      </c>
      <c r="D268" s="749" t="s">
        <v>1652</v>
      </c>
      <c r="E268" s="749" t="s">
        <v>1533</v>
      </c>
      <c r="F268" s="753"/>
      <c r="G268" s="753"/>
      <c r="H268" s="767">
        <v>0</v>
      </c>
      <c r="I268" s="753">
        <v>2</v>
      </c>
      <c r="J268" s="753">
        <v>262.5</v>
      </c>
      <c r="K268" s="767">
        <v>1</v>
      </c>
      <c r="L268" s="753">
        <v>2</v>
      </c>
      <c r="M268" s="754">
        <v>262.5</v>
      </c>
    </row>
    <row r="269" spans="1:13" ht="14.45" customHeight="1" x14ac:dyDescent="0.2">
      <c r="A269" s="748" t="s">
        <v>631</v>
      </c>
      <c r="B269" s="749" t="s">
        <v>2182</v>
      </c>
      <c r="C269" s="749" t="s">
        <v>2201</v>
      </c>
      <c r="D269" s="749" t="s">
        <v>1657</v>
      </c>
      <c r="E269" s="749" t="s">
        <v>1641</v>
      </c>
      <c r="F269" s="753"/>
      <c r="G269" s="753"/>
      <c r="H269" s="767">
        <v>0</v>
      </c>
      <c r="I269" s="753">
        <v>1</v>
      </c>
      <c r="J269" s="753">
        <v>94.5</v>
      </c>
      <c r="K269" s="767">
        <v>1</v>
      </c>
      <c r="L269" s="753">
        <v>1</v>
      </c>
      <c r="M269" s="754">
        <v>94.5</v>
      </c>
    </row>
    <row r="270" spans="1:13" ht="14.45" customHeight="1" x14ac:dyDescent="0.2">
      <c r="A270" s="748" t="s">
        <v>631</v>
      </c>
      <c r="B270" s="749" t="s">
        <v>2182</v>
      </c>
      <c r="C270" s="749" t="s">
        <v>2202</v>
      </c>
      <c r="D270" s="749" t="s">
        <v>2203</v>
      </c>
      <c r="E270" s="749" t="s">
        <v>1641</v>
      </c>
      <c r="F270" s="753"/>
      <c r="G270" s="753"/>
      <c r="H270" s="767">
        <v>0</v>
      </c>
      <c r="I270" s="753">
        <v>2</v>
      </c>
      <c r="J270" s="753">
        <v>193.1</v>
      </c>
      <c r="K270" s="767">
        <v>1</v>
      </c>
      <c r="L270" s="753">
        <v>2</v>
      </c>
      <c r="M270" s="754">
        <v>193.1</v>
      </c>
    </row>
    <row r="271" spans="1:13" ht="14.45" customHeight="1" x14ac:dyDescent="0.2">
      <c r="A271" s="748" t="s">
        <v>631</v>
      </c>
      <c r="B271" s="749" t="s">
        <v>2182</v>
      </c>
      <c r="C271" s="749" t="s">
        <v>2204</v>
      </c>
      <c r="D271" s="749" t="s">
        <v>1633</v>
      </c>
      <c r="E271" s="749" t="s">
        <v>1576</v>
      </c>
      <c r="F271" s="753"/>
      <c r="G271" s="753"/>
      <c r="H271" s="767">
        <v>0</v>
      </c>
      <c r="I271" s="753">
        <v>29</v>
      </c>
      <c r="J271" s="753">
        <v>4832.4899888433893</v>
      </c>
      <c r="K271" s="767">
        <v>1</v>
      </c>
      <c r="L271" s="753">
        <v>29</v>
      </c>
      <c r="M271" s="754">
        <v>4832.4899888433893</v>
      </c>
    </row>
    <row r="272" spans="1:13" ht="14.45" customHeight="1" x14ac:dyDescent="0.2">
      <c r="A272" s="748" t="s">
        <v>631</v>
      </c>
      <c r="B272" s="749" t="s">
        <v>2182</v>
      </c>
      <c r="C272" s="749" t="s">
        <v>2205</v>
      </c>
      <c r="D272" s="749" t="s">
        <v>2206</v>
      </c>
      <c r="E272" s="749" t="s">
        <v>1635</v>
      </c>
      <c r="F272" s="753"/>
      <c r="G272" s="753"/>
      <c r="H272" s="767">
        <v>0</v>
      </c>
      <c r="I272" s="753">
        <v>1</v>
      </c>
      <c r="J272" s="753">
        <v>61.569999999999993</v>
      </c>
      <c r="K272" s="767">
        <v>1</v>
      </c>
      <c r="L272" s="753">
        <v>1</v>
      </c>
      <c r="M272" s="754">
        <v>61.569999999999993</v>
      </c>
    </row>
    <row r="273" spans="1:13" ht="14.45" customHeight="1" x14ac:dyDescent="0.2">
      <c r="A273" s="748" t="s">
        <v>631</v>
      </c>
      <c r="B273" s="749" t="s">
        <v>2182</v>
      </c>
      <c r="C273" s="749" t="s">
        <v>2207</v>
      </c>
      <c r="D273" s="749" t="s">
        <v>1666</v>
      </c>
      <c r="E273" s="749" t="s">
        <v>1576</v>
      </c>
      <c r="F273" s="753"/>
      <c r="G273" s="753"/>
      <c r="H273" s="767">
        <v>0</v>
      </c>
      <c r="I273" s="753">
        <v>1</v>
      </c>
      <c r="J273" s="753">
        <v>122.69</v>
      </c>
      <c r="K273" s="767">
        <v>1</v>
      </c>
      <c r="L273" s="753">
        <v>1</v>
      </c>
      <c r="M273" s="754">
        <v>122.69</v>
      </c>
    </row>
    <row r="274" spans="1:13" ht="14.45" customHeight="1" x14ac:dyDescent="0.2">
      <c r="A274" s="748" t="s">
        <v>631</v>
      </c>
      <c r="B274" s="749" t="s">
        <v>2182</v>
      </c>
      <c r="C274" s="749" t="s">
        <v>2208</v>
      </c>
      <c r="D274" s="749" t="s">
        <v>1664</v>
      </c>
      <c r="E274" s="749" t="s">
        <v>1576</v>
      </c>
      <c r="F274" s="753"/>
      <c r="G274" s="753"/>
      <c r="H274" s="767">
        <v>0</v>
      </c>
      <c r="I274" s="753">
        <v>1</v>
      </c>
      <c r="J274" s="753">
        <v>148.66</v>
      </c>
      <c r="K274" s="767">
        <v>1</v>
      </c>
      <c r="L274" s="753">
        <v>1</v>
      </c>
      <c r="M274" s="754">
        <v>148.66</v>
      </c>
    </row>
    <row r="275" spans="1:13" ht="14.45" customHeight="1" x14ac:dyDescent="0.2">
      <c r="A275" s="748" t="s">
        <v>631</v>
      </c>
      <c r="B275" s="749" t="s">
        <v>2182</v>
      </c>
      <c r="C275" s="749" t="s">
        <v>2209</v>
      </c>
      <c r="D275" s="749" t="s">
        <v>1667</v>
      </c>
      <c r="E275" s="749" t="s">
        <v>1576</v>
      </c>
      <c r="F275" s="753"/>
      <c r="G275" s="753"/>
      <c r="H275" s="767">
        <v>0</v>
      </c>
      <c r="I275" s="753">
        <v>2</v>
      </c>
      <c r="J275" s="753">
        <v>262.76</v>
      </c>
      <c r="K275" s="767">
        <v>1</v>
      </c>
      <c r="L275" s="753">
        <v>2</v>
      </c>
      <c r="M275" s="754">
        <v>262.76</v>
      </c>
    </row>
    <row r="276" spans="1:13" ht="14.45" customHeight="1" x14ac:dyDescent="0.2">
      <c r="A276" s="748" t="s">
        <v>631</v>
      </c>
      <c r="B276" s="749" t="s">
        <v>2182</v>
      </c>
      <c r="C276" s="749" t="s">
        <v>2210</v>
      </c>
      <c r="D276" s="749" t="s">
        <v>1668</v>
      </c>
      <c r="E276" s="749" t="s">
        <v>1576</v>
      </c>
      <c r="F276" s="753"/>
      <c r="G276" s="753"/>
      <c r="H276" s="767">
        <v>0</v>
      </c>
      <c r="I276" s="753">
        <v>2</v>
      </c>
      <c r="J276" s="753">
        <v>262.76</v>
      </c>
      <c r="K276" s="767">
        <v>1</v>
      </c>
      <c r="L276" s="753">
        <v>2</v>
      </c>
      <c r="M276" s="754">
        <v>262.76</v>
      </c>
    </row>
    <row r="277" spans="1:13" ht="14.45" customHeight="1" x14ac:dyDescent="0.2">
      <c r="A277" s="748" t="s">
        <v>631</v>
      </c>
      <c r="B277" s="749" t="s">
        <v>2182</v>
      </c>
      <c r="C277" s="749" t="s">
        <v>2211</v>
      </c>
      <c r="D277" s="749" t="s">
        <v>1662</v>
      </c>
      <c r="E277" s="749" t="s">
        <v>1576</v>
      </c>
      <c r="F277" s="753"/>
      <c r="G277" s="753"/>
      <c r="H277" s="767">
        <v>0</v>
      </c>
      <c r="I277" s="753">
        <v>31</v>
      </c>
      <c r="J277" s="753">
        <v>4186.7</v>
      </c>
      <c r="K277" s="767">
        <v>1</v>
      </c>
      <c r="L277" s="753">
        <v>31</v>
      </c>
      <c r="M277" s="754">
        <v>4186.7</v>
      </c>
    </row>
    <row r="278" spans="1:13" ht="14.45" customHeight="1" x14ac:dyDescent="0.2">
      <c r="A278" s="748" t="s">
        <v>631</v>
      </c>
      <c r="B278" s="749" t="s">
        <v>2182</v>
      </c>
      <c r="C278" s="749" t="s">
        <v>2212</v>
      </c>
      <c r="D278" s="749" t="s">
        <v>1661</v>
      </c>
      <c r="E278" s="749" t="s">
        <v>1576</v>
      </c>
      <c r="F278" s="753"/>
      <c r="G278" s="753"/>
      <c r="H278" s="767">
        <v>0</v>
      </c>
      <c r="I278" s="753">
        <v>33</v>
      </c>
      <c r="J278" s="753">
        <v>4414.96</v>
      </c>
      <c r="K278" s="767">
        <v>1</v>
      </c>
      <c r="L278" s="753">
        <v>33</v>
      </c>
      <c r="M278" s="754">
        <v>4414.96</v>
      </c>
    </row>
    <row r="279" spans="1:13" ht="14.45" customHeight="1" x14ac:dyDescent="0.2">
      <c r="A279" s="748" t="s">
        <v>631</v>
      </c>
      <c r="B279" s="749" t="s">
        <v>2182</v>
      </c>
      <c r="C279" s="749" t="s">
        <v>2213</v>
      </c>
      <c r="D279" s="749" t="s">
        <v>1655</v>
      </c>
      <c r="E279" s="749" t="s">
        <v>1533</v>
      </c>
      <c r="F279" s="753"/>
      <c r="G279" s="753"/>
      <c r="H279" s="767">
        <v>0</v>
      </c>
      <c r="I279" s="753">
        <v>9</v>
      </c>
      <c r="J279" s="753">
        <v>1226.28</v>
      </c>
      <c r="K279" s="767">
        <v>1</v>
      </c>
      <c r="L279" s="753">
        <v>9</v>
      </c>
      <c r="M279" s="754">
        <v>1226.28</v>
      </c>
    </row>
    <row r="280" spans="1:13" ht="14.45" customHeight="1" x14ac:dyDescent="0.2">
      <c r="A280" s="748" t="s">
        <v>631</v>
      </c>
      <c r="B280" s="749" t="s">
        <v>2182</v>
      </c>
      <c r="C280" s="749" t="s">
        <v>2214</v>
      </c>
      <c r="D280" s="749" t="s">
        <v>1656</v>
      </c>
      <c r="E280" s="749" t="s">
        <v>1533</v>
      </c>
      <c r="F280" s="753"/>
      <c r="G280" s="753"/>
      <c r="H280" s="767">
        <v>0</v>
      </c>
      <c r="I280" s="753">
        <v>22</v>
      </c>
      <c r="J280" s="753">
        <v>2997.9</v>
      </c>
      <c r="K280" s="767">
        <v>1</v>
      </c>
      <c r="L280" s="753">
        <v>22</v>
      </c>
      <c r="M280" s="754">
        <v>2997.9</v>
      </c>
    </row>
    <row r="281" spans="1:13" ht="14.45" customHeight="1" x14ac:dyDescent="0.2">
      <c r="A281" s="748" t="s">
        <v>631</v>
      </c>
      <c r="B281" s="749" t="s">
        <v>2182</v>
      </c>
      <c r="C281" s="749" t="s">
        <v>2215</v>
      </c>
      <c r="D281" s="749" t="s">
        <v>1640</v>
      </c>
      <c r="E281" s="749" t="s">
        <v>1641</v>
      </c>
      <c r="F281" s="753">
        <v>1</v>
      </c>
      <c r="G281" s="753">
        <v>115</v>
      </c>
      <c r="H281" s="767">
        <v>1</v>
      </c>
      <c r="I281" s="753"/>
      <c r="J281" s="753"/>
      <c r="K281" s="767">
        <v>0</v>
      </c>
      <c r="L281" s="753">
        <v>1</v>
      </c>
      <c r="M281" s="754">
        <v>115</v>
      </c>
    </row>
    <row r="282" spans="1:13" ht="14.45" customHeight="1" x14ac:dyDescent="0.2">
      <c r="A282" s="748" t="s">
        <v>631</v>
      </c>
      <c r="B282" s="749" t="s">
        <v>2182</v>
      </c>
      <c r="C282" s="749" t="s">
        <v>2216</v>
      </c>
      <c r="D282" s="749" t="s">
        <v>2217</v>
      </c>
      <c r="E282" s="749" t="s">
        <v>1533</v>
      </c>
      <c r="F282" s="753"/>
      <c r="G282" s="753"/>
      <c r="H282" s="767">
        <v>0</v>
      </c>
      <c r="I282" s="753">
        <v>24</v>
      </c>
      <c r="J282" s="753">
        <v>3198.82</v>
      </c>
      <c r="K282" s="767">
        <v>1</v>
      </c>
      <c r="L282" s="753">
        <v>24</v>
      </c>
      <c r="M282" s="754">
        <v>3198.82</v>
      </c>
    </row>
    <row r="283" spans="1:13" ht="14.45" customHeight="1" x14ac:dyDescent="0.2">
      <c r="A283" s="748" t="s">
        <v>631</v>
      </c>
      <c r="B283" s="749" t="s">
        <v>2182</v>
      </c>
      <c r="C283" s="749" t="s">
        <v>2218</v>
      </c>
      <c r="D283" s="749" t="s">
        <v>1637</v>
      </c>
      <c r="E283" s="749" t="s">
        <v>1533</v>
      </c>
      <c r="F283" s="753">
        <v>4</v>
      </c>
      <c r="G283" s="753">
        <v>567.70000000000005</v>
      </c>
      <c r="H283" s="767">
        <v>1</v>
      </c>
      <c r="I283" s="753"/>
      <c r="J283" s="753"/>
      <c r="K283" s="767">
        <v>0</v>
      </c>
      <c r="L283" s="753">
        <v>4</v>
      </c>
      <c r="M283" s="754">
        <v>567.70000000000005</v>
      </c>
    </row>
    <row r="284" spans="1:13" ht="14.45" customHeight="1" x14ac:dyDescent="0.2">
      <c r="A284" s="748" t="s">
        <v>631</v>
      </c>
      <c r="B284" s="749" t="s">
        <v>2182</v>
      </c>
      <c r="C284" s="749" t="s">
        <v>2219</v>
      </c>
      <c r="D284" s="749" t="s">
        <v>1638</v>
      </c>
      <c r="E284" s="749" t="s">
        <v>1533</v>
      </c>
      <c r="F284" s="753">
        <v>6</v>
      </c>
      <c r="G284" s="753">
        <v>846.96</v>
      </c>
      <c r="H284" s="767">
        <v>1</v>
      </c>
      <c r="I284" s="753"/>
      <c r="J284" s="753"/>
      <c r="K284" s="767">
        <v>0</v>
      </c>
      <c r="L284" s="753">
        <v>6</v>
      </c>
      <c r="M284" s="754">
        <v>846.96</v>
      </c>
    </row>
    <row r="285" spans="1:13" ht="14.45" customHeight="1" x14ac:dyDescent="0.2">
      <c r="A285" s="748" t="s">
        <v>631</v>
      </c>
      <c r="B285" s="749" t="s">
        <v>2182</v>
      </c>
      <c r="C285" s="749" t="s">
        <v>2220</v>
      </c>
      <c r="D285" s="749" t="s">
        <v>1663</v>
      </c>
      <c r="E285" s="749" t="s">
        <v>1635</v>
      </c>
      <c r="F285" s="753"/>
      <c r="G285" s="753"/>
      <c r="H285" s="767">
        <v>0</v>
      </c>
      <c r="I285" s="753">
        <v>2</v>
      </c>
      <c r="J285" s="753">
        <v>67.720000000000013</v>
      </c>
      <c r="K285" s="767">
        <v>1</v>
      </c>
      <c r="L285" s="753">
        <v>2</v>
      </c>
      <c r="M285" s="754">
        <v>67.720000000000013</v>
      </c>
    </row>
    <row r="286" spans="1:13" ht="14.45" customHeight="1" x14ac:dyDescent="0.2">
      <c r="A286" s="748" t="s">
        <v>631</v>
      </c>
      <c r="B286" s="749" t="s">
        <v>2182</v>
      </c>
      <c r="C286" s="749" t="s">
        <v>2221</v>
      </c>
      <c r="D286" s="749" t="s">
        <v>1665</v>
      </c>
      <c r="E286" s="749" t="s">
        <v>1635</v>
      </c>
      <c r="F286" s="753"/>
      <c r="G286" s="753"/>
      <c r="H286" s="767">
        <v>0</v>
      </c>
      <c r="I286" s="753">
        <v>1</v>
      </c>
      <c r="J286" s="753">
        <v>30.670000000000009</v>
      </c>
      <c r="K286" s="767">
        <v>1</v>
      </c>
      <c r="L286" s="753">
        <v>1</v>
      </c>
      <c r="M286" s="754">
        <v>30.670000000000009</v>
      </c>
    </row>
    <row r="287" spans="1:13" ht="14.45" customHeight="1" x14ac:dyDescent="0.2">
      <c r="A287" s="748" t="s">
        <v>634</v>
      </c>
      <c r="B287" s="749" t="s">
        <v>1814</v>
      </c>
      <c r="C287" s="749" t="s">
        <v>1817</v>
      </c>
      <c r="D287" s="749" t="s">
        <v>765</v>
      </c>
      <c r="E287" s="749" t="s">
        <v>1818</v>
      </c>
      <c r="F287" s="753"/>
      <c r="G287" s="753"/>
      <c r="H287" s="767">
        <v>0</v>
      </c>
      <c r="I287" s="753">
        <v>4</v>
      </c>
      <c r="J287" s="753">
        <v>2884.8</v>
      </c>
      <c r="K287" s="767">
        <v>1</v>
      </c>
      <c r="L287" s="753">
        <v>4</v>
      </c>
      <c r="M287" s="754">
        <v>2884.8</v>
      </c>
    </row>
    <row r="288" spans="1:13" ht="14.45" customHeight="1" x14ac:dyDescent="0.2">
      <c r="A288" s="748" t="s">
        <v>634</v>
      </c>
      <c r="B288" s="749" t="s">
        <v>1814</v>
      </c>
      <c r="C288" s="749" t="s">
        <v>1821</v>
      </c>
      <c r="D288" s="749" t="s">
        <v>765</v>
      </c>
      <c r="E288" s="749" t="s">
        <v>1822</v>
      </c>
      <c r="F288" s="753"/>
      <c r="G288" s="753"/>
      <c r="H288" s="767">
        <v>0</v>
      </c>
      <c r="I288" s="753">
        <v>11</v>
      </c>
      <c r="J288" s="753">
        <v>6937.2599999999993</v>
      </c>
      <c r="K288" s="767">
        <v>1</v>
      </c>
      <c r="L288" s="753">
        <v>11</v>
      </c>
      <c r="M288" s="754">
        <v>6937.2599999999993</v>
      </c>
    </row>
    <row r="289" spans="1:13" ht="14.45" customHeight="1" x14ac:dyDescent="0.2">
      <c r="A289" s="748" t="s">
        <v>634</v>
      </c>
      <c r="B289" s="749" t="s">
        <v>1814</v>
      </c>
      <c r="C289" s="749" t="s">
        <v>1825</v>
      </c>
      <c r="D289" s="749" t="s">
        <v>765</v>
      </c>
      <c r="E289" s="749" t="s">
        <v>1826</v>
      </c>
      <c r="F289" s="753"/>
      <c r="G289" s="753"/>
      <c r="H289" s="767">
        <v>0</v>
      </c>
      <c r="I289" s="753">
        <v>1</v>
      </c>
      <c r="J289" s="753">
        <v>408.95</v>
      </c>
      <c r="K289" s="767">
        <v>1</v>
      </c>
      <c r="L289" s="753">
        <v>1</v>
      </c>
      <c r="M289" s="754">
        <v>408.95</v>
      </c>
    </row>
    <row r="290" spans="1:13" ht="14.45" customHeight="1" x14ac:dyDescent="0.2">
      <c r="A290" s="748" t="s">
        <v>634</v>
      </c>
      <c r="B290" s="749" t="s">
        <v>2130</v>
      </c>
      <c r="C290" s="749" t="s">
        <v>2131</v>
      </c>
      <c r="D290" s="749" t="s">
        <v>2132</v>
      </c>
      <c r="E290" s="749" t="s">
        <v>2133</v>
      </c>
      <c r="F290" s="753"/>
      <c r="G290" s="753"/>
      <c r="H290" s="767">
        <v>0</v>
      </c>
      <c r="I290" s="753">
        <v>5</v>
      </c>
      <c r="J290" s="753">
        <v>700.86</v>
      </c>
      <c r="K290" s="767">
        <v>1</v>
      </c>
      <c r="L290" s="753">
        <v>5</v>
      </c>
      <c r="M290" s="754">
        <v>700.86</v>
      </c>
    </row>
    <row r="291" spans="1:13" ht="14.45" customHeight="1" x14ac:dyDescent="0.2">
      <c r="A291" s="748" t="s">
        <v>634</v>
      </c>
      <c r="B291" s="749" t="s">
        <v>1865</v>
      </c>
      <c r="C291" s="749" t="s">
        <v>1866</v>
      </c>
      <c r="D291" s="749" t="s">
        <v>704</v>
      </c>
      <c r="E291" s="749" t="s">
        <v>1867</v>
      </c>
      <c r="F291" s="753"/>
      <c r="G291" s="753"/>
      <c r="H291" s="767">
        <v>0</v>
      </c>
      <c r="I291" s="753">
        <v>100</v>
      </c>
      <c r="J291" s="753">
        <v>9851</v>
      </c>
      <c r="K291" s="767">
        <v>1</v>
      </c>
      <c r="L291" s="753">
        <v>100</v>
      </c>
      <c r="M291" s="754">
        <v>9851</v>
      </c>
    </row>
    <row r="292" spans="1:13" ht="14.45" customHeight="1" x14ac:dyDescent="0.2">
      <c r="A292" s="748" t="s">
        <v>634</v>
      </c>
      <c r="B292" s="749" t="s">
        <v>1905</v>
      </c>
      <c r="C292" s="749" t="s">
        <v>1908</v>
      </c>
      <c r="D292" s="749" t="s">
        <v>874</v>
      </c>
      <c r="E292" s="749" t="s">
        <v>876</v>
      </c>
      <c r="F292" s="753"/>
      <c r="G292" s="753"/>
      <c r="H292" s="767">
        <v>0</v>
      </c>
      <c r="I292" s="753">
        <v>10</v>
      </c>
      <c r="J292" s="753">
        <v>330.11</v>
      </c>
      <c r="K292" s="767">
        <v>1</v>
      </c>
      <c r="L292" s="753">
        <v>10</v>
      </c>
      <c r="M292" s="754">
        <v>330.11</v>
      </c>
    </row>
    <row r="293" spans="1:13" ht="14.45" customHeight="1" thickBot="1" x14ac:dyDescent="0.25">
      <c r="A293" s="755" t="s">
        <v>634</v>
      </c>
      <c r="B293" s="756" t="s">
        <v>1905</v>
      </c>
      <c r="C293" s="756" t="s">
        <v>1909</v>
      </c>
      <c r="D293" s="756" t="s">
        <v>874</v>
      </c>
      <c r="E293" s="756" t="s">
        <v>1910</v>
      </c>
      <c r="F293" s="760"/>
      <c r="G293" s="760"/>
      <c r="H293" s="768">
        <v>0</v>
      </c>
      <c r="I293" s="760">
        <v>5</v>
      </c>
      <c r="J293" s="760">
        <v>253.20000000000005</v>
      </c>
      <c r="K293" s="768">
        <v>1</v>
      </c>
      <c r="L293" s="760">
        <v>5</v>
      </c>
      <c r="M293" s="761">
        <v>253.20000000000005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7466C077-DFFC-4264-B20D-89C4F612F7E3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2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2" customWidth="1"/>
    <col min="2" max="2" width="5.42578125" style="329" bestFit="1" customWidth="1"/>
    <col min="3" max="3" width="6.140625" style="329" bestFit="1" customWidth="1"/>
    <col min="4" max="4" width="7.42578125" style="329" bestFit="1" customWidth="1"/>
    <col min="5" max="5" width="6.28515625" style="329" bestFit="1" customWidth="1"/>
    <col min="6" max="6" width="6.28515625" style="332" bestFit="1" customWidth="1"/>
    <col min="7" max="7" width="6.140625" style="332" bestFit="1" customWidth="1"/>
    <col min="8" max="8" width="7.42578125" style="332" bestFit="1" customWidth="1"/>
    <col min="9" max="9" width="6.28515625" style="332" bestFit="1" customWidth="1"/>
    <col min="10" max="10" width="5.42578125" style="329" bestFit="1" customWidth="1"/>
    <col min="11" max="11" width="6.140625" style="329" bestFit="1" customWidth="1"/>
    <col min="12" max="12" width="7.42578125" style="329" bestFit="1" customWidth="1"/>
    <col min="13" max="13" width="6.28515625" style="329" bestFit="1" customWidth="1"/>
    <col min="14" max="14" width="5.28515625" style="332" bestFit="1" customWidth="1"/>
    <col min="15" max="15" width="6.140625" style="332" bestFit="1" customWidth="1"/>
    <col min="16" max="16" width="7.42578125" style="332" bestFit="1" customWidth="1"/>
    <col min="17" max="17" width="6.28515625" style="332" bestFit="1" customWidth="1"/>
    <col min="18" max="16384" width="8.85546875" style="247"/>
  </cols>
  <sheetData>
    <row r="1" spans="1:17" ht="18.600000000000001" customHeight="1" thickBot="1" x14ac:dyDescent="0.35">
      <c r="A1" s="551" t="s">
        <v>241</v>
      </c>
      <c r="B1" s="551"/>
      <c r="C1" s="551"/>
      <c r="D1" s="551"/>
      <c r="E1" s="551"/>
      <c r="F1" s="513"/>
      <c r="G1" s="513"/>
      <c r="H1" s="513"/>
      <c r="I1" s="513"/>
      <c r="J1" s="544"/>
      <c r="K1" s="544"/>
      <c r="L1" s="544"/>
      <c r="M1" s="544"/>
      <c r="N1" s="544"/>
      <c r="O1" s="544"/>
      <c r="P1" s="544"/>
      <c r="Q1" s="544"/>
    </row>
    <row r="2" spans="1:17" ht="14.45" customHeight="1" thickBot="1" x14ac:dyDescent="0.25">
      <c r="A2" s="701" t="s">
        <v>328</v>
      </c>
      <c r="B2" s="336"/>
      <c r="C2" s="336"/>
      <c r="D2" s="336"/>
      <c r="E2" s="336"/>
    </row>
    <row r="3" spans="1:17" ht="14.45" customHeight="1" thickBot="1" x14ac:dyDescent="0.25">
      <c r="A3" s="391" t="s">
        <v>3</v>
      </c>
      <c r="B3" s="395">
        <f>SUM(B6:B1048576)</f>
        <v>3460</v>
      </c>
      <c r="C3" s="396">
        <f>SUM(C6:C1048576)</f>
        <v>1388</v>
      </c>
      <c r="D3" s="396">
        <f>SUM(D6:D1048576)</f>
        <v>3253</v>
      </c>
      <c r="E3" s="397">
        <f>SUM(E6:E1048576)</f>
        <v>0</v>
      </c>
      <c r="F3" s="394">
        <f>IF(SUM($B3:$E3)=0,"",B3/SUM($B3:$E3))</f>
        <v>0.42710776447352178</v>
      </c>
      <c r="G3" s="392">
        <f t="shared" ref="G3:I3" si="0">IF(SUM($B3:$E3)=0,"",C3/SUM($B3:$E3))</f>
        <v>0.17133687199111222</v>
      </c>
      <c r="H3" s="392">
        <f t="shared" si="0"/>
        <v>0.40155536353536603</v>
      </c>
      <c r="I3" s="393">
        <f t="shared" si="0"/>
        <v>0</v>
      </c>
      <c r="J3" s="396">
        <f>SUM(J6:J1048576)</f>
        <v>622</v>
      </c>
      <c r="K3" s="396">
        <f>SUM(K6:K1048576)</f>
        <v>680</v>
      </c>
      <c r="L3" s="396">
        <f>SUM(L6:L1048576)</f>
        <v>3253</v>
      </c>
      <c r="M3" s="397">
        <f>SUM(M6:M1048576)</f>
        <v>0</v>
      </c>
      <c r="N3" s="394">
        <f>IF(SUM($J3:$M3)=0,"",J3/SUM($J3:$M3))</f>
        <v>0.13655323819978046</v>
      </c>
      <c r="O3" s="392">
        <f t="shared" ref="O3:Q3" si="1">IF(SUM($J3:$M3)=0,"",K3/SUM($J3:$M3))</f>
        <v>0.14928649835345773</v>
      </c>
      <c r="P3" s="392">
        <f t="shared" si="1"/>
        <v>0.71416026344676176</v>
      </c>
      <c r="Q3" s="393">
        <f t="shared" si="1"/>
        <v>0</v>
      </c>
    </row>
    <row r="4" spans="1:17" ht="14.45" customHeight="1" thickBot="1" x14ac:dyDescent="0.25">
      <c r="A4" s="390"/>
      <c r="B4" s="564" t="s">
        <v>243</v>
      </c>
      <c r="C4" s="565"/>
      <c r="D4" s="565"/>
      <c r="E4" s="566"/>
      <c r="F4" s="561" t="s">
        <v>248</v>
      </c>
      <c r="G4" s="562"/>
      <c r="H4" s="562"/>
      <c r="I4" s="563"/>
      <c r="J4" s="564" t="s">
        <v>249</v>
      </c>
      <c r="K4" s="565"/>
      <c r="L4" s="565"/>
      <c r="M4" s="566"/>
      <c r="N4" s="561" t="s">
        <v>250</v>
      </c>
      <c r="O4" s="562"/>
      <c r="P4" s="562"/>
      <c r="Q4" s="563"/>
    </row>
    <row r="5" spans="1:17" ht="14.45" customHeight="1" thickBot="1" x14ac:dyDescent="0.25">
      <c r="A5" s="783" t="s">
        <v>242</v>
      </c>
      <c r="B5" s="784" t="s">
        <v>244</v>
      </c>
      <c r="C5" s="784" t="s">
        <v>245</v>
      </c>
      <c r="D5" s="784" t="s">
        <v>246</v>
      </c>
      <c r="E5" s="785" t="s">
        <v>247</v>
      </c>
      <c r="F5" s="786" t="s">
        <v>244</v>
      </c>
      <c r="G5" s="787" t="s">
        <v>245</v>
      </c>
      <c r="H5" s="787" t="s">
        <v>246</v>
      </c>
      <c r="I5" s="788" t="s">
        <v>247</v>
      </c>
      <c r="J5" s="784" t="s">
        <v>244</v>
      </c>
      <c r="K5" s="784" t="s">
        <v>245</v>
      </c>
      <c r="L5" s="784" t="s">
        <v>246</v>
      </c>
      <c r="M5" s="785" t="s">
        <v>247</v>
      </c>
      <c r="N5" s="786" t="s">
        <v>244</v>
      </c>
      <c r="O5" s="787" t="s">
        <v>245</v>
      </c>
      <c r="P5" s="787" t="s">
        <v>246</v>
      </c>
      <c r="Q5" s="788" t="s">
        <v>247</v>
      </c>
    </row>
    <row r="6" spans="1:17" ht="14.45" customHeight="1" x14ac:dyDescent="0.2">
      <c r="A6" s="792" t="s">
        <v>2223</v>
      </c>
      <c r="B6" s="798"/>
      <c r="C6" s="746"/>
      <c r="D6" s="746"/>
      <c r="E6" s="747"/>
      <c r="F6" s="795"/>
      <c r="G6" s="766"/>
      <c r="H6" s="766"/>
      <c r="I6" s="801"/>
      <c r="J6" s="798"/>
      <c r="K6" s="746"/>
      <c r="L6" s="746"/>
      <c r="M6" s="747"/>
      <c r="N6" s="795"/>
      <c r="O6" s="766"/>
      <c r="P6" s="766"/>
      <c r="Q6" s="789"/>
    </row>
    <row r="7" spans="1:17" ht="14.45" customHeight="1" x14ac:dyDescent="0.2">
      <c r="A7" s="793" t="s">
        <v>1709</v>
      </c>
      <c r="B7" s="799">
        <v>589</v>
      </c>
      <c r="C7" s="753">
        <v>215</v>
      </c>
      <c r="D7" s="753">
        <v>882</v>
      </c>
      <c r="E7" s="754"/>
      <c r="F7" s="796">
        <v>0.34934756820877816</v>
      </c>
      <c r="G7" s="767">
        <v>0.12752075919335706</v>
      </c>
      <c r="H7" s="767">
        <v>0.52313167259786475</v>
      </c>
      <c r="I7" s="802">
        <v>0</v>
      </c>
      <c r="J7" s="799">
        <v>70</v>
      </c>
      <c r="K7" s="753">
        <v>129</v>
      </c>
      <c r="L7" s="753">
        <v>882</v>
      </c>
      <c r="M7" s="754"/>
      <c r="N7" s="796">
        <v>6.475485661424607E-2</v>
      </c>
      <c r="O7" s="767">
        <v>0.11933395004625347</v>
      </c>
      <c r="P7" s="767">
        <v>0.81591119333950046</v>
      </c>
      <c r="Q7" s="790">
        <v>0</v>
      </c>
    </row>
    <row r="8" spans="1:17" ht="14.45" customHeight="1" x14ac:dyDescent="0.2">
      <c r="A8" s="793" t="s">
        <v>1712</v>
      </c>
      <c r="B8" s="799">
        <v>831</v>
      </c>
      <c r="C8" s="753">
        <v>414</v>
      </c>
      <c r="D8" s="753">
        <v>1114</v>
      </c>
      <c r="E8" s="754"/>
      <c r="F8" s="796">
        <v>0.35226791013141162</v>
      </c>
      <c r="G8" s="767">
        <v>0.17549809241203901</v>
      </c>
      <c r="H8" s="767">
        <v>0.47223399745654937</v>
      </c>
      <c r="I8" s="802">
        <v>0</v>
      </c>
      <c r="J8" s="799">
        <v>118</v>
      </c>
      <c r="K8" s="753">
        <v>160</v>
      </c>
      <c r="L8" s="753">
        <v>1114</v>
      </c>
      <c r="M8" s="754"/>
      <c r="N8" s="796">
        <v>8.4770114942528729E-2</v>
      </c>
      <c r="O8" s="767">
        <v>0.11494252873563218</v>
      </c>
      <c r="P8" s="767">
        <v>0.80028735632183912</v>
      </c>
      <c r="Q8" s="790">
        <v>0</v>
      </c>
    </row>
    <row r="9" spans="1:17" ht="14.45" customHeight="1" x14ac:dyDescent="0.2">
      <c r="A9" s="793" t="s">
        <v>1711</v>
      </c>
      <c r="B9" s="799">
        <v>395</v>
      </c>
      <c r="C9" s="753">
        <v>207</v>
      </c>
      <c r="D9" s="753">
        <v>512</v>
      </c>
      <c r="E9" s="754"/>
      <c r="F9" s="796">
        <v>0.35457809694793535</v>
      </c>
      <c r="G9" s="767">
        <v>0.18581687612208259</v>
      </c>
      <c r="H9" s="767">
        <v>0.45960502692998206</v>
      </c>
      <c r="I9" s="802">
        <v>0</v>
      </c>
      <c r="J9" s="799">
        <v>123</v>
      </c>
      <c r="K9" s="753">
        <v>98</v>
      </c>
      <c r="L9" s="753">
        <v>512</v>
      </c>
      <c r="M9" s="754"/>
      <c r="N9" s="796">
        <v>0.16780354706684858</v>
      </c>
      <c r="O9" s="767">
        <v>0.13369713506139155</v>
      </c>
      <c r="P9" s="767">
        <v>0.69849931787175989</v>
      </c>
      <c r="Q9" s="790">
        <v>0</v>
      </c>
    </row>
    <row r="10" spans="1:17" ht="14.45" customHeight="1" x14ac:dyDescent="0.2">
      <c r="A10" s="793" t="s">
        <v>1710</v>
      </c>
      <c r="B10" s="799">
        <v>167</v>
      </c>
      <c r="C10" s="753">
        <v>9</v>
      </c>
      <c r="D10" s="753"/>
      <c r="E10" s="754"/>
      <c r="F10" s="796">
        <v>0.94886363636363635</v>
      </c>
      <c r="G10" s="767">
        <v>5.113636363636364E-2</v>
      </c>
      <c r="H10" s="767">
        <v>0</v>
      </c>
      <c r="I10" s="802">
        <v>0</v>
      </c>
      <c r="J10" s="799">
        <v>47</v>
      </c>
      <c r="K10" s="753">
        <v>6</v>
      </c>
      <c r="L10" s="753"/>
      <c r="M10" s="754"/>
      <c r="N10" s="796">
        <v>0.8867924528301887</v>
      </c>
      <c r="O10" s="767">
        <v>0.11320754716981132</v>
      </c>
      <c r="P10" s="767">
        <v>0</v>
      </c>
      <c r="Q10" s="790">
        <v>0</v>
      </c>
    </row>
    <row r="11" spans="1:17" ht="14.45" customHeight="1" x14ac:dyDescent="0.2">
      <c r="A11" s="793" t="s">
        <v>1713</v>
      </c>
      <c r="B11" s="799">
        <v>906</v>
      </c>
      <c r="C11" s="753">
        <v>535</v>
      </c>
      <c r="D11" s="753">
        <v>745</v>
      </c>
      <c r="E11" s="754"/>
      <c r="F11" s="796">
        <v>0.41445562671546204</v>
      </c>
      <c r="G11" s="767">
        <v>0.24473924977127173</v>
      </c>
      <c r="H11" s="767">
        <v>0.34080512351326625</v>
      </c>
      <c r="I11" s="802">
        <v>0</v>
      </c>
      <c r="J11" s="799">
        <v>119</v>
      </c>
      <c r="K11" s="753">
        <v>279</v>
      </c>
      <c r="L11" s="753">
        <v>745</v>
      </c>
      <c r="M11" s="754"/>
      <c r="N11" s="796">
        <v>0.10411198600174978</v>
      </c>
      <c r="O11" s="767">
        <v>0.24409448818897639</v>
      </c>
      <c r="P11" s="767">
        <v>0.65179352580927385</v>
      </c>
      <c r="Q11" s="790">
        <v>0</v>
      </c>
    </row>
    <row r="12" spans="1:17" ht="14.45" customHeight="1" thickBot="1" x14ac:dyDescent="0.25">
      <c r="A12" s="794" t="s">
        <v>1714</v>
      </c>
      <c r="B12" s="800">
        <v>572</v>
      </c>
      <c r="C12" s="760">
        <v>8</v>
      </c>
      <c r="D12" s="760"/>
      <c r="E12" s="761"/>
      <c r="F12" s="797">
        <v>0.98620689655172411</v>
      </c>
      <c r="G12" s="768">
        <v>1.3793103448275862E-2</v>
      </c>
      <c r="H12" s="768">
        <v>0</v>
      </c>
      <c r="I12" s="803">
        <v>0</v>
      </c>
      <c r="J12" s="800">
        <v>145</v>
      </c>
      <c r="K12" s="760">
        <v>8</v>
      </c>
      <c r="L12" s="760"/>
      <c r="M12" s="761"/>
      <c r="N12" s="797">
        <v>0.94771241830065356</v>
      </c>
      <c r="O12" s="768">
        <v>5.2287581699346407E-2</v>
      </c>
      <c r="P12" s="768">
        <v>0</v>
      </c>
      <c r="Q12" s="791">
        <v>0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C026F398-4613-492E-A77D-52C98A5C105B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28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1" t="s">
        <v>176</v>
      </c>
      <c r="B1" s="551"/>
      <c r="C1" s="551"/>
      <c r="D1" s="551"/>
      <c r="E1" s="551"/>
      <c r="F1" s="551"/>
      <c r="G1" s="551"/>
      <c r="H1" s="551"/>
      <c r="I1" s="513"/>
      <c r="J1" s="513"/>
      <c r="K1" s="513"/>
      <c r="L1" s="513"/>
    </row>
    <row r="2" spans="1:14" ht="14.45" customHeight="1" thickBot="1" x14ac:dyDescent="0.25">
      <c r="A2" s="701" t="s">
        <v>328</v>
      </c>
      <c r="B2" s="328"/>
      <c r="C2" s="328"/>
      <c r="D2" s="328"/>
      <c r="E2" s="328"/>
      <c r="F2" s="328"/>
      <c r="G2" s="328"/>
      <c r="H2" s="328"/>
    </row>
    <row r="3" spans="1:14" ht="14.45" customHeight="1" thickBot="1" x14ac:dyDescent="0.25">
      <c r="A3" s="262"/>
      <c r="B3" s="262"/>
      <c r="C3" s="568" t="s">
        <v>15</v>
      </c>
      <c r="D3" s="567"/>
      <c r="E3" s="567" t="s">
        <v>16</v>
      </c>
      <c r="F3" s="567"/>
      <c r="G3" s="567"/>
      <c r="H3" s="567"/>
      <c r="I3" s="567" t="s">
        <v>189</v>
      </c>
      <c r="J3" s="567"/>
      <c r="K3" s="567"/>
      <c r="L3" s="569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30">
        <v>11</v>
      </c>
      <c r="B5" s="731" t="s">
        <v>2224</v>
      </c>
      <c r="C5" s="734">
        <v>10070402.470000001</v>
      </c>
      <c r="D5" s="734">
        <v>14250</v>
      </c>
      <c r="E5" s="734">
        <v>6881610.2400000039</v>
      </c>
      <c r="F5" s="804">
        <v>0.68335007071470133</v>
      </c>
      <c r="G5" s="734">
        <v>8379</v>
      </c>
      <c r="H5" s="804">
        <v>0.58799999999999997</v>
      </c>
      <c r="I5" s="734">
        <v>3188792.2299999967</v>
      </c>
      <c r="J5" s="804">
        <v>0.31664992928529861</v>
      </c>
      <c r="K5" s="734">
        <v>5871</v>
      </c>
      <c r="L5" s="804">
        <v>0.41199999999999998</v>
      </c>
      <c r="M5" s="734" t="s">
        <v>73</v>
      </c>
      <c r="N5" s="270"/>
    </row>
    <row r="6" spans="1:14" ht="14.45" customHeight="1" x14ac:dyDescent="0.2">
      <c r="A6" s="730">
        <v>11</v>
      </c>
      <c r="B6" s="731" t="s">
        <v>2225</v>
      </c>
      <c r="C6" s="734">
        <v>3834328.3700000062</v>
      </c>
      <c r="D6" s="734">
        <v>7815</v>
      </c>
      <c r="E6" s="734">
        <v>2622232.1100000078</v>
      </c>
      <c r="F6" s="804">
        <v>0.68388303164551434</v>
      </c>
      <c r="G6" s="734">
        <v>4336</v>
      </c>
      <c r="H6" s="804">
        <v>0.55483045425463851</v>
      </c>
      <c r="I6" s="734">
        <v>1212096.2599999984</v>
      </c>
      <c r="J6" s="804">
        <v>0.31611696835448561</v>
      </c>
      <c r="K6" s="734">
        <v>3479</v>
      </c>
      <c r="L6" s="804">
        <v>0.44516954574536149</v>
      </c>
      <c r="M6" s="734" t="s">
        <v>1</v>
      </c>
      <c r="N6" s="270"/>
    </row>
    <row r="7" spans="1:14" ht="14.45" customHeight="1" x14ac:dyDescent="0.2">
      <c r="A7" s="730">
        <v>11</v>
      </c>
      <c r="B7" s="731" t="s">
        <v>2226</v>
      </c>
      <c r="C7" s="734">
        <v>13823.359999999997</v>
      </c>
      <c r="D7" s="734">
        <v>50</v>
      </c>
      <c r="E7" s="734">
        <v>10522.669999999998</v>
      </c>
      <c r="F7" s="804">
        <v>0.761223754571971</v>
      </c>
      <c r="G7" s="734">
        <v>43</v>
      </c>
      <c r="H7" s="804">
        <v>0.86</v>
      </c>
      <c r="I7" s="734">
        <v>3300.6899999999996</v>
      </c>
      <c r="J7" s="804">
        <v>0.23877624542802911</v>
      </c>
      <c r="K7" s="734">
        <v>7</v>
      </c>
      <c r="L7" s="804">
        <v>0.14000000000000001</v>
      </c>
      <c r="M7" s="734" t="s">
        <v>1</v>
      </c>
      <c r="N7" s="270"/>
    </row>
    <row r="8" spans="1:14" ht="14.45" customHeight="1" x14ac:dyDescent="0.2">
      <c r="A8" s="730">
        <v>11</v>
      </c>
      <c r="B8" s="731" t="s">
        <v>2227</v>
      </c>
      <c r="C8" s="734">
        <v>6222250.7399999946</v>
      </c>
      <c r="D8" s="734">
        <v>6385</v>
      </c>
      <c r="E8" s="734">
        <v>4248855.4599999962</v>
      </c>
      <c r="F8" s="804">
        <v>0.68284864071549778</v>
      </c>
      <c r="G8" s="734">
        <v>4000</v>
      </c>
      <c r="H8" s="804">
        <v>0.62646828504306973</v>
      </c>
      <c r="I8" s="734">
        <v>1973395.2799999986</v>
      </c>
      <c r="J8" s="804">
        <v>0.31715135928450228</v>
      </c>
      <c r="K8" s="734">
        <v>2385</v>
      </c>
      <c r="L8" s="804">
        <v>0.37353171495693033</v>
      </c>
      <c r="M8" s="734" t="s">
        <v>1</v>
      </c>
      <c r="N8" s="270"/>
    </row>
    <row r="9" spans="1:14" ht="14.45" customHeight="1" x14ac:dyDescent="0.2">
      <c r="A9" s="730" t="s">
        <v>604</v>
      </c>
      <c r="B9" s="731" t="s">
        <v>3</v>
      </c>
      <c r="C9" s="734">
        <v>10070402.470000001</v>
      </c>
      <c r="D9" s="734">
        <v>14250</v>
      </c>
      <c r="E9" s="734">
        <v>6881610.2400000039</v>
      </c>
      <c r="F9" s="804">
        <v>0.68335007071470133</v>
      </c>
      <c r="G9" s="734">
        <v>8379</v>
      </c>
      <c r="H9" s="804">
        <v>0.58799999999999997</v>
      </c>
      <c r="I9" s="734">
        <v>3188792.2299999967</v>
      </c>
      <c r="J9" s="804">
        <v>0.31664992928529861</v>
      </c>
      <c r="K9" s="734">
        <v>5871</v>
      </c>
      <c r="L9" s="804">
        <v>0.41199999999999998</v>
      </c>
      <c r="M9" s="734" t="s">
        <v>616</v>
      </c>
      <c r="N9" s="270"/>
    </row>
    <row r="11" spans="1:14" ht="14.45" customHeight="1" x14ac:dyDescent="0.2">
      <c r="A11" s="730">
        <v>11</v>
      </c>
      <c r="B11" s="731" t="s">
        <v>2224</v>
      </c>
      <c r="C11" s="734" t="s">
        <v>606</v>
      </c>
      <c r="D11" s="734" t="s">
        <v>606</v>
      </c>
      <c r="E11" s="734" t="s">
        <v>606</v>
      </c>
      <c r="F11" s="804" t="s">
        <v>606</v>
      </c>
      <c r="G11" s="734" t="s">
        <v>606</v>
      </c>
      <c r="H11" s="804" t="s">
        <v>606</v>
      </c>
      <c r="I11" s="734" t="s">
        <v>606</v>
      </c>
      <c r="J11" s="804" t="s">
        <v>606</v>
      </c>
      <c r="K11" s="734" t="s">
        <v>606</v>
      </c>
      <c r="L11" s="804" t="s">
        <v>606</v>
      </c>
      <c r="M11" s="734" t="s">
        <v>73</v>
      </c>
      <c r="N11" s="270"/>
    </row>
    <row r="12" spans="1:14" ht="14.45" customHeight="1" x14ac:dyDescent="0.2">
      <c r="A12" s="730" t="s">
        <v>2228</v>
      </c>
      <c r="B12" s="731" t="s">
        <v>2225</v>
      </c>
      <c r="C12" s="734">
        <v>43977.36</v>
      </c>
      <c r="D12" s="734">
        <v>67</v>
      </c>
      <c r="E12" s="734">
        <v>33925.54</v>
      </c>
      <c r="F12" s="804">
        <v>0.77143193679656985</v>
      </c>
      <c r="G12" s="734">
        <v>45</v>
      </c>
      <c r="H12" s="804">
        <v>0.67164179104477617</v>
      </c>
      <c r="I12" s="734">
        <v>10051.82</v>
      </c>
      <c r="J12" s="804">
        <v>0.22856806320343012</v>
      </c>
      <c r="K12" s="734">
        <v>22</v>
      </c>
      <c r="L12" s="804">
        <v>0.32835820895522388</v>
      </c>
      <c r="M12" s="734" t="s">
        <v>1</v>
      </c>
      <c r="N12" s="270"/>
    </row>
    <row r="13" spans="1:14" ht="14.45" customHeight="1" x14ac:dyDescent="0.2">
      <c r="A13" s="730" t="s">
        <v>2228</v>
      </c>
      <c r="B13" s="731" t="s">
        <v>2227</v>
      </c>
      <c r="C13" s="734">
        <v>109231.20999999999</v>
      </c>
      <c r="D13" s="734">
        <v>165</v>
      </c>
      <c r="E13" s="734">
        <v>98712.93</v>
      </c>
      <c r="F13" s="804">
        <v>0.90370627588946417</v>
      </c>
      <c r="G13" s="734">
        <v>150</v>
      </c>
      <c r="H13" s="804">
        <v>0.90909090909090906</v>
      </c>
      <c r="I13" s="734">
        <v>10518.279999999999</v>
      </c>
      <c r="J13" s="804">
        <v>9.62937241105358E-2</v>
      </c>
      <c r="K13" s="734">
        <v>15</v>
      </c>
      <c r="L13" s="804">
        <v>9.0909090909090912E-2</v>
      </c>
      <c r="M13" s="734" t="s">
        <v>1</v>
      </c>
      <c r="N13" s="270"/>
    </row>
    <row r="14" spans="1:14" ht="14.45" customHeight="1" x14ac:dyDescent="0.2">
      <c r="A14" s="730" t="s">
        <v>2228</v>
      </c>
      <c r="B14" s="731" t="s">
        <v>2229</v>
      </c>
      <c r="C14" s="734">
        <v>153208.57</v>
      </c>
      <c r="D14" s="734">
        <v>232</v>
      </c>
      <c r="E14" s="734">
        <v>132638.47</v>
      </c>
      <c r="F14" s="804">
        <v>0.86573792836784513</v>
      </c>
      <c r="G14" s="734">
        <v>195</v>
      </c>
      <c r="H14" s="804">
        <v>0.84051724137931039</v>
      </c>
      <c r="I14" s="734">
        <v>20570.099999999999</v>
      </c>
      <c r="J14" s="804">
        <v>0.13426207163215476</v>
      </c>
      <c r="K14" s="734">
        <v>37</v>
      </c>
      <c r="L14" s="804">
        <v>0.15948275862068967</v>
      </c>
      <c r="M14" s="734" t="s">
        <v>620</v>
      </c>
      <c r="N14" s="270"/>
    </row>
    <row r="15" spans="1:14" ht="14.45" customHeight="1" x14ac:dyDescent="0.2">
      <c r="A15" s="730" t="s">
        <v>606</v>
      </c>
      <c r="B15" s="731" t="s">
        <v>606</v>
      </c>
      <c r="C15" s="734" t="s">
        <v>606</v>
      </c>
      <c r="D15" s="734" t="s">
        <v>606</v>
      </c>
      <c r="E15" s="734" t="s">
        <v>606</v>
      </c>
      <c r="F15" s="804" t="s">
        <v>606</v>
      </c>
      <c r="G15" s="734" t="s">
        <v>606</v>
      </c>
      <c r="H15" s="804" t="s">
        <v>606</v>
      </c>
      <c r="I15" s="734" t="s">
        <v>606</v>
      </c>
      <c r="J15" s="804" t="s">
        <v>606</v>
      </c>
      <c r="K15" s="734" t="s">
        <v>606</v>
      </c>
      <c r="L15" s="804" t="s">
        <v>606</v>
      </c>
      <c r="M15" s="734" t="s">
        <v>621</v>
      </c>
      <c r="N15" s="270"/>
    </row>
    <row r="16" spans="1:14" ht="14.45" customHeight="1" x14ac:dyDescent="0.2">
      <c r="A16" s="730" t="s">
        <v>2230</v>
      </c>
      <c r="B16" s="731" t="s">
        <v>2225</v>
      </c>
      <c r="C16" s="734">
        <v>3787489.2300000065</v>
      </c>
      <c r="D16" s="734">
        <v>7733</v>
      </c>
      <c r="E16" s="734">
        <v>2587088.350000008</v>
      </c>
      <c r="F16" s="804">
        <v>0.68306157269257861</v>
      </c>
      <c r="G16" s="734">
        <v>4285</v>
      </c>
      <c r="H16" s="804">
        <v>0.55411871201344887</v>
      </c>
      <c r="I16" s="734">
        <v>1200400.8799999985</v>
      </c>
      <c r="J16" s="804">
        <v>0.31693842730742139</v>
      </c>
      <c r="K16" s="734">
        <v>3448</v>
      </c>
      <c r="L16" s="804">
        <v>0.44588128798655113</v>
      </c>
      <c r="M16" s="734" t="s">
        <v>1</v>
      </c>
      <c r="N16" s="270"/>
    </row>
    <row r="17" spans="1:14" ht="14.45" customHeight="1" x14ac:dyDescent="0.2">
      <c r="A17" s="730" t="s">
        <v>2230</v>
      </c>
      <c r="B17" s="731" t="s">
        <v>2226</v>
      </c>
      <c r="C17" s="734">
        <v>13823.359999999997</v>
      </c>
      <c r="D17" s="734">
        <v>50</v>
      </c>
      <c r="E17" s="734">
        <v>10522.669999999998</v>
      </c>
      <c r="F17" s="804">
        <v>0.761223754571971</v>
      </c>
      <c r="G17" s="734">
        <v>43</v>
      </c>
      <c r="H17" s="804">
        <v>0.86</v>
      </c>
      <c r="I17" s="734">
        <v>3300.6899999999996</v>
      </c>
      <c r="J17" s="804">
        <v>0.23877624542802911</v>
      </c>
      <c r="K17" s="734">
        <v>7</v>
      </c>
      <c r="L17" s="804">
        <v>0.14000000000000001</v>
      </c>
      <c r="M17" s="734" t="s">
        <v>1</v>
      </c>
      <c r="N17" s="270"/>
    </row>
    <row r="18" spans="1:14" ht="14.45" customHeight="1" x14ac:dyDescent="0.2">
      <c r="A18" s="730" t="s">
        <v>2230</v>
      </c>
      <c r="B18" s="731" t="s">
        <v>2227</v>
      </c>
      <c r="C18" s="734">
        <v>6112216.5999999959</v>
      </c>
      <c r="D18" s="734">
        <v>6218</v>
      </c>
      <c r="E18" s="734">
        <v>4149339.5999999973</v>
      </c>
      <c r="F18" s="804">
        <v>0.67886003908958337</v>
      </c>
      <c r="G18" s="734">
        <v>3848</v>
      </c>
      <c r="H18" s="804">
        <v>0.61884850434223226</v>
      </c>
      <c r="I18" s="734">
        <v>1962876.9999999986</v>
      </c>
      <c r="J18" s="804">
        <v>0.32113996091041669</v>
      </c>
      <c r="K18" s="734">
        <v>2370</v>
      </c>
      <c r="L18" s="804">
        <v>0.38115149565776779</v>
      </c>
      <c r="M18" s="734" t="s">
        <v>1</v>
      </c>
      <c r="N18" s="270"/>
    </row>
    <row r="19" spans="1:14" ht="14.45" customHeight="1" x14ac:dyDescent="0.2">
      <c r="A19" s="730" t="s">
        <v>2230</v>
      </c>
      <c r="B19" s="731" t="s">
        <v>2231</v>
      </c>
      <c r="C19" s="734">
        <v>9913529.1900000013</v>
      </c>
      <c r="D19" s="734">
        <v>14001</v>
      </c>
      <c r="E19" s="734">
        <v>6746950.6200000048</v>
      </c>
      <c r="F19" s="804">
        <v>0.68058009319282631</v>
      </c>
      <c r="G19" s="734">
        <v>8176</v>
      </c>
      <c r="H19" s="804">
        <v>0.58395828869366473</v>
      </c>
      <c r="I19" s="734">
        <v>3166578.569999997</v>
      </c>
      <c r="J19" s="804">
        <v>0.31941990680717375</v>
      </c>
      <c r="K19" s="734">
        <v>5825</v>
      </c>
      <c r="L19" s="804">
        <v>0.41604171130633527</v>
      </c>
      <c r="M19" s="734" t="s">
        <v>620</v>
      </c>
      <c r="N19" s="270"/>
    </row>
    <row r="20" spans="1:14" ht="14.45" customHeight="1" x14ac:dyDescent="0.2">
      <c r="A20" s="730" t="s">
        <v>606</v>
      </c>
      <c r="B20" s="731" t="s">
        <v>606</v>
      </c>
      <c r="C20" s="734" t="s">
        <v>606</v>
      </c>
      <c r="D20" s="734" t="s">
        <v>606</v>
      </c>
      <c r="E20" s="734" t="s">
        <v>606</v>
      </c>
      <c r="F20" s="804" t="s">
        <v>606</v>
      </c>
      <c r="G20" s="734" t="s">
        <v>606</v>
      </c>
      <c r="H20" s="804" t="s">
        <v>606</v>
      </c>
      <c r="I20" s="734" t="s">
        <v>606</v>
      </c>
      <c r="J20" s="804" t="s">
        <v>606</v>
      </c>
      <c r="K20" s="734" t="s">
        <v>606</v>
      </c>
      <c r="L20" s="804" t="s">
        <v>606</v>
      </c>
      <c r="M20" s="734" t="s">
        <v>621</v>
      </c>
      <c r="N20" s="270"/>
    </row>
    <row r="21" spans="1:14" ht="14.45" customHeight="1" x14ac:dyDescent="0.2">
      <c r="A21" s="730" t="s">
        <v>2232</v>
      </c>
      <c r="B21" s="731" t="s">
        <v>2225</v>
      </c>
      <c r="C21" s="734">
        <v>2861.7799999999997</v>
      </c>
      <c r="D21" s="734">
        <v>15</v>
      </c>
      <c r="E21" s="734">
        <v>1218.22</v>
      </c>
      <c r="F21" s="804">
        <v>0.42568611144113111</v>
      </c>
      <c r="G21" s="734">
        <v>6</v>
      </c>
      <c r="H21" s="804">
        <v>0.4</v>
      </c>
      <c r="I21" s="734">
        <v>1643.56</v>
      </c>
      <c r="J21" s="804">
        <v>0.574313888558869</v>
      </c>
      <c r="K21" s="734">
        <v>9</v>
      </c>
      <c r="L21" s="804">
        <v>0.6</v>
      </c>
      <c r="M21" s="734" t="s">
        <v>1</v>
      </c>
      <c r="N21" s="270"/>
    </row>
    <row r="22" spans="1:14" ht="14.45" customHeight="1" x14ac:dyDescent="0.2">
      <c r="A22" s="730" t="s">
        <v>2232</v>
      </c>
      <c r="B22" s="731" t="s">
        <v>2227</v>
      </c>
      <c r="C22" s="734">
        <v>802.93000000000006</v>
      </c>
      <c r="D22" s="734">
        <v>2</v>
      </c>
      <c r="E22" s="734">
        <v>802.93000000000006</v>
      </c>
      <c r="F22" s="804">
        <v>1</v>
      </c>
      <c r="G22" s="734">
        <v>2</v>
      </c>
      <c r="H22" s="804">
        <v>1</v>
      </c>
      <c r="I22" s="734" t="s">
        <v>606</v>
      </c>
      <c r="J22" s="804">
        <v>0</v>
      </c>
      <c r="K22" s="734" t="s">
        <v>606</v>
      </c>
      <c r="L22" s="804">
        <v>0</v>
      </c>
      <c r="M22" s="734" t="s">
        <v>1</v>
      </c>
      <c r="N22" s="270"/>
    </row>
    <row r="23" spans="1:14" ht="14.45" customHeight="1" x14ac:dyDescent="0.2">
      <c r="A23" s="730" t="s">
        <v>2232</v>
      </c>
      <c r="B23" s="731" t="s">
        <v>2233</v>
      </c>
      <c r="C23" s="734">
        <v>3664.71</v>
      </c>
      <c r="D23" s="734">
        <v>17</v>
      </c>
      <c r="E23" s="734">
        <v>2021.15</v>
      </c>
      <c r="F23" s="804">
        <v>0.55151703681873876</v>
      </c>
      <c r="G23" s="734">
        <v>8</v>
      </c>
      <c r="H23" s="804">
        <v>0.47058823529411764</v>
      </c>
      <c r="I23" s="734">
        <v>1643.56</v>
      </c>
      <c r="J23" s="804">
        <v>0.44848296318126124</v>
      </c>
      <c r="K23" s="734">
        <v>9</v>
      </c>
      <c r="L23" s="804">
        <v>0.52941176470588236</v>
      </c>
      <c r="M23" s="734" t="s">
        <v>620</v>
      </c>
      <c r="N23" s="270"/>
    </row>
    <row r="24" spans="1:14" ht="14.45" customHeight="1" x14ac:dyDescent="0.2">
      <c r="A24" s="730" t="s">
        <v>606</v>
      </c>
      <c r="B24" s="731" t="s">
        <v>606</v>
      </c>
      <c r="C24" s="734" t="s">
        <v>606</v>
      </c>
      <c r="D24" s="734" t="s">
        <v>606</v>
      </c>
      <c r="E24" s="734" t="s">
        <v>606</v>
      </c>
      <c r="F24" s="804" t="s">
        <v>606</v>
      </c>
      <c r="G24" s="734" t="s">
        <v>606</v>
      </c>
      <c r="H24" s="804" t="s">
        <v>606</v>
      </c>
      <c r="I24" s="734" t="s">
        <v>606</v>
      </c>
      <c r="J24" s="804" t="s">
        <v>606</v>
      </c>
      <c r="K24" s="734" t="s">
        <v>606</v>
      </c>
      <c r="L24" s="804" t="s">
        <v>606</v>
      </c>
      <c r="M24" s="734" t="s">
        <v>621</v>
      </c>
      <c r="N24" s="270"/>
    </row>
    <row r="25" spans="1:14" ht="14.45" customHeight="1" x14ac:dyDescent="0.2">
      <c r="A25" s="730" t="s">
        <v>604</v>
      </c>
      <c r="B25" s="731" t="s">
        <v>2234</v>
      </c>
      <c r="C25" s="734">
        <v>10070402.470000001</v>
      </c>
      <c r="D25" s="734">
        <v>14250</v>
      </c>
      <c r="E25" s="734">
        <v>6881610.2400000049</v>
      </c>
      <c r="F25" s="804">
        <v>0.68335007071470144</v>
      </c>
      <c r="G25" s="734">
        <v>8379</v>
      </c>
      <c r="H25" s="804">
        <v>0.58799999999999997</v>
      </c>
      <c r="I25" s="734">
        <v>3188792.2299999972</v>
      </c>
      <c r="J25" s="804">
        <v>0.31664992928529867</v>
      </c>
      <c r="K25" s="734">
        <v>5871</v>
      </c>
      <c r="L25" s="804">
        <v>0.41199999999999998</v>
      </c>
      <c r="M25" s="734" t="s">
        <v>616</v>
      </c>
      <c r="N25" s="270"/>
    </row>
    <row r="26" spans="1:14" ht="14.45" customHeight="1" x14ac:dyDescent="0.2">
      <c r="A26" s="805" t="s">
        <v>301</v>
      </c>
    </row>
    <row r="27" spans="1:14" ht="14.45" customHeight="1" x14ac:dyDescent="0.2">
      <c r="A27" s="806" t="s">
        <v>2235</v>
      </c>
    </row>
    <row r="28" spans="1:14" ht="14.45" customHeight="1" x14ac:dyDescent="0.2">
      <c r="A28" s="805" t="s">
        <v>2236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10 F26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25">
    <cfRule type="expression" dxfId="49" priority="4">
      <formula>AND(LEFT(M11,6)&lt;&gt;"mezera",M11&lt;&gt;"")</formula>
    </cfRule>
  </conditionalFormatting>
  <conditionalFormatting sqref="A11:A25">
    <cfRule type="expression" dxfId="48" priority="2">
      <formula>AND(M11&lt;&gt;"",M11&lt;&gt;"mezeraKL")</formula>
    </cfRule>
  </conditionalFormatting>
  <conditionalFormatting sqref="F11:F25">
    <cfRule type="cellIs" dxfId="47" priority="1" operator="lessThan">
      <formula>0.6</formula>
    </cfRule>
  </conditionalFormatting>
  <conditionalFormatting sqref="B11:L25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25">
    <cfRule type="expression" dxfId="44" priority="6">
      <formula>$M11&lt;&gt;""</formula>
    </cfRule>
  </conditionalFormatting>
  <hyperlinks>
    <hyperlink ref="A2" location="Obsah!A1" display="Zpět na Obsah  KL 01  1.-4.měsíc" xr:uid="{95D996F6-F6F1-40B7-AB8B-0DA3DF9B957F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36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9" bestFit="1" customWidth="1"/>
    <col min="3" max="3" width="11.140625" style="247" hidden="1" customWidth="1"/>
    <col min="4" max="4" width="7.28515625" style="329" bestFit="1" customWidth="1"/>
    <col min="5" max="5" width="7.28515625" style="247" hidden="1" customWidth="1"/>
    <col min="6" max="6" width="11.140625" style="329" bestFit="1" customWidth="1"/>
    <col min="7" max="7" width="5.28515625" style="332" customWidth="1"/>
    <col min="8" max="8" width="7.28515625" style="329" bestFit="1" customWidth="1"/>
    <col min="9" max="9" width="5.28515625" style="332" customWidth="1"/>
    <col min="10" max="10" width="11.140625" style="329" customWidth="1"/>
    <col min="11" max="11" width="5.28515625" style="332" customWidth="1"/>
    <col min="12" max="12" width="7.28515625" style="329" customWidth="1"/>
    <col min="13" max="13" width="5.28515625" style="332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1" t="s">
        <v>190</v>
      </c>
      <c r="B1" s="551"/>
      <c r="C1" s="551"/>
      <c r="D1" s="551"/>
      <c r="E1" s="551"/>
      <c r="F1" s="551"/>
      <c r="G1" s="551"/>
      <c r="H1" s="551"/>
      <c r="I1" s="551"/>
      <c r="J1" s="513"/>
      <c r="K1" s="513"/>
      <c r="L1" s="513"/>
      <c r="M1" s="513"/>
    </row>
    <row r="2" spans="1:13" ht="14.45" customHeight="1" thickBot="1" x14ac:dyDescent="0.25">
      <c r="A2" s="70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5" customHeight="1" thickBot="1" x14ac:dyDescent="0.25">
      <c r="A3" s="262"/>
      <c r="B3" s="568" t="s">
        <v>15</v>
      </c>
      <c r="C3" s="570"/>
      <c r="D3" s="567"/>
      <c r="E3" s="261"/>
      <c r="F3" s="567" t="s">
        <v>16</v>
      </c>
      <c r="G3" s="567"/>
      <c r="H3" s="567"/>
      <c r="I3" s="567"/>
      <c r="J3" s="567" t="s">
        <v>189</v>
      </c>
      <c r="K3" s="567"/>
      <c r="L3" s="567"/>
      <c r="M3" s="569"/>
    </row>
    <row r="4" spans="1:13" ht="14.45" customHeight="1" thickBot="1" x14ac:dyDescent="0.25">
      <c r="A4" s="783" t="s">
        <v>166</v>
      </c>
      <c r="B4" s="784" t="s">
        <v>19</v>
      </c>
      <c r="C4" s="810"/>
      <c r="D4" s="784" t="s">
        <v>20</v>
      </c>
      <c r="E4" s="810"/>
      <c r="F4" s="784" t="s">
        <v>19</v>
      </c>
      <c r="G4" s="787" t="s">
        <v>2</v>
      </c>
      <c r="H4" s="784" t="s">
        <v>20</v>
      </c>
      <c r="I4" s="787" t="s">
        <v>2</v>
      </c>
      <c r="J4" s="784" t="s">
        <v>19</v>
      </c>
      <c r="K4" s="787" t="s">
        <v>2</v>
      </c>
      <c r="L4" s="784" t="s">
        <v>20</v>
      </c>
      <c r="M4" s="788" t="s">
        <v>2</v>
      </c>
    </row>
    <row r="5" spans="1:13" ht="14.45" customHeight="1" x14ac:dyDescent="0.2">
      <c r="A5" s="807" t="s">
        <v>2237</v>
      </c>
      <c r="B5" s="798">
        <v>236854.58000000016</v>
      </c>
      <c r="C5" s="742">
        <v>1</v>
      </c>
      <c r="D5" s="811">
        <v>418</v>
      </c>
      <c r="E5" s="814" t="s">
        <v>2237</v>
      </c>
      <c r="F5" s="798">
        <v>194358.89000000016</v>
      </c>
      <c r="G5" s="766">
        <v>0.82058320341536151</v>
      </c>
      <c r="H5" s="746">
        <v>286</v>
      </c>
      <c r="I5" s="789">
        <v>0.68421052631578949</v>
      </c>
      <c r="J5" s="817">
        <v>42495.69</v>
      </c>
      <c r="K5" s="766">
        <v>0.17941679658463844</v>
      </c>
      <c r="L5" s="746">
        <v>132</v>
      </c>
      <c r="M5" s="789">
        <v>0.31578947368421051</v>
      </c>
    </row>
    <row r="6" spans="1:13" ht="14.45" customHeight="1" x14ac:dyDescent="0.2">
      <c r="A6" s="808" t="s">
        <v>2238</v>
      </c>
      <c r="B6" s="799">
        <v>494040.12000000023</v>
      </c>
      <c r="C6" s="749">
        <v>1</v>
      </c>
      <c r="D6" s="812">
        <v>924</v>
      </c>
      <c r="E6" s="815" t="s">
        <v>2238</v>
      </c>
      <c r="F6" s="799">
        <v>412047.88000000024</v>
      </c>
      <c r="G6" s="767">
        <v>0.83403728425942425</v>
      </c>
      <c r="H6" s="753">
        <v>620</v>
      </c>
      <c r="I6" s="790">
        <v>0.67099567099567103</v>
      </c>
      <c r="J6" s="818">
        <v>81992.24000000002</v>
      </c>
      <c r="K6" s="767">
        <v>0.16596271574057586</v>
      </c>
      <c r="L6" s="753">
        <v>304</v>
      </c>
      <c r="M6" s="790">
        <v>0.32900432900432902</v>
      </c>
    </row>
    <row r="7" spans="1:13" ht="14.45" customHeight="1" x14ac:dyDescent="0.2">
      <c r="A7" s="808" t="s">
        <v>2239</v>
      </c>
      <c r="B7" s="799">
        <v>425418.0400000001</v>
      </c>
      <c r="C7" s="749">
        <v>1</v>
      </c>
      <c r="D7" s="812">
        <v>478</v>
      </c>
      <c r="E7" s="815" t="s">
        <v>2239</v>
      </c>
      <c r="F7" s="799">
        <v>234732.85000000003</v>
      </c>
      <c r="G7" s="767">
        <v>0.55176985442366289</v>
      </c>
      <c r="H7" s="753">
        <v>246</v>
      </c>
      <c r="I7" s="790">
        <v>0.5146443514644351</v>
      </c>
      <c r="J7" s="818">
        <v>190685.19000000006</v>
      </c>
      <c r="K7" s="767">
        <v>0.44823014557633717</v>
      </c>
      <c r="L7" s="753">
        <v>232</v>
      </c>
      <c r="M7" s="790">
        <v>0.48535564853556484</v>
      </c>
    </row>
    <row r="8" spans="1:13" ht="14.45" customHeight="1" x14ac:dyDescent="0.2">
      <c r="A8" s="808" t="s">
        <v>2240</v>
      </c>
      <c r="B8" s="799">
        <v>293044.14000000007</v>
      </c>
      <c r="C8" s="749">
        <v>1</v>
      </c>
      <c r="D8" s="812">
        <v>518</v>
      </c>
      <c r="E8" s="815" t="s">
        <v>2240</v>
      </c>
      <c r="F8" s="799">
        <v>229218.30000000008</v>
      </c>
      <c r="G8" s="767">
        <v>0.78219718026096685</v>
      </c>
      <c r="H8" s="753">
        <v>325</v>
      </c>
      <c r="I8" s="790">
        <v>0.62741312741312738</v>
      </c>
      <c r="J8" s="818">
        <v>63825.84</v>
      </c>
      <c r="K8" s="767">
        <v>0.21780281973903309</v>
      </c>
      <c r="L8" s="753">
        <v>193</v>
      </c>
      <c r="M8" s="790">
        <v>0.37258687258687256</v>
      </c>
    </row>
    <row r="9" spans="1:13" ht="14.45" customHeight="1" x14ac:dyDescent="0.2">
      <c r="A9" s="808" t="s">
        <v>2241</v>
      </c>
      <c r="B9" s="799">
        <v>32358.99</v>
      </c>
      <c r="C9" s="749">
        <v>1</v>
      </c>
      <c r="D9" s="812">
        <v>46</v>
      </c>
      <c r="E9" s="815" t="s">
        <v>2241</v>
      </c>
      <c r="F9" s="799">
        <v>5911.8</v>
      </c>
      <c r="G9" s="767">
        <v>0.18269420646318071</v>
      </c>
      <c r="H9" s="753">
        <v>7</v>
      </c>
      <c r="I9" s="790">
        <v>0.15217391304347827</v>
      </c>
      <c r="J9" s="818">
        <v>26447.190000000002</v>
      </c>
      <c r="K9" s="767">
        <v>0.81730579353681931</v>
      </c>
      <c r="L9" s="753">
        <v>39</v>
      </c>
      <c r="M9" s="790">
        <v>0.84782608695652173</v>
      </c>
    </row>
    <row r="10" spans="1:13" ht="14.45" customHeight="1" x14ac:dyDescent="0.2">
      <c r="A10" s="808" t="s">
        <v>2242</v>
      </c>
      <c r="B10" s="799">
        <v>316034.27</v>
      </c>
      <c r="C10" s="749">
        <v>1</v>
      </c>
      <c r="D10" s="812">
        <v>584</v>
      </c>
      <c r="E10" s="815" t="s">
        <v>2242</v>
      </c>
      <c r="F10" s="799">
        <v>237961.30000000005</v>
      </c>
      <c r="G10" s="767">
        <v>0.7529604305254618</v>
      </c>
      <c r="H10" s="753">
        <v>329</v>
      </c>
      <c r="I10" s="790">
        <v>0.56335616438356162</v>
      </c>
      <c r="J10" s="818">
        <v>78072.97</v>
      </c>
      <c r="K10" s="767">
        <v>0.24703956947453831</v>
      </c>
      <c r="L10" s="753">
        <v>255</v>
      </c>
      <c r="M10" s="790">
        <v>0.43664383561643838</v>
      </c>
    </row>
    <row r="11" spans="1:13" ht="14.45" customHeight="1" x14ac:dyDescent="0.2">
      <c r="A11" s="808" t="s">
        <v>2243</v>
      </c>
      <c r="B11" s="799">
        <v>292531.72000000009</v>
      </c>
      <c r="C11" s="749">
        <v>1</v>
      </c>
      <c r="D11" s="812">
        <v>870</v>
      </c>
      <c r="E11" s="815" t="s">
        <v>2243</v>
      </c>
      <c r="F11" s="799">
        <v>203783.63000000006</v>
      </c>
      <c r="G11" s="767">
        <v>0.69662062630336297</v>
      </c>
      <c r="H11" s="753">
        <v>321</v>
      </c>
      <c r="I11" s="790">
        <v>0.36896551724137933</v>
      </c>
      <c r="J11" s="818">
        <v>88748.09</v>
      </c>
      <c r="K11" s="767">
        <v>0.30337937369663698</v>
      </c>
      <c r="L11" s="753">
        <v>549</v>
      </c>
      <c r="M11" s="790">
        <v>0.63103448275862073</v>
      </c>
    </row>
    <row r="12" spans="1:13" ht="14.45" customHeight="1" x14ac:dyDescent="0.2">
      <c r="A12" s="808" t="s">
        <v>2244</v>
      </c>
      <c r="B12" s="799">
        <v>640510.86000000045</v>
      </c>
      <c r="C12" s="749">
        <v>1</v>
      </c>
      <c r="D12" s="812">
        <v>911</v>
      </c>
      <c r="E12" s="815" t="s">
        <v>2244</v>
      </c>
      <c r="F12" s="799">
        <v>402038.67000000039</v>
      </c>
      <c r="G12" s="767">
        <v>0.62768439242388507</v>
      </c>
      <c r="H12" s="753">
        <v>544</v>
      </c>
      <c r="I12" s="790">
        <v>0.5971459934138309</v>
      </c>
      <c r="J12" s="818">
        <v>238472.19000000009</v>
      </c>
      <c r="K12" s="767">
        <v>0.37231560757611498</v>
      </c>
      <c r="L12" s="753">
        <v>367</v>
      </c>
      <c r="M12" s="790">
        <v>0.40285400658616904</v>
      </c>
    </row>
    <row r="13" spans="1:13" ht="14.45" customHeight="1" x14ac:dyDescent="0.2">
      <c r="A13" s="808" t="s">
        <v>2245</v>
      </c>
      <c r="B13" s="799">
        <v>149479.59000000003</v>
      </c>
      <c r="C13" s="749">
        <v>1</v>
      </c>
      <c r="D13" s="812">
        <v>206</v>
      </c>
      <c r="E13" s="815" t="s">
        <v>2245</v>
      </c>
      <c r="F13" s="799">
        <v>122007.42000000003</v>
      </c>
      <c r="G13" s="767">
        <v>0.81621457484597071</v>
      </c>
      <c r="H13" s="753">
        <v>160</v>
      </c>
      <c r="I13" s="790">
        <v>0.77669902912621358</v>
      </c>
      <c r="J13" s="818">
        <v>27472.17</v>
      </c>
      <c r="K13" s="767">
        <v>0.18378542515402935</v>
      </c>
      <c r="L13" s="753">
        <v>46</v>
      </c>
      <c r="M13" s="790">
        <v>0.22330097087378642</v>
      </c>
    </row>
    <row r="14" spans="1:13" ht="14.45" customHeight="1" x14ac:dyDescent="0.2">
      <c r="A14" s="808" t="s">
        <v>2246</v>
      </c>
      <c r="B14" s="799">
        <v>702101.07000000041</v>
      </c>
      <c r="C14" s="749">
        <v>1</v>
      </c>
      <c r="D14" s="812">
        <v>872</v>
      </c>
      <c r="E14" s="815" t="s">
        <v>2246</v>
      </c>
      <c r="F14" s="799">
        <v>517577.92000000039</v>
      </c>
      <c r="G14" s="767">
        <v>0.73718434868643634</v>
      </c>
      <c r="H14" s="753">
        <v>522</v>
      </c>
      <c r="I14" s="790">
        <v>0.59862385321100919</v>
      </c>
      <c r="J14" s="818">
        <v>184523.15</v>
      </c>
      <c r="K14" s="767">
        <v>0.26281565131356355</v>
      </c>
      <c r="L14" s="753">
        <v>350</v>
      </c>
      <c r="M14" s="790">
        <v>0.40137614678899081</v>
      </c>
    </row>
    <row r="15" spans="1:13" ht="14.45" customHeight="1" x14ac:dyDescent="0.2">
      <c r="A15" s="808" t="s">
        <v>2247</v>
      </c>
      <c r="B15" s="799">
        <v>663217.52000000025</v>
      </c>
      <c r="C15" s="749">
        <v>1</v>
      </c>
      <c r="D15" s="812">
        <v>866</v>
      </c>
      <c r="E15" s="815" t="s">
        <v>2247</v>
      </c>
      <c r="F15" s="799">
        <v>262325.78000000009</v>
      </c>
      <c r="G15" s="767">
        <v>0.39553505763840496</v>
      </c>
      <c r="H15" s="753">
        <v>439</v>
      </c>
      <c r="I15" s="790">
        <v>0.50692840646651272</v>
      </c>
      <c r="J15" s="818">
        <v>400891.74000000011</v>
      </c>
      <c r="K15" s="767">
        <v>0.60446494236159498</v>
      </c>
      <c r="L15" s="753">
        <v>427</v>
      </c>
      <c r="M15" s="790">
        <v>0.49307159353348728</v>
      </c>
    </row>
    <row r="16" spans="1:13" ht="14.45" customHeight="1" x14ac:dyDescent="0.2">
      <c r="A16" s="808" t="s">
        <v>2248</v>
      </c>
      <c r="B16" s="799">
        <v>402184.99000000005</v>
      </c>
      <c r="C16" s="749">
        <v>1</v>
      </c>
      <c r="D16" s="812">
        <v>257</v>
      </c>
      <c r="E16" s="815" t="s">
        <v>2248</v>
      </c>
      <c r="F16" s="799">
        <v>219785.97000000003</v>
      </c>
      <c r="G16" s="767">
        <v>0.54647979279385839</v>
      </c>
      <c r="H16" s="753">
        <v>191</v>
      </c>
      <c r="I16" s="790">
        <v>0.74319066147859925</v>
      </c>
      <c r="J16" s="818">
        <v>182399.02000000002</v>
      </c>
      <c r="K16" s="767">
        <v>0.45352020720614161</v>
      </c>
      <c r="L16" s="753">
        <v>66</v>
      </c>
      <c r="M16" s="790">
        <v>0.25680933852140075</v>
      </c>
    </row>
    <row r="17" spans="1:13" ht="14.45" customHeight="1" x14ac:dyDescent="0.2">
      <c r="A17" s="808" t="s">
        <v>2249</v>
      </c>
      <c r="B17" s="799">
        <v>41102.639999999992</v>
      </c>
      <c r="C17" s="749">
        <v>1</v>
      </c>
      <c r="D17" s="812">
        <v>115</v>
      </c>
      <c r="E17" s="815" t="s">
        <v>2249</v>
      </c>
      <c r="F17" s="799">
        <v>25366.779999999992</v>
      </c>
      <c r="G17" s="767">
        <v>0.61715695147562288</v>
      </c>
      <c r="H17" s="753">
        <v>63</v>
      </c>
      <c r="I17" s="790">
        <v>0.54782608695652169</v>
      </c>
      <c r="J17" s="818">
        <v>15735.859999999999</v>
      </c>
      <c r="K17" s="767">
        <v>0.38284304852437706</v>
      </c>
      <c r="L17" s="753">
        <v>52</v>
      </c>
      <c r="M17" s="790">
        <v>0.45217391304347826</v>
      </c>
    </row>
    <row r="18" spans="1:13" ht="14.45" customHeight="1" x14ac:dyDescent="0.2">
      <c r="A18" s="808" t="s">
        <v>2250</v>
      </c>
      <c r="B18" s="799">
        <v>425505.15</v>
      </c>
      <c r="C18" s="749">
        <v>1</v>
      </c>
      <c r="D18" s="812">
        <v>496</v>
      </c>
      <c r="E18" s="815" t="s">
        <v>2250</v>
      </c>
      <c r="F18" s="799">
        <v>252921.28000000006</v>
      </c>
      <c r="G18" s="767">
        <v>0.59440239442460341</v>
      </c>
      <c r="H18" s="753">
        <v>356</v>
      </c>
      <c r="I18" s="790">
        <v>0.717741935483871</v>
      </c>
      <c r="J18" s="818">
        <v>172583.87</v>
      </c>
      <c r="K18" s="767">
        <v>0.40559760557539665</v>
      </c>
      <c r="L18" s="753">
        <v>140</v>
      </c>
      <c r="M18" s="790">
        <v>0.28225806451612906</v>
      </c>
    </row>
    <row r="19" spans="1:13" ht="14.45" customHeight="1" x14ac:dyDescent="0.2">
      <c r="A19" s="808" t="s">
        <v>2251</v>
      </c>
      <c r="B19" s="799">
        <v>8690.34</v>
      </c>
      <c r="C19" s="749">
        <v>1</v>
      </c>
      <c r="D19" s="812">
        <v>51</v>
      </c>
      <c r="E19" s="815" t="s">
        <v>2251</v>
      </c>
      <c r="F19" s="799">
        <v>7026.31</v>
      </c>
      <c r="G19" s="767">
        <v>0.80851957460812818</v>
      </c>
      <c r="H19" s="753">
        <v>36</v>
      </c>
      <c r="I19" s="790">
        <v>0.70588235294117652</v>
      </c>
      <c r="J19" s="818">
        <v>1664.03</v>
      </c>
      <c r="K19" s="767">
        <v>0.19148042539187188</v>
      </c>
      <c r="L19" s="753">
        <v>15</v>
      </c>
      <c r="M19" s="790">
        <v>0.29411764705882354</v>
      </c>
    </row>
    <row r="20" spans="1:13" ht="14.45" customHeight="1" x14ac:dyDescent="0.2">
      <c r="A20" s="808" t="s">
        <v>2252</v>
      </c>
      <c r="B20" s="799">
        <v>123149</v>
      </c>
      <c r="C20" s="749">
        <v>1</v>
      </c>
      <c r="D20" s="812">
        <v>265</v>
      </c>
      <c r="E20" s="815" t="s">
        <v>2252</v>
      </c>
      <c r="F20" s="799">
        <v>90778.92</v>
      </c>
      <c r="G20" s="767">
        <v>0.73714703326864206</v>
      </c>
      <c r="H20" s="753">
        <v>164</v>
      </c>
      <c r="I20" s="790">
        <v>0.61886792452830186</v>
      </c>
      <c r="J20" s="818">
        <v>32370.080000000005</v>
      </c>
      <c r="K20" s="767">
        <v>0.262852966731358</v>
      </c>
      <c r="L20" s="753">
        <v>101</v>
      </c>
      <c r="M20" s="790">
        <v>0.38113207547169814</v>
      </c>
    </row>
    <row r="21" spans="1:13" ht="14.45" customHeight="1" x14ac:dyDescent="0.2">
      <c r="A21" s="808" t="s">
        <v>2253</v>
      </c>
      <c r="B21" s="799">
        <v>0</v>
      </c>
      <c r="C21" s="749"/>
      <c r="D21" s="812">
        <v>1</v>
      </c>
      <c r="E21" s="815" t="s">
        <v>2253</v>
      </c>
      <c r="F21" s="799"/>
      <c r="G21" s="767"/>
      <c r="H21" s="753"/>
      <c r="I21" s="790">
        <v>0</v>
      </c>
      <c r="J21" s="818">
        <v>0</v>
      </c>
      <c r="K21" s="767"/>
      <c r="L21" s="753">
        <v>1</v>
      </c>
      <c r="M21" s="790">
        <v>1</v>
      </c>
    </row>
    <row r="22" spans="1:13" ht="14.45" customHeight="1" x14ac:dyDescent="0.2">
      <c r="A22" s="808" t="s">
        <v>2254</v>
      </c>
      <c r="B22" s="799">
        <v>395893.99</v>
      </c>
      <c r="C22" s="749">
        <v>1</v>
      </c>
      <c r="D22" s="812">
        <v>467</v>
      </c>
      <c r="E22" s="815" t="s">
        <v>2254</v>
      </c>
      <c r="F22" s="799">
        <v>284525.22000000003</v>
      </c>
      <c r="G22" s="767">
        <v>0.71869042518175141</v>
      </c>
      <c r="H22" s="753">
        <v>269</v>
      </c>
      <c r="I22" s="790">
        <v>0.57601713062098503</v>
      </c>
      <c r="J22" s="818">
        <v>111368.76999999996</v>
      </c>
      <c r="K22" s="767">
        <v>0.28130957481824859</v>
      </c>
      <c r="L22" s="753">
        <v>198</v>
      </c>
      <c r="M22" s="790">
        <v>0.42398286937901497</v>
      </c>
    </row>
    <row r="23" spans="1:13" ht="14.45" customHeight="1" x14ac:dyDescent="0.2">
      <c r="A23" s="808" t="s">
        <v>2255</v>
      </c>
      <c r="B23" s="799">
        <v>537167</v>
      </c>
      <c r="C23" s="749">
        <v>1</v>
      </c>
      <c r="D23" s="812">
        <v>761</v>
      </c>
      <c r="E23" s="815" t="s">
        <v>2255</v>
      </c>
      <c r="F23" s="799">
        <v>405530.17000000004</v>
      </c>
      <c r="G23" s="767">
        <v>0.75494244806549926</v>
      </c>
      <c r="H23" s="753">
        <v>466</v>
      </c>
      <c r="I23" s="790">
        <v>0.61235216819973715</v>
      </c>
      <c r="J23" s="818">
        <v>131636.83000000002</v>
      </c>
      <c r="K23" s="767">
        <v>0.24505755193450085</v>
      </c>
      <c r="L23" s="753">
        <v>295</v>
      </c>
      <c r="M23" s="790">
        <v>0.3876478318002628</v>
      </c>
    </row>
    <row r="24" spans="1:13" ht="14.45" customHeight="1" x14ac:dyDescent="0.2">
      <c r="A24" s="808" t="s">
        <v>2256</v>
      </c>
      <c r="B24" s="799">
        <v>545259.77000000025</v>
      </c>
      <c r="C24" s="749">
        <v>1</v>
      </c>
      <c r="D24" s="812">
        <v>821</v>
      </c>
      <c r="E24" s="815" t="s">
        <v>2256</v>
      </c>
      <c r="F24" s="799">
        <v>447036.23000000027</v>
      </c>
      <c r="G24" s="767">
        <v>0.81985918381618372</v>
      </c>
      <c r="H24" s="753">
        <v>494</v>
      </c>
      <c r="I24" s="790">
        <v>0.60170523751522531</v>
      </c>
      <c r="J24" s="818">
        <v>98223.540000000023</v>
      </c>
      <c r="K24" s="767">
        <v>0.18014081618381633</v>
      </c>
      <c r="L24" s="753">
        <v>327</v>
      </c>
      <c r="M24" s="790">
        <v>0.39829476248477469</v>
      </c>
    </row>
    <row r="25" spans="1:13" ht="14.45" customHeight="1" x14ac:dyDescent="0.2">
      <c r="A25" s="808" t="s">
        <v>2257</v>
      </c>
      <c r="B25" s="799">
        <v>189827.22000000003</v>
      </c>
      <c r="C25" s="749">
        <v>1</v>
      </c>
      <c r="D25" s="812">
        <v>429</v>
      </c>
      <c r="E25" s="815" t="s">
        <v>2257</v>
      </c>
      <c r="F25" s="799">
        <v>159930.64000000004</v>
      </c>
      <c r="G25" s="767">
        <v>0.84250635920391193</v>
      </c>
      <c r="H25" s="753">
        <v>281</v>
      </c>
      <c r="I25" s="790">
        <v>0.65501165501165504</v>
      </c>
      <c r="J25" s="818">
        <v>29896.58</v>
      </c>
      <c r="K25" s="767">
        <v>0.15749364079608813</v>
      </c>
      <c r="L25" s="753">
        <v>148</v>
      </c>
      <c r="M25" s="790">
        <v>0.34498834498834496</v>
      </c>
    </row>
    <row r="26" spans="1:13" ht="14.45" customHeight="1" x14ac:dyDescent="0.2">
      <c r="A26" s="808" t="s">
        <v>2258</v>
      </c>
      <c r="B26" s="799">
        <v>287447.50000000006</v>
      </c>
      <c r="C26" s="749">
        <v>1</v>
      </c>
      <c r="D26" s="812">
        <v>268</v>
      </c>
      <c r="E26" s="815" t="s">
        <v>2258</v>
      </c>
      <c r="F26" s="799">
        <v>152798.24000000005</v>
      </c>
      <c r="G26" s="767">
        <v>0.53156920829020959</v>
      </c>
      <c r="H26" s="753">
        <v>162</v>
      </c>
      <c r="I26" s="790">
        <v>0.60447761194029848</v>
      </c>
      <c r="J26" s="818">
        <v>134649.26</v>
      </c>
      <c r="K26" s="767">
        <v>0.46843079170979041</v>
      </c>
      <c r="L26" s="753">
        <v>106</v>
      </c>
      <c r="M26" s="790">
        <v>0.39552238805970147</v>
      </c>
    </row>
    <row r="27" spans="1:13" ht="14.45" customHeight="1" x14ac:dyDescent="0.2">
      <c r="A27" s="808" t="s">
        <v>2259</v>
      </c>
      <c r="B27" s="799">
        <v>86553.84</v>
      </c>
      <c r="C27" s="749">
        <v>1</v>
      </c>
      <c r="D27" s="812">
        <v>114</v>
      </c>
      <c r="E27" s="815" t="s">
        <v>2259</v>
      </c>
      <c r="F27" s="799">
        <v>48419.82</v>
      </c>
      <c r="G27" s="767">
        <v>0.5594185076017425</v>
      </c>
      <c r="H27" s="753">
        <v>55</v>
      </c>
      <c r="I27" s="790">
        <v>0.48245614035087719</v>
      </c>
      <c r="J27" s="818">
        <v>38134.019999999997</v>
      </c>
      <c r="K27" s="767">
        <v>0.4405814923982575</v>
      </c>
      <c r="L27" s="753">
        <v>59</v>
      </c>
      <c r="M27" s="790">
        <v>0.51754385964912286</v>
      </c>
    </row>
    <row r="28" spans="1:13" ht="14.45" customHeight="1" x14ac:dyDescent="0.2">
      <c r="A28" s="808" t="s">
        <v>2260</v>
      </c>
      <c r="B28" s="799">
        <v>68327.209999999992</v>
      </c>
      <c r="C28" s="749">
        <v>1</v>
      </c>
      <c r="D28" s="812">
        <v>152</v>
      </c>
      <c r="E28" s="815" t="s">
        <v>2260</v>
      </c>
      <c r="F28" s="799">
        <v>55502.659999999996</v>
      </c>
      <c r="G28" s="767">
        <v>0.81230683939824266</v>
      </c>
      <c r="H28" s="753">
        <v>91</v>
      </c>
      <c r="I28" s="790">
        <v>0.59868421052631582</v>
      </c>
      <c r="J28" s="818">
        <v>12824.549999999997</v>
      </c>
      <c r="K28" s="767">
        <v>0.18769316060175734</v>
      </c>
      <c r="L28" s="753">
        <v>61</v>
      </c>
      <c r="M28" s="790">
        <v>0.40131578947368424</v>
      </c>
    </row>
    <row r="29" spans="1:13" ht="14.45" customHeight="1" x14ac:dyDescent="0.2">
      <c r="A29" s="808" t="s">
        <v>2261</v>
      </c>
      <c r="B29" s="799">
        <v>505489.82000000007</v>
      </c>
      <c r="C29" s="749">
        <v>1</v>
      </c>
      <c r="D29" s="812">
        <v>575</v>
      </c>
      <c r="E29" s="815" t="s">
        <v>2261</v>
      </c>
      <c r="F29" s="799">
        <v>292055.06000000006</v>
      </c>
      <c r="G29" s="767">
        <v>0.57776645234912949</v>
      </c>
      <c r="H29" s="753">
        <v>318</v>
      </c>
      <c r="I29" s="790">
        <v>0.55304347826086953</v>
      </c>
      <c r="J29" s="818">
        <v>213434.76000000004</v>
      </c>
      <c r="K29" s="767">
        <v>0.42223354765087062</v>
      </c>
      <c r="L29" s="753">
        <v>257</v>
      </c>
      <c r="M29" s="790">
        <v>0.44695652173913042</v>
      </c>
    </row>
    <row r="30" spans="1:13" ht="14.45" customHeight="1" x14ac:dyDescent="0.2">
      <c r="A30" s="808" t="s">
        <v>2262</v>
      </c>
      <c r="B30" s="799">
        <v>220987.74000000002</v>
      </c>
      <c r="C30" s="749">
        <v>1</v>
      </c>
      <c r="D30" s="812">
        <v>307</v>
      </c>
      <c r="E30" s="815" t="s">
        <v>2262</v>
      </c>
      <c r="F30" s="799">
        <v>171367.96000000002</v>
      </c>
      <c r="G30" s="767">
        <v>0.77546365241800297</v>
      </c>
      <c r="H30" s="753">
        <v>202</v>
      </c>
      <c r="I30" s="790">
        <v>0.65798045602605859</v>
      </c>
      <c r="J30" s="818">
        <v>49619.78</v>
      </c>
      <c r="K30" s="767">
        <v>0.22453634758199706</v>
      </c>
      <c r="L30" s="753">
        <v>105</v>
      </c>
      <c r="M30" s="790">
        <v>0.34201954397394135</v>
      </c>
    </row>
    <row r="31" spans="1:13" ht="14.45" customHeight="1" x14ac:dyDescent="0.2">
      <c r="A31" s="808" t="s">
        <v>2263</v>
      </c>
      <c r="B31" s="799">
        <v>687527.06000000017</v>
      </c>
      <c r="C31" s="749">
        <v>1</v>
      </c>
      <c r="D31" s="812">
        <v>826</v>
      </c>
      <c r="E31" s="815" t="s">
        <v>2263</v>
      </c>
      <c r="F31" s="799">
        <v>491184.19000000018</v>
      </c>
      <c r="G31" s="767">
        <v>0.71442161127447124</v>
      </c>
      <c r="H31" s="753">
        <v>504</v>
      </c>
      <c r="I31" s="790">
        <v>0.61016949152542377</v>
      </c>
      <c r="J31" s="818">
        <v>196342.87</v>
      </c>
      <c r="K31" s="767">
        <v>0.28557838872552876</v>
      </c>
      <c r="L31" s="753">
        <v>322</v>
      </c>
      <c r="M31" s="790">
        <v>0.38983050847457629</v>
      </c>
    </row>
    <row r="32" spans="1:13" ht="14.45" customHeight="1" x14ac:dyDescent="0.2">
      <c r="A32" s="808" t="s">
        <v>2264</v>
      </c>
      <c r="B32" s="799">
        <v>161776.66999999998</v>
      </c>
      <c r="C32" s="749">
        <v>1</v>
      </c>
      <c r="D32" s="812">
        <v>242</v>
      </c>
      <c r="E32" s="815" t="s">
        <v>2264</v>
      </c>
      <c r="F32" s="799">
        <v>92747.829999999987</v>
      </c>
      <c r="G32" s="767">
        <v>0.57330781997181668</v>
      </c>
      <c r="H32" s="753">
        <v>127</v>
      </c>
      <c r="I32" s="790">
        <v>0.52479338842975209</v>
      </c>
      <c r="J32" s="818">
        <v>69028.84</v>
      </c>
      <c r="K32" s="767">
        <v>0.42669218002818332</v>
      </c>
      <c r="L32" s="753">
        <v>115</v>
      </c>
      <c r="M32" s="790">
        <v>0.47520661157024796</v>
      </c>
    </row>
    <row r="33" spans="1:13" ht="14.45" customHeight="1" x14ac:dyDescent="0.2">
      <c r="A33" s="808" t="s">
        <v>2265</v>
      </c>
      <c r="B33" s="799">
        <v>476390.19000000006</v>
      </c>
      <c r="C33" s="749">
        <v>1</v>
      </c>
      <c r="D33" s="812">
        <v>486</v>
      </c>
      <c r="E33" s="815" t="s">
        <v>2265</v>
      </c>
      <c r="F33" s="799">
        <v>335695.51</v>
      </c>
      <c r="G33" s="767">
        <v>0.70466503518890677</v>
      </c>
      <c r="H33" s="753">
        <v>323</v>
      </c>
      <c r="I33" s="790">
        <v>0.66460905349794241</v>
      </c>
      <c r="J33" s="818">
        <v>140694.68000000002</v>
      </c>
      <c r="K33" s="767">
        <v>0.29533496481109323</v>
      </c>
      <c r="L33" s="753">
        <v>163</v>
      </c>
      <c r="M33" s="790">
        <v>0.33539094650205764</v>
      </c>
    </row>
    <row r="34" spans="1:13" ht="14.45" customHeight="1" x14ac:dyDescent="0.2">
      <c r="A34" s="808" t="s">
        <v>2266</v>
      </c>
      <c r="B34" s="799">
        <v>226996.51000000004</v>
      </c>
      <c r="C34" s="749">
        <v>1</v>
      </c>
      <c r="D34" s="812">
        <v>509</v>
      </c>
      <c r="E34" s="815" t="s">
        <v>2266</v>
      </c>
      <c r="F34" s="799">
        <v>182692.00000000003</v>
      </c>
      <c r="G34" s="767">
        <v>0.80482294639684104</v>
      </c>
      <c r="H34" s="753">
        <v>168</v>
      </c>
      <c r="I34" s="790">
        <v>0.33005893909626721</v>
      </c>
      <c r="J34" s="818">
        <v>44304.51</v>
      </c>
      <c r="K34" s="767">
        <v>0.1951770536031589</v>
      </c>
      <c r="L34" s="753">
        <v>341</v>
      </c>
      <c r="M34" s="790">
        <v>0.66994106090373284</v>
      </c>
    </row>
    <row r="35" spans="1:13" ht="14.45" customHeight="1" x14ac:dyDescent="0.2">
      <c r="A35" s="808" t="s">
        <v>2267</v>
      </c>
      <c r="B35" s="799">
        <v>288284.23000000004</v>
      </c>
      <c r="C35" s="749">
        <v>1</v>
      </c>
      <c r="D35" s="812">
        <v>256</v>
      </c>
      <c r="E35" s="815" t="s">
        <v>2267</v>
      </c>
      <c r="F35" s="799">
        <v>227108.93000000002</v>
      </c>
      <c r="G35" s="767">
        <v>0.78779519087811356</v>
      </c>
      <c r="H35" s="753">
        <v>201</v>
      </c>
      <c r="I35" s="790">
        <v>0.78515625</v>
      </c>
      <c r="J35" s="818">
        <v>61175.3</v>
      </c>
      <c r="K35" s="767">
        <v>0.21220480912188638</v>
      </c>
      <c r="L35" s="753">
        <v>55</v>
      </c>
      <c r="M35" s="790">
        <v>0.21484375</v>
      </c>
    </row>
    <row r="36" spans="1:13" ht="14.45" customHeight="1" thickBot="1" x14ac:dyDescent="0.25">
      <c r="A36" s="809" t="s">
        <v>2268</v>
      </c>
      <c r="B36" s="800">
        <v>146250.70000000007</v>
      </c>
      <c r="C36" s="756">
        <v>1</v>
      </c>
      <c r="D36" s="813">
        <v>159</v>
      </c>
      <c r="E36" s="816" t="s">
        <v>2268</v>
      </c>
      <c r="F36" s="800">
        <v>117172.08000000007</v>
      </c>
      <c r="G36" s="768">
        <v>0.80117278071147702</v>
      </c>
      <c r="H36" s="760">
        <v>109</v>
      </c>
      <c r="I36" s="791">
        <v>0.68553459119496851</v>
      </c>
      <c r="J36" s="819">
        <v>29078.620000000003</v>
      </c>
      <c r="K36" s="768">
        <v>0.19882721928852298</v>
      </c>
      <c r="L36" s="760">
        <v>50</v>
      </c>
      <c r="M36" s="791">
        <v>0.31446540880503143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6F97BA81-EC17-4B4B-8809-70844CFC6BBB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3075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40" customWidth="1"/>
    <col min="5" max="5" width="13.5703125" style="330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1" customWidth="1"/>
    <col min="13" max="13" width="11.140625" style="331" customWidth="1"/>
    <col min="14" max="14" width="7.7109375" style="247" customWidth="1"/>
    <col min="15" max="15" width="7.7109375" style="341" customWidth="1"/>
    <col min="16" max="16" width="11.140625" style="331" customWidth="1"/>
    <col min="17" max="17" width="5.42578125" style="332" bestFit="1" customWidth="1"/>
    <col min="18" max="18" width="7.7109375" style="247" customWidth="1"/>
    <col min="19" max="19" width="5.42578125" style="332" bestFit="1" customWidth="1"/>
    <col min="20" max="20" width="7.7109375" style="341" customWidth="1"/>
    <col min="21" max="21" width="5.42578125" style="332" bestFit="1" customWidth="1"/>
    <col min="22" max="16384" width="8.85546875" style="247"/>
  </cols>
  <sheetData>
    <row r="1" spans="1:21" ht="18.600000000000001" customHeight="1" thickBot="1" x14ac:dyDescent="0.35">
      <c r="A1" s="542" t="s">
        <v>4294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</row>
    <row r="2" spans="1:21" ht="14.45" customHeight="1" thickBot="1" x14ac:dyDescent="0.25">
      <c r="A2" s="70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5" customHeight="1" thickBot="1" x14ac:dyDescent="0.25">
      <c r="A3" s="574"/>
      <c r="B3" s="575"/>
      <c r="C3" s="575"/>
      <c r="D3" s="575"/>
      <c r="E3" s="575"/>
      <c r="F3" s="575"/>
      <c r="G3" s="575"/>
      <c r="H3" s="575"/>
      <c r="I3" s="575"/>
      <c r="J3" s="575"/>
      <c r="K3" s="576" t="s">
        <v>158</v>
      </c>
      <c r="L3" s="577"/>
      <c r="M3" s="70">
        <f>SUBTOTAL(9,M7:M1048576)</f>
        <v>10070402.469999989</v>
      </c>
      <c r="N3" s="70">
        <f>SUBTOTAL(9,N7:N1048576)</f>
        <v>24633</v>
      </c>
      <c r="O3" s="70">
        <f>SUBTOTAL(9,O7:O1048576)</f>
        <v>14250</v>
      </c>
      <c r="P3" s="70">
        <f>SUBTOTAL(9,P7:P1048576)</f>
        <v>6881610.2400000077</v>
      </c>
      <c r="Q3" s="71">
        <f>IF(M3=0,0,P3/M3)</f>
        <v>0.68335007071470255</v>
      </c>
      <c r="R3" s="70">
        <f>SUBTOTAL(9,R7:R1048576)</f>
        <v>14721</v>
      </c>
      <c r="S3" s="71">
        <f>IF(N3=0,0,R3/N3)</f>
        <v>0.59761295822676896</v>
      </c>
      <c r="T3" s="70">
        <f>SUBTOTAL(9,T7:T1048576)</f>
        <v>8379</v>
      </c>
      <c r="U3" s="72">
        <f>IF(O3=0,0,T3/O3)</f>
        <v>0.58799999999999997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78" t="s">
        <v>15</v>
      </c>
      <c r="N4" s="579"/>
      <c r="O4" s="579"/>
      <c r="P4" s="580" t="s">
        <v>21</v>
      </c>
      <c r="Q4" s="579"/>
      <c r="R4" s="579"/>
      <c r="S4" s="579"/>
      <c r="T4" s="579"/>
      <c r="U4" s="581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1" t="s">
        <v>22</v>
      </c>
      <c r="Q5" s="572"/>
      <c r="R5" s="571" t="s">
        <v>13</v>
      </c>
      <c r="S5" s="572"/>
      <c r="T5" s="571" t="s">
        <v>20</v>
      </c>
      <c r="U5" s="573"/>
    </row>
    <row r="6" spans="1:21" s="330" customFormat="1" ht="14.45" customHeight="1" thickBot="1" x14ac:dyDescent="0.25">
      <c r="A6" s="820" t="s">
        <v>23</v>
      </c>
      <c r="B6" s="821" t="s">
        <v>5</v>
      </c>
      <c r="C6" s="820" t="s">
        <v>24</v>
      </c>
      <c r="D6" s="821" t="s">
        <v>6</v>
      </c>
      <c r="E6" s="821" t="s">
        <v>192</v>
      </c>
      <c r="F6" s="821" t="s">
        <v>25</v>
      </c>
      <c r="G6" s="821" t="s">
        <v>26</v>
      </c>
      <c r="H6" s="821" t="s">
        <v>8</v>
      </c>
      <c r="I6" s="821" t="s">
        <v>10</v>
      </c>
      <c r="J6" s="821" t="s">
        <v>11</v>
      </c>
      <c r="K6" s="821" t="s">
        <v>12</v>
      </c>
      <c r="L6" s="821" t="s">
        <v>27</v>
      </c>
      <c r="M6" s="822" t="s">
        <v>14</v>
      </c>
      <c r="N6" s="823" t="s">
        <v>28</v>
      </c>
      <c r="O6" s="823" t="s">
        <v>28</v>
      </c>
      <c r="P6" s="823" t="s">
        <v>14</v>
      </c>
      <c r="Q6" s="823" t="s">
        <v>2</v>
      </c>
      <c r="R6" s="823" t="s">
        <v>28</v>
      </c>
      <c r="S6" s="823" t="s">
        <v>2</v>
      </c>
      <c r="T6" s="823" t="s">
        <v>28</v>
      </c>
      <c r="U6" s="824" t="s">
        <v>2</v>
      </c>
    </row>
    <row r="7" spans="1:21" ht="14.45" customHeight="1" x14ac:dyDescent="0.2">
      <c r="A7" s="825">
        <v>11</v>
      </c>
      <c r="B7" s="826" t="s">
        <v>2224</v>
      </c>
      <c r="C7" s="826" t="s">
        <v>2228</v>
      </c>
      <c r="D7" s="827" t="s">
        <v>4291</v>
      </c>
      <c r="E7" s="828" t="s">
        <v>2239</v>
      </c>
      <c r="F7" s="826" t="s">
        <v>2227</v>
      </c>
      <c r="G7" s="826" t="s">
        <v>2269</v>
      </c>
      <c r="H7" s="826" t="s">
        <v>606</v>
      </c>
      <c r="I7" s="826" t="s">
        <v>2270</v>
      </c>
      <c r="J7" s="826" t="s">
        <v>2271</v>
      </c>
      <c r="K7" s="826" t="s">
        <v>2272</v>
      </c>
      <c r="L7" s="829">
        <v>500</v>
      </c>
      <c r="M7" s="829">
        <v>500</v>
      </c>
      <c r="N7" s="826">
        <v>1</v>
      </c>
      <c r="O7" s="830">
        <v>1</v>
      </c>
      <c r="P7" s="829">
        <v>500</v>
      </c>
      <c r="Q7" s="831">
        <v>1</v>
      </c>
      <c r="R7" s="826">
        <v>1</v>
      </c>
      <c r="S7" s="831">
        <v>1</v>
      </c>
      <c r="T7" s="830">
        <v>1</v>
      </c>
      <c r="U7" s="231">
        <v>1</v>
      </c>
    </row>
    <row r="8" spans="1:21" ht="14.45" customHeight="1" x14ac:dyDescent="0.2">
      <c r="A8" s="832">
        <v>11</v>
      </c>
      <c r="B8" s="833" t="s">
        <v>2224</v>
      </c>
      <c r="C8" s="833" t="s">
        <v>2228</v>
      </c>
      <c r="D8" s="834" t="s">
        <v>4291</v>
      </c>
      <c r="E8" s="835" t="s">
        <v>2240</v>
      </c>
      <c r="F8" s="833" t="s">
        <v>2225</v>
      </c>
      <c r="G8" s="833" t="s">
        <v>2273</v>
      </c>
      <c r="H8" s="833" t="s">
        <v>650</v>
      </c>
      <c r="I8" s="833" t="s">
        <v>1821</v>
      </c>
      <c r="J8" s="833" t="s">
        <v>765</v>
      </c>
      <c r="K8" s="833" t="s">
        <v>1822</v>
      </c>
      <c r="L8" s="836">
        <v>736.33</v>
      </c>
      <c r="M8" s="836">
        <v>736.33</v>
      </c>
      <c r="N8" s="833">
        <v>1</v>
      </c>
      <c r="O8" s="837">
        <v>1</v>
      </c>
      <c r="P8" s="836"/>
      <c r="Q8" s="838">
        <v>0</v>
      </c>
      <c r="R8" s="833"/>
      <c r="S8" s="838">
        <v>0</v>
      </c>
      <c r="T8" s="837"/>
      <c r="U8" s="839">
        <v>0</v>
      </c>
    </row>
    <row r="9" spans="1:21" ht="14.45" customHeight="1" x14ac:dyDescent="0.2">
      <c r="A9" s="832">
        <v>11</v>
      </c>
      <c r="B9" s="833" t="s">
        <v>2224</v>
      </c>
      <c r="C9" s="833" t="s">
        <v>2228</v>
      </c>
      <c r="D9" s="834" t="s">
        <v>4291</v>
      </c>
      <c r="E9" s="835" t="s">
        <v>2240</v>
      </c>
      <c r="F9" s="833" t="s">
        <v>2227</v>
      </c>
      <c r="G9" s="833" t="s">
        <v>2274</v>
      </c>
      <c r="H9" s="833" t="s">
        <v>606</v>
      </c>
      <c r="I9" s="833" t="s">
        <v>2275</v>
      </c>
      <c r="J9" s="833" t="s">
        <v>2276</v>
      </c>
      <c r="K9" s="833"/>
      <c r="L9" s="836">
        <v>245.43</v>
      </c>
      <c r="M9" s="836">
        <v>245.43</v>
      </c>
      <c r="N9" s="833">
        <v>1</v>
      </c>
      <c r="O9" s="837">
        <v>1</v>
      </c>
      <c r="P9" s="836">
        <v>245.43</v>
      </c>
      <c r="Q9" s="838">
        <v>1</v>
      </c>
      <c r="R9" s="833">
        <v>1</v>
      </c>
      <c r="S9" s="838">
        <v>1</v>
      </c>
      <c r="T9" s="837">
        <v>1</v>
      </c>
      <c r="U9" s="839">
        <v>1</v>
      </c>
    </row>
    <row r="10" spans="1:21" ht="14.45" customHeight="1" x14ac:dyDescent="0.2">
      <c r="A10" s="832">
        <v>11</v>
      </c>
      <c r="B10" s="833" t="s">
        <v>2224</v>
      </c>
      <c r="C10" s="833" t="s">
        <v>2228</v>
      </c>
      <c r="D10" s="834" t="s">
        <v>4291</v>
      </c>
      <c r="E10" s="835" t="s">
        <v>2240</v>
      </c>
      <c r="F10" s="833" t="s">
        <v>2227</v>
      </c>
      <c r="G10" s="833" t="s">
        <v>2274</v>
      </c>
      <c r="H10" s="833" t="s">
        <v>606</v>
      </c>
      <c r="I10" s="833" t="s">
        <v>2277</v>
      </c>
      <c r="J10" s="833" t="s">
        <v>2276</v>
      </c>
      <c r="K10" s="833"/>
      <c r="L10" s="836">
        <v>1000</v>
      </c>
      <c r="M10" s="836">
        <v>1000</v>
      </c>
      <c r="N10" s="833">
        <v>1</v>
      </c>
      <c r="O10" s="837">
        <v>1</v>
      </c>
      <c r="P10" s="836"/>
      <c r="Q10" s="838">
        <v>0</v>
      </c>
      <c r="R10" s="833"/>
      <c r="S10" s="838">
        <v>0</v>
      </c>
      <c r="T10" s="837"/>
      <c r="U10" s="839">
        <v>0</v>
      </c>
    </row>
    <row r="11" spans="1:21" ht="14.45" customHeight="1" x14ac:dyDescent="0.2">
      <c r="A11" s="832">
        <v>11</v>
      </c>
      <c r="B11" s="833" t="s">
        <v>2224</v>
      </c>
      <c r="C11" s="833" t="s">
        <v>2228</v>
      </c>
      <c r="D11" s="834" t="s">
        <v>4291</v>
      </c>
      <c r="E11" s="835" t="s">
        <v>2240</v>
      </c>
      <c r="F11" s="833" t="s">
        <v>2227</v>
      </c>
      <c r="G11" s="833" t="s">
        <v>2274</v>
      </c>
      <c r="H11" s="833" t="s">
        <v>606</v>
      </c>
      <c r="I11" s="833" t="s">
        <v>2278</v>
      </c>
      <c r="J11" s="833" t="s">
        <v>2279</v>
      </c>
      <c r="K11" s="833" t="s">
        <v>2280</v>
      </c>
      <c r="L11" s="836">
        <v>0</v>
      </c>
      <c r="M11" s="836">
        <v>0</v>
      </c>
      <c r="N11" s="833">
        <v>1</v>
      </c>
      <c r="O11" s="837">
        <v>1</v>
      </c>
      <c r="P11" s="836"/>
      <c r="Q11" s="838"/>
      <c r="R11" s="833"/>
      <c r="S11" s="838">
        <v>0</v>
      </c>
      <c r="T11" s="837"/>
      <c r="U11" s="839">
        <v>0</v>
      </c>
    </row>
    <row r="12" spans="1:21" ht="14.45" customHeight="1" x14ac:dyDescent="0.2">
      <c r="A12" s="832">
        <v>11</v>
      </c>
      <c r="B12" s="833" t="s">
        <v>2224</v>
      </c>
      <c r="C12" s="833" t="s">
        <v>2228</v>
      </c>
      <c r="D12" s="834" t="s">
        <v>4291</v>
      </c>
      <c r="E12" s="835" t="s">
        <v>2240</v>
      </c>
      <c r="F12" s="833" t="s">
        <v>2227</v>
      </c>
      <c r="G12" s="833" t="s">
        <v>2274</v>
      </c>
      <c r="H12" s="833" t="s">
        <v>606</v>
      </c>
      <c r="I12" s="833" t="s">
        <v>2281</v>
      </c>
      <c r="J12" s="833" t="s">
        <v>2282</v>
      </c>
      <c r="K12" s="833" t="s">
        <v>2283</v>
      </c>
      <c r="L12" s="836">
        <v>249.55</v>
      </c>
      <c r="M12" s="836">
        <v>499.1</v>
      </c>
      <c r="N12" s="833">
        <v>2</v>
      </c>
      <c r="O12" s="837">
        <v>1</v>
      </c>
      <c r="P12" s="836">
        <v>499.1</v>
      </c>
      <c r="Q12" s="838">
        <v>1</v>
      </c>
      <c r="R12" s="833">
        <v>2</v>
      </c>
      <c r="S12" s="838">
        <v>1</v>
      </c>
      <c r="T12" s="837">
        <v>1</v>
      </c>
      <c r="U12" s="839">
        <v>1</v>
      </c>
    </row>
    <row r="13" spans="1:21" ht="14.45" customHeight="1" x14ac:dyDescent="0.2">
      <c r="A13" s="832">
        <v>11</v>
      </c>
      <c r="B13" s="833" t="s">
        <v>2224</v>
      </c>
      <c r="C13" s="833" t="s">
        <v>2228</v>
      </c>
      <c r="D13" s="834" t="s">
        <v>4291</v>
      </c>
      <c r="E13" s="835" t="s">
        <v>2240</v>
      </c>
      <c r="F13" s="833" t="s">
        <v>2227</v>
      </c>
      <c r="G13" s="833" t="s">
        <v>2274</v>
      </c>
      <c r="H13" s="833" t="s">
        <v>606</v>
      </c>
      <c r="I13" s="833" t="s">
        <v>2284</v>
      </c>
      <c r="J13" s="833" t="s">
        <v>2285</v>
      </c>
      <c r="K13" s="833" t="s">
        <v>2286</v>
      </c>
      <c r="L13" s="836">
        <v>400.2</v>
      </c>
      <c r="M13" s="836">
        <v>400.2</v>
      </c>
      <c r="N13" s="833">
        <v>1</v>
      </c>
      <c r="O13" s="837">
        <v>1</v>
      </c>
      <c r="P13" s="836">
        <v>400.2</v>
      </c>
      <c r="Q13" s="838">
        <v>1</v>
      </c>
      <c r="R13" s="833">
        <v>1</v>
      </c>
      <c r="S13" s="838">
        <v>1</v>
      </c>
      <c r="T13" s="837">
        <v>1</v>
      </c>
      <c r="U13" s="839">
        <v>1</v>
      </c>
    </row>
    <row r="14" spans="1:21" ht="14.45" customHeight="1" x14ac:dyDescent="0.2">
      <c r="A14" s="832">
        <v>11</v>
      </c>
      <c r="B14" s="833" t="s">
        <v>2224</v>
      </c>
      <c r="C14" s="833" t="s">
        <v>2228</v>
      </c>
      <c r="D14" s="834" t="s">
        <v>4291</v>
      </c>
      <c r="E14" s="835" t="s">
        <v>2240</v>
      </c>
      <c r="F14" s="833" t="s">
        <v>2227</v>
      </c>
      <c r="G14" s="833" t="s">
        <v>2269</v>
      </c>
      <c r="H14" s="833" t="s">
        <v>606</v>
      </c>
      <c r="I14" s="833" t="s">
        <v>2275</v>
      </c>
      <c r="J14" s="833" t="s">
        <v>2287</v>
      </c>
      <c r="K14" s="833" t="s">
        <v>2288</v>
      </c>
      <c r="L14" s="836">
        <v>245.43</v>
      </c>
      <c r="M14" s="836">
        <v>245.43</v>
      </c>
      <c r="N14" s="833">
        <v>1</v>
      </c>
      <c r="O14" s="837">
        <v>1</v>
      </c>
      <c r="P14" s="836">
        <v>245.43</v>
      </c>
      <c r="Q14" s="838">
        <v>1</v>
      </c>
      <c r="R14" s="833">
        <v>1</v>
      </c>
      <c r="S14" s="838">
        <v>1</v>
      </c>
      <c r="T14" s="837">
        <v>1</v>
      </c>
      <c r="U14" s="839">
        <v>1</v>
      </c>
    </row>
    <row r="15" spans="1:21" ht="14.45" customHeight="1" x14ac:dyDescent="0.2">
      <c r="A15" s="832">
        <v>11</v>
      </c>
      <c r="B15" s="833" t="s">
        <v>2224</v>
      </c>
      <c r="C15" s="833" t="s">
        <v>2228</v>
      </c>
      <c r="D15" s="834" t="s">
        <v>4291</v>
      </c>
      <c r="E15" s="835" t="s">
        <v>2240</v>
      </c>
      <c r="F15" s="833" t="s">
        <v>2227</v>
      </c>
      <c r="G15" s="833" t="s">
        <v>2269</v>
      </c>
      <c r="H15" s="833" t="s">
        <v>606</v>
      </c>
      <c r="I15" s="833" t="s">
        <v>2270</v>
      </c>
      <c r="J15" s="833" t="s">
        <v>2271</v>
      </c>
      <c r="K15" s="833" t="s">
        <v>2272</v>
      </c>
      <c r="L15" s="836">
        <v>500</v>
      </c>
      <c r="M15" s="836">
        <v>2000</v>
      </c>
      <c r="N15" s="833">
        <v>4</v>
      </c>
      <c r="O15" s="837">
        <v>4</v>
      </c>
      <c r="P15" s="836">
        <v>2000</v>
      </c>
      <c r="Q15" s="838">
        <v>1</v>
      </c>
      <c r="R15" s="833">
        <v>4</v>
      </c>
      <c r="S15" s="838">
        <v>1</v>
      </c>
      <c r="T15" s="837">
        <v>4</v>
      </c>
      <c r="U15" s="839">
        <v>1</v>
      </c>
    </row>
    <row r="16" spans="1:21" ht="14.45" customHeight="1" x14ac:dyDescent="0.2">
      <c r="A16" s="832">
        <v>11</v>
      </c>
      <c r="B16" s="833" t="s">
        <v>2224</v>
      </c>
      <c r="C16" s="833" t="s">
        <v>2228</v>
      </c>
      <c r="D16" s="834" t="s">
        <v>4291</v>
      </c>
      <c r="E16" s="835" t="s">
        <v>2240</v>
      </c>
      <c r="F16" s="833" t="s">
        <v>2227</v>
      </c>
      <c r="G16" s="833" t="s">
        <v>2269</v>
      </c>
      <c r="H16" s="833" t="s">
        <v>606</v>
      </c>
      <c r="I16" s="833" t="s">
        <v>2289</v>
      </c>
      <c r="J16" s="833" t="s">
        <v>2290</v>
      </c>
      <c r="K16" s="833" t="s">
        <v>2291</v>
      </c>
      <c r="L16" s="836">
        <v>971.25</v>
      </c>
      <c r="M16" s="836">
        <v>2913.75</v>
      </c>
      <c r="N16" s="833">
        <v>3</v>
      </c>
      <c r="O16" s="837">
        <v>3</v>
      </c>
      <c r="P16" s="836">
        <v>2913.75</v>
      </c>
      <c r="Q16" s="838">
        <v>1</v>
      </c>
      <c r="R16" s="833">
        <v>3</v>
      </c>
      <c r="S16" s="838">
        <v>1</v>
      </c>
      <c r="T16" s="837">
        <v>3</v>
      </c>
      <c r="U16" s="839">
        <v>1</v>
      </c>
    </row>
    <row r="17" spans="1:21" ht="14.45" customHeight="1" x14ac:dyDescent="0.2">
      <c r="A17" s="832">
        <v>11</v>
      </c>
      <c r="B17" s="833" t="s">
        <v>2224</v>
      </c>
      <c r="C17" s="833" t="s">
        <v>2228</v>
      </c>
      <c r="D17" s="834" t="s">
        <v>4291</v>
      </c>
      <c r="E17" s="835" t="s">
        <v>2240</v>
      </c>
      <c r="F17" s="833" t="s">
        <v>2227</v>
      </c>
      <c r="G17" s="833" t="s">
        <v>2292</v>
      </c>
      <c r="H17" s="833" t="s">
        <v>606</v>
      </c>
      <c r="I17" s="833" t="s">
        <v>2293</v>
      </c>
      <c r="J17" s="833" t="s">
        <v>2294</v>
      </c>
      <c r="K17" s="833" t="s">
        <v>2295</v>
      </c>
      <c r="L17" s="836">
        <v>278.75</v>
      </c>
      <c r="M17" s="836">
        <v>557.5</v>
      </c>
      <c r="N17" s="833">
        <v>2</v>
      </c>
      <c r="O17" s="837">
        <v>1</v>
      </c>
      <c r="P17" s="836">
        <v>557.5</v>
      </c>
      <c r="Q17" s="838">
        <v>1</v>
      </c>
      <c r="R17" s="833">
        <v>2</v>
      </c>
      <c r="S17" s="838">
        <v>1</v>
      </c>
      <c r="T17" s="837">
        <v>1</v>
      </c>
      <c r="U17" s="839">
        <v>1</v>
      </c>
    </row>
    <row r="18" spans="1:21" ht="14.45" customHeight="1" x14ac:dyDescent="0.2">
      <c r="A18" s="832">
        <v>11</v>
      </c>
      <c r="B18" s="833" t="s">
        <v>2224</v>
      </c>
      <c r="C18" s="833" t="s">
        <v>2228</v>
      </c>
      <c r="D18" s="834" t="s">
        <v>4291</v>
      </c>
      <c r="E18" s="835" t="s">
        <v>2248</v>
      </c>
      <c r="F18" s="833" t="s">
        <v>2225</v>
      </c>
      <c r="G18" s="833" t="s">
        <v>2273</v>
      </c>
      <c r="H18" s="833" t="s">
        <v>650</v>
      </c>
      <c r="I18" s="833" t="s">
        <v>2296</v>
      </c>
      <c r="J18" s="833" t="s">
        <v>771</v>
      </c>
      <c r="K18" s="833" t="s">
        <v>2297</v>
      </c>
      <c r="L18" s="836">
        <v>1385.62</v>
      </c>
      <c r="M18" s="836">
        <v>2771.24</v>
      </c>
      <c r="N18" s="833">
        <v>2</v>
      </c>
      <c r="O18" s="837">
        <v>1</v>
      </c>
      <c r="P18" s="836">
        <v>2771.24</v>
      </c>
      <c r="Q18" s="838">
        <v>1</v>
      </c>
      <c r="R18" s="833">
        <v>2</v>
      </c>
      <c r="S18" s="838">
        <v>1</v>
      </c>
      <c r="T18" s="837">
        <v>1</v>
      </c>
      <c r="U18" s="839">
        <v>1</v>
      </c>
    </row>
    <row r="19" spans="1:21" ht="14.45" customHeight="1" x14ac:dyDescent="0.2">
      <c r="A19" s="832">
        <v>11</v>
      </c>
      <c r="B19" s="833" t="s">
        <v>2224</v>
      </c>
      <c r="C19" s="833" t="s">
        <v>2228</v>
      </c>
      <c r="D19" s="834" t="s">
        <v>4291</v>
      </c>
      <c r="E19" s="835" t="s">
        <v>2248</v>
      </c>
      <c r="F19" s="833" t="s">
        <v>2225</v>
      </c>
      <c r="G19" s="833" t="s">
        <v>2273</v>
      </c>
      <c r="H19" s="833" t="s">
        <v>650</v>
      </c>
      <c r="I19" s="833" t="s">
        <v>1821</v>
      </c>
      <c r="J19" s="833" t="s">
        <v>765</v>
      </c>
      <c r="K19" s="833" t="s">
        <v>1822</v>
      </c>
      <c r="L19" s="836">
        <v>736.33</v>
      </c>
      <c r="M19" s="836">
        <v>3681.6500000000005</v>
      </c>
      <c r="N19" s="833">
        <v>5</v>
      </c>
      <c r="O19" s="837">
        <v>4</v>
      </c>
      <c r="P19" s="836">
        <v>2208.9900000000002</v>
      </c>
      <c r="Q19" s="838">
        <v>0.6</v>
      </c>
      <c r="R19" s="833">
        <v>3</v>
      </c>
      <c r="S19" s="838">
        <v>0.6</v>
      </c>
      <c r="T19" s="837">
        <v>3</v>
      </c>
      <c r="U19" s="839">
        <v>0.75</v>
      </c>
    </row>
    <row r="20" spans="1:21" ht="14.45" customHeight="1" x14ac:dyDescent="0.2">
      <c r="A20" s="832">
        <v>11</v>
      </c>
      <c r="B20" s="833" t="s">
        <v>2224</v>
      </c>
      <c r="C20" s="833" t="s">
        <v>2228</v>
      </c>
      <c r="D20" s="834" t="s">
        <v>4291</v>
      </c>
      <c r="E20" s="835" t="s">
        <v>2248</v>
      </c>
      <c r="F20" s="833" t="s">
        <v>2225</v>
      </c>
      <c r="G20" s="833" t="s">
        <v>2298</v>
      </c>
      <c r="H20" s="833" t="s">
        <v>606</v>
      </c>
      <c r="I20" s="833" t="s">
        <v>2299</v>
      </c>
      <c r="J20" s="833" t="s">
        <v>2300</v>
      </c>
      <c r="K20" s="833" t="s">
        <v>2301</v>
      </c>
      <c r="L20" s="836">
        <v>150.26</v>
      </c>
      <c r="M20" s="836">
        <v>150.26</v>
      </c>
      <c r="N20" s="833">
        <v>1</v>
      </c>
      <c r="O20" s="837">
        <v>1</v>
      </c>
      <c r="P20" s="836">
        <v>150.26</v>
      </c>
      <c r="Q20" s="838">
        <v>1</v>
      </c>
      <c r="R20" s="833">
        <v>1</v>
      </c>
      <c r="S20" s="838">
        <v>1</v>
      </c>
      <c r="T20" s="837">
        <v>1</v>
      </c>
      <c r="U20" s="839">
        <v>1</v>
      </c>
    </row>
    <row r="21" spans="1:21" ht="14.45" customHeight="1" x14ac:dyDescent="0.2">
      <c r="A21" s="832">
        <v>11</v>
      </c>
      <c r="B21" s="833" t="s">
        <v>2224</v>
      </c>
      <c r="C21" s="833" t="s">
        <v>2228</v>
      </c>
      <c r="D21" s="834" t="s">
        <v>4291</v>
      </c>
      <c r="E21" s="835" t="s">
        <v>2248</v>
      </c>
      <c r="F21" s="833" t="s">
        <v>2227</v>
      </c>
      <c r="G21" s="833" t="s">
        <v>2274</v>
      </c>
      <c r="H21" s="833" t="s">
        <v>606</v>
      </c>
      <c r="I21" s="833" t="s">
        <v>2302</v>
      </c>
      <c r="J21" s="833" t="s">
        <v>2276</v>
      </c>
      <c r="K21" s="833"/>
      <c r="L21" s="836">
        <v>748.12</v>
      </c>
      <c r="M21" s="836">
        <v>748.12</v>
      </c>
      <c r="N21" s="833">
        <v>1</v>
      </c>
      <c r="O21" s="837">
        <v>1</v>
      </c>
      <c r="P21" s="836">
        <v>748.12</v>
      </c>
      <c r="Q21" s="838">
        <v>1</v>
      </c>
      <c r="R21" s="833">
        <v>1</v>
      </c>
      <c r="S21" s="838">
        <v>1</v>
      </c>
      <c r="T21" s="837">
        <v>1</v>
      </c>
      <c r="U21" s="839">
        <v>1</v>
      </c>
    </row>
    <row r="22" spans="1:21" ht="14.45" customHeight="1" x14ac:dyDescent="0.2">
      <c r="A22" s="832">
        <v>11</v>
      </c>
      <c r="B22" s="833" t="s">
        <v>2224</v>
      </c>
      <c r="C22" s="833" t="s">
        <v>2228</v>
      </c>
      <c r="D22" s="834" t="s">
        <v>4291</v>
      </c>
      <c r="E22" s="835" t="s">
        <v>2248</v>
      </c>
      <c r="F22" s="833" t="s">
        <v>2227</v>
      </c>
      <c r="G22" s="833" t="s">
        <v>2274</v>
      </c>
      <c r="H22" s="833" t="s">
        <v>606</v>
      </c>
      <c r="I22" s="833" t="s">
        <v>2270</v>
      </c>
      <c r="J22" s="833" t="s">
        <v>2276</v>
      </c>
      <c r="K22" s="833"/>
      <c r="L22" s="836">
        <v>500</v>
      </c>
      <c r="M22" s="836">
        <v>500</v>
      </c>
      <c r="N22" s="833">
        <v>1</v>
      </c>
      <c r="O22" s="837">
        <v>1</v>
      </c>
      <c r="P22" s="836">
        <v>500</v>
      </c>
      <c r="Q22" s="838">
        <v>1</v>
      </c>
      <c r="R22" s="833">
        <v>1</v>
      </c>
      <c r="S22" s="838">
        <v>1</v>
      </c>
      <c r="T22" s="837">
        <v>1</v>
      </c>
      <c r="U22" s="839">
        <v>1</v>
      </c>
    </row>
    <row r="23" spans="1:21" ht="14.45" customHeight="1" x14ac:dyDescent="0.2">
      <c r="A23" s="832">
        <v>11</v>
      </c>
      <c r="B23" s="833" t="s">
        <v>2224</v>
      </c>
      <c r="C23" s="833" t="s">
        <v>2228</v>
      </c>
      <c r="D23" s="834" t="s">
        <v>4291</v>
      </c>
      <c r="E23" s="835" t="s">
        <v>2248</v>
      </c>
      <c r="F23" s="833" t="s">
        <v>2227</v>
      </c>
      <c r="G23" s="833" t="s">
        <v>2274</v>
      </c>
      <c r="H23" s="833" t="s">
        <v>606</v>
      </c>
      <c r="I23" s="833" t="s">
        <v>2289</v>
      </c>
      <c r="J23" s="833" t="s">
        <v>2276</v>
      </c>
      <c r="K23" s="833"/>
      <c r="L23" s="836">
        <v>971.25</v>
      </c>
      <c r="M23" s="836">
        <v>971.25</v>
      </c>
      <c r="N23" s="833">
        <v>1</v>
      </c>
      <c r="O23" s="837">
        <v>1</v>
      </c>
      <c r="P23" s="836">
        <v>971.25</v>
      </c>
      <c r="Q23" s="838">
        <v>1</v>
      </c>
      <c r="R23" s="833">
        <v>1</v>
      </c>
      <c r="S23" s="838">
        <v>1</v>
      </c>
      <c r="T23" s="837">
        <v>1</v>
      </c>
      <c r="U23" s="839">
        <v>1</v>
      </c>
    </row>
    <row r="24" spans="1:21" ht="14.45" customHeight="1" x14ac:dyDescent="0.2">
      <c r="A24" s="832">
        <v>11</v>
      </c>
      <c r="B24" s="833" t="s">
        <v>2224</v>
      </c>
      <c r="C24" s="833" t="s">
        <v>2228</v>
      </c>
      <c r="D24" s="834" t="s">
        <v>4291</v>
      </c>
      <c r="E24" s="835" t="s">
        <v>2250</v>
      </c>
      <c r="F24" s="833" t="s">
        <v>2227</v>
      </c>
      <c r="G24" s="833" t="s">
        <v>2274</v>
      </c>
      <c r="H24" s="833" t="s">
        <v>606</v>
      </c>
      <c r="I24" s="833" t="s">
        <v>2303</v>
      </c>
      <c r="J24" s="833" t="s">
        <v>2276</v>
      </c>
      <c r="K24" s="833"/>
      <c r="L24" s="836">
        <v>500</v>
      </c>
      <c r="M24" s="836">
        <v>500</v>
      </c>
      <c r="N24" s="833">
        <v>1</v>
      </c>
      <c r="O24" s="837">
        <v>1</v>
      </c>
      <c r="P24" s="836">
        <v>500</v>
      </c>
      <c r="Q24" s="838">
        <v>1</v>
      </c>
      <c r="R24" s="833">
        <v>1</v>
      </c>
      <c r="S24" s="838">
        <v>1</v>
      </c>
      <c r="T24" s="837">
        <v>1</v>
      </c>
      <c r="U24" s="839">
        <v>1</v>
      </c>
    </row>
    <row r="25" spans="1:21" ht="14.45" customHeight="1" x14ac:dyDescent="0.2">
      <c r="A25" s="832">
        <v>11</v>
      </c>
      <c r="B25" s="833" t="s">
        <v>2224</v>
      </c>
      <c r="C25" s="833" t="s">
        <v>2228</v>
      </c>
      <c r="D25" s="834" t="s">
        <v>4291</v>
      </c>
      <c r="E25" s="835" t="s">
        <v>2250</v>
      </c>
      <c r="F25" s="833" t="s">
        <v>2227</v>
      </c>
      <c r="G25" s="833" t="s">
        <v>2274</v>
      </c>
      <c r="H25" s="833" t="s">
        <v>606</v>
      </c>
      <c r="I25" s="833" t="s">
        <v>2304</v>
      </c>
      <c r="J25" s="833" t="s">
        <v>2305</v>
      </c>
      <c r="K25" s="833" t="s">
        <v>2306</v>
      </c>
      <c r="L25" s="836">
        <v>1000.5</v>
      </c>
      <c r="M25" s="836">
        <v>1000.5</v>
      </c>
      <c r="N25" s="833">
        <v>1</v>
      </c>
      <c r="O25" s="837">
        <v>1</v>
      </c>
      <c r="P25" s="836">
        <v>1000.5</v>
      </c>
      <c r="Q25" s="838">
        <v>1</v>
      </c>
      <c r="R25" s="833">
        <v>1</v>
      </c>
      <c r="S25" s="838">
        <v>1</v>
      </c>
      <c r="T25" s="837">
        <v>1</v>
      </c>
      <c r="U25" s="839">
        <v>1</v>
      </c>
    </row>
    <row r="26" spans="1:21" ht="14.45" customHeight="1" x14ac:dyDescent="0.2">
      <c r="A26" s="832">
        <v>11</v>
      </c>
      <c r="B26" s="833" t="s">
        <v>2224</v>
      </c>
      <c r="C26" s="833" t="s">
        <v>2228</v>
      </c>
      <c r="D26" s="834" t="s">
        <v>4291</v>
      </c>
      <c r="E26" s="835" t="s">
        <v>2250</v>
      </c>
      <c r="F26" s="833" t="s">
        <v>2227</v>
      </c>
      <c r="G26" s="833" t="s">
        <v>2274</v>
      </c>
      <c r="H26" s="833" t="s">
        <v>606</v>
      </c>
      <c r="I26" s="833" t="s">
        <v>2307</v>
      </c>
      <c r="J26" s="833" t="s">
        <v>2308</v>
      </c>
      <c r="K26" s="833" t="s">
        <v>2309</v>
      </c>
      <c r="L26" s="836">
        <v>971.25</v>
      </c>
      <c r="M26" s="836">
        <v>971.25</v>
      </c>
      <c r="N26" s="833">
        <v>1</v>
      </c>
      <c r="O26" s="837">
        <v>1</v>
      </c>
      <c r="P26" s="836">
        <v>971.25</v>
      </c>
      <c r="Q26" s="838">
        <v>1</v>
      </c>
      <c r="R26" s="833">
        <v>1</v>
      </c>
      <c r="S26" s="838">
        <v>1</v>
      </c>
      <c r="T26" s="837">
        <v>1</v>
      </c>
      <c r="U26" s="839">
        <v>1</v>
      </c>
    </row>
    <row r="27" spans="1:21" ht="14.45" customHeight="1" x14ac:dyDescent="0.2">
      <c r="A27" s="832">
        <v>11</v>
      </c>
      <c r="B27" s="833" t="s">
        <v>2224</v>
      </c>
      <c r="C27" s="833" t="s">
        <v>2228</v>
      </c>
      <c r="D27" s="834" t="s">
        <v>4291</v>
      </c>
      <c r="E27" s="835" t="s">
        <v>2250</v>
      </c>
      <c r="F27" s="833" t="s">
        <v>2227</v>
      </c>
      <c r="G27" s="833" t="s">
        <v>2274</v>
      </c>
      <c r="H27" s="833" t="s">
        <v>606</v>
      </c>
      <c r="I27" s="833" t="s">
        <v>2310</v>
      </c>
      <c r="J27" s="833" t="s">
        <v>2311</v>
      </c>
      <c r="K27" s="833" t="s">
        <v>2312</v>
      </c>
      <c r="L27" s="836">
        <v>748.12</v>
      </c>
      <c r="M27" s="836">
        <v>748.12</v>
      </c>
      <c r="N27" s="833">
        <v>1</v>
      </c>
      <c r="O27" s="837">
        <v>1</v>
      </c>
      <c r="P27" s="836">
        <v>748.12</v>
      </c>
      <c r="Q27" s="838">
        <v>1</v>
      </c>
      <c r="R27" s="833">
        <v>1</v>
      </c>
      <c r="S27" s="838">
        <v>1</v>
      </c>
      <c r="T27" s="837">
        <v>1</v>
      </c>
      <c r="U27" s="839">
        <v>1</v>
      </c>
    </row>
    <row r="28" spans="1:21" ht="14.45" customHeight="1" x14ac:dyDescent="0.2">
      <c r="A28" s="832">
        <v>11</v>
      </c>
      <c r="B28" s="833" t="s">
        <v>2224</v>
      </c>
      <c r="C28" s="833" t="s">
        <v>2228</v>
      </c>
      <c r="D28" s="834" t="s">
        <v>4291</v>
      </c>
      <c r="E28" s="835" t="s">
        <v>2254</v>
      </c>
      <c r="F28" s="833" t="s">
        <v>2225</v>
      </c>
      <c r="G28" s="833" t="s">
        <v>2313</v>
      </c>
      <c r="H28" s="833" t="s">
        <v>606</v>
      </c>
      <c r="I28" s="833" t="s">
        <v>2314</v>
      </c>
      <c r="J28" s="833" t="s">
        <v>2315</v>
      </c>
      <c r="K28" s="833" t="s">
        <v>2316</v>
      </c>
      <c r="L28" s="836">
        <v>91.78</v>
      </c>
      <c r="M28" s="836">
        <v>91.78</v>
      </c>
      <c r="N28" s="833">
        <v>1</v>
      </c>
      <c r="O28" s="837">
        <v>1</v>
      </c>
      <c r="P28" s="836"/>
      <c r="Q28" s="838">
        <v>0</v>
      </c>
      <c r="R28" s="833"/>
      <c r="S28" s="838">
        <v>0</v>
      </c>
      <c r="T28" s="837"/>
      <c r="U28" s="839">
        <v>0</v>
      </c>
    </row>
    <row r="29" spans="1:21" ht="14.45" customHeight="1" x14ac:dyDescent="0.2">
      <c r="A29" s="832">
        <v>11</v>
      </c>
      <c r="B29" s="833" t="s">
        <v>2224</v>
      </c>
      <c r="C29" s="833" t="s">
        <v>2228</v>
      </c>
      <c r="D29" s="834" t="s">
        <v>4291</v>
      </c>
      <c r="E29" s="835" t="s">
        <v>2254</v>
      </c>
      <c r="F29" s="833" t="s">
        <v>2225</v>
      </c>
      <c r="G29" s="833" t="s">
        <v>2273</v>
      </c>
      <c r="H29" s="833" t="s">
        <v>650</v>
      </c>
      <c r="I29" s="833" t="s">
        <v>1821</v>
      </c>
      <c r="J29" s="833" t="s">
        <v>765</v>
      </c>
      <c r="K29" s="833" t="s">
        <v>1822</v>
      </c>
      <c r="L29" s="836">
        <v>736.33</v>
      </c>
      <c r="M29" s="836">
        <v>1472.66</v>
      </c>
      <c r="N29" s="833">
        <v>2</v>
      </c>
      <c r="O29" s="837">
        <v>1.5</v>
      </c>
      <c r="P29" s="836">
        <v>1472.66</v>
      </c>
      <c r="Q29" s="838">
        <v>1</v>
      </c>
      <c r="R29" s="833">
        <v>2</v>
      </c>
      <c r="S29" s="838">
        <v>1</v>
      </c>
      <c r="T29" s="837">
        <v>1.5</v>
      </c>
      <c r="U29" s="839">
        <v>1</v>
      </c>
    </row>
    <row r="30" spans="1:21" ht="14.45" customHeight="1" x14ac:dyDescent="0.2">
      <c r="A30" s="832">
        <v>11</v>
      </c>
      <c r="B30" s="833" t="s">
        <v>2224</v>
      </c>
      <c r="C30" s="833" t="s">
        <v>2228</v>
      </c>
      <c r="D30" s="834" t="s">
        <v>4291</v>
      </c>
      <c r="E30" s="835" t="s">
        <v>2254</v>
      </c>
      <c r="F30" s="833" t="s">
        <v>2225</v>
      </c>
      <c r="G30" s="833" t="s">
        <v>2317</v>
      </c>
      <c r="H30" s="833" t="s">
        <v>650</v>
      </c>
      <c r="I30" s="833" t="s">
        <v>1908</v>
      </c>
      <c r="J30" s="833" t="s">
        <v>874</v>
      </c>
      <c r="K30" s="833" t="s">
        <v>876</v>
      </c>
      <c r="L30" s="836">
        <v>0</v>
      </c>
      <c r="M30" s="836">
        <v>0</v>
      </c>
      <c r="N30" s="833">
        <v>1</v>
      </c>
      <c r="O30" s="837">
        <v>0.5</v>
      </c>
      <c r="P30" s="836">
        <v>0</v>
      </c>
      <c r="Q30" s="838"/>
      <c r="R30" s="833">
        <v>1</v>
      </c>
      <c r="S30" s="838">
        <v>1</v>
      </c>
      <c r="T30" s="837">
        <v>0.5</v>
      </c>
      <c r="U30" s="839">
        <v>1</v>
      </c>
    </row>
    <row r="31" spans="1:21" ht="14.45" customHeight="1" x14ac:dyDescent="0.2">
      <c r="A31" s="832">
        <v>11</v>
      </c>
      <c r="B31" s="833" t="s">
        <v>2224</v>
      </c>
      <c r="C31" s="833" t="s">
        <v>2228</v>
      </c>
      <c r="D31" s="834" t="s">
        <v>4291</v>
      </c>
      <c r="E31" s="835" t="s">
        <v>2254</v>
      </c>
      <c r="F31" s="833" t="s">
        <v>2227</v>
      </c>
      <c r="G31" s="833" t="s">
        <v>2274</v>
      </c>
      <c r="H31" s="833" t="s">
        <v>606</v>
      </c>
      <c r="I31" s="833" t="s">
        <v>2270</v>
      </c>
      <c r="J31" s="833" t="s">
        <v>2276</v>
      </c>
      <c r="K31" s="833"/>
      <c r="L31" s="836">
        <v>500</v>
      </c>
      <c r="M31" s="836">
        <v>500</v>
      </c>
      <c r="N31" s="833">
        <v>1</v>
      </c>
      <c r="O31" s="837">
        <v>1</v>
      </c>
      <c r="P31" s="836">
        <v>500</v>
      </c>
      <c r="Q31" s="838">
        <v>1</v>
      </c>
      <c r="R31" s="833">
        <v>1</v>
      </c>
      <c r="S31" s="838">
        <v>1</v>
      </c>
      <c r="T31" s="837">
        <v>1</v>
      </c>
      <c r="U31" s="839">
        <v>1</v>
      </c>
    </row>
    <row r="32" spans="1:21" ht="14.45" customHeight="1" x14ac:dyDescent="0.2">
      <c r="A32" s="832">
        <v>11</v>
      </c>
      <c r="B32" s="833" t="s">
        <v>2224</v>
      </c>
      <c r="C32" s="833" t="s">
        <v>2228</v>
      </c>
      <c r="D32" s="834" t="s">
        <v>4291</v>
      </c>
      <c r="E32" s="835" t="s">
        <v>2254</v>
      </c>
      <c r="F32" s="833" t="s">
        <v>2227</v>
      </c>
      <c r="G32" s="833" t="s">
        <v>2274</v>
      </c>
      <c r="H32" s="833" t="s">
        <v>606</v>
      </c>
      <c r="I32" s="833" t="s">
        <v>2293</v>
      </c>
      <c r="J32" s="833" t="s">
        <v>2276</v>
      </c>
      <c r="K32" s="833"/>
      <c r="L32" s="836">
        <v>278.75</v>
      </c>
      <c r="M32" s="836">
        <v>557.5</v>
      </c>
      <c r="N32" s="833">
        <v>2</v>
      </c>
      <c r="O32" s="837">
        <v>1</v>
      </c>
      <c r="P32" s="836">
        <v>557.5</v>
      </c>
      <c r="Q32" s="838">
        <v>1</v>
      </c>
      <c r="R32" s="833">
        <v>2</v>
      </c>
      <c r="S32" s="838">
        <v>1</v>
      </c>
      <c r="T32" s="837">
        <v>1</v>
      </c>
      <c r="U32" s="839">
        <v>1</v>
      </c>
    </row>
    <row r="33" spans="1:21" ht="14.45" customHeight="1" x14ac:dyDescent="0.2">
      <c r="A33" s="832">
        <v>11</v>
      </c>
      <c r="B33" s="833" t="s">
        <v>2224</v>
      </c>
      <c r="C33" s="833" t="s">
        <v>2228</v>
      </c>
      <c r="D33" s="834" t="s">
        <v>4291</v>
      </c>
      <c r="E33" s="835" t="s">
        <v>2254</v>
      </c>
      <c r="F33" s="833" t="s">
        <v>2227</v>
      </c>
      <c r="G33" s="833" t="s">
        <v>2274</v>
      </c>
      <c r="H33" s="833" t="s">
        <v>606</v>
      </c>
      <c r="I33" s="833" t="s">
        <v>2303</v>
      </c>
      <c r="J33" s="833" t="s">
        <v>2318</v>
      </c>
      <c r="K33" s="833" t="s">
        <v>2319</v>
      </c>
      <c r="L33" s="836">
        <v>500</v>
      </c>
      <c r="M33" s="836">
        <v>500</v>
      </c>
      <c r="N33" s="833">
        <v>1</v>
      </c>
      <c r="O33" s="837">
        <v>1</v>
      </c>
      <c r="P33" s="836">
        <v>500</v>
      </c>
      <c r="Q33" s="838">
        <v>1</v>
      </c>
      <c r="R33" s="833">
        <v>1</v>
      </c>
      <c r="S33" s="838">
        <v>1</v>
      </c>
      <c r="T33" s="837">
        <v>1</v>
      </c>
      <c r="U33" s="839">
        <v>1</v>
      </c>
    </row>
    <row r="34" spans="1:21" ht="14.45" customHeight="1" x14ac:dyDescent="0.2">
      <c r="A34" s="832">
        <v>11</v>
      </c>
      <c r="B34" s="833" t="s">
        <v>2224</v>
      </c>
      <c r="C34" s="833" t="s">
        <v>2228</v>
      </c>
      <c r="D34" s="834" t="s">
        <v>4291</v>
      </c>
      <c r="E34" s="835" t="s">
        <v>2254</v>
      </c>
      <c r="F34" s="833" t="s">
        <v>2227</v>
      </c>
      <c r="G34" s="833" t="s">
        <v>2274</v>
      </c>
      <c r="H34" s="833" t="s">
        <v>606</v>
      </c>
      <c r="I34" s="833" t="s">
        <v>2320</v>
      </c>
      <c r="J34" s="833" t="s">
        <v>2271</v>
      </c>
      <c r="K34" s="833" t="s">
        <v>2272</v>
      </c>
      <c r="L34" s="836">
        <v>562.03</v>
      </c>
      <c r="M34" s="836">
        <v>562.03</v>
      </c>
      <c r="N34" s="833">
        <v>1</v>
      </c>
      <c r="O34" s="837">
        <v>1</v>
      </c>
      <c r="P34" s="836"/>
      <c r="Q34" s="838">
        <v>0</v>
      </c>
      <c r="R34" s="833"/>
      <c r="S34" s="838">
        <v>0</v>
      </c>
      <c r="T34" s="837"/>
      <c r="U34" s="839">
        <v>0</v>
      </c>
    </row>
    <row r="35" spans="1:21" ht="14.45" customHeight="1" x14ac:dyDescent="0.2">
      <c r="A35" s="832">
        <v>11</v>
      </c>
      <c r="B35" s="833" t="s">
        <v>2224</v>
      </c>
      <c r="C35" s="833" t="s">
        <v>2228</v>
      </c>
      <c r="D35" s="834" t="s">
        <v>4291</v>
      </c>
      <c r="E35" s="835" t="s">
        <v>2254</v>
      </c>
      <c r="F35" s="833" t="s">
        <v>2227</v>
      </c>
      <c r="G35" s="833" t="s">
        <v>2274</v>
      </c>
      <c r="H35" s="833" t="s">
        <v>606</v>
      </c>
      <c r="I35" s="833" t="s">
        <v>2321</v>
      </c>
      <c r="J35" s="833" t="s">
        <v>2322</v>
      </c>
      <c r="K35" s="833" t="s">
        <v>2323</v>
      </c>
      <c r="L35" s="836">
        <v>492.19</v>
      </c>
      <c r="M35" s="836">
        <v>492.19</v>
      </c>
      <c r="N35" s="833">
        <v>1</v>
      </c>
      <c r="O35" s="837">
        <v>1</v>
      </c>
      <c r="P35" s="836">
        <v>492.19</v>
      </c>
      <c r="Q35" s="838">
        <v>1</v>
      </c>
      <c r="R35" s="833">
        <v>1</v>
      </c>
      <c r="S35" s="838">
        <v>1</v>
      </c>
      <c r="T35" s="837">
        <v>1</v>
      </c>
      <c r="U35" s="839">
        <v>1</v>
      </c>
    </row>
    <row r="36" spans="1:21" ht="14.45" customHeight="1" x14ac:dyDescent="0.2">
      <c r="A36" s="832">
        <v>11</v>
      </c>
      <c r="B36" s="833" t="s">
        <v>2224</v>
      </c>
      <c r="C36" s="833" t="s">
        <v>2228</v>
      </c>
      <c r="D36" s="834" t="s">
        <v>4291</v>
      </c>
      <c r="E36" s="835" t="s">
        <v>2254</v>
      </c>
      <c r="F36" s="833" t="s">
        <v>2227</v>
      </c>
      <c r="G36" s="833" t="s">
        <v>2269</v>
      </c>
      <c r="H36" s="833" t="s">
        <v>606</v>
      </c>
      <c r="I36" s="833" t="s">
        <v>2302</v>
      </c>
      <c r="J36" s="833" t="s">
        <v>2311</v>
      </c>
      <c r="K36" s="833" t="s">
        <v>2324</v>
      </c>
      <c r="L36" s="836">
        <v>748.12</v>
      </c>
      <c r="M36" s="836">
        <v>748.12</v>
      </c>
      <c r="N36" s="833">
        <v>1</v>
      </c>
      <c r="O36" s="837">
        <v>1</v>
      </c>
      <c r="P36" s="836">
        <v>748.12</v>
      </c>
      <c r="Q36" s="838">
        <v>1</v>
      </c>
      <c r="R36" s="833">
        <v>1</v>
      </c>
      <c r="S36" s="838">
        <v>1</v>
      </c>
      <c r="T36" s="837">
        <v>1</v>
      </c>
      <c r="U36" s="839">
        <v>1</v>
      </c>
    </row>
    <row r="37" spans="1:21" ht="14.45" customHeight="1" x14ac:dyDescent="0.2">
      <c r="A37" s="832">
        <v>11</v>
      </c>
      <c r="B37" s="833" t="s">
        <v>2224</v>
      </c>
      <c r="C37" s="833" t="s">
        <v>2228</v>
      </c>
      <c r="D37" s="834" t="s">
        <v>4291</v>
      </c>
      <c r="E37" s="835" t="s">
        <v>2254</v>
      </c>
      <c r="F37" s="833" t="s">
        <v>2227</v>
      </c>
      <c r="G37" s="833" t="s">
        <v>2269</v>
      </c>
      <c r="H37" s="833" t="s">
        <v>606</v>
      </c>
      <c r="I37" s="833" t="s">
        <v>2325</v>
      </c>
      <c r="J37" s="833" t="s">
        <v>2326</v>
      </c>
      <c r="K37" s="833" t="s">
        <v>2327</v>
      </c>
      <c r="L37" s="836">
        <v>350</v>
      </c>
      <c r="M37" s="836">
        <v>350</v>
      </c>
      <c r="N37" s="833">
        <v>1</v>
      </c>
      <c r="O37" s="837">
        <v>1</v>
      </c>
      <c r="P37" s="836">
        <v>350</v>
      </c>
      <c r="Q37" s="838">
        <v>1</v>
      </c>
      <c r="R37" s="833">
        <v>1</v>
      </c>
      <c r="S37" s="838">
        <v>1</v>
      </c>
      <c r="T37" s="837">
        <v>1</v>
      </c>
      <c r="U37" s="839">
        <v>1</v>
      </c>
    </row>
    <row r="38" spans="1:21" ht="14.45" customHeight="1" x14ac:dyDescent="0.2">
      <c r="A38" s="832">
        <v>11</v>
      </c>
      <c r="B38" s="833" t="s">
        <v>2224</v>
      </c>
      <c r="C38" s="833" t="s">
        <v>2228</v>
      </c>
      <c r="D38" s="834" t="s">
        <v>4291</v>
      </c>
      <c r="E38" s="835" t="s">
        <v>2254</v>
      </c>
      <c r="F38" s="833" t="s">
        <v>2227</v>
      </c>
      <c r="G38" s="833" t="s">
        <v>2269</v>
      </c>
      <c r="H38" s="833" t="s">
        <v>606</v>
      </c>
      <c r="I38" s="833" t="s">
        <v>2270</v>
      </c>
      <c r="J38" s="833" t="s">
        <v>2271</v>
      </c>
      <c r="K38" s="833" t="s">
        <v>2272</v>
      </c>
      <c r="L38" s="836">
        <v>500</v>
      </c>
      <c r="M38" s="836">
        <v>1500</v>
      </c>
      <c r="N38" s="833">
        <v>3</v>
      </c>
      <c r="O38" s="837">
        <v>3</v>
      </c>
      <c r="P38" s="836">
        <v>1500</v>
      </c>
      <c r="Q38" s="838">
        <v>1</v>
      </c>
      <c r="R38" s="833">
        <v>3</v>
      </c>
      <c r="S38" s="838">
        <v>1</v>
      </c>
      <c r="T38" s="837">
        <v>3</v>
      </c>
      <c r="U38" s="839">
        <v>1</v>
      </c>
    </row>
    <row r="39" spans="1:21" ht="14.45" customHeight="1" x14ac:dyDescent="0.2">
      <c r="A39" s="832">
        <v>11</v>
      </c>
      <c r="B39" s="833" t="s">
        <v>2224</v>
      </c>
      <c r="C39" s="833" t="s">
        <v>2228</v>
      </c>
      <c r="D39" s="834" t="s">
        <v>4291</v>
      </c>
      <c r="E39" s="835" t="s">
        <v>2254</v>
      </c>
      <c r="F39" s="833" t="s">
        <v>2227</v>
      </c>
      <c r="G39" s="833" t="s">
        <v>2269</v>
      </c>
      <c r="H39" s="833" t="s">
        <v>606</v>
      </c>
      <c r="I39" s="833" t="s">
        <v>2289</v>
      </c>
      <c r="J39" s="833" t="s">
        <v>2290</v>
      </c>
      <c r="K39" s="833" t="s">
        <v>2291</v>
      </c>
      <c r="L39" s="836">
        <v>971.25</v>
      </c>
      <c r="M39" s="836">
        <v>2913.75</v>
      </c>
      <c r="N39" s="833">
        <v>3</v>
      </c>
      <c r="O39" s="837">
        <v>3</v>
      </c>
      <c r="P39" s="836">
        <v>1942.5</v>
      </c>
      <c r="Q39" s="838">
        <v>0.66666666666666663</v>
      </c>
      <c r="R39" s="833">
        <v>2</v>
      </c>
      <c r="S39" s="838">
        <v>0.66666666666666663</v>
      </c>
      <c r="T39" s="837">
        <v>2</v>
      </c>
      <c r="U39" s="839">
        <v>0.66666666666666663</v>
      </c>
    </row>
    <row r="40" spans="1:21" ht="14.45" customHeight="1" x14ac:dyDescent="0.2">
      <c r="A40" s="832">
        <v>11</v>
      </c>
      <c r="B40" s="833" t="s">
        <v>2224</v>
      </c>
      <c r="C40" s="833" t="s">
        <v>2228</v>
      </c>
      <c r="D40" s="834" t="s">
        <v>4291</v>
      </c>
      <c r="E40" s="835" t="s">
        <v>2256</v>
      </c>
      <c r="F40" s="833" t="s">
        <v>2225</v>
      </c>
      <c r="G40" s="833" t="s">
        <v>2273</v>
      </c>
      <c r="H40" s="833" t="s">
        <v>650</v>
      </c>
      <c r="I40" s="833" t="s">
        <v>1821</v>
      </c>
      <c r="J40" s="833" t="s">
        <v>765</v>
      </c>
      <c r="K40" s="833" t="s">
        <v>1822</v>
      </c>
      <c r="L40" s="836">
        <v>736.33</v>
      </c>
      <c r="M40" s="836">
        <v>2945.32</v>
      </c>
      <c r="N40" s="833">
        <v>4</v>
      </c>
      <c r="O40" s="837">
        <v>1.5</v>
      </c>
      <c r="P40" s="836">
        <v>2945.32</v>
      </c>
      <c r="Q40" s="838">
        <v>1</v>
      </c>
      <c r="R40" s="833">
        <v>4</v>
      </c>
      <c r="S40" s="838">
        <v>1</v>
      </c>
      <c r="T40" s="837">
        <v>1.5</v>
      </c>
      <c r="U40" s="839">
        <v>1</v>
      </c>
    </row>
    <row r="41" spans="1:21" ht="14.45" customHeight="1" x14ac:dyDescent="0.2">
      <c r="A41" s="832">
        <v>11</v>
      </c>
      <c r="B41" s="833" t="s">
        <v>2224</v>
      </c>
      <c r="C41" s="833" t="s">
        <v>2228</v>
      </c>
      <c r="D41" s="834" t="s">
        <v>4291</v>
      </c>
      <c r="E41" s="835" t="s">
        <v>2256</v>
      </c>
      <c r="F41" s="833" t="s">
        <v>2225</v>
      </c>
      <c r="G41" s="833" t="s">
        <v>2273</v>
      </c>
      <c r="H41" s="833" t="s">
        <v>650</v>
      </c>
      <c r="I41" s="833" t="s">
        <v>1817</v>
      </c>
      <c r="J41" s="833" t="s">
        <v>765</v>
      </c>
      <c r="K41" s="833" t="s">
        <v>1818</v>
      </c>
      <c r="L41" s="836">
        <v>923.74</v>
      </c>
      <c r="M41" s="836">
        <v>2771.2200000000003</v>
      </c>
      <c r="N41" s="833">
        <v>3</v>
      </c>
      <c r="O41" s="837">
        <v>1.5</v>
      </c>
      <c r="P41" s="836">
        <v>2771.2200000000003</v>
      </c>
      <c r="Q41" s="838">
        <v>1</v>
      </c>
      <c r="R41" s="833">
        <v>3</v>
      </c>
      <c r="S41" s="838">
        <v>1</v>
      </c>
      <c r="T41" s="837">
        <v>1.5</v>
      </c>
      <c r="U41" s="839">
        <v>1</v>
      </c>
    </row>
    <row r="42" spans="1:21" ht="14.45" customHeight="1" x14ac:dyDescent="0.2">
      <c r="A42" s="832">
        <v>11</v>
      </c>
      <c r="B42" s="833" t="s">
        <v>2224</v>
      </c>
      <c r="C42" s="833" t="s">
        <v>2228</v>
      </c>
      <c r="D42" s="834" t="s">
        <v>4291</v>
      </c>
      <c r="E42" s="835" t="s">
        <v>2256</v>
      </c>
      <c r="F42" s="833" t="s">
        <v>2225</v>
      </c>
      <c r="G42" s="833" t="s">
        <v>2317</v>
      </c>
      <c r="H42" s="833" t="s">
        <v>650</v>
      </c>
      <c r="I42" s="833" t="s">
        <v>1908</v>
      </c>
      <c r="J42" s="833" t="s">
        <v>874</v>
      </c>
      <c r="K42" s="833" t="s">
        <v>876</v>
      </c>
      <c r="L42" s="836">
        <v>0</v>
      </c>
      <c r="M42" s="836">
        <v>0</v>
      </c>
      <c r="N42" s="833">
        <v>3</v>
      </c>
      <c r="O42" s="837">
        <v>2</v>
      </c>
      <c r="P42" s="836">
        <v>0</v>
      </c>
      <c r="Q42" s="838"/>
      <c r="R42" s="833">
        <v>2</v>
      </c>
      <c r="S42" s="838">
        <v>0.66666666666666663</v>
      </c>
      <c r="T42" s="837">
        <v>1</v>
      </c>
      <c r="U42" s="839">
        <v>0.5</v>
      </c>
    </row>
    <row r="43" spans="1:21" ht="14.45" customHeight="1" x14ac:dyDescent="0.2">
      <c r="A43" s="832">
        <v>11</v>
      </c>
      <c r="B43" s="833" t="s">
        <v>2224</v>
      </c>
      <c r="C43" s="833" t="s">
        <v>2228</v>
      </c>
      <c r="D43" s="834" t="s">
        <v>4291</v>
      </c>
      <c r="E43" s="835" t="s">
        <v>2256</v>
      </c>
      <c r="F43" s="833" t="s">
        <v>2227</v>
      </c>
      <c r="G43" s="833" t="s">
        <v>2269</v>
      </c>
      <c r="H43" s="833" t="s">
        <v>606</v>
      </c>
      <c r="I43" s="833" t="s">
        <v>2270</v>
      </c>
      <c r="J43" s="833" t="s">
        <v>2271</v>
      </c>
      <c r="K43" s="833" t="s">
        <v>2272</v>
      </c>
      <c r="L43" s="836">
        <v>500</v>
      </c>
      <c r="M43" s="836">
        <v>1500</v>
      </c>
      <c r="N43" s="833">
        <v>3</v>
      </c>
      <c r="O43" s="837">
        <v>3</v>
      </c>
      <c r="P43" s="836">
        <v>1500</v>
      </c>
      <c r="Q43" s="838">
        <v>1</v>
      </c>
      <c r="R43" s="833">
        <v>3</v>
      </c>
      <c r="S43" s="838">
        <v>1</v>
      </c>
      <c r="T43" s="837">
        <v>3</v>
      </c>
      <c r="U43" s="839">
        <v>1</v>
      </c>
    </row>
    <row r="44" spans="1:21" ht="14.45" customHeight="1" x14ac:dyDescent="0.2">
      <c r="A44" s="832">
        <v>11</v>
      </c>
      <c r="B44" s="833" t="s">
        <v>2224</v>
      </c>
      <c r="C44" s="833" t="s">
        <v>2228</v>
      </c>
      <c r="D44" s="834" t="s">
        <v>4291</v>
      </c>
      <c r="E44" s="835" t="s">
        <v>2262</v>
      </c>
      <c r="F44" s="833" t="s">
        <v>2225</v>
      </c>
      <c r="G44" s="833" t="s">
        <v>2273</v>
      </c>
      <c r="H44" s="833" t="s">
        <v>650</v>
      </c>
      <c r="I44" s="833" t="s">
        <v>1821</v>
      </c>
      <c r="J44" s="833" t="s">
        <v>765</v>
      </c>
      <c r="K44" s="833" t="s">
        <v>1822</v>
      </c>
      <c r="L44" s="836">
        <v>736.33</v>
      </c>
      <c r="M44" s="836">
        <v>2208.9900000000002</v>
      </c>
      <c r="N44" s="833">
        <v>3</v>
      </c>
      <c r="O44" s="837">
        <v>1.5</v>
      </c>
      <c r="P44" s="836">
        <v>736.33</v>
      </c>
      <c r="Q44" s="838">
        <v>0.33333333333333331</v>
      </c>
      <c r="R44" s="833">
        <v>1</v>
      </c>
      <c r="S44" s="838">
        <v>0.33333333333333331</v>
      </c>
      <c r="T44" s="837">
        <v>0.5</v>
      </c>
      <c r="U44" s="839">
        <v>0.33333333333333331</v>
      </c>
    </row>
    <row r="45" spans="1:21" ht="14.45" customHeight="1" x14ac:dyDescent="0.2">
      <c r="A45" s="832">
        <v>11</v>
      </c>
      <c r="B45" s="833" t="s">
        <v>2224</v>
      </c>
      <c r="C45" s="833" t="s">
        <v>2228</v>
      </c>
      <c r="D45" s="834" t="s">
        <v>4291</v>
      </c>
      <c r="E45" s="835" t="s">
        <v>2262</v>
      </c>
      <c r="F45" s="833" t="s">
        <v>2225</v>
      </c>
      <c r="G45" s="833" t="s">
        <v>2273</v>
      </c>
      <c r="H45" s="833" t="s">
        <v>650</v>
      </c>
      <c r="I45" s="833" t="s">
        <v>1825</v>
      </c>
      <c r="J45" s="833" t="s">
        <v>765</v>
      </c>
      <c r="K45" s="833" t="s">
        <v>1826</v>
      </c>
      <c r="L45" s="836">
        <v>490.89</v>
      </c>
      <c r="M45" s="836">
        <v>490.89</v>
      </c>
      <c r="N45" s="833">
        <v>1</v>
      </c>
      <c r="O45" s="837">
        <v>1</v>
      </c>
      <c r="P45" s="836"/>
      <c r="Q45" s="838">
        <v>0</v>
      </c>
      <c r="R45" s="833"/>
      <c r="S45" s="838">
        <v>0</v>
      </c>
      <c r="T45" s="837"/>
      <c r="U45" s="839">
        <v>0</v>
      </c>
    </row>
    <row r="46" spans="1:21" ht="14.45" customHeight="1" x14ac:dyDescent="0.2">
      <c r="A46" s="832">
        <v>11</v>
      </c>
      <c r="B46" s="833" t="s">
        <v>2224</v>
      </c>
      <c r="C46" s="833" t="s">
        <v>2228</v>
      </c>
      <c r="D46" s="834" t="s">
        <v>4291</v>
      </c>
      <c r="E46" s="835" t="s">
        <v>2262</v>
      </c>
      <c r="F46" s="833" t="s">
        <v>2225</v>
      </c>
      <c r="G46" s="833" t="s">
        <v>2317</v>
      </c>
      <c r="H46" s="833" t="s">
        <v>650</v>
      </c>
      <c r="I46" s="833" t="s">
        <v>1908</v>
      </c>
      <c r="J46" s="833" t="s">
        <v>874</v>
      </c>
      <c r="K46" s="833" t="s">
        <v>876</v>
      </c>
      <c r="L46" s="836">
        <v>0</v>
      </c>
      <c r="M46" s="836">
        <v>0</v>
      </c>
      <c r="N46" s="833">
        <v>1</v>
      </c>
      <c r="O46" s="837">
        <v>0.5</v>
      </c>
      <c r="P46" s="836">
        <v>0</v>
      </c>
      <c r="Q46" s="838"/>
      <c r="R46" s="833">
        <v>1</v>
      </c>
      <c r="S46" s="838">
        <v>1</v>
      </c>
      <c r="T46" s="837">
        <v>0.5</v>
      </c>
      <c r="U46" s="839">
        <v>1</v>
      </c>
    </row>
    <row r="47" spans="1:21" ht="14.45" customHeight="1" x14ac:dyDescent="0.2">
      <c r="A47" s="832">
        <v>11</v>
      </c>
      <c r="B47" s="833" t="s">
        <v>2224</v>
      </c>
      <c r="C47" s="833" t="s">
        <v>2228</v>
      </c>
      <c r="D47" s="834" t="s">
        <v>4291</v>
      </c>
      <c r="E47" s="835" t="s">
        <v>2262</v>
      </c>
      <c r="F47" s="833" t="s">
        <v>2227</v>
      </c>
      <c r="G47" s="833" t="s">
        <v>2269</v>
      </c>
      <c r="H47" s="833" t="s">
        <v>606</v>
      </c>
      <c r="I47" s="833" t="s">
        <v>2303</v>
      </c>
      <c r="J47" s="833" t="s">
        <v>2318</v>
      </c>
      <c r="K47" s="833" t="s">
        <v>2319</v>
      </c>
      <c r="L47" s="836">
        <v>500</v>
      </c>
      <c r="M47" s="836">
        <v>2000</v>
      </c>
      <c r="N47" s="833">
        <v>4</v>
      </c>
      <c r="O47" s="837">
        <v>4</v>
      </c>
      <c r="P47" s="836">
        <v>2000</v>
      </c>
      <c r="Q47" s="838">
        <v>1</v>
      </c>
      <c r="R47" s="833">
        <v>4</v>
      </c>
      <c r="S47" s="838">
        <v>1</v>
      </c>
      <c r="T47" s="837">
        <v>4</v>
      </c>
      <c r="U47" s="839">
        <v>1</v>
      </c>
    </row>
    <row r="48" spans="1:21" ht="14.45" customHeight="1" x14ac:dyDescent="0.2">
      <c r="A48" s="832">
        <v>11</v>
      </c>
      <c r="B48" s="833" t="s">
        <v>2224</v>
      </c>
      <c r="C48" s="833" t="s">
        <v>2228</v>
      </c>
      <c r="D48" s="834" t="s">
        <v>4291</v>
      </c>
      <c r="E48" s="835" t="s">
        <v>2266</v>
      </c>
      <c r="F48" s="833" t="s">
        <v>2225</v>
      </c>
      <c r="G48" s="833" t="s">
        <v>2328</v>
      </c>
      <c r="H48" s="833" t="s">
        <v>650</v>
      </c>
      <c r="I48" s="833" t="s">
        <v>1880</v>
      </c>
      <c r="J48" s="833" t="s">
        <v>989</v>
      </c>
      <c r="K48" s="833" t="s">
        <v>1029</v>
      </c>
      <c r="L48" s="836">
        <v>96.04</v>
      </c>
      <c r="M48" s="836">
        <v>192.08</v>
      </c>
      <c r="N48" s="833">
        <v>2</v>
      </c>
      <c r="O48" s="837">
        <v>0.5</v>
      </c>
      <c r="P48" s="836">
        <v>192.08</v>
      </c>
      <c r="Q48" s="838">
        <v>1</v>
      </c>
      <c r="R48" s="833">
        <v>2</v>
      </c>
      <c r="S48" s="838">
        <v>1</v>
      </c>
      <c r="T48" s="837">
        <v>0.5</v>
      </c>
      <c r="U48" s="839">
        <v>1</v>
      </c>
    </row>
    <row r="49" spans="1:21" ht="14.45" customHeight="1" x14ac:dyDescent="0.2">
      <c r="A49" s="832">
        <v>11</v>
      </c>
      <c r="B49" s="833" t="s">
        <v>2224</v>
      </c>
      <c r="C49" s="833" t="s">
        <v>2228</v>
      </c>
      <c r="D49" s="834" t="s">
        <v>4291</v>
      </c>
      <c r="E49" s="835" t="s">
        <v>2266</v>
      </c>
      <c r="F49" s="833" t="s">
        <v>2225</v>
      </c>
      <c r="G49" s="833" t="s">
        <v>2313</v>
      </c>
      <c r="H49" s="833" t="s">
        <v>606</v>
      </c>
      <c r="I49" s="833" t="s">
        <v>2329</v>
      </c>
      <c r="J49" s="833" t="s">
        <v>2315</v>
      </c>
      <c r="K49" s="833" t="s">
        <v>2330</v>
      </c>
      <c r="L49" s="836">
        <v>45.89</v>
      </c>
      <c r="M49" s="836">
        <v>45.89</v>
      </c>
      <c r="N49" s="833">
        <v>1</v>
      </c>
      <c r="O49" s="837">
        <v>0.5</v>
      </c>
      <c r="P49" s="836">
        <v>45.89</v>
      </c>
      <c r="Q49" s="838">
        <v>1</v>
      </c>
      <c r="R49" s="833">
        <v>1</v>
      </c>
      <c r="S49" s="838">
        <v>1</v>
      </c>
      <c r="T49" s="837">
        <v>0.5</v>
      </c>
      <c r="U49" s="839">
        <v>1</v>
      </c>
    </row>
    <row r="50" spans="1:21" ht="14.45" customHeight="1" x14ac:dyDescent="0.2">
      <c r="A50" s="832">
        <v>11</v>
      </c>
      <c r="B50" s="833" t="s">
        <v>2224</v>
      </c>
      <c r="C50" s="833" t="s">
        <v>2228</v>
      </c>
      <c r="D50" s="834" t="s">
        <v>4291</v>
      </c>
      <c r="E50" s="835" t="s">
        <v>2266</v>
      </c>
      <c r="F50" s="833" t="s">
        <v>2225</v>
      </c>
      <c r="G50" s="833" t="s">
        <v>2331</v>
      </c>
      <c r="H50" s="833" t="s">
        <v>606</v>
      </c>
      <c r="I50" s="833" t="s">
        <v>2332</v>
      </c>
      <c r="J50" s="833" t="s">
        <v>2333</v>
      </c>
      <c r="K50" s="833" t="s">
        <v>2334</v>
      </c>
      <c r="L50" s="836">
        <v>0</v>
      </c>
      <c r="M50" s="836">
        <v>0</v>
      </c>
      <c r="N50" s="833">
        <v>1</v>
      </c>
      <c r="O50" s="837">
        <v>1</v>
      </c>
      <c r="P50" s="836">
        <v>0</v>
      </c>
      <c r="Q50" s="838"/>
      <c r="R50" s="833">
        <v>1</v>
      </c>
      <c r="S50" s="838">
        <v>1</v>
      </c>
      <c r="T50" s="837">
        <v>1</v>
      </c>
      <c r="U50" s="839">
        <v>1</v>
      </c>
    </row>
    <row r="51" spans="1:21" ht="14.45" customHeight="1" x14ac:dyDescent="0.2">
      <c r="A51" s="832">
        <v>11</v>
      </c>
      <c r="B51" s="833" t="s">
        <v>2224</v>
      </c>
      <c r="C51" s="833" t="s">
        <v>2228</v>
      </c>
      <c r="D51" s="834" t="s">
        <v>4291</v>
      </c>
      <c r="E51" s="835" t="s">
        <v>2266</v>
      </c>
      <c r="F51" s="833" t="s">
        <v>2225</v>
      </c>
      <c r="G51" s="833" t="s">
        <v>2273</v>
      </c>
      <c r="H51" s="833" t="s">
        <v>650</v>
      </c>
      <c r="I51" s="833" t="s">
        <v>1821</v>
      </c>
      <c r="J51" s="833" t="s">
        <v>765</v>
      </c>
      <c r="K51" s="833" t="s">
        <v>1822</v>
      </c>
      <c r="L51" s="836">
        <v>736.33</v>
      </c>
      <c r="M51" s="836">
        <v>1472.66</v>
      </c>
      <c r="N51" s="833">
        <v>2</v>
      </c>
      <c r="O51" s="837">
        <v>1.5</v>
      </c>
      <c r="P51" s="836">
        <v>1472.66</v>
      </c>
      <c r="Q51" s="838">
        <v>1</v>
      </c>
      <c r="R51" s="833">
        <v>2</v>
      </c>
      <c r="S51" s="838">
        <v>1</v>
      </c>
      <c r="T51" s="837">
        <v>1.5</v>
      </c>
      <c r="U51" s="839">
        <v>1</v>
      </c>
    </row>
    <row r="52" spans="1:21" ht="14.45" customHeight="1" x14ac:dyDescent="0.2">
      <c r="A52" s="832">
        <v>11</v>
      </c>
      <c r="B52" s="833" t="s">
        <v>2224</v>
      </c>
      <c r="C52" s="833" t="s">
        <v>2228</v>
      </c>
      <c r="D52" s="834" t="s">
        <v>4291</v>
      </c>
      <c r="E52" s="835" t="s">
        <v>2266</v>
      </c>
      <c r="F52" s="833" t="s">
        <v>2225</v>
      </c>
      <c r="G52" s="833" t="s">
        <v>2273</v>
      </c>
      <c r="H52" s="833" t="s">
        <v>650</v>
      </c>
      <c r="I52" s="833" t="s">
        <v>1825</v>
      </c>
      <c r="J52" s="833" t="s">
        <v>765</v>
      </c>
      <c r="K52" s="833" t="s">
        <v>1826</v>
      </c>
      <c r="L52" s="836">
        <v>490.89</v>
      </c>
      <c r="M52" s="836">
        <v>490.89</v>
      </c>
      <c r="N52" s="833">
        <v>1</v>
      </c>
      <c r="O52" s="837">
        <v>0.5</v>
      </c>
      <c r="P52" s="836">
        <v>490.89</v>
      </c>
      <c r="Q52" s="838">
        <v>1</v>
      </c>
      <c r="R52" s="833">
        <v>1</v>
      </c>
      <c r="S52" s="838">
        <v>1</v>
      </c>
      <c r="T52" s="837">
        <v>0.5</v>
      </c>
      <c r="U52" s="839">
        <v>1</v>
      </c>
    </row>
    <row r="53" spans="1:21" ht="14.45" customHeight="1" x14ac:dyDescent="0.2">
      <c r="A53" s="832">
        <v>11</v>
      </c>
      <c r="B53" s="833" t="s">
        <v>2224</v>
      </c>
      <c r="C53" s="833" t="s">
        <v>2228</v>
      </c>
      <c r="D53" s="834" t="s">
        <v>4291</v>
      </c>
      <c r="E53" s="835" t="s">
        <v>2266</v>
      </c>
      <c r="F53" s="833" t="s">
        <v>2225</v>
      </c>
      <c r="G53" s="833" t="s">
        <v>2273</v>
      </c>
      <c r="H53" s="833" t="s">
        <v>650</v>
      </c>
      <c r="I53" s="833" t="s">
        <v>1817</v>
      </c>
      <c r="J53" s="833" t="s">
        <v>765</v>
      </c>
      <c r="K53" s="833" t="s">
        <v>1818</v>
      </c>
      <c r="L53" s="836">
        <v>923.74</v>
      </c>
      <c r="M53" s="836">
        <v>923.74</v>
      </c>
      <c r="N53" s="833">
        <v>1</v>
      </c>
      <c r="O53" s="837">
        <v>0.5</v>
      </c>
      <c r="P53" s="836">
        <v>923.74</v>
      </c>
      <c r="Q53" s="838">
        <v>1</v>
      </c>
      <c r="R53" s="833">
        <v>1</v>
      </c>
      <c r="S53" s="838">
        <v>1</v>
      </c>
      <c r="T53" s="837">
        <v>0.5</v>
      </c>
      <c r="U53" s="839">
        <v>1</v>
      </c>
    </row>
    <row r="54" spans="1:21" ht="14.45" customHeight="1" x14ac:dyDescent="0.2">
      <c r="A54" s="832">
        <v>11</v>
      </c>
      <c r="B54" s="833" t="s">
        <v>2224</v>
      </c>
      <c r="C54" s="833" t="s">
        <v>2228</v>
      </c>
      <c r="D54" s="834" t="s">
        <v>4291</v>
      </c>
      <c r="E54" s="835" t="s">
        <v>2266</v>
      </c>
      <c r="F54" s="833" t="s">
        <v>2225</v>
      </c>
      <c r="G54" s="833" t="s">
        <v>2335</v>
      </c>
      <c r="H54" s="833" t="s">
        <v>606</v>
      </c>
      <c r="I54" s="833" t="s">
        <v>2336</v>
      </c>
      <c r="J54" s="833" t="s">
        <v>668</v>
      </c>
      <c r="K54" s="833" t="s">
        <v>2337</v>
      </c>
      <c r="L54" s="836">
        <v>35.25</v>
      </c>
      <c r="M54" s="836">
        <v>35.25</v>
      </c>
      <c r="N54" s="833">
        <v>1</v>
      </c>
      <c r="O54" s="837">
        <v>0.5</v>
      </c>
      <c r="P54" s="836">
        <v>35.25</v>
      </c>
      <c r="Q54" s="838">
        <v>1</v>
      </c>
      <c r="R54" s="833">
        <v>1</v>
      </c>
      <c r="S54" s="838">
        <v>1</v>
      </c>
      <c r="T54" s="837">
        <v>0.5</v>
      </c>
      <c r="U54" s="839">
        <v>1</v>
      </c>
    </row>
    <row r="55" spans="1:21" ht="14.45" customHeight="1" x14ac:dyDescent="0.2">
      <c r="A55" s="832">
        <v>11</v>
      </c>
      <c r="B55" s="833" t="s">
        <v>2224</v>
      </c>
      <c r="C55" s="833" t="s">
        <v>2228</v>
      </c>
      <c r="D55" s="834" t="s">
        <v>4291</v>
      </c>
      <c r="E55" s="835" t="s">
        <v>2266</v>
      </c>
      <c r="F55" s="833" t="s">
        <v>2225</v>
      </c>
      <c r="G55" s="833" t="s">
        <v>2317</v>
      </c>
      <c r="H55" s="833" t="s">
        <v>650</v>
      </c>
      <c r="I55" s="833" t="s">
        <v>1911</v>
      </c>
      <c r="J55" s="833" t="s">
        <v>874</v>
      </c>
      <c r="K55" s="833" t="s">
        <v>1912</v>
      </c>
      <c r="L55" s="836">
        <v>61.49</v>
      </c>
      <c r="M55" s="836">
        <v>61.49</v>
      </c>
      <c r="N55" s="833">
        <v>1</v>
      </c>
      <c r="O55" s="837">
        <v>0.5</v>
      </c>
      <c r="P55" s="836">
        <v>61.49</v>
      </c>
      <c r="Q55" s="838">
        <v>1</v>
      </c>
      <c r="R55" s="833">
        <v>1</v>
      </c>
      <c r="S55" s="838">
        <v>1</v>
      </c>
      <c r="T55" s="837">
        <v>0.5</v>
      </c>
      <c r="U55" s="839">
        <v>1</v>
      </c>
    </row>
    <row r="56" spans="1:21" ht="14.45" customHeight="1" x14ac:dyDescent="0.2">
      <c r="A56" s="832">
        <v>11</v>
      </c>
      <c r="B56" s="833" t="s">
        <v>2224</v>
      </c>
      <c r="C56" s="833" t="s">
        <v>2228</v>
      </c>
      <c r="D56" s="834" t="s">
        <v>4291</v>
      </c>
      <c r="E56" s="835" t="s">
        <v>2266</v>
      </c>
      <c r="F56" s="833" t="s">
        <v>2225</v>
      </c>
      <c r="G56" s="833" t="s">
        <v>2338</v>
      </c>
      <c r="H56" s="833" t="s">
        <v>606</v>
      </c>
      <c r="I56" s="833" t="s">
        <v>2339</v>
      </c>
      <c r="J56" s="833" t="s">
        <v>2340</v>
      </c>
      <c r="K56" s="833" t="s">
        <v>2341</v>
      </c>
      <c r="L56" s="836">
        <v>0</v>
      </c>
      <c r="M56" s="836">
        <v>0</v>
      </c>
      <c r="N56" s="833">
        <v>2</v>
      </c>
      <c r="O56" s="837">
        <v>1.5</v>
      </c>
      <c r="P56" s="836">
        <v>0</v>
      </c>
      <c r="Q56" s="838"/>
      <c r="R56" s="833">
        <v>2</v>
      </c>
      <c r="S56" s="838">
        <v>1</v>
      </c>
      <c r="T56" s="837">
        <v>1.5</v>
      </c>
      <c r="U56" s="839">
        <v>1</v>
      </c>
    </row>
    <row r="57" spans="1:21" ht="14.45" customHeight="1" x14ac:dyDescent="0.2">
      <c r="A57" s="832">
        <v>11</v>
      </c>
      <c r="B57" s="833" t="s">
        <v>2224</v>
      </c>
      <c r="C57" s="833" t="s">
        <v>2228</v>
      </c>
      <c r="D57" s="834" t="s">
        <v>4291</v>
      </c>
      <c r="E57" s="835" t="s">
        <v>2266</v>
      </c>
      <c r="F57" s="833" t="s">
        <v>2227</v>
      </c>
      <c r="G57" s="833" t="s">
        <v>2269</v>
      </c>
      <c r="H57" s="833" t="s">
        <v>606</v>
      </c>
      <c r="I57" s="833" t="s">
        <v>2270</v>
      </c>
      <c r="J57" s="833" t="s">
        <v>2271</v>
      </c>
      <c r="K57" s="833" t="s">
        <v>2272</v>
      </c>
      <c r="L57" s="836">
        <v>500</v>
      </c>
      <c r="M57" s="836">
        <v>500</v>
      </c>
      <c r="N57" s="833">
        <v>1</v>
      </c>
      <c r="O57" s="837">
        <v>1</v>
      </c>
      <c r="P57" s="836">
        <v>500</v>
      </c>
      <c r="Q57" s="838">
        <v>1</v>
      </c>
      <c r="R57" s="833">
        <v>1</v>
      </c>
      <c r="S57" s="838">
        <v>1</v>
      </c>
      <c r="T57" s="837">
        <v>1</v>
      </c>
      <c r="U57" s="839">
        <v>1</v>
      </c>
    </row>
    <row r="58" spans="1:21" ht="14.45" customHeight="1" x14ac:dyDescent="0.2">
      <c r="A58" s="832">
        <v>11</v>
      </c>
      <c r="B58" s="833" t="s">
        <v>2224</v>
      </c>
      <c r="C58" s="833" t="s">
        <v>2228</v>
      </c>
      <c r="D58" s="834" t="s">
        <v>4291</v>
      </c>
      <c r="E58" s="835" t="s">
        <v>2263</v>
      </c>
      <c r="F58" s="833" t="s">
        <v>2225</v>
      </c>
      <c r="G58" s="833" t="s">
        <v>2342</v>
      </c>
      <c r="H58" s="833" t="s">
        <v>606</v>
      </c>
      <c r="I58" s="833" t="s">
        <v>2343</v>
      </c>
      <c r="J58" s="833" t="s">
        <v>1013</v>
      </c>
      <c r="K58" s="833" t="s">
        <v>2344</v>
      </c>
      <c r="L58" s="836">
        <v>225.06</v>
      </c>
      <c r="M58" s="836">
        <v>450.12</v>
      </c>
      <c r="N58" s="833">
        <v>2</v>
      </c>
      <c r="O58" s="837">
        <v>1</v>
      </c>
      <c r="P58" s="836"/>
      <c r="Q58" s="838">
        <v>0</v>
      </c>
      <c r="R58" s="833"/>
      <c r="S58" s="838">
        <v>0</v>
      </c>
      <c r="T58" s="837"/>
      <c r="U58" s="839">
        <v>0</v>
      </c>
    </row>
    <row r="59" spans="1:21" ht="14.45" customHeight="1" x14ac:dyDescent="0.2">
      <c r="A59" s="832">
        <v>11</v>
      </c>
      <c r="B59" s="833" t="s">
        <v>2224</v>
      </c>
      <c r="C59" s="833" t="s">
        <v>2228</v>
      </c>
      <c r="D59" s="834" t="s">
        <v>4291</v>
      </c>
      <c r="E59" s="835" t="s">
        <v>2263</v>
      </c>
      <c r="F59" s="833" t="s">
        <v>2227</v>
      </c>
      <c r="G59" s="833" t="s">
        <v>2274</v>
      </c>
      <c r="H59" s="833" t="s">
        <v>606</v>
      </c>
      <c r="I59" s="833" t="s">
        <v>2270</v>
      </c>
      <c r="J59" s="833" t="s">
        <v>2276</v>
      </c>
      <c r="K59" s="833"/>
      <c r="L59" s="836">
        <v>500</v>
      </c>
      <c r="M59" s="836">
        <v>3000</v>
      </c>
      <c r="N59" s="833">
        <v>6</v>
      </c>
      <c r="O59" s="837">
        <v>6</v>
      </c>
      <c r="P59" s="836">
        <v>3000</v>
      </c>
      <c r="Q59" s="838">
        <v>1</v>
      </c>
      <c r="R59" s="833">
        <v>6</v>
      </c>
      <c r="S59" s="838">
        <v>1</v>
      </c>
      <c r="T59" s="837">
        <v>6</v>
      </c>
      <c r="U59" s="839">
        <v>1</v>
      </c>
    </row>
    <row r="60" spans="1:21" ht="14.45" customHeight="1" x14ac:dyDescent="0.2">
      <c r="A60" s="832">
        <v>11</v>
      </c>
      <c r="B60" s="833" t="s">
        <v>2224</v>
      </c>
      <c r="C60" s="833" t="s">
        <v>2228</v>
      </c>
      <c r="D60" s="834" t="s">
        <v>4291</v>
      </c>
      <c r="E60" s="835" t="s">
        <v>2263</v>
      </c>
      <c r="F60" s="833" t="s">
        <v>2227</v>
      </c>
      <c r="G60" s="833" t="s">
        <v>2274</v>
      </c>
      <c r="H60" s="833" t="s">
        <v>606</v>
      </c>
      <c r="I60" s="833" t="s">
        <v>2289</v>
      </c>
      <c r="J60" s="833" t="s">
        <v>2276</v>
      </c>
      <c r="K60" s="833"/>
      <c r="L60" s="836">
        <v>971.25</v>
      </c>
      <c r="M60" s="836">
        <v>971.25</v>
      </c>
      <c r="N60" s="833">
        <v>1</v>
      </c>
      <c r="O60" s="837">
        <v>1</v>
      </c>
      <c r="P60" s="836">
        <v>971.25</v>
      </c>
      <c r="Q60" s="838">
        <v>1</v>
      </c>
      <c r="R60" s="833">
        <v>1</v>
      </c>
      <c r="S60" s="838">
        <v>1</v>
      </c>
      <c r="T60" s="837">
        <v>1</v>
      </c>
      <c r="U60" s="839">
        <v>1</v>
      </c>
    </row>
    <row r="61" spans="1:21" ht="14.45" customHeight="1" x14ac:dyDescent="0.2">
      <c r="A61" s="832">
        <v>11</v>
      </c>
      <c r="B61" s="833" t="s">
        <v>2224</v>
      </c>
      <c r="C61" s="833" t="s">
        <v>2228</v>
      </c>
      <c r="D61" s="834" t="s">
        <v>4291</v>
      </c>
      <c r="E61" s="835" t="s">
        <v>2263</v>
      </c>
      <c r="F61" s="833" t="s">
        <v>2227</v>
      </c>
      <c r="G61" s="833" t="s">
        <v>2274</v>
      </c>
      <c r="H61" s="833" t="s">
        <v>606</v>
      </c>
      <c r="I61" s="833" t="s">
        <v>2277</v>
      </c>
      <c r="J61" s="833" t="s">
        <v>2276</v>
      </c>
      <c r="K61" s="833"/>
      <c r="L61" s="836">
        <v>1000</v>
      </c>
      <c r="M61" s="836">
        <v>1000</v>
      </c>
      <c r="N61" s="833">
        <v>1</v>
      </c>
      <c r="O61" s="837">
        <v>1</v>
      </c>
      <c r="P61" s="836"/>
      <c r="Q61" s="838">
        <v>0</v>
      </c>
      <c r="R61" s="833"/>
      <c r="S61" s="838">
        <v>0</v>
      </c>
      <c r="T61" s="837"/>
      <c r="U61" s="839">
        <v>0</v>
      </c>
    </row>
    <row r="62" spans="1:21" ht="14.45" customHeight="1" x14ac:dyDescent="0.2">
      <c r="A62" s="832">
        <v>11</v>
      </c>
      <c r="B62" s="833" t="s">
        <v>2224</v>
      </c>
      <c r="C62" s="833" t="s">
        <v>2228</v>
      </c>
      <c r="D62" s="834" t="s">
        <v>4291</v>
      </c>
      <c r="E62" s="835" t="s">
        <v>2263</v>
      </c>
      <c r="F62" s="833" t="s">
        <v>2227</v>
      </c>
      <c r="G62" s="833" t="s">
        <v>2274</v>
      </c>
      <c r="H62" s="833" t="s">
        <v>606</v>
      </c>
      <c r="I62" s="833" t="s">
        <v>2345</v>
      </c>
      <c r="J62" s="833" t="s">
        <v>2276</v>
      </c>
      <c r="K62" s="833"/>
      <c r="L62" s="836">
        <v>200</v>
      </c>
      <c r="M62" s="836">
        <v>400</v>
      </c>
      <c r="N62" s="833">
        <v>2</v>
      </c>
      <c r="O62" s="837">
        <v>1</v>
      </c>
      <c r="P62" s="836"/>
      <c r="Q62" s="838">
        <v>0</v>
      </c>
      <c r="R62" s="833"/>
      <c r="S62" s="838">
        <v>0</v>
      </c>
      <c r="T62" s="837"/>
      <c r="U62" s="839">
        <v>0</v>
      </c>
    </row>
    <row r="63" spans="1:21" ht="14.45" customHeight="1" x14ac:dyDescent="0.2">
      <c r="A63" s="832">
        <v>11</v>
      </c>
      <c r="B63" s="833" t="s">
        <v>2224</v>
      </c>
      <c r="C63" s="833" t="s">
        <v>2228</v>
      </c>
      <c r="D63" s="834" t="s">
        <v>4291</v>
      </c>
      <c r="E63" s="835" t="s">
        <v>2263</v>
      </c>
      <c r="F63" s="833" t="s">
        <v>2227</v>
      </c>
      <c r="G63" s="833" t="s">
        <v>2274</v>
      </c>
      <c r="H63" s="833" t="s">
        <v>606</v>
      </c>
      <c r="I63" s="833" t="s">
        <v>2293</v>
      </c>
      <c r="J63" s="833" t="s">
        <v>2276</v>
      </c>
      <c r="K63" s="833"/>
      <c r="L63" s="836">
        <v>278.75</v>
      </c>
      <c r="M63" s="836">
        <v>557.5</v>
      </c>
      <c r="N63" s="833">
        <v>2</v>
      </c>
      <c r="O63" s="837">
        <v>1</v>
      </c>
      <c r="P63" s="836">
        <v>557.5</v>
      </c>
      <c r="Q63" s="838">
        <v>1</v>
      </c>
      <c r="R63" s="833">
        <v>2</v>
      </c>
      <c r="S63" s="838">
        <v>1</v>
      </c>
      <c r="T63" s="837">
        <v>1</v>
      </c>
      <c r="U63" s="839">
        <v>1</v>
      </c>
    </row>
    <row r="64" spans="1:21" ht="14.45" customHeight="1" x14ac:dyDescent="0.2">
      <c r="A64" s="832">
        <v>11</v>
      </c>
      <c r="B64" s="833" t="s">
        <v>2224</v>
      </c>
      <c r="C64" s="833" t="s">
        <v>2228</v>
      </c>
      <c r="D64" s="834" t="s">
        <v>4291</v>
      </c>
      <c r="E64" s="835" t="s">
        <v>2263</v>
      </c>
      <c r="F64" s="833" t="s">
        <v>2227</v>
      </c>
      <c r="G64" s="833" t="s">
        <v>2274</v>
      </c>
      <c r="H64" s="833" t="s">
        <v>606</v>
      </c>
      <c r="I64" s="833" t="s">
        <v>2346</v>
      </c>
      <c r="J64" s="833" t="s">
        <v>2276</v>
      </c>
      <c r="K64" s="833"/>
      <c r="L64" s="836">
        <v>1000</v>
      </c>
      <c r="M64" s="836">
        <v>2000</v>
      </c>
      <c r="N64" s="833">
        <v>2</v>
      </c>
      <c r="O64" s="837">
        <v>2</v>
      </c>
      <c r="P64" s="836">
        <v>2000</v>
      </c>
      <c r="Q64" s="838">
        <v>1</v>
      </c>
      <c r="R64" s="833">
        <v>2</v>
      </c>
      <c r="S64" s="838">
        <v>1</v>
      </c>
      <c r="T64" s="837">
        <v>2</v>
      </c>
      <c r="U64" s="839">
        <v>1</v>
      </c>
    </row>
    <row r="65" spans="1:21" ht="14.45" customHeight="1" x14ac:dyDescent="0.2">
      <c r="A65" s="832">
        <v>11</v>
      </c>
      <c r="B65" s="833" t="s">
        <v>2224</v>
      </c>
      <c r="C65" s="833" t="s">
        <v>2228</v>
      </c>
      <c r="D65" s="834" t="s">
        <v>4291</v>
      </c>
      <c r="E65" s="835" t="s">
        <v>2263</v>
      </c>
      <c r="F65" s="833" t="s">
        <v>2227</v>
      </c>
      <c r="G65" s="833" t="s">
        <v>2274</v>
      </c>
      <c r="H65" s="833" t="s">
        <v>606</v>
      </c>
      <c r="I65" s="833" t="s">
        <v>2347</v>
      </c>
      <c r="J65" s="833" t="s">
        <v>2348</v>
      </c>
      <c r="K65" s="833" t="s">
        <v>2280</v>
      </c>
      <c r="L65" s="836">
        <v>0</v>
      </c>
      <c r="M65" s="836">
        <v>0</v>
      </c>
      <c r="N65" s="833">
        <v>1</v>
      </c>
      <c r="O65" s="837">
        <v>1</v>
      </c>
      <c r="P65" s="836"/>
      <c r="Q65" s="838"/>
      <c r="R65" s="833"/>
      <c r="S65" s="838">
        <v>0</v>
      </c>
      <c r="T65" s="837"/>
      <c r="U65" s="839">
        <v>0</v>
      </c>
    </row>
    <row r="66" spans="1:21" ht="14.45" customHeight="1" x14ac:dyDescent="0.2">
      <c r="A66" s="832">
        <v>11</v>
      </c>
      <c r="B66" s="833" t="s">
        <v>2224</v>
      </c>
      <c r="C66" s="833" t="s">
        <v>2228</v>
      </c>
      <c r="D66" s="834" t="s">
        <v>4291</v>
      </c>
      <c r="E66" s="835" t="s">
        <v>2263</v>
      </c>
      <c r="F66" s="833" t="s">
        <v>2227</v>
      </c>
      <c r="G66" s="833" t="s">
        <v>2269</v>
      </c>
      <c r="H66" s="833" t="s">
        <v>606</v>
      </c>
      <c r="I66" s="833" t="s">
        <v>2302</v>
      </c>
      <c r="J66" s="833" t="s">
        <v>2311</v>
      </c>
      <c r="K66" s="833" t="s">
        <v>2324</v>
      </c>
      <c r="L66" s="836">
        <v>748.12</v>
      </c>
      <c r="M66" s="836">
        <v>748.12</v>
      </c>
      <c r="N66" s="833">
        <v>1</v>
      </c>
      <c r="O66" s="837">
        <v>1</v>
      </c>
      <c r="P66" s="836">
        <v>748.12</v>
      </c>
      <c r="Q66" s="838">
        <v>1</v>
      </c>
      <c r="R66" s="833">
        <v>1</v>
      </c>
      <c r="S66" s="838">
        <v>1</v>
      </c>
      <c r="T66" s="837">
        <v>1</v>
      </c>
      <c r="U66" s="839">
        <v>1</v>
      </c>
    </row>
    <row r="67" spans="1:21" ht="14.45" customHeight="1" x14ac:dyDescent="0.2">
      <c r="A67" s="832">
        <v>11</v>
      </c>
      <c r="B67" s="833" t="s">
        <v>2224</v>
      </c>
      <c r="C67" s="833" t="s">
        <v>2228</v>
      </c>
      <c r="D67" s="834" t="s">
        <v>4291</v>
      </c>
      <c r="E67" s="835" t="s">
        <v>2263</v>
      </c>
      <c r="F67" s="833" t="s">
        <v>2227</v>
      </c>
      <c r="G67" s="833" t="s">
        <v>2269</v>
      </c>
      <c r="H67" s="833" t="s">
        <v>606</v>
      </c>
      <c r="I67" s="833" t="s">
        <v>2349</v>
      </c>
      <c r="J67" s="833" t="s">
        <v>2350</v>
      </c>
      <c r="K67" s="833" t="s">
        <v>2351</v>
      </c>
      <c r="L67" s="836">
        <v>1000</v>
      </c>
      <c r="M67" s="836">
        <v>2000</v>
      </c>
      <c r="N67" s="833">
        <v>2</v>
      </c>
      <c r="O67" s="837">
        <v>2</v>
      </c>
      <c r="P67" s="836">
        <v>2000</v>
      </c>
      <c r="Q67" s="838">
        <v>1</v>
      </c>
      <c r="R67" s="833">
        <v>2</v>
      </c>
      <c r="S67" s="838">
        <v>1</v>
      </c>
      <c r="T67" s="837">
        <v>2</v>
      </c>
      <c r="U67" s="839">
        <v>1</v>
      </c>
    </row>
    <row r="68" spans="1:21" ht="14.45" customHeight="1" x14ac:dyDescent="0.2">
      <c r="A68" s="832">
        <v>11</v>
      </c>
      <c r="B68" s="833" t="s">
        <v>2224</v>
      </c>
      <c r="C68" s="833" t="s">
        <v>2228</v>
      </c>
      <c r="D68" s="834" t="s">
        <v>4291</v>
      </c>
      <c r="E68" s="835" t="s">
        <v>2263</v>
      </c>
      <c r="F68" s="833" t="s">
        <v>2227</v>
      </c>
      <c r="G68" s="833" t="s">
        <v>2269</v>
      </c>
      <c r="H68" s="833" t="s">
        <v>606</v>
      </c>
      <c r="I68" s="833" t="s">
        <v>2270</v>
      </c>
      <c r="J68" s="833" t="s">
        <v>2271</v>
      </c>
      <c r="K68" s="833" t="s">
        <v>2272</v>
      </c>
      <c r="L68" s="836">
        <v>500</v>
      </c>
      <c r="M68" s="836">
        <v>2500</v>
      </c>
      <c r="N68" s="833">
        <v>5</v>
      </c>
      <c r="O68" s="837">
        <v>5</v>
      </c>
      <c r="P68" s="836">
        <v>2500</v>
      </c>
      <c r="Q68" s="838">
        <v>1</v>
      </c>
      <c r="R68" s="833">
        <v>5</v>
      </c>
      <c r="S68" s="838">
        <v>1</v>
      </c>
      <c r="T68" s="837">
        <v>5</v>
      </c>
      <c r="U68" s="839">
        <v>1</v>
      </c>
    </row>
    <row r="69" spans="1:21" ht="14.45" customHeight="1" x14ac:dyDescent="0.2">
      <c r="A69" s="832">
        <v>11</v>
      </c>
      <c r="B69" s="833" t="s">
        <v>2224</v>
      </c>
      <c r="C69" s="833" t="s">
        <v>2228</v>
      </c>
      <c r="D69" s="834" t="s">
        <v>4291</v>
      </c>
      <c r="E69" s="835" t="s">
        <v>2263</v>
      </c>
      <c r="F69" s="833" t="s">
        <v>2227</v>
      </c>
      <c r="G69" s="833" t="s">
        <v>2269</v>
      </c>
      <c r="H69" s="833" t="s">
        <v>606</v>
      </c>
      <c r="I69" s="833" t="s">
        <v>2289</v>
      </c>
      <c r="J69" s="833" t="s">
        <v>2290</v>
      </c>
      <c r="K69" s="833" t="s">
        <v>2291</v>
      </c>
      <c r="L69" s="836">
        <v>971.25</v>
      </c>
      <c r="M69" s="836">
        <v>3885</v>
      </c>
      <c r="N69" s="833">
        <v>4</v>
      </c>
      <c r="O69" s="837">
        <v>4</v>
      </c>
      <c r="P69" s="836">
        <v>3885</v>
      </c>
      <c r="Q69" s="838">
        <v>1</v>
      </c>
      <c r="R69" s="833">
        <v>4</v>
      </c>
      <c r="S69" s="838">
        <v>1</v>
      </c>
      <c r="T69" s="837">
        <v>4</v>
      </c>
      <c r="U69" s="839">
        <v>1</v>
      </c>
    </row>
    <row r="70" spans="1:21" ht="14.45" customHeight="1" x14ac:dyDescent="0.2">
      <c r="A70" s="832">
        <v>11</v>
      </c>
      <c r="B70" s="833" t="s">
        <v>2224</v>
      </c>
      <c r="C70" s="833" t="s">
        <v>2228</v>
      </c>
      <c r="D70" s="834" t="s">
        <v>4291</v>
      </c>
      <c r="E70" s="835" t="s">
        <v>2263</v>
      </c>
      <c r="F70" s="833" t="s">
        <v>2227</v>
      </c>
      <c r="G70" s="833" t="s">
        <v>2269</v>
      </c>
      <c r="H70" s="833" t="s">
        <v>606</v>
      </c>
      <c r="I70" s="833" t="s">
        <v>2303</v>
      </c>
      <c r="J70" s="833" t="s">
        <v>2318</v>
      </c>
      <c r="K70" s="833" t="s">
        <v>2319</v>
      </c>
      <c r="L70" s="836">
        <v>500</v>
      </c>
      <c r="M70" s="836">
        <v>500</v>
      </c>
      <c r="N70" s="833">
        <v>1</v>
      </c>
      <c r="O70" s="837">
        <v>1</v>
      </c>
      <c r="P70" s="836">
        <v>500</v>
      </c>
      <c r="Q70" s="838">
        <v>1</v>
      </c>
      <c r="R70" s="833">
        <v>1</v>
      </c>
      <c r="S70" s="838">
        <v>1</v>
      </c>
      <c r="T70" s="837">
        <v>1</v>
      </c>
      <c r="U70" s="839">
        <v>1</v>
      </c>
    </row>
    <row r="71" spans="1:21" ht="14.45" customHeight="1" x14ac:dyDescent="0.2">
      <c r="A71" s="832">
        <v>11</v>
      </c>
      <c r="B71" s="833" t="s">
        <v>2224</v>
      </c>
      <c r="C71" s="833" t="s">
        <v>2228</v>
      </c>
      <c r="D71" s="834" t="s">
        <v>4291</v>
      </c>
      <c r="E71" s="835" t="s">
        <v>2263</v>
      </c>
      <c r="F71" s="833" t="s">
        <v>2227</v>
      </c>
      <c r="G71" s="833" t="s">
        <v>2292</v>
      </c>
      <c r="H71" s="833" t="s">
        <v>606</v>
      </c>
      <c r="I71" s="833" t="s">
        <v>2345</v>
      </c>
      <c r="J71" s="833" t="s">
        <v>2285</v>
      </c>
      <c r="K71" s="833" t="s">
        <v>2352</v>
      </c>
      <c r="L71" s="836">
        <v>200</v>
      </c>
      <c r="M71" s="836">
        <v>400</v>
      </c>
      <c r="N71" s="833">
        <v>2</v>
      </c>
      <c r="O71" s="837">
        <v>1</v>
      </c>
      <c r="P71" s="836">
        <v>400</v>
      </c>
      <c r="Q71" s="838">
        <v>1</v>
      </c>
      <c r="R71" s="833">
        <v>2</v>
      </c>
      <c r="S71" s="838">
        <v>1</v>
      </c>
      <c r="T71" s="837">
        <v>1</v>
      </c>
      <c r="U71" s="839">
        <v>1</v>
      </c>
    </row>
    <row r="72" spans="1:21" ht="14.45" customHeight="1" x14ac:dyDescent="0.2">
      <c r="A72" s="832">
        <v>11</v>
      </c>
      <c r="B72" s="833" t="s">
        <v>2224</v>
      </c>
      <c r="C72" s="833" t="s">
        <v>2228</v>
      </c>
      <c r="D72" s="834" t="s">
        <v>4291</v>
      </c>
      <c r="E72" s="835" t="s">
        <v>2238</v>
      </c>
      <c r="F72" s="833" t="s">
        <v>2225</v>
      </c>
      <c r="G72" s="833" t="s">
        <v>2328</v>
      </c>
      <c r="H72" s="833" t="s">
        <v>650</v>
      </c>
      <c r="I72" s="833" t="s">
        <v>1880</v>
      </c>
      <c r="J72" s="833" t="s">
        <v>989</v>
      </c>
      <c r="K72" s="833" t="s">
        <v>1029</v>
      </c>
      <c r="L72" s="836">
        <v>96.04</v>
      </c>
      <c r="M72" s="836">
        <v>576.24</v>
      </c>
      <c r="N72" s="833">
        <v>6</v>
      </c>
      <c r="O72" s="837">
        <v>1.5</v>
      </c>
      <c r="P72" s="836">
        <v>384.16</v>
      </c>
      <c r="Q72" s="838">
        <v>0.66666666666666674</v>
      </c>
      <c r="R72" s="833">
        <v>4</v>
      </c>
      <c r="S72" s="838">
        <v>0.66666666666666663</v>
      </c>
      <c r="T72" s="837">
        <v>1</v>
      </c>
      <c r="U72" s="839">
        <v>0.66666666666666663</v>
      </c>
    </row>
    <row r="73" spans="1:21" ht="14.45" customHeight="1" x14ac:dyDescent="0.2">
      <c r="A73" s="832">
        <v>11</v>
      </c>
      <c r="B73" s="833" t="s">
        <v>2224</v>
      </c>
      <c r="C73" s="833" t="s">
        <v>2228</v>
      </c>
      <c r="D73" s="834" t="s">
        <v>4291</v>
      </c>
      <c r="E73" s="835" t="s">
        <v>2238</v>
      </c>
      <c r="F73" s="833" t="s">
        <v>2225</v>
      </c>
      <c r="G73" s="833" t="s">
        <v>2353</v>
      </c>
      <c r="H73" s="833" t="s">
        <v>606</v>
      </c>
      <c r="I73" s="833" t="s">
        <v>2354</v>
      </c>
      <c r="J73" s="833" t="s">
        <v>2355</v>
      </c>
      <c r="K73" s="833" t="s">
        <v>2356</v>
      </c>
      <c r="L73" s="836">
        <v>132.97999999999999</v>
      </c>
      <c r="M73" s="836">
        <v>132.97999999999999</v>
      </c>
      <c r="N73" s="833">
        <v>1</v>
      </c>
      <c r="O73" s="837">
        <v>1</v>
      </c>
      <c r="P73" s="836">
        <v>132.97999999999999</v>
      </c>
      <c r="Q73" s="838">
        <v>1</v>
      </c>
      <c r="R73" s="833">
        <v>1</v>
      </c>
      <c r="S73" s="838">
        <v>1</v>
      </c>
      <c r="T73" s="837">
        <v>1</v>
      </c>
      <c r="U73" s="839">
        <v>1</v>
      </c>
    </row>
    <row r="74" spans="1:21" ht="14.45" customHeight="1" x14ac:dyDescent="0.2">
      <c r="A74" s="832">
        <v>11</v>
      </c>
      <c r="B74" s="833" t="s">
        <v>2224</v>
      </c>
      <c r="C74" s="833" t="s">
        <v>2228</v>
      </c>
      <c r="D74" s="834" t="s">
        <v>4291</v>
      </c>
      <c r="E74" s="835" t="s">
        <v>2238</v>
      </c>
      <c r="F74" s="833" t="s">
        <v>2225</v>
      </c>
      <c r="G74" s="833" t="s">
        <v>2273</v>
      </c>
      <c r="H74" s="833" t="s">
        <v>650</v>
      </c>
      <c r="I74" s="833" t="s">
        <v>1821</v>
      </c>
      <c r="J74" s="833" t="s">
        <v>765</v>
      </c>
      <c r="K74" s="833" t="s">
        <v>1822</v>
      </c>
      <c r="L74" s="836">
        <v>736.33</v>
      </c>
      <c r="M74" s="836">
        <v>8835.9600000000009</v>
      </c>
      <c r="N74" s="833">
        <v>12</v>
      </c>
      <c r="O74" s="837">
        <v>8</v>
      </c>
      <c r="P74" s="836">
        <v>6626.97</v>
      </c>
      <c r="Q74" s="838">
        <v>0.75</v>
      </c>
      <c r="R74" s="833">
        <v>9</v>
      </c>
      <c r="S74" s="838">
        <v>0.75</v>
      </c>
      <c r="T74" s="837">
        <v>5.5</v>
      </c>
      <c r="U74" s="839">
        <v>0.6875</v>
      </c>
    </row>
    <row r="75" spans="1:21" ht="14.45" customHeight="1" x14ac:dyDescent="0.2">
      <c r="A75" s="832">
        <v>11</v>
      </c>
      <c r="B75" s="833" t="s">
        <v>2224</v>
      </c>
      <c r="C75" s="833" t="s">
        <v>2228</v>
      </c>
      <c r="D75" s="834" t="s">
        <v>4291</v>
      </c>
      <c r="E75" s="835" t="s">
        <v>2238</v>
      </c>
      <c r="F75" s="833" t="s">
        <v>2225</v>
      </c>
      <c r="G75" s="833" t="s">
        <v>2335</v>
      </c>
      <c r="H75" s="833" t="s">
        <v>606</v>
      </c>
      <c r="I75" s="833" t="s">
        <v>2336</v>
      </c>
      <c r="J75" s="833" t="s">
        <v>668</v>
      </c>
      <c r="K75" s="833" t="s">
        <v>2337</v>
      </c>
      <c r="L75" s="836">
        <v>35.25</v>
      </c>
      <c r="M75" s="836">
        <v>458.25</v>
      </c>
      <c r="N75" s="833">
        <v>13</v>
      </c>
      <c r="O75" s="837">
        <v>10</v>
      </c>
      <c r="P75" s="836">
        <v>246.75</v>
      </c>
      <c r="Q75" s="838">
        <v>0.53846153846153844</v>
      </c>
      <c r="R75" s="833">
        <v>7</v>
      </c>
      <c r="S75" s="838">
        <v>0.53846153846153844</v>
      </c>
      <c r="T75" s="837">
        <v>5</v>
      </c>
      <c r="U75" s="839">
        <v>0.5</v>
      </c>
    </row>
    <row r="76" spans="1:21" ht="14.45" customHeight="1" x14ac:dyDescent="0.2">
      <c r="A76" s="832">
        <v>11</v>
      </c>
      <c r="B76" s="833" t="s">
        <v>2224</v>
      </c>
      <c r="C76" s="833" t="s">
        <v>2228</v>
      </c>
      <c r="D76" s="834" t="s">
        <v>4291</v>
      </c>
      <c r="E76" s="835" t="s">
        <v>2238</v>
      </c>
      <c r="F76" s="833" t="s">
        <v>2225</v>
      </c>
      <c r="G76" s="833" t="s">
        <v>2335</v>
      </c>
      <c r="H76" s="833" t="s">
        <v>606</v>
      </c>
      <c r="I76" s="833" t="s">
        <v>2357</v>
      </c>
      <c r="J76" s="833" t="s">
        <v>668</v>
      </c>
      <c r="K76" s="833" t="s">
        <v>2358</v>
      </c>
      <c r="L76" s="836">
        <v>35.25</v>
      </c>
      <c r="M76" s="836">
        <v>70.5</v>
      </c>
      <c r="N76" s="833">
        <v>2</v>
      </c>
      <c r="O76" s="837">
        <v>2</v>
      </c>
      <c r="P76" s="836">
        <v>35.25</v>
      </c>
      <c r="Q76" s="838">
        <v>0.5</v>
      </c>
      <c r="R76" s="833">
        <v>1</v>
      </c>
      <c r="S76" s="838">
        <v>0.5</v>
      </c>
      <c r="T76" s="837">
        <v>1</v>
      </c>
      <c r="U76" s="839">
        <v>0.5</v>
      </c>
    </row>
    <row r="77" spans="1:21" ht="14.45" customHeight="1" x14ac:dyDescent="0.2">
      <c r="A77" s="832">
        <v>11</v>
      </c>
      <c r="B77" s="833" t="s">
        <v>2224</v>
      </c>
      <c r="C77" s="833" t="s">
        <v>2228</v>
      </c>
      <c r="D77" s="834" t="s">
        <v>4291</v>
      </c>
      <c r="E77" s="835" t="s">
        <v>2238</v>
      </c>
      <c r="F77" s="833" t="s">
        <v>2225</v>
      </c>
      <c r="G77" s="833" t="s">
        <v>2335</v>
      </c>
      <c r="H77" s="833" t="s">
        <v>606</v>
      </c>
      <c r="I77" s="833" t="s">
        <v>2359</v>
      </c>
      <c r="J77" s="833" t="s">
        <v>2360</v>
      </c>
      <c r="K77" s="833" t="s">
        <v>2361</v>
      </c>
      <c r="L77" s="836">
        <v>35.25</v>
      </c>
      <c r="M77" s="836">
        <v>35.25</v>
      </c>
      <c r="N77" s="833">
        <v>1</v>
      </c>
      <c r="O77" s="837">
        <v>1</v>
      </c>
      <c r="P77" s="836"/>
      <c r="Q77" s="838">
        <v>0</v>
      </c>
      <c r="R77" s="833"/>
      <c r="S77" s="838">
        <v>0</v>
      </c>
      <c r="T77" s="837"/>
      <c r="U77" s="839">
        <v>0</v>
      </c>
    </row>
    <row r="78" spans="1:21" ht="14.45" customHeight="1" x14ac:dyDescent="0.2">
      <c r="A78" s="832">
        <v>11</v>
      </c>
      <c r="B78" s="833" t="s">
        <v>2224</v>
      </c>
      <c r="C78" s="833" t="s">
        <v>2228</v>
      </c>
      <c r="D78" s="834" t="s">
        <v>4291</v>
      </c>
      <c r="E78" s="835" t="s">
        <v>2238</v>
      </c>
      <c r="F78" s="833" t="s">
        <v>2225</v>
      </c>
      <c r="G78" s="833" t="s">
        <v>2317</v>
      </c>
      <c r="H78" s="833" t="s">
        <v>650</v>
      </c>
      <c r="I78" s="833" t="s">
        <v>1908</v>
      </c>
      <c r="J78" s="833" t="s">
        <v>874</v>
      </c>
      <c r="K78" s="833" t="s">
        <v>876</v>
      </c>
      <c r="L78" s="836">
        <v>0</v>
      </c>
      <c r="M78" s="836">
        <v>0</v>
      </c>
      <c r="N78" s="833">
        <v>1</v>
      </c>
      <c r="O78" s="837">
        <v>0.5</v>
      </c>
      <c r="P78" s="836">
        <v>0</v>
      </c>
      <c r="Q78" s="838"/>
      <c r="R78" s="833">
        <v>1</v>
      </c>
      <c r="S78" s="838">
        <v>1</v>
      </c>
      <c r="T78" s="837">
        <v>0.5</v>
      </c>
      <c r="U78" s="839">
        <v>1</v>
      </c>
    </row>
    <row r="79" spans="1:21" ht="14.45" customHeight="1" x14ac:dyDescent="0.2">
      <c r="A79" s="832">
        <v>11</v>
      </c>
      <c r="B79" s="833" t="s">
        <v>2224</v>
      </c>
      <c r="C79" s="833" t="s">
        <v>2228</v>
      </c>
      <c r="D79" s="834" t="s">
        <v>4291</v>
      </c>
      <c r="E79" s="835" t="s">
        <v>2238</v>
      </c>
      <c r="F79" s="833" t="s">
        <v>2227</v>
      </c>
      <c r="G79" s="833" t="s">
        <v>2269</v>
      </c>
      <c r="H79" s="833" t="s">
        <v>606</v>
      </c>
      <c r="I79" s="833" t="s">
        <v>2275</v>
      </c>
      <c r="J79" s="833" t="s">
        <v>2287</v>
      </c>
      <c r="K79" s="833" t="s">
        <v>2288</v>
      </c>
      <c r="L79" s="836">
        <v>245.43</v>
      </c>
      <c r="M79" s="836">
        <v>245.43</v>
      </c>
      <c r="N79" s="833">
        <v>1</v>
      </c>
      <c r="O79" s="837">
        <v>1</v>
      </c>
      <c r="P79" s="836">
        <v>245.43</v>
      </c>
      <c r="Q79" s="838">
        <v>1</v>
      </c>
      <c r="R79" s="833">
        <v>1</v>
      </c>
      <c r="S79" s="838">
        <v>1</v>
      </c>
      <c r="T79" s="837">
        <v>1</v>
      </c>
      <c r="U79" s="839">
        <v>1</v>
      </c>
    </row>
    <row r="80" spans="1:21" ht="14.45" customHeight="1" x14ac:dyDescent="0.2">
      <c r="A80" s="832">
        <v>11</v>
      </c>
      <c r="B80" s="833" t="s">
        <v>2224</v>
      </c>
      <c r="C80" s="833" t="s">
        <v>2228</v>
      </c>
      <c r="D80" s="834" t="s">
        <v>4291</v>
      </c>
      <c r="E80" s="835" t="s">
        <v>2238</v>
      </c>
      <c r="F80" s="833" t="s">
        <v>2227</v>
      </c>
      <c r="G80" s="833" t="s">
        <v>2269</v>
      </c>
      <c r="H80" s="833" t="s">
        <v>606</v>
      </c>
      <c r="I80" s="833" t="s">
        <v>2302</v>
      </c>
      <c r="J80" s="833" t="s">
        <v>2311</v>
      </c>
      <c r="K80" s="833" t="s">
        <v>2324</v>
      </c>
      <c r="L80" s="836">
        <v>748.12</v>
      </c>
      <c r="M80" s="836">
        <v>748.12</v>
      </c>
      <c r="N80" s="833">
        <v>1</v>
      </c>
      <c r="O80" s="837">
        <v>1</v>
      </c>
      <c r="P80" s="836">
        <v>748.12</v>
      </c>
      <c r="Q80" s="838">
        <v>1</v>
      </c>
      <c r="R80" s="833">
        <v>1</v>
      </c>
      <c r="S80" s="838">
        <v>1</v>
      </c>
      <c r="T80" s="837">
        <v>1</v>
      </c>
      <c r="U80" s="839">
        <v>1</v>
      </c>
    </row>
    <row r="81" spans="1:21" ht="14.45" customHeight="1" x14ac:dyDescent="0.2">
      <c r="A81" s="832">
        <v>11</v>
      </c>
      <c r="B81" s="833" t="s">
        <v>2224</v>
      </c>
      <c r="C81" s="833" t="s">
        <v>2228</v>
      </c>
      <c r="D81" s="834" t="s">
        <v>4291</v>
      </c>
      <c r="E81" s="835" t="s">
        <v>2238</v>
      </c>
      <c r="F81" s="833" t="s">
        <v>2227</v>
      </c>
      <c r="G81" s="833" t="s">
        <v>2269</v>
      </c>
      <c r="H81" s="833" t="s">
        <v>606</v>
      </c>
      <c r="I81" s="833" t="s">
        <v>2349</v>
      </c>
      <c r="J81" s="833" t="s">
        <v>2350</v>
      </c>
      <c r="K81" s="833" t="s">
        <v>2351</v>
      </c>
      <c r="L81" s="836">
        <v>1000</v>
      </c>
      <c r="M81" s="836">
        <v>4000</v>
      </c>
      <c r="N81" s="833">
        <v>4</v>
      </c>
      <c r="O81" s="837">
        <v>4</v>
      </c>
      <c r="P81" s="836">
        <v>4000</v>
      </c>
      <c r="Q81" s="838">
        <v>1</v>
      </c>
      <c r="R81" s="833">
        <v>4</v>
      </c>
      <c r="S81" s="838">
        <v>1</v>
      </c>
      <c r="T81" s="837">
        <v>4</v>
      </c>
      <c r="U81" s="839">
        <v>1</v>
      </c>
    </row>
    <row r="82" spans="1:21" ht="14.45" customHeight="1" x14ac:dyDescent="0.2">
      <c r="A82" s="832">
        <v>11</v>
      </c>
      <c r="B82" s="833" t="s">
        <v>2224</v>
      </c>
      <c r="C82" s="833" t="s">
        <v>2228</v>
      </c>
      <c r="D82" s="834" t="s">
        <v>4291</v>
      </c>
      <c r="E82" s="835" t="s">
        <v>2238</v>
      </c>
      <c r="F82" s="833" t="s">
        <v>2227</v>
      </c>
      <c r="G82" s="833" t="s">
        <v>2269</v>
      </c>
      <c r="H82" s="833" t="s">
        <v>606</v>
      </c>
      <c r="I82" s="833" t="s">
        <v>2325</v>
      </c>
      <c r="J82" s="833" t="s">
        <v>2326</v>
      </c>
      <c r="K82" s="833" t="s">
        <v>2327</v>
      </c>
      <c r="L82" s="836">
        <v>350</v>
      </c>
      <c r="M82" s="836">
        <v>700</v>
      </c>
      <c r="N82" s="833">
        <v>2</v>
      </c>
      <c r="O82" s="837">
        <v>2</v>
      </c>
      <c r="P82" s="836">
        <v>700</v>
      </c>
      <c r="Q82" s="838">
        <v>1</v>
      </c>
      <c r="R82" s="833">
        <v>2</v>
      </c>
      <c r="S82" s="838">
        <v>1</v>
      </c>
      <c r="T82" s="837">
        <v>2</v>
      </c>
      <c r="U82" s="839">
        <v>1</v>
      </c>
    </row>
    <row r="83" spans="1:21" ht="14.45" customHeight="1" x14ac:dyDescent="0.2">
      <c r="A83" s="832">
        <v>11</v>
      </c>
      <c r="B83" s="833" t="s">
        <v>2224</v>
      </c>
      <c r="C83" s="833" t="s">
        <v>2228</v>
      </c>
      <c r="D83" s="834" t="s">
        <v>4291</v>
      </c>
      <c r="E83" s="835" t="s">
        <v>2238</v>
      </c>
      <c r="F83" s="833" t="s">
        <v>2227</v>
      </c>
      <c r="G83" s="833" t="s">
        <v>2269</v>
      </c>
      <c r="H83" s="833" t="s">
        <v>606</v>
      </c>
      <c r="I83" s="833" t="s">
        <v>2270</v>
      </c>
      <c r="J83" s="833" t="s">
        <v>2271</v>
      </c>
      <c r="K83" s="833" t="s">
        <v>2272</v>
      </c>
      <c r="L83" s="836">
        <v>500</v>
      </c>
      <c r="M83" s="836">
        <v>11500</v>
      </c>
      <c r="N83" s="833">
        <v>23</v>
      </c>
      <c r="O83" s="837">
        <v>23</v>
      </c>
      <c r="P83" s="836">
        <v>11000</v>
      </c>
      <c r="Q83" s="838">
        <v>0.95652173913043481</v>
      </c>
      <c r="R83" s="833">
        <v>22</v>
      </c>
      <c r="S83" s="838">
        <v>0.95652173913043481</v>
      </c>
      <c r="T83" s="837">
        <v>22</v>
      </c>
      <c r="U83" s="839">
        <v>0.95652173913043481</v>
      </c>
    </row>
    <row r="84" spans="1:21" ht="14.45" customHeight="1" x14ac:dyDescent="0.2">
      <c r="A84" s="832">
        <v>11</v>
      </c>
      <c r="B84" s="833" t="s">
        <v>2224</v>
      </c>
      <c r="C84" s="833" t="s">
        <v>2228</v>
      </c>
      <c r="D84" s="834" t="s">
        <v>4291</v>
      </c>
      <c r="E84" s="835" t="s">
        <v>2238</v>
      </c>
      <c r="F84" s="833" t="s">
        <v>2227</v>
      </c>
      <c r="G84" s="833" t="s">
        <v>2269</v>
      </c>
      <c r="H84" s="833" t="s">
        <v>606</v>
      </c>
      <c r="I84" s="833" t="s">
        <v>2289</v>
      </c>
      <c r="J84" s="833" t="s">
        <v>2290</v>
      </c>
      <c r="K84" s="833" t="s">
        <v>2291</v>
      </c>
      <c r="L84" s="836">
        <v>971.25</v>
      </c>
      <c r="M84" s="836">
        <v>15540</v>
      </c>
      <c r="N84" s="833">
        <v>16</v>
      </c>
      <c r="O84" s="837">
        <v>16</v>
      </c>
      <c r="P84" s="836">
        <v>14568.75</v>
      </c>
      <c r="Q84" s="838">
        <v>0.9375</v>
      </c>
      <c r="R84" s="833">
        <v>15</v>
      </c>
      <c r="S84" s="838">
        <v>0.9375</v>
      </c>
      <c r="T84" s="837">
        <v>15</v>
      </c>
      <c r="U84" s="839">
        <v>0.9375</v>
      </c>
    </row>
    <row r="85" spans="1:21" ht="14.45" customHeight="1" x14ac:dyDescent="0.2">
      <c r="A85" s="832">
        <v>11</v>
      </c>
      <c r="B85" s="833" t="s">
        <v>2224</v>
      </c>
      <c r="C85" s="833" t="s">
        <v>2228</v>
      </c>
      <c r="D85" s="834" t="s">
        <v>4291</v>
      </c>
      <c r="E85" s="835" t="s">
        <v>2238</v>
      </c>
      <c r="F85" s="833" t="s">
        <v>2227</v>
      </c>
      <c r="G85" s="833" t="s">
        <v>2269</v>
      </c>
      <c r="H85" s="833" t="s">
        <v>606</v>
      </c>
      <c r="I85" s="833" t="s">
        <v>2346</v>
      </c>
      <c r="J85" s="833" t="s">
        <v>2305</v>
      </c>
      <c r="K85" s="833" t="s">
        <v>2306</v>
      </c>
      <c r="L85" s="836">
        <v>1000</v>
      </c>
      <c r="M85" s="836">
        <v>3000</v>
      </c>
      <c r="N85" s="833">
        <v>3</v>
      </c>
      <c r="O85" s="837">
        <v>3</v>
      </c>
      <c r="P85" s="836">
        <v>3000</v>
      </c>
      <c r="Q85" s="838">
        <v>1</v>
      </c>
      <c r="R85" s="833">
        <v>3</v>
      </c>
      <c r="S85" s="838">
        <v>1</v>
      </c>
      <c r="T85" s="837">
        <v>3</v>
      </c>
      <c r="U85" s="839">
        <v>1</v>
      </c>
    </row>
    <row r="86" spans="1:21" ht="14.45" customHeight="1" x14ac:dyDescent="0.2">
      <c r="A86" s="832">
        <v>11</v>
      </c>
      <c r="B86" s="833" t="s">
        <v>2224</v>
      </c>
      <c r="C86" s="833" t="s">
        <v>2228</v>
      </c>
      <c r="D86" s="834" t="s">
        <v>4291</v>
      </c>
      <c r="E86" s="835" t="s">
        <v>2238</v>
      </c>
      <c r="F86" s="833" t="s">
        <v>2227</v>
      </c>
      <c r="G86" s="833" t="s">
        <v>2269</v>
      </c>
      <c r="H86" s="833" t="s">
        <v>606</v>
      </c>
      <c r="I86" s="833" t="s">
        <v>2362</v>
      </c>
      <c r="J86" s="833" t="s">
        <v>2276</v>
      </c>
      <c r="K86" s="833"/>
      <c r="L86" s="836">
        <v>2200</v>
      </c>
      <c r="M86" s="836">
        <v>2200</v>
      </c>
      <c r="N86" s="833">
        <v>1</v>
      </c>
      <c r="O86" s="837">
        <v>1</v>
      </c>
      <c r="P86" s="836"/>
      <c r="Q86" s="838">
        <v>0</v>
      </c>
      <c r="R86" s="833"/>
      <c r="S86" s="838">
        <v>0</v>
      </c>
      <c r="T86" s="837"/>
      <c r="U86" s="839">
        <v>0</v>
      </c>
    </row>
    <row r="87" spans="1:21" ht="14.45" customHeight="1" x14ac:dyDescent="0.2">
      <c r="A87" s="832">
        <v>11</v>
      </c>
      <c r="B87" s="833" t="s">
        <v>2224</v>
      </c>
      <c r="C87" s="833" t="s">
        <v>2228</v>
      </c>
      <c r="D87" s="834" t="s">
        <v>4291</v>
      </c>
      <c r="E87" s="835" t="s">
        <v>2238</v>
      </c>
      <c r="F87" s="833" t="s">
        <v>2227</v>
      </c>
      <c r="G87" s="833" t="s">
        <v>2292</v>
      </c>
      <c r="H87" s="833" t="s">
        <v>606</v>
      </c>
      <c r="I87" s="833" t="s">
        <v>2345</v>
      </c>
      <c r="J87" s="833" t="s">
        <v>2285</v>
      </c>
      <c r="K87" s="833" t="s">
        <v>2352</v>
      </c>
      <c r="L87" s="836">
        <v>200</v>
      </c>
      <c r="M87" s="836">
        <v>2400</v>
      </c>
      <c r="N87" s="833">
        <v>12</v>
      </c>
      <c r="O87" s="837">
        <v>6</v>
      </c>
      <c r="P87" s="836">
        <v>2400</v>
      </c>
      <c r="Q87" s="838">
        <v>1</v>
      </c>
      <c r="R87" s="833">
        <v>12</v>
      </c>
      <c r="S87" s="838">
        <v>1</v>
      </c>
      <c r="T87" s="837">
        <v>6</v>
      </c>
      <c r="U87" s="839">
        <v>1</v>
      </c>
    </row>
    <row r="88" spans="1:21" ht="14.45" customHeight="1" x14ac:dyDescent="0.2">
      <c r="A88" s="832">
        <v>11</v>
      </c>
      <c r="B88" s="833" t="s">
        <v>2224</v>
      </c>
      <c r="C88" s="833" t="s">
        <v>2228</v>
      </c>
      <c r="D88" s="834" t="s">
        <v>4291</v>
      </c>
      <c r="E88" s="835" t="s">
        <v>2238</v>
      </c>
      <c r="F88" s="833" t="s">
        <v>2227</v>
      </c>
      <c r="G88" s="833" t="s">
        <v>2292</v>
      </c>
      <c r="H88" s="833" t="s">
        <v>606</v>
      </c>
      <c r="I88" s="833" t="s">
        <v>2293</v>
      </c>
      <c r="J88" s="833" t="s">
        <v>2294</v>
      </c>
      <c r="K88" s="833" t="s">
        <v>2295</v>
      </c>
      <c r="L88" s="836">
        <v>278.75</v>
      </c>
      <c r="M88" s="836">
        <v>557.5</v>
      </c>
      <c r="N88" s="833">
        <v>2</v>
      </c>
      <c r="O88" s="837">
        <v>1</v>
      </c>
      <c r="P88" s="836">
        <v>557.5</v>
      </c>
      <c r="Q88" s="838">
        <v>1</v>
      </c>
      <c r="R88" s="833">
        <v>2</v>
      </c>
      <c r="S88" s="838">
        <v>1</v>
      </c>
      <c r="T88" s="837">
        <v>1</v>
      </c>
      <c r="U88" s="839">
        <v>1</v>
      </c>
    </row>
    <row r="89" spans="1:21" ht="14.45" customHeight="1" x14ac:dyDescent="0.2">
      <c r="A89" s="832">
        <v>11</v>
      </c>
      <c r="B89" s="833" t="s">
        <v>2224</v>
      </c>
      <c r="C89" s="833" t="s">
        <v>2228</v>
      </c>
      <c r="D89" s="834" t="s">
        <v>4291</v>
      </c>
      <c r="E89" s="835" t="s">
        <v>2246</v>
      </c>
      <c r="F89" s="833" t="s">
        <v>2227</v>
      </c>
      <c r="G89" s="833" t="s">
        <v>2274</v>
      </c>
      <c r="H89" s="833" t="s">
        <v>606</v>
      </c>
      <c r="I89" s="833" t="s">
        <v>2303</v>
      </c>
      <c r="J89" s="833" t="s">
        <v>2276</v>
      </c>
      <c r="K89" s="833"/>
      <c r="L89" s="836">
        <v>500</v>
      </c>
      <c r="M89" s="836">
        <v>500</v>
      </c>
      <c r="N89" s="833">
        <v>1</v>
      </c>
      <c r="O89" s="837">
        <v>1</v>
      </c>
      <c r="P89" s="836">
        <v>500</v>
      </c>
      <c r="Q89" s="838">
        <v>1</v>
      </c>
      <c r="R89" s="833">
        <v>1</v>
      </c>
      <c r="S89" s="838">
        <v>1</v>
      </c>
      <c r="T89" s="837">
        <v>1</v>
      </c>
      <c r="U89" s="839">
        <v>1</v>
      </c>
    </row>
    <row r="90" spans="1:21" ht="14.45" customHeight="1" x14ac:dyDescent="0.2">
      <c r="A90" s="832">
        <v>11</v>
      </c>
      <c r="B90" s="833" t="s">
        <v>2224</v>
      </c>
      <c r="C90" s="833" t="s">
        <v>2228</v>
      </c>
      <c r="D90" s="834" t="s">
        <v>4291</v>
      </c>
      <c r="E90" s="835" t="s">
        <v>2242</v>
      </c>
      <c r="F90" s="833" t="s">
        <v>2227</v>
      </c>
      <c r="G90" s="833" t="s">
        <v>2274</v>
      </c>
      <c r="H90" s="833" t="s">
        <v>606</v>
      </c>
      <c r="I90" s="833" t="s">
        <v>2347</v>
      </c>
      <c r="J90" s="833" t="s">
        <v>2348</v>
      </c>
      <c r="K90" s="833" t="s">
        <v>2280</v>
      </c>
      <c r="L90" s="836">
        <v>0</v>
      </c>
      <c r="M90" s="836">
        <v>0</v>
      </c>
      <c r="N90" s="833">
        <v>1</v>
      </c>
      <c r="O90" s="837">
        <v>1</v>
      </c>
      <c r="P90" s="836"/>
      <c r="Q90" s="838"/>
      <c r="R90" s="833"/>
      <c r="S90" s="838">
        <v>0</v>
      </c>
      <c r="T90" s="837"/>
      <c r="U90" s="839">
        <v>0</v>
      </c>
    </row>
    <row r="91" spans="1:21" ht="14.45" customHeight="1" x14ac:dyDescent="0.2">
      <c r="A91" s="832">
        <v>11</v>
      </c>
      <c r="B91" s="833" t="s">
        <v>2224</v>
      </c>
      <c r="C91" s="833" t="s">
        <v>2228</v>
      </c>
      <c r="D91" s="834" t="s">
        <v>4291</v>
      </c>
      <c r="E91" s="835" t="s">
        <v>2242</v>
      </c>
      <c r="F91" s="833" t="s">
        <v>2227</v>
      </c>
      <c r="G91" s="833" t="s">
        <v>2269</v>
      </c>
      <c r="H91" s="833" t="s">
        <v>606</v>
      </c>
      <c r="I91" s="833" t="s">
        <v>2270</v>
      </c>
      <c r="J91" s="833" t="s">
        <v>2271</v>
      </c>
      <c r="K91" s="833" t="s">
        <v>2272</v>
      </c>
      <c r="L91" s="836">
        <v>500</v>
      </c>
      <c r="M91" s="836">
        <v>500</v>
      </c>
      <c r="N91" s="833">
        <v>1</v>
      </c>
      <c r="O91" s="837">
        <v>1</v>
      </c>
      <c r="P91" s="836">
        <v>500</v>
      </c>
      <c r="Q91" s="838">
        <v>1</v>
      </c>
      <c r="R91" s="833">
        <v>1</v>
      </c>
      <c r="S91" s="838">
        <v>1</v>
      </c>
      <c r="T91" s="837">
        <v>1</v>
      </c>
      <c r="U91" s="839">
        <v>1</v>
      </c>
    </row>
    <row r="92" spans="1:21" ht="14.45" customHeight="1" x14ac:dyDescent="0.2">
      <c r="A92" s="832">
        <v>11</v>
      </c>
      <c r="B92" s="833" t="s">
        <v>2224</v>
      </c>
      <c r="C92" s="833" t="s">
        <v>2228</v>
      </c>
      <c r="D92" s="834" t="s">
        <v>4291</v>
      </c>
      <c r="E92" s="835" t="s">
        <v>2242</v>
      </c>
      <c r="F92" s="833" t="s">
        <v>2227</v>
      </c>
      <c r="G92" s="833" t="s">
        <v>2269</v>
      </c>
      <c r="H92" s="833" t="s">
        <v>606</v>
      </c>
      <c r="I92" s="833" t="s">
        <v>2303</v>
      </c>
      <c r="J92" s="833" t="s">
        <v>2318</v>
      </c>
      <c r="K92" s="833" t="s">
        <v>2319</v>
      </c>
      <c r="L92" s="836">
        <v>500</v>
      </c>
      <c r="M92" s="836">
        <v>500</v>
      </c>
      <c r="N92" s="833">
        <v>1</v>
      </c>
      <c r="O92" s="837">
        <v>1</v>
      </c>
      <c r="P92" s="836">
        <v>500</v>
      </c>
      <c r="Q92" s="838">
        <v>1</v>
      </c>
      <c r="R92" s="833">
        <v>1</v>
      </c>
      <c r="S92" s="838">
        <v>1</v>
      </c>
      <c r="T92" s="837">
        <v>1</v>
      </c>
      <c r="U92" s="839">
        <v>1</v>
      </c>
    </row>
    <row r="93" spans="1:21" ht="14.45" customHeight="1" x14ac:dyDescent="0.2">
      <c r="A93" s="832">
        <v>11</v>
      </c>
      <c r="B93" s="833" t="s">
        <v>2224</v>
      </c>
      <c r="C93" s="833" t="s">
        <v>2228</v>
      </c>
      <c r="D93" s="834" t="s">
        <v>4291</v>
      </c>
      <c r="E93" s="835" t="s">
        <v>2243</v>
      </c>
      <c r="F93" s="833" t="s">
        <v>2225</v>
      </c>
      <c r="G93" s="833" t="s">
        <v>2335</v>
      </c>
      <c r="H93" s="833" t="s">
        <v>606</v>
      </c>
      <c r="I93" s="833" t="s">
        <v>2336</v>
      </c>
      <c r="J93" s="833" t="s">
        <v>668</v>
      </c>
      <c r="K93" s="833" t="s">
        <v>2337</v>
      </c>
      <c r="L93" s="836">
        <v>35.25</v>
      </c>
      <c r="M93" s="836">
        <v>70.5</v>
      </c>
      <c r="N93" s="833">
        <v>2</v>
      </c>
      <c r="O93" s="837">
        <v>2</v>
      </c>
      <c r="P93" s="836">
        <v>35.25</v>
      </c>
      <c r="Q93" s="838">
        <v>0.5</v>
      </c>
      <c r="R93" s="833">
        <v>1</v>
      </c>
      <c r="S93" s="838">
        <v>0.5</v>
      </c>
      <c r="T93" s="837">
        <v>1</v>
      </c>
      <c r="U93" s="839">
        <v>0.5</v>
      </c>
    </row>
    <row r="94" spans="1:21" ht="14.45" customHeight="1" x14ac:dyDescent="0.2">
      <c r="A94" s="832">
        <v>11</v>
      </c>
      <c r="B94" s="833" t="s">
        <v>2224</v>
      </c>
      <c r="C94" s="833" t="s">
        <v>2228</v>
      </c>
      <c r="D94" s="834" t="s">
        <v>4291</v>
      </c>
      <c r="E94" s="835" t="s">
        <v>2244</v>
      </c>
      <c r="F94" s="833" t="s">
        <v>2227</v>
      </c>
      <c r="G94" s="833" t="s">
        <v>2269</v>
      </c>
      <c r="H94" s="833" t="s">
        <v>606</v>
      </c>
      <c r="I94" s="833" t="s">
        <v>2270</v>
      </c>
      <c r="J94" s="833" t="s">
        <v>2271</v>
      </c>
      <c r="K94" s="833" t="s">
        <v>2272</v>
      </c>
      <c r="L94" s="836">
        <v>500</v>
      </c>
      <c r="M94" s="836">
        <v>1000</v>
      </c>
      <c r="N94" s="833">
        <v>2</v>
      </c>
      <c r="O94" s="837">
        <v>2</v>
      </c>
      <c r="P94" s="836">
        <v>1000</v>
      </c>
      <c r="Q94" s="838">
        <v>1</v>
      </c>
      <c r="R94" s="833">
        <v>2</v>
      </c>
      <c r="S94" s="838">
        <v>1</v>
      </c>
      <c r="T94" s="837">
        <v>2</v>
      </c>
      <c r="U94" s="839">
        <v>1</v>
      </c>
    </row>
    <row r="95" spans="1:21" ht="14.45" customHeight="1" x14ac:dyDescent="0.2">
      <c r="A95" s="832">
        <v>11</v>
      </c>
      <c r="B95" s="833" t="s">
        <v>2224</v>
      </c>
      <c r="C95" s="833" t="s">
        <v>2228</v>
      </c>
      <c r="D95" s="834" t="s">
        <v>4291</v>
      </c>
      <c r="E95" s="835" t="s">
        <v>2244</v>
      </c>
      <c r="F95" s="833" t="s">
        <v>2227</v>
      </c>
      <c r="G95" s="833" t="s">
        <v>2269</v>
      </c>
      <c r="H95" s="833" t="s">
        <v>606</v>
      </c>
      <c r="I95" s="833" t="s">
        <v>2289</v>
      </c>
      <c r="J95" s="833" t="s">
        <v>2290</v>
      </c>
      <c r="K95" s="833" t="s">
        <v>2291</v>
      </c>
      <c r="L95" s="836">
        <v>971.25</v>
      </c>
      <c r="M95" s="836">
        <v>971.25</v>
      </c>
      <c r="N95" s="833">
        <v>1</v>
      </c>
      <c r="O95" s="837">
        <v>1</v>
      </c>
      <c r="P95" s="836">
        <v>971.25</v>
      </c>
      <c r="Q95" s="838">
        <v>1</v>
      </c>
      <c r="R95" s="833">
        <v>1</v>
      </c>
      <c r="S95" s="838">
        <v>1</v>
      </c>
      <c r="T95" s="837">
        <v>1</v>
      </c>
      <c r="U95" s="839">
        <v>1</v>
      </c>
    </row>
    <row r="96" spans="1:21" ht="14.45" customHeight="1" x14ac:dyDescent="0.2">
      <c r="A96" s="832">
        <v>11</v>
      </c>
      <c r="B96" s="833" t="s">
        <v>2224</v>
      </c>
      <c r="C96" s="833" t="s">
        <v>2228</v>
      </c>
      <c r="D96" s="834" t="s">
        <v>4291</v>
      </c>
      <c r="E96" s="835" t="s">
        <v>2255</v>
      </c>
      <c r="F96" s="833" t="s">
        <v>2225</v>
      </c>
      <c r="G96" s="833" t="s">
        <v>2328</v>
      </c>
      <c r="H96" s="833" t="s">
        <v>650</v>
      </c>
      <c r="I96" s="833" t="s">
        <v>1880</v>
      </c>
      <c r="J96" s="833" t="s">
        <v>989</v>
      </c>
      <c r="K96" s="833" t="s">
        <v>1029</v>
      </c>
      <c r="L96" s="836">
        <v>170.52</v>
      </c>
      <c r="M96" s="836">
        <v>341.04</v>
      </c>
      <c r="N96" s="833">
        <v>2</v>
      </c>
      <c r="O96" s="837">
        <v>0.5</v>
      </c>
      <c r="P96" s="836">
        <v>341.04</v>
      </c>
      <c r="Q96" s="838">
        <v>1</v>
      </c>
      <c r="R96" s="833">
        <v>2</v>
      </c>
      <c r="S96" s="838">
        <v>1</v>
      </c>
      <c r="T96" s="837">
        <v>0.5</v>
      </c>
      <c r="U96" s="839">
        <v>1</v>
      </c>
    </row>
    <row r="97" spans="1:21" ht="14.45" customHeight="1" x14ac:dyDescent="0.2">
      <c r="A97" s="832">
        <v>11</v>
      </c>
      <c r="B97" s="833" t="s">
        <v>2224</v>
      </c>
      <c r="C97" s="833" t="s">
        <v>2228</v>
      </c>
      <c r="D97" s="834" t="s">
        <v>4291</v>
      </c>
      <c r="E97" s="835" t="s">
        <v>2255</v>
      </c>
      <c r="F97" s="833" t="s">
        <v>2225</v>
      </c>
      <c r="G97" s="833" t="s">
        <v>2328</v>
      </c>
      <c r="H97" s="833" t="s">
        <v>606</v>
      </c>
      <c r="I97" s="833" t="s">
        <v>2363</v>
      </c>
      <c r="J97" s="833" t="s">
        <v>989</v>
      </c>
      <c r="K97" s="833" t="s">
        <v>2364</v>
      </c>
      <c r="L97" s="836">
        <v>272.83</v>
      </c>
      <c r="M97" s="836">
        <v>272.83</v>
      </c>
      <c r="N97" s="833">
        <v>1</v>
      </c>
      <c r="O97" s="837">
        <v>0.5</v>
      </c>
      <c r="P97" s="836">
        <v>272.83</v>
      </c>
      <c r="Q97" s="838">
        <v>1</v>
      </c>
      <c r="R97" s="833">
        <v>1</v>
      </c>
      <c r="S97" s="838">
        <v>1</v>
      </c>
      <c r="T97" s="837">
        <v>0.5</v>
      </c>
      <c r="U97" s="839">
        <v>1</v>
      </c>
    </row>
    <row r="98" spans="1:21" ht="14.45" customHeight="1" x14ac:dyDescent="0.2">
      <c r="A98" s="832">
        <v>11</v>
      </c>
      <c r="B98" s="833" t="s">
        <v>2224</v>
      </c>
      <c r="C98" s="833" t="s">
        <v>2228</v>
      </c>
      <c r="D98" s="834" t="s">
        <v>4291</v>
      </c>
      <c r="E98" s="835" t="s">
        <v>2255</v>
      </c>
      <c r="F98" s="833" t="s">
        <v>2225</v>
      </c>
      <c r="G98" s="833" t="s">
        <v>2273</v>
      </c>
      <c r="H98" s="833" t="s">
        <v>650</v>
      </c>
      <c r="I98" s="833" t="s">
        <v>1821</v>
      </c>
      <c r="J98" s="833" t="s">
        <v>765</v>
      </c>
      <c r="K98" s="833" t="s">
        <v>1822</v>
      </c>
      <c r="L98" s="836">
        <v>736.33</v>
      </c>
      <c r="M98" s="836">
        <v>5890.64</v>
      </c>
      <c r="N98" s="833">
        <v>8</v>
      </c>
      <c r="O98" s="837">
        <v>2</v>
      </c>
      <c r="P98" s="836">
        <v>5890.64</v>
      </c>
      <c r="Q98" s="838">
        <v>1</v>
      </c>
      <c r="R98" s="833">
        <v>8</v>
      </c>
      <c r="S98" s="838">
        <v>1</v>
      </c>
      <c r="T98" s="837">
        <v>2</v>
      </c>
      <c r="U98" s="839">
        <v>1</v>
      </c>
    </row>
    <row r="99" spans="1:21" ht="14.45" customHeight="1" x14ac:dyDescent="0.2">
      <c r="A99" s="832">
        <v>11</v>
      </c>
      <c r="B99" s="833" t="s">
        <v>2224</v>
      </c>
      <c r="C99" s="833" t="s">
        <v>2228</v>
      </c>
      <c r="D99" s="834" t="s">
        <v>4291</v>
      </c>
      <c r="E99" s="835" t="s">
        <v>2255</v>
      </c>
      <c r="F99" s="833" t="s">
        <v>2225</v>
      </c>
      <c r="G99" s="833" t="s">
        <v>2273</v>
      </c>
      <c r="H99" s="833" t="s">
        <v>650</v>
      </c>
      <c r="I99" s="833" t="s">
        <v>1817</v>
      </c>
      <c r="J99" s="833" t="s">
        <v>765</v>
      </c>
      <c r="K99" s="833" t="s">
        <v>1818</v>
      </c>
      <c r="L99" s="836">
        <v>923.74</v>
      </c>
      <c r="M99" s="836">
        <v>1847.48</v>
      </c>
      <c r="N99" s="833">
        <v>2</v>
      </c>
      <c r="O99" s="837">
        <v>1</v>
      </c>
      <c r="P99" s="836"/>
      <c r="Q99" s="838">
        <v>0</v>
      </c>
      <c r="R99" s="833"/>
      <c r="S99" s="838">
        <v>0</v>
      </c>
      <c r="T99" s="837"/>
      <c r="U99" s="839">
        <v>0</v>
      </c>
    </row>
    <row r="100" spans="1:21" ht="14.45" customHeight="1" x14ac:dyDescent="0.2">
      <c r="A100" s="832">
        <v>11</v>
      </c>
      <c r="B100" s="833" t="s">
        <v>2224</v>
      </c>
      <c r="C100" s="833" t="s">
        <v>2228</v>
      </c>
      <c r="D100" s="834" t="s">
        <v>4291</v>
      </c>
      <c r="E100" s="835" t="s">
        <v>2255</v>
      </c>
      <c r="F100" s="833" t="s">
        <v>2225</v>
      </c>
      <c r="G100" s="833" t="s">
        <v>2335</v>
      </c>
      <c r="H100" s="833" t="s">
        <v>606</v>
      </c>
      <c r="I100" s="833" t="s">
        <v>2336</v>
      </c>
      <c r="J100" s="833" t="s">
        <v>668</v>
      </c>
      <c r="K100" s="833" t="s">
        <v>2337</v>
      </c>
      <c r="L100" s="836">
        <v>35.25</v>
      </c>
      <c r="M100" s="836">
        <v>35.25</v>
      </c>
      <c r="N100" s="833">
        <v>1</v>
      </c>
      <c r="O100" s="837">
        <v>0.5</v>
      </c>
      <c r="P100" s="836"/>
      <c r="Q100" s="838">
        <v>0</v>
      </c>
      <c r="R100" s="833"/>
      <c r="S100" s="838">
        <v>0</v>
      </c>
      <c r="T100" s="837"/>
      <c r="U100" s="839">
        <v>0</v>
      </c>
    </row>
    <row r="101" spans="1:21" ht="14.45" customHeight="1" x14ac:dyDescent="0.2">
      <c r="A101" s="832">
        <v>11</v>
      </c>
      <c r="B101" s="833" t="s">
        <v>2224</v>
      </c>
      <c r="C101" s="833" t="s">
        <v>2228</v>
      </c>
      <c r="D101" s="834" t="s">
        <v>4291</v>
      </c>
      <c r="E101" s="835" t="s">
        <v>2255</v>
      </c>
      <c r="F101" s="833" t="s">
        <v>2225</v>
      </c>
      <c r="G101" s="833" t="s">
        <v>2317</v>
      </c>
      <c r="H101" s="833" t="s">
        <v>650</v>
      </c>
      <c r="I101" s="833" t="s">
        <v>1908</v>
      </c>
      <c r="J101" s="833" t="s">
        <v>874</v>
      </c>
      <c r="K101" s="833" t="s">
        <v>876</v>
      </c>
      <c r="L101" s="836">
        <v>0</v>
      </c>
      <c r="M101" s="836">
        <v>0</v>
      </c>
      <c r="N101" s="833">
        <v>7</v>
      </c>
      <c r="O101" s="837">
        <v>4.5</v>
      </c>
      <c r="P101" s="836">
        <v>0</v>
      </c>
      <c r="Q101" s="838"/>
      <c r="R101" s="833">
        <v>5</v>
      </c>
      <c r="S101" s="838">
        <v>0.7142857142857143</v>
      </c>
      <c r="T101" s="837">
        <v>3</v>
      </c>
      <c r="U101" s="839">
        <v>0.66666666666666663</v>
      </c>
    </row>
    <row r="102" spans="1:21" ht="14.45" customHeight="1" x14ac:dyDescent="0.2">
      <c r="A102" s="832">
        <v>11</v>
      </c>
      <c r="B102" s="833" t="s">
        <v>2224</v>
      </c>
      <c r="C102" s="833" t="s">
        <v>2228</v>
      </c>
      <c r="D102" s="834" t="s">
        <v>4291</v>
      </c>
      <c r="E102" s="835" t="s">
        <v>2255</v>
      </c>
      <c r="F102" s="833" t="s">
        <v>2225</v>
      </c>
      <c r="G102" s="833" t="s">
        <v>2338</v>
      </c>
      <c r="H102" s="833" t="s">
        <v>606</v>
      </c>
      <c r="I102" s="833" t="s">
        <v>2339</v>
      </c>
      <c r="J102" s="833" t="s">
        <v>2340</v>
      </c>
      <c r="K102" s="833" t="s">
        <v>2341</v>
      </c>
      <c r="L102" s="836">
        <v>0</v>
      </c>
      <c r="M102" s="836">
        <v>0</v>
      </c>
      <c r="N102" s="833">
        <v>2</v>
      </c>
      <c r="O102" s="837">
        <v>1</v>
      </c>
      <c r="P102" s="836">
        <v>0</v>
      </c>
      <c r="Q102" s="838"/>
      <c r="R102" s="833">
        <v>2</v>
      </c>
      <c r="S102" s="838">
        <v>1</v>
      </c>
      <c r="T102" s="837">
        <v>1</v>
      </c>
      <c r="U102" s="839">
        <v>1</v>
      </c>
    </row>
    <row r="103" spans="1:21" ht="14.45" customHeight="1" x14ac:dyDescent="0.2">
      <c r="A103" s="832">
        <v>11</v>
      </c>
      <c r="B103" s="833" t="s">
        <v>2224</v>
      </c>
      <c r="C103" s="833" t="s">
        <v>2228</v>
      </c>
      <c r="D103" s="834" t="s">
        <v>4291</v>
      </c>
      <c r="E103" s="835" t="s">
        <v>2255</v>
      </c>
      <c r="F103" s="833" t="s">
        <v>2227</v>
      </c>
      <c r="G103" s="833" t="s">
        <v>2274</v>
      </c>
      <c r="H103" s="833" t="s">
        <v>606</v>
      </c>
      <c r="I103" s="833" t="s">
        <v>2289</v>
      </c>
      <c r="J103" s="833" t="s">
        <v>2290</v>
      </c>
      <c r="K103" s="833" t="s">
        <v>2291</v>
      </c>
      <c r="L103" s="836">
        <v>971.25</v>
      </c>
      <c r="M103" s="836">
        <v>971.25</v>
      </c>
      <c r="N103" s="833">
        <v>1</v>
      </c>
      <c r="O103" s="837">
        <v>1</v>
      </c>
      <c r="P103" s="836"/>
      <c r="Q103" s="838">
        <v>0</v>
      </c>
      <c r="R103" s="833"/>
      <c r="S103" s="838">
        <v>0</v>
      </c>
      <c r="T103" s="837"/>
      <c r="U103" s="839">
        <v>0</v>
      </c>
    </row>
    <row r="104" spans="1:21" ht="14.45" customHeight="1" x14ac:dyDescent="0.2">
      <c r="A104" s="832">
        <v>11</v>
      </c>
      <c r="B104" s="833" t="s">
        <v>2224</v>
      </c>
      <c r="C104" s="833" t="s">
        <v>2228</v>
      </c>
      <c r="D104" s="834" t="s">
        <v>4291</v>
      </c>
      <c r="E104" s="835" t="s">
        <v>2255</v>
      </c>
      <c r="F104" s="833" t="s">
        <v>2227</v>
      </c>
      <c r="G104" s="833" t="s">
        <v>2274</v>
      </c>
      <c r="H104" s="833" t="s">
        <v>606</v>
      </c>
      <c r="I104" s="833" t="s">
        <v>2307</v>
      </c>
      <c r="J104" s="833" t="s">
        <v>2308</v>
      </c>
      <c r="K104" s="833" t="s">
        <v>2309</v>
      </c>
      <c r="L104" s="836">
        <v>971.25</v>
      </c>
      <c r="M104" s="836">
        <v>971.25</v>
      </c>
      <c r="N104" s="833">
        <v>1</v>
      </c>
      <c r="O104" s="837">
        <v>1</v>
      </c>
      <c r="P104" s="836">
        <v>971.25</v>
      </c>
      <c r="Q104" s="838">
        <v>1</v>
      </c>
      <c r="R104" s="833">
        <v>1</v>
      </c>
      <c r="S104" s="838">
        <v>1</v>
      </c>
      <c r="T104" s="837">
        <v>1</v>
      </c>
      <c r="U104" s="839">
        <v>1</v>
      </c>
    </row>
    <row r="105" spans="1:21" ht="14.45" customHeight="1" x14ac:dyDescent="0.2">
      <c r="A105" s="832">
        <v>11</v>
      </c>
      <c r="B105" s="833" t="s">
        <v>2224</v>
      </c>
      <c r="C105" s="833" t="s">
        <v>2228</v>
      </c>
      <c r="D105" s="834" t="s">
        <v>4291</v>
      </c>
      <c r="E105" s="835" t="s">
        <v>2255</v>
      </c>
      <c r="F105" s="833" t="s">
        <v>2227</v>
      </c>
      <c r="G105" s="833" t="s">
        <v>2269</v>
      </c>
      <c r="H105" s="833" t="s">
        <v>606</v>
      </c>
      <c r="I105" s="833" t="s">
        <v>2365</v>
      </c>
      <c r="J105" s="833" t="s">
        <v>2322</v>
      </c>
      <c r="K105" s="833" t="s">
        <v>2366</v>
      </c>
      <c r="L105" s="836">
        <v>492.18</v>
      </c>
      <c r="M105" s="836">
        <v>492.18</v>
      </c>
      <c r="N105" s="833">
        <v>1</v>
      </c>
      <c r="O105" s="837">
        <v>1</v>
      </c>
      <c r="P105" s="836">
        <v>492.18</v>
      </c>
      <c r="Q105" s="838">
        <v>1</v>
      </c>
      <c r="R105" s="833">
        <v>1</v>
      </c>
      <c r="S105" s="838">
        <v>1</v>
      </c>
      <c r="T105" s="837">
        <v>1</v>
      </c>
      <c r="U105" s="839">
        <v>1</v>
      </c>
    </row>
    <row r="106" spans="1:21" ht="14.45" customHeight="1" x14ac:dyDescent="0.2">
      <c r="A106" s="832">
        <v>11</v>
      </c>
      <c r="B106" s="833" t="s">
        <v>2224</v>
      </c>
      <c r="C106" s="833" t="s">
        <v>2228</v>
      </c>
      <c r="D106" s="834" t="s">
        <v>4291</v>
      </c>
      <c r="E106" s="835" t="s">
        <v>2255</v>
      </c>
      <c r="F106" s="833" t="s">
        <v>2227</v>
      </c>
      <c r="G106" s="833" t="s">
        <v>2269</v>
      </c>
      <c r="H106" s="833" t="s">
        <v>606</v>
      </c>
      <c r="I106" s="833" t="s">
        <v>2270</v>
      </c>
      <c r="J106" s="833" t="s">
        <v>2271</v>
      </c>
      <c r="K106" s="833" t="s">
        <v>2272</v>
      </c>
      <c r="L106" s="836">
        <v>500</v>
      </c>
      <c r="M106" s="836">
        <v>1000</v>
      </c>
      <c r="N106" s="833">
        <v>2</v>
      </c>
      <c r="O106" s="837">
        <v>2</v>
      </c>
      <c r="P106" s="836">
        <v>1000</v>
      </c>
      <c r="Q106" s="838">
        <v>1</v>
      </c>
      <c r="R106" s="833">
        <v>2</v>
      </c>
      <c r="S106" s="838">
        <v>1</v>
      </c>
      <c r="T106" s="837">
        <v>2</v>
      </c>
      <c r="U106" s="839">
        <v>1</v>
      </c>
    </row>
    <row r="107" spans="1:21" ht="14.45" customHeight="1" x14ac:dyDescent="0.2">
      <c r="A107" s="832">
        <v>11</v>
      </c>
      <c r="B107" s="833" t="s">
        <v>2224</v>
      </c>
      <c r="C107" s="833" t="s">
        <v>2228</v>
      </c>
      <c r="D107" s="834" t="s">
        <v>4291</v>
      </c>
      <c r="E107" s="835" t="s">
        <v>2255</v>
      </c>
      <c r="F107" s="833" t="s">
        <v>2227</v>
      </c>
      <c r="G107" s="833" t="s">
        <v>2269</v>
      </c>
      <c r="H107" s="833" t="s">
        <v>606</v>
      </c>
      <c r="I107" s="833" t="s">
        <v>2289</v>
      </c>
      <c r="J107" s="833" t="s">
        <v>2290</v>
      </c>
      <c r="K107" s="833" t="s">
        <v>2291</v>
      </c>
      <c r="L107" s="836">
        <v>971.25</v>
      </c>
      <c r="M107" s="836">
        <v>5827.5</v>
      </c>
      <c r="N107" s="833">
        <v>6</v>
      </c>
      <c r="O107" s="837">
        <v>6</v>
      </c>
      <c r="P107" s="836">
        <v>3885</v>
      </c>
      <c r="Q107" s="838">
        <v>0.66666666666666663</v>
      </c>
      <c r="R107" s="833">
        <v>4</v>
      </c>
      <c r="S107" s="838">
        <v>0.66666666666666663</v>
      </c>
      <c r="T107" s="837">
        <v>4</v>
      </c>
      <c r="U107" s="839">
        <v>0.66666666666666663</v>
      </c>
    </row>
    <row r="108" spans="1:21" ht="14.45" customHeight="1" x14ac:dyDescent="0.2">
      <c r="A108" s="832">
        <v>11</v>
      </c>
      <c r="B108" s="833" t="s">
        <v>2224</v>
      </c>
      <c r="C108" s="833" t="s">
        <v>2228</v>
      </c>
      <c r="D108" s="834" t="s">
        <v>4291</v>
      </c>
      <c r="E108" s="835" t="s">
        <v>2255</v>
      </c>
      <c r="F108" s="833" t="s">
        <v>2227</v>
      </c>
      <c r="G108" s="833" t="s">
        <v>2269</v>
      </c>
      <c r="H108" s="833" t="s">
        <v>606</v>
      </c>
      <c r="I108" s="833" t="s">
        <v>2346</v>
      </c>
      <c r="J108" s="833" t="s">
        <v>2305</v>
      </c>
      <c r="K108" s="833" t="s">
        <v>2306</v>
      </c>
      <c r="L108" s="836">
        <v>1000</v>
      </c>
      <c r="M108" s="836">
        <v>2000</v>
      </c>
      <c r="N108" s="833">
        <v>2</v>
      </c>
      <c r="O108" s="837">
        <v>2</v>
      </c>
      <c r="P108" s="836">
        <v>2000</v>
      </c>
      <c r="Q108" s="838">
        <v>1</v>
      </c>
      <c r="R108" s="833">
        <v>2</v>
      </c>
      <c r="S108" s="838">
        <v>1</v>
      </c>
      <c r="T108" s="837">
        <v>2</v>
      </c>
      <c r="U108" s="839">
        <v>1</v>
      </c>
    </row>
    <row r="109" spans="1:21" ht="14.45" customHeight="1" x14ac:dyDescent="0.2">
      <c r="A109" s="832">
        <v>11</v>
      </c>
      <c r="B109" s="833" t="s">
        <v>2224</v>
      </c>
      <c r="C109" s="833" t="s">
        <v>2228</v>
      </c>
      <c r="D109" s="834" t="s">
        <v>4291</v>
      </c>
      <c r="E109" s="835" t="s">
        <v>2255</v>
      </c>
      <c r="F109" s="833" t="s">
        <v>2227</v>
      </c>
      <c r="G109" s="833" t="s">
        <v>2292</v>
      </c>
      <c r="H109" s="833" t="s">
        <v>606</v>
      </c>
      <c r="I109" s="833" t="s">
        <v>2345</v>
      </c>
      <c r="J109" s="833" t="s">
        <v>2285</v>
      </c>
      <c r="K109" s="833" t="s">
        <v>2352</v>
      </c>
      <c r="L109" s="836">
        <v>200</v>
      </c>
      <c r="M109" s="836">
        <v>400</v>
      </c>
      <c r="N109" s="833">
        <v>2</v>
      </c>
      <c r="O109" s="837">
        <v>1</v>
      </c>
      <c r="P109" s="836">
        <v>400</v>
      </c>
      <c r="Q109" s="838">
        <v>1</v>
      </c>
      <c r="R109" s="833">
        <v>2</v>
      </c>
      <c r="S109" s="838">
        <v>1</v>
      </c>
      <c r="T109" s="837">
        <v>1</v>
      </c>
      <c r="U109" s="839">
        <v>1</v>
      </c>
    </row>
    <row r="110" spans="1:21" ht="14.45" customHeight="1" x14ac:dyDescent="0.2">
      <c r="A110" s="832">
        <v>11</v>
      </c>
      <c r="B110" s="833" t="s">
        <v>2224</v>
      </c>
      <c r="C110" s="833" t="s">
        <v>2228</v>
      </c>
      <c r="D110" s="834" t="s">
        <v>4291</v>
      </c>
      <c r="E110" s="835" t="s">
        <v>2255</v>
      </c>
      <c r="F110" s="833" t="s">
        <v>2227</v>
      </c>
      <c r="G110" s="833" t="s">
        <v>2292</v>
      </c>
      <c r="H110" s="833" t="s">
        <v>606</v>
      </c>
      <c r="I110" s="833" t="s">
        <v>2293</v>
      </c>
      <c r="J110" s="833" t="s">
        <v>2294</v>
      </c>
      <c r="K110" s="833" t="s">
        <v>2295</v>
      </c>
      <c r="L110" s="836">
        <v>278.75</v>
      </c>
      <c r="M110" s="836">
        <v>557.5</v>
      </c>
      <c r="N110" s="833">
        <v>2</v>
      </c>
      <c r="O110" s="837">
        <v>1</v>
      </c>
      <c r="P110" s="836">
        <v>557.5</v>
      </c>
      <c r="Q110" s="838">
        <v>1</v>
      </c>
      <c r="R110" s="833">
        <v>2</v>
      </c>
      <c r="S110" s="838">
        <v>1</v>
      </c>
      <c r="T110" s="837">
        <v>1</v>
      </c>
      <c r="U110" s="839">
        <v>1</v>
      </c>
    </row>
    <row r="111" spans="1:21" ht="14.45" customHeight="1" x14ac:dyDescent="0.2">
      <c r="A111" s="832">
        <v>11</v>
      </c>
      <c r="B111" s="833" t="s">
        <v>2224</v>
      </c>
      <c r="C111" s="833" t="s">
        <v>2228</v>
      </c>
      <c r="D111" s="834" t="s">
        <v>4291</v>
      </c>
      <c r="E111" s="835" t="s">
        <v>2237</v>
      </c>
      <c r="F111" s="833" t="s">
        <v>2227</v>
      </c>
      <c r="G111" s="833" t="s">
        <v>2274</v>
      </c>
      <c r="H111" s="833" t="s">
        <v>606</v>
      </c>
      <c r="I111" s="833" t="s">
        <v>2289</v>
      </c>
      <c r="J111" s="833" t="s">
        <v>2276</v>
      </c>
      <c r="K111" s="833"/>
      <c r="L111" s="836">
        <v>971.25</v>
      </c>
      <c r="M111" s="836">
        <v>971.25</v>
      </c>
      <c r="N111" s="833">
        <v>1</v>
      </c>
      <c r="O111" s="837">
        <v>1</v>
      </c>
      <c r="P111" s="836">
        <v>971.25</v>
      </c>
      <c r="Q111" s="838">
        <v>1</v>
      </c>
      <c r="R111" s="833">
        <v>1</v>
      </c>
      <c r="S111" s="838">
        <v>1</v>
      </c>
      <c r="T111" s="837">
        <v>1</v>
      </c>
      <c r="U111" s="839">
        <v>1</v>
      </c>
    </row>
    <row r="112" spans="1:21" ht="14.45" customHeight="1" x14ac:dyDescent="0.2">
      <c r="A112" s="832">
        <v>11</v>
      </c>
      <c r="B112" s="833" t="s">
        <v>2224</v>
      </c>
      <c r="C112" s="833" t="s">
        <v>2228</v>
      </c>
      <c r="D112" s="834" t="s">
        <v>4291</v>
      </c>
      <c r="E112" s="835" t="s">
        <v>2237</v>
      </c>
      <c r="F112" s="833" t="s">
        <v>2227</v>
      </c>
      <c r="G112" s="833" t="s">
        <v>2274</v>
      </c>
      <c r="H112" s="833" t="s">
        <v>606</v>
      </c>
      <c r="I112" s="833" t="s">
        <v>2278</v>
      </c>
      <c r="J112" s="833" t="s">
        <v>2279</v>
      </c>
      <c r="K112" s="833" t="s">
        <v>2280</v>
      </c>
      <c r="L112" s="836">
        <v>0</v>
      </c>
      <c r="M112" s="836">
        <v>0</v>
      </c>
      <c r="N112" s="833">
        <v>1</v>
      </c>
      <c r="O112" s="837">
        <v>1</v>
      </c>
      <c r="P112" s="836"/>
      <c r="Q112" s="838"/>
      <c r="R112" s="833"/>
      <c r="S112" s="838">
        <v>0</v>
      </c>
      <c r="T112" s="837"/>
      <c r="U112" s="839">
        <v>0</v>
      </c>
    </row>
    <row r="113" spans="1:21" ht="14.45" customHeight="1" x14ac:dyDescent="0.2">
      <c r="A113" s="832">
        <v>11</v>
      </c>
      <c r="B113" s="833" t="s">
        <v>2224</v>
      </c>
      <c r="C113" s="833" t="s">
        <v>2228</v>
      </c>
      <c r="D113" s="834" t="s">
        <v>4291</v>
      </c>
      <c r="E113" s="835" t="s">
        <v>2237</v>
      </c>
      <c r="F113" s="833" t="s">
        <v>2227</v>
      </c>
      <c r="G113" s="833" t="s">
        <v>2269</v>
      </c>
      <c r="H113" s="833" t="s">
        <v>606</v>
      </c>
      <c r="I113" s="833" t="s">
        <v>2302</v>
      </c>
      <c r="J113" s="833" t="s">
        <v>2311</v>
      </c>
      <c r="K113" s="833" t="s">
        <v>2324</v>
      </c>
      <c r="L113" s="836">
        <v>748.12</v>
      </c>
      <c r="M113" s="836">
        <v>748.12</v>
      </c>
      <c r="N113" s="833">
        <v>1</v>
      </c>
      <c r="O113" s="837">
        <v>1</v>
      </c>
      <c r="P113" s="836">
        <v>748.12</v>
      </c>
      <c r="Q113" s="838">
        <v>1</v>
      </c>
      <c r="R113" s="833">
        <v>1</v>
      </c>
      <c r="S113" s="838">
        <v>1</v>
      </c>
      <c r="T113" s="837">
        <v>1</v>
      </c>
      <c r="U113" s="839">
        <v>1</v>
      </c>
    </row>
    <row r="114" spans="1:21" ht="14.45" customHeight="1" x14ac:dyDescent="0.2">
      <c r="A114" s="832">
        <v>11</v>
      </c>
      <c r="B114" s="833" t="s">
        <v>2224</v>
      </c>
      <c r="C114" s="833" t="s">
        <v>2228</v>
      </c>
      <c r="D114" s="834" t="s">
        <v>4291</v>
      </c>
      <c r="E114" s="835" t="s">
        <v>2237</v>
      </c>
      <c r="F114" s="833" t="s">
        <v>2227</v>
      </c>
      <c r="G114" s="833" t="s">
        <v>2269</v>
      </c>
      <c r="H114" s="833" t="s">
        <v>606</v>
      </c>
      <c r="I114" s="833" t="s">
        <v>2270</v>
      </c>
      <c r="J114" s="833" t="s">
        <v>2271</v>
      </c>
      <c r="K114" s="833" t="s">
        <v>2272</v>
      </c>
      <c r="L114" s="836">
        <v>500</v>
      </c>
      <c r="M114" s="836">
        <v>2500</v>
      </c>
      <c r="N114" s="833">
        <v>5</v>
      </c>
      <c r="O114" s="837">
        <v>5</v>
      </c>
      <c r="P114" s="836">
        <v>2500</v>
      </c>
      <c r="Q114" s="838">
        <v>1</v>
      </c>
      <c r="R114" s="833">
        <v>5</v>
      </c>
      <c r="S114" s="838">
        <v>1</v>
      </c>
      <c r="T114" s="837">
        <v>5</v>
      </c>
      <c r="U114" s="839">
        <v>1</v>
      </c>
    </row>
    <row r="115" spans="1:21" ht="14.45" customHeight="1" x14ac:dyDescent="0.2">
      <c r="A115" s="832">
        <v>11</v>
      </c>
      <c r="B115" s="833" t="s">
        <v>2224</v>
      </c>
      <c r="C115" s="833" t="s">
        <v>2228</v>
      </c>
      <c r="D115" s="834" t="s">
        <v>4291</v>
      </c>
      <c r="E115" s="835" t="s">
        <v>2237</v>
      </c>
      <c r="F115" s="833" t="s">
        <v>2227</v>
      </c>
      <c r="G115" s="833" t="s">
        <v>2269</v>
      </c>
      <c r="H115" s="833" t="s">
        <v>606</v>
      </c>
      <c r="I115" s="833" t="s">
        <v>2289</v>
      </c>
      <c r="J115" s="833" t="s">
        <v>2290</v>
      </c>
      <c r="K115" s="833" t="s">
        <v>2291</v>
      </c>
      <c r="L115" s="836">
        <v>971.25</v>
      </c>
      <c r="M115" s="836">
        <v>971.25</v>
      </c>
      <c r="N115" s="833">
        <v>1</v>
      </c>
      <c r="O115" s="837">
        <v>1</v>
      </c>
      <c r="P115" s="836">
        <v>971.25</v>
      </c>
      <c r="Q115" s="838">
        <v>1</v>
      </c>
      <c r="R115" s="833">
        <v>1</v>
      </c>
      <c r="S115" s="838">
        <v>1</v>
      </c>
      <c r="T115" s="837">
        <v>1</v>
      </c>
      <c r="U115" s="839">
        <v>1</v>
      </c>
    </row>
    <row r="116" spans="1:21" ht="14.45" customHeight="1" x14ac:dyDescent="0.2">
      <c r="A116" s="832">
        <v>11</v>
      </c>
      <c r="B116" s="833" t="s">
        <v>2224</v>
      </c>
      <c r="C116" s="833" t="s">
        <v>2228</v>
      </c>
      <c r="D116" s="834" t="s">
        <v>4291</v>
      </c>
      <c r="E116" s="835" t="s">
        <v>2237</v>
      </c>
      <c r="F116" s="833" t="s">
        <v>2227</v>
      </c>
      <c r="G116" s="833" t="s">
        <v>2292</v>
      </c>
      <c r="H116" s="833" t="s">
        <v>606</v>
      </c>
      <c r="I116" s="833" t="s">
        <v>2293</v>
      </c>
      <c r="J116" s="833" t="s">
        <v>2294</v>
      </c>
      <c r="K116" s="833" t="s">
        <v>2295</v>
      </c>
      <c r="L116" s="836">
        <v>278.75</v>
      </c>
      <c r="M116" s="836">
        <v>557.5</v>
      </c>
      <c r="N116" s="833">
        <v>2</v>
      </c>
      <c r="O116" s="837">
        <v>1</v>
      </c>
      <c r="P116" s="836">
        <v>557.5</v>
      </c>
      <c r="Q116" s="838">
        <v>1</v>
      </c>
      <c r="R116" s="833">
        <v>2</v>
      </c>
      <c r="S116" s="838">
        <v>1</v>
      </c>
      <c r="T116" s="837">
        <v>1</v>
      </c>
      <c r="U116" s="839">
        <v>1</v>
      </c>
    </row>
    <row r="117" spans="1:21" ht="14.45" customHeight="1" x14ac:dyDescent="0.2">
      <c r="A117" s="832">
        <v>11</v>
      </c>
      <c r="B117" s="833" t="s">
        <v>2224</v>
      </c>
      <c r="C117" s="833" t="s">
        <v>2228</v>
      </c>
      <c r="D117" s="834" t="s">
        <v>4291</v>
      </c>
      <c r="E117" s="835" t="s">
        <v>2260</v>
      </c>
      <c r="F117" s="833" t="s">
        <v>2227</v>
      </c>
      <c r="G117" s="833" t="s">
        <v>2292</v>
      </c>
      <c r="H117" s="833" t="s">
        <v>606</v>
      </c>
      <c r="I117" s="833" t="s">
        <v>2293</v>
      </c>
      <c r="J117" s="833" t="s">
        <v>2294</v>
      </c>
      <c r="K117" s="833" t="s">
        <v>2295</v>
      </c>
      <c r="L117" s="836">
        <v>278.75</v>
      </c>
      <c r="M117" s="836">
        <v>1115</v>
      </c>
      <c r="N117" s="833">
        <v>4</v>
      </c>
      <c r="O117" s="837">
        <v>2</v>
      </c>
      <c r="P117" s="836">
        <v>1115</v>
      </c>
      <c r="Q117" s="838">
        <v>1</v>
      </c>
      <c r="R117" s="833">
        <v>4</v>
      </c>
      <c r="S117" s="838">
        <v>1</v>
      </c>
      <c r="T117" s="837">
        <v>2</v>
      </c>
      <c r="U117" s="839">
        <v>1</v>
      </c>
    </row>
    <row r="118" spans="1:21" ht="14.45" customHeight="1" x14ac:dyDescent="0.2">
      <c r="A118" s="832">
        <v>11</v>
      </c>
      <c r="B118" s="833" t="s">
        <v>2224</v>
      </c>
      <c r="C118" s="833" t="s">
        <v>2228</v>
      </c>
      <c r="D118" s="834" t="s">
        <v>4291</v>
      </c>
      <c r="E118" s="835" t="s">
        <v>2268</v>
      </c>
      <c r="F118" s="833" t="s">
        <v>2225</v>
      </c>
      <c r="G118" s="833" t="s">
        <v>2273</v>
      </c>
      <c r="H118" s="833" t="s">
        <v>650</v>
      </c>
      <c r="I118" s="833" t="s">
        <v>1821</v>
      </c>
      <c r="J118" s="833" t="s">
        <v>765</v>
      </c>
      <c r="K118" s="833" t="s">
        <v>1822</v>
      </c>
      <c r="L118" s="836">
        <v>736.33</v>
      </c>
      <c r="M118" s="836">
        <v>2208.9900000000002</v>
      </c>
      <c r="N118" s="833">
        <v>3</v>
      </c>
      <c r="O118" s="837">
        <v>2.5</v>
      </c>
      <c r="P118" s="836">
        <v>1472.66</v>
      </c>
      <c r="Q118" s="838">
        <v>0.66666666666666663</v>
      </c>
      <c r="R118" s="833">
        <v>2</v>
      </c>
      <c r="S118" s="838">
        <v>0.66666666666666663</v>
      </c>
      <c r="T118" s="837">
        <v>1.5</v>
      </c>
      <c r="U118" s="839">
        <v>0.6</v>
      </c>
    </row>
    <row r="119" spans="1:21" ht="14.45" customHeight="1" x14ac:dyDescent="0.2">
      <c r="A119" s="832">
        <v>11</v>
      </c>
      <c r="B119" s="833" t="s">
        <v>2224</v>
      </c>
      <c r="C119" s="833" t="s">
        <v>2228</v>
      </c>
      <c r="D119" s="834" t="s">
        <v>4291</v>
      </c>
      <c r="E119" s="835" t="s">
        <v>2268</v>
      </c>
      <c r="F119" s="833" t="s">
        <v>2225</v>
      </c>
      <c r="G119" s="833" t="s">
        <v>2317</v>
      </c>
      <c r="H119" s="833" t="s">
        <v>650</v>
      </c>
      <c r="I119" s="833" t="s">
        <v>1908</v>
      </c>
      <c r="J119" s="833" t="s">
        <v>874</v>
      </c>
      <c r="K119" s="833" t="s">
        <v>876</v>
      </c>
      <c r="L119" s="836">
        <v>0</v>
      </c>
      <c r="M119" s="836">
        <v>0</v>
      </c>
      <c r="N119" s="833">
        <v>1</v>
      </c>
      <c r="O119" s="837">
        <v>0.5</v>
      </c>
      <c r="P119" s="836">
        <v>0</v>
      </c>
      <c r="Q119" s="838"/>
      <c r="R119" s="833">
        <v>1</v>
      </c>
      <c r="S119" s="838">
        <v>1</v>
      </c>
      <c r="T119" s="837">
        <v>0.5</v>
      </c>
      <c r="U119" s="839">
        <v>1</v>
      </c>
    </row>
    <row r="120" spans="1:21" ht="14.45" customHeight="1" x14ac:dyDescent="0.2">
      <c r="A120" s="832">
        <v>11</v>
      </c>
      <c r="B120" s="833" t="s">
        <v>2224</v>
      </c>
      <c r="C120" s="833" t="s">
        <v>2228</v>
      </c>
      <c r="D120" s="834" t="s">
        <v>4291</v>
      </c>
      <c r="E120" s="835" t="s">
        <v>2268</v>
      </c>
      <c r="F120" s="833" t="s">
        <v>2227</v>
      </c>
      <c r="G120" s="833" t="s">
        <v>2274</v>
      </c>
      <c r="H120" s="833" t="s">
        <v>606</v>
      </c>
      <c r="I120" s="833" t="s">
        <v>2270</v>
      </c>
      <c r="J120" s="833" t="s">
        <v>2276</v>
      </c>
      <c r="K120" s="833"/>
      <c r="L120" s="836">
        <v>500</v>
      </c>
      <c r="M120" s="836">
        <v>500</v>
      </c>
      <c r="N120" s="833">
        <v>1</v>
      </c>
      <c r="O120" s="837">
        <v>1</v>
      </c>
      <c r="P120" s="836">
        <v>500</v>
      </c>
      <c r="Q120" s="838">
        <v>1</v>
      </c>
      <c r="R120" s="833">
        <v>1</v>
      </c>
      <c r="S120" s="838">
        <v>1</v>
      </c>
      <c r="T120" s="837">
        <v>1</v>
      </c>
      <c r="U120" s="839">
        <v>1</v>
      </c>
    </row>
    <row r="121" spans="1:21" ht="14.45" customHeight="1" x14ac:dyDescent="0.2">
      <c r="A121" s="832">
        <v>11</v>
      </c>
      <c r="B121" s="833" t="s">
        <v>2224</v>
      </c>
      <c r="C121" s="833" t="s">
        <v>2228</v>
      </c>
      <c r="D121" s="834" t="s">
        <v>4291</v>
      </c>
      <c r="E121" s="835" t="s">
        <v>2259</v>
      </c>
      <c r="F121" s="833" t="s">
        <v>2225</v>
      </c>
      <c r="G121" s="833" t="s">
        <v>2273</v>
      </c>
      <c r="H121" s="833" t="s">
        <v>650</v>
      </c>
      <c r="I121" s="833" t="s">
        <v>1821</v>
      </c>
      <c r="J121" s="833" t="s">
        <v>765</v>
      </c>
      <c r="K121" s="833" t="s">
        <v>1822</v>
      </c>
      <c r="L121" s="836">
        <v>736.33</v>
      </c>
      <c r="M121" s="836">
        <v>2208.9900000000002</v>
      </c>
      <c r="N121" s="833">
        <v>3</v>
      </c>
      <c r="O121" s="837">
        <v>2</v>
      </c>
      <c r="P121" s="836">
        <v>2208.9900000000002</v>
      </c>
      <c r="Q121" s="838">
        <v>1</v>
      </c>
      <c r="R121" s="833">
        <v>3</v>
      </c>
      <c r="S121" s="838">
        <v>1</v>
      </c>
      <c r="T121" s="837">
        <v>2</v>
      </c>
      <c r="U121" s="839">
        <v>1</v>
      </c>
    </row>
    <row r="122" spans="1:21" ht="14.45" customHeight="1" x14ac:dyDescent="0.2">
      <c r="A122" s="832">
        <v>11</v>
      </c>
      <c r="B122" s="833" t="s">
        <v>2224</v>
      </c>
      <c r="C122" s="833" t="s">
        <v>2228</v>
      </c>
      <c r="D122" s="834" t="s">
        <v>4291</v>
      </c>
      <c r="E122" s="835" t="s">
        <v>2259</v>
      </c>
      <c r="F122" s="833" t="s">
        <v>2227</v>
      </c>
      <c r="G122" s="833" t="s">
        <v>2274</v>
      </c>
      <c r="H122" s="833" t="s">
        <v>606</v>
      </c>
      <c r="I122" s="833" t="s">
        <v>2345</v>
      </c>
      <c r="J122" s="833" t="s">
        <v>2276</v>
      </c>
      <c r="K122" s="833"/>
      <c r="L122" s="836">
        <v>200</v>
      </c>
      <c r="M122" s="836">
        <v>400</v>
      </c>
      <c r="N122" s="833">
        <v>2</v>
      </c>
      <c r="O122" s="837">
        <v>1</v>
      </c>
      <c r="P122" s="836">
        <v>400</v>
      </c>
      <c r="Q122" s="838">
        <v>1</v>
      </c>
      <c r="R122" s="833">
        <v>2</v>
      </c>
      <c r="S122" s="838">
        <v>1</v>
      </c>
      <c r="T122" s="837">
        <v>1</v>
      </c>
      <c r="U122" s="839">
        <v>1</v>
      </c>
    </row>
    <row r="123" spans="1:21" ht="14.45" customHeight="1" x14ac:dyDescent="0.2">
      <c r="A123" s="832">
        <v>11</v>
      </c>
      <c r="B123" s="833" t="s">
        <v>2224</v>
      </c>
      <c r="C123" s="833" t="s">
        <v>2228</v>
      </c>
      <c r="D123" s="834" t="s">
        <v>4291</v>
      </c>
      <c r="E123" s="835" t="s">
        <v>2259</v>
      </c>
      <c r="F123" s="833" t="s">
        <v>2227</v>
      </c>
      <c r="G123" s="833" t="s">
        <v>2274</v>
      </c>
      <c r="H123" s="833" t="s">
        <v>606</v>
      </c>
      <c r="I123" s="833" t="s">
        <v>2346</v>
      </c>
      <c r="J123" s="833" t="s">
        <v>2276</v>
      </c>
      <c r="K123" s="833"/>
      <c r="L123" s="836">
        <v>1000</v>
      </c>
      <c r="M123" s="836">
        <v>1000</v>
      </c>
      <c r="N123" s="833">
        <v>1</v>
      </c>
      <c r="O123" s="837">
        <v>1</v>
      </c>
      <c r="P123" s="836">
        <v>1000</v>
      </c>
      <c r="Q123" s="838">
        <v>1</v>
      </c>
      <c r="R123" s="833">
        <v>1</v>
      </c>
      <c r="S123" s="838">
        <v>1</v>
      </c>
      <c r="T123" s="837">
        <v>1</v>
      </c>
      <c r="U123" s="839">
        <v>1</v>
      </c>
    </row>
    <row r="124" spans="1:21" ht="14.45" customHeight="1" x14ac:dyDescent="0.2">
      <c r="A124" s="832">
        <v>11</v>
      </c>
      <c r="B124" s="833" t="s">
        <v>2224</v>
      </c>
      <c r="C124" s="833" t="s">
        <v>2230</v>
      </c>
      <c r="D124" s="834" t="s">
        <v>4292</v>
      </c>
      <c r="E124" s="835" t="s">
        <v>2239</v>
      </c>
      <c r="F124" s="833" t="s">
        <v>2225</v>
      </c>
      <c r="G124" s="833" t="s">
        <v>2367</v>
      </c>
      <c r="H124" s="833" t="s">
        <v>606</v>
      </c>
      <c r="I124" s="833" t="s">
        <v>2368</v>
      </c>
      <c r="J124" s="833" t="s">
        <v>2369</v>
      </c>
      <c r="K124" s="833" t="s">
        <v>2370</v>
      </c>
      <c r="L124" s="836">
        <v>23.49</v>
      </c>
      <c r="M124" s="836">
        <v>117.44999999999999</v>
      </c>
      <c r="N124" s="833">
        <v>5</v>
      </c>
      <c r="O124" s="837">
        <v>2</v>
      </c>
      <c r="P124" s="836">
        <v>46.98</v>
      </c>
      <c r="Q124" s="838">
        <v>0.4</v>
      </c>
      <c r="R124" s="833">
        <v>2</v>
      </c>
      <c r="S124" s="838">
        <v>0.4</v>
      </c>
      <c r="T124" s="837">
        <v>1</v>
      </c>
      <c r="U124" s="839">
        <v>0.5</v>
      </c>
    </row>
    <row r="125" spans="1:21" ht="14.45" customHeight="1" x14ac:dyDescent="0.2">
      <c r="A125" s="832">
        <v>11</v>
      </c>
      <c r="B125" s="833" t="s">
        <v>2224</v>
      </c>
      <c r="C125" s="833" t="s">
        <v>2230</v>
      </c>
      <c r="D125" s="834" t="s">
        <v>4292</v>
      </c>
      <c r="E125" s="835" t="s">
        <v>2239</v>
      </c>
      <c r="F125" s="833" t="s">
        <v>2225</v>
      </c>
      <c r="G125" s="833" t="s">
        <v>2371</v>
      </c>
      <c r="H125" s="833" t="s">
        <v>650</v>
      </c>
      <c r="I125" s="833" t="s">
        <v>1904</v>
      </c>
      <c r="J125" s="833" t="s">
        <v>659</v>
      </c>
      <c r="K125" s="833" t="s">
        <v>656</v>
      </c>
      <c r="L125" s="836">
        <v>72.55</v>
      </c>
      <c r="M125" s="836">
        <v>217.64999999999998</v>
      </c>
      <c r="N125" s="833">
        <v>3</v>
      </c>
      <c r="O125" s="837">
        <v>1</v>
      </c>
      <c r="P125" s="836">
        <v>72.55</v>
      </c>
      <c r="Q125" s="838">
        <v>0.33333333333333337</v>
      </c>
      <c r="R125" s="833">
        <v>1</v>
      </c>
      <c r="S125" s="838">
        <v>0.33333333333333331</v>
      </c>
      <c r="T125" s="837">
        <v>0.5</v>
      </c>
      <c r="U125" s="839">
        <v>0.5</v>
      </c>
    </row>
    <row r="126" spans="1:21" ht="14.45" customHeight="1" x14ac:dyDescent="0.2">
      <c r="A126" s="832">
        <v>11</v>
      </c>
      <c r="B126" s="833" t="s">
        <v>2224</v>
      </c>
      <c r="C126" s="833" t="s">
        <v>2230</v>
      </c>
      <c r="D126" s="834" t="s">
        <v>4292</v>
      </c>
      <c r="E126" s="835" t="s">
        <v>2239</v>
      </c>
      <c r="F126" s="833" t="s">
        <v>2225</v>
      </c>
      <c r="G126" s="833" t="s">
        <v>2372</v>
      </c>
      <c r="H126" s="833" t="s">
        <v>650</v>
      </c>
      <c r="I126" s="833" t="s">
        <v>2373</v>
      </c>
      <c r="J126" s="833" t="s">
        <v>1923</v>
      </c>
      <c r="K126" s="833" t="s">
        <v>2374</v>
      </c>
      <c r="L126" s="836">
        <v>23.4</v>
      </c>
      <c r="M126" s="836">
        <v>46.8</v>
      </c>
      <c r="N126" s="833">
        <v>2</v>
      </c>
      <c r="O126" s="837">
        <v>0.5</v>
      </c>
      <c r="P126" s="836"/>
      <c r="Q126" s="838">
        <v>0</v>
      </c>
      <c r="R126" s="833"/>
      <c r="S126" s="838">
        <v>0</v>
      </c>
      <c r="T126" s="837"/>
      <c r="U126" s="839">
        <v>0</v>
      </c>
    </row>
    <row r="127" spans="1:21" ht="14.45" customHeight="1" x14ac:dyDescent="0.2">
      <c r="A127" s="832">
        <v>11</v>
      </c>
      <c r="B127" s="833" t="s">
        <v>2224</v>
      </c>
      <c r="C127" s="833" t="s">
        <v>2230</v>
      </c>
      <c r="D127" s="834" t="s">
        <v>4292</v>
      </c>
      <c r="E127" s="835" t="s">
        <v>2239</v>
      </c>
      <c r="F127" s="833" t="s">
        <v>2225</v>
      </c>
      <c r="G127" s="833" t="s">
        <v>2372</v>
      </c>
      <c r="H127" s="833" t="s">
        <v>650</v>
      </c>
      <c r="I127" s="833" t="s">
        <v>2373</v>
      </c>
      <c r="J127" s="833" t="s">
        <v>1923</v>
      </c>
      <c r="K127" s="833" t="s">
        <v>2374</v>
      </c>
      <c r="L127" s="836">
        <v>9.4</v>
      </c>
      <c r="M127" s="836">
        <v>18.8</v>
      </c>
      <c r="N127" s="833">
        <v>2</v>
      </c>
      <c r="O127" s="837">
        <v>0.5</v>
      </c>
      <c r="P127" s="836"/>
      <c r="Q127" s="838">
        <v>0</v>
      </c>
      <c r="R127" s="833"/>
      <c r="S127" s="838">
        <v>0</v>
      </c>
      <c r="T127" s="837"/>
      <c r="U127" s="839">
        <v>0</v>
      </c>
    </row>
    <row r="128" spans="1:21" ht="14.45" customHeight="1" x14ac:dyDescent="0.2">
      <c r="A128" s="832">
        <v>11</v>
      </c>
      <c r="B128" s="833" t="s">
        <v>2224</v>
      </c>
      <c r="C128" s="833" t="s">
        <v>2230</v>
      </c>
      <c r="D128" s="834" t="s">
        <v>4292</v>
      </c>
      <c r="E128" s="835" t="s">
        <v>2239</v>
      </c>
      <c r="F128" s="833" t="s">
        <v>2225</v>
      </c>
      <c r="G128" s="833" t="s">
        <v>2372</v>
      </c>
      <c r="H128" s="833" t="s">
        <v>650</v>
      </c>
      <c r="I128" s="833" t="s">
        <v>1922</v>
      </c>
      <c r="J128" s="833" t="s">
        <v>1923</v>
      </c>
      <c r="K128" s="833" t="s">
        <v>1924</v>
      </c>
      <c r="L128" s="836">
        <v>4.7</v>
      </c>
      <c r="M128" s="836">
        <v>4.7</v>
      </c>
      <c r="N128" s="833">
        <v>1</v>
      </c>
      <c r="O128" s="837">
        <v>0.5</v>
      </c>
      <c r="P128" s="836"/>
      <c r="Q128" s="838">
        <v>0</v>
      </c>
      <c r="R128" s="833"/>
      <c r="S128" s="838">
        <v>0</v>
      </c>
      <c r="T128" s="837"/>
      <c r="U128" s="839">
        <v>0</v>
      </c>
    </row>
    <row r="129" spans="1:21" ht="14.45" customHeight="1" x14ac:dyDescent="0.2">
      <c r="A129" s="832">
        <v>11</v>
      </c>
      <c r="B129" s="833" t="s">
        <v>2224</v>
      </c>
      <c r="C129" s="833" t="s">
        <v>2230</v>
      </c>
      <c r="D129" s="834" t="s">
        <v>4292</v>
      </c>
      <c r="E129" s="835" t="s">
        <v>2239</v>
      </c>
      <c r="F129" s="833" t="s">
        <v>2225</v>
      </c>
      <c r="G129" s="833" t="s">
        <v>2372</v>
      </c>
      <c r="H129" s="833" t="s">
        <v>650</v>
      </c>
      <c r="I129" s="833" t="s">
        <v>1922</v>
      </c>
      <c r="J129" s="833" t="s">
        <v>1923</v>
      </c>
      <c r="K129" s="833" t="s">
        <v>1924</v>
      </c>
      <c r="L129" s="836">
        <v>11.71</v>
      </c>
      <c r="M129" s="836">
        <v>11.71</v>
      </c>
      <c r="N129" s="833">
        <v>1</v>
      </c>
      <c r="O129" s="837">
        <v>0.5</v>
      </c>
      <c r="P129" s="836"/>
      <c r="Q129" s="838">
        <v>0</v>
      </c>
      <c r="R129" s="833"/>
      <c r="S129" s="838">
        <v>0</v>
      </c>
      <c r="T129" s="837"/>
      <c r="U129" s="839">
        <v>0</v>
      </c>
    </row>
    <row r="130" spans="1:21" ht="14.45" customHeight="1" x14ac:dyDescent="0.2">
      <c r="A130" s="832">
        <v>11</v>
      </c>
      <c r="B130" s="833" t="s">
        <v>2224</v>
      </c>
      <c r="C130" s="833" t="s">
        <v>2230</v>
      </c>
      <c r="D130" s="834" t="s">
        <v>4292</v>
      </c>
      <c r="E130" s="835" t="s">
        <v>2239</v>
      </c>
      <c r="F130" s="833" t="s">
        <v>2225</v>
      </c>
      <c r="G130" s="833" t="s">
        <v>2375</v>
      </c>
      <c r="H130" s="833" t="s">
        <v>606</v>
      </c>
      <c r="I130" s="833" t="s">
        <v>2376</v>
      </c>
      <c r="J130" s="833" t="s">
        <v>2377</v>
      </c>
      <c r="K130" s="833" t="s">
        <v>2378</v>
      </c>
      <c r="L130" s="836">
        <v>159.71</v>
      </c>
      <c r="M130" s="836">
        <v>1437.3899999999999</v>
      </c>
      <c r="N130" s="833">
        <v>9</v>
      </c>
      <c r="O130" s="837">
        <v>3</v>
      </c>
      <c r="P130" s="836">
        <v>1437.3899999999999</v>
      </c>
      <c r="Q130" s="838">
        <v>1</v>
      </c>
      <c r="R130" s="833">
        <v>9</v>
      </c>
      <c r="S130" s="838">
        <v>1</v>
      </c>
      <c r="T130" s="837">
        <v>3</v>
      </c>
      <c r="U130" s="839">
        <v>1</v>
      </c>
    </row>
    <row r="131" spans="1:21" ht="14.45" customHeight="1" x14ac:dyDescent="0.2">
      <c r="A131" s="832">
        <v>11</v>
      </c>
      <c r="B131" s="833" t="s">
        <v>2224</v>
      </c>
      <c r="C131" s="833" t="s">
        <v>2230</v>
      </c>
      <c r="D131" s="834" t="s">
        <v>4292</v>
      </c>
      <c r="E131" s="835" t="s">
        <v>2239</v>
      </c>
      <c r="F131" s="833" t="s">
        <v>2225</v>
      </c>
      <c r="G131" s="833" t="s">
        <v>2328</v>
      </c>
      <c r="H131" s="833" t="s">
        <v>650</v>
      </c>
      <c r="I131" s="833" t="s">
        <v>2379</v>
      </c>
      <c r="J131" s="833" t="s">
        <v>989</v>
      </c>
      <c r="K131" s="833" t="s">
        <v>2380</v>
      </c>
      <c r="L131" s="836">
        <v>85.27</v>
      </c>
      <c r="M131" s="836">
        <v>85.27</v>
      </c>
      <c r="N131" s="833">
        <v>1</v>
      </c>
      <c r="O131" s="837">
        <v>1</v>
      </c>
      <c r="P131" s="836"/>
      <c r="Q131" s="838">
        <v>0</v>
      </c>
      <c r="R131" s="833"/>
      <c r="S131" s="838">
        <v>0</v>
      </c>
      <c r="T131" s="837"/>
      <c r="U131" s="839">
        <v>0</v>
      </c>
    </row>
    <row r="132" spans="1:21" ht="14.45" customHeight="1" x14ac:dyDescent="0.2">
      <c r="A132" s="832">
        <v>11</v>
      </c>
      <c r="B132" s="833" t="s">
        <v>2224</v>
      </c>
      <c r="C132" s="833" t="s">
        <v>2230</v>
      </c>
      <c r="D132" s="834" t="s">
        <v>4292</v>
      </c>
      <c r="E132" s="835" t="s">
        <v>2239</v>
      </c>
      <c r="F132" s="833" t="s">
        <v>2225</v>
      </c>
      <c r="G132" s="833" t="s">
        <v>2381</v>
      </c>
      <c r="H132" s="833" t="s">
        <v>606</v>
      </c>
      <c r="I132" s="833" t="s">
        <v>2382</v>
      </c>
      <c r="J132" s="833" t="s">
        <v>2383</v>
      </c>
      <c r="K132" s="833" t="s">
        <v>2384</v>
      </c>
      <c r="L132" s="836">
        <v>52.87</v>
      </c>
      <c r="M132" s="836">
        <v>3859.5099999999998</v>
      </c>
      <c r="N132" s="833">
        <v>73</v>
      </c>
      <c r="O132" s="837">
        <v>27.5</v>
      </c>
      <c r="P132" s="836">
        <v>740.18</v>
      </c>
      <c r="Q132" s="838">
        <v>0.19178082191780821</v>
      </c>
      <c r="R132" s="833">
        <v>14</v>
      </c>
      <c r="S132" s="838">
        <v>0.19178082191780821</v>
      </c>
      <c r="T132" s="837">
        <v>5.5</v>
      </c>
      <c r="U132" s="839">
        <v>0.2</v>
      </c>
    </row>
    <row r="133" spans="1:21" ht="14.45" customHeight="1" x14ac:dyDescent="0.2">
      <c r="A133" s="832">
        <v>11</v>
      </c>
      <c r="B133" s="833" t="s">
        <v>2224</v>
      </c>
      <c r="C133" s="833" t="s">
        <v>2230</v>
      </c>
      <c r="D133" s="834" t="s">
        <v>4292</v>
      </c>
      <c r="E133" s="835" t="s">
        <v>2239</v>
      </c>
      <c r="F133" s="833" t="s">
        <v>2225</v>
      </c>
      <c r="G133" s="833" t="s">
        <v>2381</v>
      </c>
      <c r="H133" s="833" t="s">
        <v>606</v>
      </c>
      <c r="I133" s="833" t="s">
        <v>2385</v>
      </c>
      <c r="J133" s="833" t="s">
        <v>2386</v>
      </c>
      <c r="K133" s="833" t="s">
        <v>2387</v>
      </c>
      <c r="L133" s="836">
        <v>70.48</v>
      </c>
      <c r="M133" s="836">
        <v>563.83999999999992</v>
      </c>
      <c r="N133" s="833">
        <v>8</v>
      </c>
      <c r="O133" s="837">
        <v>3</v>
      </c>
      <c r="P133" s="836">
        <v>563.83999999999992</v>
      </c>
      <c r="Q133" s="838">
        <v>1</v>
      </c>
      <c r="R133" s="833">
        <v>8</v>
      </c>
      <c r="S133" s="838">
        <v>1</v>
      </c>
      <c r="T133" s="837">
        <v>3</v>
      </c>
      <c r="U133" s="839">
        <v>1</v>
      </c>
    </row>
    <row r="134" spans="1:21" ht="14.45" customHeight="1" x14ac:dyDescent="0.2">
      <c r="A134" s="832">
        <v>11</v>
      </c>
      <c r="B134" s="833" t="s">
        <v>2224</v>
      </c>
      <c r="C134" s="833" t="s">
        <v>2230</v>
      </c>
      <c r="D134" s="834" t="s">
        <v>4292</v>
      </c>
      <c r="E134" s="835" t="s">
        <v>2239</v>
      </c>
      <c r="F134" s="833" t="s">
        <v>2225</v>
      </c>
      <c r="G134" s="833" t="s">
        <v>2381</v>
      </c>
      <c r="H134" s="833" t="s">
        <v>606</v>
      </c>
      <c r="I134" s="833" t="s">
        <v>2388</v>
      </c>
      <c r="J134" s="833" t="s">
        <v>2389</v>
      </c>
      <c r="K134" s="833" t="s">
        <v>2390</v>
      </c>
      <c r="L134" s="836">
        <v>117.47</v>
      </c>
      <c r="M134" s="836">
        <v>234.94</v>
      </c>
      <c r="N134" s="833">
        <v>2</v>
      </c>
      <c r="O134" s="837">
        <v>2</v>
      </c>
      <c r="P134" s="836"/>
      <c r="Q134" s="838">
        <v>0</v>
      </c>
      <c r="R134" s="833"/>
      <c r="S134" s="838">
        <v>0</v>
      </c>
      <c r="T134" s="837"/>
      <c r="U134" s="839">
        <v>0</v>
      </c>
    </row>
    <row r="135" spans="1:21" ht="14.45" customHeight="1" x14ac:dyDescent="0.2">
      <c r="A135" s="832">
        <v>11</v>
      </c>
      <c r="B135" s="833" t="s">
        <v>2224</v>
      </c>
      <c r="C135" s="833" t="s">
        <v>2230</v>
      </c>
      <c r="D135" s="834" t="s">
        <v>4292</v>
      </c>
      <c r="E135" s="835" t="s">
        <v>2239</v>
      </c>
      <c r="F135" s="833" t="s">
        <v>2225</v>
      </c>
      <c r="G135" s="833" t="s">
        <v>2381</v>
      </c>
      <c r="H135" s="833" t="s">
        <v>606</v>
      </c>
      <c r="I135" s="833" t="s">
        <v>2391</v>
      </c>
      <c r="J135" s="833" t="s">
        <v>2392</v>
      </c>
      <c r="K135" s="833" t="s">
        <v>2393</v>
      </c>
      <c r="L135" s="836">
        <v>23.49</v>
      </c>
      <c r="M135" s="836">
        <v>46.98</v>
      </c>
      <c r="N135" s="833">
        <v>2</v>
      </c>
      <c r="O135" s="837">
        <v>1</v>
      </c>
      <c r="P135" s="836"/>
      <c r="Q135" s="838">
        <v>0</v>
      </c>
      <c r="R135" s="833"/>
      <c r="S135" s="838">
        <v>0</v>
      </c>
      <c r="T135" s="837"/>
      <c r="U135" s="839">
        <v>0</v>
      </c>
    </row>
    <row r="136" spans="1:21" ht="14.45" customHeight="1" x14ac:dyDescent="0.2">
      <c r="A136" s="832">
        <v>11</v>
      </c>
      <c r="B136" s="833" t="s">
        <v>2224</v>
      </c>
      <c r="C136" s="833" t="s">
        <v>2230</v>
      </c>
      <c r="D136" s="834" t="s">
        <v>4292</v>
      </c>
      <c r="E136" s="835" t="s">
        <v>2239</v>
      </c>
      <c r="F136" s="833" t="s">
        <v>2225</v>
      </c>
      <c r="G136" s="833" t="s">
        <v>2394</v>
      </c>
      <c r="H136" s="833" t="s">
        <v>606</v>
      </c>
      <c r="I136" s="833" t="s">
        <v>2395</v>
      </c>
      <c r="J136" s="833" t="s">
        <v>707</v>
      </c>
      <c r="K136" s="833" t="s">
        <v>2396</v>
      </c>
      <c r="L136" s="836">
        <v>91.11</v>
      </c>
      <c r="M136" s="836">
        <v>1366.65</v>
      </c>
      <c r="N136" s="833">
        <v>15</v>
      </c>
      <c r="O136" s="837">
        <v>7</v>
      </c>
      <c r="P136" s="836">
        <v>364.44</v>
      </c>
      <c r="Q136" s="838">
        <v>0.26666666666666666</v>
      </c>
      <c r="R136" s="833">
        <v>4</v>
      </c>
      <c r="S136" s="838">
        <v>0.26666666666666666</v>
      </c>
      <c r="T136" s="837">
        <v>2</v>
      </c>
      <c r="U136" s="839">
        <v>0.2857142857142857</v>
      </c>
    </row>
    <row r="137" spans="1:21" ht="14.45" customHeight="1" x14ac:dyDescent="0.2">
      <c r="A137" s="832">
        <v>11</v>
      </c>
      <c r="B137" s="833" t="s">
        <v>2224</v>
      </c>
      <c r="C137" s="833" t="s">
        <v>2230</v>
      </c>
      <c r="D137" s="834" t="s">
        <v>4292</v>
      </c>
      <c r="E137" s="835" t="s">
        <v>2239</v>
      </c>
      <c r="F137" s="833" t="s">
        <v>2225</v>
      </c>
      <c r="G137" s="833" t="s">
        <v>2394</v>
      </c>
      <c r="H137" s="833" t="s">
        <v>606</v>
      </c>
      <c r="I137" s="833" t="s">
        <v>2397</v>
      </c>
      <c r="J137" s="833" t="s">
        <v>707</v>
      </c>
      <c r="K137" s="833" t="s">
        <v>2396</v>
      </c>
      <c r="L137" s="836">
        <v>91.11</v>
      </c>
      <c r="M137" s="836">
        <v>364.44</v>
      </c>
      <c r="N137" s="833">
        <v>4</v>
      </c>
      <c r="O137" s="837">
        <v>2</v>
      </c>
      <c r="P137" s="836">
        <v>91.11</v>
      </c>
      <c r="Q137" s="838">
        <v>0.25</v>
      </c>
      <c r="R137" s="833">
        <v>1</v>
      </c>
      <c r="S137" s="838">
        <v>0.25</v>
      </c>
      <c r="T137" s="837">
        <v>1</v>
      </c>
      <c r="U137" s="839">
        <v>0.5</v>
      </c>
    </row>
    <row r="138" spans="1:21" ht="14.45" customHeight="1" x14ac:dyDescent="0.2">
      <c r="A138" s="832">
        <v>11</v>
      </c>
      <c r="B138" s="833" t="s">
        <v>2224</v>
      </c>
      <c r="C138" s="833" t="s">
        <v>2230</v>
      </c>
      <c r="D138" s="834" t="s">
        <v>4292</v>
      </c>
      <c r="E138" s="835" t="s">
        <v>2239</v>
      </c>
      <c r="F138" s="833" t="s">
        <v>2225</v>
      </c>
      <c r="G138" s="833" t="s">
        <v>2398</v>
      </c>
      <c r="H138" s="833" t="s">
        <v>606</v>
      </c>
      <c r="I138" s="833" t="s">
        <v>2399</v>
      </c>
      <c r="J138" s="833" t="s">
        <v>2400</v>
      </c>
      <c r="K138" s="833" t="s">
        <v>2401</v>
      </c>
      <c r="L138" s="836">
        <v>93.49</v>
      </c>
      <c r="M138" s="836">
        <v>560.93999999999994</v>
      </c>
      <c r="N138" s="833">
        <v>6</v>
      </c>
      <c r="O138" s="837">
        <v>4</v>
      </c>
      <c r="P138" s="836">
        <v>373.96</v>
      </c>
      <c r="Q138" s="838">
        <v>0.66666666666666674</v>
      </c>
      <c r="R138" s="833">
        <v>4</v>
      </c>
      <c r="S138" s="838">
        <v>0.66666666666666663</v>
      </c>
      <c r="T138" s="837">
        <v>3</v>
      </c>
      <c r="U138" s="839">
        <v>0.75</v>
      </c>
    </row>
    <row r="139" spans="1:21" ht="14.45" customHeight="1" x14ac:dyDescent="0.2">
      <c r="A139" s="832">
        <v>11</v>
      </c>
      <c r="B139" s="833" t="s">
        <v>2224</v>
      </c>
      <c r="C139" s="833" t="s">
        <v>2230</v>
      </c>
      <c r="D139" s="834" t="s">
        <v>4292</v>
      </c>
      <c r="E139" s="835" t="s">
        <v>2239</v>
      </c>
      <c r="F139" s="833" t="s">
        <v>2225</v>
      </c>
      <c r="G139" s="833" t="s">
        <v>2402</v>
      </c>
      <c r="H139" s="833" t="s">
        <v>606</v>
      </c>
      <c r="I139" s="833" t="s">
        <v>2403</v>
      </c>
      <c r="J139" s="833" t="s">
        <v>742</v>
      </c>
      <c r="K139" s="833" t="s">
        <v>2404</v>
      </c>
      <c r="L139" s="836">
        <v>477.5</v>
      </c>
      <c r="M139" s="836">
        <v>1432.5</v>
      </c>
      <c r="N139" s="833">
        <v>3</v>
      </c>
      <c r="O139" s="837">
        <v>1.5</v>
      </c>
      <c r="P139" s="836"/>
      <c r="Q139" s="838">
        <v>0</v>
      </c>
      <c r="R139" s="833"/>
      <c r="S139" s="838">
        <v>0</v>
      </c>
      <c r="T139" s="837"/>
      <c r="U139" s="839">
        <v>0</v>
      </c>
    </row>
    <row r="140" spans="1:21" ht="14.45" customHeight="1" x14ac:dyDescent="0.2">
      <c r="A140" s="832">
        <v>11</v>
      </c>
      <c r="B140" s="833" t="s">
        <v>2224</v>
      </c>
      <c r="C140" s="833" t="s">
        <v>2230</v>
      </c>
      <c r="D140" s="834" t="s">
        <v>4292</v>
      </c>
      <c r="E140" s="835" t="s">
        <v>2239</v>
      </c>
      <c r="F140" s="833" t="s">
        <v>2225</v>
      </c>
      <c r="G140" s="833" t="s">
        <v>2405</v>
      </c>
      <c r="H140" s="833" t="s">
        <v>606</v>
      </c>
      <c r="I140" s="833" t="s">
        <v>2406</v>
      </c>
      <c r="J140" s="833" t="s">
        <v>959</v>
      </c>
      <c r="K140" s="833" t="s">
        <v>2407</v>
      </c>
      <c r="L140" s="836">
        <v>0</v>
      </c>
      <c r="M140" s="836">
        <v>0</v>
      </c>
      <c r="N140" s="833">
        <v>1</v>
      </c>
      <c r="O140" s="837">
        <v>0.5</v>
      </c>
      <c r="P140" s="836"/>
      <c r="Q140" s="838"/>
      <c r="R140" s="833"/>
      <c r="S140" s="838">
        <v>0</v>
      </c>
      <c r="T140" s="837"/>
      <c r="U140" s="839">
        <v>0</v>
      </c>
    </row>
    <row r="141" spans="1:21" ht="14.45" customHeight="1" x14ac:dyDescent="0.2">
      <c r="A141" s="832">
        <v>11</v>
      </c>
      <c r="B141" s="833" t="s">
        <v>2224</v>
      </c>
      <c r="C141" s="833" t="s">
        <v>2230</v>
      </c>
      <c r="D141" s="834" t="s">
        <v>4292</v>
      </c>
      <c r="E141" s="835" t="s">
        <v>2239</v>
      </c>
      <c r="F141" s="833" t="s">
        <v>2225</v>
      </c>
      <c r="G141" s="833" t="s">
        <v>2408</v>
      </c>
      <c r="H141" s="833" t="s">
        <v>606</v>
      </c>
      <c r="I141" s="833" t="s">
        <v>2409</v>
      </c>
      <c r="J141" s="833" t="s">
        <v>2410</v>
      </c>
      <c r="K141" s="833" t="s">
        <v>2411</v>
      </c>
      <c r="L141" s="836">
        <v>763.63</v>
      </c>
      <c r="M141" s="836">
        <v>763.63</v>
      </c>
      <c r="N141" s="833">
        <v>1</v>
      </c>
      <c r="O141" s="837">
        <v>0.5</v>
      </c>
      <c r="P141" s="836">
        <v>763.63</v>
      </c>
      <c r="Q141" s="838">
        <v>1</v>
      </c>
      <c r="R141" s="833">
        <v>1</v>
      </c>
      <c r="S141" s="838">
        <v>1</v>
      </c>
      <c r="T141" s="837">
        <v>0.5</v>
      </c>
      <c r="U141" s="839">
        <v>1</v>
      </c>
    </row>
    <row r="142" spans="1:21" ht="14.45" customHeight="1" x14ac:dyDescent="0.2">
      <c r="A142" s="832">
        <v>11</v>
      </c>
      <c r="B142" s="833" t="s">
        <v>2224</v>
      </c>
      <c r="C142" s="833" t="s">
        <v>2230</v>
      </c>
      <c r="D142" s="834" t="s">
        <v>4292</v>
      </c>
      <c r="E142" s="835" t="s">
        <v>2239</v>
      </c>
      <c r="F142" s="833" t="s">
        <v>2225</v>
      </c>
      <c r="G142" s="833" t="s">
        <v>2412</v>
      </c>
      <c r="H142" s="833" t="s">
        <v>606</v>
      </c>
      <c r="I142" s="833" t="s">
        <v>2413</v>
      </c>
      <c r="J142" s="833" t="s">
        <v>2414</v>
      </c>
      <c r="K142" s="833" t="s">
        <v>2415</v>
      </c>
      <c r="L142" s="836">
        <v>159.71</v>
      </c>
      <c r="M142" s="836">
        <v>40087.21</v>
      </c>
      <c r="N142" s="833">
        <v>251</v>
      </c>
      <c r="O142" s="837">
        <v>81</v>
      </c>
      <c r="P142" s="836">
        <v>13735.059999999992</v>
      </c>
      <c r="Q142" s="838">
        <v>0.34262948207171295</v>
      </c>
      <c r="R142" s="833">
        <v>86</v>
      </c>
      <c r="S142" s="838">
        <v>0.34262948207171312</v>
      </c>
      <c r="T142" s="837">
        <v>27.5</v>
      </c>
      <c r="U142" s="839">
        <v>0.33950617283950618</v>
      </c>
    </row>
    <row r="143" spans="1:21" ht="14.45" customHeight="1" x14ac:dyDescent="0.2">
      <c r="A143" s="832">
        <v>11</v>
      </c>
      <c r="B143" s="833" t="s">
        <v>2224</v>
      </c>
      <c r="C143" s="833" t="s">
        <v>2230</v>
      </c>
      <c r="D143" s="834" t="s">
        <v>4292</v>
      </c>
      <c r="E143" s="835" t="s">
        <v>2239</v>
      </c>
      <c r="F143" s="833" t="s">
        <v>2225</v>
      </c>
      <c r="G143" s="833" t="s">
        <v>2313</v>
      </c>
      <c r="H143" s="833" t="s">
        <v>606</v>
      </c>
      <c r="I143" s="833" t="s">
        <v>2314</v>
      </c>
      <c r="J143" s="833" t="s">
        <v>2315</v>
      </c>
      <c r="K143" s="833" t="s">
        <v>2316</v>
      </c>
      <c r="L143" s="836">
        <v>91.78</v>
      </c>
      <c r="M143" s="836">
        <v>550.68000000000006</v>
      </c>
      <c r="N143" s="833">
        <v>6</v>
      </c>
      <c r="O143" s="837">
        <v>2</v>
      </c>
      <c r="P143" s="836"/>
      <c r="Q143" s="838">
        <v>0</v>
      </c>
      <c r="R143" s="833"/>
      <c r="S143" s="838">
        <v>0</v>
      </c>
      <c r="T143" s="837"/>
      <c r="U143" s="839">
        <v>0</v>
      </c>
    </row>
    <row r="144" spans="1:21" ht="14.45" customHeight="1" x14ac:dyDescent="0.2">
      <c r="A144" s="832">
        <v>11</v>
      </c>
      <c r="B144" s="833" t="s">
        <v>2224</v>
      </c>
      <c r="C144" s="833" t="s">
        <v>2230</v>
      </c>
      <c r="D144" s="834" t="s">
        <v>4292</v>
      </c>
      <c r="E144" s="835" t="s">
        <v>2239</v>
      </c>
      <c r="F144" s="833" t="s">
        <v>2225</v>
      </c>
      <c r="G144" s="833" t="s">
        <v>2353</v>
      </c>
      <c r="H144" s="833" t="s">
        <v>606</v>
      </c>
      <c r="I144" s="833" t="s">
        <v>2354</v>
      </c>
      <c r="J144" s="833" t="s">
        <v>2355</v>
      </c>
      <c r="K144" s="833" t="s">
        <v>2356</v>
      </c>
      <c r="L144" s="836">
        <v>132.97999999999999</v>
      </c>
      <c r="M144" s="836">
        <v>664.89999999999986</v>
      </c>
      <c r="N144" s="833">
        <v>5</v>
      </c>
      <c r="O144" s="837">
        <v>2</v>
      </c>
      <c r="P144" s="836">
        <v>265.95999999999998</v>
      </c>
      <c r="Q144" s="838">
        <v>0.40000000000000008</v>
      </c>
      <c r="R144" s="833">
        <v>2</v>
      </c>
      <c r="S144" s="838">
        <v>0.4</v>
      </c>
      <c r="T144" s="837">
        <v>1</v>
      </c>
      <c r="U144" s="839">
        <v>0.5</v>
      </c>
    </row>
    <row r="145" spans="1:21" ht="14.45" customHeight="1" x14ac:dyDescent="0.2">
      <c r="A145" s="832">
        <v>11</v>
      </c>
      <c r="B145" s="833" t="s">
        <v>2224</v>
      </c>
      <c r="C145" s="833" t="s">
        <v>2230</v>
      </c>
      <c r="D145" s="834" t="s">
        <v>4292</v>
      </c>
      <c r="E145" s="835" t="s">
        <v>2239</v>
      </c>
      <c r="F145" s="833" t="s">
        <v>2225</v>
      </c>
      <c r="G145" s="833" t="s">
        <v>2416</v>
      </c>
      <c r="H145" s="833" t="s">
        <v>606</v>
      </c>
      <c r="I145" s="833" t="s">
        <v>2417</v>
      </c>
      <c r="J145" s="833" t="s">
        <v>1099</v>
      </c>
      <c r="K145" s="833" t="s">
        <v>2418</v>
      </c>
      <c r="L145" s="836">
        <v>73.989999999999995</v>
      </c>
      <c r="M145" s="836">
        <v>147.97999999999999</v>
      </c>
      <c r="N145" s="833">
        <v>2</v>
      </c>
      <c r="O145" s="837">
        <v>0.5</v>
      </c>
      <c r="P145" s="836"/>
      <c r="Q145" s="838">
        <v>0</v>
      </c>
      <c r="R145" s="833"/>
      <c r="S145" s="838">
        <v>0</v>
      </c>
      <c r="T145" s="837"/>
      <c r="U145" s="839">
        <v>0</v>
      </c>
    </row>
    <row r="146" spans="1:21" ht="14.45" customHeight="1" x14ac:dyDescent="0.2">
      <c r="A146" s="832">
        <v>11</v>
      </c>
      <c r="B146" s="833" t="s">
        <v>2224</v>
      </c>
      <c r="C146" s="833" t="s">
        <v>2230</v>
      </c>
      <c r="D146" s="834" t="s">
        <v>4292</v>
      </c>
      <c r="E146" s="835" t="s">
        <v>2239</v>
      </c>
      <c r="F146" s="833" t="s">
        <v>2225</v>
      </c>
      <c r="G146" s="833" t="s">
        <v>2419</v>
      </c>
      <c r="H146" s="833" t="s">
        <v>606</v>
      </c>
      <c r="I146" s="833" t="s">
        <v>2420</v>
      </c>
      <c r="J146" s="833" t="s">
        <v>2421</v>
      </c>
      <c r="K146" s="833" t="s">
        <v>2422</v>
      </c>
      <c r="L146" s="836">
        <v>52.75</v>
      </c>
      <c r="M146" s="836">
        <v>52.75</v>
      </c>
      <c r="N146" s="833">
        <v>1</v>
      </c>
      <c r="O146" s="837">
        <v>1</v>
      </c>
      <c r="P146" s="836"/>
      <c r="Q146" s="838">
        <v>0</v>
      </c>
      <c r="R146" s="833"/>
      <c r="S146" s="838">
        <v>0</v>
      </c>
      <c r="T146" s="837"/>
      <c r="U146" s="839">
        <v>0</v>
      </c>
    </row>
    <row r="147" spans="1:21" ht="14.45" customHeight="1" x14ac:dyDescent="0.2">
      <c r="A147" s="832">
        <v>11</v>
      </c>
      <c r="B147" s="833" t="s">
        <v>2224</v>
      </c>
      <c r="C147" s="833" t="s">
        <v>2230</v>
      </c>
      <c r="D147" s="834" t="s">
        <v>4292</v>
      </c>
      <c r="E147" s="835" t="s">
        <v>2239</v>
      </c>
      <c r="F147" s="833" t="s">
        <v>2225</v>
      </c>
      <c r="G147" s="833" t="s">
        <v>2419</v>
      </c>
      <c r="H147" s="833" t="s">
        <v>606</v>
      </c>
      <c r="I147" s="833" t="s">
        <v>2423</v>
      </c>
      <c r="J147" s="833" t="s">
        <v>2424</v>
      </c>
      <c r="K147" s="833" t="s">
        <v>2425</v>
      </c>
      <c r="L147" s="836">
        <v>52.75</v>
      </c>
      <c r="M147" s="836">
        <v>105.5</v>
      </c>
      <c r="N147" s="833">
        <v>2</v>
      </c>
      <c r="O147" s="837">
        <v>1.5</v>
      </c>
      <c r="P147" s="836"/>
      <c r="Q147" s="838">
        <v>0</v>
      </c>
      <c r="R147" s="833"/>
      <c r="S147" s="838">
        <v>0</v>
      </c>
      <c r="T147" s="837"/>
      <c r="U147" s="839">
        <v>0</v>
      </c>
    </row>
    <row r="148" spans="1:21" ht="14.45" customHeight="1" x14ac:dyDescent="0.2">
      <c r="A148" s="832">
        <v>11</v>
      </c>
      <c r="B148" s="833" t="s">
        <v>2224</v>
      </c>
      <c r="C148" s="833" t="s">
        <v>2230</v>
      </c>
      <c r="D148" s="834" t="s">
        <v>4292</v>
      </c>
      <c r="E148" s="835" t="s">
        <v>2239</v>
      </c>
      <c r="F148" s="833" t="s">
        <v>2225</v>
      </c>
      <c r="G148" s="833" t="s">
        <v>2426</v>
      </c>
      <c r="H148" s="833" t="s">
        <v>606</v>
      </c>
      <c r="I148" s="833" t="s">
        <v>2427</v>
      </c>
      <c r="J148" s="833" t="s">
        <v>2428</v>
      </c>
      <c r="K148" s="833" t="s">
        <v>2429</v>
      </c>
      <c r="L148" s="836">
        <v>1776.68</v>
      </c>
      <c r="M148" s="836">
        <v>21320.16</v>
      </c>
      <c r="N148" s="833">
        <v>12</v>
      </c>
      <c r="O148" s="837">
        <v>10.5</v>
      </c>
      <c r="P148" s="836">
        <v>12436.76</v>
      </c>
      <c r="Q148" s="838">
        <v>0.58333333333333337</v>
      </c>
      <c r="R148" s="833">
        <v>7</v>
      </c>
      <c r="S148" s="838">
        <v>0.58333333333333337</v>
      </c>
      <c r="T148" s="837">
        <v>7</v>
      </c>
      <c r="U148" s="839">
        <v>0.66666666666666663</v>
      </c>
    </row>
    <row r="149" spans="1:21" ht="14.45" customHeight="1" x14ac:dyDescent="0.2">
      <c r="A149" s="832">
        <v>11</v>
      </c>
      <c r="B149" s="833" t="s">
        <v>2224</v>
      </c>
      <c r="C149" s="833" t="s">
        <v>2230</v>
      </c>
      <c r="D149" s="834" t="s">
        <v>4292</v>
      </c>
      <c r="E149" s="835" t="s">
        <v>2239</v>
      </c>
      <c r="F149" s="833" t="s">
        <v>2225</v>
      </c>
      <c r="G149" s="833" t="s">
        <v>2430</v>
      </c>
      <c r="H149" s="833" t="s">
        <v>650</v>
      </c>
      <c r="I149" s="833" t="s">
        <v>2096</v>
      </c>
      <c r="J149" s="833" t="s">
        <v>2097</v>
      </c>
      <c r="K149" s="833" t="s">
        <v>2098</v>
      </c>
      <c r="L149" s="836">
        <v>70.48</v>
      </c>
      <c r="M149" s="836">
        <v>211.44</v>
      </c>
      <c r="N149" s="833">
        <v>3</v>
      </c>
      <c r="O149" s="837">
        <v>1</v>
      </c>
      <c r="P149" s="836"/>
      <c r="Q149" s="838">
        <v>0</v>
      </c>
      <c r="R149" s="833"/>
      <c r="S149" s="838">
        <v>0</v>
      </c>
      <c r="T149" s="837"/>
      <c r="U149" s="839">
        <v>0</v>
      </c>
    </row>
    <row r="150" spans="1:21" ht="14.45" customHeight="1" x14ac:dyDescent="0.2">
      <c r="A150" s="832">
        <v>11</v>
      </c>
      <c r="B150" s="833" t="s">
        <v>2224</v>
      </c>
      <c r="C150" s="833" t="s">
        <v>2230</v>
      </c>
      <c r="D150" s="834" t="s">
        <v>4292</v>
      </c>
      <c r="E150" s="835" t="s">
        <v>2239</v>
      </c>
      <c r="F150" s="833" t="s">
        <v>2225</v>
      </c>
      <c r="G150" s="833" t="s">
        <v>2430</v>
      </c>
      <c r="H150" s="833" t="s">
        <v>650</v>
      </c>
      <c r="I150" s="833" t="s">
        <v>2431</v>
      </c>
      <c r="J150" s="833" t="s">
        <v>2097</v>
      </c>
      <c r="K150" s="833" t="s">
        <v>2432</v>
      </c>
      <c r="L150" s="836">
        <v>140.96</v>
      </c>
      <c r="M150" s="836">
        <v>281.92</v>
      </c>
      <c r="N150" s="833">
        <v>2</v>
      </c>
      <c r="O150" s="837">
        <v>1</v>
      </c>
      <c r="P150" s="836"/>
      <c r="Q150" s="838">
        <v>0</v>
      </c>
      <c r="R150" s="833"/>
      <c r="S150" s="838">
        <v>0</v>
      </c>
      <c r="T150" s="837"/>
      <c r="U150" s="839">
        <v>0</v>
      </c>
    </row>
    <row r="151" spans="1:21" ht="14.45" customHeight="1" x14ac:dyDescent="0.2">
      <c r="A151" s="832">
        <v>11</v>
      </c>
      <c r="B151" s="833" t="s">
        <v>2224</v>
      </c>
      <c r="C151" s="833" t="s">
        <v>2230</v>
      </c>
      <c r="D151" s="834" t="s">
        <v>4292</v>
      </c>
      <c r="E151" s="835" t="s">
        <v>2239</v>
      </c>
      <c r="F151" s="833" t="s">
        <v>2225</v>
      </c>
      <c r="G151" s="833" t="s">
        <v>2430</v>
      </c>
      <c r="H151" s="833" t="s">
        <v>606</v>
      </c>
      <c r="I151" s="833" t="s">
        <v>2433</v>
      </c>
      <c r="J151" s="833" t="s">
        <v>2434</v>
      </c>
      <c r="K151" s="833" t="s">
        <v>2432</v>
      </c>
      <c r="L151" s="836">
        <v>140.96</v>
      </c>
      <c r="M151" s="836">
        <v>140.96</v>
      </c>
      <c r="N151" s="833">
        <v>1</v>
      </c>
      <c r="O151" s="837">
        <v>0.5</v>
      </c>
      <c r="P151" s="836"/>
      <c r="Q151" s="838">
        <v>0</v>
      </c>
      <c r="R151" s="833"/>
      <c r="S151" s="838">
        <v>0</v>
      </c>
      <c r="T151" s="837"/>
      <c r="U151" s="839">
        <v>0</v>
      </c>
    </row>
    <row r="152" spans="1:21" ht="14.45" customHeight="1" x14ac:dyDescent="0.2">
      <c r="A152" s="832">
        <v>11</v>
      </c>
      <c r="B152" s="833" t="s">
        <v>2224</v>
      </c>
      <c r="C152" s="833" t="s">
        <v>2230</v>
      </c>
      <c r="D152" s="834" t="s">
        <v>4292</v>
      </c>
      <c r="E152" s="835" t="s">
        <v>2239</v>
      </c>
      <c r="F152" s="833" t="s">
        <v>2225</v>
      </c>
      <c r="G152" s="833" t="s">
        <v>2273</v>
      </c>
      <c r="H152" s="833" t="s">
        <v>650</v>
      </c>
      <c r="I152" s="833" t="s">
        <v>1821</v>
      </c>
      <c r="J152" s="833" t="s">
        <v>765</v>
      </c>
      <c r="K152" s="833" t="s">
        <v>1822</v>
      </c>
      <c r="L152" s="836">
        <v>736.33</v>
      </c>
      <c r="M152" s="836">
        <v>2945.32</v>
      </c>
      <c r="N152" s="833">
        <v>4</v>
      </c>
      <c r="O152" s="837">
        <v>3</v>
      </c>
      <c r="P152" s="836">
        <v>2208.9900000000002</v>
      </c>
      <c r="Q152" s="838">
        <v>0.75</v>
      </c>
      <c r="R152" s="833">
        <v>3</v>
      </c>
      <c r="S152" s="838">
        <v>0.75</v>
      </c>
      <c r="T152" s="837">
        <v>2</v>
      </c>
      <c r="U152" s="839">
        <v>0.66666666666666663</v>
      </c>
    </row>
    <row r="153" spans="1:21" ht="14.45" customHeight="1" x14ac:dyDescent="0.2">
      <c r="A153" s="832">
        <v>11</v>
      </c>
      <c r="B153" s="833" t="s">
        <v>2224</v>
      </c>
      <c r="C153" s="833" t="s">
        <v>2230</v>
      </c>
      <c r="D153" s="834" t="s">
        <v>4292</v>
      </c>
      <c r="E153" s="835" t="s">
        <v>2239</v>
      </c>
      <c r="F153" s="833" t="s">
        <v>2225</v>
      </c>
      <c r="G153" s="833" t="s">
        <v>2273</v>
      </c>
      <c r="H153" s="833" t="s">
        <v>650</v>
      </c>
      <c r="I153" s="833" t="s">
        <v>1825</v>
      </c>
      <c r="J153" s="833" t="s">
        <v>765</v>
      </c>
      <c r="K153" s="833" t="s">
        <v>1826</v>
      </c>
      <c r="L153" s="836">
        <v>490.89</v>
      </c>
      <c r="M153" s="836">
        <v>490.89</v>
      </c>
      <c r="N153" s="833">
        <v>1</v>
      </c>
      <c r="O153" s="837">
        <v>1</v>
      </c>
      <c r="P153" s="836">
        <v>490.89</v>
      </c>
      <c r="Q153" s="838">
        <v>1</v>
      </c>
      <c r="R153" s="833">
        <v>1</v>
      </c>
      <c r="S153" s="838">
        <v>1</v>
      </c>
      <c r="T153" s="837">
        <v>1</v>
      </c>
      <c r="U153" s="839">
        <v>1</v>
      </c>
    </row>
    <row r="154" spans="1:21" ht="14.45" customHeight="1" x14ac:dyDescent="0.2">
      <c r="A154" s="832">
        <v>11</v>
      </c>
      <c r="B154" s="833" t="s">
        <v>2224</v>
      </c>
      <c r="C154" s="833" t="s">
        <v>2230</v>
      </c>
      <c r="D154" s="834" t="s">
        <v>4292</v>
      </c>
      <c r="E154" s="835" t="s">
        <v>2239</v>
      </c>
      <c r="F154" s="833" t="s">
        <v>2225</v>
      </c>
      <c r="G154" s="833" t="s">
        <v>2335</v>
      </c>
      <c r="H154" s="833" t="s">
        <v>606</v>
      </c>
      <c r="I154" s="833" t="s">
        <v>2336</v>
      </c>
      <c r="J154" s="833" t="s">
        <v>668</v>
      </c>
      <c r="K154" s="833" t="s">
        <v>2337</v>
      </c>
      <c r="L154" s="836">
        <v>35.25</v>
      </c>
      <c r="M154" s="836">
        <v>3137.25</v>
      </c>
      <c r="N154" s="833">
        <v>89</v>
      </c>
      <c r="O154" s="837">
        <v>34</v>
      </c>
      <c r="P154" s="836">
        <v>810.75</v>
      </c>
      <c r="Q154" s="838">
        <v>0.25842696629213485</v>
      </c>
      <c r="R154" s="833">
        <v>23</v>
      </c>
      <c r="S154" s="838">
        <v>0.25842696629213485</v>
      </c>
      <c r="T154" s="837">
        <v>9.5</v>
      </c>
      <c r="U154" s="839">
        <v>0.27941176470588236</v>
      </c>
    </row>
    <row r="155" spans="1:21" ht="14.45" customHeight="1" x14ac:dyDescent="0.2">
      <c r="A155" s="832">
        <v>11</v>
      </c>
      <c r="B155" s="833" t="s">
        <v>2224</v>
      </c>
      <c r="C155" s="833" t="s">
        <v>2230</v>
      </c>
      <c r="D155" s="834" t="s">
        <v>4292</v>
      </c>
      <c r="E155" s="835" t="s">
        <v>2239</v>
      </c>
      <c r="F155" s="833" t="s">
        <v>2225</v>
      </c>
      <c r="G155" s="833" t="s">
        <v>2335</v>
      </c>
      <c r="H155" s="833" t="s">
        <v>606</v>
      </c>
      <c r="I155" s="833" t="s">
        <v>2357</v>
      </c>
      <c r="J155" s="833" t="s">
        <v>668</v>
      </c>
      <c r="K155" s="833" t="s">
        <v>2358</v>
      </c>
      <c r="L155" s="836">
        <v>35.25</v>
      </c>
      <c r="M155" s="836">
        <v>740.25</v>
      </c>
      <c r="N155" s="833">
        <v>21</v>
      </c>
      <c r="O155" s="837">
        <v>9</v>
      </c>
      <c r="P155" s="836">
        <v>211.5</v>
      </c>
      <c r="Q155" s="838">
        <v>0.2857142857142857</v>
      </c>
      <c r="R155" s="833">
        <v>6</v>
      </c>
      <c r="S155" s="838">
        <v>0.2857142857142857</v>
      </c>
      <c r="T155" s="837">
        <v>3</v>
      </c>
      <c r="U155" s="839">
        <v>0.33333333333333331</v>
      </c>
    </row>
    <row r="156" spans="1:21" ht="14.45" customHeight="1" x14ac:dyDescent="0.2">
      <c r="A156" s="832">
        <v>11</v>
      </c>
      <c r="B156" s="833" t="s">
        <v>2224</v>
      </c>
      <c r="C156" s="833" t="s">
        <v>2230</v>
      </c>
      <c r="D156" s="834" t="s">
        <v>4292</v>
      </c>
      <c r="E156" s="835" t="s">
        <v>2239</v>
      </c>
      <c r="F156" s="833" t="s">
        <v>2225</v>
      </c>
      <c r="G156" s="833" t="s">
        <v>2335</v>
      </c>
      <c r="H156" s="833" t="s">
        <v>606</v>
      </c>
      <c r="I156" s="833" t="s">
        <v>2359</v>
      </c>
      <c r="J156" s="833" t="s">
        <v>2360</v>
      </c>
      <c r="K156" s="833" t="s">
        <v>2361</v>
      </c>
      <c r="L156" s="836">
        <v>35.25</v>
      </c>
      <c r="M156" s="836">
        <v>141</v>
      </c>
      <c r="N156" s="833">
        <v>4</v>
      </c>
      <c r="O156" s="837">
        <v>2</v>
      </c>
      <c r="P156" s="836"/>
      <c r="Q156" s="838">
        <v>0</v>
      </c>
      <c r="R156" s="833"/>
      <c r="S156" s="838">
        <v>0</v>
      </c>
      <c r="T156" s="837"/>
      <c r="U156" s="839">
        <v>0</v>
      </c>
    </row>
    <row r="157" spans="1:21" ht="14.45" customHeight="1" x14ac:dyDescent="0.2">
      <c r="A157" s="832">
        <v>11</v>
      </c>
      <c r="B157" s="833" t="s">
        <v>2224</v>
      </c>
      <c r="C157" s="833" t="s">
        <v>2230</v>
      </c>
      <c r="D157" s="834" t="s">
        <v>4292</v>
      </c>
      <c r="E157" s="835" t="s">
        <v>2239</v>
      </c>
      <c r="F157" s="833" t="s">
        <v>2225</v>
      </c>
      <c r="G157" s="833" t="s">
        <v>2335</v>
      </c>
      <c r="H157" s="833" t="s">
        <v>606</v>
      </c>
      <c r="I157" s="833" t="s">
        <v>2435</v>
      </c>
      <c r="J157" s="833" t="s">
        <v>668</v>
      </c>
      <c r="K157" s="833" t="s">
        <v>2361</v>
      </c>
      <c r="L157" s="836">
        <v>35.25</v>
      </c>
      <c r="M157" s="836">
        <v>105.75</v>
      </c>
      <c r="N157" s="833">
        <v>3</v>
      </c>
      <c r="O157" s="837">
        <v>1</v>
      </c>
      <c r="P157" s="836"/>
      <c r="Q157" s="838">
        <v>0</v>
      </c>
      <c r="R157" s="833"/>
      <c r="S157" s="838">
        <v>0</v>
      </c>
      <c r="T157" s="837"/>
      <c r="U157" s="839">
        <v>0</v>
      </c>
    </row>
    <row r="158" spans="1:21" ht="14.45" customHeight="1" x14ac:dyDescent="0.2">
      <c r="A158" s="832">
        <v>11</v>
      </c>
      <c r="B158" s="833" t="s">
        <v>2224</v>
      </c>
      <c r="C158" s="833" t="s">
        <v>2230</v>
      </c>
      <c r="D158" s="834" t="s">
        <v>4292</v>
      </c>
      <c r="E158" s="835" t="s">
        <v>2239</v>
      </c>
      <c r="F158" s="833" t="s">
        <v>2225</v>
      </c>
      <c r="G158" s="833" t="s">
        <v>2436</v>
      </c>
      <c r="H158" s="833" t="s">
        <v>606</v>
      </c>
      <c r="I158" s="833" t="s">
        <v>2437</v>
      </c>
      <c r="J158" s="833" t="s">
        <v>2438</v>
      </c>
      <c r="K158" s="833" t="s">
        <v>2439</v>
      </c>
      <c r="L158" s="836">
        <v>218.62</v>
      </c>
      <c r="M158" s="836">
        <v>655.86</v>
      </c>
      <c r="N158" s="833">
        <v>3</v>
      </c>
      <c r="O158" s="837">
        <v>1.5</v>
      </c>
      <c r="P158" s="836"/>
      <c r="Q158" s="838">
        <v>0</v>
      </c>
      <c r="R158" s="833"/>
      <c r="S158" s="838">
        <v>0</v>
      </c>
      <c r="T158" s="837"/>
      <c r="U158" s="839">
        <v>0</v>
      </c>
    </row>
    <row r="159" spans="1:21" ht="14.45" customHeight="1" x14ac:dyDescent="0.2">
      <c r="A159" s="832">
        <v>11</v>
      </c>
      <c r="B159" s="833" t="s">
        <v>2224</v>
      </c>
      <c r="C159" s="833" t="s">
        <v>2230</v>
      </c>
      <c r="D159" s="834" t="s">
        <v>4292</v>
      </c>
      <c r="E159" s="835" t="s">
        <v>2239</v>
      </c>
      <c r="F159" s="833" t="s">
        <v>2225</v>
      </c>
      <c r="G159" s="833" t="s">
        <v>2317</v>
      </c>
      <c r="H159" s="833" t="s">
        <v>650</v>
      </c>
      <c r="I159" s="833" t="s">
        <v>1908</v>
      </c>
      <c r="J159" s="833" t="s">
        <v>874</v>
      </c>
      <c r="K159" s="833" t="s">
        <v>876</v>
      </c>
      <c r="L159" s="836">
        <v>0</v>
      </c>
      <c r="M159" s="836">
        <v>0</v>
      </c>
      <c r="N159" s="833">
        <v>152</v>
      </c>
      <c r="O159" s="837">
        <v>58.5</v>
      </c>
      <c r="P159" s="836">
        <v>0</v>
      </c>
      <c r="Q159" s="838"/>
      <c r="R159" s="833">
        <v>64</v>
      </c>
      <c r="S159" s="838">
        <v>0.42105263157894735</v>
      </c>
      <c r="T159" s="837">
        <v>21</v>
      </c>
      <c r="U159" s="839">
        <v>0.35897435897435898</v>
      </c>
    </row>
    <row r="160" spans="1:21" ht="14.45" customHeight="1" x14ac:dyDescent="0.2">
      <c r="A160" s="832">
        <v>11</v>
      </c>
      <c r="B160" s="833" t="s">
        <v>2224</v>
      </c>
      <c r="C160" s="833" t="s">
        <v>2230</v>
      </c>
      <c r="D160" s="834" t="s">
        <v>4292</v>
      </c>
      <c r="E160" s="835" t="s">
        <v>2239</v>
      </c>
      <c r="F160" s="833" t="s">
        <v>2225</v>
      </c>
      <c r="G160" s="833" t="s">
        <v>2440</v>
      </c>
      <c r="H160" s="833" t="s">
        <v>606</v>
      </c>
      <c r="I160" s="833" t="s">
        <v>2441</v>
      </c>
      <c r="J160" s="833" t="s">
        <v>1053</v>
      </c>
      <c r="K160" s="833" t="s">
        <v>2442</v>
      </c>
      <c r="L160" s="836">
        <v>42.54</v>
      </c>
      <c r="M160" s="836">
        <v>42.54</v>
      </c>
      <c r="N160" s="833">
        <v>1</v>
      </c>
      <c r="O160" s="837">
        <v>1</v>
      </c>
      <c r="P160" s="836"/>
      <c r="Q160" s="838">
        <v>0</v>
      </c>
      <c r="R160" s="833"/>
      <c r="S160" s="838">
        <v>0</v>
      </c>
      <c r="T160" s="837"/>
      <c r="U160" s="839">
        <v>0</v>
      </c>
    </row>
    <row r="161" spans="1:21" ht="14.45" customHeight="1" x14ac:dyDescent="0.2">
      <c r="A161" s="832">
        <v>11</v>
      </c>
      <c r="B161" s="833" t="s">
        <v>2224</v>
      </c>
      <c r="C161" s="833" t="s">
        <v>2230</v>
      </c>
      <c r="D161" s="834" t="s">
        <v>4292</v>
      </c>
      <c r="E161" s="835" t="s">
        <v>2239</v>
      </c>
      <c r="F161" s="833" t="s">
        <v>2225</v>
      </c>
      <c r="G161" s="833" t="s">
        <v>2298</v>
      </c>
      <c r="H161" s="833" t="s">
        <v>606</v>
      </c>
      <c r="I161" s="833" t="s">
        <v>2443</v>
      </c>
      <c r="J161" s="833" t="s">
        <v>2300</v>
      </c>
      <c r="K161" s="833" t="s">
        <v>2444</v>
      </c>
      <c r="L161" s="836">
        <v>93.96</v>
      </c>
      <c r="M161" s="836">
        <v>281.88</v>
      </c>
      <c r="N161" s="833">
        <v>3</v>
      </c>
      <c r="O161" s="837">
        <v>1</v>
      </c>
      <c r="P161" s="836">
        <v>281.88</v>
      </c>
      <c r="Q161" s="838">
        <v>1</v>
      </c>
      <c r="R161" s="833">
        <v>3</v>
      </c>
      <c r="S161" s="838">
        <v>1</v>
      </c>
      <c r="T161" s="837">
        <v>1</v>
      </c>
      <c r="U161" s="839">
        <v>1</v>
      </c>
    </row>
    <row r="162" spans="1:21" ht="14.45" customHeight="1" x14ac:dyDescent="0.2">
      <c r="A162" s="832">
        <v>11</v>
      </c>
      <c r="B162" s="833" t="s">
        <v>2224</v>
      </c>
      <c r="C162" s="833" t="s">
        <v>2230</v>
      </c>
      <c r="D162" s="834" t="s">
        <v>4292</v>
      </c>
      <c r="E162" s="835" t="s">
        <v>2239</v>
      </c>
      <c r="F162" s="833" t="s">
        <v>2225</v>
      </c>
      <c r="G162" s="833" t="s">
        <v>2298</v>
      </c>
      <c r="H162" s="833" t="s">
        <v>606</v>
      </c>
      <c r="I162" s="833" t="s">
        <v>2445</v>
      </c>
      <c r="J162" s="833" t="s">
        <v>2300</v>
      </c>
      <c r="K162" s="833" t="s">
        <v>2446</v>
      </c>
      <c r="L162" s="836">
        <v>100.17</v>
      </c>
      <c r="M162" s="836">
        <v>100.17</v>
      </c>
      <c r="N162" s="833">
        <v>1</v>
      </c>
      <c r="O162" s="837">
        <v>1</v>
      </c>
      <c r="P162" s="836">
        <v>100.17</v>
      </c>
      <c r="Q162" s="838">
        <v>1</v>
      </c>
      <c r="R162" s="833">
        <v>1</v>
      </c>
      <c r="S162" s="838">
        <v>1</v>
      </c>
      <c r="T162" s="837">
        <v>1</v>
      </c>
      <c r="U162" s="839">
        <v>1</v>
      </c>
    </row>
    <row r="163" spans="1:21" ht="14.45" customHeight="1" x14ac:dyDescent="0.2">
      <c r="A163" s="832">
        <v>11</v>
      </c>
      <c r="B163" s="833" t="s">
        <v>2224</v>
      </c>
      <c r="C163" s="833" t="s">
        <v>2230</v>
      </c>
      <c r="D163" s="834" t="s">
        <v>4292</v>
      </c>
      <c r="E163" s="835" t="s">
        <v>2239</v>
      </c>
      <c r="F163" s="833" t="s">
        <v>2225</v>
      </c>
      <c r="G163" s="833" t="s">
        <v>2447</v>
      </c>
      <c r="H163" s="833" t="s">
        <v>606</v>
      </c>
      <c r="I163" s="833" t="s">
        <v>2448</v>
      </c>
      <c r="J163" s="833" t="s">
        <v>2449</v>
      </c>
      <c r="K163" s="833" t="s">
        <v>2450</v>
      </c>
      <c r="L163" s="836">
        <v>311.02</v>
      </c>
      <c r="M163" s="836">
        <v>311.02</v>
      </c>
      <c r="N163" s="833">
        <v>1</v>
      </c>
      <c r="O163" s="837">
        <v>1</v>
      </c>
      <c r="P163" s="836">
        <v>311.02</v>
      </c>
      <c r="Q163" s="838">
        <v>1</v>
      </c>
      <c r="R163" s="833">
        <v>1</v>
      </c>
      <c r="S163" s="838">
        <v>1</v>
      </c>
      <c r="T163" s="837">
        <v>1</v>
      </c>
      <c r="U163" s="839">
        <v>1</v>
      </c>
    </row>
    <row r="164" spans="1:21" ht="14.45" customHeight="1" x14ac:dyDescent="0.2">
      <c r="A164" s="832">
        <v>11</v>
      </c>
      <c r="B164" s="833" t="s">
        <v>2224</v>
      </c>
      <c r="C164" s="833" t="s">
        <v>2230</v>
      </c>
      <c r="D164" s="834" t="s">
        <v>4292</v>
      </c>
      <c r="E164" s="835" t="s">
        <v>2239</v>
      </c>
      <c r="F164" s="833" t="s">
        <v>2225</v>
      </c>
      <c r="G164" s="833" t="s">
        <v>2447</v>
      </c>
      <c r="H164" s="833" t="s">
        <v>606</v>
      </c>
      <c r="I164" s="833" t="s">
        <v>2451</v>
      </c>
      <c r="J164" s="833" t="s">
        <v>2452</v>
      </c>
      <c r="K164" s="833" t="s">
        <v>2453</v>
      </c>
      <c r="L164" s="836">
        <v>177.92</v>
      </c>
      <c r="M164" s="836">
        <v>889.59999999999991</v>
      </c>
      <c r="N164" s="833">
        <v>5</v>
      </c>
      <c r="O164" s="837">
        <v>1.5</v>
      </c>
      <c r="P164" s="836"/>
      <c r="Q164" s="838">
        <v>0</v>
      </c>
      <c r="R164" s="833"/>
      <c r="S164" s="838">
        <v>0</v>
      </c>
      <c r="T164" s="837"/>
      <c r="U164" s="839">
        <v>0</v>
      </c>
    </row>
    <row r="165" spans="1:21" ht="14.45" customHeight="1" x14ac:dyDescent="0.2">
      <c r="A165" s="832">
        <v>11</v>
      </c>
      <c r="B165" s="833" t="s">
        <v>2224</v>
      </c>
      <c r="C165" s="833" t="s">
        <v>2230</v>
      </c>
      <c r="D165" s="834" t="s">
        <v>4292</v>
      </c>
      <c r="E165" s="835" t="s">
        <v>2239</v>
      </c>
      <c r="F165" s="833" t="s">
        <v>2225</v>
      </c>
      <c r="G165" s="833" t="s">
        <v>2454</v>
      </c>
      <c r="H165" s="833" t="s">
        <v>606</v>
      </c>
      <c r="I165" s="833" t="s">
        <v>2455</v>
      </c>
      <c r="J165" s="833" t="s">
        <v>858</v>
      </c>
      <c r="K165" s="833" t="s">
        <v>2456</v>
      </c>
      <c r="L165" s="836">
        <v>0</v>
      </c>
      <c r="M165" s="836">
        <v>0</v>
      </c>
      <c r="N165" s="833">
        <v>1</v>
      </c>
      <c r="O165" s="837">
        <v>0.5</v>
      </c>
      <c r="P165" s="836">
        <v>0</v>
      </c>
      <c r="Q165" s="838"/>
      <c r="R165" s="833">
        <v>1</v>
      </c>
      <c r="S165" s="838">
        <v>1</v>
      </c>
      <c r="T165" s="837">
        <v>0.5</v>
      </c>
      <c r="U165" s="839">
        <v>1</v>
      </c>
    </row>
    <row r="166" spans="1:21" ht="14.45" customHeight="1" x14ac:dyDescent="0.2">
      <c r="A166" s="832">
        <v>11</v>
      </c>
      <c r="B166" s="833" t="s">
        <v>2224</v>
      </c>
      <c r="C166" s="833" t="s">
        <v>2230</v>
      </c>
      <c r="D166" s="834" t="s">
        <v>4292</v>
      </c>
      <c r="E166" s="835" t="s">
        <v>2239</v>
      </c>
      <c r="F166" s="833" t="s">
        <v>2225</v>
      </c>
      <c r="G166" s="833" t="s">
        <v>2457</v>
      </c>
      <c r="H166" s="833" t="s">
        <v>606</v>
      </c>
      <c r="I166" s="833" t="s">
        <v>1926</v>
      </c>
      <c r="J166" s="833" t="s">
        <v>1001</v>
      </c>
      <c r="K166" s="833" t="s">
        <v>1927</v>
      </c>
      <c r="L166" s="836">
        <v>0</v>
      </c>
      <c r="M166" s="836">
        <v>0</v>
      </c>
      <c r="N166" s="833">
        <v>2</v>
      </c>
      <c r="O166" s="837">
        <v>1</v>
      </c>
      <c r="P166" s="836">
        <v>0</v>
      </c>
      <c r="Q166" s="838"/>
      <c r="R166" s="833">
        <v>1</v>
      </c>
      <c r="S166" s="838">
        <v>0.5</v>
      </c>
      <c r="T166" s="837">
        <v>0.5</v>
      </c>
      <c r="U166" s="839">
        <v>0.5</v>
      </c>
    </row>
    <row r="167" spans="1:21" ht="14.45" customHeight="1" x14ac:dyDescent="0.2">
      <c r="A167" s="832">
        <v>11</v>
      </c>
      <c r="B167" s="833" t="s">
        <v>2224</v>
      </c>
      <c r="C167" s="833" t="s">
        <v>2230</v>
      </c>
      <c r="D167" s="834" t="s">
        <v>4292</v>
      </c>
      <c r="E167" s="835" t="s">
        <v>2239</v>
      </c>
      <c r="F167" s="833" t="s">
        <v>2225</v>
      </c>
      <c r="G167" s="833" t="s">
        <v>2457</v>
      </c>
      <c r="H167" s="833" t="s">
        <v>650</v>
      </c>
      <c r="I167" s="833" t="s">
        <v>1928</v>
      </c>
      <c r="J167" s="833" t="s">
        <v>1001</v>
      </c>
      <c r="K167" s="833" t="s">
        <v>1929</v>
      </c>
      <c r="L167" s="836">
        <v>0</v>
      </c>
      <c r="M167" s="836">
        <v>0</v>
      </c>
      <c r="N167" s="833">
        <v>2</v>
      </c>
      <c r="O167" s="837">
        <v>0.5</v>
      </c>
      <c r="P167" s="836"/>
      <c r="Q167" s="838"/>
      <c r="R167" s="833"/>
      <c r="S167" s="838">
        <v>0</v>
      </c>
      <c r="T167" s="837"/>
      <c r="U167" s="839">
        <v>0</v>
      </c>
    </row>
    <row r="168" spans="1:21" ht="14.45" customHeight="1" x14ac:dyDescent="0.2">
      <c r="A168" s="832">
        <v>11</v>
      </c>
      <c r="B168" s="833" t="s">
        <v>2224</v>
      </c>
      <c r="C168" s="833" t="s">
        <v>2230</v>
      </c>
      <c r="D168" s="834" t="s">
        <v>4292</v>
      </c>
      <c r="E168" s="835" t="s">
        <v>2239</v>
      </c>
      <c r="F168" s="833" t="s">
        <v>2225</v>
      </c>
      <c r="G168" s="833" t="s">
        <v>2458</v>
      </c>
      <c r="H168" s="833" t="s">
        <v>606</v>
      </c>
      <c r="I168" s="833" t="s">
        <v>2459</v>
      </c>
      <c r="J168" s="833" t="s">
        <v>2460</v>
      </c>
      <c r="K168" s="833" t="s">
        <v>2461</v>
      </c>
      <c r="L168" s="836">
        <v>99.94</v>
      </c>
      <c r="M168" s="836">
        <v>599.64</v>
      </c>
      <c r="N168" s="833">
        <v>6</v>
      </c>
      <c r="O168" s="837">
        <v>2.5</v>
      </c>
      <c r="P168" s="836"/>
      <c r="Q168" s="838">
        <v>0</v>
      </c>
      <c r="R168" s="833"/>
      <c r="S168" s="838">
        <v>0</v>
      </c>
      <c r="T168" s="837"/>
      <c r="U168" s="839">
        <v>0</v>
      </c>
    </row>
    <row r="169" spans="1:21" ht="14.45" customHeight="1" x14ac:dyDescent="0.2">
      <c r="A169" s="832">
        <v>11</v>
      </c>
      <c r="B169" s="833" t="s">
        <v>2224</v>
      </c>
      <c r="C169" s="833" t="s">
        <v>2230</v>
      </c>
      <c r="D169" s="834" t="s">
        <v>4292</v>
      </c>
      <c r="E169" s="835" t="s">
        <v>2239</v>
      </c>
      <c r="F169" s="833" t="s">
        <v>2225</v>
      </c>
      <c r="G169" s="833" t="s">
        <v>2458</v>
      </c>
      <c r="H169" s="833" t="s">
        <v>606</v>
      </c>
      <c r="I169" s="833" t="s">
        <v>2462</v>
      </c>
      <c r="J169" s="833" t="s">
        <v>2460</v>
      </c>
      <c r="K169" s="833" t="s">
        <v>2463</v>
      </c>
      <c r="L169" s="836">
        <v>299.83999999999997</v>
      </c>
      <c r="M169" s="836">
        <v>599.67999999999995</v>
      </c>
      <c r="N169" s="833">
        <v>2</v>
      </c>
      <c r="O169" s="837">
        <v>0.5</v>
      </c>
      <c r="P169" s="836">
        <v>599.67999999999995</v>
      </c>
      <c r="Q169" s="838">
        <v>1</v>
      </c>
      <c r="R169" s="833">
        <v>2</v>
      </c>
      <c r="S169" s="838">
        <v>1</v>
      </c>
      <c r="T169" s="837">
        <v>0.5</v>
      </c>
      <c r="U169" s="839">
        <v>1</v>
      </c>
    </row>
    <row r="170" spans="1:21" ht="14.45" customHeight="1" x14ac:dyDescent="0.2">
      <c r="A170" s="832">
        <v>11</v>
      </c>
      <c r="B170" s="833" t="s">
        <v>2224</v>
      </c>
      <c r="C170" s="833" t="s">
        <v>2230</v>
      </c>
      <c r="D170" s="834" t="s">
        <v>4292</v>
      </c>
      <c r="E170" s="835" t="s">
        <v>2239</v>
      </c>
      <c r="F170" s="833" t="s">
        <v>2225</v>
      </c>
      <c r="G170" s="833" t="s">
        <v>2458</v>
      </c>
      <c r="H170" s="833" t="s">
        <v>606</v>
      </c>
      <c r="I170" s="833" t="s">
        <v>2464</v>
      </c>
      <c r="J170" s="833" t="s">
        <v>2465</v>
      </c>
      <c r="K170" s="833" t="s">
        <v>2466</v>
      </c>
      <c r="L170" s="836">
        <v>99.94</v>
      </c>
      <c r="M170" s="836">
        <v>299.82</v>
      </c>
      <c r="N170" s="833">
        <v>3</v>
      </c>
      <c r="O170" s="837">
        <v>2</v>
      </c>
      <c r="P170" s="836"/>
      <c r="Q170" s="838">
        <v>0</v>
      </c>
      <c r="R170" s="833"/>
      <c r="S170" s="838">
        <v>0</v>
      </c>
      <c r="T170" s="837"/>
      <c r="U170" s="839">
        <v>0</v>
      </c>
    </row>
    <row r="171" spans="1:21" ht="14.45" customHeight="1" x14ac:dyDescent="0.2">
      <c r="A171" s="832">
        <v>11</v>
      </c>
      <c r="B171" s="833" t="s">
        <v>2224</v>
      </c>
      <c r="C171" s="833" t="s">
        <v>2230</v>
      </c>
      <c r="D171" s="834" t="s">
        <v>4292</v>
      </c>
      <c r="E171" s="835" t="s">
        <v>2239</v>
      </c>
      <c r="F171" s="833" t="s">
        <v>2225</v>
      </c>
      <c r="G171" s="833" t="s">
        <v>2458</v>
      </c>
      <c r="H171" s="833" t="s">
        <v>606</v>
      </c>
      <c r="I171" s="833" t="s">
        <v>2467</v>
      </c>
      <c r="J171" s="833" t="s">
        <v>991</v>
      </c>
      <c r="K171" s="833" t="s">
        <v>2468</v>
      </c>
      <c r="L171" s="836">
        <v>50.32</v>
      </c>
      <c r="M171" s="836">
        <v>352.24</v>
      </c>
      <c r="N171" s="833">
        <v>7</v>
      </c>
      <c r="O171" s="837">
        <v>5.5</v>
      </c>
      <c r="P171" s="836">
        <v>150.96</v>
      </c>
      <c r="Q171" s="838">
        <v>0.4285714285714286</v>
      </c>
      <c r="R171" s="833">
        <v>3</v>
      </c>
      <c r="S171" s="838">
        <v>0.42857142857142855</v>
      </c>
      <c r="T171" s="837">
        <v>2.5</v>
      </c>
      <c r="U171" s="839">
        <v>0.45454545454545453</v>
      </c>
    </row>
    <row r="172" spans="1:21" ht="14.45" customHeight="1" x14ac:dyDescent="0.2">
      <c r="A172" s="832">
        <v>11</v>
      </c>
      <c r="B172" s="833" t="s">
        <v>2224</v>
      </c>
      <c r="C172" s="833" t="s">
        <v>2230</v>
      </c>
      <c r="D172" s="834" t="s">
        <v>4292</v>
      </c>
      <c r="E172" s="835" t="s">
        <v>2239</v>
      </c>
      <c r="F172" s="833" t="s">
        <v>2225</v>
      </c>
      <c r="G172" s="833" t="s">
        <v>2469</v>
      </c>
      <c r="H172" s="833" t="s">
        <v>606</v>
      </c>
      <c r="I172" s="833" t="s">
        <v>2470</v>
      </c>
      <c r="J172" s="833" t="s">
        <v>2471</v>
      </c>
      <c r="K172" s="833" t="s">
        <v>2472</v>
      </c>
      <c r="L172" s="836">
        <v>65.36</v>
      </c>
      <c r="M172" s="836">
        <v>261.44</v>
      </c>
      <c r="N172" s="833">
        <v>4</v>
      </c>
      <c r="O172" s="837">
        <v>1</v>
      </c>
      <c r="P172" s="836"/>
      <c r="Q172" s="838">
        <v>0</v>
      </c>
      <c r="R172" s="833"/>
      <c r="S172" s="838">
        <v>0</v>
      </c>
      <c r="T172" s="837"/>
      <c r="U172" s="839">
        <v>0</v>
      </c>
    </row>
    <row r="173" spans="1:21" ht="14.45" customHeight="1" x14ac:dyDescent="0.2">
      <c r="A173" s="832">
        <v>11</v>
      </c>
      <c r="B173" s="833" t="s">
        <v>2224</v>
      </c>
      <c r="C173" s="833" t="s">
        <v>2230</v>
      </c>
      <c r="D173" s="834" t="s">
        <v>4292</v>
      </c>
      <c r="E173" s="835" t="s">
        <v>2239</v>
      </c>
      <c r="F173" s="833" t="s">
        <v>2225</v>
      </c>
      <c r="G173" s="833" t="s">
        <v>2342</v>
      </c>
      <c r="H173" s="833" t="s">
        <v>650</v>
      </c>
      <c r="I173" s="833" t="s">
        <v>1991</v>
      </c>
      <c r="J173" s="833" t="s">
        <v>1013</v>
      </c>
      <c r="K173" s="833" t="s">
        <v>1992</v>
      </c>
      <c r="L173" s="836">
        <v>154.36000000000001</v>
      </c>
      <c r="M173" s="836">
        <v>308.72000000000003</v>
      </c>
      <c r="N173" s="833">
        <v>2</v>
      </c>
      <c r="O173" s="837">
        <v>1</v>
      </c>
      <c r="P173" s="836"/>
      <c r="Q173" s="838">
        <v>0</v>
      </c>
      <c r="R173" s="833"/>
      <c r="S173" s="838">
        <v>0</v>
      </c>
      <c r="T173" s="837"/>
      <c r="U173" s="839">
        <v>0</v>
      </c>
    </row>
    <row r="174" spans="1:21" ht="14.45" customHeight="1" x14ac:dyDescent="0.2">
      <c r="A174" s="832">
        <v>11</v>
      </c>
      <c r="B174" s="833" t="s">
        <v>2224</v>
      </c>
      <c r="C174" s="833" t="s">
        <v>2230</v>
      </c>
      <c r="D174" s="834" t="s">
        <v>4292</v>
      </c>
      <c r="E174" s="835" t="s">
        <v>2239</v>
      </c>
      <c r="F174" s="833" t="s">
        <v>2225</v>
      </c>
      <c r="G174" s="833" t="s">
        <v>2338</v>
      </c>
      <c r="H174" s="833" t="s">
        <v>606</v>
      </c>
      <c r="I174" s="833" t="s">
        <v>2339</v>
      </c>
      <c r="J174" s="833" t="s">
        <v>2340</v>
      </c>
      <c r="K174" s="833" t="s">
        <v>2341</v>
      </c>
      <c r="L174" s="836">
        <v>0</v>
      </c>
      <c r="M174" s="836">
        <v>0</v>
      </c>
      <c r="N174" s="833">
        <v>3</v>
      </c>
      <c r="O174" s="837">
        <v>2</v>
      </c>
      <c r="P174" s="836">
        <v>0</v>
      </c>
      <c r="Q174" s="838"/>
      <c r="R174" s="833">
        <v>1</v>
      </c>
      <c r="S174" s="838">
        <v>0.33333333333333331</v>
      </c>
      <c r="T174" s="837">
        <v>0.5</v>
      </c>
      <c r="U174" s="839">
        <v>0.25</v>
      </c>
    </row>
    <row r="175" spans="1:21" ht="14.45" customHeight="1" x14ac:dyDescent="0.2">
      <c r="A175" s="832">
        <v>11</v>
      </c>
      <c r="B175" s="833" t="s">
        <v>2224</v>
      </c>
      <c r="C175" s="833" t="s">
        <v>2230</v>
      </c>
      <c r="D175" s="834" t="s">
        <v>4292</v>
      </c>
      <c r="E175" s="835" t="s">
        <v>2239</v>
      </c>
      <c r="F175" s="833" t="s">
        <v>2227</v>
      </c>
      <c r="G175" s="833" t="s">
        <v>2274</v>
      </c>
      <c r="H175" s="833" t="s">
        <v>606</v>
      </c>
      <c r="I175" s="833" t="s">
        <v>2473</v>
      </c>
      <c r="J175" s="833" t="s">
        <v>2474</v>
      </c>
      <c r="K175" s="833" t="s">
        <v>2475</v>
      </c>
      <c r="L175" s="836">
        <v>180</v>
      </c>
      <c r="M175" s="836">
        <v>180</v>
      </c>
      <c r="N175" s="833">
        <v>1</v>
      </c>
      <c r="O175" s="837">
        <v>1</v>
      </c>
      <c r="P175" s="836"/>
      <c r="Q175" s="838">
        <v>0</v>
      </c>
      <c r="R175" s="833"/>
      <c r="S175" s="838">
        <v>0</v>
      </c>
      <c r="T175" s="837"/>
      <c r="U175" s="839">
        <v>0</v>
      </c>
    </row>
    <row r="176" spans="1:21" ht="14.45" customHeight="1" x14ac:dyDescent="0.2">
      <c r="A176" s="832">
        <v>11</v>
      </c>
      <c r="B176" s="833" t="s">
        <v>2224</v>
      </c>
      <c r="C176" s="833" t="s">
        <v>2230</v>
      </c>
      <c r="D176" s="834" t="s">
        <v>4292</v>
      </c>
      <c r="E176" s="835" t="s">
        <v>2239</v>
      </c>
      <c r="F176" s="833" t="s">
        <v>2227</v>
      </c>
      <c r="G176" s="833" t="s">
        <v>2274</v>
      </c>
      <c r="H176" s="833" t="s">
        <v>606</v>
      </c>
      <c r="I176" s="833" t="s">
        <v>2345</v>
      </c>
      <c r="J176" s="833" t="s">
        <v>2276</v>
      </c>
      <c r="K176" s="833"/>
      <c r="L176" s="836">
        <v>200</v>
      </c>
      <c r="M176" s="836">
        <v>3200</v>
      </c>
      <c r="N176" s="833">
        <v>16</v>
      </c>
      <c r="O176" s="837">
        <v>8</v>
      </c>
      <c r="P176" s="836">
        <v>2000</v>
      </c>
      <c r="Q176" s="838">
        <v>0.625</v>
      </c>
      <c r="R176" s="833">
        <v>10</v>
      </c>
      <c r="S176" s="838">
        <v>0.625</v>
      </c>
      <c r="T176" s="837">
        <v>5</v>
      </c>
      <c r="U176" s="839">
        <v>0.625</v>
      </c>
    </row>
    <row r="177" spans="1:21" ht="14.45" customHeight="1" x14ac:dyDescent="0.2">
      <c r="A177" s="832">
        <v>11</v>
      </c>
      <c r="B177" s="833" t="s">
        <v>2224</v>
      </c>
      <c r="C177" s="833" t="s">
        <v>2230</v>
      </c>
      <c r="D177" s="834" t="s">
        <v>4292</v>
      </c>
      <c r="E177" s="835" t="s">
        <v>2239</v>
      </c>
      <c r="F177" s="833" t="s">
        <v>2227</v>
      </c>
      <c r="G177" s="833" t="s">
        <v>2274</v>
      </c>
      <c r="H177" s="833" t="s">
        <v>606</v>
      </c>
      <c r="I177" s="833" t="s">
        <v>2293</v>
      </c>
      <c r="J177" s="833" t="s">
        <v>2276</v>
      </c>
      <c r="K177" s="833"/>
      <c r="L177" s="836">
        <v>278.75</v>
      </c>
      <c r="M177" s="836">
        <v>1672.5</v>
      </c>
      <c r="N177" s="833">
        <v>6</v>
      </c>
      <c r="O177" s="837">
        <v>3</v>
      </c>
      <c r="P177" s="836">
        <v>1672.5</v>
      </c>
      <c r="Q177" s="838">
        <v>1</v>
      </c>
      <c r="R177" s="833">
        <v>6</v>
      </c>
      <c r="S177" s="838">
        <v>1</v>
      </c>
      <c r="T177" s="837">
        <v>3</v>
      </c>
      <c r="U177" s="839">
        <v>1</v>
      </c>
    </row>
    <row r="178" spans="1:21" ht="14.45" customHeight="1" x14ac:dyDescent="0.2">
      <c r="A178" s="832">
        <v>11</v>
      </c>
      <c r="B178" s="833" t="s">
        <v>2224</v>
      </c>
      <c r="C178" s="833" t="s">
        <v>2230</v>
      </c>
      <c r="D178" s="834" t="s">
        <v>4292</v>
      </c>
      <c r="E178" s="835" t="s">
        <v>2239</v>
      </c>
      <c r="F178" s="833" t="s">
        <v>2227</v>
      </c>
      <c r="G178" s="833" t="s">
        <v>2274</v>
      </c>
      <c r="H178" s="833" t="s">
        <v>606</v>
      </c>
      <c r="I178" s="833" t="s">
        <v>2476</v>
      </c>
      <c r="J178" s="833" t="s">
        <v>2276</v>
      </c>
      <c r="K178" s="833"/>
      <c r="L178" s="836">
        <v>5000</v>
      </c>
      <c r="M178" s="836">
        <v>5000</v>
      </c>
      <c r="N178" s="833">
        <v>1</v>
      </c>
      <c r="O178" s="837">
        <v>1</v>
      </c>
      <c r="P178" s="836"/>
      <c r="Q178" s="838">
        <v>0</v>
      </c>
      <c r="R178" s="833"/>
      <c r="S178" s="838">
        <v>0</v>
      </c>
      <c r="T178" s="837"/>
      <c r="U178" s="839">
        <v>0</v>
      </c>
    </row>
    <row r="179" spans="1:21" ht="14.45" customHeight="1" x14ac:dyDescent="0.2">
      <c r="A179" s="832">
        <v>11</v>
      </c>
      <c r="B179" s="833" t="s">
        <v>2224</v>
      </c>
      <c r="C179" s="833" t="s">
        <v>2230</v>
      </c>
      <c r="D179" s="834" t="s">
        <v>4292</v>
      </c>
      <c r="E179" s="835" t="s">
        <v>2239</v>
      </c>
      <c r="F179" s="833" t="s">
        <v>2227</v>
      </c>
      <c r="G179" s="833" t="s">
        <v>2274</v>
      </c>
      <c r="H179" s="833" t="s">
        <v>606</v>
      </c>
      <c r="I179" s="833" t="s">
        <v>2477</v>
      </c>
      <c r="J179" s="833" t="s">
        <v>2276</v>
      </c>
      <c r="K179" s="833"/>
      <c r="L179" s="836">
        <v>1659.44</v>
      </c>
      <c r="M179" s="836">
        <v>31529.359999999993</v>
      </c>
      <c r="N179" s="833">
        <v>19</v>
      </c>
      <c r="O179" s="837">
        <v>15</v>
      </c>
      <c r="P179" s="836">
        <v>31529.359999999993</v>
      </c>
      <c r="Q179" s="838">
        <v>1</v>
      </c>
      <c r="R179" s="833">
        <v>19</v>
      </c>
      <c r="S179" s="838">
        <v>1</v>
      </c>
      <c r="T179" s="837">
        <v>15</v>
      </c>
      <c r="U179" s="839">
        <v>1</v>
      </c>
    </row>
    <row r="180" spans="1:21" ht="14.45" customHeight="1" x14ac:dyDescent="0.2">
      <c r="A180" s="832">
        <v>11</v>
      </c>
      <c r="B180" s="833" t="s">
        <v>2224</v>
      </c>
      <c r="C180" s="833" t="s">
        <v>2230</v>
      </c>
      <c r="D180" s="834" t="s">
        <v>4292</v>
      </c>
      <c r="E180" s="835" t="s">
        <v>2239</v>
      </c>
      <c r="F180" s="833" t="s">
        <v>2227</v>
      </c>
      <c r="G180" s="833" t="s">
        <v>2274</v>
      </c>
      <c r="H180" s="833" t="s">
        <v>606</v>
      </c>
      <c r="I180" s="833" t="s">
        <v>2477</v>
      </c>
      <c r="J180" s="833" t="s">
        <v>2478</v>
      </c>
      <c r="K180" s="833" t="s">
        <v>2479</v>
      </c>
      <c r="L180" s="836">
        <v>1659.44</v>
      </c>
      <c r="M180" s="836">
        <v>13275.520000000002</v>
      </c>
      <c r="N180" s="833">
        <v>8</v>
      </c>
      <c r="O180" s="837">
        <v>7</v>
      </c>
      <c r="P180" s="836">
        <v>13275.520000000002</v>
      </c>
      <c r="Q180" s="838">
        <v>1</v>
      </c>
      <c r="R180" s="833">
        <v>8</v>
      </c>
      <c r="S180" s="838">
        <v>1</v>
      </c>
      <c r="T180" s="837">
        <v>7</v>
      </c>
      <c r="U180" s="839">
        <v>1</v>
      </c>
    </row>
    <row r="181" spans="1:21" ht="14.45" customHeight="1" x14ac:dyDescent="0.2">
      <c r="A181" s="832">
        <v>11</v>
      </c>
      <c r="B181" s="833" t="s">
        <v>2224</v>
      </c>
      <c r="C181" s="833" t="s">
        <v>2230</v>
      </c>
      <c r="D181" s="834" t="s">
        <v>4292</v>
      </c>
      <c r="E181" s="835" t="s">
        <v>2239</v>
      </c>
      <c r="F181" s="833" t="s">
        <v>2227</v>
      </c>
      <c r="G181" s="833" t="s">
        <v>2274</v>
      </c>
      <c r="H181" s="833" t="s">
        <v>606</v>
      </c>
      <c r="I181" s="833" t="s">
        <v>2480</v>
      </c>
      <c r="J181" s="833" t="s">
        <v>2276</v>
      </c>
      <c r="K181" s="833"/>
      <c r="L181" s="836">
        <v>2140.3000000000002</v>
      </c>
      <c r="M181" s="836">
        <v>2140.3000000000002</v>
      </c>
      <c r="N181" s="833">
        <v>1</v>
      </c>
      <c r="O181" s="837">
        <v>1</v>
      </c>
      <c r="P181" s="836">
        <v>2140.3000000000002</v>
      </c>
      <c r="Q181" s="838">
        <v>1</v>
      </c>
      <c r="R181" s="833">
        <v>1</v>
      </c>
      <c r="S181" s="838">
        <v>1</v>
      </c>
      <c r="T181" s="837">
        <v>1</v>
      </c>
      <c r="U181" s="839">
        <v>1</v>
      </c>
    </row>
    <row r="182" spans="1:21" ht="14.45" customHeight="1" x14ac:dyDescent="0.2">
      <c r="A182" s="832">
        <v>11</v>
      </c>
      <c r="B182" s="833" t="s">
        <v>2224</v>
      </c>
      <c r="C182" s="833" t="s">
        <v>2230</v>
      </c>
      <c r="D182" s="834" t="s">
        <v>4292</v>
      </c>
      <c r="E182" s="835" t="s">
        <v>2239</v>
      </c>
      <c r="F182" s="833" t="s">
        <v>2227</v>
      </c>
      <c r="G182" s="833" t="s">
        <v>2274</v>
      </c>
      <c r="H182" s="833" t="s">
        <v>606</v>
      </c>
      <c r="I182" s="833" t="s">
        <v>2481</v>
      </c>
      <c r="J182" s="833" t="s">
        <v>2276</v>
      </c>
      <c r="K182" s="833"/>
      <c r="L182" s="836">
        <v>590</v>
      </c>
      <c r="M182" s="836">
        <v>1180</v>
      </c>
      <c r="N182" s="833">
        <v>2</v>
      </c>
      <c r="O182" s="837">
        <v>1</v>
      </c>
      <c r="P182" s="836">
        <v>1180</v>
      </c>
      <c r="Q182" s="838">
        <v>1</v>
      </c>
      <c r="R182" s="833">
        <v>2</v>
      </c>
      <c r="S182" s="838">
        <v>1</v>
      </c>
      <c r="T182" s="837">
        <v>1</v>
      </c>
      <c r="U182" s="839">
        <v>1</v>
      </c>
    </row>
    <row r="183" spans="1:21" ht="14.45" customHeight="1" x14ac:dyDescent="0.2">
      <c r="A183" s="832">
        <v>11</v>
      </c>
      <c r="B183" s="833" t="s">
        <v>2224</v>
      </c>
      <c r="C183" s="833" t="s">
        <v>2230</v>
      </c>
      <c r="D183" s="834" t="s">
        <v>4292</v>
      </c>
      <c r="E183" s="835" t="s">
        <v>2239</v>
      </c>
      <c r="F183" s="833" t="s">
        <v>2227</v>
      </c>
      <c r="G183" s="833" t="s">
        <v>2274</v>
      </c>
      <c r="H183" s="833" t="s">
        <v>606</v>
      </c>
      <c r="I183" s="833" t="s">
        <v>2482</v>
      </c>
      <c r="J183" s="833" t="s">
        <v>2276</v>
      </c>
      <c r="K183" s="833"/>
      <c r="L183" s="836">
        <v>9000</v>
      </c>
      <c r="M183" s="836">
        <v>9000</v>
      </c>
      <c r="N183" s="833">
        <v>1</v>
      </c>
      <c r="O183" s="837">
        <v>1</v>
      </c>
      <c r="P183" s="836"/>
      <c r="Q183" s="838">
        <v>0</v>
      </c>
      <c r="R183" s="833"/>
      <c r="S183" s="838">
        <v>0</v>
      </c>
      <c r="T183" s="837"/>
      <c r="U183" s="839">
        <v>0</v>
      </c>
    </row>
    <row r="184" spans="1:21" ht="14.45" customHeight="1" x14ac:dyDescent="0.2">
      <c r="A184" s="832">
        <v>11</v>
      </c>
      <c r="B184" s="833" t="s">
        <v>2224</v>
      </c>
      <c r="C184" s="833" t="s">
        <v>2230</v>
      </c>
      <c r="D184" s="834" t="s">
        <v>4292</v>
      </c>
      <c r="E184" s="835" t="s">
        <v>2239</v>
      </c>
      <c r="F184" s="833" t="s">
        <v>2227</v>
      </c>
      <c r="G184" s="833" t="s">
        <v>2274</v>
      </c>
      <c r="H184" s="833" t="s">
        <v>606</v>
      </c>
      <c r="I184" s="833" t="s">
        <v>2483</v>
      </c>
      <c r="J184" s="833" t="s">
        <v>2484</v>
      </c>
      <c r="K184" s="833" t="s">
        <v>2485</v>
      </c>
      <c r="L184" s="836">
        <v>0</v>
      </c>
      <c r="M184" s="836">
        <v>0</v>
      </c>
      <c r="N184" s="833">
        <v>1</v>
      </c>
      <c r="O184" s="837">
        <v>1</v>
      </c>
      <c r="P184" s="836"/>
      <c r="Q184" s="838"/>
      <c r="R184" s="833"/>
      <c r="S184" s="838">
        <v>0</v>
      </c>
      <c r="T184" s="837"/>
      <c r="U184" s="839">
        <v>0</v>
      </c>
    </row>
    <row r="185" spans="1:21" ht="14.45" customHeight="1" x14ac:dyDescent="0.2">
      <c r="A185" s="832">
        <v>11</v>
      </c>
      <c r="B185" s="833" t="s">
        <v>2224</v>
      </c>
      <c r="C185" s="833" t="s">
        <v>2230</v>
      </c>
      <c r="D185" s="834" t="s">
        <v>4292</v>
      </c>
      <c r="E185" s="835" t="s">
        <v>2239</v>
      </c>
      <c r="F185" s="833" t="s">
        <v>2227</v>
      </c>
      <c r="G185" s="833" t="s">
        <v>2274</v>
      </c>
      <c r="H185" s="833" t="s">
        <v>606</v>
      </c>
      <c r="I185" s="833" t="s">
        <v>2486</v>
      </c>
      <c r="J185" s="833" t="s">
        <v>2487</v>
      </c>
      <c r="K185" s="833" t="s">
        <v>2488</v>
      </c>
      <c r="L185" s="836">
        <v>0</v>
      </c>
      <c r="M185" s="836">
        <v>0</v>
      </c>
      <c r="N185" s="833">
        <v>16</v>
      </c>
      <c r="O185" s="837">
        <v>14</v>
      </c>
      <c r="P185" s="836">
        <v>0</v>
      </c>
      <c r="Q185" s="838"/>
      <c r="R185" s="833">
        <v>2</v>
      </c>
      <c r="S185" s="838">
        <v>0.125</v>
      </c>
      <c r="T185" s="837">
        <v>1</v>
      </c>
      <c r="U185" s="839">
        <v>7.1428571428571425E-2</v>
      </c>
    </row>
    <row r="186" spans="1:21" ht="14.45" customHeight="1" x14ac:dyDescent="0.2">
      <c r="A186" s="832">
        <v>11</v>
      </c>
      <c r="B186" s="833" t="s">
        <v>2224</v>
      </c>
      <c r="C186" s="833" t="s">
        <v>2230</v>
      </c>
      <c r="D186" s="834" t="s">
        <v>4292</v>
      </c>
      <c r="E186" s="835" t="s">
        <v>2239</v>
      </c>
      <c r="F186" s="833" t="s">
        <v>2227</v>
      </c>
      <c r="G186" s="833" t="s">
        <v>2274</v>
      </c>
      <c r="H186" s="833" t="s">
        <v>606</v>
      </c>
      <c r="I186" s="833" t="s">
        <v>2489</v>
      </c>
      <c r="J186" s="833" t="s">
        <v>2490</v>
      </c>
      <c r="K186" s="833" t="s">
        <v>2491</v>
      </c>
      <c r="L186" s="836">
        <v>700</v>
      </c>
      <c r="M186" s="836">
        <v>700</v>
      </c>
      <c r="N186" s="833">
        <v>1</v>
      </c>
      <c r="O186" s="837">
        <v>1</v>
      </c>
      <c r="P186" s="836">
        <v>700</v>
      </c>
      <c r="Q186" s="838">
        <v>1</v>
      </c>
      <c r="R186" s="833">
        <v>1</v>
      </c>
      <c r="S186" s="838">
        <v>1</v>
      </c>
      <c r="T186" s="837">
        <v>1</v>
      </c>
      <c r="U186" s="839">
        <v>1</v>
      </c>
    </row>
    <row r="187" spans="1:21" ht="14.45" customHeight="1" x14ac:dyDescent="0.2">
      <c r="A187" s="832">
        <v>11</v>
      </c>
      <c r="B187" s="833" t="s">
        <v>2224</v>
      </c>
      <c r="C187" s="833" t="s">
        <v>2230</v>
      </c>
      <c r="D187" s="834" t="s">
        <v>4292</v>
      </c>
      <c r="E187" s="835" t="s">
        <v>2239</v>
      </c>
      <c r="F187" s="833" t="s">
        <v>2227</v>
      </c>
      <c r="G187" s="833" t="s">
        <v>2274</v>
      </c>
      <c r="H187" s="833" t="s">
        <v>606</v>
      </c>
      <c r="I187" s="833" t="s">
        <v>2492</v>
      </c>
      <c r="J187" s="833" t="s">
        <v>2478</v>
      </c>
      <c r="K187" s="833" t="s">
        <v>2479</v>
      </c>
      <c r="L187" s="836">
        <v>1549.63</v>
      </c>
      <c r="M187" s="836">
        <v>7748.1500000000005</v>
      </c>
      <c r="N187" s="833">
        <v>5</v>
      </c>
      <c r="O187" s="837">
        <v>5</v>
      </c>
      <c r="P187" s="836">
        <v>7748.1500000000005</v>
      </c>
      <c r="Q187" s="838">
        <v>1</v>
      </c>
      <c r="R187" s="833">
        <v>5</v>
      </c>
      <c r="S187" s="838">
        <v>1</v>
      </c>
      <c r="T187" s="837">
        <v>5</v>
      </c>
      <c r="U187" s="839">
        <v>1</v>
      </c>
    </row>
    <row r="188" spans="1:21" ht="14.45" customHeight="1" x14ac:dyDescent="0.2">
      <c r="A188" s="832">
        <v>11</v>
      </c>
      <c r="B188" s="833" t="s">
        <v>2224</v>
      </c>
      <c r="C188" s="833" t="s">
        <v>2230</v>
      </c>
      <c r="D188" s="834" t="s">
        <v>4292</v>
      </c>
      <c r="E188" s="835" t="s">
        <v>2239</v>
      </c>
      <c r="F188" s="833" t="s">
        <v>2227</v>
      </c>
      <c r="G188" s="833" t="s">
        <v>2274</v>
      </c>
      <c r="H188" s="833" t="s">
        <v>606</v>
      </c>
      <c r="I188" s="833" t="s">
        <v>2284</v>
      </c>
      <c r="J188" s="833" t="s">
        <v>2285</v>
      </c>
      <c r="K188" s="833" t="s">
        <v>2286</v>
      </c>
      <c r="L188" s="836">
        <v>400.2</v>
      </c>
      <c r="M188" s="836">
        <v>800.4</v>
      </c>
      <c r="N188" s="833">
        <v>2</v>
      </c>
      <c r="O188" s="837">
        <v>2</v>
      </c>
      <c r="P188" s="836"/>
      <c r="Q188" s="838">
        <v>0</v>
      </c>
      <c r="R188" s="833"/>
      <c r="S188" s="838">
        <v>0</v>
      </c>
      <c r="T188" s="837"/>
      <c r="U188" s="839">
        <v>0</v>
      </c>
    </row>
    <row r="189" spans="1:21" ht="14.45" customHeight="1" x14ac:dyDescent="0.2">
      <c r="A189" s="832">
        <v>11</v>
      </c>
      <c r="B189" s="833" t="s">
        <v>2224</v>
      </c>
      <c r="C189" s="833" t="s">
        <v>2230</v>
      </c>
      <c r="D189" s="834" t="s">
        <v>4292</v>
      </c>
      <c r="E189" s="835" t="s">
        <v>2239</v>
      </c>
      <c r="F189" s="833" t="s">
        <v>2227</v>
      </c>
      <c r="G189" s="833" t="s">
        <v>2274</v>
      </c>
      <c r="H189" s="833" t="s">
        <v>606</v>
      </c>
      <c r="I189" s="833" t="s">
        <v>2493</v>
      </c>
      <c r="J189" s="833" t="s">
        <v>2326</v>
      </c>
      <c r="K189" s="833" t="s">
        <v>2327</v>
      </c>
      <c r="L189" s="836">
        <v>349.6</v>
      </c>
      <c r="M189" s="836">
        <v>699.2</v>
      </c>
      <c r="N189" s="833">
        <v>2</v>
      </c>
      <c r="O189" s="837">
        <v>2</v>
      </c>
      <c r="P189" s="836">
        <v>699.2</v>
      </c>
      <c r="Q189" s="838">
        <v>1</v>
      </c>
      <c r="R189" s="833">
        <v>2</v>
      </c>
      <c r="S189" s="838">
        <v>1</v>
      </c>
      <c r="T189" s="837">
        <v>2</v>
      </c>
      <c r="U189" s="839">
        <v>1</v>
      </c>
    </row>
    <row r="190" spans="1:21" ht="14.45" customHeight="1" x14ac:dyDescent="0.2">
      <c r="A190" s="832">
        <v>11</v>
      </c>
      <c r="B190" s="833" t="s">
        <v>2224</v>
      </c>
      <c r="C190" s="833" t="s">
        <v>2230</v>
      </c>
      <c r="D190" s="834" t="s">
        <v>4292</v>
      </c>
      <c r="E190" s="835" t="s">
        <v>2239</v>
      </c>
      <c r="F190" s="833" t="s">
        <v>2227</v>
      </c>
      <c r="G190" s="833" t="s">
        <v>2274</v>
      </c>
      <c r="H190" s="833" t="s">
        <v>606</v>
      </c>
      <c r="I190" s="833" t="s">
        <v>2494</v>
      </c>
      <c r="J190" s="833" t="s">
        <v>2474</v>
      </c>
      <c r="K190" s="833"/>
      <c r="L190" s="836">
        <v>180.55</v>
      </c>
      <c r="M190" s="836">
        <v>180.55</v>
      </c>
      <c r="N190" s="833">
        <v>1</v>
      </c>
      <c r="O190" s="837">
        <v>1</v>
      </c>
      <c r="P190" s="836">
        <v>180.55</v>
      </c>
      <c r="Q190" s="838">
        <v>1</v>
      </c>
      <c r="R190" s="833">
        <v>1</v>
      </c>
      <c r="S190" s="838">
        <v>1</v>
      </c>
      <c r="T190" s="837">
        <v>1</v>
      </c>
      <c r="U190" s="839">
        <v>1</v>
      </c>
    </row>
    <row r="191" spans="1:21" ht="14.45" customHeight="1" x14ac:dyDescent="0.2">
      <c r="A191" s="832">
        <v>11</v>
      </c>
      <c r="B191" s="833" t="s">
        <v>2224</v>
      </c>
      <c r="C191" s="833" t="s">
        <v>2230</v>
      </c>
      <c r="D191" s="834" t="s">
        <v>4292</v>
      </c>
      <c r="E191" s="835" t="s">
        <v>2239</v>
      </c>
      <c r="F191" s="833" t="s">
        <v>2227</v>
      </c>
      <c r="G191" s="833" t="s">
        <v>2269</v>
      </c>
      <c r="H191" s="833" t="s">
        <v>606</v>
      </c>
      <c r="I191" s="833" t="s">
        <v>2495</v>
      </c>
      <c r="J191" s="833" t="s">
        <v>2496</v>
      </c>
      <c r="K191" s="833" t="s">
        <v>2497</v>
      </c>
      <c r="L191" s="836">
        <v>1575</v>
      </c>
      <c r="M191" s="836">
        <v>1575</v>
      </c>
      <c r="N191" s="833">
        <v>1</v>
      </c>
      <c r="O191" s="837">
        <v>1</v>
      </c>
      <c r="P191" s="836"/>
      <c r="Q191" s="838">
        <v>0</v>
      </c>
      <c r="R191" s="833"/>
      <c r="S191" s="838">
        <v>0</v>
      </c>
      <c r="T191" s="837"/>
      <c r="U191" s="839">
        <v>0</v>
      </c>
    </row>
    <row r="192" spans="1:21" ht="14.45" customHeight="1" x14ac:dyDescent="0.2">
      <c r="A192" s="832">
        <v>11</v>
      </c>
      <c r="B192" s="833" t="s">
        <v>2224</v>
      </c>
      <c r="C192" s="833" t="s">
        <v>2230</v>
      </c>
      <c r="D192" s="834" t="s">
        <v>4292</v>
      </c>
      <c r="E192" s="835" t="s">
        <v>2239</v>
      </c>
      <c r="F192" s="833" t="s">
        <v>2227</v>
      </c>
      <c r="G192" s="833" t="s">
        <v>2269</v>
      </c>
      <c r="H192" s="833" t="s">
        <v>606</v>
      </c>
      <c r="I192" s="833" t="s">
        <v>2349</v>
      </c>
      <c r="J192" s="833" t="s">
        <v>2350</v>
      </c>
      <c r="K192" s="833" t="s">
        <v>2351</v>
      </c>
      <c r="L192" s="836">
        <v>1000</v>
      </c>
      <c r="M192" s="836">
        <v>2000</v>
      </c>
      <c r="N192" s="833">
        <v>2</v>
      </c>
      <c r="O192" s="837">
        <v>2</v>
      </c>
      <c r="P192" s="836">
        <v>1000</v>
      </c>
      <c r="Q192" s="838">
        <v>0.5</v>
      </c>
      <c r="R192" s="833">
        <v>1</v>
      </c>
      <c r="S192" s="838">
        <v>0.5</v>
      </c>
      <c r="T192" s="837">
        <v>1</v>
      </c>
      <c r="U192" s="839">
        <v>0.5</v>
      </c>
    </row>
    <row r="193" spans="1:21" ht="14.45" customHeight="1" x14ac:dyDescent="0.2">
      <c r="A193" s="832">
        <v>11</v>
      </c>
      <c r="B193" s="833" t="s">
        <v>2224</v>
      </c>
      <c r="C193" s="833" t="s">
        <v>2230</v>
      </c>
      <c r="D193" s="834" t="s">
        <v>4292</v>
      </c>
      <c r="E193" s="835" t="s">
        <v>2239</v>
      </c>
      <c r="F193" s="833" t="s">
        <v>2227</v>
      </c>
      <c r="G193" s="833" t="s">
        <v>2269</v>
      </c>
      <c r="H193" s="833" t="s">
        <v>606</v>
      </c>
      <c r="I193" s="833" t="s">
        <v>2270</v>
      </c>
      <c r="J193" s="833" t="s">
        <v>2271</v>
      </c>
      <c r="K193" s="833" t="s">
        <v>2272</v>
      </c>
      <c r="L193" s="836">
        <v>500</v>
      </c>
      <c r="M193" s="836">
        <v>500</v>
      </c>
      <c r="N193" s="833">
        <v>1</v>
      </c>
      <c r="O193" s="837">
        <v>1</v>
      </c>
      <c r="P193" s="836">
        <v>500</v>
      </c>
      <c r="Q193" s="838">
        <v>1</v>
      </c>
      <c r="R193" s="833">
        <v>1</v>
      </c>
      <c r="S193" s="838">
        <v>1</v>
      </c>
      <c r="T193" s="837">
        <v>1</v>
      </c>
      <c r="U193" s="839">
        <v>1</v>
      </c>
    </row>
    <row r="194" spans="1:21" ht="14.45" customHeight="1" x14ac:dyDescent="0.2">
      <c r="A194" s="832">
        <v>11</v>
      </c>
      <c r="B194" s="833" t="s">
        <v>2224</v>
      </c>
      <c r="C194" s="833" t="s">
        <v>2230</v>
      </c>
      <c r="D194" s="834" t="s">
        <v>4292</v>
      </c>
      <c r="E194" s="835" t="s">
        <v>2239</v>
      </c>
      <c r="F194" s="833" t="s">
        <v>2227</v>
      </c>
      <c r="G194" s="833" t="s">
        <v>2269</v>
      </c>
      <c r="H194" s="833" t="s">
        <v>606</v>
      </c>
      <c r="I194" s="833" t="s">
        <v>2473</v>
      </c>
      <c r="J194" s="833" t="s">
        <v>2474</v>
      </c>
      <c r="K194" s="833" t="s">
        <v>2475</v>
      </c>
      <c r="L194" s="836">
        <v>180</v>
      </c>
      <c r="M194" s="836">
        <v>540</v>
      </c>
      <c r="N194" s="833">
        <v>3</v>
      </c>
      <c r="O194" s="837">
        <v>2</v>
      </c>
      <c r="P194" s="836">
        <v>540</v>
      </c>
      <c r="Q194" s="838">
        <v>1</v>
      </c>
      <c r="R194" s="833">
        <v>3</v>
      </c>
      <c r="S194" s="838">
        <v>1</v>
      </c>
      <c r="T194" s="837">
        <v>2</v>
      </c>
      <c r="U194" s="839">
        <v>1</v>
      </c>
    </row>
    <row r="195" spans="1:21" ht="14.45" customHeight="1" x14ac:dyDescent="0.2">
      <c r="A195" s="832">
        <v>11</v>
      </c>
      <c r="B195" s="833" t="s">
        <v>2224</v>
      </c>
      <c r="C195" s="833" t="s">
        <v>2230</v>
      </c>
      <c r="D195" s="834" t="s">
        <v>4292</v>
      </c>
      <c r="E195" s="835" t="s">
        <v>2239</v>
      </c>
      <c r="F195" s="833" t="s">
        <v>2227</v>
      </c>
      <c r="G195" s="833" t="s">
        <v>2269</v>
      </c>
      <c r="H195" s="833" t="s">
        <v>606</v>
      </c>
      <c r="I195" s="833" t="s">
        <v>2498</v>
      </c>
      <c r="J195" s="833" t="s">
        <v>2499</v>
      </c>
      <c r="K195" s="833"/>
      <c r="L195" s="836">
        <v>750</v>
      </c>
      <c r="M195" s="836">
        <v>1500</v>
      </c>
      <c r="N195" s="833">
        <v>2</v>
      </c>
      <c r="O195" s="837">
        <v>1</v>
      </c>
      <c r="P195" s="836"/>
      <c r="Q195" s="838">
        <v>0</v>
      </c>
      <c r="R195" s="833"/>
      <c r="S195" s="838">
        <v>0</v>
      </c>
      <c r="T195" s="837"/>
      <c r="U195" s="839">
        <v>0</v>
      </c>
    </row>
    <row r="196" spans="1:21" ht="14.45" customHeight="1" x14ac:dyDescent="0.2">
      <c r="A196" s="832">
        <v>11</v>
      </c>
      <c r="B196" s="833" t="s">
        <v>2224</v>
      </c>
      <c r="C196" s="833" t="s">
        <v>2230</v>
      </c>
      <c r="D196" s="834" t="s">
        <v>4292</v>
      </c>
      <c r="E196" s="835" t="s">
        <v>2239</v>
      </c>
      <c r="F196" s="833" t="s">
        <v>2227</v>
      </c>
      <c r="G196" s="833" t="s">
        <v>2269</v>
      </c>
      <c r="H196" s="833" t="s">
        <v>606</v>
      </c>
      <c r="I196" s="833" t="s">
        <v>2500</v>
      </c>
      <c r="J196" s="833" t="s">
        <v>2501</v>
      </c>
      <c r="K196" s="833"/>
      <c r="L196" s="836">
        <v>600</v>
      </c>
      <c r="M196" s="836">
        <v>1200</v>
      </c>
      <c r="N196" s="833">
        <v>2</v>
      </c>
      <c r="O196" s="837">
        <v>2</v>
      </c>
      <c r="P196" s="836"/>
      <c r="Q196" s="838">
        <v>0</v>
      </c>
      <c r="R196" s="833"/>
      <c r="S196" s="838">
        <v>0</v>
      </c>
      <c r="T196" s="837"/>
      <c r="U196" s="839">
        <v>0</v>
      </c>
    </row>
    <row r="197" spans="1:21" ht="14.45" customHeight="1" x14ac:dyDescent="0.2">
      <c r="A197" s="832">
        <v>11</v>
      </c>
      <c r="B197" s="833" t="s">
        <v>2224</v>
      </c>
      <c r="C197" s="833" t="s">
        <v>2230</v>
      </c>
      <c r="D197" s="834" t="s">
        <v>4292</v>
      </c>
      <c r="E197" s="835" t="s">
        <v>2239</v>
      </c>
      <c r="F197" s="833" t="s">
        <v>2227</v>
      </c>
      <c r="G197" s="833" t="s">
        <v>2269</v>
      </c>
      <c r="H197" s="833" t="s">
        <v>606</v>
      </c>
      <c r="I197" s="833" t="s">
        <v>2502</v>
      </c>
      <c r="J197" s="833" t="s">
        <v>2503</v>
      </c>
      <c r="K197" s="833" t="s">
        <v>2504</v>
      </c>
      <c r="L197" s="836">
        <v>700</v>
      </c>
      <c r="M197" s="836">
        <v>700</v>
      </c>
      <c r="N197" s="833">
        <v>1</v>
      </c>
      <c r="O197" s="837">
        <v>1</v>
      </c>
      <c r="P197" s="836">
        <v>700</v>
      </c>
      <c r="Q197" s="838">
        <v>1</v>
      </c>
      <c r="R197" s="833">
        <v>1</v>
      </c>
      <c r="S197" s="838">
        <v>1</v>
      </c>
      <c r="T197" s="837">
        <v>1</v>
      </c>
      <c r="U197" s="839">
        <v>1</v>
      </c>
    </row>
    <row r="198" spans="1:21" ht="14.45" customHeight="1" x14ac:dyDescent="0.2">
      <c r="A198" s="832">
        <v>11</v>
      </c>
      <c r="B198" s="833" t="s">
        <v>2224</v>
      </c>
      <c r="C198" s="833" t="s">
        <v>2230</v>
      </c>
      <c r="D198" s="834" t="s">
        <v>4292</v>
      </c>
      <c r="E198" s="835" t="s">
        <v>2239</v>
      </c>
      <c r="F198" s="833" t="s">
        <v>2227</v>
      </c>
      <c r="G198" s="833" t="s">
        <v>2269</v>
      </c>
      <c r="H198" s="833" t="s">
        <v>606</v>
      </c>
      <c r="I198" s="833" t="s">
        <v>2505</v>
      </c>
      <c r="J198" s="833" t="s">
        <v>2506</v>
      </c>
      <c r="K198" s="833" t="s">
        <v>2507</v>
      </c>
      <c r="L198" s="836">
        <v>600</v>
      </c>
      <c r="M198" s="836">
        <v>600</v>
      </c>
      <c r="N198" s="833">
        <v>1</v>
      </c>
      <c r="O198" s="837">
        <v>1</v>
      </c>
      <c r="P198" s="836"/>
      <c r="Q198" s="838">
        <v>0</v>
      </c>
      <c r="R198" s="833"/>
      <c r="S198" s="838">
        <v>0</v>
      </c>
      <c r="T198" s="837"/>
      <c r="U198" s="839">
        <v>0</v>
      </c>
    </row>
    <row r="199" spans="1:21" ht="14.45" customHeight="1" x14ac:dyDescent="0.2">
      <c r="A199" s="832">
        <v>11</v>
      </c>
      <c r="B199" s="833" t="s">
        <v>2224</v>
      </c>
      <c r="C199" s="833" t="s">
        <v>2230</v>
      </c>
      <c r="D199" s="834" t="s">
        <v>4292</v>
      </c>
      <c r="E199" s="835" t="s">
        <v>2239</v>
      </c>
      <c r="F199" s="833" t="s">
        <v>2227</v>
      </c>
      <c r="G199" s="833" t="s">
        <v>2269</v>
      </c>
      <c r="H199" s="833" t="s">
        <v>606</v>
      </c>
      <c r="I199" s="833" t="s">
        <v>2508</v>
      </c>
      <c r="J199" s="833" t="s">
        <v>2509</v>
      </c>
      <c r="K199" s="833" t="s">
        <v>2510</v>
      </c>
      <c r="L199" s="836">
        <v>3200</v>
      </c>
      <c r="M199" s="836">
        <v>3200</v>
      </c>
      <c r="N199" s="833">
        <v>1</v>
      </c>
      <c r="O199" s="837">
        <v>1</v>
      </c>
      <c r="P199" s="836">
        <v>3200</v>
      </c>
      <c r="Q199" s="838">
        <v>1</v>
      </c>
      <c r="R199" s="833">
        <v>1</v>
      </c>
      <c r="S199" s="838">
        <v>1</v>
      </c>
      <c r="T199" s="837">
        <v>1</v>
      </c>
      <c r="U199" s="839">
        <v>1</v>
      </c>
    </row>
    <row r="200" spans="1:21" ht="14.45" customHeight="1" x14ac:dyDescent="0.2">
      <c r="A200" s="832">
        <v>11</v>
      </c>
      <c r="B200" s="833" t="s">
        <v>2224</v>
      </c>
      <c r="C200" s="833" t="s">
        <v>2230</v>
      </c>
      <c r="D200" s="834" t="s">
        <v>4292</v>
      </c>
      <c r="E200" s="835" t="s">
        <v>2239</v>
      </c>
      <c r="F200" s="833" t="s">
        <v>2227</v>
      </c>
      <c r="G200" s="833" t="s">
        <v>2269</v>
      </c>
      <c r="H200" s="833" t="s">
        <v>606</v>
      </c>
      <c r="I200" s="833" t="s">
        <v>2511</v>
      </c>
      <c r="J200" s="833" t="s">
        <v>2512</v>
      </c>
      <c r="K200" s="833" t="s">
        <v>2513</v>
      </c>
      <c r="L200" s="836">
        <v>1600</v>
      </c>
      <c r="M200" s="836">
        <v>1600</v>
      </c>
      <c r="N200" s="833">
        <v>1</v>
      </c>
      <c r="O200" s="837">
        <v>1</v>
      </c>
      <c r="P200" s="836"/>
      <c r="Q200" s="838">
        <v>0</v>
      </c>
      <c r="R200" s="833"/>
      <c r="S200" s="838">
        <v>0</v>
      </c>
      <c r="T200" s="837"/>
      <c r="U200" s="839">
        <v>0</v>
      </c>
    </row>
    <row r="201" spans="1:21" ht="14.45" customHeight="1" x14ac:dyDescent="0.2">
      <c r="A201" s="832">
        <v>11</v>
      </c>
      <c r="B201" s="833" t="s">
        <v>2224</v>
      </c>
      <c r="C201" s="833" t="s">
        <v>2230</v>
      </c>
      <c r="D201" s="834" t="s">
        <v>4292</v>
      </c>
      <c r="E201" s="835" t="s">
        <v>2239</v>
      </c>
      <c r="F201" s="833" t="s">
        <v>2227</v>
      </c>
      <c r="G201" s="833" t="s">
        <v>2269</v>
      </c>
      <c r="H201" s="833" t="s">
        <v>606</v>
      </c>
      <c r="I201" s="833" t="s">
        <v>2514</v>
      </c>
      <c r="J201" s="833" t="s">
        <v>2515</v>
      </c>
      <c r="K201" s="833" t="s">
        <v>2516</v>
      </c>
      <c r="L201" s="836">
        <v>739.92</v>
      </c>
      <c r="M201" s="836">
        <v>739.92</v>
      </c>
      <c r="N201" s="833">
        <v>1</v>
      </c>
      <c r="O201" s="837">
        <v>1</v>
      </c>
      <c r="P201" s="836"/>
      <c r="Q201" s="838">
        <v>0</v>
      </c>
      <c r="R201" s="833"/>
      <c r="S201" s="838">
        <v>0</v>
      </c>
      <c r="T201" s="837"/>
      <c r="U201" s="839">
        <v>0</v>
      </c>
    </row>
    <row r="202" spans="1:21" ht="14.45" customHeight="1" x14ac:dyDescent="0.2">
      <c r="A202" s="832">
        <v>11</v>
      </c>
      <c r="B202" s="833" t="s">
        <v>2224</v>
      </c>
      <c r="C202" s="833" t="s">
        <v>2230</v>
      </c>
      <c r="D202" s="834" t="s">
        <v>4292</v>
      </c>
      <c r="E202" s="835" t="s">
        <v>2239</v>
      </c>
      <c r="F202" s="833" t="s">
        <v>2227</v>
      </c>
      <c r="G202" s="833" t="s">
        <v>2269</v>
      </c>
      <c r="H202" s="833" t="s">
        <v>606</v>
      </c>
      <c r="I202" s="833" t="s">
        <v>2489</v>
      </c>
      <c r="J202" s="833" t="s">
        <v>2490</v>
      </c>
      <c r="K202" s="833" t="s">
        <v>2491</v>
      </c>
      <c r="L202" s="836">
        <v>700</v>
      </c>
      <c r="M202" s="836">
        <v>2100</v>
      </c>
      <c r="N202" s="833">
        <v>3</v>
      </c>
      <c r="O202" s="837">
        <v>3</v>
      </c>
      <c r="P202" s="836">
        <v>2100</v>
      </c>
      <c r="Q202" s="838">
        <v>1</v>
      </c>
      <c r="R202" s="833">
        <v>3</v>
      </c>
      <c r="S202" s="838">
        <v>1</v>
      </c>
      <c r="T202" s="837">
        <v>3</v>
      </c>
      <c r="U202" s="839">
        <v>1</v>
      </c>
    </row>
    <row r="203" spans="1:21" ht="14.45" customHeight="1" x14ac:dyDescent="0.2">
      <c r="A203" s="832">
        <v>11</v>
      </c>
      <c r="B203" s="833" t="s">
        <v>2224</v>
      </c>
      <c r="C203" s="833" t="s">
        <v>2230</v>
      </c>
      <c r="D203" s="834" t="s">
        <v>4292</v>
      </c>
      <c r="E203" s="835" t="s">
        <v>2239</v>
      </c>
      <c r="F203" s="833" t="s">
        <v>2227</v>
      </c>
      <c r="G203" s="833" t="s">
        <v>2269</v>
      </c>
      <c r="H203" s="833" t="s">
        <v>606</v>
      </c>
      <c r="I203" s="833" t="s">
        <v>2517</v>
      </c>
      <c r="J203" s="833" t="s">
        <v>2518</v>
      </c>
      <c r="K203" s="833" t="s">
        <v>2519</v>
      </c>
      <c r="L203" s="836">
        <v>700</v>
      </c>
      <c r="M203" s="836">
        <v>700</v>
      </c>
      <c r="N203" s="833">
        <v>1</v>
      </c>
      <c r="O203" s="837">
        <v>1</v>
      </c>
      <c r="P203" s="836">
        <v>700</v>
      </c>
      <c r="Q203" s="838">
        <v>1</v>
      </c>
      <c r="R203" s="833">
        <v>1</v>
      </c>
      <c r="S203" s="838">
        <v>1</v>
      </c>
      <c r="T203" s="837">
        <v>1</v>
      </c>
      <c r="U203" s="839">
        <v>1</v>
      </c>
    </row>
    <row r="204" spans="1:21" ht="14.45" customHeight="1" x14ac:dyDescent="0.2">
      <c r="A204" s="832">
        <v>11</v>
      </c>
      <c r="B204" s="833" t="s">
        <v>2224</v>
      </c>
      <c r="C204" s="833" t="s">
        <v>2230</v>
      </c>
      <c r="D204" s="834" t="s">
        <v>4292</v>
      </c>
      <c r="E204" s="835" t="s">
        <v>2239</v>
      </c>
      <c r="F204" s="833" t="s">
        <v>2227</v>
      </c>
      <c r="G204" s="833" t="s">
        <v>2269</v>
      </c>
      <c r="H204" s="833" t="s">
        <v>606</v>
      </c>
      <c r="I204" s="833" t="s">
        <v>2520</v>
      </c>
      <c r="J204" s="833" t="s">
        <v>2521</v>
      </c>
      <c r="K204" s="833" t="s">
        <v>2522</v>
      </c>
      <c r="L204" s="836">
        <v>371.93</v>
      </c>
      <c r="M204" s="836">
        <v>371.93</v>
      </c>
      <c r="N204" s="833">
        <v>1</v>
      </c>
      <c r="O204" s="837">
        <v>1</v>
      </c>
      <c r="P204" s="836"/>
      <c r="Q204" s="838">
        <v>0</v>
      </c>
      <c r="R204" s="833"/>
      <c r="S204" s="838">
        <v>0</v>
      </c>
      <c r="T204" s="837"/>
      <c r="U204" s="839">
        <v>0</v>
      </c>
    </row>
    <row r="205" spans="1:21" ht="14.45" customHeight="1" x14ac:dyDescent="0.2">
      <c r="A205" s="832">
        <v>11</v>
      </c>
      <c r="B205" s="833" t="s">
        <v>2224</v>
      </c>
      <c r="C205" s="833" t="s">
        <v>2230</v>
      </c>
      <c r="D205" s="834" t="s">
        <v>4292</v>
      </c>
      <c r="E205" s="835" t="s">
        <v>2239</v>
      </c>
      <c r="F205" s="833" t="s">
        <v>2227</v>
      </c>
      <c r="G205" s="833" t="s">
        <v>2292</v>
      </c>
      <c r="H205" s="833" t="s">
        <v>606</v>
      </c>
      <c r="I205" s="833" t="s">
        <v>2523</v>
      </c>
      <c r="J205" s="833" t="s">
        <v>2524</v>
      </c>
      <c r="K205" s="833" t="s">
        <v>2525</v>
      </c>
      <c r="L205" s="836">
        <v>950</v>
      </c>
      <c r="M205" s="836">
        <v>1900</v>
      </c>
      <c r="N205" s="833">
        <v>2</v>
      </c>
      <c r="O205" s="837">
        <v>2</v>
      </c>
      <c r="P205" s="836">
        <v>1900</v>
      </c>
      <c r="Q205" s="838">
        <v>1</v>
      </c>
      <c r="R205" s="833">
        <v>2</v>
      </c>
      <c r="S205" s="838">
        <v>1</v>
      </c>
      <c r="T205" s="837">
        <v>2</v>
      </c>
      <c r="U205" s="839">
        <v>1</v>
      </c>
    </row>
    <row r="206" spans="1:21" ht="14.45" customHeight="1" x14ac:dyDescent="0.2">
      <c r="A206" s="832">
        <v>11</v>
      </c>
      <c r="B206" s="833" t="s">
        <v>2224</v>
      </c>
      <c r="C206" s="833" t="s">
        <v>2230</v>
      </c>
      <c r="D206" s="834" t="s">
        <v>4292</v>
      </c>
      <c r="E206" s="835" t="s">
        <v>2239</v>
      </c>
      <c r="F206" s="833" t="s">
        <v>2227</v>
      </c>
      <c r="G206" s="833" t="s">
        <v>2292</v>
      </c>
      <c r="H206" s="833" t="s">
        <v>606</v>
      </c>
      <c r="I206" s="833" t="s">
        <v>2345</v>
      </c>
      <c r="J206" s="833" t="s">
        <v>2285</v>
      </c>
      <c r="K206" s="833" t="s">
        <v>2352</v>
      </c>
      <c r="L206" s="836">
        <v>200</v>
      </c>
      <c r="M206" s="836">
        <v>6400</v>
      </c>
      <c r="N206" s="833">
        <v>32</v>
      </c>
      <c r="O206" s="837">
        <v>17</v>
      </c>
      <c r="P206" s="836">
        <v>6000</v>
      </c>
      <c r="Q206" s="838">
        <v>0.9375</v>
      </c>
      <c r="R206" s="833">
        <v>30</v>
      </c>
      <c r="S206" s="838">
        <v>0.9375</v>
      </c>
      <c r="T206" s="837">
        <v>16</v>
      </c>
      <c r="U206" s="839">
        <v>0.94117647058823528</v>
      </c>
    </row>
    <row r="207" spans="1:21" ht="14.45" customHeight="1" x14ac:dyDescent="0.2">
      <c r="A207" s="832">
        <v>11</v>
      </c>
      <c r="B207" s="833" t="s">
        <v>2224</v>
      </c>
      <c r="C207" s="833" t="s">
        <v>2230</v>
      </c>
      <c r="D207" s="834" t="s">
        <v>4292</v>
      </c>
      <c r="E207" s="835" t="s">
        <v>2239</v>
      </c>
      <c r="F207" s="833" t="s">
        <v>2227</v>
      </c>
      <c r="G207" s="833" t="s">
        <v>2292</v>
      </c>
      <c r="H207" s="833" t="s">
        <v>606</v>
      </c>
      <c r="I207" s="833" t="s">
        <v>2293</v>
      </c>
      <c r="J207" s="833" t="s">
        <v>2294</v>
      </c>
      <c r="K207" s="833" t="s">
        <v>2295</v>
      </c>
      <c r="L207" s="836">
        <v>278.75</v>
      </c>
      <c r="M207" s="836">
        <v>8362.5</v>
      </c>
      <c r="N207" s="833">
        <v>30</v>
      </c>
      <c r="O207" s="837">
        <v>15</v>
      </c>
      <c r="P207" s="836">
        <v>8362.5</v>
      </c>
      <c r="Q207" s="838">
        <v>1</v>
      </c>
      <c r="R207" s="833">
        <v>30</v>
      </c>
      <c r="S207" s="838">
        <v>1</v>
      </c>
      <c r="T207" s="837">
        <v>15</v>
      </c>
      <c r="U207" s="839">
        <v>1</v>
      </c>
    </row>
    <row r="208" spans="1:21" ht="14.45" customHeight="1" x14ac:dyDescent="0.2">
      <c r="A208" s="832">
        <v>11</v>
      </c>
      <c r="B208" s="833" t="s">
        <v>2224</v>
      </c>
      <c r="C208" s="833" t="s">
        <v>2230</v>
      </c>
      <c r="D208" s="834" t="s">
        <v>4292</v>
      </c>
      <c r="E208" s="835" t="s">
        <v>2239</v>
      </c>
      <c r="F208" s="833" t="s">
        <v>2227</v>
      </c>
      <c r="G208" s="833" t="s">
        <v>2292</v>
      </c>
      <c r="H208" s="833" t="s">
        <v>606</v>
      </c>
      <c r="I208" s="833" t="s">
        <v>2476</v>
      </c>
      <c r="J208" s="833" t="s">
        <v>2526</v>
      </c>
      <c r="K208" s="833" t="s">
        <v>2527</v>
      </c>
      <c r="L208" s="836">
        <v>5000</v>
      </c>
      <c r="M208" s="836">
        <v>5000</v>
      </c>
      <c r="N208" s="833">
        <v>1</v>
      </c>
      <c r="O208" s="837">
        <v>1</v>
      </c>
      <c r="P208" s="836"/>
      <c r="Q208" s="838">
        <v>0</v>
      </c>
      <c r="R208" s="833"/>
      <c r="S208" s="838">
        <v>0</v>
      </c>
      <c r="T208" s="837"/>
      <c r="U208" s="839">
        <v>0</v>
      </c>
    </row>
    <row r="209" spans="1:21" ht="14.45" customHeight="1" x14ac:dyDescent="0.2">
      <c r="A209" s="832">
        <v>11</v>
      </c>
      <c r="B209" s="833" t="s">
        <v>2224</v>
      </c>
      <c r="C209" s="833" t="s">
        <v>2230</v>
      </c>
      <c r="D209" s="834" t="s">
        <v>4292</v>
      </c>
      <c r="E209" s="835" t="s">
        <v>2239</v>
      </c>
      <c r="F209" s="833" t="s">
        <v>2227</v>
      </c>
      <c r="G209" s="833" t="s">
        <v>2292</v>
      </c>
      <c r="H209" s="833" t="s">
        <v>606</v>
      </c>
      <c r="I209" s="833" t="s">
        <v>2528</v>
      </c>
      <c r="J209" s="833" t="s">
        <v>2529</v>
      </c>
      <c r="K209" s="833" t="s">
        <v>2530</v>
      </c>
      <c r="L209" s="836">
        <v>1150</v>
      </c>
      <c r="M209" s="836">
        <v>1150</v>
      </c>
      <c r="N209" s="833">
        <v>1</v>
      </c>
      <c r="O209" s="837">
        <v>1</v>
      </c>
      <c r="P209" s="836">
        <v>1150</v>
      </c>
      <c r="Q209" s="838">
        <v>1</v>
      </c>
      <c r="R209" s="833">
        <v>1</v>
      </c>
      <c r="S209" s="838">
        <v>1</v>
      </c>
      <c r="T209" s="837">
        <v>1</v>
      </c>
      <c r="U209" s="839">
        <v>1</v>
      </c>
    </row>
    <row r="210" spans="1:21" ht="14.45" customHeight="1" x14ac:dyDescent="0.2">
      <c r="A210" s="832">
        <v>11</v>
      </c>
      <c r="B210" s="833" t="s">
        <v>2224</v>
      </c>
      <c r="C210" s="833" t="s">
        <v>2230</v>
      </c>
      <c r="D210" s="834" t="s">
        <v>4292</v>
      </c>
      <c r="E210" s="835" t="s">
        <v>2239</v>
      </c>
      <c r="F210" s="833" t="s">
        <v>2227</v>
      </c>
      <c r="G210" s="833" t="s">
        <v>2292</v>
      </c>
      <c r="H210" s="833" t="s">
        <v>606</v>
      </c>
      <c r="I210" s="833" t="s">
        <v>2531</v>
      </c>
      <c r="J210" s="833" t="s">
        <v>2532</v>
      </c>
      <c r="K210" s="833" t="s">
        <v>2533</v>
      </c>
      <c r="L210" s="836">
        <v>1400</v>
      </c>
      <c r="M210" s="836">
        <v>1400</v>
      </c>
      <c r="N210" s="833">
        <v>1</v>
      </c>
      <c r="O210" s="837">
        <v>1</v>
      </c>
      <c r="P210" s="836">
        <v>1400</v>
      </c>
      <c r="Q210" s="838">
        <v>1</v>
      </c>
      <c r="R210" s="833">
        <v>1</v>
      </c>
      <c r="S210" s="838">
        <v>1</v>
      </c>
      <c r="T210" s="837">
        <v>1</v>
      </c>
      <c r="U210" s="839">
        <v>1</v>
      </c>
    </row>
    <row r="211" spans="1:21" ht="14.45" customHeight="1" x14ac:dyDescent="0.2">
      <c r="A211" s="832">
        <v>11</v>
      </c>
      <c r="B211" s="833" t="s">
        <v>2224</v>
      </c>
      <c r="C211" s="833" t="s">
        <v>2230</v>
      </c>
      <c r="D211" s="834" t="s">
        <v>4292</v>
      </c>
      <c r="E211" s="835" t="s">
        <v>2239</v>
      </c>
      <c r="F211" s="833" t="s">
        <v>2227</v>
      </c>
      <c r="G211" s="833" t="s">
        <v>2292</v>
      </c>
      <c r="H211" s="833" t="s">
        <v>606</v>
      </c>
      <c r="I211" s="833" t="s">
        <v>2534</v>
      </c>
      <c r="J211" s="833" t="s">
        <v>2535</v>
      </c>
      <c r="K211" s="833" t="s">
        <v>2536</v>
      </c>
      <c r="L211" s="836">
        <v>2798.67</v>
      </c>
      <c r="M211" s="836">
        <v>2798.67</v>
      </c>
      <c r="N211" s="833">
        <v>1</v>
      </c>
      <c r="O211" s="837">
        <v>1</v>
      </c>
      <c r="P211" s="836"/>
      <c r="Q211" s="838">
        <v>0</v>
      </c>
      <c r="R211" s="833"/>
      <c r="S211" s="838">
        <v>0</v>
      </c>
      <c r="T211" s="837"/>
      <c r="U211" s="839">
        <v>0</v>
      </c>
    </row>
    <row r="212" spans="1:21" ht="14.45" customHeight="1" x14ac:dyDescent="0.2">
      <c r="A212" s="832">
        <v>11</v>
      </c>
      <c r="B212" s="833" t="s">
        <v>2224</v>
      </c>
      <c r="C212" s="833" t="s">
        <v>2230</v>
      </c>
      <c r="D212" s="834" t="s">
        <v>4292</v>
      </c>
      <c r="E212" s="835" t="s">
        <v>2239</v>
      </c>
      <c r="F212" s="833" t="s">
        <v>2227</v>
      </c>
      <c r="G212" s="833" t="s">
        <v>2292</v>
      </c>
      <c r="H212" s="833" t="s">
        <v>606</v>
      </c>
      <c r="I212" s="833" t="s">
        <v>2537</v>
      </c>
      <c r="J212" s="833" t="s">
        <v>2538</v>
      </c>
      <c r="K212" s="833" t="s">
        <v>2539</v>
      </c>
      <c r="L212" s="836">
        <v>1242.3499999999999</v>
      </c>
      <c r="M212" s="836">
        <v>1242.3499999999999</v>
      </c>
      <c r="N212" s="833">
        <v>1</v>
      </c>
      <c r="O212" s="837">
        <v>1</v>
      </c>
      <c r="P212" s="836">
        <v>1242.3499999999999</v>
      </c>
      <c r="Q212" s="838">
        <v>1</v>
      </c>
      <c r="R212" s="833">
        <v>1</v>
      </c>
      <c r="S212" s="838">
        <v>1</v>
      </c>
      <c r="T212" s="837">
        <v>1</v>
      </c>
      <c r="U212" s="839">
        <v>1</v>
      </c>
    </row>
    <row r="213" spans="1:21" ht="14.45" customHeight="1" x14ac:dyDescent="0.2">
      <c r="A213" s="832">
        <v>11</v>
      </c>
      <c r="B213" s="833" t="s">
        <v>2224</v>
      </c>
      <c r="C213" s="833" t="s">
        <v>2230</v>
      </c>
      <c r="D213" s="834" t="s">
        <v>4292</v>
      </c>
      <c r="E213" s="835" t="s">
        <v>2239</v>
      </c>
      <c r="F213" s="833" t="s">
        <v>2227</v>
      </c>
      <c r="G213" s="833" t="s">
        <v>2292</v>
      </c>
      <c r="H213" s="833" t="s">
        <v>606</v>
      </c>
      <c r="I213" s="833" t="s">
        <v>2540</v>
      </c>
      <c r="J213" s="833" t="s">
        <v>2541</v>
      </c>
      <c r="K213" s="833" t="s">
        <v>2542</v>
      </c>
      <c r="L213" s="836">
        <v>3770</v>
      </c>
      <c r="M213" s="836">
        <v>3770</v>
      </c>
      <c r="N213" s="833">
        <v>1</v>
      </c>
      <c r="O213" s="837">
        <v>1</v>
      </c>
      <c r="P213" s="836"/>
      <c r="Q213" s="838">
        <v>0</v>
      </c>
      <c r="R213" s="833"/>
      <c r="S213" s="838">
        <v>0</v>
      </c>
      <c r="T213" s="837"/>
      <c r="U213" s="839">
        <v>0</v>
      </c>
    </row>
    <row r="214" spans="1:21" ht="14.45" customHeight="1" x14ac:dyDescent="0.2">
      <c r="A214" s="832">
        <v>11</v>
      </c>
      <c r="B214" s="833" t="s">
        <v>2224</v>
      </c>
      <c r="C214" s="833" t="s">
        <v>2230</v>
      </c>
      <c r="D214" s="834" t="s">
        <v>4292</v>
      </c>
      <c r="E214" s="835" t="s">
        <v>2239</v>
      </c>
      <c r="F214" s="833" t="s">
        <v>2227</v>
      </c>
      <c r="G214" s="833" t="s">
        <v>2292</v>
      </c>
      <c r="H214" s="833" t="s">
        <v>606</v>
      </c>
      <c r="I214" s="833" t="s">
        <v>2543</v>
      </c>
      <c r="J214" s="833" t="s">
        <v>2544</v>
      </c>
      <c r="K214" s="833" t="s">
        <v>2545</v>
      </c>
      <c r="L214" s="836">
        <v>5000</v>
      </c>
      <c r="M214" s="836">
        <v>5000</v>
      </c>
      <c r="N214" s="833">
        <v>1</v>
      </c>
      <c r="O214" s="837">
        <v>1</v>
      </c>
      <c r="P214" s="836"/>
      <c r="Q214" s="838">
        <v>0</v>
      </c>
      <c r="R214" s="833"/>
      <c r="S214" s="838">
        <v>0</v>
      </c>
      <c r="T214" s="837"/>
      <c r="U214" s="839">
        <v>0</v>
      </c>
    </row>
    <row r="215" spans="1:21" ht="14.45" customHeight="1" x14ac:dyDescent="0.2">
      <c r="A215" s="832">
        <v>11</v>
      </c>
      <c r="B215" s="833" t="s">
        <v>2224</v>
      </c>
      <c r="C215" s="833" t="s">
        <v>2230</v>
      </c>
      <c r="D215" s="834" t="s">
        <v>4292</v>
      </c>
      <c r="E215" s="835" t="s">
        <v>2239</v>
      </c>
      <c r="F215" s="833" t="s">
        <v>2227</v>
      </c>
      <c r="G215" s="833" t="s">
        <v>2292</v>
      </c>
      <c r="H215" s="833" t="s">
        <v>606</v>
      </c>
      <c r="I215" s="833" t="s">
        <v>2546</v>
      </c>
      <c r="J215" s="833" t="s">
        <v>2547</v>
      </c>
      <c r="K215" s="833" t="s">
        <v>2548</v>
      </c>
      <c r="L215" s="836">
        <v>2110</v>
      </c>
      <c r="M215" s="836">
        <v>2110</v>
      </c>
      <c r="N215" s="833">
        <v>1</v>
      </c>
      <c r="O215" s="837">
        <v>1</v>
      </c>
      <c r="P215" s="836">
        <v>2110</v>
      </c>
      <c r="Q215" s="838">
        <v>1</v>
      </c>
      <c r="R215" s="833">
        <v>1</v>
      </c>
      <c r="S215" s="838">
        <v>1</v>
      </c>
      <c r="T215" s="837">
        <v>1</v>
      </c>
      <c r="U215" s="839">
        <v>1</v>
      </c>
    </row>
    <row r="216" spans="1:21" ht="14.45" customHeight="1" x14ac:dyDescent="0.2">
      <c r="A216" s="832">
        <v>11</v>
      </c>
      <c r="B216" s="833" t="s">
        <v>2224</v>
      </c>
      <c r="C216" s="833" t="s">
        <v>2230</v>
      </c>
      <c r="D216" s="834" t="s">
        <v>4292</v>
      </c>
      <c r="E216" s="835" t="s">
        <v>2239</v>
      </c>
      <c r="F216" s="833" t="s">
        <v>2227</v>
      </c>
      <c r="G216" s="833" t="s">
        <v>2292</v>
      </c>
      <c r="H216" s="833" t="s">
        <v>606</v>
      </c>
      <c r="I216" s="833" t="s">
        <v>2549</v>
      </c>
      <c r="J216" s="833" t="s">
        <v>2550</v>
      </c>
      <c r="K216" s="833" t="s">
        <v>2551</v>
      </c>
      <c r="L216" s="836">
        <v>1600</v>
      </c>
      <c r="M216" s="836">
        <v>1600</v>
      </c>
      <c r="N216" s="833">
        <v>1</v>
      </c>
      <c r="O216" s="837">
        <v>1</v>
      </c>
      <c r="P216" s="836">
        <v>1600</v>
      </c>
      <c r="Q216" s="838">
        <v>1</v>
      </c>
      <c r="R216" s="833">
        <v>1</v>
      </c>
      <c r="S216" s="838">
        <v>1</v>
      </c>
      <c r="T216" s="837">
        <v>1</v>
      </c>
      <c r="U216" s="839">
        <v>1</v>
      </c>
    </row>
    <row r="217" spans="1:21" ht="14.45" customHeight="1" x14ac:dyDescent="0.2">
      <c r="A217" s="832">
        <v>11</v>
      </c>
      <c r="B217" s="833" t="s">
        <v>2224</v>
      </c>
      <c r="C217" s="833" t="s">
        <v>2230</v>
      </c>
      <c r="D217" s="834" t="s">
        <v>4292</v>
      </c>
      <c r="E217" s="835" t="s">
        <v>2239</v>
      </c>
      <c r="F217" s="833" t="s">
        <v>2227</v>
      </c>
      <c r="G217" s="833" t="s">
        <v>2552</v>
      </c>
      <c r="H217" s="833" t="s">
        <v>606</v>
      </c>
      <c r="I217" s="833" t="s">
        <v>2477</v>
      </c>
      <c r="J217" s="833" t="s">
        <v>2478</v>
      </c>
      <c r="K217" s="833" t="s">
        <v>2479</v>
      </c>
      <c r="L217" s="836">
        <v>1659.44</v>
      </c>
      <c r="M217" s="836">
        <v>112841.92000000007</v>
      </c>
      <c r="N217" s="833">
        <v>68</v>
      </c>
      <c r="O217" s="837">
        <v>59</v>
      </c>
      <c r="P217" s="836">
        <v>104544.72000000007</v>
      </c>
      <c r="Q217" s="838">
        <v>0.92647058823529416</v>
      </c>
      <c r="R217" s="833">
        <v>63</v>
      </c>
      <c r="S217" s="838">
        <v>0.92647058823529416</v>
      </c>
      <c r="T217" s="837">
        <v>56</v>
      </c>
      <c r="U217" s="839">
        <v>0.94915254237288138</v>
      </c>
    </row>
    <row r="218" spans="1:21" ht="14.45" customHeight="1" x14ac:dyDescent="0.2">
      <c r="A218" s="832">
        <v>11</v>
      </c>
      <c r="B218" s="833" t="s">
        <v>2224</v>
      </c>
      <c r="C218" s="833" t="s">
        <v>2230</v>
      </c>
      <c r="D218" s="834" t="s">
        <v>4292</v>
      </c>
      <c r="E218" s="835" t="s">
        <v>2239</v>
      </c>
      <c r="F218" s="833" t="s">
        <v>2227</v>
      </c>
      <c r="G218" s="833" t="s">
        <v>2553</v>
      </c>
      <c r="H218" s="833" t="s">
        <v>606</v>
      </c>
      <c r="I218" s="833" t="s">
        <v>2554</v>
      </c>
      <c r="J218" s="833" t="s">
        <v>2555</v>
      </c>
      <c r="K218" s="833" t="s">
        <v>2556</v>
      </c>
      <c r="L218" s="836">
        <v>89750</v>
      </c>
      <c r="M218" s="836">
        <v>89750</v>
      </c>
      <c r="N218" s="833">
        <v>1</v>
      </c>
      <c r="O218" s="837">
        <v>1</v>
      </c>
      <c r="P218" s="836"/>
      <c r="Q218" s="838">
        <v>0</v>
      </c>
      <c r="R218" s="833"/>
      <c r="S218" s="838">
        <v>0</v>
      </c>
      <c r="T218" s="837"/>
      <c r="U218" s="839">
        <v>0</v>
      </c>
    </row>
    <row r="219" spans="1:21" ht="14.45" customHeight="1" x14ac:dyDescent="0.2">
      <c r="A219" s="832">
        <v>11</v>
      </c>
      <c r="B219" s="833" t="s">
        <v>2224</v>
      </c>
      <c r="C219" s="833" t="s">
        <v>2230</v>
      </c>
      <c r="D219" s="834" t="s">
        <v>4292</v>
      </c>
      <c r="E219" s="835" t="s">
        <v>2240</v>
      </c>
      <c r="F219" s="833" t="s">
        <v>2225</v>
      </c>
      <c r="G219" s="833" t="s">
        <v>2367</v>
      </c>
      <c r="H219" s="833" t="s">
        <v>606</v>
      </c>
      <c r="I219" s="833" t="s">
        <v>2557</v>
      </c>
      <c r="J219" s="833" t="s">
        <v>2369</v>
      </c>
      <c r="K219" s="833" t="s">
        <v>2558</v>
      </c>
      <c r="L219" s="836">
        <v>70.48</v>
      </c>
      <c r="M219" s="836">
        <v>70.48</v>
      </c>
      <c r="N219" s="833">
        <v>1</v>
      </c>
      <c r="O219" s="837">
        <v>1</v>
      </c>
      <c r="P219" s="836">
        <v>70.48</v>
      </c>
      <c r="Q219" s="838">
        <v>1</v>
      </c>
      <c r="R219" s="833">
        <v>1</v>
      </c>
      <c r="S219" s="838">
        <v>1</v>
      </c>
      <c r="T219" s="837">
        <v>1</v>
      </c>
      <c r="U219" s="839">
        <v>1</v>
      </c>
    </row>
    <row r="220" spans="1:21" ht="14.45" customHeight="1" x14ac:dyDescent="0.2">
      <c r="A220" s="832">
        <v>11</v>
      </c>
      <c r="B220" s="833" t="s">
        <v>2224</v>
      </c>
      <c r="C220" s="833" t="s">
        <v>2230</v>
      </c>
      <c r="D220" s="834" t="s">
        <v>4292</v>
      </c>
      <c r="E220" s="835" t="s">
        <v>2240</v>
      </c>
      <c r="F220" s="833" t="s">
        <v>2225</v>
      </c>
      <c r="G220" s="833" t="s">
        <v>2375</v>
      </c>
      <c r="H220" s="833" t="s">
        <v>606</v>
      </c>
      <c r="I220" s="833" t="s">
        <v>2559</v>
      </c>
      <c r="J220" s="833" t="s">
        <v>2377</v>
      </c>
      <c r="K220" s="833" t="s">
        <v>2378</v>
      </c>
      <c r="L220" s="836">
        <v>159.71</v>
      </c>
      <c r="M220" s="836">
        <v>638.84</v>
      </c>
      <c r="N220" s="833">
        <v>4</v>
      </c>
      <c r="O220" s="837">
        <v>2</v>
      </c>
      <c r="P220" s="836">
        <v>159.71</v>
      </c>
      <c r="Q220" s="838">
        <v>0.25</v>
      </c>
      <c r="R220" s="833">
        <v>1</v>
      </c>
      <c r="S220" s="838">
        <v>0.25</v>
      </c>
      <c r="T220" s="837">
        <v>1</v>
      </c>
      <c r="U220" s="839">
        <v>0.5</v>
      </c>
    </row>
    <row r="221" spans="1:21" ht="14.45" customHeight="1" x14ac:dyDescent="0.2">
      <c r="A221" s="832">
        <v>11</v>
      </c>
      <c r="B221" s="833" t="s">
        <v>2224</v>
      </c>
      <c r="C221" s="833" t="s">
        <v>2230</v>
      </c>
      <c r="D221" s="834" t="s">
        <v>4292</v>
      </c>
      <c r="E221" s="835" t="s">
        <v>2240</v>
      </c>
      <c r="F221" s="833" t="s">
        <v>2225</v>
      </c>
      <c r="G221" s="833" t="s">
        <v>2375</v>
      </c>
      <c r="H221" s="833" t="s">
        <v>606</v>
      </c>
      <c r="I221" s="833" t="s">
        <v>2376</v>
      </c>
      <c r="J221" s="833" t="s">
        <v>2377</v>
      </c>
      <c r="K221" s="833" t="s">
        <v>2378</v>
      </c>
      <c r="L221" s="836">
        <v>159.71</v>
      </c>
      <c r="M221" s="836">
        <v>4471.88</v>
      </c>
      <c r="N221" s="833">
        <v>28</v>
      </c>
      <c r="O221" s="837">
        <v>10</v>
      </c>
      <c r="P221" s="836">
        <v>958.26</v>
      </c>
      <c r="Q221" s="838">
        <v>0.21428571428571427</v>
      </c>
      <c r="R221" s="833">
        <v>6</v>
      </c>
      <c r="S221" s="838">
        <v>0.21428571428571427</v>
      </c>
      <c r="T221" s="837">
        <v>3</v>
      </c>
      <c r="U221" s="839">
        <v>0.3</v>
      </c>
    </row>
    <row r="222" spans="1:21" ht="14.45" customHeight="1" x14ac:dyDescent="0.2">
      <c r="A222" s="832">
        <v>11</v>
      </c>
      <c r="B222" s="833" t="s">
        <v>2224</v>
      </c>
      <c r="C222" s="833" t="s">
        <v>2230</v>
      </c>
      <c r="D222" s="834" t="s">
        <v>4292</v>
      </c>
      <c r="E222" s="835" t="s">
        <v>2240</v>
      </c>
      <c r="F222" s="833" t="s">
        <v>2225</v>
      </c>
      <c r="G222" s="833" t="s">
        <v>2560</v>
      </c>
      <c r="H222" s="833" t="s">
        <v>606</v>
      </c>
      <c r="I222" s="833" t="s">
        <v>2561</v>
      </c>
      <c r="J222" s="833" t="s">
        <v>2562</v>
      </c>
      <c r="K222" s="833" t="s">
        <v>2563</v>
      </c>
      <c r="L222" s="836">
        <v>234.07</v>
      </c>
      <c r="M222" s="836">
        <v>234.07</v>
      </c>
      <c r="N222" s="833">
        <v>1</v>
      </c>
      <c r="O222" s="837">
        <v>1</v>
      </c>
      <c r="P222" s="836">
        <v>234.07</v>
      </c>
      <c r="Q222" s="838">
        <v>1</v>
      </c>
      <c r="R222" s="833">
        <v>1</v>
      </c>
      <c r="S222" s="838">
        <v>1</v>
      </c>
      <c r="T222" s="837">
        <v>1</v>
      </c>
      <c r="U222" s="839">
        <v>1</v>
      </c>
    </row>
    <row r="223" spans="1:21" ht="14.45" customHeight="1" x14ac:dyDescent="0.2">
      <c r="A223" s="832">
        <v>11</v>
      </c>
      <c r="B223" s="833" t="s">
        <v>2224</v>
      </c>
      <c r="C223" s="833" t="s">
        <v>2230</v>
      </c>
      <c r="D223" s="834" t="s">
        <v>4292</v>
      </c>
      <c r="E223" s="835" t="s">
        <v>2240</v>
      </c>
      <c r="F223" s="833" t="s">
        <v>2225</v>
      </c>
      <c r="G223" s="833" t="s">
        <v>2560</v>
      </c>
      <c r="H223" s="833" t="s">
        <v>650</v>
      </c>
      <c r="I223" s="833" t="s">
        <v>2564</v>
      </c>
      <c r="J223" s="833" t="s">
        <v>2565</v>
      </c>
      <c r="K223" s="833" t="s">
        <v>2566</v>
      </c>
      <c r="L223" s="836">
        <v>229.38</v>
      </c>
      <c r="M223" s="836">
        <v>917.52</v>
      </c>
      <c r="N223" s="833">
        <v>4</v>
      </c>
      <c r="O223" s="837">
        <v>3</v>
      </c>
      <c r="P223" s="836">
        <v>917.52</v>
      </c>
      <c r="Q223" s="838">
        <v>1</v>
      </c>
      <c r="R223" s="833">
        <v>4</v>
      </c>
      <c r="S223" s="838">
        <v>1</v>
      </c>
      <c r="T223" s="837">
        <v>3</v>
      </c>
      <c r="U223" s="839">
        <v>1</v>
      </c>
    </row>
    <row r="224" spans="1:21" ht="14.45" customHeight="1" x14ac:dyDescent="0.2">
      <c r="A224" s="832">
        <v>11</v>
      </c>
      <c r="B224" s="833" t="s">
        <v>2224</v>
      </c>
      <c r="C224" s="833" t="s">
        <v>2230</v>
      </c>
      <c r="D224" s="834" t="s">
        <v>4292</v>
      </c>
      <c r="E224" s="835" t="s">
        <v>2240</v>
      </c>
      <c r="F224" s="833" t="s">
        <v>2225</v>
      </c>
      <c r="G224" s="833" t="s">
        <v>2567</v>
      </c>
      <c r="H224" s="833" t="s">
        <v>606</v>
      </c>
      <c r="I224" s="833" t="s">
        <v>2568</v>
      </c>
      <c r="J224" s="833" t="s">
        <v>2569</v>
      </c>
      <c r="K224" s="833" t="s">
        <v>2570</v>
      </c>
      <c r="L224" s="836">
        <v>0</v>
      </c>
      <c r="M224" s="836">
        <v>0</v>
      </c>
      <c r="N224" s="833">
        <v>1</v>
      </c>
      <c r="O224" s="837">
        <v>0.5</v>
      </c>
      <c r="P224" s="836"/>
      <c r="Q224" s="838"/>
      <c r="R224" s="833"/>
      <c r="S224" s="838">
        <v>0</v>
      </c>
      <c r="T224" s="837"/>
      <c r="U224" s="839">
        <v>0</v>
      </c>
    </row>
    <row r="225" spans="1:21" ht="14.45" customHeight="1" x14ac:dyDescent="0.2">
      <c r="A225" s="832">
        <v>11</v>
      </c>
      <c r="B225" s="833" t="s">
        <v>2224</v>
      </c>
      <c r="C225" s="833" t="s">
        <v>2230</v>
      </c>
      <c r="D225" s="834" t="s">
        <v>4292</v>
      </c>
      <c r="E225" s="835" t="s">
        <v>2240</v>
      </c>
      <c r="F225" s="833" t="s">
        <v>2225</v>
      </c>
      <c r="G225" s="833" t="s">
        <v>2328</v>
      </c>
      <c r="H225" s="833" t="s">
        <v>650</v>
      </c>
      <c r="I225" s="833" t="s">
        <v>1880</v>
      </c>
      <c r="J225" s="833" t="s">
        <v>989</v>
      </c>
      <c r="K225" s="833" t="s">
        <v>1029</v>
      </c>
      <c r="L225" s="836">
        <v>170.52</v>
      </c>
      <c r="M225" s="836">
        <v>170.52</v>
      </c>
      <c r="N225" s="833">
        <v>1</v>
      </c>
      <c r="O225" s="837">
        <v>1</v>
      </c>
      <c r="P225" s="836"/>
      <c r="Q225" s="838">
        <v>0</v>
      </c>
      <c r="R225" s="833"/>
      <c r="S225" s="838">
        <v>0</v>
      </c>
      <c r="T225" s="837"/>
      <c r="U225" s="839">
        <v>0</v>
      </c>
    </row>
    <row r="226" spans="1:21" ht="14.45" customHeight="1" x14ac:dyDescent="0.2">
      <c r="A226" s="832">
        <v>11</v>
      </c>
      <c r="B226" s="833" t="s">
        <v>2224</v>
      </c>
      <c r="C226" s="833" t="s">
        <v>2230</v>
      </c>
      <c r="D226" s="834" t="s">
        <v>4292</v>
      </c>
      <c r="E226" s="835" t="s">
        <v>2240</v>
      </c>
      <c r="F226" s="833" t="s">
        <v>2225</v>
      </c>
      <c r="G226" s="833" t="s">
        <v>2328</v>
      </c>
      <c r="H226" s="833" t="s">
        <v>606</v>
      </c>
      <c r="I226" s="833" t="s">
        <v>2363</v>
      </c>
      <c r="J226" s="833" t="s">
        <v>989</v>
      </c>
      <c r="K226" s="833" t="s">
        <v>2364</v>
      </c>
      <c r="L226" s="836">
        <v>272.83</v>
      </c>
      <c r="M226" s="836">
        <v>272.83</v>
      </c>
      <c r="N226" s="833">
        <v>1</v>
      </c>
      <c r="O226" s="837">
        <v>0.5</v>
      </c>
      <c r="P226" s="836">
        <v>272.83</v>
      </c>
      <c r="Q226" s="838">
        <v>1</v>
      </c>
      <c r="R226" s="833">
        <v>1</v>
      </c>
      <c r="S226" s="838">
        <v>1</v>
      </c>
      <c r="T226" s="837">
        <v>0.5</v>
      </c>
      <c r="U226" s="839">
        <v>1</v>
      </c>
    </row>
    <row r="227" spans="1:21" ht="14.45" customHeight="1" x14ac:dyDescent="0.2">
      <c r="A227" s="832">
        <v>11</v>
      </c>
      <c r="B227" s="833" t="s">
        <v>2224</v>
      </c>
      <c r="C227" s="833" t="s">
        <v>2230</v>
      </c>
      <c r="D227" s="834" t="s">
        <v>4292</v>
      </c>
      <c r="E227" s="835" t="s">
        <v>2240</v>
      </c>
      <c r="F227" s="833" t="s">
        <v>2225</v>
      </c>
      <c r="G227" s="833" t="s">
        <v>2571</v>
      </c>
      <c r="H227" s="833" t="s">
        <v>606</v>
      </c>
      <c r="I227" s="833" t="s">
        <v>2572</v>
      </c>
      <c r="J227" s="833" t="s">
        <v>1062</v>
      </c>
      <c r="K227" s="833" t="s">
        <v>2573</v>
      </c>
      <c r="L227" s="836">
        <v>58.86</v>
      </c>
      <c r="M227" s="836">
        <v>58.86</v>
      </c>
      <c r="N227" s="833">
        <v>1</v>
      </c>
      <c r="O227" s="837">
        <v>0.5</v>
      </c>
      <c r="P227" s="836"/>
      <c r="Q227" s="838">
        <v>0</v>
      </c>
      <c r="R227" s="833"/>
      <c r="S227" s="838">
        <v>0</v>
      </c>
      <c r="T227" s="837"/>
      <c r="U227" s="839">
        <v>0</v>
      </c>
    </row>
    <row r="228" spans="1:21" ht="14.45" customHeight="1" x14ac:dyDescent="0.2">
      <c r="A228" s="832">
        <v>11</v>
      </c>
      <c r="B228" s="833" t="s">
        <v>2224</v>
      </c>
      <c r="C228" s="833" t="s">
        <v>2230</v>
      </c>
      <c r="D228" s="834" t="s">
        <v>4292</v>
      </c>
      <c r="E228" s="835" t="s">
        <v>2240</v>
      </c>
      <c r="F228" s="833" t="s">
        <v>2225</v>
      </c>
      <c r="G228" s="833" t="s">
        <v>2574</v>
      </c>
      <c r="H228" s="833" t="s">
        <v>650</v>
      </c>
      <c r="I228" s="833" t="s">
        <v>2575</v>
      </c>
      <c r="J228" s="833" t="s">
        <v>688</v>
      </c>
      <c r="K228" s="833" t="s">
        <v>689</v>
      </c>
      <c r="L228" s="836">
        <v>65.989999999999995</v>
      </c>
      <c r="M228" s="836">
        <v>197.96999999999997</v>
      </c>
      <c r="N228" s="833">
        <v>3</v>
      </c>
      <c r="O228" s="837">
        <v>1</v>
      </c>
      <c r="P228" s="836">
        <v>197.96999999999997</v>
      </c>
      <c r="Q228" s="838">
        <v>1</v>
      </c>
      <c r="R228" s="833">
        <v>3</v>
      </c>
      <c r="S228" s="838">
        <v>1</v>
      </c>
      <c r="T228" s="837">
        <v>1</v>
      </c>
      <c r="U228" s="839">
        <v>1</v>
      </c>
    </row>
    <row r="229" spans="1:21" ht="14.45" customHeight="1" x14ac:dyDescent="0.2">
      <c r="A229" s="832">
        <v>11</v>
      </c>
      <c r="B229" s="833" t="s">
        <v>2224</v>
      </c>
      <c r="C229" s="833" t="s">
        <v>2230</v>
      </c>
      <c r="D229" s="834" t="s">
        <v>4292</v>
      </c>
      <c r="E229" s="835" t="s">
        <v>2240</v>
      </c>
      <c r="F229" s="833" t="s">
        <v>2225</v>
      </c>
      <c r="G229" s="833" t="s">
        <v>2574</v>
      </c>
      <c r="H229" s="833" t="s">
        <v>650</v>
      </c>
      <c r="I229" s="833" t="s">
        <v>2576</v>
      </c>
      <c r="J229" s="833" t="s">
        <v>690</v>
      </c>
      <c r="K229" s="833" t="s">
        <v>1097</v>
      </c>
      <c r="L229" s="836">
        <v>264</v>
      </c>
      <c r="M229" s="836">
        <v>528</v>
      </c>
      <c r="N229" s="833">
        <v>2</v>
      </c>
      <c r="O229" s="837">
        <v>1.5</v>
      </c>
      <c r="P229" s="836">
        <v>528</v>
      </c>
      <c r="Q229" s="838">
        <v>1</v>
      </c>
      <c r="R229" s="833">
        <v>2</v>
      </c>
      <c r="S229" s="838">
        <v>1</v>
      </c>
      <c r="T229" s="837">
        <v>1.5</v>
      </c>
      <c r="U229" s="839">
        <v>1</v>
      </c>
    </row>
    <row r="230" spans="1:21" ht="14.45" customHeight="1" x14ac:dyDescent="0.2">
      <c r="A230" s="832">
        <v>11</v>
      </c>
      <c r="B230" s="833" t="s">
        <v>2224</v>
      </c>
      <c r="C230" s="833" t="s">
        <v>2230</v>
      </c>
      <c r="D230" s="834" t="s">
        <v>4292</v>
      </c>
      <c r="E230" s="835" t="s">
        <v>2240</v>
      </c>
      <c r="F230" s="833" t="s">
        <v>2225</v>
      </c>
      <c r="G230" s="833" t="s">
        <v>2574</v>
      </c>
      <c r="H230" s="833" t="s">
        <v>606</v>
      </c>
      <c r="I230" s="833" t="s">
        <v>2577</v>
      </c>
      <c r="J230" s="833" t="s">
        <v>1096</v>
      </c>
      <c r="K230" s="833" t="s">
        <v>689</v>
      </c>
      <c r="L230" s="836">
        <v>65.989999999999995</v>
      </c>
      <c r="M230" s="836">
        <v>65.989999999999995</v>
      </c>
      <c r="N230" s="833">
        <v>1</v>
      </c>
      <c r="O230" s="837">
        <v>1</v>
      </c>
      <c r="P230" s="836">
        <v>65.989999999999995</v>
      </c>
      <c r="Q230" s="838">
        <v>1</v>
      </c>
      <c r="R230" s="833">
        <v>1</v>
      </c>
      <c r="S230" s="838">
        <v>1</v>
      </c>
      <c r="T230" s="837">
        <v>1</v>
      </c>
      <c r="U230" s="839">
        <v>1</v>
      </c>
    </row>
    <row r="231" spans="1:21" ht="14.45" customHeight="1" x14ac:dyDescent="0.2">
      <c r="A231" s="832">
        <v>11</v>
      </c>
      <c r="B231" s="833" t="s">
        <v>2224</v>
      </c>
      <c r="C231" s="833" t="s">
        <v>2230</v>
      </c>
      <c r="D231" s="834" t="s">
        <v>4292</v>
      </c>
      <c r="E231" s="835" t="s">
        <v>2240</v>
      </c>
      <c r="F231" s="833" t="s">
        <v>2225</v>
      </c>
      <c r="G231" s="833" t="s">
        <v>2381</v>
      </c>
      <c r="H231" s="833" t="s">
        <v>606</v>
      </c>
      <c r="I231" s="833" t="s">
        <v>2382</v>
      </c>
      <c r="J231" s="833" t="s">
        <v>2383</v>
      </c>
      <c r="K231" s="833" t="s">
        <v>2384</v>
      </c>
      <c r="L231" s="836">
        <v>52.87</v>
      </c>
      <c r="M231" s="836">
        <v>1956.1899999999996</v>
      </c>
      <c r="N231" s="833">
        <v>37</v>
      </c>
      <c r="O231" s="837">
        <v>20</v>
      </c>
      <c r="P231" s="836">
        <v>740.18</v>
      </c>
      <c r="Q231" s="838">
        <v>0.37837837837837845</v>
      </c>
      <c r="R231" s="833">
        <v>14</v>
      </c>
      <c r="S231" s="838">
        <v>0.3783783783783784</v>
      </c>
      <c r="T231" s="837">
        <v>9.5</v>
      </c>
      <c r="U231" s="839">
        <v>0.47499999999999998</v>
      </c>
    </row>
    <row r="232" spans="1:21" ht="14.45" customHeight="1" x14ac:dyDescent="0.2">
      <c r="A232" s="832">
        <v>11</v>
      </c>
      <c r="B232" s="833" t="s">
        <v>2224</v>
      </c>
      <c r="C232" s="833" t="s">
        <v>2230</v>
      </c>
      <c r="D232" s="834" t="s">
        <v>4292</v>
      </c>
      <c r="E232" s="835" t="s">
        <v>2240</v>
      </c>
      <c r="F232" s="833" t="s">
        <v>2225</v>
      </c>
      <c r="G232" s="833" t="s">
        <v>2381</v>
      </c>
      <c r="H232" s="833" t="s">
        <v>606</v>
      </c>
      <c r="I232" s="833" t="s">
        <v>2578</v>
      </c>
      <c r="J232" s="833" t="s">
        <v>2579</v>
      </c>
      <c r="K232" s="833" t="s">
        <v>2580</v>
      </c>
      <c r="L232" s="836">
        <v>234.94</v>
      </c>
      <c r="M232" s="836">
        <v>2114.46</v>
      </c>
      <c r="N232" s="833">
        <v>9</v>
      </c>
      <c r="O232" s="837">
        <v>8</v>
      </c>
      <c r="P232" s="836">
        <v>1879.5200000000002</v>
      </c>
      <c r="Q232" s="838">
        <v>0.88888888888888895</v>
      </c>
      <c r="R232" s="833">
        <v>8</v>
      </c>
      <c r="S232" s="838">
        <v>0.88888888888888884</v>
      </c>
      <c r="T232" s="837">
        <v>7</v>
      </c>
      <c r="U232" s="839">
        <v>0.875</v>
      </c>
    </row>
    <row r="233" spans="1:21" ht="14.45" customHeight="1" x14ac:dyDescent="0.2">
      <c r="A233" s="832">
        <v>11</v>
      </c>
      <c r="B233" s="833" t="s">
        <v>2224</v>
      </c>
      <c r="C233" s="833" t="s">
        <v>2230</v>
      </c>
      <c r="D233" s="834" t="s">
        <v>4292</v>
      </c>
      <c r="E233" s="835" t="s">
        <v>2240</v>
      </c>
      <c r="F233" s="833" t="s">
        <v>2225</v>
      </c>
      <c r="G233" s="833" t="s">
        <v>2381</v>
      </c>
      <c r="H233" s="833" t="s">
        <v>606</v>
      </c>
      <c r="I233" s="833" t="s">
        <v>2385</v>
      </c>
      <c r="J233" s="833" t="s">
        <v>2386</v>
      </c>
      <c r="K233" s="833" t="s">
        <v>2387</v>
      </c>
      <c r="L233" s="836">
        <v>70.48</v>
      </c>
      <c r="M233" s="836">
        <v>352.4</v>
      </c>
      <c r="N233" s="833">
        <v>5</v>
      </c>
      <c r="O233" s="837">
        <v>1.5</v>
      </c>
      <c r="P233" s="836"/>
      <c r="Q233" s="838">
        <v>0</v>
      </c>
      <c r="R233" s="833"/>
      <c r="S233" s="838">
        <v>0</v>
      </c>
      <c r="T233" s="837"/>
      <c r="U233" s="839">
        <v>0</v>
      </c>
    </row>
    <row r="234" spans="1:21" ht="14.45" customHeight="1" x14ac:dyDescent="0.2">
      <c r="A234" s="832">
        <v>11</v>
      </c>
      <c r="B234" s="833" t="s">
        <v>2224</v>
      </c>
      <c r="C234" s="833" t="s">
        <v>2230</v>
      </c>
      <c r="D234" s="834" t="s">
        <v>4292</v>
      </c>
      <c r="E234" s="835" t="s">
        <v>2240</v>
      </c>
      <c r="F234" s="833" t="s">
        <v>2225</v>
      </c>
      <c r="G234" s="833" t="s">
        <v>2381</v>
      </c>
      <c r="H234" s="833" t="s">
        <v>606</v>
      </c>
      <c r="I234" s="833" t="s">
        <v>2581</v>
      </c>
      <c r="J234" s="833" t="s">
        <v>2389</v>
      </c>
      <c r="K234" s="833" t="s">
        <v>677</v>
      </c>
      <c r="L234" s="836">
        <v>234.94</v>
      </c>
      <c r="M234" s="836">
        <v>939.76</v>
      </c>
      <c r="N234" s="833">
        <v>4</v>
      </c>
      <c r="O234" s="837">
        <v>4</v>
      </c>
      <c r="P234" s="836">
        <v>704.81999999999994</v>
      </c>
      <c r="Q234" s="838">
        <v>0.74999999999999989</v>
      </c>
      <c r="R234" s="833">
        <v>3</v>
      </c>
      <c r="S234" s="838">
        <v>0.75</v>
      </c>
      <c r="T234" s="837">
        <v>3</v>
      </c>
      <c r="U234" s="839">
        <v>0.75</v>
      </c>
    </row>
    <row r="235" spans="1:21" ht="14.45" customHeight="1" x14ac:dyDescent="0.2">
      <c r="A235" s="832">
        <v>11</v>
      </c>
      <c r="B235" s="833" t="s">
        <v>2224</v>
      </c>
      <c r="C235" s="833" t="s">
        <v>2230</v>
      </c>
      <c r="D235" s="834" t="s">
        <v>4292</v>
      </c>
      <c r="E235" s="835" t="s">
        <v>2240</v>
      </c>
      <c r="F235" s="833" t="s">
        <v>2225</v>
      </c>
      <c r="G235" s="833" t="s">
        <v>2381</v>
      </c>
      <c r="H235" s="833" t="s">
        <v>606</v>
      </c>
      <c r="I235" s="833" t="s">
        <v>2582</v>
      </c>
      <c r="J235" s="833" t="s">
        <v>657</v>
      </c>
      <c r="K235" s="833" t="s">
        <v>2583</v>
      </c>
      <c r="L235" s="836">
        <v>0</v>
      </c>
      <c r="M235" s="836">
        <v>0</v>
      </c>
      <c r="N235" s="833">
        <v>1</v>
      </c>
      <c r="O235" s="837">
        <v>1</v>
      </c>
      <c r="P235" s="836"/>
      <c r="Q235" s="838"/>
      <c r="R235" s="833"/>
      <c r="S235" s="838">
        <v>0</v>
      </c>
      <c r="T235" s="837"/>
      <c r="U235" s="839">
        <v>0</v>
      </c>
    </row>
    <row r="236" spans="1:21" ht="14.45" customHeight="1" x14ac:dyDescent="0.2">
      <c r="A236" s="832">
        <v>11</v>
      </c>
      <c r="B236" s="833" t="s">
        <v>2224</v>
      </c>
      <c r="C236" s="833" t="s">
        <v>2230</v>
      </c>
      <c r="D236" s="834" t="s">
        <v>4292</v>
      </c>
      <c r="E236" s="835" t="s">
        <v>2240</v>
      </c>
      <c r="F236" s="833" t="s">
        <v>2225</v>
      </c>
      <c r="G236" s="833" t="s">
        <v>2394</v>
      </c>
      <c r="H236" s="833" t="s">
        <v>606</v>
      </c>
      <c r="I236" s="833" t="s">
        <v>2395</v>
      </c>
      <c r="J236" s="833" t="s">
        <v>707</v>
      </c>
      <c r="K236" s="833" t="s">
        <v>2396</v>
      </c>
      <c r="L236" s="836">
        <v>91.11</v>
      </c>
      <c r="M236" s="836">
        <v>273.33</v>
      </c>
      <c r="N236" s="833">
        <v>3</v>
      </c>
      <c r="O236" s="837">
        <v>0.5</v>
      </c>
      <c r="P236" s="836">
        <v>273.33</v>
      </c>
      <c r="Q236" s="838">
        <v>1</v>
      </c>
      <c r="R236" s="833">
        <v>3</v>
      </c>
      <c r="S236" s="838">
        <v>1</v>
      </c>
      <c r="T236" s="837">
        <v>0.5</v>
      </c>
      <c r="U236" s="839">
        <v>1</v>
      </c>
    </row>
    <row r="237" spans="1:21" ht="14.45" customHeight="1" x14ac:dyDescent="0.2">
      <c r="A237" s="832">
        <v>11</v>
      </c>
      <c r="B237" s="833" t="s">
        <v>2224</v>
      </c>
      <c r="C237" s="833" t="s">
        <v>2230</v>
      </c>
      <c r="D237" s="834" t="s">
        <v>4292</v>
      </c>
      <c r="E237" s="835" t="s">
        <v>2240</v>
      </c>
      <c r="F237" s="833" t="s">
        <v>2225</v>
      </c>
      <c r="G237" s="833" t="s">
        <v>2394</v>
      </c>
      <c r="H237" s="833" t="s">
        <v>606</v>
      </c>
      <c r="I237" s="833" t="s">
        <v>2584</v>
      </c>
      <c r="J237" s="833" t="s">
        <v>707</v>
      </c>
      <c r="K237" s="833" t="s">
        <v>2585</v>
      </c>
      <c r="L237" s="836">
        <v>182.22</v>
      </c>
      <c r="M237" s="836">
        <v>182.22</v>
      </c>
      <c r="N237" s="833">
        <v>1</v>
      </c>
      <c r="O237" s="837">
        <v>1</v>
      </c>
      <c r="P237" s="836">
        <v>182.22</v>
      </c>
      <c r="Q237" s="838">
        <v>1</v>
      </c>
      <c r="R237" s="833">
        <v>1</v>
      </c>
      <c r="S237" s="838">
        <v>1</v>
      </c>
      <c r="T237" s="837">
        <v>1</v>
      </c>
      <c r="U237" s="839">
        <v>1</v>
      </c>
    </row>
    <row r="238" spans="1:21" ht="14.45" customHeight="1" x14ac:dyDescent="0.2">
      <c r="A238" s="832">
        <v>11</v>
      </c>
      <c r="B238" s="833" t="s">
        <v>2224</v>
      </c>
      <c r="C238" s="833" t="s">
        <v>2230</v>
      </c>
      <c r="D238" s="834" t="s">
        <v>4292</v>
      </c>
      <c r="E238" s="835" t="s">
        <v>2240</v>
      </c>
      <c r="F238" s="833" t="s">
        <v>2225</v>
      </c>
      <c r="G238" s="833" t="s">
        <v>2586</v>
      </c>
      <c r="H238" s="833" t="s">
        <v>650</v>
      </c>
      <c r="I238" s="833" t="s">
        <v>2166</v>
      </c>
      <c r="J238" s="833" t="s">
        <v>1940</v>
      </c>
      <c r="K238" s="833" t="s">
        <v>2167</v>
      </c>
      <c r="L238" s="836">
        <v>246.39</v>
      </c>
      <c r="M238" s="836">
        <v>246.39</v>
      </c>
      <c r="N238" s="833">
        <v>1</v>
      </c>
      <c r="O238" s="837">
        <v>1</v>
      </c>
      <c r="P238" s="836">
        <v>246.39</v>
      </c>
      <c r="Q238" s="838">
        <v>1</v>
      </c>
      <c r="R238" s="833">
        <v>1</v>
      </c>
      <c r="S238" s="838">
        <v>1</v>
      </c>
      <c r="T238" s="837">
        <v>1</v>
      </c>
      <c r="U238" s="839">
        <v>1</v>
      </c>
    </row>
    <row r="239" spans="1:21" ht="14.45" customHeight="1" x14ac:dyDescent="0.2">
      <c r="A239" s="832">
        <v>11</v>
      </c>
      <c r="B239" s="833" t="s">
        <v>2224</v>
      </c>
      <c r="C239" s="833" t="s">
        <v>2230</v>
      </c>
      <c r="D239" s="834" t="s">
        <v>4292</v>
      </c>
      <c r="E239" s="835" t="s">
        <v>2240</v>
      </c>
      <c r="F239" s="833" t="s">
        <v>2225</v>
      </c>
      <c r="G239" s="833" t="s">
        <v>2587</v>
      </c>
      <c r="H239" s="833" t="s">
        <v>606</v>
      </c>
      <c r="I239" s="833" t="s">
        <v>2588</v>
      </c>
      <c r="J239" s="833" t="s">
        <v>2589</v>
      </c>
      <c r="K239" s="833" t="s">
        <v>2590</v>
      </c>
      <c r="L239" s="836">
        <v>0</v>
      </c>
      <c r="M239" s="836">
        <v>0</v>
      </c>
      <c r="N239" s="833">
        <v>4</v>
      </c>
      <c r="O239" s="837">
        <v>3</v>
      </c>
      <c r="P239" s="836">
        <v>0</v>
      </c>
      <c r="Q239" s="838"/>
      <c r="R239" s="833">
        <v>3</v>
      </c>
      <c r="S239" s="838">
        <v>0.75</v>
      </c>
      <c r="T239" s="837">
        <v>2.5</v>
      </c>
      <c r="U239" s="839">
        <v>0.83333333333333337</v>
      </c>
    </row>
    <row r="240" spans="1:21" ht="14.45" customHeight="1" x14ac:dyDescent="0.2">
      <c r="A240" s="832">
        <v>11</v>
      </c>
      <c r="B240" s="833" t="s">
        <v>2224</v>
      </c>
      <c r="C240" s="833" t="s">
        <v>2230</v>
      </c>
      <c r="D240" s="834" t="s">
        <v>4292</v>
      </c>
      <c r="E240" s="835" t="s">
        <v>2240</v>
      </c>
      <c r="F240" s="833" t="s">
        <v>2225</v>
      </c>
      <c r="G240" s="833" t="s">
        <v>2591</v>
      </c>
      <c r="H240" s="833" t="s">
        <v>606</v>
      </c>
      <c r="I240" s="833" t="s">
        <v>2592</v>
      </c>
      <c r="J240" s="833" t="s">
        <v>702</v>
      </c>
      <c r="K240" s="833" t="s">
        <v>2593</v>
      </c>
      <c r="L240" s="836">
        <v>0</v>
      </c>
      <c r="M240" s="836">
        <v>0</v>
      </c>
      <c r="N240" s="833">
        <v>1</v>
      </c>
      <c r="O240" s="837">
        <v>0.5</v>
      </c>
      <c r="P240" s="836"/>
      <c r="Q240" s="838"/>
      <c r="R240" s="833"/>
      <c r="S240" s="838">
        <v>0</v>
      </c>
      <c r="T240" s="837"/>
      <c r="U240" s="839">
        <v>0</v>
      </c>
    </row>
    <row r="241" spans="1:21" ht="14.45" customHeight="1" x14ac:dyDescent="0.2">
      <c r="A241" s="832">
        <v>11</v>
      </c>
      <c r="B241" s="833" t="s">
        <v>2224</v>
      </c>
      <c r="C241" s="833" t="s">
        <v>2230</v>
      </c>
      <c r="D241" s="834" t="s">
        <v>4292</v>
      </c>
      <c r="E241" s="835" t="s">
        <v>2240</v>
      </c>
      <c r="F241" s="833" t="s">
        <v>2225</v>
      </c>
      <c r="G241" s="833" t="s">
        <v>2412</v>
      </c>
      <c r="H241" s="833" t="s">
        <v>606</v>
      </c>
      <c r="I241" s="833" t="s">
        <v>2413</v>
      </c>
      <c r="J241" s="833" t="s">
        <v>2414</v>
      </c>
      <c r="K241" s="833" t="s">
        <v>2415</v>
      </c>
      <c r="L241" s="836">
        <v>159.71</v>
      </c>
      <c r="M241" s="836">
        <v>23477.369999999988</v>
      </c>
      <c r="N241" s="833">
        <v>147</v>
      </c>
      <c r="O241" s="837">
        <v>47.5</v>
      </c>
      <c r="P241" s="836">
        <v>8145.2100000000009</v>
      </c>
      <c r="Q241" s="838">
        <v>0.3469387755102043</v>
      </c>
      <c r="R241" s="833">
        <v>51</v>
      </c>
      <c r="S241" s="838">
        <v>0.34693877551020408</v>
      </c>
      <c r="T241" s="837">
        <v>16.5</v>
      </c>
      <c r="U241" s="839">
        <v>0.3473684210526316</v>
      </c>
    </row>
    <row r="242" spans="1:21" ht="14.45" customHeight="1" x14ac:dyDescent="0.2">
      <c r="A242" s="832">
        <v>11</v>
      </c>
      <c r="B242" s="833" t="s">
        <v>2224</v>
      </c>
      <c r="C242" s="833" t="s">
        <v>2230</v>
      </c>
      <c r="D242" s="834" t="s">
        <v>4292</v>
      </c>
      <c r="E242" s="835" t="s">
        <v>2240</v>
      </c>
      <c r="F242" s="833" t="s">
        <v>2225</v>
      </c>
      <c r="G242" s="833" t="s">
        <v>2412</v>
      </c>
      <c r="H242" s="833" t="s">
        <v>606</v>
      </c>
      <c r="I242" s="833" t="s">
        <v>2594</v>
      </c>
      <c r="J242" s="833" t="s">
        <v>2414</v>
      </c>
      <c r="K242" s="833" t="s">
        <v>2595</v>
      </c>
      <c r="L242" s="836">
        <v>159.71</v>
      </c>
      <c r="M242" s="836">
        <v>1916.52</v>
      </c>
      <c r="N242" s="833">
        <v>12</v>
      </c>
      <c r="O242" s="837">
        <v>4</v>
      </c>
      <c r="P242" s="836">
        <v>1916.52</v>
      </c>
      <c r="Q242" s="838">
        <v>1</v>
      </c>
      <c r="R242" s="833">
        <v>12</v>
      </c>
      <c r="S242" s="838">
        <v>1</v>
      </c>
      <c r="T242" s="837">
        <v>4</v>
      </c>
      <c r="U242" s="839">
        <v>1</v>
      </c>
    </row>
    <row r="243" spans="1:21" ht="14.45" customHeight="1" x14ac:dyDescent="0.2">
      <c r="A243" s="832">
        <v>11</v>
      </c>
      <c r="B243" s="833" t="s">
        <v>2224</v>
      </c>
      <c r="C243" s="833" t="s">
        <v>2230</v>
      </c>
      <c r="D243" s="834" t="s">
        <v>4292</v>
      </c>
      <c r="E243" s="835" t="s">
        <v>2240</v>
      </c>
      <c r="F243" s="833" t="s">
        <v>2225</v>
      </c>
      <c r="G243" s="833" t="s">
        <v>2596</v>
      </c>
      <c r="H243" s="833" t="s">
        <v>606</v>
      </c>
      <c r="I243" s="833" t="s">
        <v>2597</v>
      </c>
      <c r="J243" s="833" t="s">
        <v>2598</v>
      </c>
      <c r="K243" s="833" t="s">
        <v>2599</v>
      </c>
      <c r="L243" s="836">
        <v>35.25</v>
      </c>
      <c r="M243" s="836">
        <v>387.75</v>
      </c>
      <c r="N243" s="833">
        <v>11</v>
      </c>
      <c r="O243" s="837">
        <v>4.5</v>
      </c>
      <c r="P243" s="836"/>
      <c r="Q243" s="838">
        <v>0</v>
      </c>
      <c r="R243" s="833"/>
      <c r="S243" s="838">
        <v>0</v>
      </c>
      <c r="T243" s="837"/>
      <c r="U243" s="839">
        <v>0</v>
      </c>
    </row>
    <row r="244" spans="1:21" ht="14.45" customHeight="1" x14ac:dyDescent="0.2">
      <c r="A244" s="832">
        <v>11</v>
      </c>
      <c r="B244" s="833" t="s">
        <v>2224</v>
      </c>
      <c r="C244" s="833" t="s">
        <v>2230</v>
      </c>
      <c r="D244" s="834" t="s">
        <v>4292</v>
      </c>
      <c r="E244" s="835" t="s">
        <v>2240</v>
      </c>
      <c r="F244" s="833" t="s">
        <v>2225</v>
      </c>
      <c r="G244" s="833" t="s">
        <v>2313</v>
      </c>
      <c r="H244" s="833" t="s">
        <v>606</v>
      </c>
      <c r="I244" s="833" t="s">
        <v>2314</v>
      </c>
      <c r="J244" s="833" t="s">
        <v>2315</v>
      </c>
      <c r="K244" s="833" t="s">
        <v>2316</v>
      </c>
      <c r="L244" s="836">
        <v>91.78</v>
      </c>
      <c r="M244" s="836">
        <v>1284.92</v>
      </c>
      <c r="N244" s="833">
        <v>14</v>
      </c>
      <c r="O244" s="837">
        <v>4.5</v>
      </c>
      <c r="P244" s="836">
        <v>734.24</v>
      </c>
      <c r="Q244" s="838">
        <v>0.5714285714285714</v>
      </c>
      <c r="R244" s="833">
        <v>8</v>
      </c>
      <c r="S244" s="838">
        <v>0.5714285714285714</v>
      </c>
      <c r="T244" s="837">
        <v>1.5</v>
      </c>
      <c r="U244" s="839">
        <v>0.33333333333333331</v>
      </c>
    </row>
    <row r="245" spans="1:21" ht="14.45" customHeight="1" x14ac:dyDescent="0.2">
      <c r="A245" s="832">
        <v>11</v>
      </c>
      <c r="B245" s="833" t="s">
        <v>2224</v>
      </c>
      <c r="C245" s="833" t="s">
        <v>2230</v>
      </c>
      <c r="D245" s="834" t="s">
        <v>4292</v>
      </c>
      <c r="E245" s="835" t="s">
        <v>2240</v>
      </c>
      <c r="F245" s="833" t="s">
        <v>2225</v>
      </c>
      <c r="G245" s="833" t="s">
        <v>2600</v>
      </c>
      <c r="H245" s="833" t="s">
        <v>606</v>
      </c>
      <c r="I245" s="833" t="s">
        <v>2601</v>
      </c>
      <c r="J245" s="833" t="s">
        <v>1040</v>
      </c>
      <c r="K245" s="833" t="s">
        <v>2602</v>
      </c>
      <c r="L245" s="836">
        <v>42.14</v>
      </c>
      <c r="M245" s="836">
        <v>210.7</v>
      </c>
      <c r="N245" s="833">
        <v>5</v>
      </c>
      <c r="O245" s="837">
        <v>3</v>
      </c>
      <c r="P245" s="836">
        <v>126.42</v>
      </c>
      <c r="Q245" s="838">
        <v>0.60000000000000009</v>
      </c>
      <c r="R245" s="833">
        <v>3</v>
      </c>
      <c r="S245" s="838">
        <v>0.6</v>
      </c>
      <c r="T245" s="837">
        <v>2.5</v>
      </c>
      <c r="U245" s="839">
        <v>0.83333333333333337</v>
      </c>
    </row>
    <row r="246" spans="1:21" ht="14.45" customHeight="1" x14ac:dyDescent="0.2">
      <c r="A246" s="832">
        <v>11</v>
      </c>
      <c r="B246" s="833" t="s">
        <v>2224</v>
      </c>
      <c r="C246" s="833" t="s">
        <v>2230</v>
      </c>
      <c r="D246" s="834" t="s">
        <v>4292</v>
      </c>
      <c r="E246" s="835" t="s">
        <v>2240</v>
      </c>
      <c r="F246" s="833" t="s">
        <v>2225</v>
      </c>
      <c r="G246" s="833" t="s">
        <v>2353</v>
      </c>
      <c r="H246" s="833" t="s">
        <v>606</v>
      </c>
      <c r="I246" s="833" t="s">
        <v>2354</v>
      </c>
      <c r="J246" s="833" t="s">
        <v>2355</v>
      </c>
      <c r="K246" s="833" t="s">
        <v>2356</v>
      </c>
      <c r="L246" s="836">
        <v>132.97999999999999</v>
      </c>
      <c r="M246" s="836">
        <v>531.91999999999996</v>
      </c>
      <c r="N246" s="833">
        <v>4</v>
      </c>
      <c r="O246" s="837">
        <v>1</v>
      </c>
      <c r="P246" s="836">
        <v>531.91999999999996</v>
      </c>
      <c r="Q246" s="838">
        <v>1</v>
      </c>
      <c r="R246" s="833">
        <v>4</v>
      </c>
      <c r="S246" s="838">
        <v>1</v>
      </c>
      <c r="T246" s="837">
        <v>1</v>
      </c>
      <c r="U246" s="839">
        <v>1</v>
      </c>
    </row>
    <row r="247" spans="1:21" ht="14.45" customHeight="1" x14ac:dyDescent="0.2">
      <c r="A247" s="832">
        <v>11</v>
      </c>
      <c r="B247" s="833" t="s">
        <v>2224</v>
      </c>
      <c r="C247" s="833" t="s">
        <v>2230</v>
      </c>
      <c r="D247" s="834" t="s">
        <v>4292</v>
      </c>
      <c r="E247" s="835" t="s">
        <v>2240</v>
      </c>
      <c r="F247" s="833" t="s">
        <v>2225</v>
      </c>
      <c r="G247" s="833" t="s">
        <v>2353</v>
      </c>
      <c r="H247" s="833" t="s">
        <v>606</v>
      </c>
      <c r="I247" s="833" t="s">
        <v>2603</v>
      </c>
      <c r="J247" s="833" t="s">
        <v>2355</v>
      </c>
      <c r="K247" s="833" t="s">
        <v>2604</v>
      </c>
      <c r="L247" s="836">
        <v>77.52</v>
      </c>
      <c r="M247" s="836">
        <v>77.52</v>
      </c>
      <c r="N247" s="833">
        <v>1</v>
      </c>
      <c r="O247" s="837">
        <v>0.5</v>
      </c>
      <c r="P247" s="836">
        <v>77.52</v>
      </c>
      <c r="Q247" s="838">
        <v>1</v>
      </c>
      <c r="R247" s="833">
        <v>1</v>
      </c>
      <c r="S247" s="838">
        <v>1</v>
      </c>
      <c r="T247" s="837">
        <v>0.5</v>
      </c>
      <c r="U247" s="839">
        <v>1</v>
      </c>
    </row>
    <row r="248" spans="1:21" ht="14.45" customHeight="1" x14ac:dyDescent="0.2">
      <c r="A248" s="832">
        <v>11</v>
      </c>
      <c r="B248" s="833" t="s">
        <v>2224</v>
      </c>
      <c r="C248" s="833" t="s">
        <v>2230</v>
      </c>
      <c r="D248" s="834" t="s">
        <v>4292</v>
      </c>
      <c r="E248" s="835" t="s">
        <v>2240</v>
      </c>
      <c r="F248" s="833" t="s">
        <v>2225</v>
      </c>
      <c r="G248" s="833" t="s">
        <v>2426</v>
      </c>
      <c r="H248" s="833" t="s">
        <v>606</v>
      </c>
      <c r="I248" s="833" t="s">
        <v>2427</v>
      </c>
      <c r="J248" s="833" t="s">
        <v>2428</v>
      </c>
      <c r="K248" s="833" t="s">
        <v>2429</v>
      </c>
      <c r="L248" s="836">
        <v>1776.68</v>
      </c>
      <c r="M248" s="836">
        <v>5330.04</v>
      </c>
      <c r="N248" s="833">
        <v>3</v>
      </c>
      <c r="O248" s="837">
        <v>2.5</v>
      </c>
      <c r="P248" s="836">
        <v>5330.04</v>
      </c>
      <c r="Q248" s="838">
        <v>1</v>
      </c>
      <c r="R248" s="833">
        <v>3</v>
      </c>
      <c r="S248" s="838">
        <v>1</v>
      </c>
      <c r="T248" s="837">
        <v>2.5</v>
      </c>
      <c r="U248" s="839">
        <v>1</v>
      </c>
    </row>
    <row r="249" spans="1:21" ht="14.45" customHeight="1" x14ac:dyDescent="0.2">
      <c r="A249" s="832">
        <v>11</v>
      </c>
      <c r="B249" s="833" t="s">
        <v>2224</v>
      </c>
      <c r="C249" s="833" t="s">
        <v>2230</v>
      </c>
      <c r="D249" s="834" t="s">
        <v>4292</v>
      </c>
      <c r="E249" s="835" t="s">
        <v>2240</v>
      </c>
      <c r="F249" s="833" t="s">
        <v>2225</v>
      </c>
      <c r="G249" s="833" t="s">
        <v>2426</v>
      </c>
      <c r="H249" s="833" t="s">
        <v>606</v>
      </c>
      <c r="I249" s="833" t="s">
        <v>2605</v>
      </c>
      <c r="J249" s="833" t="s">
        <v>2428</v>
      </c>
      <c r="K249" s="833" t="s">
        <v>2429</v>
      </c>
      <c r="L249" s="836">
        <v>1776.68</v>
      </c>
      <c r="M249" s="836">
        <v>5330.04</v>
      </c>
      <c r="N249" s="833">
        <v>3</v>
      </c>
      <c r="O249" s="837">
        <v>1</v>
      </c>
      <c r="P249" s="836">
        <v>5330.04</v>
      </c>
      <c r="Q249" s="838">
        <v>1</v>
      </c>
      <c r="R249" s="833">
        <v>3</v>
      </c>
      <c r="S249" s="838">
        <v>1</v>
      </c>
      <c r="T249" s="837">
        <v>1</v>
      </c>
      <c r="U249" s="839">
        <v>1</v>
      </c>
    </row>
    <row r="250" spans="1:21" ht="14.45" customHeight="1" x14ac:dyDescent="0.2">
      <c r="A250" s="832">
        <v>11</v>
      </c>
      <c r="B250" s="833" t="s">
        <v>2224</v>
      </c>
      <c r="C250" s="833" t="s">
        <v>2230</v>
      </c>
      <c r="D250" s="834" t="s">
        <v>4292</v>
      </c>
      <c r="E250" s="835" t="s">
        <v>2240</v>
      </c>
      <c r="F250" s="833" t="s">
        <v>2225</v>
      </c>
      <c r="G250" s="833" t="s">
        <v>2606</v>
      </c>
      <c r="H250" s="833" t="s">
        <v>606</v>
      </c>
      <c r="I250" s="833" t="s">
        <v>2607</v>
      </c>
      <c r="J250" s="833" t="s">
        <v>2608</v>
      </c>
      <c r="K250" s="833" t="s">
        <v>2609</v>
      </c>
      <c r="L250" s="836">
        <v>663.86</v>
      </c>
      <c r="M250" s="836">
        <v>1327.72</v>
      </c>
      <c r="N250" s="833">
        <v>2</v>
      </c>
      <c r="O250" s="837">
        <v>1</v>
      </c>
      <c r="P250" s="836">
        <v>1327.72</v>
      </c>
      <c r="Q250" s="838">
        <v>1</v>
      </c>
      <c r="R250" s="833">
        <v>2</v>
      </c>
      <c r="S250" s="838">
        <v>1</v>
      </c>
      <c r="T250" s="837">
        <v>1</v>
      </c>
      <c r="U250" s="839">
        <v>1</v>
      </c>
    </row>
    <row r="251" spans="1:21" ht="14.45" customHeight="1" x14ac:dyDescent="0.2">
      <c r="A251" s="832">
        <v>11</v>
      </c>
      <c r="B251" s="833" t="s">
        <v>2224</v>
      </c>
      <c r="C251" s="833" t="s">
        <v>2230</v>
      </c>
      <c r="D251" s="834" t="s">
        <v>4292</v>
      </c>
      <c r="E251" s="835" t="s">
        <v>2240</v>
      </c>
      <c r="F251" s="833" t="s">
        <v>2225</v>
      </c>
      <c r="G251" s="833" t="s">
        <v>2606</v>
      </c>
      <c r="H251" s="833" t="s">
        <v>650</v>
      </c>
      <c r="I251" s="833" t="s">
        <v>2610</v>
      </c>
      <c r="J251" s="833" t="s">
        <v>2611</v>
      </c>
      <c r="K251" s="833" t="s">
        <v>2612</v>
      </c>
      <c r="L251" s="836">
        <v>663.86</v>
      </c>
      <c r="M251" s="836">
        <v>663.86</v>
      </c>
      <c r="N251" s="833">
        <v>1</v>
      </c>
      <c r="O251" s="837">
        <v>0.5</v>
      </c>
      <c r="P251" s="836">
        <v>663.86</v>
      </c>
      <c r="Q251" s="838">
        <v>1</v>
      </c>
      <c r="R251" s="833">
        <v>1</v>
      </c>
      <c r="S251" s="838">
        <v>1</v>
      </c>
      <c r="T251" s="837">
        <v>0.5</v>
      </c>
      <c r="U251" s="839">
        <v>1</v>
      </c>
    </row>
    <row r="252" spans="1:21" ht="14.45" customHeight="1" x14ac:dyDescent="0.2">
      <c r="A252" s="832">
        <v>11</v>
      </c>
      <c r="B252" s="833" t="s">
        <v>2224</v>
      </c>
      <c r="C252" s="833" t="s">
        <v>2230</v>
      </c>
      <c r="D252" s="834" t="s">
        <v>4292</v>
      </c>
      <c r="E252" s="835" t="s">
        <v>2240</v>
      </c>
      <c r="F252" s="833" t="s">
        <v>2225</v>
      </c>
      <c r="G252" s="833" t="s">
        <v>2606</v>
      </c>
      <c r="H252" s="833" t="s">
        <v>606</v>
      </c>
      <c r="I252" s="833" t="s">
        <v>2613</v>
      </c>
      <c r="J252" s="833" t="s">
        <v>2611</v>
      </c>
      <c r="K252" s="833" t="s">
        <v>2614</v>
      </c>
      <c r="L252" s="836">
        <v>221.29</v>
      </c>
      <c r="M252" s="836">
        <v>221.29</v>
      </c>
      <c r="N252" s="833">
        <v>1</v>
      </c>
      <c r="O252" s="837">
        <v>0.5</v>
      </c>
      <c r="P252" s="836">
        <v>221.29</v>
      </c>
      <c r="Q252" s="838">
        <v>1</v>
      </c>
      <c r="R252" s="833">
        <v>1</v>
      </c>
      <c r="S252" s="838">
        <v>1</v>
      </c>
      <c r="T252" s="837">
        <v>0.5</v>
      </c>
      <c r="U252" s="839">
        <v>1</v>
      </c>
    </row>
    <row r="253" spans="1:21" ht="14.45" customHeight="1" x14ac:dyDescent="0.2">
      <c r="A253" s="832">
        <v>11</v>
      </c>
      <c r="B253" s="833" t="s">
        <v>2224</v>
      </c>
      <c r="C253" s="833" t="s">
        <v>2230</v>
      </c>
      <c r="D253" s="834" t="s">
        <v>4292</v>
      </c>
      <c r="E253" s="835" t="s">
        <v>2240</v>
      </c>
      <c r="F253" s="833" t="s">
        <v>2225</v>
      </c>
      <c r="G253" s="833" t="s">
        <v>2615</v>
      </c>
      <c r="H253" s="833" t="s">
        <v>606</v>
      </c>
      <c r="I253" s="833" t="s">
        <v>2616</v>
      </c>
      <c r="J253" s="833" t="s">
        <v>2617</v>
      </c>
      <c r="K253" s="833" t="s">
        <v>2618</v>
      </c>
      <c r="L253" s="836">
        <v>23.49</v>
      </c>
      <c r="M253" s="836">
        <v>70.47</v>
      </c>
      <c r="N253" s="833">
        <v>3</v>
      </c>
      <c r="O253" s="837">
        <v>1</v>
      </c>
      <c r="P253" s="836">
        <v>70.47</v>
      </c>
      <c r="Q253" s="838">
        <v>1</v>
      </c>
      <c r="R253" s="833">
        <v>3</v>
      </c>
      <c r="S253" s="838">
        <v>1</v>
      </c>
      <c r="T253" s="837">
        <v>1</v>
      </c>
      <c r="U253" s="839">
        <v>1</v>
      </c>
    </row>
    <row r="254" spans="1:21" ht="14.45" customHeight="1" x14ac:dyDescent="0.2">
      <c r="A254" s="832">
        <v>11</v>
      </c>
      <c r="B254" s="833" t="s">
        <v>2224</v>
      </c>
      <c r="C254" s="833" t="s">
        <v>2230</v>
      </c>
      <c r="D254" s="834" t="s">
        <v>4292</v>
      </c>
      <c r="E254" s="835" t="s">
        <v>2240</v>
      </c>
      <c r="F254" s="833" t="s">
        <v>2225</v>
      </c>
      <c r="G254" s="833" t="s">
        <v>2619</v>
      </c>
      <c r="H254" s="833" t="s">
        <v>606</v>
      </c>
      <c r="I254" s="833" t="s">
        <v>2620</v>
      </c>
      <c r="J254" s="833" t="s">
        <v>2621</v>
      </c>
      <c r="K254" s="833" t="s">
        <v>2622</v>
      </c>
      <c r="L254" s="836">
        <v>72.61</v>
      </c>
      <c r="M254" s="836">
        <v>217.82999999999998</v>
      </c>
      <c r="N254" s="833">
        <v>3</v>
      </c>
      <c r="O254" s="837">
        <v>1</v>
      </c>
      <c r="P254" s="836">
        <v>217.82999999999998</v>
      </c>
      <c r="Q254" s="838">
        <v>1</v>
      </c>
      <c r="R254" s="833">
        <v>3</v>
      </c>
      <c r="S254" s="838">
        <v>1</v>
      </c>
      <c r="T254" s="837">
        <v>1</v>
      </c>
      <c r="U254" s="839">
        <v>1</v>
      </c>
    </row>
    <row r="255" spans="1:21" ht="14.45" customHeight="1" x14ac:dyDescent="0.2">
      <c r="A255" s="832">
        <v>11</v>
      </c>
      <c r="B255" s="833" t="s">
        <v>2224</v>
      </c>
      <c r="C255" s="833" t="s">
        <v>2230</v>
      </c>
      <c r="D255" s="834" t="s">
        <v>4292</v>
      </c>
      <c r="E255" s="835" t="s">
        <v>2240</v>
      </c>
      <c r="F255" s="833" t="s">
        <v>2225</v>
      </c>
      <c r="G255" s="833" t="s">
        <v>2619</v>
      </c>
      <c r="H255" s="833" t="s">
        <v>606</v>
      </c>
      <c r="I255" s="833" t="s">
        <v>2623</v>
      </c>
      <c r="J255" s="833" t="s">
        <v>2621</v>
      </c>
      <c r="K255" s="833" t="s">
        <v>2624</v>
      </c>
      <c r="L255" s="836">
        <v>24.2</v>
      </c>
      <c r="M255" s="836">
        <v>72.599999999999994</v>
      </c>
      <c r="N255" s="833">
        <v>3</v>
      </c>
      <c r="O255" s="837">
        <v>0.5</v>
      </c>
      <c r="P255" s="836">
        <v>72.599999999999994</v>
      </c>
      <c r="Q255" s="838">
        <v>1</v>
      </c>
      <c r="R255" s="833">
        <v>3</v>
      </c>
      <c r="S255" s="838">
        <v>1</v>
      </c>
      <c r="T255" s="837">
        <v>0.5</v>
      </c>
      <c r="U255" s="839">
        <v>1</v>
      </c>
    </row>
    <row r="256" spans="1:21" ht="14.45" customHeight="1" x14ac:dyDescent="0.2">
      <c r="A256" s="832">
        <v>11</v>
      </c>
      <c r="B256" s="833" t="s">
        <v>2224</v>
      </c>
      <c r="C256" s="833" t="s">
        <v>2230</v>
      </c>
      <c r="D256" s="834" t="s">
        <v>4292</v>
      </c>
      <c r="E256" s="835" t="s">
        <v>2240</v>
      </c>
      <c r="F256" s="833" t="s">
        <v>2225</v>
      </c>
      <c r="G256" s="833" t="s">
        <v>2625</v>
      </c>
      <c r="H256" s="833" t="s">
        <v>606</v>
      </c>
      <c r="I256" s="833" t="s">
        <v>2626</v>
      </c>
      <c r="J256" s="833" t="s">
        <v>724</v>
      </c>
      <c r="K256" s="833" t="s">
        <v>1115</v>
      </c>
      <c r="L256" s="836">
        <v>38.56</v>
      </c>
      <c r="M256" s="836">
        <v>77.12</v>
      </c>
      <c r="N256" s="833">
        <v>2</v>
      </c>
      <c r="O256" s="837">
        <v>1.5</v>
      </c>
      <c r="P256" s="836"/>
      <c r="Q256" s="838">
        <v>0</v>
      </c>
      <c r="R256" s="833"/>
      <c r="S256" s="838">
        <v>0</v>
      </c>
      <c r="T256" s="837"/>
      <c r="U256" s="839">
        <v>0</v>
      </c>
    </row>
    <row r="257" spans="1:21" ht="14.45" customHeight="1" x14ac:dyDescent="0.2">
      <c r="A257" s="832">
        <v>11</v>
      </c>
      <c r="B257" s="833" t="s">
        <v>2224</v>
      </c>
      <c r="C257" s="833" t="s">
        <v>2230</v>
      </c>
      <c r="D257" s="834" t="s">
        <v>4292</v>
      </c>
      <c r="E257" s="835" t="s">
        <v>2240</v>
      </c>
      <c r="F257" s="833" t="s">
        <v>2225</v>
      </c>
      <c r="G257" s="833" t="s">
        <v>2273</v>
      </c>
      <c r="H257" s="833" t="s">
        <v>650</v>
      </c>
      <c r="I257" s="833" t="s">
        <v>1821</v>
      </c>
      <c r="J257" s="833" t="s">
        <v>765</v>
      </c>
      <c r="K257" s="833" t="s">
        <v>1822</v>
      </c>
      <c r="L257" s="836">
        <v>736.33</v>
      </c>
      <c r="M257" s="836">
        <v>33871.180000000022</v>
      </c>
      <c r="N257" s="833">
        <v>46</v>
      </c>
      <c r="O257" s="837">
        <v>36</v>
      </c>
      <c r="P257" s="836">
        <v>24298.890000000018</v>
      </c>
      <c r="Q257" s="838">
        <v>0.71739130434782616</v>
      </c>
      <c r="R257" s="833">
        <v>33</v>
      </c>
      <c r="S257" s="838">
        <v>0.71739130434782605</v>
      </c>
      <c r="T257" s="837">
        <v>25.5</v>
      </c>
      <c r="U257" s="839">
        <v>0.70833333333333337</v>
      </c>
    </row>
    <row r="258" spans="1:21" ht="14.45" customHeight="1" x14ac:dyDescent="0.2">
      <c r="A258" s="832">
        <v>11</v>
      </c>
      <c r="B258" s="833" t="s">
        <v>2224</v>
      </c>
      <c r="C258" s="833" t="s">
        <v>2230</v>
      </c>
      <c r="D258" s="834" t="s">
        <v>4292</v>
      </c>
      <c r="E258" s="835" t="s">
        <v>2240</v>
      </c>
      <c r="F258" s="833" t="s">
        <v>2225</v>
      </c>
      <c r="G258" s="833" t="s">
        <v>2273</v>
      </c>
      <c r="H258" s="833" t="s">
        <v>650</v>
      </c>
      <c r="I258" s="833" t="s">
        <v>1825</v>
      </c>
      <c r="J258" s="833" t="s">
        <v>765</v>
      </c>
      <c r="K258" s="833" t="s">
        <v>1826</v>
      </c>
      <c r="L258" s="836">
        <v>490.89</v>
      </c>
      <c r="M258" s="836">
        <v>490.89</v>
      </c>
      <c r="N258" s="833">
        <v>1</v>
      </c>
      <c r="O258" s="837">
        <v>1</v>
      </c>
      <c r="P258" s="836">
        <v>490.89</v>
      </c>
      <c r="Q258" s="838">
        <v>1</v>
      </c>
      <c r="R258" s="833">
        <v>1</v>
      </c>
      <c r="S258" s="838">
        <v>1</v>
      </c>
      <c r="T258" s="837">
        <v>1</v>
      </c>
      <c r="U258" s="839">
        <v>1</v>
      </c>
    </row>
    <row r="259" spans="1:21" ht="14.45" customHeight="1" x14ac:dyDescent="0.2">
      <c r="A259" s="832">
        <v>11</v>
      </c>
      <c r="B259" s="833" t="s">
        <v>2224</v>
      </c>
      <c r="C259" s="833" t="s">
        <v>2230</v>
      </c>
      <c r="D259" s="834" t="s">
        <v>4292</v>
      </c>
      <c r="E259" s="835" t="s">
        <v>2240</v>
      </c>
      <c r="F259" s="833" t="s">
        <v>2225</v>
      </c>
      <c r="G259" s="833" t="s">
        <v>2273</v>
      </c>
      <c r="H259" s="833" t="s">
        <v>650</v>
      </c>
      <c r="I259" s="833" t="s">
        <v>1817</v>
      </c>
      <c r="J259" s="833" t="s">
        <v>765</v>
      </c>
      <c r="K259" s="833" t="s">
        <v>1818</v>
      </c>
      <c r="L259" s="836">
        <v>923.74</v>
      </c>
      <c r="M259" s="836">
        <v>923.74</v>
      </c>
      <c r="N259" s="833">
        <v>1</v>
      </c>
      <c r="O259" s="837">
        <v>0.5</v>
      </c>
      <c r="P259" s="836">
        <v>923.74</v>
      </c>
      <c r="Q259" s="838">
        <v>1</v>
      </c>
      <c r="R259" s="833">
        <v>1</v>
      </c>
      <c r="S259" s="838">
        <v>1</v>
      </c>
      <c r="T259" s="837">
        <v>0.5</v>
      </c>
      <c r="U259" s="839">
        <v>1</v>
      </c>
    </row>
    <row r="260" spans="1:21" ht="14.45" customHeight="1" x14ac:dyDescent="0.2">
      <c r="A260" s="832">
        <v>11</v>
      </c>
      <c r="B260" s="833" t="s">
        <v>2224</v>
      </c>
      <c r="C260" s="833" t="s">
        <v>2230</v>
      </c>
      <c r="D260" s="834" t="s">
        <v>4292</v>
      </c>
      <c r="E260" s="835" t="s">
        <v>2240</v>
      </c>
      <c r="F260" s="833" t="s">
        <v>2225</v>
      </c>
      <c r="G260" s="833" t="s">
        <v>2627</v>
      </c>
      <c r="H260" s="833" t="s">
        <v>606</v>
      </c>
      <c r="I260" s="833" t="s">
        <v>2628</v>
      </c>
      <c r="J260" s="833" t="s">
        <v>2629</v>
      </c>
      <c r="K260" s="833" t="s">
        <v>2630</v>
      </c>
      <c r="L260" s="836">
        <v>113.93</v>
      </c>
      <c r="M260" s="836">
        <v>227.86</v>
      </c>
      <c r="N260" s="833">
        <v>2</v>
      </c>
      <c r="O260" s="837">
        <v>1</v>
      </c>
      <c r="P260" s="836">
        <v>227.86</v>
      </c>
      <c r="Q260" s="838">
        <v>1</v>
      </c>
      <c r="R260" s="833">
        <v>2</v>
      </c>
      <c r="S260" s="838">
        <v>1</v>
      </c>
      <c r="T260" s="837">
        <v>1</v>
      </c>
      <c r="U260" s="839">
        <v>1</v>
      </c>
    </row>
    <row r="261" spans="1:21" ht="14.45" customHeight="1" x14ac:dyDescent="0.2">
      <c r="A261" s="832">
        <v>11</v>
      </c>
      <c r="B261" s="833" t="s">
        <v>2224</v>
      </c>
      <c r="C261" s="833" t="s">
        <v>2230</v>
      </c>
      <c r="D261" s="834" t="s">
        <v>4292</v>
      </c>
      <c r="E261" s="835" t="s">
        <v>2240</v>
      </c>
      <c r="F261" s="833" t="s">
        <v>2225</v>
      </c>
      <c r="G261" s="833" t="s">
        <v>2631</v>
      </c>
      <c r="H261" s="833" t="s">
        <v>606</v>
      </c>
      <c r="I261" s="833" t="s">
        <v>2632</v>
      </c>
      <c r="J261" s="833" t="s">
        <v>2633</v>
      </c>
      <c r="K261" s="833" t="s">
        <v>2634</v>
      </c>
      <c r="L261" s="836">
        <v>0</v>
      </c>
      <c r="M261" s="836">
        <v>0</v>
      </c>
      <c r="N261" s="833">
        <v>1</v>
      </c>
      <c r="O261" s="837">
        <v>1</v>
      </c>
      <c r="P261" s="836"/>
      <c r="Q261" s="838"/>
      <c r="R261" s="833"/>
      <c r="S261" s="838">
        <v>0</v>
      </c>
      <c r="T261" s="837"/>
      <c r="U261" s="839">
        <v>0</v>
      </c>
    </row>
    <row r="262" spans="1:21" ht="14.45" customHeight="1" x14ac:dyDescent="0.2">
      <c r="A262" s="832">
        <v>11</v>
      </c>
      <c r="B262" s="833" t="s">
        <v>2224</v>
      </c>
      <c r="C262" s="833" t="s">
        <v>2230</v>
      </c>
      <c r="D262" s="834" t="s">
        <v>4292</v>
      </c>
      <c r="E262" s="835" t="s">
        <v>2240</v>
      </c>
      <c r="F262" s="833" t="s">
        <v>2225</v>
      </c>
      <c r="G262" s="833" t="s">
        <v>2335</v>
      </c>
      <c r="H262" s="833" t="s">
        <v>606</v>
      </c>
      <c r="I262" s="833" t="s">
        <v>2635</v>
      </c>
      <c r="J262" s="833" t="s">
        <v>668</v>
      </c>
      <c r="K262" s="833" t="s">
        <v>2636</v>
      </c>
      <c r="L262" s="836">
        <v>17.62</v>
      </c>
      <c r="M262" s="836">
        <v>17.62</v>
      </c>
      <c r="N262" s="833">
        <v>1</v>
      </c>
      <c r="O262" s="837">
        <v>1</v>
      </c>
      <c r="P262" s="836">
        <v>17.62</v>
      </c>
      <c r="Q262" s="838">
        <v>1</v>
      </c>
      <c r="R262" s="833">
        <v>1</v>
      </c>
      <c r="S262" s="838">
        <v>1</v>
      </c>
      <c r="T262" s="837">
        <v>1</v>
      </c>
      <c r="U262" s="839">
        <v>1</v>
      </c>
    </row>
    <row r="263" spans="1:21" ht="14.45" customHeight="1" x14ac:dyDescent="0.2">
      <c r="A263" s="832">
        <v>11</v>
      </c>
      <c r="B263" s="833" t="s">
        <v>2224</v>
      </c>
      <c r="C263" s="833" t="s">
        <v>2230</v>
      </c>
      <c r="D263" s="834" t="s">
        <v>4292</v>
      </c>
      <c r="E263" s="835" t="s">
        <v>2240</v>
      </c>
      <c r="F263" s="833" t="s">
        <v>2225</v>
      </c>
      <c r="G263" s="833" t="s">
        <v>2335</v>
      </c>
      <c r="H263" s="833" t="s">
        <v>606</v>
      </c>
      <c r="I263" s="833" t="s">
        <v>2336</v>
      </c>
      <c r="J263" s="833" t="s">
        <v>668</v>
      </c>
      <c r="K263" s="833" t="s">
        <v>2337</v>
      </c>
      <c r="L263" s="836">
        <v>35.25</v>
      </c>
      <c r="M263" s="836">
        <v>1551</v>
      </c>
      <c r="N263" s="833">
        <v>44</v>
      </c>
      <c r="O263" s="837">
        <v>24.5</v>
      </c>
      <c r="P263" s="836">
        <v>987</v>
      </c>
      <c r="Q263" s="838">
        <v>0.63636363636363635</v>
      </c>
      <c r="R263" s="833">
        <v>28</v>
      </c>
      <c r="S263" s="838">
        <v>0.63636363636363635</v>
      </c>
      <c r="T263" s="837">
        <v>14.5</v>
      </c>
      <c r="U263" s="839">
        <v>0.59183673469387754</v>
      </c>
    </row>
    <row r="264" spans="1:21" ht="14.45" customHeight="1" x14ac:dyDescent="0.2">
      <c r="A264" s="832">
        <v>11</v>
      </c>
      <c r="B264" s="833" t="s">
        <v>2224</v>
      </c>
      <c r="C264" s="833" t="s">
        <v>2230</v>
      </c>
      <c r="D264" s="834" t="s">
        <v>4292</v>
      </c>
      <c r="E264" s="835" t="s">
        <v>2240</v>
      </c>
      <c r="F264" s="833" t="s">
        <v>2225</v>
      </c>
      <c r="G264" s="833" t="s">
        <v>2335</v>
      </c>
      <c r="H264" s="833" t="s">
        <v>606</v>
      </c>
      <c r="I264" s="833" t="s">
        <v>2357</v>
      </c>
      <c r="J264" s="833" t="s">
        <v>668</v>
      </c>
      <c r="K264" s="833" t="s">
        <v>2358</v>
      </c>
      <c r="L264" s="836">
        <v>35.25</v>
      </c>
      <c r="M264" s="836">
        <v>634.5</v>
      </c>
      <c r="N264" s="833">
        <v>18</v>
      </c>
      <c r="O264" s="837">
        <v>9.5</v>
      </c>
      <c r="P264" s="836">
        <v>387.75</v>
      </c>
      <c r="Q264" s="838">
        <v>0.61111111111111116</v>
      </c>
      <c r="R264" s="833">
        <v>11</v>
      </c>
      <c r="S264" s="838">
        <v>0.61111111111111116</v>
      </c>
      <c r="T264" s="837">
        <v>5</v>
      </c>
      <c r="U264" s="839">
        <v>0.52631578947368418</v>
      </c>
    </row>
    <row r="265" spans="1:21" ht="14.45" customHeight="1" x14ac:dyDescent="0.2">
      <c r="A265" s="832">
        <v>11</v>
      </c>
      <c r="B265" s="833" t="s">
        <v>2224</v>
      </c>
      <c r="C265" s="833" t="s">
        <v>2230</v>
      </c>
      <c r="D265" s="834" t="s">
        <v>4292</v>
      </c>
      <c r="E265" s="835" t="s">
        <v>2240</v>
      </c>
      <c r="F265" s="833" t="s">
        <v>2225</v>
      </c>
      <c r="G265" s="833" t="s">
        <v>2335</v>
      </c>
      <c r="H265" s="833" t="s">
        <v>606</v>
      </c>
      <c r="I265" s="833" t="s">
        <v>2359</v>
      </c>
      <c r="J265" s="833" t="s">
        <v>2360</v>
      </c>
      <c r="K265" s="833" t="s">
        <v>2361</v>
      </c>
      <c r="L265" s="836">
        <v>35.25</v>
      </c>
      <c r="M265" s="836">
        <v>141</v>
      </c>
      <c r="N265" s="833">
        <v>4</v>
      </c>
      <c r="O265" s="837">
        <v>2</v>
      </c>
      <c r="P265" s="836">
        <v>70.5</v>
      </c>
      <c r="Q265" s="838">
        <v>0.5</v>
      </c>
      <c r="R265" s="833">
        <v>2</v>
      </c>
      <c r="S265" s="838">
        <v>0.5</v>
      </c>
      <c r="T265" s="837">
        <v>1</v>
      </c>
      <c r="U265" s="839">
        <v>0.5</v>
      </c>
    </row>
    <row r="266" spans="1:21" ht="14.45" customHeight="1" x14ac:dyDescent="0.2">
      <c r="A266" s="832">
        <v>11</v>
      </c>
      <c r="B266" s="833" t="s">
        <v>2224</v>
      </c>
      <c r="C266" s="833" t="s">
        <v>2230</v>
      </c>
      <c r="D266" s="834" t="s">
        <v>4292</v>
      </c>
      <c r="E266" s="835" t="s">
        <v>2240</v>
      </c>
      <c r="F266" s="833" t="s">
        <v>2225</v>
      </c>
      <c r="G266" s="833" t="s">
        <v>2335</v>
      </c>
      <c r="H266" s="833" t="s">
        <v>606</v>
      </c>
      <c r="I266" s="833" t="s">
        <v>2637</v>
      </c>
      <c r="J266" s="833" t="s">
        <v>668</v>
      </c>
      <c r="K266" s="833" t="s">
        <v>2337</v>
      </c>
      <c r="L266" s="836">
        <v>35.25</v>
      </c>
      <c r="M266" s="836">
        <v>35.25</v>
      </c>
      <c r="N266" s="833">
        <v>1</v>
      </c>
      <c r="O266" s="837">
        <v>1</v>
      </c>
      <c r="P266" s="836"/>
      <c r="Q266" s="838">
        <v>0</v>
      </c>
      <c r="R266" s="833"/>
      <c r="S266" s="838">
        <v>0</v>
      </c>
      <c r="T266" s="837"/>
      <c r="U266" s="839">
        <v>0</v>
      </c>
    </row>
    <row r="267" spans="1:21" ht="14.45" customHeight="1" x14ac:dyDescent="0.2">
      <c r="A267" s="832">
        <v>11</v>
      </c>
      <c r="B267" s="833" t="s">
        <v>2224</v>
      </c>
      <c r="C267" s="833" t="s">
        <v>2230</v>
      </c>
      <c r="D267" s="834" t="s">
        <v>4292</v>
      </c>
      <c r="E267" s="835" t="s">
        <v>2240</v>
      </c>
      <c r="F267" s="833" t="s">
        <v>2225</v>
      </c>
      <c r="G267" s="833" t="s">
        <v>2638</v>
      </c>
      <c r="H267" s="833" t="s">
        <v>606</v>
      </c>
      <c r="I267" s="833" t="s">
        <v>2639</v>
      </c>
      <c r="J267" s="833" t="s">
        <v>2640</v>
      </c>
      <c r="K267" s="833" t="s">
        <v>2641</v>
      </c>
      <c r="L267" s="836">
        <v>0</v>
      </c>
      <c r="M267" s="836">
        <v>0</v>
      </c>
      <c r="N267" s="833">
        <v>9</v>
      </c>
      <c r="O267" s="837">
        <v>2.5</v>
      </c>
      <c r="P267" s="836">
        <v>0</v>
      </c>
      <c r="Q267" s="838"/>
      <c r="R267" s="833">
        <v>6</v>
      </c>
      <c r="S267" s="838">
        <v>0.66666666666666663</v>
      </c>
      <c r="T267" s="837">
        <v>1.5</v>
      </c>
      <c r="U267" s="839">
        <v>0.6</v>
      </c>
    </row>
    <row r="268" spans="1:21" ht="14.45" customHeight="1" x14ac:dyDescent="0.2">
      <c r="A268" s="832">
        <v>11</v>
      </c>
      <c r="B268" s="833" t="s">
        <v>2224</v>
      </c>
      <c r="C268" s="833" t="s">
        <v>2230</v>
      </c>
      <c r="D268" s="834" t="s">
        <v>4292</v>
      </c>
      <c r="E268" s="835" t="s">
        <v>2240</v>
      </c>
      <c r="F268" s="833" t="s">
        <v>2225</v>
      </c>
      <c r="G268" s="833" t="s">
        <v>2317</v>
      </c>
      <c r="H268" s="833" t="s">
        <v>650</v>
      </c>
      <c r="I268" s="833" t="s">
        <v>1908</v>
      </c>
      <c r="J268" s="833" t="s">
        <v>874</v>
      </c>
      <c r="K268" s="833" t="s">
        <v>876</v>
      </c>
      <c r="L268" s="836">
        <v>0</v>
      </c>
      <c r="M268" s="836">
        <v>0</v>
      </c>
      <c r="N268" s="833">
        <v>35</v>
      </c>
      <c r="O268" s="837">
        <v>21.5</v>
      </c>
      <c r="P268" s="836">
        <v>0</v>
      </c>
      <c r="Q268" s="838"/>
      <c r="R268" s="833">
        <v>19</v>
      </c>
      <c r="S268" s="838">
        <v>0.54285714285714282</v>
      </c>
      <c r="T268" s="837">
        <v>12</v>
      </c>
      <c r="U268" s="839">
        <v>0.55813953488372092</v>
      </c>
    </row>
    <row r="269" spans="1:21" ht="14.45" customHeight="1" x14ac:dyDescent="0.2">
      <c r="A269" s="832">
        <v>11</v>
      </c>
      <c r="B269" s="833" t="s">
        <v>2224</v>
      </c>
      <c r="C269" s="833" t="s">
        <v>2230</v>
      </c>
      <c r="D269" s="834" t="s">
        <v>4292</v>
      </c>
      <c r="E269" s="835" t="s">
        <v>2240</v>
      </c>
      <c r="F269" s="833" t="s">
        <v>2225</v>
      </c>
      <c r="G269" s="833" t="s">
        <v>2642</v>
      </c>
      <c r="H269" s="833" t="s">
        <v>606</v>
      </c>
      <c r="I269" s="833" t="s">
        <v>2643</v>
      </c>
      <c r="J269" s="833" t="s">
        <v>2644</v>
      </c>
      <c r="K269" s="833" t="s">
        <v>2645</v>
      </c>
      <c r="L269" s="836">
        <v>38.56</v>
      </c>
      <c r="M269" s="836">
        <v>38.56</v>
      </c>
      <c r="N269" s="833">
        <v>1</v>
      </c>
      <c r="O269" s="837">
        <v>1</v>
      </c>
      <c r="P269" s="836"/>
      <c r="Q269" s="838">
        <v>0</v>
      </c>
      <c r="R269" s="833"/>
      <c r="S269" s="838">
        <v>0</v>
      </c>
      <c r="T269" s="837"/>
      <c r="U269" s="839">
        <v>0</v>
      </c>
    </row>
    <row r="270" spans="1:21" ht="14.45" customHeight="1" x14ac:dyDescent="0.2">
      <c r="A270" s="832">
        <v>11</v>
      </c>
      <c r="B270" s="833" t="s">
        <v>2224</v>
      </c>
      <c r="C270" s="833" t="s">
        <v>2230</v>
      </c>
      <c r="D270" s="834" t="s">
        <v>4292</v>
      </c>
      <c r="E270" s="835" t="s">
        <v>2240</v>
      </c>
      <c r="F270" s="833" t="s">
        <v>2225</v>
      </c>
      <c r="G270" s="833" t="s">
        <v>2642</v>
      </c>
      <c r="H270" s="833" t="s">
        <v>606</v>
      </c>
      <c r="I270" s="833" t="s">
        <v>2646</v>
      </c>
      <c r="J270" s="833" t="s">
        <v>2644</v>
      </c>
      <c r="K270" s="833" t="s">
        <v>2647</v>
      </c>
      <c r="L270" s="836">
        <v>57.85</v>
      </c>
      <c r="M270" s="836">
        <v>57.85</v>
      </c>
      <c r="N270" s="833">
        <v>1</v>
      </c>
      <c r="O270" s="837">
        <v>1</v>
      </c>
      <c r="P270" s="836">
        <v>57.85</v>
      </c>
      <c r="Q270" s="838">
        <v>1</v>
      </c>
      <c r="R270" s="833">
        <v>1</v>
      </c>
      <c r="S270" s="838">
        <v>1</v>
      </c>
      <c r="T270" s="837">
        <v>1</v>
      </c>
      <c r="U270" s="839">
        <v>1</v>
      </c>
    </row>
    <row r="271" spans="1:21" ht="14.45" customHeight="1" x14ac:dyDescent="0.2">
      <c r="A271" s="832">
        <v>11</v>
      </c>
      <c r="B271" s="833" t="s">
        <v>2224</v>
      </c>
      <c r="C271" s="833" t="s">
        <v>2230</v>
      </c>
      <c r="D271" s="834" t="s">
        <v>4292</v>
      </c>
      <c r="E271" s="835" t="s">
        <v>2240</v>
      </c>
      <c r="F271" s="833" t="s">
        <v>2225</v>
      </c>
      <c r="G271" s="833" t="s">
        <v>2648</v>
      </c>
      <c r="H271" s="833" t="s">
        <v>606</v>
      </c>
      <c r="I271" s="833" t="s">
        <v>2649</v>
      </c>
      <c r="J271" s="833" t="s">
        <v>2650</v>
      </c>
      <c r="K271" s="833" t="s">
        <v>2651</v>
      </c>
      <c r="L271" s="836">
        <v>61.97</v>
      </c>
      <c r="M271" s="836">
        <v>61.97</v>
      </c>
      <c r="N271" s="833">
        <v>1</v>
      </c>
      <c r="O271" s="837">
        <v>0.5</v>
      </c>
      <c r="P271" s="836"/>
      <c r="Q271" s="838">
        <v>0</v>
      </c>
      <c r="R271" s="833"/>
      <c r="S271" s="838">
        <v>0</v>
      </c>
      <c r="T271" s="837"/>
      <c r="U271" s="839">
        <v>0</v>
      </c>
    </row>
    <row r="272" spans="1:21" ht="14.45" customHeight="1" x14ac:dyDescent="0.2">
      <c r="A272" s="832">
        <v>11</v>
      </c>
      <c r="B272" s="833" t="s">
        <v>2224</v>
      </c>
      <c r="C272" s="833" t="s">
        <v>2230</v>
      </c>
      <c r="D272" s="834" t="s">
        <v>4292</v>
      </c>
      <c r="E272" s="835" t="s">
        <v>2240</v>
      </c>
      <c r="F272" s="833" t="s">
        <v>2225</v>
      </c>
      <c r="G272" s="833" t="s">
        <v>2648</v>
      </c>
      <c r="H272" s="833" t="s">
        <v>606</v>
      </c>
      <c r="I272" s="833" t="s">
        <v>2652</v>
      </c>
      <c r="J272" s="833" t="s">
        <v>2650</v>
      </c>
      <c r="K272" s="833" t="s">
        <v>2653</v>
      </c>
      <c r="L272" s="836">
        <v>61.97</v>
      </c>
      <c r="M272" s="836">
        <v>61.97</v>
      </c>
      <c r="N272" s="833">
        <v>1</v>
      </c>
      <c r="O272" s="837">
        <v>0.5</v>
      </c>
      <c r="P272" s="836"/>
      <c r="Q272" s="838">
        <v>0</v>
      </c>
      <c r="R272" s="833"/>
      <c r="S272" s="838">
        <v>0</v>
      </c>
      <c r="T272" s="837"/>
      <c r="U272" s="839">
        <v>0</v>
      </c>
    </row>
    <row r="273" spans="1:21" ht="14.45" customHeight="1" x14ac:dyDescent="0.2">
      <c r="A273" s="832">
        <v>11</v>
      </c>
      <c r="B273" s="833" t="s">
        <v>2224</v>
      </c>
      <c r="C273" s="833" t="s">
        <v>2230</v>
      </c>
      <c r="D273" s="834" t="s">
        <v>4292</v>
      </c>
      <c r="E273" s="835" t="s">
        <v>2240</v>
      </c>
      <c r="F273" s="833" t="s">
        <v>2225</v>
      </c>
      <c r="G273" s="833" t="s">
        <v>2298</v>
      </c>
      <c r="H273" s="833" t="s">
        <v>606</v>
      </c>
      <c r="I273" s="833" t="s">
        <v>2443</v>
      </c>
      <c r="J273" s="833" t="s">
        <v>2300</v>
      </c>
      <c r="K273" s="833" t="s">
        <v>2444</v>
      </c>
      <c r="L273" s="836">
        <v>93.96</v>
      </c>
      <c r="M273" s="836">
        <v>93.96</v>
      </c>
      <c r="N273" s="833">
        <v>1</v>
      </c>
      <c r="O273" s="837">
        <v>1</v>
      </c>
      <c r="P273" s="836">
        <v>93.96</v>
      </c>
      <c r="Q273" s="838">
        <v>1</v>
      </c>
      <c r="R273" s="833">
        <v>1</v>
      </c>
      <c r="S273" s="838">
        <v>1</v>
      </c>
      <c r="T273" s="837">
        <v>1</v>
      </c>
      <c r="U273" s="839">
        <v>1</v>
      </c>
    </row>
    <row r="274" spans="1:21" ht="14.45" customHeight="1" x14ac:dyDescent="0.2">
      <c r="A274" s="832">
        <v>11</v>
      </c>
      <c r="B274" s="833" t="s">
        <v>2224</v>
      </c>
      <c r="C274" s="833" t="s">
        <v>2230</v>
      </c>
      <c r="D274" s="834" t="s">
        <v>4292</v>
      </c>
      <c r="E274" s="835" t="s">
        <v>2240</v>
      </c>
      <c r="F274" s="833" t="s">
        <v>2225</v>
      </c>
      <c r="G274" s="833" t="s">
        <v>2447</v>
      </c>
      <c r="H274" s="833" t="s">
        <v>606</v>
      </c>
      <c r="I274" s="833" t="s">
        <v>2448</v>
      </c>
      <c r="J274" s="833" t="s">
        <v>2449</v>
      </c>
      <c r="K274" s="833" t="s">
        <v>2450</v>
      </c>
      <c r="L274" s="836">
        <v>311.02</v>
      </c>
      <c r="M274" s="836">
        <v>622.04</v>
      </c>
      <c r="N274" s="833">
        <v>2</v>
      </c>
      <c r="O274" s="837">
        <v>1.5</v>
      </c>
      <c r="P274" s="836">
        <v>622.04</v>
      </c>
      <c r="Q274" s="838">
        <v>1</v>
      </c>
      <c r="R274" s="833">
        <v>2</v>
      </c>
      <c r="S274" s="838">
        <v>1</v>
      </c>
      <c r="T274" s="837">
        <v>1.5</v>
      </c>
      <c r="U274" s="839">
        <v>1</v>
      </c>
    </row>
    <row r="275" spans="1:21" ht="14.45" customHeight="1" x14ac:dyDescent="0.2">
      <c r="A275" s="832">
        <v>11</v>
      </c>
      <c r="B275" s="833" t="s">
        <v>2224</v>
      </c>
      <c r="C275" s="833" t="s">
        <v>2230</v>
      </c>
      <c r="D275" s="834" t="s">
        <v>4292</v>
      </c>
      <c r="E275" s="835" t="s">
        <v>2240</v>
      </c>
      <c r="F275" s="833" t="s">
        <v>2225</v>
      </c>
      <c r="G275" s="833" t="s">
        <v>2447</v>
      </c>
      <c r="H275" s="833" t="s">
        <v>606</v>
      </c>
      <c r="I275" s="833" t="s">
        <v>2654</v>
      </c>
      <c r="J275" s="833" t="s">
        <v>2655</v>
      </c>
      <c r="K275" s="833" t="s">
        <v>2656</v>
      </c>
      <c r="L275" s="836">
        <v>0</v>
      </c>
      <c r="M275" s="836">
        <v>0</v>
      </c>
      <c r="N275" s="833">
        <v>1</v>
      </c>
      <c r="O275" s="837">
        <v>0.5</v>
      </c>
      <c r="P275" s="836">
        <v>0</v>
      </c>
      <c r="Q275" s="838"/>
      <c r="R275" s="833">
        <v>1</v>
      </c>
      <c r="S275" s="838">
        <v>1</v>
      </c>
      <c r="T275" s="837">
        <v>0.5</v>
      </c>
      <c r="U275" s="839">
        <v>1</v>
      </c>
    </row>
    <row r="276" spans="1:21" ht="14.45" customHeight="1" x14ac:dyDescent="0.2">
      <c r="A276" s="832">
        <v>11</v>
      </c>
      <c r="B276" s="833" t="s">
        <v>2224</v>
      </c>
      <c r="C276" s="833" t="s">
        <v>2230</v>
      </c>
      <c r="D276" s="834" t="s">
        <v>4292</v>
      </c>
      <c r="E276" s="835" t="s">
        <v>2240</v>
      </c>
      <c r="F276" s="833" t="s">
        <v>2225</v>
      </c>
      <c r="G276" s="833" t="s">
        <v>2447</v>
      </c>
      <c r="H276" s="833" t="s">
        <v>606</v>
      </c>
      <c r="I276" s="833" t="s">
        <v>2657</v>
      </c>
      <c r="J276" s="833" t="s">
        <v>2452</v>
      </c>
      <c r="K276" s="833" t="s">
        <v>2658</v>
      </c>
      <c r="L276" s="836">
        <v>387.73</v>
      </c>
      <c r="M276" s="836">
        <v>6203.68</v>
      </c>
      <c r="N276" s="833">
        <v>16</v>
      </c>
      <c r="O276" s="837">
        <v>7</v>
      </c>
      <c r="P276" s="836">
        <v>3101.84</v>
      </c>
      <c r="Q276" s="838">
        <v>0.5</v>
      </c>
      <c r="R276" s="833">
        <v>8</v>
      </c>
      <c r="S276" s="838">
        <v>0.5</v>
      </c>
      <c r="T276" s="837">
        <v>4</v>
      </c>
      <c r="U276" s="839">
        <v>0.5714285714285714</v>
      </c>
    </row>
    <row r="277" spans="1:21" ht="14.45" customHeight="1" x14ac:dyDescent="0.2">
      <c r="A277" s="832">
        <v>11</v>
      </c>
      <c r="B277" s="833" t="s">
        <v>2224</v>
      </c>
      <c r="C277" s="833" t="s">
        <v>2230</v>
      </c>
      <c r="D277" s="834" t="s">
        <v>4292</v>
      </c>
      <c r="E277" s="835" t="s">
        <v>2240</v>
      </c>
      <c r="F277" s="833" t="s">
        <v>2225</v>
      </c>
      <c r="G277" s="833" t="s">
        <v>2454</v>
      </c>
      <c r="H277" s="833" t="s">
        <v>606</v>
      </c>
      <c r="I277" s="833" t="s">
        <v>2455</v>
      </c>
      <c r="J277" s="833" t="s">
        <v>858</v>
      </c>
      <c r="K277" s="833" t="s">
        <v>2456</v>
      </c>
      <c r="L277" s="836">
        <v>0</v>
      </c>
      <c r="M277" s="836">
        <v>0</v>
      </c>
      <c r="N277" s="833">
        <v>1</v>
      </c>
      <c r="O277" s="837">
        <v>0.5</v>
      </c>
      <c r="P277" s="836"/>
      <c r="Q277" s="838"/>
      <c r="R277" s="833"/>
      <c r="S277" s="838">
        <v>0</v>
      </c>
      <c r="T277" s="837"/>
      <c r="U277" s="839">
        <v>0</v>
      </c>
    </row>
    <row r="278" spans="1:21" ht="14.45" customHeight="1" x14ac:dyDescent="0.2">
      <c r="A278" s="832">
        <v>11</v>
      </c>
      <c r="B278" s="833" t="s">
        <v>2224</v>
      </c>
      <c r="C278" s="833" t="s">
        <v>2230</v>
      </c>
      <c r="D278" s="834" t="s">
        <v>4292</v>
      </c>
      <c r="E278" s="835" t="s">
        <v>2240</v>
      </c>
      <c r="F278" s="833" t="s">
        <v>2225</v>
      </c>
      <c r="G278" s="833" t="s">
        <v>2457</v>
      </c>
      <c r="H278" s="833" t="s">
        <v>606</v>
      </c>
      <c r="I278" s="833" t="s">
        <v>1926</v>
      </c>
      <c r="J278" s="833" t="s">
        <v>1001</v>
      </c>
      <c r="K278" s="833" t="s">
        <v>1927</v>
      </c>
      <c r="L278" s="836">
        <v>0</v>
      </c>
      <c r="M278" s="836">
        <v>0</v>
      </c>
      <c r="N278" s="833">
        <v>3</v>
      </c>
      <c r="O278" s="837">
        <v>1.5</v>
      </c>
      <c r="P278" s="836">
        <v>0</v>
      </c>
      <c r="Q278" s="838"/>
      <c r="R278" s="833">
        <v>1</v>
      </c>
      <c r="S278" s="838">
        <v>0.33333333333333331</v>
      </c>
      <c r="T278" s="837">
        <v>0.5</v>
      </c>
      <c r="U278" s="839">
        <v>0.33333333333333331</v>
      </c>
    </row>
    <row r="279" spans="1:21" ht="14.45" customHeight="1" x14ac:dyDescent="0.2">
      <c r="A279" s="832">
        <v>11</v>
      </c>
      <c r="B279" s="833" t="s">
        <v>2224</v>
      </c>
      <c r="C279" s="833" t="s">
        <v>2230</v>
      </c>
      <c r="D279" s="834" t="s">
        <v>4292</v>
      </c>
      <c r="E279" s="835" t="s">
        <v>2240</v>
      </c>
      <c r="F279" s="833" t="s">
        <v>2225</v>
      </c>
      <c r="G279" s="833" t="s">
        <v>2457</v>
      </c>
      <c r="H279" s="833" t="s">
        <v>606</v>
      </c>
      <c r="I279" s="833" t="s">
        <v>2659</v>
      </c>
      <c r="J279" s="833" t="s">
        <v>2660</v>
      </c>
      <c r="K279" s="833" t="s">
        <v>2661</v>
      </c>
      <c r="L279" s="836">
        <v>0</v>
      </c>
      <c r="M279" s="836">
        <v>0</v>
      </c>
      <c r="N279" s="833">
        <v>3</v>
      </c>
      <c r="O279" s="837">
        <v>2.5</v>
      </c>
      <c r="P279" s="836">
        <v>0</v>
      </c>
      <c r="Q279" s="838"/>
      <c r="R279" s="833">
        <v>2</v>
      </c>
      <c r="S279" s="838">
        <v>0.66666666666666663</v>
      </c>
      <c r="T279" s="837">
        <v>1.5</v>
      </c>
      <c r="U279" s="839">
        <v>0.6</v>
      </c>
    </row>
    <row r="280" spans="1:21" ht="14.45" customHeight="1" x14ac:dyDescent="0.2">
      <c r="A280" s="832">
        <v>11</v>
      </c>
      <c r="B280" s="833" t="s">
        <v>2224</v>
      </c>
      <c r="C280" s="833" t="s">
        <v>2230</v>
      </c>
      <c r="D280" s="834" t="s">
        <v>4292</v>
      </c>
      <c r="E280" s="835" t="s">
        <v>2240</v>
      </c>
      <c r="F280" s="833" t="s">
        <v>2225</v>
      </c>
      <c r="G280" s="833" t="s">
        <v>2457</v>
      </c>
      <c r="H280" s="833" t="s">
        <v>650</v>
      </c>
      <c r="I280" s="833" t="s">
        <v>1930</v>
      </c>
      <c r="J280" s="833" t="s">
        <v>1001</v>
      </c>
      <c r="K280" s="833" t="s">
        <v>1927</v>
      </c>
      <c r="L280" s="836">
        <v>0</v>
      </c>
      <c r="M280" s="836">
        <v>0</v>
      </c>
      <c r="N280" s="833">
        <v>1</v>
      </c>
      <c r="O280" s="837">
        <v>1</v>
      </c>
      <c r="P280" s="836">
        <v>0</v>
      </c>
      <c r="Q280" s="838"/>
      <c r="R280" s="833">
        <v>1</v>
      </c>
      <c r="S280" s="838">
        <v>1</v>
      </c>
      <c r="T280" s="837">
        <v>1</v>
      </c>
      <c r="U280" s="839">
        <v>1</v>
      </c>
    </row>
    <row r="281" spans="1:21" ht="14.45" customHeight="1" x14ac:dyDescent="0.2">
      <c r="A281" s="832">
        <v>11</v>
      </c>
      <c r="B281" s="833" t="s">
        <v>2224</v>
      </c>
      <c r="C281" s="833" t="s">
        <v>2230</v>
      </c>
      <c r="D281" s="834" t="s">
        <v>4292</v>
      </c>
      <c r="E281" s="835" t="s">
        <v>2240</v>
      </c>
      <c r="F281" s="833" t="s">
        <v>2225</v>
      </c>
      <c r="G281" s="833" t="s">
        <v>2662</v>
      </c>
      <c r="H281" s="833" t="s">
        <v>606</v>
      </c>
      <c r="I281" s="833" t="s">
        <v>2663</v>
      </c>
      <c r="J281" s="833" t="s">
        <v>2664</v>
      </c>
      <c r="K281" s="833" t="s">
        <v>2665</v>
      </c>
      <c r="L281" s="836">
        <v>327.49</v>
      </c>
      <c r="M281" s="836">
        <v>327.49</v>
      </c>
      <c r="N281" s="833">
        <v>1</v>
      </c>
      <c r="O281" s="837">
        <v>1</v>
      </c>
      <c r="P281" s="836"/>
      <c r="Q281" s="838">
        <v>0</v>
      </c>
      <c r="R281" s="833"/>
      <c r="S281" s="838">
        <v>0</v>
      </c>
      <c r="T281" s="837"/>
      <c r="U281" s="839">
        <v>0</v>
      </c>
    </row>
    <row r="282" spans="1:21" ht="14.45" customHeight="1" x14ac:dyDescent="0.2">
      <c r="A282" s="832">
        <v>11</v>
      </c>
      <c r="B282" s="833" t="s">
        <v>2224</v>
      </c>
      <c r="C282" s="833" t="s">
        <v>2230</v>
      </c>
      <c r="D282" s="834" t="s">
        <v>4292</v>
      </c>
      <c r="E282" s="835" t="s">
        <v>2240</v>
      </c>
      <c r="F282" s="833" t="s">
        <v>2225</v>
      </c>
      <c r="G282" s="833" t="s">
        <v>2458</v>
      </c>
      <c r="H282" s="833" t="s">
        <v>606</v>
      </c>
      <c r="I282" s="833" t="s">
        <v>2666</v>
      </c>
      <c r="J282" s="833" t="s">
        <v>2460</v>
      </c>
      <c r="K282" s="833" t="s">
        <v>2667</v>
      </c>
      <c r="L282" s="836">
        <v>33.31</v>
      </c>
      <c r="M282" s="836">
        <v>33.31</v>
      </c>
      <c r="N282" s="833">
        <v>1</v>
      </c>
      <c r="O282" s="837">
        <v>0.5</v>
      </c>
      <c r="P282" s="836"/>
      <c r="Q282" s="838">
        <v>0</v>
      </c>
      <c r="R282" s="833"/>
      <c r="S282" s="838">
        <v>0</v>
      </c>
      <c r="T282" s="837"/>
      <c r="U282" s="839">
        <v>0</v>
      </c>
    </row>
    <row r="283" spans="1:21" ht="14.45" customHeight="1" x14ac:dyDescent="0.2">
      <c r="A283" s="832">
        <v>11</v>
      </c>
      <c r="B283" s="833" t="s">
        <v>2224</v>
      </c>
      <c r="C283" s="833" t="s">
        <v>2230</v>
      </c>
      <c r="D283" s="834" t="s">
        <v>4292</v>
      </c>
      <c r="E283" s="835" t="s">
        <v>2240</v>
      </c>
      <c r="F283" s="833" t="s">
        <v>2225</v>
      </c>
      <c r="G283" s="833" t="s">
        <v>2458</v>
      </c>
      <c r="H283" s="833" t="s">
        <v>606</v>
      </c>
      <c r="I283" s="833" t="s">
        <v>2462</v>
      </c>
      <c r="J283" s="833" t="s">
        <v>2460</v>
      </c>
      <c r="K283" s="833" t="s">
        <v>2463</v>
      </c>
      <c r="L283" s="836">
        <v>299.83999999999997</v>
      </c>
      <c r="M283" s="836">
        <v>1499.1999999999998</v>
      </c>
      <c r="N283" s="833">
        <v>5</v>
      </c>
      <c r="O283" s="837">
        <v>4</v>
      </c>
      <c r="P283" s="836"/>
      <c r="Q283" s="838">
        <v>0</v>
      </c>
      <c r="R283" s="833"/>
      <c r="S283" s="838">
        <v>0</v>
      </c>
      <c r="T283" s="837"/>
      <c r="U283" s="839">
        <v>0</v>
      </c>
    </row>
    <row r="284" spans="1:21" ht="14.45" customHeight="1" x14ac:dyDescent="0.2">
      <c r="A284" s="832">
        <v>11</v>
      </c>
      <c r="B284" s="833" t="s">
        <v>2224</v>
      </c>
      <c r="C284" s="833" t="s">
        <v>2230</v>
      </c>
      <c r="D284" s="834" t="s">
        <v>4292</v>
      </c>
      <c r="E284" s="835" t="s">
        <v>2240</v>
      </c>
      <c r="F284" s="833" t="s">
        <v>2225</v>
      </c>
      <c r="G284" s="833" t="s">
        <v>2458</v>
      </c>
      <c r="H284" s="833" t="s">
        <v>606</v>
      </c>
      <c r="I284" s="833" t="s">
        <v>2668</v>
      </c>
      <c r="J284" s="833" t="s">
        <v>2460</v>
      </c>
      <c r="K284" s="833" t="s">
        <v>2669</v>
      </c>
      <c r="L284" s="836">
        <v>150.94</v>
      </c>
      <c r="M284" s="836">
        <v>150.94</v>
      </c>
      <c r="N284" s="833">
        <v>1</v>
      </c>
      <c r="O284" s="837">
        <v>1</v>
      </c>
      <c r="P284" s="836"/>
      <c r="Q284" s="838">
        <v>0</v>
      </c>
      <c r="R284" s="833"/>
      <c r="S284" s="838">
        <v>0</v>
      </c>
      <c r="T284" s="837"/>
      <c r="U284" s="839">
        <v>0</v>
      </c>
    </row>
    <row r="285" spans="1:21" ht="14.45" customHeight="1" x14ac:dyDescent="0.2">
      <c r="A285" s="832">
        <v>11</v>
      </c>
      <c r="B285" s="833" t="s">
        <v>2224</v>
      </c>
      <c r="C285" s="833" t="s">
        <v>2230</v>
      </c>
      <c r="D285" s="834" t="s">
        <v>4292</v>
      </c>
      <c r="E285" s="835" t="s">
        <v>2240</v>
      </c>
      <c r="F285" s="833" t="s">
        <v>2225</v>
      </c>
      <c r="G285" s="833" t="s">
        <v>2458</v>
      </c>
      <c r="H285" s="833" t="s">
        <v>606</v>
      </c>
      <c r="I285" s="833" t="s">
        <v>2467</v>
      </c>
      <c r="J285" s="833" t="s">
        <v>991</v>
      </c>
      <c r="K285" s="833" t="s">
        <v>2468</v>
      </c>
      <c r="L285" s="836">
        <v>50.32</v>
      </c>
      <c r="M285" s="836">
        <v>150.96</v>
      </c>
      <c r="N285" s="833">
        <v>3</v>
      </c>
      <c r="O285" s="837">
        <v>1</v>
      </c>
      <c r="P285" s="836"/>
      <c r="Q285" s="838">
        <v>0</v>
      </c>
      <c r="R285" s="833"/>
      <c r="S285" s="838">
        <v>0</v>
      </c>
      <c r="T285" s="837"/>
      <c r="U285" s="839">
        <v>0</v>
      </c>
    </row>
    <row r="286" spans="1:21" ht="14.45" customHeight="1" x14ac:dyDescent="0.2">
      <c r="A286" s="832">
        <v>11</v>
      </c>
      <c r="B286" s="833" t="s">
        <v>2224</v>
      </c>
      <c r="C286" s="833" t="s">
        <v>2230</v>
      </c>
      <c r="D286" s="834" t="s">
        <v>4292</v>
      </c>
      <c r="E286" s="835" t="s">
        <v>2240</v>
      </c>
      <c r="F286" s="833" t="s">
        <v>2225</v>
      </c>
      <c r="G286" s="833" t="s">
        <v>2458</v>
      </c>
      <c r="H286" s="833" t="s">
        <v>606</v>
      </c>
      <c r="I286" s="833" t="s">
        <v>2670</v>
      </c>
      <c r="J286" s="833" t="s">
        <v>2671</v>
      </c>
      <c r="K286" s="833" t="s">
        <v>2672</v>
      </c>
      <c r="L286" s="836">
        <v>16.77</v>
      </c>
      <c r="M286" s="836">
        <v>100.62</v>
      </c>
      <c r="N286" s="833">
        <v>6</v>
      </c>
      <c r="O286" s="837">
        <v>1</v>
      </c>
      <c r="P286" s="836">
        <v>100.62</v>
      </c>
      <c r="Q286" s="838">
        <v>1</v>
      </c>
      <c r="R286" s="833">
        <v>6</v>
      </c>
      <c r="S286" s="838">
        <v>1</v>
      </c>
      <c r="T286" s="837">
        <v>1</v>
      </c>
      <c r="U286" s="839">
        <v>1</v>
      </c>
    </row>
    <row r="287" spans="1:21" ht="14.45" customHeight="1" x14ac:dyDescent="0.2">
      <c r="A287" s="832">
        <v>11</v>
      </c>
      <c r="B287" s="833" t="s">
        <v>2224</v>
      </c>
      <c r="C287" s="833" t="s">
        <v>2230</v>
      </c>
      <c r="D287" s="834" t="s">
        <v>4292</v>
      </c>
      <c r="E287" s="835" t="s">
        <v>2240</v>
      </c>
      <c r="F287" s="833" t="s">
        <v>2225</v>
      </c>
      <c r="G287" s="833" t="s">
        <v>2342</v>
      </c>
      <c r="H287" s="833" t="s">
        <v>650</v>
      </c>
      <c r="I287" s="833" t="s">
        <v>1991</v>
      </c>
      <c r="J287" s="833" t="s">
        <v>1013</v>
      </c>
      <c r="K287" s="833" t="s">
        <v>1992</v>
      </c>
      <c r="L287" s="836">
        <v>154.36000000000001</v>
      </c>
      <c r="M287" s="836">
        <v>308.72000000000003</v>
      </c>
      <c r="N287" s="833">
        <v>2</v>
      </c>
      <c r="O287" s="837">
        <v>1.5</v>
      </c>
      <c r="P287" s="836">
        <v>154.36000000000001</v>
      </c>
      <c r="Q287" s="838">
        <v>0.5</v>
      </c>
      <c r="R287" s="833">
        <v>1</v>
      </c>
      <c r="S287" s="838">
        <v>0.5</v>
      </c>
      <c r="T287" s="837">
        <v>0.5</v>
      </c>
      <c r="U287" s="839">
        <v>0.33333333333333331</v>
      </c>
    </row>
    <row r="288" spans="1:21" ht="14.45" customHeight="1" x14ac:dyDescent="0.2">
      <c r="A288" s="832">
        <v>11</v>
      </c>
      <c r="B288" s="833" t="s">
        <v>2224</v>
      </c>
      <c r="C288" s="833" t="s">
        <v>2230</v>
      </c>
      <c r="D288" s="834" t="s">
        <v>4292</v>
      </c>
      <c r="E288" s="835" t="s">
        <v>2240</v>
      </c>
      <c r="F288" s="833" t="s">
        <v>2225</v>
      </c>
      <c r="G288" s="833" t="s">
        <v>2338</v>
      </c>
      <c r="H288" s="833" t="s">
        <v>606</v>
      </c>
      <c r="I288" s="833" t="s">
        <v>2673</v>
      </c>
      <c r="J288" s="833" t="s">
        <v>2340</v>
      </c>
      <c r="K288" s="833" t="s">
        <v>2674</v>
      </c>
      <c r="L288" s="836">
        <v>0</v>
      </c>
      <c r="M288" s="836">
        <v>0</v>
      </c>
      <c r="N288" s="833">
        <v>1</v>
      </c>
      <c r="O288" s="837">
        <v>0.5</v>
      </c>
      <c r="P288" s="836"/>
      <c r="Q288" s="838"/>
      <c r="R288" s="833"/>
      <c r="S288" s="838">
        <v>0</v>
      </c>
      <c r="T288" s="837"/>
      <c r="U288" s="839">
        <v>0</v>
      </c>
    </row>
    <row r="289" spans="1:21" ht="14.45" customHeight="1" x14ac:dyDescent="0.2">
      <c r="A289" s="832">
        <v>11</v>
      </c>
      <c r="B289" s="833" t="s">
        <v>2224</v>
      </c>
      <c r="C289" s="833" t="s">
        <v>2230</v>
      </c>
      <c r="D289" s="834" t="s">
        <v>4292</v>
      </c>
      <c r="E289" s="835" t="s">
        <v>2240</v>
      </c>
      <c r="F289" s="833" t="s">
        <v>2225</v>
      </c>
      <c r="G289" s="833" t="s">
        <v>2338</v>
      </c>
      <c r="H289" s="833" t="s">
        <v>606</v>
      </c>
      <c r="I289" s="833" t="s">
        <v>2339</v>
      </c>
      <c r="J289" s="833" t="s">
        <v>2340</v>
      </c>
      <c r="K289" s="833" t="s">
        <v>2341</v>
      </c>
      <c r="L289" s="836">
        <v>0</v>
      </c>
      <c r="M289" s="836">
        <v>0</v>
      </c>
      <c r="N289" s="833">
        <v>21</v>
      </c>
      <c r="O289" s="837">
        <v>11.5</v>
      </c>
      <c r="P289" s="836">
        <v>0</v>
      </c>
      <c r="Q289" s="838"/>
      <c r="R289" s="833">
        <v>18</v>
      </c>
      <c r="S289" s="838">
        <v>0.8571428571428571</v>
      </c>
      <c r="T289" s="837">
        <v>10</v>
      </c>
      <c r="U289" s="839">
        <v>0.86956521739130432</v>
      </c>
    </row>
    <row r="290" spans="1:21" ht="14.45" customHeight="1" x14ac:dyDescent="0.2">
      <c r="A290" s="832">
        <v>11</v>
      </c>
      <c r="B290" s="833" t="s">
        <v>2224</v>
      </c>
      <c r="C290" s="833" t="s">
        <v>2230</v>
      </c>
      <c r="D290" s="834" t="s">
        <v>4292</v>
      </c>
      <c r="E290" s="835" t="s">
        <v>2240</v>
      </c>
      <c r="F290" s="833" t="s">
        <v>2225</v>
      </c>
      <c r="G290" s="833" t="s">
        <v>2675</v>
      </c>
      <c r="H290" s="833" t="s">
        <v>606</v>
      </c>
      <c r="I290" s="833" t="s">
        <v>2676</v>
      </c>
      <c r="J290" s="833" t="s">
        <v>847</v>
      </c>
      <c r="K290" s="833" t="s">
        <v>848</v>
      </c>
      <c r="L290" s="836">
        <v>107.27</v>
      </c>
      <c r="M290" s="836">
        <v>321.81</v>
      </c>
      <c r="N290" s="833">
        <v>3</v>
      </c>
      <c r="O290" s="837">
        <v>1</v>
      </c>
      <c r="P290" s="836">
        <v>321.81</v>
      </c>
      <c r="Q290" s="838">
        <v>1</v>
      </c>
      <c r="R290" s="833">
        <v>3</v>
      </c>
      <c r="S290" s="838">
        <v>1</v>
      </c>
      <c r="T290" s="837">
        <v>1</v>
      </c>
      <c r="U290" s="839">
        <v>1</v>
      </c>
    </row>
    <row r="291" spans="1:21" ht="14.45" customHeight="1" x14ac:dyDescent="0.2">
      <c r="A291" s="832">
        <v>11</v>
      </c>
      <c r="B291" s="833" t="s">
        <v>2224</v>
      </c>
      <c r="C291" s="833" t="s">
        <v>2230</v>
      </c>
      <c r="D291" s="834" t="s">
        <v>4292</v>
      </c>
      <c r="E291" s="835" t="s">
        <v>2240</v>
      </c>
      <c r="F291" s="833" t="s">
        <v>2226</v>
      </c>
      <c r="G291" s="833" t="s">
        <v>2274</v>
      </c>
      <c r="H291" s="833" t="s">
        <v>606</v>
      </c>
      <c r="I291" s="833" t="s">
        <v>2413</v>
      </c>
      <c r="J291" s="833" t="s">
        <v>2276</v>
      </c>
      <c r="K291" s="833"/>
      <c r="L291" s="836">
        <v>159.71</v>
      </c>
      <c r="M291" s="836">
        <v>479.13</v>
      </c>
      <c r="N291" s="833">
        <v>3</v>
      </c>
      <c r="O291" s="837">
        <v>1</v>
      </c>
      <c r="P291" s="836">
        <v>479.13</v>
      </c>
      <c r="Q291" s="838">
        <v>1</v>
      </c>
      <c r="R291" s="833">
        <v>3</v>
      </c>
      <c r="S291" s="838">
        <v>1</v>
      </c>
      <c r="T291" s="837">
        <v>1</v>
      </c>
      <c r="U291" s="839">
        <v>1</v>
      </c>
    </row>
    <row r="292" spans="1:21" ht="14.45" customHeight="1" x14ac:dyDescent="0.2">
      <c r="A292" s="832">
        <v>11</v>
      </c>
      <c r="B292" s="833" t="s">
        <v>2224</v>
      </c>
      <c r="C292" s="833" t="s">
        <v>2230</v>
      </c>
      <c r="D292" s="834" t="s">
        <v>4292</v>
      </c>
      <c r="E292" s="835" t="s">
        <v>2240</v>
      </c>
      <c r="F292" s="833" t="s">
        <v>2227</v>
      </c>
      <c r="G292" s="833" t="s">
        <v>2274</v>
      </c>
      <c r="H292" s="833" t="s">
        <v>606</v>
      </c>
      <c r="I292" s="833" t="s">
        <v>2275</v>
      </c>
      <c r="J292" s="833" t="s">
        <v>2276</v>
      </c>
      <c r="K292" s="833"/>
      <c r="L292" s="836">
        <v>245.43</v>
      </c>
      <c r="M292" s="836">
        <v>245.43</v>
      </c>
      <c r="N292" s="833">
        <v>1</v>
      </c>
      <c r="O292" s="837">
        <v>1</v>
      </c>
      <c r="P292" s="836">
        <v>245.43</v>
      </c>
      <c r="Q292" s="838">
        <v>1</v>
      </c>
      <c r="R292" s="833">
        <v>1</v>
      </c>
      <c r="S292" s="838">
        <v>1</v>
      </c>
      <c r="T292" s="837">
        <v>1</v>
      </c>
      <c r="U292" s="839">
        <v>1</v>
      </c>
    </row>
    <row r="293" spans="1:21" ht="14.45" customHeight="1" x14ac:dyDescent="0.2">
      <c r="A293" s="832">
        <v>11</v>
      </c>
      <c r="B293" s="833" t="s">
        <v>2224</v>
      </c>
      <c r="C293" s="833" t="s">
        <v>2230</v>
      </c>
      <c r="D293" s="834" t="s">
        <v>4292</v>
      </c>
      <c r="E293" s="835" t="s">
        <v>2240</v>
      </c>
      <c r="F293" s="833" t="s">
        <v>2227</v>
      </c>
      <c r="G293" s="833" t="s">
        <v>2274</v>
      </c>
      <c r="H293" s="833" t="s">
        <v>606</v>
      </c>
      <c r="I293" s="833" t="s">
        <v>2302</v>
      </c>
      <c r="J293" s="833" t="s">
        <v>2276</v>
      </c>
      <c r="K293" s="833"/>
      <c r="L293" s="836">
        <v>748.12</v>
      </c>
      <c r="M293" s="836">
        <v>748.12</v>
      </c>
      <c r="N293" s="833">
        <v>1</v>
      </c>
      <c r="O293" s="837">
        <v>1</v>
      </c>
      <c r="P293" s="836">
        <v>748.12</v>
      </c>
      <c r="Q293" s="838">
        <v>1</v>
      </c>
      <c r="R293" s="833">
        <v>1</v>
      </c>
      <c r="S293" s="838">
        <v>1</v>
      </c>
      <c r="T293" s="837">
        <v>1</v>
      </c>
      <c r="U293" s="839">
        <v>1</v>
      </c>
    </row>
    <row r="294" spans="1:21" ht="14.45" customHeight="1" x14ac:dyDescent="0.2">
      <c r="A294" s="832">
        <v>11</v>
      </c>
      <c r="B294" s="833" t="s">
        <v>2224</v>
      </c>
      <c r="C294" s="833" t="s">
        <v>2230</v>
      </c>
      <c r="D294" s="834" t="s">
        <v>4292</v>
      </c>
      <c r="E294" s="835" t="s">
        <v>2240</v>
      </c>
      <c r="F294" s="833" t="s">
        <v>2227</v>
      </c>
      <c r="G294" s="833" t="s">
        <v>2274</v>
      </c>
      <c r="H294" s="833" t="s">
        <v>606</v>
      </c>
      <c r="I294" s="833" t="s">
        <v>2325</v>
      </c>
      <c r="J294" s="833" t="s">
        <v>2276</v>
      </c>
      <c r="K294" s="833"/>
      <c r="L294" s="836">
        <v>350</v>
      </c>
      <c r="M294" s="836">
        <v>1050</v>
      </c>
      <c r="N294" s="833">
        <v>3</v>
      </c>
      <c r="O294" s="837">
        <v>3</v>
      </c>
      <c r="P294" s="836">
        <v>1050</v>
      </c>
      <c r="Q294" s="838">
        <v>1</v>
      </c>
      <c r="R294" s="833">
        <v>3</v>
      </c>
      <c r="S294" s="838">
        <v>1</v>
      </c>
      <c r="T294" s="837">
        <v>3</v>
      </c>
      <c r="U294" s="839">
        <v>1</v>
      </c>
    </row>
    <row r="295" spans="1:21" ht="14.45" customHeight="1" x14ac:dyDescent="0.2">
      <c r="A295" s="832">
        <v>11</v>
      </c>
      <c r="B295" s="833" t="s">
        <v>2224</v>
      </c>
      <c r="C295" s="833" t="s">
        <v>2230</v>
      </c>
      <c r="D295" s="834" t="s">
        <v>4292</v>
      </c>
      <c r="E295" s="835" t="s">
        <v>2240</v>
      </c>
      <c r="F295" s="833" t="s">
        <v>2227</v>
      </c>
      <c r="G295" s="833" t="s">
        <v>2274</v>
      </c>
      <c r="H295" s="833" t="s">
        <v>606</v>
      </c>
      <c r="I295" s="833" t="s">
        <v>2270</v>
      </c>
      <c r="J295" s="833" t="s">
        <v>2276</v>
      </c>
      <c r="K295" s="833"/>
      <c r="L295" s="836">
        <v>500</v>
      </c>
      <c r="M295" s="836">
        <v>500</v>
      </c>
      <c r="N295" s="833">
        <v>1</v>
      </c>
      <c r="O295" s="837">
        <v>1</v>
      </c>
      <c r="P295" s="836">
        <v>500</v>
      </c>
      <c r="Q295" s="838">
        <v>1</v>
      </c>
      <c r="R295" s="833">
        <v>1</v>
      </c>
      <c r="S295" s="838">
        <v>1</v>
      </c>
      <c r="T295" s="837">
        <v>1</v>
      </c>
      <c r="U295" s="839">
        <v>1</v>
      </c>
    </row>
    <row r="296" spans="1:21" ht="14.45" customHeight="1" x14ac:dyDescent="0.2">
      <c r="A296" s="832">
        <v>11</v>
      </c>
      <c r="B296" s="833" t="s">
        <v>2224</v>
      </c>
      <c r="C296" s="833" t="s">
        <v>2230</v>
      </c>
      <c r="D296" s="834" t="s">
        <v>4292</v>
      </c>
      <c r="E296" s="835" t="s">
        <v>2240</v>
      </c>
      <c r="F296" s="833" t="s">
        <v>2227</v>
      </c>
      <c r="G296" s="833" t="s">
        <v>2274</v>
      </c>
      <c r="H296" s="833" t="s">
        <v>606</v>
      </c>
      <c r="I296" s="833" t="s">
        <v>2677</v>
      </c>
      <c r="J296" s="833" t="s">
        <v>2678</v>
      </c>
      <c r="K296" s="833" t="s">
        <v>2522</v>
      </c>
      <c r="L296" s="836">
        <v>969.57</v>
      </c>
      <c r="M296" s="836">
        <v>1939.14</v>
      </c>
      <c r="N296" s="833">
        <v>2</v>
      </c>
      <c r="O296" s="837">
        <v>1</v>
      </c>
      <c r="P296" s="836"/>
      <c r="Q296" s="838">
        <v>0</v>
      </c>
      <c r="R296" s="833"/>
      <c r="S296" s="838">
        <v>0</v>
      </c>
      <c r="T296" s="837"/>
      <c r="U296" s="839">
        <v>0</v>
      </c>
    </row>
    <row r="297" spans="1:21" ht="14.45" customHeight="1" x14ac:dyDescent="0.2">
      <c r="A297" s="832">
        <v>11</v>
      </c>
      <c r="B297" s="833" t="s">
        <v>2224</v>
      </c>
      <c r="C297" s="833" t="s">
        <v>2230</v>
      </c>
      <c r="D297" s="834" t="s">
        <v>4292</v>
      </c>
      <c r="E297" s="835" t="s">
        <v>2240</v>
      </c>
      <c r="F297" s="833" t="s">
        <v>2227</v>
      </c>
      <c r="G297" s="833" t="s">
        <v>2274</v>
      </c>
      <c r="H297" s="833" t="s">
        <v>606</v>
      </c>
      <c r="I297" s="833" t="s">
        <v>2679</v>
      </c>
      <c r="J297" s="833" t="s">
        <v>2276</v>
      </c>
      <c r="K297" s="833"/>
      <c r="L297" s="836">
        <v>58.5</v>
      </c>
      <c r="M297" s="836">
        <v>58.5</v>
      </c>
      <c r="N297" s="833">
        <v>1</v>
      </c>
      <c r="O297" s="837">
        <v>1</v>
      </c>
      <c r="P297" s="836">
        <v>58.5</v>
      </c>
      <c r="Q297" s="838">
        <v>1</v>
      </c>
      <c r="R297" s="833">
        <v>1</v>
      </c>
      <c r="S297" s="838">
        <v>1</v>
      </c>
      <c r="T297" s="837">
        <v>1</v>
      </c>
      <c r="U297" s="839">
        <v>1</v>
      </c>
    </row>
    <row r="298" spans="1:21" ht="14.45" customHeight="1" x14ac:dyDescent="0.2">
      <c r="A298" s="832">
        <v>11</v>
      </c>
      <c r="B298" s="833" t="s">
        <v>2224</v>
      </c>
      <c r="C298" s="833" t="s">
        <v>2230</v>
      </c>
      <c r="D298" s="834" t="s">
        <v>4292</v>
      </c>
      <c r="E298" s="835" t="s">
        <v>2240</v>
      </c>
      <c r="F298" s="833" t="s">
        <v>2227</v>
      </c>
      <c r="G298" s="833" t="s">
        <v>2274</v>
      </c>
      <c r="H298" s="833" t="s">
        <v>606</v>
      </c>
      <c r="I298" s="833" t="s">
        <v>2473</v>
      </c>
      <c r="J298" s="833" t="s">
        <v>2276</v>
      </c>
      <c r="K298" s="833"/>
      <c r="L298" s="836">
        <v>180</v>
      </c>
      <c r="M298" s="836">
        <v>540</v>
      </c>
      <c r="N298" s="833">
        <v>3</v>
      </c>
      <c r="O298" s="837">
        <v>3</v>
      </c>
      <c r="P298" s="836">
        <v>360</v>
      </c>
      <c r="Q298" s="838">
        <v>0.66666666666666663</v>
      </c>
      <c r="R298" s="833">
        <v>2</v>
      </c>
      <c r="S298" s="838">
        <v>0.66666666666666663</v>
      </c>
      <c r="T298" s="837">
        <v>2</v>
      </c>
      <c r="U298" s="839">
        <v>0.66666666666666663</v>
      </c>
    </row>
    <row r="299" spans="1:21" ht="14.45" customHeight="1" x14ac:dyDescent="0.2">
      <c r="A299" s="832">
        <v>11</v>
      </c>
      <c r="B299" s="833" t="s">
        <v>2224</v>
      </c>
      <c r="C299" s="833" t="s">
        <v>2230</v>
      </c>
      <c r="D299" s="834" t="s">
        <v>4292</v>
      </c>
      <c r="E299" s="835" t="s">
        <v>2240</v>
      </c>
      <c r="F299" s="833" t="s">
        <v>2227</v>
      </c>
      <c r="G299" s="833" t="s">
        <v>2274</v>
      </c>
      <c r="H299" s="833" t="s">
        <v>606</v>
      </c>
      <c r="I299" s="833" t="s">
        <v>2500</v>
      </c>
      <c r="J299" s="833" t="s">
        <v>2276</v>
      </c>
      <c r="K299" s="833"/>
      <c r="L299" s="836">
        <v>600</v>
      </c>
      <c r="M299" s="836">
        <v>600</v>
      </c>
      <c r="N299" s="833">
        <v>1</v>
      </c>
      <c r="O299" s="837">
        <v>1</v>
      </c>
      <c r="P299" s="836">
        <v>600</v>
      </c>
      <c r="Q299" s="838">
        <v>1</v>
      </c>
      <c r="R299" s="833">
        <v>1</v>
      </c>
      <c r="S299" s="838">
        <v>1</v>
      </c>
      <c r="T299" s="837">
        <v>1</v>
      </c>
      <c r="U299" s="839">
        <v>1</v>
      </c>
    </row>
    <row r="300" spans="1:21" ht="14.45" customHeight="1" x14ac:dyDescent="0.2">
      <c r="A300" s="832">
        <v>11</v>
      </c>
      <c r="B300" s="833" t="s">
        <v>2224</v>
      </c>
      <c r="C300" s="833" t="s">
        <v>2230</v>
      </c>
      <c r="D300" s="834" t="s">
        <v>4292</v>
      </c>
      <c r="E300" s="835" t="s">
        <v>2240</v>
      </c>
      <c r="F300" s="833" t="s">
        <v>2227</v>
      </c>
      <c r="G300" s="833" t="s">
        <v>2274</v>
      </c>
      <c r="H300" s="833" t="s">
        <v>606</v>
      </c>
      <c r="I300" s="833" t="s">
        <v>2345</v>
      </c>
      <c r="J300" s="833" t="s">
        <v>2285</v>
      </c>
      <c r="K300" s="833" t="s">
        <v>2352</v>
      </c>
      <c r="L300" s="836">
        <v>200</v>
      </c>
      <c r="M300" s="836">
        <v>400</v>
      </c>
      <c r="N300" s="833">
        <v>2</v>
      </c>
      <c r="O300" s="837">
        <v>1</v>
      </c>
      <c r="P300" s="836">
        <v>400</v>
      </c>
      <c r="Q300" s="838">
        <v>1</v>
      </c>
      <c r="R300" s="833">
        <v>2</v>
      </c>
      <c r="S300" s="838">
        <v>1</v>
      </c>
      <c r="T300" s="837">
        <v>1</v>
      </c>
      <c r="U300" s="839">
        <v>1</v>
      </c>
    </row>
    <row r="301" spans="1:21" ht="14.45" customHeight="1" x14ac:dyDescent="0.2">
      <c r="A301" s="832">
        <v>11</v>
      </c>
      <c r="B301" s="833" t="s">
        <v>2224</v>
      </c>
      <c r="C301" s="833" t="s">
        <v>2230</v>
      </c>
      <c r="D301" s="834" t="s">
        <v>4292</v>
      </c>
      <c r="E301" s="835" t="s">
        <v>2240</v>
      </c>
      <c r="F301" s="833" t="s">
        <v>2227</v>
      </c>
      <c r="G301" s="833" t="s">
        <v>2274</v>
      </c>
      <c r="H301" s="833" t="s">
        <v>606</v>
      </c>
      <c r="I301" s="833" t="s">
        <v>2345</v>
      </c>
      <c r="J301" s="833" t="s">
        <v>2276</v>
      </c>
      <c r="K301" s="833"/>
      <c r="L301" s="836">
        <v>200</v>
      </c>
      <c r="M301" s="836">
        <v>800</v>
      </c>
      <c r="N301" s="833">
        <v>4</v>
      </c>
      <c r="O301" s="837">
        <v>2</v>
      </c>
      <c r="P301" s="836">
        <v>400</v>
      </c>
      <c r="Q301" s="838">
        <v>0.5</v>
      </c>
      <c r="R301" s="833">
        <v>2</v>
      </c>
      <c r="S301" s="838">
        <v>0.5</v>
      </c>
      <c r="T301" s="837">
        <v>1</v>
      </c>
      <c r="U301" s="839">
        <v>0.5</v>
      </c>
    </row>
    <row r="302" spans="1:21" ht="14.45" customHeight="1" x14ac:dyDescent="0.2">
      <c r="A302" s="832">
        <v>11</v>
      </c>
      <c r="B302" s="833" t="s">
        <v>2224</v>
      </c>
      <c r="C302" s="833" t="s">
        <v>2230</v>
      </c>
      <c r="D302" s="834" t="s">
        <v>4292</v>
      </c>
      <c r="E302" s="835" t="s">
        <v>2240</v>
      </c>
      <c r="F302" s="833" t="s">
        <v>2227</v>
      </c>
      <c r="G302" s="833" t="s">
        <v>2274</v>
      </c>
      <c r="H302" s="833" t="s">
        <v>606</v>
      </c>
      <c r="I302" s="833" t="s">
        <v>2502</v>
      </c>
      <c r="J302" s="833" t="s">
        <v>2276</v>
      </c>
      <c r="K302" s="833"/>
      <c r="L302" s="836">
        <v>700</v>
      </c>
      <c r="M302" s="836">
        <v>700</v>
      </c>
      <c r="N302" s="833">
        <v>1</v>
      </c>
      <c r="O302" s="837">
        <v>1</v>
      </c>
      <c r="P302" s="836">
        <v>700</v>
      </c>
      <c r="Q302" s="838">
        <v>1</v>
      </c>
      <c r="R302" s="833">
        <v>1</v>
      </c>
      <c r="S302" s="838">
        <v>1</v>
      </c>
      <c r="T302" s="837">
        <v>1</v>
      </c>
      <c r="U302" s="839">
        <v>1</v>
      </c>
    </row>
    <row r="303" spans="1:21" ht="14.45" customHeight="1" x14ac:dyDescent="0.2">
      <c r="A303" s="832">
        <v>11</v>
      </c>
      <c r="B303" s="833" t="s">
        <v>2224</v>
      </c>
      <c r="C303" s="833" t="s">
        <v>2230</v>
      </c>
      <c r="D303" s="834" t="s">
        <v>4292</v>
      </c>
      <c r="E303" s="835" t="s">
        <v>2240</v>
      </c>
      <c r="F303" s="833" t="s">
        <v>2227</v>
      </c>
      <c r="G303" s="833" t="s">
        <v>2274</v>
      </c>
      <c r="H303" s="833" t="s">
        <v>606</v>
      </c>
      <c r="I303" s="833" t="s">
        <v>2293</v>
      </c>
      <c r="J303" s="833" t="s">
        <v>2276</v>
      </c>
      <c r="K303" s="833"/>
      <c r="L303" s="836">
        <v>278.75</v>
      </c>
      <c r="M303" s="836">
        <v>3902.5</v>
      </c>
      <c r="N303" s="833">
        <v>14</v>
      </c>
      <c r="O303" s="837">
        <v>7</v>
      </c>
      <c r="P303" s="836">
        <v>2787.5</v>
      </c>
      <c r="Q303" s="838">
        <v>0.7142857142857143</v>
      </c>
      <c r="R303" s="833">
        <v>10</v>
      </c>
      <c r="S303" s="838">
        <v>0.7142857142857143</v>
      </c>
      <c r="T303" s="837">
        <v>5</v>
      </c>
      <c r="U303" s="839">
        <v>0.7142857142857143</v>
      </c>
    </row>
    <row r="304" spans="1:21" ht="14.45" customHeight="1" x14ac:dyDescent="0.2">
      <c r="A304" s="832">
        <v>11</v>
      </c>
      <c r="B304" s="833" t="s">
        <v>2224</v>
      </c>
      <c r="C304" s="833" t="s">
        <v>2230</v>
      </c>
      <c r="D304" s="834" t="s">
        <v>4292</v>
      </c>
      <c r="E304" s="835" t="s">
        <v>2240</v>
      </c>
      <c r="F304" s="833" t="s">
        <v>2227</v>
      </c>
      <c r="G304" s="833" t="s">
        <v>2274</v>
      </c>
      <c r="H304" s="833" t="s">
        <v>606</v>
      </c>
      <c r="I304" s="833" t="s">
        <v>2680</v>
      </c>
      <c r="J304" s="833" t="s">
        <v>2681</v>
      </c>
      <c r="K304" s="833" t="s">
        <v>2682</v>
      </c>
      <c r="L304" s="836">
        <v>300</v>
      </c>
      <c r="M304" s="836">
        <v>300</v>
      </c>
      <c r="N304" s="833">
        <v>1</v>
      </c>
      <c r="O304" s="837">
        <v>1</v>
      </c>
      <c r="P304" s="836"/>
      <c r="Q304" s="838">
        <v>0</v>
      </c>
      <c r="R304" s="833"/>
      <c r="S304" s="838">
        <v>0</v>
      </c>
      <c r="T304" s="837"/>
      <c r="U304" s="839">
        <v>0</v>
      </c>
    </row>
    <row r="305" spans="1:21" ht="14.45" customHeight="1" x14ac:dyDescent="0.2">
      <c r="A305" s="832">
        <v>11</v>
      </c>
      <c r="B305" s="833" t="s">
        <v>2224</v>
      </c>
      <c r="C305" s="833" t="s">
        <v>2230</v>
      </c>
      <c r="D305" s="834" t="s">
        <v>4292</v>
      </c>
      <c r="E305" s="835" t="s">
        <v>2240</v>
      </c>
      <c r="F305" s="833" t="s">
        <v>2227</v>
      </c>
      <c r="G305" s="833" t="s">
        <v>2274</v>
      </c>
      <c r="H305" s="833" t="s">
        <v>606</v>
      </c>
      <c r="I305" s="833" t="s">
        <v>2683</v>
      </c>
      <c r="J305" s="833" t="s">
        <v>2276</v>
      </c>
      <c r="K305" s="833"/>
      <c r="L305" s="836">
        <v>250</v>
      </c>
      <c r="M305" s="836">
        <v>750</v>
      </c>
      <c r="N305" s="833">
        <v>3</v>
      </c>
      <c r="O305" s="837">
        <v>3</v>
      </c>
      <c r="P305" s="836">
        <v>500</v>
      </c>
      <c r="Q305" s="838">
        <v>0.66666666666666663</v>
      </c>
      <c r="R305" s="833">
        <v>2</v>
      </c>
      <c r="S305" s="838">
        <v>0.66666666666666663</v>
      </c>
      <c r="T305" s="837">
        <v>2</v>
      </c>
      <c r="U305" s="839">
        <v>0.66666666666666663</v>
      </c>
    </row>
    <row r="306" spans="1:21" ht="14.45" customHeight="1" x14ac:dyDescent="0.2">
      <c r="A306" s="832">
        <v>11</v>
      </c>
      <c r="B306" s="833" t="s">
        <v>2224</v>
      </c>
      <c r="C306" s="833" t="s">
        <v>2230</v>
      </c>
      <c r="D306" s="834" t="s">
        <v>4292</v>
      </c>
      <c r="E306" s="835" t="s">
        <v>2240</v>
      </c>
      <c r="F306" s="833" t="s">
        <v>2227</v>
      </c>
      <c r="G306" s="833" t="s">
        <v>2274</v>
      </c>
      <c r="H306" s="833" t="s">
        <v>606</v>
      </c>
      <c r="I306" s="833" t="s">
        <v>2477</v>
      </c>
      <c r="J306" s="833" t="s">
        <v>2276</v>
      </c>
      <c r="K306" s="833"/>
      <c r="L306" s="836">
        <v>1659.44</v>
      </c>
      <c r="M306" s="836">
        <v>23232.16</v>
      </c>
      <c r="N306" s="833">
        <v>14</v>
      </c>
      <c r="O306" s="837">
        <v>13</v>
      </c>
      <c r="P306" s="836">
        <v>23232.16</v>
      </c>
      <c r="Q306" s="838">
        <v>1</v>
      </c>
      <c r="R306" s="833">
        <v>14</v>
      </c>
      <c r="S306" s="838">
        <v>1</v>
      </c>
      <c r="T306" s="837">
        <v>13</v>
      </c>
      <c r="U306" s="839">
        <v>1</v>
      </c>
    </row>
    <row r="307" spans="1:21" ht="14.45" customHeight="1" x14ac:dyDescent="0.2">
      <c r="A307" s="832">
        <v>11</v>
      </c>
      <c r="B307" s="833" t="s">
        <v>2224</v>
      </c>
      <c r="C307" s="833" t="s">
        <v>2230</v>
      </c>
      <c r="D307" s="834" t="s">
        <v>4292</v>
      </c>
      <c r="E307" s="835" t="s">
        <v>2240</v>
      </c>
      <c r="F307" s="833" t="s">
        <v>2227</v>
      </c>
      <c r="G307" s="833" t="s">
        <v>2274</v>
      </c>
      <c r="H307" s="833" t="s">
        <v>606</v>
      </c>
      <c r="I307" s="833" t="s">
        <v>2477</v>
      </c>
      <c r="J307" s="833" t="s">
        <v>2478</v>
      </c>
      <c r="K307" s="833" t="s">
        <v>2479</v>
      </c>
      <c r="L307" s="836">
        <v>1659.44</v>
      </c>
      <c r="M307" s="836">
        <v>1659.44</v>
      </c>
      <c r="N307" s="833">
        <v>1</v>
      </c>
      <c r="O307" s="837">
        <v>1</v>
      </c>
      <c r="P307" s="836">
        <v>1659.44</v>
      </c>
      <c r="Q307" s="838">
        <v>1</v>
      </c>
      <c r="R307" s="833">
        <v>1</v>
      </c>
      <c r="S307" s="838">
        <v>1</v>
      </c>
      <c r="T307" s="837">
        <v>1</v>
      </c>
      <c r="U307" s="839">
        <v>1</v>
      </c>
    </row>
    <row r="308" spans="1:21" ht="14.45" customHeight="1" x14ac:dyDescent="0.2">
      <c r="A308" s="832">
        <v>11</v>
      </c>
      <c r="B308" s="833" t="s">
        <v>2224</v>
      </c>
      <c r="C308" s="833" t="s">
        <v>2230</v>
      </c>
      <c r="D308" s="834" t="s">
        <v>4292</v>
      </c>
      <c r="E308" s="835" t="s">
        <v>2240</v>
      </c>
      <c r="F308" s="833" t="s">
        <v>2227</v>
      </c>
      <c r="G308" s="833" t="s">
        <v>2274</v>
      </c>
      <c r="H308" s="833" t="s">
        <v>606</v>
      </c>
      <c r="I308" s="833" t="s">
        <v>2528</v>
      </c>
      <c r="J308" s="833" t="s">
        <v>2276</v>
      </c>
      <c r="K308" s="833"/>
      <c r="L308" s="836">
        <v>1150</v>
      </c>
      <c r="M308" s="836">
        <v>1150</v>
      </c>
      <c r="N308" s="833">
        <v>1</v>
      </c>
      <c r="O308" s="837">
        <v>1</v>
      </c>
      <c r="P308" s="836">
        <v>1150</v>
      </c>
      <c r="Q308" s="838">
        <v>1</v>
      </c>
      <c r="R308" s="833">
        <v>1</v>
      </c>
      <c r="S308" s="838">
        <v>1</v>
      </c>
      <c r="T308" s="837">
        <v>1</v>
      </c>
      <c r="U308" s="839">
        <v>1</v>
      </c>
    </row>
    <row r="309" spans="1:21" ht="14.45" customHeight="1" x14ac:dyDescent="0.2">
      <c r="A309" s="832">
        <v>11</v>
      </c>
      <c r="B309" s="833" t="s">
        <v>2224</v>
      </c>
      <c r="C309" s="833" t="s">
        <v>2230</v>
      </c>
      <c r="D309" s="834" t="s">
        <v>4292</v>
      </c>
      <c r="E309" s="835" t="s">
        <v>2240</v>
      </c>
      <c r="F309" s="833" t="s">
        <v>2227</v>
      </c>
      <c r="G309" s="833" t="s">
        <v>2274</v>
      </c>
      <c r="H309" s="833" t="s">
        <v>606</v>
      </c>
      <c r="I309" s="833" t="s">
        <v>2684</v>
      </c>
      <c r="J309" s="833" t="s">
        <v>2685</v>
      </c>
      <c r="K309" s="833" t="s">
        <v>2686</v>
      </c>
      <c r="L309" s="836">
        <v>0</v>
      </c>
      <c r="M309" s="836">
        <v>0</v>
      </c>
      <c r="N309" s="833">
        <v>1</v>
      </c>
      <c r="O309" s="837">
        <v>1</v>
      </c>
      <c r="P309" s="836"/>
      <c r="Q309" s="838"/>
      <c r="R309" s="833"/>
      <c r="S309" s="838">
        <v>0</v>
      </c>
      <c r="T309" s="837"/>
      <c r="U309" s="839">
        <v>0</v>
      </c>
    </row>
    <row r="310" spans="1:21" ht="14.45" customHeight="1" x14ac:dyDescent="0.2">
      <c r="A310" s="832">
        <v>11</v>
      </c>
      <c r="B310" s="833" t="s">
        <v>2224</v>
      </c>
      <c r="C310" s="833" t="s">
        <v>2230</v>
      </c>
      <c r="D310" s="834" t="s">
        <v>4292</v>
      </c>
      <c r="E310" s="835" t="s">
        <v>2240</v>
      </c>
      <c r="F310" s="833" t="s">
        <v>2227</v>
      </c>
      <c r="G310" s="833" t="s">
        <v>2274</v>
      </c>
      <c r="H310" s="833" t="s">
        <v>606</v>
      </c>
      <c r="I310" s="833" t="s">
        <v>2687</v>
      </c>
      <c r="J310" s="833" t="s">
        <v>2688</v>
      </c>
      <c r="K310" s="833" t="s">
        <v>2485</v>
      </c>
      <c r="L310" s="836">
        <v>0</v>
      </c>
      <c r="M310" s="836">
        <v>0</v>
      </c>
      <c r="N310" s="833">
        <v>1</v>
      </c>
      <c r="O310" s="837">
        <v>1</v>
      </c>
      <c r="P310" s="836"/>
      <c r="Q310" s="838"/>
      <c r="R310" s="833"/>
      <c r="S310" s="838">
        <v>0</v>
      </c>
      <c r="T310" s="837"/>
      <c r="U310" s="839">
        <v>0</v>
      </c>
    </row>
    <row r="311" spans="1:21" ht="14.45" customHeight="1" x14ac:dyDescent="0.2">
      <c r="A311" s="832">
        <v>11</v>
      </c>
      <c r="B311" s="833" t="s">
        <v>2224</v>
      </c>
      <c r="C311" s="833" t="s">
        <v>2230</v>
      </c>
      <c r="D311" s="834" t="s">
        <v>4292</v>
      </c>
      <c r="E311" s="835" t="s">
        <v>2240</v>
      </c>
      <c r="F311" s="833" t="s">
        <v>2227</v>
      </c>
      <c r="G311" s="833" t="s">
        <v>2274</v>
      </c>
      <c r="H311" s="833" t="s">
        <v>606</v>
      </c>
      <c r="I311" s="833" t="s">
        <v>2483</v>
      </c>
      <c r="J311" s="833" t="s">
        <v>2484</v>
      </c>
      <c r="K311" s="833" t="s">
        <v>2485</v>
      </c>
      <c r="L311" s="836">
        <v>0</v>
      </c>
      <c r="M311" s="836">
        <v>0</v>
      </c>
      <c r="N311" s="833">
        <v>1</v>
      </c>
      <c r="O311" s="837">
        <v>1</v>
      </c>
      <c r="P311" s="836"/>
      <c r="Q311" s="838"/>
      <c r="R311" s="833"/>
      <c r="S311" s="838">
        <v>0</v>
      </c>
      <c r="T311" s="837"/>
      <c r="U311" s="839">
        <v>0</v>
      </c>
    </row>
    <row r="312" spans="1:21" ht="14.45" customHeight="1" x14ac:dyDescent="0.2">
      <c r="A312" s="832">
        <v>11</v>
      </c>
      <c r="B312" s="833" t="s">
        <v>2224</v>
      </c>
      <c r="C312" s="833" t="s">
        <v>2230</v>
      </c>
      <c r="D312" s="834" t="s">
        <v>4292</v>
      </c>
      <c r="E312" s="835" t="s">
        <v>2240</v>
      </c>
      <c r="F312" s="833" t="s">
        <v>2227</v>
      </c>
      <c r="G312" s="833" t="s">
        <v>2274</v>
      </c>
      <c r="H312" s="833" t="s">
        <v>606</v>
      </c>
      <c r="I312" s="833" t="s">
        <v>2486</v>
      </c>
      <c r="J312" s="833" t="s">
        <v>2487</v>
      </c>
      <c r="K312" s="833" t="s">
        <v>2488</v>
      </c>
      <c r="L312" s="836">
        <v>0</v>
      </c>
      <c r="M312" s="836">
        <v>0</v>
      </c>
      <c r="N312" s="833">
        <v>36</v>
      </c>
      <c r="O312" s="837">
        <v>35</v>
      </c>
      <c r="P312" s="836">
        <v>0</v>
      </c>
      <c r="Q312" s="838"/>
      <c r="R312" s="833">
        <v>1</v>
      </c>
      <c r="S312" s="838">
        <v>2.7777777777777776E-2</v>
      </c>
      <c r="T312" s="837">
        <v>1</v>
      </c>
      <c r="U312" s="839">
        <v>2.8571428571428571E-2</v>
      </c>
    </row>
    <row r="313" spans="1:21" ht="14.45" customHeight="1" x14ac:dyDescent="0.2">
      <c r="A313" s="832">
        <v>11</v>
      </c>
      <c r="B313" s="833" t="s">
        <v>2224</v>
      </c>
      <c r="C313" s="833" t="s">
        <v>2230</v>
      </c>
      <c r="D313" s="834" t="s">
        <v>4292</v>
      </c>
      <c r="E313" s="835" t="s">
        <v>2240</v>
      </c>
      <c r="F313" s="833" t="s">
        <v>2227</v>
      </c>
      <c r="G313" s="833" t="s">
        <v>2274</v>
      </c>
      <c r="H313" s="833" t="s">
        <v>606</v>
      </c>
      <c r="I313" s="833" t="s">
        <v>2689</v>
      </c>
      <c r="J313" s="833" t="s">
        <v>2690</v>
      </c>
      <c r="K313" s="833" t="s">
        <v>2280</v>
      </c>
      <c r="L313" s="836">
        <v>0</v>
      </c>
      <c r="M313" s="836">
        <v>0</v>
      </c>
      <c r="N313" s="833">
        <v>1</v>
      </c>
      <c r="O313" s="837">
        <v>1</v>
      </c>
      <c r="P313" s="836"/>
      <c r="Q313" s="838"/>
      <c r="R313" s="833"/>
      <c r="S313" s="838">
        <v>0</v>
      </c>
      <c r="T313" s="837"/>
      <c r="U313" s="839">
        <v>0</v>
      </c>
    </row>
    <row r="314" spans="1:21" ht="14.45" customHeight="1" x14ac:dyDescent="0.2">
      <c r="A314" s="832">
        <v>11</v>
      </c>
      <c r="B314" s="833" t="s">
        <v>2224</v>
      </c>
      <c r="C314" s="833" t="s">
        <v>2230</v>
      </c>
      <c r="D314" s="834" t="s">
        <v>4292</v>
      </c>
      <c r="E314" s="835" t="s">
        <v>2240</v>
      </c>
      <c r="F314" s="833" t="s">
        <v>2227</v>
      </c>
      <c r="G314" s="833" t="s">
        <v>2274</v>
      </c>
      <c r="H314" s="833" t="s">
        <v>606</v>
      </c>
      <c r="I314" s="833" t="s">
        <v>2691</v>
      </c>
      <c r="J314" s="833" t="s">
        <v>2692</v>
      </c>
      <c r="K314" s="833" t="s">
        <v>2693</v>
      </c>
      <c r="L314" s="836">
        <v>338.94</v>
      </c>
      <c r="M314" s="836">
        <v>338.94</v>
      </c>
      <c r="N314" s="833">
        <v>1</v>
      </c>
      <c r="O314" s="837">
        <v>1</v>
      </c>
      <c r="P314" s="836">
        <v>338.94</v>
      </c>
      <c r="Q314" s="838">
        <v>1</v>
      </c>
      <c r="R314" s="833">
        <v>1</v>
      </c>
      <c r="S314" s="838">
        <v>1</v>
      </c>
      <c r="T314" s="837">
        <v>1</v>
      </c>
      <c r="U314" s="839">
        <v>1</v>
      </c>
    </row>
    <row r="315" spans="1:21" ht="14.45" customHeight="1" x14ac:dyDescent="0.2">
      <c r="A315" s="832">
        <v>11</v>
      </c>
      <c r="B315" s="833" t="s">
        <v>2224</v>
      </c>
      <c r="C315" s="833" t="s">
        <v>2230</v>
      </c>
      <c r="D315" s="834" t="s">
        <v>4292</v>
      </c>
      <c r="E315" s="835" t="s">
        <v>2240</v>
      </c>
      <c r="F315" s="833" t="s">
        <v>2227</v>
      </c>
      <c r="G315" s="833" t="s">
        <v>2274</v>
      </c>
      <c r="H315" s="833" t="s">
        <v>606</v>
      </c>
      <c r="I315" s="833" t="s">
        <v>2694</v>
      </c>
      <c r="J315" s="833" t="s">
        <v>2276</v>
      </c>
      <c r="K315" s="833"/>
      <c r="L315" s="836">
        <v>250</v>
      </c>
      <c r="M315" s="836">
        <v>500</v>
      </c>
      <c r="N315" s="833">
        <v>2</v>
      </c>
      <c r="O315" s="837">
        <v>2</v>
      </c>
      <c r="P315" s="836">
        <v>250</v>
      </c>
      <c r="Q315" s="838">
        <v>0.5</v>
      </c>
      <c r="R315" s="833">
        <v>1</v>
      </c>
      <c r="S315" s="838">
        <v>0.5</v>
      </c>
      <c r="T315" s="837">
        <v>1</v>
      </c>
      <c r="U315" s="839">
        <v>0.5</v>
      </c>
    </row>
    <row r="316" spans="1:21" ht="14.45" customHeight="1" x14ac:dyDescent="0.2">
      <c r="A316" s="832">
        <v>11</v>
      </c>
      <c r="B316" s="833" t="s">
        <v>2224</v>
      </c>
      <c r="C316" s="833" t="s">
        <v>2230</v>
      </c>
      <c r="D316" s="834" t="s">
        <v>4292</v>
      </c>
      <c r="E316" s="835" t="s">
        <v>2240</v>
      </c>
      <c r="F316" s="833" t="s">
        <v>2227</v>
      </c>
      <c r="G316" s="833" t="s">
        <v>2274</v>
      </c>
      <c r="H316" s="833" t="s">
        <v>606</v>
      </c>
      <c r="I316" s="833" t="s">
        <v>2695</v>
      </c>
      <c r="J316" s="833" t="s">
        <v>2276</v>
      </c>
      <c r="K316" s="833"/>
      <c r="L316" s="836">
        <v>553.15</v>
      </c>
      <c r="M316" s="836">
        <v>1659.4499999999998</v>
      </c>
      <c r="N316" s="833">
        <v>3</v>
      </c>
      <c r="O316" s="837">
        <v>1</v>
      </c>
      <c r="P316" s="836">
        <v>1659.4499999999998</v>
      </c>
      <c r="Q316" s="838">
        <v>1</v>
      </c>
      <c r="R316" s="833">
        <v>3</v>
      </c>
      <c r="S316" s="838">
        <v>1</v>
      </c>
      <c r="T316" s="837">
        <v>1</v>
      </c>
      <c r="U316" s="839">
        <v>1</v>
      </c>
    </row>
    <row r="317" spans="1:21" ht="14.45" customHeight="1" x14ac:dyDescent="0.2">
      <c r="A317" s="832">
        <v>11</v>
      </c>
      <c r="B317" s="833" t="s">
        <v>2224</v>
      </c>
      <c r="C317" s="833" t="s">
        <v>2230</v>
      </c>
      <c r="D317" s="834" t="s">
        <v>4292</v>
      </c>
      <c r="E317" s="835" t="s">
        <v>2240</v>
      </c>
      <c r="F317" s="833" t="s">
        <v>2227</v>
      </c>
      <c r="G317" s="833" t="s">
        <v>2274</v>
      </c>
      <c r="H317" s="833" t="s">
        <v>606</v>
      </c>
      <c r="I317" s="833" t="s">
        <v>2696</v>
      </c>
      <c r="J317" s="833" t="s">
        <v>2276</v>
      </c>
      <c r="K317" s="833"/>
      <c r="L317" s="836">
        <v>2200</v>
      </c>
      <c r="M317" s="836">
        <v>2200</v>
      </c>
      <c r="N317" s="833">
        <v>1</v>
      </c>
      <c r="O317" s="837">
        <v>1</v>
      </c>
      <c r="P317" s="836"/>
      <c r="Q317" s="838">
        <v>0</v>
      </c>
      <c r="R317" s="833"/>
      <c r="S317" s="838">
        <v>0</v>
      </c>
      <c r="T317" s="837"/>
      <c r="U317" s="839">
        <v>0</v>
      </c>
    </row>
    <row r="318" spans="1:21" ht="14.45" customHeight="1" x14ac:dyDescent="0.2">
      <c r="A318" s="832">
        <v>11</v>
      </c>
      <c r="B318" s="833" t="s">
        <v>2224</v>
      </c>
      <c r="C318" s="833" t="s">
        <v>2230</v>
      </c>
      <c r="D318" s="834" t="s">
        <v>4292</v>
      </c>
      <c r="E318" s="835" t="s">
        <v>2240</v>
      </c>
      <c r="F318" s="833" t="s">
        <v>2227</v>
      </c>
      <c r="G318" s="833" t="s">
        <v>2274</v>
      </c>
      <c r="H318" s="833" t="s">
        <v>606</v>
      </c>
      <c r="I318" s="833" t="s">
        <v>2492</v>
      </c>
      <c r="J318" s="833" t="s">
        <v>2478</v>
      </c>
      <c r="K318" s="833" t="s">
        <v>2479</v>
      </c>
      <c r="L318" s="836">
        <v>1549.63</v>
      </c>
      <c r="M318" s="836">
        <v>3099.26</v>
      </c>
      <c r="N318" s="833">
        <v>2</v>
      </c>
      <c r="O318" s="837">
        <v>2</v>
      </c>
      <c r="P318" s="836">
        <v>3099.26</v>
      </c>
      <c r="Q318" s="838">
        <v>1</v>
      </c>
      <c r="R318" s="833">
        <v>2</v>
      </c>
      <c r="S318" s="838">
        <v>1</v>
      </c>
      <c r="T318" s="837">
        <v>2</v>
      </c>
      <c r="U318" s="839">
        <v>1</v>
      </c>
    </row>
    <row r="319" spans="1:21" ht="14.45" customHeight="1" x14ac:dyDescent="0.2">
      <c r="A319" s="832">
        <v>11</v>
      </c>
      <c r="B319" s="833" t="s">
        <v>2224</v>
      </c>
      <c r="C319" s="833" t="s">
        <v>2230</v>
      </c>
      <c r="D319" s="834" t="s">
        <v>4292</v>
      </c>
      <c r="E319" s="835" t="s">
        <v>2240</v>
      </c>
      <c r="F319" s="833" t="s">
        <v>2227</v>
      </c>
      <c r="G319" s="833" t="s">
        <v>2274</v>
      </c>
      <c r="H319" s="833" t="s">
        <v>606</v>
      </c>
      <c r="I319" s="833" t="s">
        <v>2281</v>
      </c>
      <c r="J319" s="833" t="s">
        <v>2282</v>
      </c>
      <c r="K319" s="833" t="s">
        <v>2283</v>
      </c>
      <c r="L319" s="836">
        <v>249.55</v>
      </c>
      <c r="M319" s="836">
        <v>998.2</v>
      </c>
      <c r="N319" s="833">
        <v>4</v>
      </c>
      <c r="O319" s="837">
        <v>2</v>
      </c>
      <c r="P319" s="836"/>
      <c r="Q319" s="838">
        <v>0</v>
      </c>
      <c r="R319" s="833"/>
      <c r="S319" s="838">
        <v>0</v>
      </c>
      <c r="T319" s="837"/>
      <c r="U319" s="839">
        <v>0</v>
      </c>
    </row>
    <row r="320" spans="1:21" ht="14.45" customHeight="1" x14ac:dyDescent="0.2">
      <c r="A320" s="832">
        <v>11</v>
      </c>
      <c r="B320" s="833" t="s">
        <v>2224</v>
      </c>
      <c r="C320" s="833" t="s">
        <v>2230</v>
      </c>
      <c r="D320" s="834" t="s">
        <v>4292</v>
      </c>
      <c r="E320" s="835" t="s">
        <v>2240</v>
      </c>
      <c r="F320" s="833" t="s">
        <v>2227</v>
      </c>
      <c r="G320" s="833" t="s">
        <v>2274</v>
      </c>
      <c r="H320" s="833" t="s">
        <v>606</v>
      </c>
      <c r="I320" s="833" t="s">
        <v>2284</v>
      </c>
      <c r="J320" s="833" t="s">
        <v>2285</v>
      </c>
      <c r="K320" s="833" t="s">
        <v>2286</v>
      </c>
      <c r="L320" s="836">
        <v>400.2</v>
      </c>
      <c r="M320" s="836">
        <v>400.2</v>
      </c>
      <c r="N320" s="833">
        <v>1</v>
      </c>
      <c r="O320" s="837">
        <v>1</v>
      </c>
      <c r="P320" s="836">
        <v>400.2</v>
      </c>
      <c r="Q320" s="838">
        <v>1</v>
      </c>
      <c r="R320" s="833">
        <v>1</v>
      </c>
      <c r="S320" s="838">
        <v>1</v>
      </c>
      <c r="T320" s="837">
        <v>1</v>
      </c>
      <c r="U320" s="839">
        <v>1</v>
      </c>
    </row>
    <row r="321" spans="1:21" ht="14.45" customHeight="1" x14ac:dyDescent="0.2">
      <c r="A321" s="832">
        <v>11</v>
      </c>
      <c r="B321" s="833" t="s">
        <v>2224</v>
      </c>
      <c r="C321" s="833" t="s">
        <v>2230</v>
      </c>
      <c r="D321" s="834" t="s">
        <v>4292</v>
      </c>
      <c r="E321" s="835" t="s">
        <v>2240</v>
      </c>
      <c r="F321" s="833" t="s">
        <v>2227</v>
      </c>
      <c r="G321" s="833" t="s">
        <v>2274</v>
      </c>
      <c r="H321" s="833" t="s">
        <v>606</v>
      </c>
      <c r="I321" s="833" t="s">
        <v>2307</v>
      </c>
      <c r="J321" s="833" t="s">
        <v>2308</v>
      </c>
      <c r="K321" s="833" t="s">
        <v>2309</v>
      </c>
      <c r="L321" s="836">
        <v>971.25</v>
      </c>
      <c r="M321" s="836">
        <v>971.25</v>
      </c>
      <c r="N321" s="833">
        <v>1</v>
      </c>
      <c r="O321" s="837">
        <v>1</v>
      </c>
      <c r="P321" s="836">
        <v>971.25</v>
      </c>
      <c r="Q321" s="838">
        <v>1</v>
      </c>
      <c r="R321" s="833">
        <v>1</v>
      </c>
      <c r="S321" s="838">
        <v>1</v>
      </c>
      <c r="T321" s="837">
        <v>1</v>
      </c>
      <c r="U321" s="839">
        <v>1</v>
      </c>
    </row>
    <row r="322" spans="1:21" ht="14.45" customHeight="1" x14ac:dyDescent="0.2">
      <c r="A322" s="832">
        <v>11</v>
      </c>
      <c r="B322" s="833" t="s">
        <v>2224</v>
      </c>
      <c r="C322" s="833" t="s">
        <v>2230</v>
      </c>
      <c r="D322" s="834" t="s">
        <v>4292</v>
      </c>
      <c r="E322" s="835" t="s">
        <v>2240</v>
      </c>
      <c r="F322" s="833" t="s">
        <v>2227</v>
      </c>
      <c r="G322" s="833" t="s">
        <v>2274</v>
      </c>
      <c r="H322" s="833" t="s">
        <v>606</v>
      </c>
      <c r="I322" s="833" t="s">
        <v>2493</v>
      </c>
      <c r="J322" s="833" t="s">
        <v>2326</v>
      </c>
      <c r="K322" s="833" t="s">
        <v>2327</v>
      </c>
      <c r="L322" s="836">
        <v>349.6</v>
      </c>
      <c r="M322" s="836">
        <v>699.2</v>
      </c>
      <c r="N322" s="833">
        <v>2</v>
      </c>
      <c r="O322" s="837">
        <v>2</v>
      </c>
      <c r="P322" s="836">
        <v>699.2</v>
      </c>
      <c r="Q322" s="838">
        <v>1</v>
      </c>
      <c r="R322" s="833">
        <v>2</v>
      </c>
      <c r="S322" s="838">
        <v>1</v>
      </c>
      <c r="T322" s="837">
        <v>2</v>
      </c>
      <c r="U322" s="839">
        <v>1</v>
      </c>
    </row>
    <row r="323" spans="1:21" ht="14.45" customHeight="1" x14ac:dyDescent="0.2">
      <c r="A323" s="832">
        <v>11</v>
      </c>
      <c r="B323" s="833" t="s">
        <v>2224</v>
      </c>
      <c r="C323" s="833" t="s">
        <v>2230</v>
      </c>
      <c r="D323" s="834" t="s">
        <v>4292</v>
      </c>
      <c r="E323" s="835" t="s">
        <v>2240</v>
      </c>
      <c r="F323" s="833" t="s">
        <v>2227</v>
      </c>
      <c r="G323" s="833" t="s">
        <v>2274</v>
      </c>
      <c r="H323" s="833" t="s">
        <v>606</v>
      </c>
      <c r="I323" s="833" t="s">
        <v>2494</v>
      </c>
      <c r="J323" s="833" t="s">
        <v>2474</v>
      </c>
      <c r="K323" s="833"/>
      <c r="L323" s="836">
        <v>180.55</v>
      </c>
      <c r="M323" s="836">
        <v>180.55</v>
      </c>
      <c r="N323" s="833">
        <v>1</v>
      </c>
      <c r="O323" s="837">
        <v>1</v>
      </c>
      <c r="P323" s="836">
        <v>180.55</v>
      </c>
      <c r="Q323" s="838">
        <v>1</v>
      </c>
      <c r="R323" s="833">
        <v>1</v>
      </c>
      <c r="S323" s="838">
        <v>1</v>
      </c>
      <c r="T323" s="837">
        <v>1</v>
      </c>
      <c r="U323" s="839">
        <v>1</v>
      </c>
    </row>
    <row r="324" spans="1:21" ht="14.45" customHeight="1" x14ac:dyDescent="0.2">
      <c r="A324" s="832">
        <v>11</v>
      </c>
      <c r="B324" s="833" t="s">
        <v>2224</v>
      </c>
      <c r="C324" s="833" t="s">
        <v>2230</v>
      </c>
      <c r="D324" s="834" t="s">
        <v>4292</v>
      </c>
      <c r="E324" s="835" t="s">
        <v>2240</v>
      </c>
      <c r="F324" s="833" t="s">
        <v>2227</v>
      </c>
      <c r="G324" s="833" t="s">
        <v>2274</v>
      </c>
      <c r="H324" s="833" t="s">
        <v>606</v>
      </c>
      <c r="I324" s="833" t="s">
        <v>2697</v>
      </c>
      <c r="J324" s="833" t="s">
        <v>2698</v>
      </c>
      <c r="K324" s="833" t="s">
        <v>2699</v>
      </c>
      <c r="L324" s="836">
        <v>589.99</v>
      </c>
      <c r="M324" s="836">
        <v>589.99</v>
      </c>
      <c r="N324" s="833">
        <v>1</v>
      </c>
      <c r="O324" s="837">
        <v>1</v>
      </c>
      <c r="P324" s="836">
        <v>589.99</v>
      </c>
      <c r="Q324" s="838">
        <v>1</v>
      </c>
      <c r="R324" s="833">
        <v>1</v>
      </c>
      <c r="S324" s="838">
        <v>1</v>
      </c>
      <c r="T324" s="837">
        <v>1</v>
      </c>
      <c r="U324" s="839">
        <v>1</v>
      </c>
    </row>
    <row r="325" spans="1:21" ht="14.45" customHeight="1" x14ac:dyDescent="0.2">
      <c r="A325" s="832">
        <v>11</v>
      </c>
      <c r="B325" s="833" t="s">
        <v>2224</v>
      </c>
      <c r="C325" s="833" t="s">
        <v>2230</v>
      </c>
      <c r="D325" s="834" t="s">
        <v>4292</v>
      </c>
      <c r="E325" s="835" t="s">
        <v>2240</v>
      </c>
      <c r="F325" s="833" t="s">
        <v>2227</v>
      </c>
      <c r="G325" s="833" t="s">
        <v>2274</v>
      </c>
      <c r="H325" s="833" t="s">
        <v>606</v>
      </c>
      <c r="I325" s="833" t="s">
        <v>2700</v>
      </c>
      <c r="J325" s="833" t="s">
        <v>2701</v>
      </c>
      <c r="K325" s="833" t="s">
        <v>2702</v>
      </c>
      <c r="L325" s="836">
        <v>349.6</v>
      </c>
      <c r="M325" s="836">
        <v>349.6</v>
      </c>
      <c r="N325" s="833">
        <v>1</v>
      </c>
      <c r="O325" s="837">
        <v>1</v>
      </c>
      <c r="P325" s="836">
        <v>349.6</v>
      </c>
      <c r="Q325" s="838">
        <v>1</v>
      </c>
      <c r="R325" s="833">
        <v>1</v>
      </c>
      <c r="S325" s="838">
        <v>1</v>
      </c>
      <c r="T325" s="837">
        <v>1</v>
      </c>
      <c r="U325" s="839">
        <v>1</v>
      </c>
    </row>
    <row r="326" spans="1:21" ht="14.45" customHeight="1" x14ac:dyDescent="0.2">
      <c r="A326" s="832">
        <v>11</v>
      </c>
      <c r="B326" s="833" t="s">
        <v>2224</v>
      </c>
      <c r="C326" s="833" t="s">
        <v>2230</v>
      </c>
      <c r="D326" s="834" t="s">
        <v>4292</v>
      </c>
      <c r="E326" s="835" t="s">
        <v>2240</v>
      </c>
      <c r="F326" s="833" t="s">
        <v>2227</v>
      </c>
      <c r="G326" s="833" t="s">
        <v>2703</v>
      </c>
      <c r="H326" s="833" t="s">
        <v>606</v>
      </c>
      <c r="I326" s="833" t="s">
        <v>2704</v>
      </c>
      <c r="J326" s="833" t="s">
        <v>2705</v>
      </c>
      <c r="K326" s="833" t="s">
        <v>2706</v>
      </c>
      <c r="L326" s="836">
        <v>0</v>
      </c>
      <c r="M326" s="836">
        <v>0</v>
      </c>
      <c r="N326" s="833">
        <v>2</v>
      </c>
      <c r="O326" s="837">
        <v>2</v>
      </c>
      <c r="P326" s="836"/>
      <c r="Q326" s="838"/>
      <c r="R326" s="833"/>
      <c r="S326" s="838">
        <v>0</v>
      </c>
      <c r="T326" s="837"/>
      <c r="U326" s="839">
        <v>0</v>
      </c>
    </row>
    <row r="327" spans="1:21" ht="14.45" customHeight="1" x14ac:dyDescent="0.2">
      <c r="A327" s="832">
        <v>11</v>
      </c>
      <c r="B327" s="833" t="s">
        <v>2224</v>
      </c>
      <c r="C327" s="833" t="s">
        <v>2230</v>
      </c>
      <c r="D327" s="834" t="s">
        <v>4292</v>
      </c>
      <c r="E327" s="835" t="s">
        <v>2240</v>
      </c>
      <c r="F327" s="833" t="s">
        <v>2227</v>
      </c>
      <c r="G327" s="833" t="s">
        <v>2269</v>
      </c>
      <c r="H327" s="833" t="s">
        <v>606</v>
      </c>
      <c r="I327" s="833" t="s">
        <v>2275</v>
      </c>
      <c r="J327" s="833" t="s">
        <v>2287</v>
      </c>
      <c r="K327" s="833" t="s">
        <v>2288</v>
      </c>
      <c r="L327" s="836">
        <v>245.43</v>
      </c>
      <c r="M327" s="836">
        <v>1472.5800000000002</v>
      </c>
      <c r="N327" s="833">
        <v>6</v>
      </c>
      <c r="O327" s="837">
        <v>6</v>
      </c>
      <c r="P327" s="836">
        <v>1472.5800000000002</v>
      </c>
      <c r="Q327" s="838">
        <v>1</v>
      </c>
      <c r="R327" s="833">
        <v>6</v>
      </c>
      <c r="S327" s="838">
        <v>1</v>
      </c>
      <c r="T327" s="837">
        <v>6</v>
      </c>
      <c r="U327" s="839">
        <v>1</v>
      </c>
    </row>
    <row r="328" spans="1:21" ht="14.45" customHeight="1" x14ac:dyDescent="0.2">
      <c r="A328" s="832">
        <v>11</v>
      </c>
      <c r="B328" s="833" t="s">
        <v>2224</v>
      </c>
      <c r="C328" s="833" t="s">
        <v>2230</v>
      </c>
      <c r="D328" s="834" t="s">
        <v>4292</v>
      </c>
      <c r="E328" s="835" t="s">
        <v>2240</v>
      </c>
      <c r="F328" s="833" t="s">
        <v>2227</v>
      </c>
      <c r="G328" s="833" t="s">
        <v>2269</v>
      </c>
      <c r="H328" s="833" t="s">
        <v>606</v>
      </c>
      <c r="I328" s="833" t="s">
        <v>2302</v>
      </c>
      <c r="J328" s="833" t="s">
        <v>2311</v>
      </c>
      <c r="K328" s="833" t="s">
        <v>2324</v>
      </c>
      <c r="L328" s="836">
        <v>748.12</v>
      </c>
      <c r="M328" s="836">
        <v>748.12</v>
      </c>
      <c r="N328" s="833">
        <v>1</v>
      </c>
      <c r="O328" s="837">
        <v>1</v>
      </c>
      <c r="P328" s="836">
        <v>748.12</v>
      </c>
      <c r="Q328" s="838">
        <v>1</v>
      </c>
      <c r="R328" s="833">
        <v>1</v>
      </c>
      <c r="S328" s="838">
        <v>1</v>
      </c>
      <c r="T328" s="837">
        <v>1</v>
      </c>
      <c r="U328" s="839">
        <v>1</v>
      </c>
    </row>
    <row r="329" spans="1:21" ht="14.45" customHeight="1" x14ac:dyDescent="0.2">
      <c r="A329" s="832">
        <v>11</v>
      </c>
      <c r="B329" s="833" t="s">
        <v>2224</v>
      </c>
      <c r="C329" s="833" t="s">
        <v>2230</v>
      </c>
      <c r="D329" s="834" t="s">
        <v>4292</v>
      </c>
      <c r="E329" s="835" t="s">
        <v>2240</v>
      </c>
      <c r="F329" s="833" t="s">
        <v>2227</v>
      </c>
      <c r="G329" s="833" t="s">
        <v>2269</v>
      </c>
      <c r="H329" s="833" t="s">
        <v>606</v>
      </c>
      <c r="I329" s="833" t="s">
        <v>2325</v>
      </c>
      <c r="J329" s="833" t="s">
        <v>2326</v>
      </c>
      <c r="K329" s="833" t="s">
        <v>2327</v>
      </c>
      <c r="L329" s="836">
        <v>350</v>
      </c>
      <c r="M329" s="836">
        <v>1050</v>
      </c>
      <c r="N329" s="833">
        <v>3</v>
      </c>
      <c r="O329" s="837">
        <v>3</v>
      </c>
      <c r="P329" s="836">
        <v>1050</v>
      </c>
      <c r="Q329" s="838">
        <v>1</v>
      </c>
      <c r="R329" s="833">
        <v>3</v>
      </c>
      <c r="S329" s="838">
        <v>1</v>
      </c>
      <c r="T329" s="837">
        <v>3</v>
      </c>
      <c r="U329" s="839">
        <v>1</v>
      </c>
    </row>
    <row r="330" spans="1:21" ht="14.45" customHeight="1" x14ac:dyDescent="0.2">
      <c r="A330" s="832">
        <v>11</v>
      </c>
      <c r="B330" s="833" t="s">
        <v>2224</v>
      </c>
      <c r="C330" s="833" t="s">
        <v>2230</v>
      </c>
      <c r="D330" s="834" t="s">
        <v>4292</v>
      </c>
      <c r="E330" s="835" t="s">
        <v>2240</v>
      </c>
      <c r="F330" s="833" t="s">
        <v>2227</v>
      </c>
      <c r="G330" s="833" t="s">
        <v>2269</v>
      </c>
      <c r="H330" s="833" t="s">
        <v>606</v>
      </c>
      <c r="I330" s="833" t="s">
        <v>2707</v>
      </c>
      <c r="J330" s="833" t="s">
        <v>2708</v>
      </c>
      <c r="K330" s="833" t="s">
        <v>2709</v>
      </c>
      <c r="L330" s="836">
        <v>350</v>
      </c>
      <c r="M330" s="836">
        <v>700</v>
      </c>
      <c r="N330" s="833">
        <v>2</v>
      </c>
      <c r="O330" s="837">
        <v>2</v>
      </c>
      <c r="P330" s="836">
        <v>700</v>
      </c>
      <c r="Q330" s="838">
        <v>1</v>
      </c>
      <c r="R330" s="833">
        <v>2</v>
      </c>
      <c r="S330" s="838">
        <v>1</v>
      </c>
      <c r="T330" s="837">
        <v>2</v>
      </c>
      <c r="U330" s="839">
        <v>1</v>
      </c>
    </row>
    <row r="331" spans="1:21" ht="14.45" customHeight="1" x14ac:dyDescent="0.2">
      <c r="A331" s="832">
        <v>11</v>
      </c>
      <c r="B331" s="833" t="s">
        <v>2224</v>
      </c>
      <c r="C331" s="833" t="s">
        <v>2230</v>
      </c>
      <c r="D331" s="834" t="s">
        <v>4292</v>
      </c>
      <c r="E331" s="835" t="s">
        <v>2240</v>
      </c>
      <c r="F331" s="833" t="s">
        <v>2227</v>
      </c>
      <c r="G331" s="833" t="s">
        <v>2269</v>
      </c>
      <c r="H331" s="833" t="s">
        <v>606</v>
      </c>
      <c r="I331" s="833" t="s">
        <v>2710</v>
      </c>
      <c r="J331" s="833" t="s">
        <v>2711</v>
      </c>
      <c r="K331" s="833" t="s">
        <v>2712</v>
      </c>
      <c r="L331" s="836">
        <v>50.5</v>
      </c>
      <c r="M331" s="836">
        <v>50.5</v>
      </c>
      <c r="N331" s="833">
        <v>1</v>
      </c>
      <c r="O331" s="837">
        <v>1</v>
      </c>
      <c r="P331" s="836">
        <v>50.5</v>
      </c>
      <c r="Q331" s="838">
        <v>1</v>
      </c>
      <c r="R331" s="833">
        <v>1</v>
      </c>
      <c r="S331" s="838">
        <v>1</v>
      </c>
      <c r="T331" s="837">
        <v>1</v>
      </c>
      <c r="U331" s="839">
        <v>1</v>
      </c>
    </row>
    <row r="332" spans="1:21" ht="14.45" customHeight="1" x14ac:dyDescent="0.2">
      <c r="A332" s="832">
        <v>11</v>
      </c>
      <c r="B332" s="833" t="s">
        <v>2224</v>
      </c>
      <c r="C332" s="833" t="s">
        <v>2230</v>
      </c>
      <c r="D332" s="834" t="s">
        <v>4292</v>
      </c>
      <c r="E332" s="835" t="s">
        <v>2240</v>
      </c>
      <c r="F332" s="833" t="s">
        <v>2227</v>
      </c>
      <c r="G332" s="833" t="s">
        <v>2269</v>
      </c>
      <c r="H332" s="833" t="s">
        <v>606</v>
      </c>
      <c r="I332" s="833" t="s">
        <v>2713</v>
      </c>
      <c r="J332" s="833" t="s">
        <v>2714</v>
      </c>
      <c r="K332" s="833" t="s">
        <v>2715</v>
      </c>
      <c r="L332" s="836">
        <v>933.52</v>
      </c>
      <c r="M332" s="836">
        <v>933.52</v>
      </c>
      <c r="N332" s="833">
        <v>1</v>
      </c>
      <c r="O332" s="837">
        <v>1</v>
      </c>
      <c r="P332" s="836"/>
      <c r="Q332" s="838">
        <v>0</v>
      </c>
      <c r="R332" s="833"/>
      <c r="S332" s="838">
        <v>0</v>
      </c>
      <c r="T332" s="837"/>
      <c r="U332" s="839">
        <v>0</v>
      </c>
    </row>
    <row r="333" spans="1:21" ht="14.45" customHeight="1" x14ac:dyDescent="0.2">
      <c r="A333" s="832">
        <v>11</v>
      </c>
      <c r="B333" s="833" t="s">
        <v>2224</v>
      </c>
      <c r="C333" s="833" t="s">
        <v>2230</v>
      </c>
      <c r="D333" s="834" t="s">
        <v>4292</v>
      </c>
      <c r="E333" s="835" t="s">
        <v>2240</v>
      </c>
      <c r="F333" s="833" t="s">
        <v>2227</v>
      </c>
      <c r="G333" s="833" t="s">
        <v>2269</v>
      </c>
      <c r="H333" s="833" t="s">
        <v>606</v>
      </c>
      <c r="I333" s="833" t="s">
        <v>2289</v>
      </c>
      <c r="J333" s="833" t="s">
        <v>2290</v>
      </c>
      <c r="K333" s="833" t="s">
        <v>2291</v>
      </c>
      <c r="L333" s="836">
        <v>971.25</v>
      </c>
      <c r="M333" s="836">
        <v>971.25</v>
      </c>
      <c r="N333" s="833">
        <v>1</v>
      </c>
      <c r="O333" s="837">
        <v>1</v>
      </c>
      <c r="P333" s="836">
        <v>971.25</v>
      </c>
      <c r="Q333" s="838">
        <v>1</v>
      </c>
      <c r="R333" s="833">
        <v>1</v>
      </c>
      <c r="S333" s="838">
        <v>1</v>
      </c>
      <c r="T333" s="837">
        <v>1</v>
      </c>
      <c r="U333" s="839">
        <v>1</v>
      </c>
    </row>
    <row r="334" spans="1:21" ht="14.45" customHeight="1" x14ac:dyDescent="0.2">
      <c r="A334" s="832">
        <v>11</v>
      </c>
      <c r="B334" s="833" t="s">
        <v>2224</v>
      </c>
      <c r="C334" s="833" t="s">
        <v>2230</v>
      </c>
      <c r="D334" s="834" t="s">
        <v>4292</v>
      </c>
      <c r="E334" s="835" t="s">
        <v>2240</v>
      </c>
      <c r="F334" s="833" t="s">
        <v>2227</v>
      </c>
      <c r="G334" s="833" t="s">
        <v>2269</v>
      </c>
      <c r="H334" s="833" t="s">
        <v>606</v>
      </c>
      <c r="I334" s="833" t="s">
        <v>2473</v>
      </c>
      <c r="J334" s="833" t="s">
        <v>2474</v>
      </c>
      <c r="K334" s="833" t="s">
        <v>2475</v>
      </c>
      <c r="L334" s="836">
        <v>180</v>
      </c>
      <c r="M334" s="836">
        <v>1260</v>
      </c>
      <c r="N334" s="833">
        <v>7</v>
      </c>
      <c r="O334" s="837">
        <v>6</v>
      </c>
      <c r="P334" s="836">
        <v>1260</v>
      </c>
      <c r="Q334" s="838">
        <v>1</v>
      </c>
      <c r="R334" s="833">
        <v>7</v>
      </c>
      <c r="S334" s="838">
        <v>1</v>
      </c>
      <c r="T334" s="837">
        <v>6</v>
      </c>
      <c r="U334" s="839">
        <v>1</v>
      </c>
    </row>
    <row r="335" spans="1:21" ht="14.45" customHeight="1" x14ac:dyDescent="0.2">
      <c r="A335" s="832">
        <v>11</v>
      </c>
      <c r="B335" s="833" t="s">
        <v>2224</v>
      </c>
      <c r="C335" s="833" t="s">
        <v>2230</v>
      </c>
      <c r="D335" s="834" t="s">
        <v>4292</v>
      </c>
      <c r="E335" s="835" t="s">
        <v>2240</v>
      </c>
      <c r="F335" s="833" t="s">
        <v>2227</v>
      </c>
      <c r="G335" s="833" t="s">
        <v>2269</v>
      </c>
      <c r="H335" s="833" t="s">
        <v>606</v>
      </c>
      <c r="I335" s="833" t="s">
        <v>2716</v>
      </c>
      <c r="J335" s="833" t="s">
        <v>2276</v>
      </c>
      <c r="K335" s="833"/>
      <c r="L335" s="836">
        <v>100</v>
      </c>
      <c r="M335" s="836">
        <v>100</v>
      </c>
      <c r="N335" s="833">
        <v>1</v>
      </c>
      <c r="O335" s="837">
        <v>1</v>
      </c>
      <c r="P335" s="836">
        <v>100</v>
      </c>
      <c r="Q335" s="838">
        <v>1</v>
      </c>
      <c r="R335" s="833">
        <v>1</v>
      </c>
      <c r="S335" s="838">
        <v>1</v>
      </c>
      <c r="T335" s="837">
        <v>1</v>
      </c>
      <c r="U335" s="839">
        <v>1</v>
      </c>
    </row>
    <row r="336" spans="1:21" ht="14.45" customHeight="1" x14ac:dyDescent="0.2">
      <c r="A336" s="832">
        <v>11</v>
      </c>
      <c r="B336" s="833" t="s">
        <v>2224</v>
      </c>
      <c r="C336" s="833" t="s">
        <v>2230</v>
      </c>
      <c r="D336" s="834" t="s">
        <v>4292</v>
      </c>
      <c r="E336" s="835" t="s">
        <v>2240</v>
      </c>
      <c r="F336" s="833" t="s">
        <v>2227</v>
      </c>
      <c r="G336" s="833" t="s">
        <v>2269</v>
      </c>
      <c r="H336" s="833" t="s">
        <v>606</v>
      </c>
      <c r="I336" s="833" t="s">
        <v>2500</v>
      </c>
      <c r="J336" s="833" t="s">
        <v>2501</v>
      </c>
      <c r="K336" s="833"/>
      <c r="L336" s="836">
        <v>600</v>
      </c>
      <c r="M336" s="836">
        <v>600</v>
      </c>
      <c r="N336" s="833">
        <v>1</v>
      </c>
      <c r="O336" s="837">
        <v>1</v>
      </c>
      <c r="P336" s="836"/>
      <c r="Q336" s="838">
        <v>0</v>
      </c>
      <c r="R336" s="833"/>
      <c r="S336" s="838">
        <v>0</v>
      </c>
      <c r="T336" s="837"/>
      <c r="U336" s="839">
        <v>0</v>
      </c>
    </row>
    <row r="337" spans="1:21" ht="14.45" customHeight="1" x14ac:dyDescent="0.2">
      <c r="A337" s="832">
        <v>11</v>
      </c>
      <c r="B337" s="833" t="s">
        <v>2224</v>
      </c>
      <c r="C337" s="833" t="s">
        <v>2230</v>
      </c>
      <c r="D337" s="834" t="s">
        <v>4292</v>
      </c>
      <c r="E337" s="835" t="s">
        <v>2240</v>
      </c>
      <c r="F337" s="833" t="s">
        <v>2227</v>
      </c>
      <c r="G337" s="833" t="s">
        <v>2269</v>
      </c>
      <c r="H337" s="833" t="s">
        <v>606</v>
      </c>
      <c r="I337" s="833" t="s">
        <v>2502</v>
      </c>
      <c r="J337" s="833" t="s">
        <v>2503</v>
      </c>
      <c r="K337" s="833" t="s">
        <v>2504</v>
      </c>
      <c r="L337" s="836">
        <v>700</v>
      </c>
      <c r="M337" s="836">
        <v>700</v>
      </c>
      <c r="N337" s="833">
        <v>1</v>
      </c>
      <c r="O337" s="837">
        <v>1</v>
      </c>
      <c r="P337" s="836">
        <v>700</v>
      </c>
      <c r="Q337" s="838">
        <v>1</v>
      </c>
      <c r="R337" s="833">
        <v>1</v>
      </c>
      <c r="S337" s="838">
        <v>1</v>
      </c>
      <c r="T337" s="837">
        <v>1</v>
      </c>
      <c r="U337" s="839">
        <v>1</v>
      </c>
    </row>
    <row r="338" spans="1:21" ht="14.45" customHeight="1" x14ac:dyDescent="0.2">
      <c r="A338" s="832">
        <v>11</v>
      </c>
      <c r="B338" s="833" t="s">
        <v>2224</v>
      </c>
      <c r="C338" s="833" t="s">
        <v>2230</v>
      </c>
      <c r="D338" s="834" t="s">
        <v>4292</v>
      </c>
      <c r="E338" s="835" t="s">
        <v>2240</v>
      </c>
      <c r="F338" s="833" t="s">
        <v>2227</v>
      </c>
      <c r="G338" s="833" t="s">
        <v>2269</v>
      </c>
      <c r="H338" s="833" t="s">
        <v>606</v>
      </c>
      <c r="I338" s="833" t="s">
        <v>2717</v>
      </c>
      <c r="J338" s="833" t="s">
        <v>2718</v>
      </c>
      <c r="K338" s="833" t="s">
        <v>2719</v>
      </c>
      <c r="L338" s="836">
        <v>249.37</v>
      </c>
      <c r="M338" s="836">
        <v>1246.8499999999999</v>
      </c>
      <c r="N338" s="833">
        <v>5</v>
      </c>
      <c r="O338" s="837">
        <v>5</v>
      </c>
      <c r="P338" s="836">
        <v>1246.8499999999999</v>
      </c>
      <c r="Q338" s="838">
        <v>1</v>
      </c>
      <c r="R338" s="833">
        <v>5</v>
      </c>
      <c r="S338" s="838">
        <v>1</v>
      </c>
      <c r="T338" s="837">
        <v>5</v>
      </c>
      <c r="U338" s="839">
        <v>1</v>
      </c>
    </row>
    <row r="339" spans="1:21" ht="14.45" customHeight="1" x14ac:dyDescent="0.2">
      <c r="A339" s="832">
        <v>11</v>
      </c>
      <c r="B339" s="833" t="s">
        <v>2224</v>
      </c>
      <c r="C339" s="833" t="s">
        <v>2230</v>
      </c>
      <c r="D339" s="834" t="s">
        <v>4292</v>
      </c>
      <c r="E339" s="835" t="s">
        <v>2240</v>
      </c>
      <c r="F339" s="833" t="s">
        <v>2227</v>
      </c>
      <c r="G339" s="833" t="s">
        <v>2269</v>
      </c>
      <c r="H339" s="833" t="s">
        <v>606</v>
      </c>
      <c r="I339" s="833" t="s">
        <v>2720</v>
      </c>
      <c r="J339" s="833" t="s">
        <v>2509</v>
      </c>
      <c r="K339" s="833" t="s">
        <v>2721</v>
      </c>
      <c r="L339" s="836">
        <v>1600</v>
      </c>
      <c r="M339" s="836">
        <v>3200</v>
      </c>
      <c r="N339" s="833">
        <v>2</v>
      </c>
      <c r="O339" s="837">
        <v>2</v>
      </c>
      <c r="P339" s="836">
        <v>3200</v>
      </c>
      <c r="Q339" s="838">
        <v>1</v>
      </c>
      <c r="R339" s="833">
        <v>2</v>
      </c>
      <c r="S339" s="838">
        <v>1</v>
      </c>
      <c r="T339" s="837">
        <v>2</v>
      </c>
      <c r="U339" s="839">
        <v>1</v>
      </c>
    </row>
    <row r="340" spans="1:21" ht="14.45" customHeight="1" x14ac:dyDescent="0.2">
      <c r="A340" s="832">
        <v>11</v>
      </c>
      <c r="B340" s="833" t="s">
        <v>2224</v>
      </c>
      <c r="C340" s="833" t="s">
        <v>2230</v>
      </c>
      <c r="D340" s="834" t="s">
        <v>4292</v>
      </c>
      <c r="E340" s="835" t="s">
        <v>2240</v>
      </c>
      <c r="F340" s="833" t="s">
        <v>2227</v>
      </c>
      <c r="G340" s="833" t="s">
        <v>2269</v>
      </c>
      <c r="H340" s="833" t="s">
        <v>606</v>
      </c>
      <c r="I340" s="833" t="s">
        <v>2722</v>
      </c>
      <c r="J340" s="833" t="s">
        <v>2711</v>
      </c>
      <c r="K340" s="833" t="s">
        <v>2723</v>
      </c>
      <c r="L340" s="836">
        <v>58.5</v>
      </c>
      <c r="M340" s="836">
        <v>58.5</v>
      </c>
      <c r="N340" s="833">
        <v>1</v>
      </c>
      <c r="O340" s="837">
        <v>1</v>
      </c>
      <c r="P340" s="836">
        <v>58.5</v>
      </c>
      <c r="Q340" s="838">
        <v>1</v>
      </c>
      <c r="R340" s="833">
        <v>1</v>
      </c>
      <c r="S340" s="838">
        <v>1</v>
      </c>
      <c r="T340" s="837">
        <v>1</v>
      </c>
      <c r="U340" s="839">
        <v>1</v>
      </c>
    </row>
    <row r="341" spans="1:21" ht="14.45" customHeight="1" x14ac:dyDescent="0.2">
      <c r="A341" s="832">
        <v>11</v>
      </c>
      <c r="B341" s="833" t="s">
        <v>2224</v>
      </c>
      <c r="C341" s="833" t="s">
        <v>2230</v>
      </c>
      <c r="D341" s="834" t="s">
        <v>4292</v>
      </c>
      <c r="E341" s="835" t="s">
        <v>2240</v>
      </c>
      <c r="F341" s="833" t="s">
        <v>2227</v>
      </c>
      <c r="G341" s="833" t="s">
        <v>2269</v>
      </c>
      <c r="H341" s="833" t="s">
        <v>606</v>
      </c>
      <c r="I341" s="833" t="s">
        <v>2724</v>
      </c>
      <c r="J341" s="833" t="s">
        <v>2725</v>
      </c>
      <c r="K341" s="833" t="s">
        <v>2726</v>
      </c>
      <c r="L341" s="836">
        <v>350</v>
      </c>
      <c r="M341" s="836">
        <v>350</v>
      </c>
      <c r="N341" s="833">
        <v>1</v>
      </c>
      <c r="O341" s="837">
        <v>1</v>
      </c>
      <c r="P341" s="836">
        <v>350</v>
      </c>
      <c r="Q341" s="838">
        <v>1</v>
      </c>
      <c r="R341" s="833">
        <v>1</v>
      </c>
      <c r="S341" s="838">
        <v>1</v>
      </c>
      <c r="T341" s="837">
        <v>1</v>
      </c>
      <c r="U341" s="839">
        <v>1</v>
      </c>
    </row>
    <row r="342" spans="1:21" ht="14.45" customHeight="1" x14ac:dyDescent="0.2">
      <c r="A342" s="832">
        <v>11</v>
      </c>
      <c r="B342" s="833" t="s">
        <v>2224</v>
      </c>
      <c r="C342" s="833" t="s">
        <v>2230</v>
      </c>
      <c r="D342" s="834" t="s">
        <v>4292</v>
      </c>
      <c r="E342" s="835" t="s">
        <v>2240</v>
      </c>
      <c r="F342" s="833" t="s">
        <v>2227</v>
      </c>
      <c r="G342" s="833" t="s">
        <v>2269</v>
      </c>
      <c r="H342" s="833" t="s">
        <v>606</v>
      </c>
      <c r="I342" s="833" t="s">
        <v>2727</v>
      </c>
      <c r="J342" s="833" t="s">
        <v>2728</v>
      </c>
      <c r="K342" s="833" t="s">
        <v>2729</v>
      </c>
      <c r="L342" s="836">
        <v>3200</v>
      </c>
      <c r="M342" s="836">
        <v>3200</v>
      </c>
      <c r="N342" s="833">
        <v>1</v>
      </c>
      <c r="O342" s="837">
        <v>1</v>
      </c>
      <c r="P342" s="836">
        <v>3200</v>
      </c>
      <c r="Q342" s="838">
        <v>1</v>
      </c>
      <c r="R342" s="833">
        <v>1</v>
      </c>
      <c r="S342" s="838">
        <v>1</v>
      </c>
      <c r="T342" s="837">
        <v>1</v>
      </c>
      <c r="U342" s="839">
        <v>1</v>
      </c>
    </row>
    <row r="343" spans="1:21" ht="14.45" customHeight="1" x14ac:dyDescent="0.2">
      <c r="A343" s="832">
        <v>11</v>
      </c>
      <c r="B343" s="833" t="s">
        <v>2224</v>
      </c>
      <c r="C343" s="833" t="s">
        <v>2230</v>
      </c>
      <c r="D343" s="834" t="s">
        <v>4292</v>
      </c>
      <c r="E343" s="835" t="s">
        <v>2240</v>
      </c>
      <c r="F343" s="833" t="s">
        <v>2227</v>
      </c>
      <c r="G343" s="833" t="s">
        <v>2269</v>
      </c>
      <c r="H343" s="833" t="s">
        <v>606</v>
      </c>
      <c r="I343" s="833" t="s">
        <v>2730</v>
      </c>
      <c r="J343" s="833" t="s">
        <v>2731</v>
      </c>
      <c r="K343" s="833" t="s">
        <v>2732</v>
      </c>
      <c r="L343" s="836">
        <v>1600</v>
      </c>
      <c r="M343" s="836">
        <v>4800</v>
      </c>
      <c r="N343" s="833">
        <v>3</v>
      </c>
      <c r="O343" s="837">
        <v>3</v>
      </c>
      <c r="P343" s="836">
        <v>3200</v>
      </c>
      <c r="Q343" s="838">
        <v>0.66666666666666663</v>
      </c>
      <c r="R343" s="833">
        <v>2</v>
      </c>
      <c r="S343" s="838">
        <v>0.66666666666666663</v>
      </c>
      <c r="T343" s="837">
        <v>2</v>
      </c>
      <c r="U343" s="839">
        <v>0.66666666666666663</v>
      </c>
    </row>
    <row r="344" spans="1:21" ht="14.45" customHeight="1" x14ac:dyDescent="0.2">
      <c r="A344" s="832">
        <v>11</v>
      </c>
      <c r="B344" s="833" t="s">
        <v>2224</v>
      </c>
      <c r="C344" s="833" t="s">
        <v>2230</v>
      </c>
      <c r="D344" s="834" t="s">
        <v>4292</v>
      </c>
      <c r="E344" s="835" t="s">
        <v>2240</v>
      </c>
      <c r="F344" s="833" t="s">
        <v>2227</v>
      </c>
      <c r="G344" s="833" t="s">
        <v>2269</v>
      </c>
      <c r="H344" s="833" t="s">
        <v>606</v>
      </c>
      <c r="I344" s="833" t="s">
        <v>2680</v>
      </c>
      <c r="J344" s="833" t="s">
        <v>2681</v>
      </c>
      <c r="K344" s="833" t="s">
        <v>2682</v>
      </c>
      <c r="L344" s="836">
        <v>300</v>
      </c>
      <c r="M344" s="836">
        <v>300</v>
      </c>
      <c r="N344" s="833">
        <v>1</v>
      </c>
      <c r="O344" s="837">
        <v>1</v>
      </c>
      <c r="P344" s="836"/>
      <c r="Q344" s="838">
        <v>0</v>
      </c>
      <c r="R344" s="833"/>
      <c r="S344" s="838">
        <v>0</v>
      </c>
      <c r="T344" s="837"/>
      <c r="U344" s="839">
        <v>0</v>
      </c>
    </row>
    <row r="345" spans="1:21" ht="14.45" customHeight="1" x14ac:dyDescent="0.2">
      <c r="A345" s="832">
        <v>11</v>
      </c>
      <c r="B345" s="833" t="s">
        <v>2224</v>
      </c>
      <c r="C345" s="833" t="s">
        <v>2230</v>
      </c>
      <c r="D345" s="834" t="s">
        <v>4292</v>
      </c>
      <c r="E345" s="835" t="s">
        <v>2240</v>
      </c>
      <c r="F345" s="833" t="s">
        <v>2227</v>
      </c>
      <c r="G345" s="833" t="s">
        <v>2269</v>
      </c>
      <c r="H345" s="833" t="s">
        <v>606</v>
      </c>
      <c r="I345" s="833" t="s">
        <v>2683</v>
      </c>
      <c r="J345" s="833" t="s">
        <v>2733</v>
      </c>
      <c r="K345" s="833"/>
      <c r="L345" s="836">
        <v>250</v>
      </c>
      <c r="M345" s="836">
        <v>2000</v>
      </c>
      <c r="N345" s="833">
        <v>8</v>
      </c>
      <c r="O345" s="837">
        <v>8</v>
      </c>
      <c r="P345" s="836">
        <v>1500</v>
      </c>
      <c r="Q345" s="838">
        <v>0.75</v>
      </c>
      <c r="R345" s="833">
        <v>6</v>
      </c>
      <c r="S345" s="838">
        <v>0.75</v>
      </c>
      <c r="T345" s="837">
        <v>6</v>
      </c>
      <c r="U345" s="839">
        <v>0.75</v>
      </c>
    </row>
    <row r="346" spans="1:21" ht="14.45" customHeight="1" x14ac:dyDescent="0.2">
      <c r="A346" s="832">
        <v>11</v>
      </c>
      <c r="B346" s="833" t="s">
        <v>2224</v>
      </c>
      <c r="C346" s="833" t="s">
        <v>2230</v>
      </c>
      <c r="D346" s="834" t="s">
        <v>4292</v>
      </c>
      <c r="E346" s="835" t="s">
        <v>2240</v>
      </c>
      <c r="F346" s="833" t="s">
        <v>2227</v>
      </c>
      <c r="G346" s="833" t="s">
        <v>2269</v>
      </c>
      <c r="H346" s="833" t="s">
        <v>606</v>
      </c>
      <c r="I346" s="833" t="s">
        <v>2734</v>
      </c>
      <c r="J346" s="833" t="s">
        <v>2701</v>
      </c>
      <c r="K346" s="833" t="s">
        <v>2702</v>
      </c>
      <c r="L346" s="836">
        <v>350</v>
      </c>
      <c r="M346" s="836">
        <v>350</v>
      </c>
      <c r="N346" s="833">
        <v>1</v>
      </c>
      <c r="O346" s="837">
        <v>1</v>
      </c>
      <c r="P346" s="836">
        <v>350</v>
      </c>
      <c r="Q346" s="838">
        <v>1</v>
      </c>
      <c r="R346" s="833">
        <v>1</v>
      </c>
      <c r="S346" s="838">
        <v>1</v>
      </c>
      <c r="T346" s="837">
        <v>1</v>
      </c>
      <c r="U346" s="839">
        <v>1</v>
      </c>
    </row>
    <row r="347" spans="1:21" ht="14.45" customHeight="1" x14ac:dyDescent="0.2">
      <c r="A347" s="832">
        <v>11</v>
      </c>
      <c r="B347" s="833" t="s">
        <v>2224</v>
      </c>
      <c r="C347" s="833" t="s">
        <v>2230</v>
      </c>
      <c r="D347" s="834" t="s">
        <v>4292</v>
      </c>
      <c r="E347" s="835" t="s">
        <v>2240</v>
      </c>
      <c r="F347" s="833" t="s">
        <v>2227</v>
      </c>
      <c r="G347" s="833" t="s">
        <v>2269</v>
      </c>
      <c r="H347" s="833" t="s">
        <v>606</v>
      </c>
      <c r="I347" s="833" t="s">
        <v>2735</v>
      </c>
      <c r="J347" s="833" t="s">
        <v>2736</v>
      </c>
      <c r="K347" s="833"/>
      <c r="L347" s="836">
        <v>180</v>
      </c>
      <c r="M347" s="836">
        <v>360</v>
      </c>
      <c r="N347" s="833">
        <v>2</v>
      </c>
      <c r="O347" s="837">
        <v>1</v>
      </c>
      <c r="P347" s="836">
        <v>360</v>
      </c>
      <c r="Q347" s="838">
        <v>1</v>
      </c>
      <c r="R347" s="833">
        <v>2</v>
      </c>
      <c r="S347" s="838">
        <v>1</v>
      </c>
      <c r="T347" s="837">
        <v>1</v>
      </c>
      <c r="U347" s="839">
        <v>1</v>
      </c>
    </row>
    <row r="348" spans="1:21" ht="14.45" customHeight="1" x14ac:dyDescent="0.2">
      <c r="A348" s="832">
        <v>11</v>
      </c>
      <c r="B348" s="833" t="s">
        <v>2224</v>
      </c>
      <c r="C348" s="833" t="s">
        <v>2230</v>
      </c>
      <c r="D348" s="834" t="s">
        <v>4292</v>
      </c>
      <c r="E348" s="835" t="s">
        <v>2240</v>
      </c>
      <c r="F348" s="833" t="s">
        <v>2227</v>
      </c>
      <c r="G348" s="833" t="s">
        <v>2269</v>
      </c>
      <c r="H348" s="833" t="s">
        <v>606</v>
      </c>
      <c r="I348" s="833" t="s">
        <v>2737</v>
      </c>
      <c r="J348" s="833" t="s">
        <v>2738</v>
      </c>
      <c r="K348" s="833" t="s">
        <v>2739</v>
      </c>
      <c r="L348" s="836">
        <v>600</v>
      </c>
      <c r="M348" s="836">
        <v>600</v>
      </c>
      <c r="N348" s="833">
        <v>1</v>
      </c>
      <c r="O348" s="837">
        <v>1</v>
      </c>
      <c r="P348" s="836">
        <v>600</v>
      </c>
      <c r="Q348" s="838">
        <v>1</v>
      </c>
      <c r="R348" s="833">
        <v>1</v>
      </c>
      <c r="S348" s="838">
        <v>1</v>
      </c>
      <c r="T348" s="837">
        <v>1</v>
      </c>
      <c r="U348" s="839">
        <v>1</v>
      </c>
    </row>
    <row r="349" spans="1:21" ht="14.45" customHeight="1" x14ac:dyDescent="0.2">
      <c r="A349" s="832">
        <v>11</v>
      </c>
      <c r="B349" s="833" t="s">
        <v>2224</v>
      </c>
      <c r="C349" s="833" t="s">
        <v>2230</v>
      </c>
      <c r="D349" s="834" t="s">
        <v>4292</v>
      </c>
      <c r="E349" s="835" t="s">
        <v>2240</v>
      </c>
      <c r="F349" s="833" t="s">
        <v>2227</v>
      </c>
      <c r="G349" s="833" t="s">
        <v>2269</v>
      </c>
      <c r="H349" s="833" t="s">
        <v>606</v>
      </c>
      <c r="I349" s="833" t="s">
        <v>2740</v>
      </c>
      <c r="J349" s="833" t="s">
        <v>2741</v>
      </c>
      <c r="K349" s="833" t="s">
        <v>2742</v>
      </c>
      <c r="L349" s="836">
        <v>350</v>
      </c>
      <c r="M349" s="836">
        <v>350</v>
      </c>
      <c r="N349" s="833">
        <v>1</v>
      </c>
      <c r="O349" s="837">
        <v>1</v>
      </c>
      <c r="P349" s="836"/>
      <c r="Q349" s="838">
        <v>0</v>
      </c>
      <c r="R349" s="833"/>
      <c r="S349" s="838">
        <v>0</v>
      </c>
      <c r="T349" s="837"/>
      <c r="U349" s="839">
        <v>0</v>
      </c>
    </row>
    <row r="350" spans="1:21" ht="14.45" customHeight="1" x14ac:dyDescent="0.2">
      <c r="A350" s="832">
        <v>11</v>
      </c>
      <c r="B350" s="833" t="s">
        <v>2224</v>
      </c>
      <c r="C350" s="833" t="s">
        <v>2230</v>
      </c>
      <c r="D350" s="834" t="s">
        <v>4292</v>
      </c>
      <c r="E350" s="835" t="s">
        <v>2240</v>
      </c>
      <c r="F350" s="833" t="s">
        <v>2227</v>
      </c>
      <c r="G350" s="833" t="s">
        <v>2269</v>
      </c>
      <c r="H350" s="833" t="s">
        <v>606</v>
      </c>
      <c r="I350" s="833" t="s">
        <v>2743</v>
      </c>
      <c r="J350" s="833" t="s">
        <v>2744</v>
      </c>
      <c r="K350" s="833" t="s">
        <v>2745</v>
      </c>
      <c r="L350" s="836">
        <v>149.63</v>
      </c>
      <c r="M350" s="836">
        <v>149.63</v>
      </c>
      <c r="N350" s="833">
        <v>1</v>
      </c>
      <c r="O350" s="837">
        <v>1</v>
      </c>
      <c r="P350" s="836"/>
      <c r="Q350" s="838">
        <v>0</v>
      </c>
      <c r="R350" s="833"/>
      <c r="S350" s="838">
        <v>0</v>
      </c>
      <c r="T350" s="837"/>
      <c r="U350" s="839">
        <v>0</v>
      </c>
    </row>
    <row r="351" spans="1:21" ht="14.45" customHeight="1" x14ac:dyDescent="0.2">
      <c r="A351" s="832">
        <v>11</v>
      </c>
      <c r="B351" s="833" t="s">
        <v>2224</v>
      </c>
      <c r="C351" s="833" t="s">
        <v>2230</v>
      </c>
      <c r="D351" s="834" t="s">
        <v>4292</v>
      </c>
      <c r="E351" s="835" t="s">
        <v>2240</v>
      </c>
      <c r="F351" s="833" t="s">
        <v>2227</v>
      </c>
      <c r="G351" s="833" t="s">
        <v>2269</v>
      </c>
      <c r="H351" s="833" t="s">
        <v>606</v>
      </c>
      <c r="I351" s="833" t="s">
        <v>2746</v>
      </c>
      <c r="J351" s="833" t="s">
        <v>2747</v>
      </c>
      <c r="K351" s="833" t="s">
        <v>2748</v>
      </c>
      <c r="L351" s="836">
        <v>331.32</v>
      </c>
      <c r="M351" s="836">
        <v>331.32</v>
      </c>
      <c r="N351" s="833">
        <v>1</v>
      </c>
      <c r="O351" s="837">
        <v>1</v>
      </c>
      <c r="P351" s="836">
        <v>331.32</v>
      </c>
      <c r="Q351" s="838">
        <v>1</v>
      </c>
      <c r="R351" s="833">
        <v>1</v>
      </c>
      <c r="S351" s="838">
        <v>1</v>
      </c>
      <c r="T351" s="837">
        <v>1</v>
      </c>
      <c r="U351" s="839">
        <v>1</v>
      </c>
    </row>
    <row r="352" spans="1:21" ht="14.45" customHeight="1" x14ac:dyDescent="0.2">
      <c r="A352" s="832">
        <v>11</v>
      </c>
      <c r="B352" s="833" t="s">
        <v>2224</v>
      </c>
      <c r="C352" s="833" t="s">
        <v>2230</v>
      </c>
      <c r="D352" s="834" t="s">
        <v>4292</v>
      </c>
      <c r="E352" s="835" t="s">
        <v>2240</v>
      </c>
      <c r="F352" s="833" t="s">
        <v>2227</v>
      </c>
      <c r="G352" s="833" t="s">
        <v>2269</v>
      </c>
      <c r="H352" s="833" t="s">
        <v>606</v>
      </c>
      <c r="I352" s="833" t="s">
        <v>2749</v>
      </c>
      <c r="J352" s="833" t="s">
        <v>2750</v>
      </c>
      <c r="K352" s="833" t="s">
        <v>2751</v>
      </c>
      <c r="L352" s="836">
        <v>350</v>
      </c>
      <c r="M352" s="836">
        <v>700</v>
      </c>
      <c r="N352" s="833">
        <v>2</v>
      </c>
      <c r="O352" s="837">
        <v>2</v>
      </c>
      <c r="P352" s="836">
        <v>700</v>
      </c>
      <c r="Q352" s="838">
        <v>1</v>
      </c>
      <c r="R352" s="833">
        <v>2</v>
      </c>
      <c r="S352" s="838">
        <v>1</v>
      </c>
      <c r="T352" s="837">
        <v>2</v>
      </c>
      <c r="U352" s="839">
        <v>1</v>
      </c>
    </row>
    <row r="353" spans="1:21" ht="14.45" customHeight="1" x14ac:dyDescent="0.2">
      <c r="A353" s="832">
        <v>11</v>
      </c>
      <c r="B353" s="833" t="s">
        <v>2224</v>
      </c>
      <c r="C353" s="833" t="s">
        <v>2230</v>
      </c>
      <c r="D353" s="834" t="s">
        <v>4292</v>
      </c>
      <c r="E353" s="835" t="s">
        <v>2240</v>
      </c>
      <c r="F353" s="833" t="s">
        <v>2227</v>
      </c>
      <c r="G353" s="833" t="s">
        <v>2269</v>
      </c>
      <c r="H353" s="833" t="s">
        <v>606</v>
      </c>
      <c r="I353" s="833" t="s">
        <v>2752</v>
      </c>
      <c r="J353" s="833" t="s">
        <v>2753</v>
      </c>
      <c r="K353" s="833" t="s">
        <v>2754</v>
      </c>
      <c r="L353" s="836">
        <v>350</v>
      </c>
      <c r="M353" s="836">
        <v>350</v>
      </c>
      <c r="N353" s="833">
        <v>1</v>
      </c>
      <c r="O353" s="837">
        <v>1</v>
      </c>
      <c r="P353" s="836">
        <v>350</v>
      </c>
      <c r="Q353" s="838">
        <v>1</v>
      </c>
      <c r="R353" s="833">
        <v>1</v>
      </c>
      <c r="S353" s="838">
        <v>1</v>
      </c>
      <c r="T353" s="837">
        <v>1</v>
      </c>
      <c r="U353" s="839">
        <v>1</v>
      </c>
    </row>
    <row r="354" spans="1:21" ht="14.45" customHeight="1" x14ac:dyDescent="0.2">
      <c r="A354" s="832">
        <v>11</v>
      </c>
      <c r="B354" s="833" t="s">
        <v>2224</v>
      </c>
      <c r="C354" s="833" t="s">
        <v>2230</v>
      </c>
      <c r="D354" s="834" t="s">
        <v>4292</v>
      </c>
      <c r="E354" s="835" t="s">
        <v>2240</v>
      </c>
      <c r="F354" s="833" t="s">
        <v>2227</v>
      </c>
      <c r="G354" s="833" t="s">
        <v>2269</v>
      </c>
      <c r="H354" s="833" t="s">
        <v>606</v>
      </c>
      <c r="I354" s="833" t="s">
        <v>2755</v>
      </c>
      <c r="J354" s="833" t="s">
        <v>2756</v>
      </c>
      <c r="K354" s="833" t="s">
        <v>2757</v>
      </c>
      <c r="L354" s="836">
        <v>700</v>
      </c>
      <c r="M354" s="836">
        <v>700</v>
      </c>
      <c r="N354" s="833">
        <v>1</v>
      </c>
      <c r="O354" s="837">
        <v>1</v>
      </c>
      <c r="P354" s="836"/>
      <c r="Q354" s="838">
        <v>0</v>
      </c>
      <c r="R354" s="833"/>
      <c r="S354" s="838">
        <v>0</v>
      </c>
      <c r="T354" s="837"/>
      <c r="U354" s="839">
        <v>0</v>
      </c>
    </row>
    <row r="355" spans="1:21" ht="14.45" customHeight="1" x14ac:dyDescent="0.2">
      <c r="A355" s="832">
        <v>11</v>
      </c>
      <c r="B355" s="833" t="s">
        <v>2224</v>
      </c>
      <c r="C355" s="833" t="s">
        <v>2230</v>
      </c>
      <c r="D355" s="834" t="s">
        <v>4292</v>
      </c>
      <c r="E355" s="835" t="s">
        <v>2240</v>
      </c>
      <c r="F355" s="833" t="s">
        <v>2227</v>
      </c>
      <c r="G355" s="833" t="s">
        <v>2269</v>
      </c>
      <c r="H355" s="833" t="s">
        <v>606</v>
      </c>
      <c r="I355" s="833" t="s">
        <v>2758</v>
      </c>
      <c r="J355" s="833" t="s">
        <v>2759</v>
      </c>
      <c r="K355" s="833" t="s">
        <v>2760</v>
      </c>
      <c r="L355" s="836">
        <v>350</v>
      </c>
      <c r="M355" s="836">
        <v>1400</v>
      </c>
      <c r="N355" s="833">
        <v>4</v>
      </c>
      <c r="O355" s="837">
        <v>3</v>
      </c>
      <c r="P355" s="836">
        <v>1400</v>
      </c>
      <c r="Q355" s="838">
        <v>1</v>
      </c>
      <c r="R355" s="833">
        <v>4</v>
      </c>
      <c r="S355" s="838">
        <v>1</v>
      </c>
      <c r="T355" s="837">
        <v>3</v>
      </c>
      <c r="U355" s="839">
        <v>1</v>
      </c>
    </row>
    <row r="356" spans="1:21" ht="14.45" customHeight="1" x14ac:dyDescent="0.2">
      <c r="A356" s="832">
        <v>11</v>
      </c>
      <c r="B356" s="833" t="s">
        <v>2224</v>
      </c>
      <c r="C356" s="833" t="s">
        <v>2230</v>
      </c>
      <c r="D356" s="834" t="s">
        <v>4292</v>
      </c>
      <c r="E356" s="835" t="s">
        <v>2240</v>
      </c>
      <c r="F356" s="833" t="s">
        <v>2227</v>
      </c>
      <c r="G356" s="833" t="s">
        <v>2292</v>
      </c>
      <c r="H356" s="833" t="s">
        <v>606</v>
      </c>
      <c r="I356" s="833" t="s">
        <v>2345</v>
      </c>
      <c r="J356" s="833" t="s">
        <v>2285</v>
      </c>
      <c r="K356" s="833" t="s">
        <v>2352</v>
      </c>
      <c r="L356" s="836">
        <v>200</v>
      </c>
      <c r="M356" s="836">
        <v>2400</v>
      </c>
      <c r="N356" s="833">
        <v>12</v>
      </c>
      <c r="O356" s="837">
        <v>6</v>
      </c>
      <c r="P356" s="836">
        <v>2400</v>
      </c>
      <c r="Q356" s="838">
        <v>1</v>
      </c>
      <c r="R356" s="833">
        <v>12</v>
      </c>
      <c r="S356" s="838">
        <v>1</v>
      </c>
      <c r="T356" s="837">
        <v>6</v>
      </c>
      <c r="U356" s="839">
        <v>1</v>
      </c>
    </row>
    <row r="357" spans="1:21" ht="14.45" customHeight="1" x14ac:dyDescent="0.2">
      <c r="A357" s="832">
        <v>11</v>
      </c>
      <c r="B357" s="833" t="s">
        <v>2224</v>
      </c>
      <c r="C357" s="833" t="s">
        <v>2230</v>
      </c>
      <c r="D357" s="834" t="s">
        <v>4292</v>
      </c>
      <c r="E357" s="835" t="s">
        <v>2240</v>
      </c>
      <c r="F357" s="833" t="s">
        <v>2227</v>
      </c>
      <c r="G357" s="833" t="s">
        <v>2292</v>
      </c>
      <c r="H357" s="833" t="s">
        <v>606</v>
      </c>
      <c r="I357" s="833" t="s">
        <v>2293</v>
      </c>
      <c r="J357" s="833" t="s">
        <v>2294</v>
      </c>
      <c r="K357" s="833" t="s">
        <v>2295</v>
      </c>
      <c r="L357" s="836">
        <v>278.75</v>
      </c>
      <c r="M357" s="836">
        <v>7247.5</v>
      </c>
      <c r="N357" s="833">
        <v>26</v>
      </c>
      <c r="O357" s="837">
        <v>13</v>
      </c>
      <c r="P357" s="836">
        <v>6132.5</v>
      </c>
      <c r="Q357" s="838">
        <v>0.84615384615384615</v>
      </c>
      <c r="R357" s="833">
        <v>22</v>
      </c>
      <c r="S357" s="838">
        <v>0.84615384615384615</v>
      </c>
      <c r="T357" s="837">
        <v>11</v>
      </c>
      <c r="U357" s="839">
        <v>0.84615384615384615</v>
      </c>
    </row>
    <row r="358" spans="1:21" ht="14.45" customHeight="1" x14ac:dyDescent="0.2">
      <c r="A358" s="832">
        <v>11</v>
      </c>
      <c r="B358" s="833" t="s">
        <v>2224</v>
      </c>
      <c r="C358" s="833" t="s">
        <v>2230</v>
      </c>
      <c r="D358" s="834" t="s">
        <v>4292</v>
      </c>
      <c r="E358" s="835" t="s">
        <v>2240</v>
      </c>
      <c r="F358" s="833" t="s">
        <v>2227</v>
      </c>
      <c r="G358" s="833" t="s">
        <v>2292</v>
      </c>
      <c r="H358" s="833" t="s">
        <v>606</v>
      </c>
      <c r="I358" s="833" t="s">
        <v>2528</v>
      </c>
      <c r="J358" s="833" t="s">
        <v>2529</v>
      </c>
      <c r="K358" s="833" t="s">
        <v>2530</v>
      </c>
      <c r="L358" s="836">
        <v>1150</v>
      </c>
      <c r="M358" s="836">
        <v>2300</v>
      </c>
      <c r="N358" s="833">
        <v>2</v>
      </c>
      <c r="O358" s="837">
        <v>2</v>
      </c>
      <c r="P358" s="836">
        <v>1150</v>
      </c>
      <c r="Q358" s="838">
        <v>0.5</v>
      </c>
      <c r="R358" s="833">
        <v>1</v>
      </c>
      <c r="S358" s="838">
        <v>0.5</v>
      </c>
      <c r="T358" s="837">
        <v>1</v>
      </c>
      <c r="U358" s="839">
        <v>0.5</v>
      </c>
    </row>
    <row r="359" spans="1:21" ht="14.45" customHeight="1" x14ac:dyDescent="0.2">
      <c r="A359" s="832">
        <v>11</v>
      </c>
      <c r="B359" s="833" t="s">
        <v>2224</v>
      </c>
      <c r="C359" s="833" t="s">
        <v>2230</v>
      </c>
      <c r="D359" s="834" t="s">
        <v>4292</v>
      </c>
      <c r="E359" s="835" t="s">
        <v>2240</v>
      </c>
      <c r="F359" s="833" t="s">
        <v>2227</v>
      </c>
      <c r="G359" s="833" t="s">
        <v>2552</v>
      </c>
      <c r="H359" s="833" t="s">
        <v>606</v>
      </c>
      <c r="I359" s="833" t="s">
        <v>2761</v>
      </c>
      <c r="J359" s="833" t="s">
        <v>2762</v>
      </c>
      <c r="K359" s="833" t="s">
        <v>2763</v>
      </c>
      <c r="L359" s="836">
        <v>1659.44</v>
      </c>
      <c r="M359" s="836">
        <v>1659.44</v>
      </c>
      <c r="N359" s="833">
        <v>1</v>
      </c>
      <c r="O359" s="837">
        <v>1</v>
      </c>
      <c r="P359" s="836">
        <v>1659.44</v>
      </c>
      <c r="Q359" s="838">
        <v>1</v>
      </c>
      <c r="R359" s="833">
        <v>1</v>
      </c>
      <c r="S359" s="838">
        <v>1</v>
      </c>
      <c r="T359" s="837">
        <v>1</v>
      </c>
      <c r="U359" s="839">
        <v>1</v>
      </c>
    </row>
    <row r="360" spans="1:21" ht="14.45" customHeight="1" x14ac:dyDescent="0.2">
      <c r="A360" s="832">
        <v>11</v>
      </c>
      <c r="B360" s="833" t="s">
        <v>2224</v>
      </c>
      <c r="C360" s="833" t="s">
        <v>2230</v>
      </c>
      <c r="D360" s="834" t="s">
        <v>4292</v>
      </c>
      <c r="E360" s="835" t="s">
        <v>2240</v>
      </c>
      <c r="F360" s="833" t="s">
        <v>2227</v>
      </c>
      <c r="G360" s="833" t="s">
        <v>2552</v>
      </c>
      <c r="H360" s="833" t="s">
        <v>606</v>
      </c>
      <c r="I360" s="833" t="s">
        <v>2764</v>
      </c>
      <c r="J360" s="833" t="s">
        <v>2765</v>
      </c>
      <c r="K360" s="833" t="s">
        <v>2766</v>
      </c>
      <c r="L360" s="836">
        <v>553.15</v>
      </c>
      <c r="M360" s="836">
        <v>39826.799999999996</v>
      </c>
      <c r="N360" s="833">
        <v>72</v>
      </c>
      <c r="O360" s="837">
        <v>15</v>
      </c>
      <c r="P360" s="836">
        <v>39826.799999999996</v>
      </c>
      <c r="Q360" s="838">
        <v>1</v>
      </c>
      <c r="R360" s="833">
        <v>72</v>
      </c>
      <c r="S360" s="838">
        <v>1</v>
      </c>
      <c r="T360" s="837">
        <v>15</v>
      </c>
      <c r="U360" s="839">
        <v>1</v>
      </c>
    </row>
    <row r="361" spans="1:21" ht="14.45" customHeight="1" x14ac:dyDescent="0.2">
      <c r="A361" s="832">
        <v>11</v>
      </c>
      <c r="B361" s="833" t="s">
        <v>2224</v>
      </c>
      <c r="C361" s="833" t="s">
        <v>2230</v>
      </c>
      <c r="D361" s="834" t="s">
        <v>4292</v>
      </c>
      <c r="E361" s="835" t="s">
        <v>2240</v>
      </c>
      <c r="F361" s="833" t="s">
        <v>2227</v>
      </c>
      <c r="G361" s="833" t="s">
        <v>2552</v>
      </c>
      <c r="H361" s="833" t="s">
        <v>606</v>
      </c>
      <c r="I361" s="833" t="s">
        <v>2477</v>
      </c>
      <c r="J361" s="833" t="s">
        <v>2478</v>
      </c>
      <c r="K361" s="833" t="s">
        <v>2479</v>
      </c>
      <c r="L361" s="836">
        <v>1659.44</v>
      </c>
      <c r="M361" s="836">
        <v>36507.679999999993</v>
      </c>
      <c r="N361" s="833">
        <v>22</v>
      </c>
      <c r="O361" s="837">
        <v>20</v>
      </c>
      <c r="P361" s="836">
        <v>31529.359999999993</v>
      </c>
      <c r="Q361" s="838">
        <v>0.86363636363636365</v>
      </c>
      <c r="R361" s="833">
        <v>19</v>
      </c>
      <c r="S361" s="838">
        <v>0.86363636363636365</v>
      </c>
      <c r="T361" s="837">
        <v>17</v>
      </c>
      <c r="U361" s="839">
        <v>0.85</v>
      </c>
    </row>
    <row r="362" spans="1:21" ht="14.45" customHeight="1" x14ac:dyDescent="0.2">
      <c r="A362" s="832">
        <v>11</v>
      </c>
      <c r="B362" s="833" t="s">
        <v>2224</v>
      </c>
      <c r="C362" s="833" t="s">
        <v>2230</v>
      </c>
      <c r="D362" s="834" t="s">
        <v>4292</v>
      </c>
      <c r="E362" s="835" t="s">
        <v>2240</v>
      </c>
      <c r="F362" s="833" t="s">
        <v>2227</v>
      </c>
      <c r="G362" s="833" t="s">
        <v>2552</v>
      </c>
      <c r="H362" s="833" t="s">
        <v>606</v>
      </c>
      <c r="I362" s="833" t="s">
        <v>2767</v>
      </c>
      <c r="J362" s="833" t="s">
        <v>2768</v>
      </c>
      <c r="K362" s="833" t="s">
        <v>2769</v>
      </c>
      <c r="L362" s="836">
        <v>553.15</v>
      </c>
      <c r="M362" s="836">
        <v>11616.15</v>
      </c>
      <c r="N362" s="833">
        <v>21</v>
      </c>
      <c r="O362" s="837">
        <v>6</v>
      </c>
      <c r="P362" s="836">
        <v>8297.25</v>
      </c>
      <c r="Q362" s="838">
        <v>0.7142857142857143</v>
      </c>
      <c r="R362" s="833">
        <v>15</v>
      </c>
      <c r="S362" s="838">
        <v>0.7142857142857143</v>
      </c>
      <c r="T362" s="837">
        <v>5</v>
      </c>
      <c r="U362" s="839">
        <v>0.83333333333333337</v>
      </c>
    </row>
    <row r="363" spans="1:21" ht="14.45" customHeight="1" x14ac:dyDescent="0.2">
      <c r="A363" s="832">
        <v>11</v>
      </c>
      <c r="B363" s="833" t="s">
        <v>2224</v>
      </c>
      <c r="C363" s="833" t="s">
        <v>2230</v>
      </c>
      <c r="D363" s="834" t="s">
        <v>4292</v>
      </c>
      <c r="E363" s="835" t="s">
        <v>2241</v>
      </c>
      <c r="F363" s="833" t="s">
        <v>2225</v>
      </c>
      <c r="G363" s="833" t="s">
        <v>2381</v>
      </c>
      <c r="H363" s="833" t="s">
        <v>606</v>
      </c>
      <c r="I363" s="833" t="s">
        <v>2770</v>
      </c>
      <c r="J363" s="833" t="s">
        <v>2579</v>
      </c>
      <c r="K363" s="833" t="s">
        <v>2771</v>
      </c>
      <c r="L363" s="836">
        <v>70.48</v>
      </c>
      <c r="M363" s="836">
        <v>211.44</v>
      </c>
      <c r="N363" s="833">
        <v>3</v>
      </c>
      <c r="O363" s="837">
        <v>0.5</v>
      </c>
      <c r="P363" s="836"/>
      <c r="Q363" s="838">
        <v>0</v>
      </c>
      <c r="R363" s="833"/>
      <c r="S363" s="838">
        <v>0</v>
      </c>
      <c r="T363" s="837"/>
      <c r="U363" s="839">
        <v>0</v>
      </c>
    </row>
    <row r="364" spans="1:21" ht="14.45" customHeight="1" x14ac:dyDescent="0.2">
      <c r="A364" s="832">
        <v>11</v>
      </c>
      <c r="B364" s="833" t="s">
        <v>2224</v>
      </c>
      <c r="C364" s="833" t="s">
        <v>2230</v>
      </c>
      <c r="D364" s="834" t="s">
        <v>4292</v>
      </c>
      <c r="E364" s="835" t="s">
        <v>2241</v>
      </c>
      <c r="F364" s="833" t="s">
        <v>2225</v>
      </c>
      <c r="G364" s="833" t="s">
        <v>2381</v>
      </c>
      <c r="H364" s="833" t="s">
        <v>606</v>
      </c>
      <c r="I364" s="833" t="s">
        <v>2578</v>
      </c>
      <c r="J364" s="833" t="s">
        <v>2579</v>
      </c>
      <c r="K364" s="833" t="s">
        <v>2580</v>
      </c>
      <c r="L364" s="836">
        <v>234.94</v>
      </c>
      <c r="M364" s="836">
        <v>7048.1999999999989</v>
      </c>
      <c r="N364" s="833">
        <v>30</v>
      </c>
      <c r="O364" s="837">
        <v>6.5</v>
      </c>
      <c r="P364" s="836">
        <v>234.94</v>
      </c>
      <c r="Q364" s="838">
        <v>3.333333333333334E-2</v>
      </c>
      <c r="R364" s="833">
        <v>1</v>
      </c>
      <c r="S364" s="838">
        <v>3.3333333333333333E-2</v>
      </c>
      <c r="T364" s="837">
        <v>0.5</v>
      </c>
      <c r="U364" s="839">
        <v>7.6923076923076927E-2</v>
      </c>
    </row>
    <row r="365" spans="1:21" ht="14.45" customHeight="1" x14ac:dyDescent="0.2">
      <c r="A365" s="832">
        <v>11</v>
      </c>
      <c r="B365" s="833" t="s">
        <v>2224</v>
      </c>
      <c r="C365" s="833" t="s">
        <v>2230</v>
      </c>
      <c r="D365" s="834" t="s">
        <v>4292</v>
      </c>
      <c r="E365" s="835" t="s">
        <v>2241</v>
      </c>
      <c r="F365" s="833" t="s">
        <v>2225</v>
      </c>
      <c r="G365" s="833" t="s">
        <v>2587</v>
      </c>
      <c r="H365" s="833" t="s">
        <v>606</v>
      </c>
      <c r="I365" s="833" t="s">
        <v>2772</v>
      </c>
      <c r="J365" s="833" t="s">
        <v>2773</v>
      </c>
      <c r="K365" s="833" t="s">
        <v>2774</v>
      </c>
      <c r="L365" s="836">
        <v>106.47</v>
      </c>
      <c r="M365" s="836">
        <v>319.40999999999997</v>
      </c>
      <c r="N365" s="833">
        <v>3</v>
      </c>
      <c r="O365" s="837">
        <v>1</v>
      </c>
      <c r="P365" s="836"/>
      <c r="Q365" s="838">
        <v>0</v>
      </c>
      <c r="R365" s="833"/>
      <c r="S365" s="838">
        <v>0</v>
      </c>
      <c r="T365" s="837"/>
      <c r="U365" s="839">
        <v>0</v>
      </c>
    </row>
    <row r="366" spans="1:21" ht="14.45" customHeight="1" x14ac:dyDescent="0.2">
      <c r="A366" s="832">
        <v>11</v>
      </c>
      <c r="B366" s="833" t="s">
        <v>2224</v>
      </c>
      <c r="C366" s="833" t="s">
        <v>2230</v>
      </c>
      <c r="D366" s="834" t="s">
        <v>4292</v>
      </c>
      <c r="E366" s="835" t="s">
        <v>2241</v>
      </c>
      <c r="F366" s="833" t="s">
        <v>2225</v>
      </c>
      <c r="G366" s="833" t="s">
        <v>2412</v>
      </c>
      <c r="H366" s="833" t="s">
        <v>606</v>
      </c>
      <c r="I366" s="833" t="s">
        <v>2413</v>
      </c>
      <c r="J366" s="833" t="s">
        <v>2414</v>
      </c>
      <c r="K366" s="833" t="s">
        <v>2415</v>
      </c>
      <c r="L366" s="836">
        <v>159.71</v>
      </c>
      <c r="M366" s="836">
        <v>8464.630000000001</v>
      </c>
      <c r="N366" s="833">
        <v>53</v>
      </c>
      <c r="O366" s="837">
        <v>13</v>
      </c>
      <c r="P366" s="836">
        <v>958.26</v>
      </c>
      <c r="Q366" s="838">
        <v>0.11320754716981131</v>
      </c>
      <c r="R366" s="833">
        <v>6</v>
      </c>
      <c r="S366" s="838">
        <v>0.11320754716981132</v>
      </c>
      <c r="T366" s="837">
        <v>1.5</v>
      </c>
      <c r="U366" s="839">
        <v>0.11538461538461539</v>
      </c>
    </row>
    <row r="367" spans="1:21" ht="14.45" customHeight="1" x14ac:dyDescent="0.2">
      <c r="A367" s="832">
        <v>11</v>
      </c>
      <c r="B367" s="833" t="s">
        <v>2224</v>
      </c>
      <c r="C367" s="833" t="s">
        <v>2230</v>
      </c>
      <c r="D367" s="834" t="s">
        <v>4292</v>
      </c>
      <c r="E367" s="835" t="s">
        <v>2241</v>
      </c>
      <c r="F367" s="833" t="s">
        <v>2225</v>
      </c>
      <c r="G367" s="833" t="s">
        <v>2412</v>
      </c>
      <c r="H367" s="833" t="s">
        <v>606</v>
      </c>
      <c r="I367" s="833" t="s">
        <v>2594</v>
      </c>
      <c r="J367" s="833" t="s">
        <v>2414</v>
      </c>
      <c r="K367" s="833" t="s">
        <v>2595</v>
      </c>
      <c r="L367" s="836">
        <v>159.71</v>
      </c>
      <c r="M367" s="836">
        <v>1916.52</v>
      </c>
      <c r="N367" s="833">
        <v>12</v>
      </c>
      <c r="O367" s="837">
        <v>4</v>
      </c>
      <c r="P367" s="836"/>
      <c r="Q367" s="838">
        <v>0</v>
      </c>
      <c r="R367" s="833"/>
      <c r="S367" s="838">
        <v>0</v>
      </c>
      <c r="T367" s="837"/>
      <c r="U367" s="839">
        <v>0</v>
      </c>
    </row>
    <row r="368" spans="1:21" ht="14.45" customHeight="1" x14ac:dyDescent="0.2">
      <c r="A368" s="832">
        <v>11</v>
      </c>
      <c r="B368" s="833" t="s">
        <v>2224</v>
      </c>
      <c r="C368" s="833" t="s">
        <v>2230</v>
      </c>
      <c r="D368" s="834" t="s">
        <v>4292</v>
      </c>
      <c r="E368" s="835" t="s">
        <v>2241</v>
      </c>
      <c r="F368" s="833" t="s">
        <v>2225</v>
      </c>
      <c r="G368" s="833" t="s">
        <v>2638</v>
      </c>
      <c r="H368" s="833" t="s">
        <v>606</v>
      </c>
      <c r="I368" s="833" t="s">
        <v>2775</v>
      </c>
      <c r="J368" s="833" t="s">
        <v>2776</v>
      </c>
      <c r="K368" s="833" t="s">
        <v>2641</v>
      </c>
      <c r="L368" s="836">
        <v>0</v>
      </c>
      <c r="M368" s="836">
        <v>0</v>
      </c>
      <c r="N368" s="833">
        <v>1</v>
      </c>
      <c r="O368" s="837">
        <v>0.5</v>
      </c>
      <c r="P368" s="836"/>
      <c r="Q368" s="838"/>
      <c r="R368" s="833"/>
      <c r="S368" s="838">
        <v>0</v>
      </c>
      <c r="T368" s="837"/>
      <c r="U368" s="839">
        <v>0</v>
      </c>
    </row>
    <row r="369" spans="1:21" ht="14.45" customHeight="1" x14ac:dyDescent="0.2">
      <c r="A369" s="832">
        <v>11</v>
      </c>
      <c r="B369" s="833" t="s">
        <v>2224</v>
      </c>
      <c r="C369" s="833" t="s">
        <v>2230</v>
      </c>
      <c r="D369" s="834" t="s">
        <v>4292</v>
      </c>
      <c r="E369" s="835" t="s">
        <v>2241</v>
      </c>
      <c r="F369" s="833" t="s">
        <v>2225</v>
      </c>
      <c r="G369" s="833" t="s">
        <v>2457</v>
      </c>
      <c r="H369" s="833" t="s">
        <v>606</v>
      </c>
      <c r="I369" s="833" t="s">
        <v>2777</v>
      </c>
      <c r="J369" s="833" t="s">
        <v>2778</v>
      </c>
      <c r="K369" s="833" t="s">
        <v>1929</v>
      </c>
      <c r="L369" s="836">
        <v>0</v>
      </c>
      <c r="M369" s="836">
        <v>0</v>
      </c>
      <c r="N369" s="833">
        <v>1</v>
      </c>
      <c r="O369" s="837">
        <v>0.5</v>
      </c>
      <c r="P369" s="836"/>
      <c r="Q369" s="838"/>
      <c r="R369" s="833"/>
      <c r="S369" s="838">
        <v>0</v>
      </c>
      <c r="T369" s="837"/>
      <c r="U369" s="839">
        <v>0</v>
      </c>
    </row>
    <row r="370" spans="1:21" ht="14.45" customHeight="1" x14ac:dyDescent="0.2">
      <c r="A370" s="832">
        <v>11</v>
      </c>
      <c r="B370" s="833" t="s">
        <v>2224</v>
      </c>
      <c r="C370" s="833" t="s">
        <v>2230</v>
      </c>
      <c r="D370" s="834" t="s">
        <v>4292</v>
      </c>
      <c r="E370" s="835" t="s">
        <v>2241</v>
      </c>
      <c r="F370" s="833" t="s">
        <v>2227</v>
      </c>
      <c r="G370" s="833" t="s">
        <v>2274</v>
      </c>
      <c r="H370" s="833" t="s">
        <v>606</v>
      </c>
      <c r="I370" s="833" t="s">
        <v>2325</v>
      </c>
      <c r="J370" s="833" t="s">
        <v>2276</v>
      </c>
      <c r="K370" s="833"/>
      <c r="L370" s="836">
        <v>350</v>
      </c>
      <c r="M370" s="836">
        <v>350</v>
      </c>
      <c r="N370" s="833">
        <v>1</v>
      </c>
      <c r="O370" s="837">
        <v>1</v>
      </c>
      <c r="P370" s="836">
        <v>350</v>
      </c>
      <c r="Q370" s="838">
        <v>1</v>
      </c>
      <c r="R370" s="833">
        <v>1</v>
      </c>
      <c r="S370" s="838">
        <v>1</v>
      </c>
      <c r="T370" s="837">
        <v>1</v>
      </c>
      <c r="U370" s="839">
        <v>1</v>
      </c>
    </row>
    <row r="371" spans="1:21" ht="14.45" customHeight="1" x14ac:dyDescent="0.2">
      <c r="A371" s="832">
        <v>11</v>
      </c>
      <c r="B371" s="833" t="s">
        <v>2224</v>
      </c>
      <c r="C371" s="833" t="s">
        <v>2230</v>
      </c>
      <c r="D371" s="834" t="s">
        <v>4292</v>
      </c>
      <c r="E371" s="835" t="s">
        <v>2241</v>
      </c>
      <c r="F371" s="833" t="s">
        <v>2227</v>
      </c>
      <c r="G371" s="833" t="s">
        <v>2274</v>
      </c>
      <c r="H371" s="833" t="s">
        <v>606</v>
      </c>
      <c r="I371" s="833" t="s">
        <v>2473</v>
      </c>
      <c r="J371" s="833" t="s">
        <v>2276</v>
      </c>
      <c r="K371" s="833"/>
      <c r="L371" s="836">
        <v>180</v>
      </c>
      <c r="M371" s="836">
        <v>180</v>
      </c>
      <c r="N371" s="833">
        <v>1</v>
      </c>
      <c r="O371" s="837">
        <v>1</v>
      </c>
      <c r="P371" s="836">
        <v>180</v>
      </c>
      <c r="Q371" s="838">
        <v>1</v>
      </c>
      <c r="R371" s="833">
        <v>1</v>
      </c>
      <c r="S371" s="838">
        <v>1</v>
      </c>
      <c r="T371" s="837">
        <v>1</v>
      </c>
      <c r="U371" s="839">
        <v>1</v>
      </c>
    </row>
    <row r="372" spans="1:21" ht="14.45" customHeight="1" x14ac:dyDescent="0.2">
      <c r="A372" s="832">
        <v>11</v>
      </c>
      <c r="B372" s="833" t="s">
        <v>2224</v>
      </c>
      <c r="C372" s="833" t="s">
        <v>2230</v>
      </c>
      <c r="D372" s="834" t="s">
        <v>4292</v>
      </c>
      <c r="E372" s="835" t="s">
        <v>2241</v>
      </c>
      <c r="F372" s="833" t="s">
        <v>2227</v>
      </c>
      <c r="G372" s="833" t="s">
        <v>2274</v>
      </c>
      <c r="H372" s="833" t="s">
        <v>606</v>
      </c>
      <c r="I372" s="833" t="s">
        <v>2500</v>
      </c>
      <c r="J372" s="833" t="s">
        <v>2276</v>
      </c>
      <c r="K372" s="833"/>
      <c r="L372" s="836">
        <v>600</v>
      </c>
      <c r="M372" s="836">
        <v>600</v>
      </c>
      <c r="N372" s="833">
        <v>1</v>
      </c>
      <c r="O372" s="837">
        <v>1</v>
      </c>
      <c r="P372" s="836">
        <v>600</v>
      </c>
      <c r="Q372" s="838">
        <v>1</v>
      </c>
      <c r="R372" s="833">
        <v>1</v>
      </c>
      <c r="S372" s="838">
        <v>1</v>
      </c>
      <c r="T372" s="837">
        <v>1</v>
      </c>
      <c r="U372" s="839">
        <v>1</v>
      </c>
    </row>
    <row r="373" spans="1:21" ht="14.45" customHeight="1" x14ac:dyDescent="0.2">
      <c r="A373" s="832">
        <v>11</v>
      </c>
      <c r="B373" s="833" t="s">
        <v>2224</v>
      </c>
      <c r="C373" s="833" t="s">
        <v>2230</v>
      </c>
      <c r="D373" s="834" t="s">
        <v>4292</v>
      </c>
      <c r="E373" s="835" t="s">
        <v>2241</v>
      </c>
      <c r="F373" s="833" t="s">
        <v>2227</v>
      </c>
      <c r="G373" s="833" t="s">
        <v>2274</v>
      </c>
      <c r="H373" s="833" t="s">
        <v>606</v>
      </c>
      <c r="I373" s="833" t="s">
        <v>2486</v>
      </c>
      <c r="J373" s="833" t="s">
        <v>2487</v>
      </c>
      <c r="K373" s="833" t="s">
        <v>2488</v>
      </c>
      <c r="L373" s="836">
        <v>0</v>
      </c>
      <c r="M373" s="836">
        <v>0</v>
      </c>
      <c r="N373" s="833">
        <v>10</v>
      </c>
      <c r="O373" s="837">
        <v>9</v>
      </c>
      <c r="P373" s="836"/>
      <c r="Q373" s="838"/>
      <c r="R373" s="833"/>
      <c r="S373" s="838">
        <v>0</v>
      </c>
      <c r="T373" s="837"/>
      <c r="U373" s="839">
        <v>0</v>
      </c>
    </row>
    <row r="374" spans="1:21" ht="14.45" customHeight="1" x14ac:dyDescent="0.2">
      <c r="A374" s="832">
        <v>11</v>
      </c>
      <c r="B374" s="833" t="s">
        <v>2224</v>
      </c>
      <c r="C374" s="833" t="s">
        <v>2230</v>
      </c>
      <c r="D374" s="834" t="s">
        <v>4292</v>
      </c>
      <c r="E374" s="835" t="s">
        <v>2241</v>
      </c>
      <c r="F374" s="833" t="s">
        <v>2227</v>
      </c>
      <c r="G374" s="833" t="s">
        <v>2274</v>
      </c>
      <c r="H374" s="833" t="s">
        <v>606</v>
      </c>
      <c r="I374" s="833" t="s">
        <v>2779</v>
      </c>
      <c r="J374" s="833" t="s">
        <v>2762</v>
      </c>
      <c r="K374" s="833" t="s">
        <v>2763</v>
      </c>
      <c r="L374" s="836">
        <v>1382.99</v>
      </c>
      <c r="M374" s="836">
        <v>1382.99</v>
      </c>
      <c r="N374" s="833">
        <v>1</v>
      </c>
      <c r="O374" s="837">
        <v>1</v>
      </c>
      <c r="P374" s="836"/>
      <c r="Q374" s="838">
        <v>0</v>
      </c>
      <c r="R374" s="833"/>
      <c r="S374" s="838">
        <v>0</v>
      </c>
      <c r="T374" s="837"/>
      <c r="U374" s="839">
        <v>0</v>
      </c>
    </row>
    <row r="375" spans="1:21" ht="14.45" customHeight="1" x14ac:dyDescent="0.2">
      <c r="A375" s="832">
        <v>11</v>
      </c>
      <c r="B375" s="833" t="s">
        <v>2224</v>
      </c>
      <c r="C375" s="833" t="s">
        <v>2230</v>
      </c>
      <c r="D375" s="834" t="s">
        <v>4292</v>
      </c>
      <c r="E375" s="835" t="s">
        <v>2241</v>
      </c>
      <c r="F375" s="833" t="s">
        <v>2227</v>
      </c>
      <c r="G375" s="833" t="s">
        <v>2269</v>
      </c>
      <c r="H375" s="833" t="s">
        <v>606</v>
      </c>
      <c r="I375" s="833" t="s">
        <v>2780</v>
      </c>
      <c r="J375" s="833" t="s">
        <v>2781</v>
      </c>
      <c r="K375" s="833" t="s">
        <v>2782</v>
      </c>
      <c r="L375" s="836">
        <v>588.6</v>
      </c>
      <c r="M375" s="836">
        <v>588.6</v>
      </c>
      <c r="N375" s="833">
        <v>1</v>
      </c>
      <c r="O375" s="837">
        <v>1</v>
      </c>
      <c r="P375" s="836">
        <v>588.6</v>
      </c>
      <c r="Q375" s="838">
        <v>1</v>
      </c>
      <c r="R375" s="833">
        <v>1</v>
      </c>
      <c r="S375" s="838">
        <v>1</v>
      </c>
      <c r="T375" s="837">
        <v>1</v>
      </c>
      <c r="U375" s="839">
        <v>1</v>
      </c>
    </row>
    <row r="376" spans="1:21" ht="14.45" customHeight="1" x14ac:dyDescent="0.2">
      <c r="A376" s="832">
        <v>11</v>
      </c>
      <c r="B376" s="833" t="s">
        <v>2224</v>
      </c>
      <c r="C376" s="833" t="s">
        <v>2230</v>
      </c>
      <c r="D376" s="834" t="s">
        <v>4292</v>
      </c>
      <c r="E376" s="835" t="s">
        <v>2241</v>
      </c>
      <c r="F376" s="833" t="s">
        <v>2227</v>
      </c>
      <c r="G376" s="833" t="s">
        <v>2269</v>
      </c>
      <c r="H376" s="833" t="s">
        <v>606</v>
      </c>
      <c r="I376" s="833" t="s">
        <v>2783</v>
      </c>
      <c r="J376" s="833" t="s">
        <v>2784</v>
      </c>
      <c r="K376" s="833" t="s">
        <v>2785</v>
      </c>
      <c r="L376" s="836">
        <v>3000</v>
      </c>
      <c r="M376" s="836">
        <v>3000</v>
      </c>
      <c r="N376" s="833">
        <v>1</v>
      </c>
      <c r="O376" s="837">
        <v>1</v>
      </c>
      <c r="P376" s="836">
        <v>3000</v>
      </c>
      <c r="Q376" s="838">
        <v>1</v>
      </c>
      <c r="R376" s="833">
        <v>1</v>
      </c>
      <c r="S376" s="838">
        <v>1</v>
      </c>
      <c r="T376" s="837">
        <v>1</v>
      </c>
      <c r="U376" s="839">
        <v>1</v>
      </c>
    </row>
    <row r="377" spans="1:21" ht="14.45" customHeight="1" x14ac:dyDescent="0.2">
      <c r="A377" s="832">
        <v>11</v>
      </c>
      <c r="B377" s="833" t="s">
        <v>2224</v>
      </c>
      <c r="C377" s="833" t="s">
        <v>2230</v>
      </c>
      <c r="D377" s="834" t="s">
        <v>4292</v>
      </c>
      <c r="E377" s="835" t="s">
        <v>2241</v>
      </c>
      <c r="F377" s="833" t="s">
        <v>2227</v>
      </c>
      <c r="G377" s="833" t="s">
        <v>2552</v>
      </c>
      <c r="H377" s="833" t="s">
        <v>606</v>
      </c>
      <c r="I377" s="833" t="s">
        <v>2477</v>
      </c>
      <c r="J377" s="833" t="s">
        <v>2478</v>
      </c>
      <c r="K377" s="833" t="s">
        <v>2479</v>
      </c>
      <c r="L377" s="836">
        <v>1659.44</v>
      </c>
      <c r="M377" s="836">
        <v>6637.76</v>
      </c>
      <c r="N377" s="833">
        <v>4</v>
      </c>
      <c r="O377" s="837">
        <v>4</v>
      </c>
      <c r="P377" s="836"/>
      <c r="Q377" s="838">
        <v>0</v>
      </c>
      <c r="R377" s="833"/>
      <c r="S377" s="838">
        <v>0</v>
      </c>
      <c r="T377" s="837"/>
      <c r="U377" s="839">
        <v>0</v>
      </c>
    </row>
    <row r="378" spans="1:21" ht="14.45" customHeight="1" x14ac:dyDescent="0.2">
      <c r="A378" s="832">
        <v>11</v>
      </c>
      <c r="B378" s="833" t="s">
        <v>2224</v>
      </c>
      <c r="C378" s="833" t="s">
        <v>2230</v>
      </c>
      <c r="D378" s="834" t="s">
        <v>4292</v>
      </c>
      <c r="E378" s="835" t="s">
        <v>2241</v>
      </c>
      <c r="F378" s="833" t="s">
        <v>2227</v>
      </c>
      <c r="G378" s="833" t="s">
        <v>2552</v>
      </c>
      <c r="H378" s="833" t="s">
        <v>606</v>
      </c>
      <c r="I378" s="833" t="s">
        <v>2786</v>
      </c>
      <c r="J378" s="833" t="s">
        <v>2787</v>
      </c>
      <c r="K378" s="833" t="s">
        <v>2788</v>
      </c>
      <c r="L378" s="836">
        <v>1659.44</v>
      </c>
      <c r="M378" s="836">
        <v>1659.44</v>
      </c>
      <c r="N378" s="833">
        <v>1</v>
      </c>
      <c r="O378" s="837">
        <v>1</v>
      </c>
      <c r="P378" s="836"/>
      <c r="Q378" s="838">
        <v>0</v>
      </c>
      <c r="R378" s="833"/>
      <c r="S378" s="838">
        <v>0</v>
      </c>
      <c r="T378" s="837"/>
      <c r="U378" s="839">
        <v>0</v>
      </c>
    </row>
    <row r="379" spans="1:21" ht="14.45" customHeight="1" x14ac:dyDescent="0.2">
      <c r="A379" s="832">
        <v>11</v>
      </c>
      <c r="B379" s="833" t="s">
        <v>2224</v>
      </c>
      <c r="C379" s="833" t="s">
        <v>2230</v>
      </c>
      <c r="D379" s="834" t="s">
        <v>4292</v>
      </c>
      <c r="E379" s="835" t="s">
        <v>2245</v>
      </c>
      <c r="F379" s="833" t="s">
        <v>2225</v>
      </c>
      <c r="G379" s="833" t="s">
        <v>2367</v>
      </c>
      <c r="H379" s="833" t="s">
        <v>606</v>
      </c>
      <c r="I379" s="833" t="s">
        <v>2368</v>
      </c>
      <c r="J379" s="833" t="s">
        <v>2369</v>
      </c>
      <c r="K379" s="833" t="s">
        <v>2370</v>
      </c>
      <c r="L379" s="836">
        <v>23.49</v>
      </c>
      <c r="M379" s="836">
        <v>93.96</v>
      </c>
      <c r="N379" s="833">
        <v>4</v>
      </c>
      <c r="O379" s="837">
        <v>2</v>
      </c>
      <c r="P379" s="836">
        <v>93.96</v>
      </c>
      <c r="Q379" s="838">
        <v>1</v>
      </c>
      <c r="R379" s="833">
        <v>4</v>
      </c>
      <c r="S379" s="838">
        <v>1</v>
      </c>
      <c r="T379" s="837">
        <v>2</v>
      </c>
      <c r="U379" s="839">
        <v>1</v>
      </c>
    </row>
    <row r="380" spans="1:21" ht="14.45" customHeight="1" x14ac:dyDescent="0.2">
      <c r="A380" s="832">
        <v>11</v>
      </c>
      <c r="B380" s="833" t="s">
        <v>2224</v>
      </c>
      <c r="C380" s="833" t="s">
        <v>2230</v>
      </c>
      <c r="D380" s="834" t="s">
        <v>4292</v>
      </c>
      <c r="E380" s="835" t="s">
        <v>2245</v>
      </c>
      <c r="F380" s="833" t="s">
        <v>2225</v>
      </c>
      <c r="G380" s="833" t="s">
        <v>2375</v>
      </c>
      <c r="H380" s="833" t="s">
        <v>606</v>
      </c>
      <c r="I380" s="833" t="s">
        <v>2376</v>
      </c>
      <c r="J380" s="833" t="s">
        <v>2377</v>
      </c>
      <c r="K380" s="833" t="s">
        <v>2378</v>
      </c>
      <c r="L380" s="836">
        <v>159.71</v>
      </c>
      <c r="M380" s="836">
        <v>319.42</v>
      </c>
      <c r="N380" s="833">
        <v>2</v>
      </c>
      <c r="O380" s="837">
        <v>1</v>
      </c>
      <c r="P380" s="836"/>
      <c r="Q380" s="838">
        <v>0</v>
      </c>
      <c r="R380" s="833"/>
      <c r="S380" s="838">
        <v>0</v>
      </c>
      <c r="T380" s="837"/>
      <c r="U380" s="839">
        <v>0</v>
      </c>
    </row>
    <row r="381" spans="1:21" ht="14.45" customHeight="1" x14ac:dyDescent="0.2">
      <c r="A381" s="832">
        <v>11</v>
      </c>
      <c r="B381" s="833" t="s">
        <v>2224</v>
      </c>
      <c r="C381" s="833" t="s">
        <v>2230</v>
      </c>
      <c r="D381" s="834" t="s">
        <v>4292</v>
      </c>
      <c r="E381" s="835" t="s">
        <v>2245</v>
      </c>
      <c r="F381" s="833" t="s">
        <v>2225</v>
      </c>
      <c r="G381" s="833" t="s">
        <v>2789</v>
      </c>
      <c r="H381" s="833" t="s">
        <v>606</v>
      </c>
      <c r="I381" s="833" t="s">
        <v>2790</v>
      </c>
      <c r="J381" s="833" t="s">
        <v>2791</v>
      </c>
      <c r="K381" s="833" t="s">
        <v>2792</v>
      </c>
      <c r="L381" s="836">
        <v>0</v>
      </c>
      <c r="M381" s="836">
        <v>0</v>
      </c>
      <c r="N381" s="833">
        <v>2</v>
      </c>
      <c r="O381" s="837">
        <v>0.5</v>
      </c>
      <c r="P381" s="836">
        <v>0</v>
      </c>
      <c r="Q381" s="838"/>
      <c r="R381" s="833">
        <v>2</v>
      </c>
      <c r="S381" s="838">
        <v>1</v>
      </c>
      <c r="T381" s="837">
        <v>0.5</v>
      </c>
      <c r="U381" s="839">
        <v>1</v>
      </c>
    </row>
    <row r="382" spans="1:21" ht="14.45" customHeight="1" x14ac:dyDescent="0.2">
      <c r="A382" s="832">
        <v>11</v>
      </c>
      <c r="B382" s="833" t="s">
        <v>2224</v>
      </c>
      <c r="C382" s="833" t="s">
        <v>2230</v>
      </c>
      <c r="D382" s="834" t="s">
        <v>4292</v>
      </c>
      <c r="E382" s="835" t="s">
        <v>2245</v>
      </c>
      <c r="F382" s="833" t="s">
        <v>2225</v>
      </c>
      <c r="G382" s="833" t="s">
        <v>2328</v>
      </c>
      <c r="H382" s="833" t="s">
        <v>606</v>
      </c>
      <c r="I382" s="833" t="s">
        <v>2793</v>
      </c>
      <c r="J382" s="833" t="s">
        <v>2794</v>
      </c>
      <c r="K382" s="833" t="s">
        <v>990</v>
      </c>
      <c r="L382" s="836">
        <v>134.44999999999999</v>
      </c>
      <c r="M382" s="836">
        <v>268.89999999999998</v>
      </c>
      <c r="N382" s="833">
        <v>2</v>
      </c>
      <c r="O382" s="837">
        <v>1</v>
      </c>
      <c r="P382" s="836">
        <v>268.89999999999998</v>
      </c>
      <c r="Q382" s="838">
        <v>1</v>
      </c>
      <c r="R382" s="833">
        <v>2</v>
      </c>
      <c r="S382" s="838">
        <v>1</v>
      </c>
      <c r="T382" s="837">
        <v>1</v>
      </c>
      <c r="U382" s="839">
        <v>1</v>
      </c>
    </row>
    <row r="383" spans="1:21" ht="14.45" customHeight="1" x14ac:dyDescent="0.2">
      <c r="A383" s="832">
        <v>11</v>
      </c>
      <c r="B383" s="833" t="s">
        <v>2224</v>
      </c>
      <c r="C383" s="833" t="s">
        <v>2230</v>
      </c>
      <c r="D383" s="834" t="s">
        <v>4292</v>
      </c>
      <c r="E383" s="835" t="s">
        <v>2245</v>
      </c>
      <c r="F383" s="833" t="s">
        <v>2225</v>
      </c>
      <c r="G383" s="833" t="s">
        <v>2795</v>
      </c>
      <c r="H383" s="833" t="s">
        <v>606</v>
      </c>
      <c r="I383" s="833" t="s">
        <v>2796</v>
      </c>
      <c r="J383" s="833" t="s">
        <v>2797</v>
      </c>
      <c r="K383" s="833" t="s">
        <v>2798</v>
      </c>
      <c r="L383" s="836">
        <v>508.75</v>
      </c>
      <c r="M383" s="836">
        <v>3052.5</v>
      </c>
      <c r="N383" s="833">
        <v>6</v>
      </c>
      <c r="O383" s="837">
        <v>3</v>
      </c>
      <c r="P383" s="836">
        <v>3052.5</v>
      </c>
      <c r="Q383" s="838">
        <v>1</v>
      </c>
      <c r="R383" s="833">
        <v>6</v>
      </c>
      <c r="S383" s="838">
        <v>1</v>
      </c>
      <c r="T383" s="837">
        <v>3</v>
      </c>
      <c r="U383" s="839">
        <v>1</v>
      </c>
    </row>
    <row r="384" spans="1:21" ht="14.45" customHeight="1" x14ac:dyDescent="0.2">
      <c r="A384" s="832">
        <v>11</v>
      </c>
      <c r="B384" s="833" t="s">
        <v>2224</v>
      </c>
      <c r="C384" s="833" t="s">
        <v>2230</v>
      </c>
      <c r="D384" s="834" t="s">
        <v>4292</v>
      </c>
      <c r="E384" s="835" t="s">
        <v>2245</v>
      </c>
      <c r="F384" s="833" t="s">
        <v>2225</v>
      </c>
      <c r="G384" s="833" t="s">
        <v>2574</v>
      </c>
      <c r="H384" s="833" t="s">
        <v>650</v>
      </c>
      <c r="I384" s="833" t="s">
        <v>2025</v>
      </c>
      <c r="J384" s="833" t="s">
        <v>690</v>
      </c>
      <c r="K384" s="833" t="s">
        <v>691</v>
      </c>
      <c r="L384" s="836">
        <v>132</v>
      </c>
      <c r="M384" s="836">
        <v>264</v>
      </c>
      <c r="N384" s="833">
        <v>2</v>
      </c>
      <c r="O384" s="837">
        <v>0.5</v>
      </c>
      <c r="P384" s="836"/>
      <c r="Q384" s="838">
        <v>0</v>
      </c>
      <c r="R384" s="833"/>
      <c r="S384" s="838">
        <v>0</v>
      </c>
      <c r="T384" s="837"/>
      <c r="U384" s="839">
        <v>0</v>
      </c>
    </row>
    <row r="385" spans="1:21" ht="14.45" customHeight="1" x14ac:dyDescent="0.2">
      <c r="A385" s="832">
        <v>11</v>
      </c>
      <c r="B385" s="833" t="s">
        <v>2224</v>
      </c>
      <c r="C385" s="833" t="s">
        <v>2230</v>
      </c>
      <c r="D385" s="834" t="s">
        <v>4292</v>
      </c>
      <c r="E385" s="835" t="s">
        <v>2245</v>
      </c>
      <c r="F385" s="833" t="s">
        <v>2225</v>
      </c>
      <c r="G385" s="833" t="s">
        <v>2574</v>
      </c>
      <c r="H385" s="833" t="s">
        <v>606</v>
      </c>
      <c r="I385" s="833" t="s">
        <v>2577</v>
      </c>
      <c r="J385" s="833" t="s">
        <v>1096</v>
      </c>
      <c r="K385" s="833" t="s">
        <v>689</v>
      </c>
      <c r="L385" s="836">
        <v>65.989999999999995</v>
      </c>
      <c r="M385" s="836">
        <v>131.97999999999999</v>
      </c>
      <c r="N385" s="833">
        <v>2</v>
      </c>
      <c r="O385" s="837">
        <v>1</v>
      </c>
      <c r="P385" s="836">
        <v>131.97999999999999</v>
      </c>
      <c r="Q385" s="838">
        <v>1</v>
      </c>
      <c r="R385" s="833">
        <v>2</v>
      </c>
      <c r="S385" s="838">
        <v>1</v>
      </c>
      <c r="T385" s="837">
        <v>1</v>
      </c>
      <c r="U385" s="839">
        <v>1</v>
      </c>
    </row>
    <row r="386" spans="1:21" ht="14.45" customHeight="1" x14ac:dyDescent="0.2">
      <c r="A386" s="832">
        <v>11</v>
      </c>
      <c r="B386" s="833" t="s">
        <v>2224</v>
      </c>
      <c r="C386" s="833" t="s">
        <v>2230</v>
      </c>
      <c r="D386" s="834" t="s">
        <v>4292</v>
      </c>
      <c r="E386" s="835" t="s">
        <v>2245</v>
      </c>
      <c r="F386" s="833" t="s">
        <v>2225</v>
      </c>
      <c r="G386" s="833" t="s">
        <v>2574</v>
      </c>
      <c r="H386" s="833" t="s">
        <v>606</v>
      </c>
      <c r="I386" s="833" t="s">
        <v>2799</v>
      </c>
      <c r="J386" s="833" t="s">
        <v>1096</v>
      </c>
      <c r="K386" s="833" t="s">
        <v>691</v>
      </c>
      <c r="L386" s="836">
        <v>132</v>
      </c>
      <c r="M386" s="836">
        <v>264</v>
      </c>
      <c r="N386" s="833">
        <v>2</v>
      </c>
      <c r="O386" s="837">
        <v>0.5</v>
      </c>
      <c r="P386" s="836">
        <v>264</v>
      </c>
      <c r="Q386" s="838">
        <v>1</v>
      </c>
      <c r="R386" s="833">
        <v>2</v>
      </c>
      <c r="S386" s="838">
        <v>1</v>
      </c>
      <c r="T386" s="837">
        <v>0.5</v>
      </c>
      <c r="U386" s="839">
        <v>1</v>
      </c>
    </row>
    <row r="387" spans="1:21" ht="14.45" customHeight="1" x14ac:dyDescent="0.2">
      <c r="A387" s="832">
        <v>11</v>
      </c>
      <c r="B387" s="833" t="s">
        <v>2224</v>
      </c>
      <c r="C387" s="833" t="s">
        <v>2230</v>
      </c>
      <c r="D387" s="834" t="s">
        <v>4292</v>
      </c>
      <c r="E387" s="835" t="s">
        <v>2245</v>
      </c>
      <c r="F387" s="833" t="s">
        <v>2225</v>
      </c>
      <c r="G387" s="833" t="s">
        <v>2381</v>
      </c>
      <c r="H387" s="833" t="s">
        <v>606</v>
      </c>
      <c r="I387" s="833" t="s">
        <v>2382</v>
      </c>
      <c r="J387" s="833" t="s">
        <v>2383</v>
      </c>
      <c r="K387" s="833" t="s">
        <v>2384</v>
      </c>
      <c r="L387" s="836">
        <v>52.87</v>
      </c>
      <c r="M387" s="836">
        <v>634.43999999999994</v>
      </c>
      <c r="N387" s="833">
        <v>12</v>
      </c>
      <c r="O387" s="837">
        <v>5.5</v>
      </c>
      <c r="P387" s="836">
        <v>370.09</v>
      </c>
      <c r="Q387" s="838">
        <v>0.58333333333333337</v>
      </c>
      <c r="R387" s="833">
        <v>7</v>
      </c>
      <c r="S387" s="838">
        <v>0.58333333333333337</v>
      </c>
      <c r="T387" s="837">
        <v>3.5</v>
      </c>
      <c r="U387" s="839">
        <v>0.63636363636363635</v>
      </c>
    </row>
    <row r="388" spans="1:21" ht="14.45" customHeight="1" x14ac:dyDescent="0.2">
      <c r="A388" s="832">
        <v>11</v>
      </c>
      <c r="B388" s="833" t="s">
        <v>2224</v>
      </c>
      <c r="C388" s="833" t="s">
        <v>2230</v>
      </c>
      <c r="D388" s="834" t="s">
        <v>4292</v>
      </c>
      <c r="E388" s="835" t="s">
        <v>2245</v>
      </c>
      <c r="F388" s="833" t="s">
        <v>2225</v>
      </c>
      <c r="G388" s="833" t="s">
        <v>2381</v>
      </c>
      <c r="H388" s="833" t="s">
        <v>606</v>
      </c>
      <c r="I388" s="833" t="s">
        <v>2800</v>
      </c>
      <c r="J388" s="833" t="s">
        <v>2801</v>
      </c>
      <c r="K388" s="833" t="s">
        <v>2802</v>
      </c>
      <c r="L388" s="836">
        <v>46.99</v>
      </c>
      <c r="M388" s="836">
        <v>140.97</v>
      </c>
      <c r="N388" s="833">
        <v>3</v>
      </c>
      <c r="O388" s="837">
        <v>1</v>
      </c>
      <c r="P388" s="836"/>
      <c r="Q388" s="838">
        <v>0</v>
      </c>
      <c r="R388" s="833"/>
      <c r="S388" s="838">
        <v>0</v>
      </c>
      <c r="T388" s="837"/>
      <c r="U388" s="839">
        <v>0</v>
      </c>
    </row>
    <row r="389" spans="1:21" ht="14.45" customHeight="1" x14ac:dyDescent="0.2">
      <c r="A389" s="832">
        <v>11</v>
      </c>
      <c r="B389" s="833" t="s">
        <v>2224</v>
      </c>
      <c r="C389" s="833" t="s">
        <v>2230</v>
      </c>
      <c r="D389" s="834" t="s">
        <v>4292</v>
      </c>
      <c r="E389" s="835" t="s">
        <v>2245</v>
      </c>
      <c r="F389" s="833" t="s">
        <v>2225</v>
      </c>
      <c r="G389" s="833" t="s">
        <v>2803</v>
      </c>
      <c r="H389" s="833" t="s">
        <v>606</v>
      </c>
      <c r="I389" s="833" t="s">
        <v>2804</v>
      </c>
      <c r="J389" s="833" t="s">
        <v>1207</v>
      </c>
      <c r="K389" s="833" t="s">
        <v>2805</v>
      </c>
      <c r="L389" s="836">
        <v>34.93</v>
      </c>
      <c r="M389" s="836">
        <v>69.86</v>
      </c>
      <c r="N389" s="833">
        <v>2</v>
      </c>
      <c r="O389" s="837">
        <v>0.5</v>
      </c>
      <c r="P389" s="836">
        <v>69.86</v>
      </c>
      <c r="Q389" s="838">
        <v>1</v>
      </c>
      <c r="R389" s="833">
        <v>2</v>
      </c>
      <c r="S389" s="838">
        <v>1</v>
      </c>
      <c r="T389" s="837">
        <v>0.5</v>
      </c>
      <c r="U389" s="839">
        <v>1</v>
      </c>
    </row>
    <row r="390" spans="1:21" ht="14.45" customHeight="1" x14ac:dyDescent="0.2">
      <c r="A390" s="832">
        <v>11</v>
      </c>
      <c r="B390" s="833" t="s">
        <v>2224</v>
      </c>
      <c r="C390" s="833" t="s">
        <v>2230</v>
      </c>
      <c r="D390" s="834" t="s">
        <v>4292</v>
      </c>
      <c r="E390" s="835" t="s">
        <v>2245</v>
      </c>
      <c r="F390" s="833" t="s">
        <v>2225</v>
      </c>
      <c r="G390" s="833" t="s">
        <v>2408</v>
      </c>
      <c r="H390" s="833" t="s">
        <v>650</v>
      </c>
      <c r="I390" s="833" t="s">
        <v>2806</v>
      </c>
      <c r="J390" s="833" t="s">
        <v>1915</v>
      </c>
      <c r="K390" s="833" t="s">
        <v>2807</v>
      </c>
      <c r="L390" s="836">
        <v>339.47</v>
      </c>
      <c r="M390" s="836">
        <v>339.47</v>
      </c>
      <c r="N390" s="833">
        <v>1</v>
      </c>
      <c r="O390" s="837">
        <v>0.5</v>
      </c>
      <c r="P390" s="836">
        <v>339.47</v>
      </c>
      <c r="Q390" s="838">
        <v>1</v>
      </c>
      <c r="R390" s="833">
        <v>1</v>
      </c>
      <c r="S390" s="838">
        <v>1</v>
      </c>
      <c r="T390" s="837">
        <v>0.5</v>
      </c>
      <c r="U390" s="839">
        <v>1</v>
      </c>
    </row>
    <row r="391" spans="1:21" ht="14.45" customHeight="1" x14ac:dyDescent="0.2">
      <c r="A391" s="832">
        <v>11</v>
      </c>
      <c r="B391" s="833" t="s">
        <v>2224</v>
      </c>
      <c r="C391" s="833" t="s">
        <v>2230</v>
      </c>
      <c r="D391" s="834" t="s">
        <v>4292</v>
      </c>
      <c r="E391" s="835" t="s">
        <v>2245</v>
      </c>
      <c r="F391" s="833" t="s">
        <v>2225</v>
      </c>
      <c r="G391" s="833" t="s">
        <v>2408</v>
      </c>
      <c r="H391" s="833" t="s">
        <v>650</v>
      </c>
      <c r="I391" s="833" t="s">
        <v>1914</v>
      </c>
      <c r="J391" s="833" t="s">
        <v>1915</v>
      </c>
      <c r="K391" s="833" t="s">
        <v>1916</v>
      </c>
      <c r="L391" s="836">
        <v>169.73</v>
      </c>
      <c r="M391" s="836">
        <v>339.46</v>
      </c>
      <c r="N391" s="833">
        <v>2</v>
      </c>
      <c r="O391" s="837">
        <v>1</v>
      </c>
      <c r="P391" s="836">
        <v>339.46</v>
      </c>
      <c r="Q391" s="838">
        <v>1</v>
      </c>
      <c r="R391" s="833">
        <v>2</v>
      </c>
      <c r="S391" s="838">
        <v>1</v>
      </c>
      <c r="T391" s="837">
        <v>1</v>
      </c>
      <c r="U391" s="839">
        <v>1</v>
      </c>
    </row>
    <row r="392" spans="1:21" ht="14.45" customHeight="1" x14ac:dyDescent="0.2">
      <c r="A392" s="832">
        <v>11</v>
      </c>
      <c r="B392" s="833" t="s">
        <v>2224</v>
      </c>
      <c r="C392" s="833" t="s">
        <v>2230</v>
      </c>
      <c r="D392" s="834" t="s">
        <v>4292</v>
      </c>
      <c r="E392" s="835" t="s">
        <v>2245</v>
      </c>
      <c r="F392" s="833" t="s">
        <v>2225</v>
      </c>
      <c r="G392" s="833" t="s">
        <v>2587</v>
      </c>
      <c r="H392" s="833" t="s">
        <v>606</v>
      </c>
      <c r="I392" s="833" t="s">
        <v>2772</v>
      </c>
      <c r="J392" s="833" t="s">
        <v>2773</v>
      </c>
      <c r="K392" s="833" t="s">
        <v>2774</v>
      </c>
      <c r="L392" s="836">
        <v>106.47</v>
      </c>
      <c r="M392" s="836">
        <v>532.34999999999991</v>
      </c>
      <c r="N392" s="833">
        <v>5</v>
      </c>
      <c r="O392" s="837">
        <v>1.5</v>
      </c>
      <c r="P392" s="836">
        <v>532.34999999999991</v>
      </c>
      <c r="Q392" s="838">
        <v>1</v>
      </c>
      <c r="R392" s="833">
        <v>5</v>
      </c>
      <c r="S392" s="838">
        <v>1</v>
      </c>
      <c r="T392" s="837">
        <v>1.5</v>
      </c>
      <c r="U392" s="839">
        <v>1</v>
      </c>
    </row>
    <row r="393" spans="1:21" ht="14.45" customHeight="1" x14ac:dyDescent="0.2">
      <c r="A393" s="832">
        <v>11</v>
      </c>
      <c r="B393" s="833" t="s">
        <v>2224</v>
      </c>
      <c r="C393" s="833" t="s">
        <v>2230</v>
      </c>
      <c r="D393" s="834" t="s">
        <v>4292</v>
      </c>
      <c r="E393" s="835" t="s">
        <v>2245</v>
      </c>
      <c r="F393" s="833" t="s">
        <v>2225</v>
      </c>
      <c r="G393" s="833" t="s">
        <v>2587</v>
      </c>
      <c r="H393" s="833" t="s">
        <v>606</v>
      </c>
      <c r="I393" s="833" t="s">
        <v>2808</v>
      </c>
      <c r="J393" s="833" t="s">
        <v>2773</v>
      </c>
      <c r="K393" s="833" t="s">
        <v>2809</v>
      </c>
      <c r="L393" s="836">
        <v>159.71</v>
      </c>
      <c r="M393" s="836">
        <v>638.84</v>
      </c>
      <c r="N393" s="833">
        <v>4</v>
      </c>
      <c r="O393" s="837">
        <v>2</v>
      </c>
      <c r="P393" s="836">
        <v>638.84</v>
      </c>
      <c r="Q393" s="838">
        <v>1</v>
      </c>
      <c r="R393" s="833">
        <v>4</v>
      </c>
      <c r="S393" s="838">
        <v>1</v>
      </c>
      <c r="T393" s="837">
        <v>2</v>
      </c>
      <c r="U393" s="839">
        <v>1</v>
      </c>
    </row>
    <row r="394" spans="1:21" ht="14.45" customHeight="1" x14ac:dyDescent="0.2">
      <c r="A394" s="832">
        <v>11</v>
      </c>
      <c r="B394" s="833" t="s">
        <v>2224</v>
      </c>
      <c r="C394" s="833" t="s">
        <v>2230</v>
      </c>
      <c r="D394" s="834" t="s">
        <v>4292</v>
      </c>
      <c r="E394" s="835" t="s">
        <v>2245</v>
      </c>
      <c r="F394" s="833" t="s">
        <v>2225</v>
      </c>
      <c r="G394" s="833" t="s">
        <v>2412</v>
      </c>
      <c r="H394" s="833" t="s">
        <v>606</v>
      </c>
      <c r="I394" s="833" t="s">
        <v>2413</v>
      </c>
      <c r="J394" s="833" t="s">
        <v>2414</v>
      </c>
      <c r="K394" s="833" t="s">
        <v>2415</v>
      </c>
      <c r="L394" s="836">
        <v>159.71</v>
      </c>
      <c r="M394" s="836">
        <v>4471.88</v>
      </c>
      <c r="N394" s="833">
        <v>28</v>
      </c>
      <c r="O394" s="837">
        <v>10</v>
      </c>
      <c r="P394" s="836">
        <v>2395.65</v>
      </c>
      <c r="Q394" s="838">
        <v>0.5357142857142857</v>
      </c>
      <c r="R394" s="833">
        <v>15</v>
      </c>
      <c r="S394" s="838">
        <v>0.5357142857142857</v>
      </c>
      <c r="T394" s="837">
        <v>5.5</v>
      </c>
      <c r="U394" s="839">
        <v>0.55000000000000004</v>
      </c>
    </row>
    <row r="395" spans="1:21" ht="14.45" customHeight="1" x14ac:dyDescent="0.2">
      <c r="A395" s="832">
        <v>11</v>
      </c>
      <c r="B395" s="833" t="s">
        <v>2224</v>
      </c>
      <c r="C395" s="833" t="s">
        <v>2230</v>
      </c>
      <c r="D395" s="834" t="s">
        <v>4292</v>
      </c>
      <c r="E395" s="835" t="s">
        <v>2245</v>
      </c>
      <c r="F395" s="833" t="s">
        <v>2225</v>
      </c>
      <c r="G395" s="833" t="s">
        <v>2596</v>
      </c>
      <c r="H395" s="833" t="s">
        <v>606</v>
      </c>
      <c r="I395" s="833" t="s">
        <v>2810</v>
      </c>
      <c r="J395" s="833" t="s">
        <v>717</v>
      </c>
      <c r="K395" s="833" t="s">
        <v>2811</v>
      </c>
      <c r="L395" s="836">
        <v>0</v>
      </c>
      <c r="M395" s="836">
        <v>0</v>
      </c>
      <c r="N395" s="833">
        <v>1</v>
      </c>
      <c r="O395" s="837">
        <v>1</v>
      </c>
      <c r="P395" s="836">
        <v>0</v>
      </c>
      <c r="Q395" s="838"/>
      <c r="R395" s="833">
        <v>1</v>
      </c>
      <c r="S395" s="838">
        <v>1</v>
      </c>
      <c r="T395" s="837">
        <v>1</v>
      </c>
      <c r="U395" s="839">
        <v>1</v>
      </c>
    </row>
    <row r="396" spans="1:21" ht="14.45" customHeight="1" x14ac:dyDescent="0.2">
      <c r="A396" s="832">
        <v>11</v>
      </c>
      <c r="B396" s="833" t="s">
        <v>2224</v>
      </c>
      <c r="C396" s="833" t="s">
        <v>2230</v>
      </c>
      <c r="D396" s="834" t="s">
        <v>4292</v>
      </c>
      <c r="E396" s="835" t="s">
        <v>2245</v>
      </c>
      <c r="F396" s="833" t="s">
        <v>2225</v>
      </c>
      <c r="G396" s="833" t="s">
        <v>2416</v>
      </c>
      <c r="H396" s="833" t="s">
        <v>606</v>
      </c>
      <c r="I396" s="833" t="s">
        <v>2417</v>
      </c>
      <c r="J396" s="833" t="s">
        <v>1099</v>
      </c>
      <c r="K396" s="833" t="s">
        <v>2418</v>
      </c>
      <c r="L396" s="836">
        <v>73.989999999999995</v>
      </c>
      <c r="M396" s="836">
        <v>73.989999999999995</v>
      </c>
      <c r="N396" s="833">
        <v>1</v>
      </c>
      <c r="O396" s="837">
        <v>0.5</v>
      </c>
      <c r="P396" s="836">
        <v>73.989999999999995</v>
      </c>
      <c r="Q396" s="838">
        <v>1</v>
      </c>
      <c r="R396" s="833">
        <v>1</v>
      </c>
      <c r="S396" s="838">
        <v>1</v>
      </c>
      <c r="T396" s="837">
        <v>0.5</v>
      </c>
      <c r="U396" s="839">
        <v>1</v>
      </c>
    </row>
    <row r="397" spans="1:21" ht="14.45" customHeight="1" x14ac:dyDescent="0.2">
      <c r="A397" s="832">
        <v>11</v>
      </c>
      <c r="B397" s="833" t="s">
        <v>2224</v>
      </c>
      <c r="C397" s="833" t="s">
        <v>2230</v>
      </c>
      <c r="D397" s="834" t="s">
        <v>4292</v>
      </c>
      <c r="E397" s="835" t="s">
        <v>2245</v>
      </c>
      <c r="F397" s="833" t="s">
        <v>2225</v>
      </c>
      <c r="G397" s="833" t="s">
        <v>2426</v>
      </c>
      <c r="H397" s="833" t="s">
        <v>606</v>
      </c>
      <c r="I397" s="833" t="s">
        <v>2605</v>
      </c>
      <c r="J397" s="833" t="s">
        <v>2428</v>
      </c>
      <c r="K397" s="833" t="s">
        <v>2429</v>
      </c>
      <c r="L397" s="836">
        <v>1776.68</v>
      </c>
      <c r="M397" s="836">
        <v>65737.16</v>
      </c>
      <c r="N397" s="833">
        <v>37</v>
      </c>
      <c r="O397" s="837">
        <v>21.5</v>
      </c>
      <c r="P397" s="836">
        <v>60407.12</v>
      </c>
      <c r="Q397" s="838">
        <v>0.91891891891891886</v>
      </c>
      <c r="R397" s="833">
        <v>34</v>
      </c>
      <c r="S397" s="838">
        <v>0.91891891891891897</v>
      </c>
      <c r="T397" s="837">
        <v>20</v>
      </c>
      <c r="U397" s="839">
        <v>0.93023255813953487</v>
      </c>
    </row>
    <row r="398" spans="1:21" ht="14.45" customHeight="1" x14ac:dyDescent="0.2">
      <c r="A398" s="832">
        <v>11</v>
      </c>
      <c r="B398" s="833" t="s">
        <v>2224</v>
      </c>
      <c r="C398" s="833" t="s">
        <v>2230</v>
      </c>
      <c r="D398" s="834" t="s">
        <v>4292</v>
      </c>
      <c r="E398" s="835" t="s">
        <v>2245</v>
      </c>
      <c r="F398" s="833" t="s">
        <v>2225</v>
      </c>
      <c r="G398" s="833" t="s">
        <v>2426</v>
      </c>
      <c r="H398" s="833" t="s">
        <v>606</v>
      </c>
      <c r="I398" s="833" t="s">
        <v>2605</v>
      </c>
      <c r="J398" s="833" t="s">
        <v>2428</v>
      </c>
      <c r="K398" s="833" t="s">
        <v>2429</v>
      </c>
      <c r="L398" s="836">
        <v>482.19</v>
      </c>
      <c r="M398" s="836">
        <v>964.38</v>
      </c>
      <c r="N398" s="833">
        <v>2</v>
      </c>
      <c r="O398" s="837">
        <v>1</v>
      </c>
      <c r="P398" s="836">
        <v>964.38</v>
      </c>
      <c r="Q398" s="838">
        <v>1</v>
      </c>
      <c r="R398" s="833">
        <v>2</v>
      </c>
      <c r="S398" s="838">
        <v>1</v>
      </c>
      <c r="T398" s="837">
        <v>1</v>
      </c>
      <c r="U398" s="839">
        <v>1</v>
      </c>
    </row>
    <row r="399" spans="1:21" ht="14.45" customHeight="1" x14ac:dyDescent="0.2">
      <c r="A399" s="832">
        <v>11</v>
      </c>
      <c r="B399" s="833" t="s">
        <v>2224</v>
      </c>
      <c r="C399" s="833" t="s">
        <v>2230</v>
      </c>
      <c r="D399" s="834" t="s">
        <v>4292</v>
      </c>
      <c r="E399" s="835" t="s">
        <v>2245</v>
      </c>
      <c r="F399" s="833" t="s">
        <v>2225</v>
      </c>
      <c r="G399" s="833" t="s">
        <v>2625</v>
      </c>
      <c r="H399" s="833" t="s">
        <v>606</v>
      </c>
      <c r="I399" s="833" t="s">
        <v>2626</v>
      </c>
      <c r="J399" s="833" t="s">
        <v>724</v>
      </c>
      <c r="K399" s="833" t="s">
        <v>1115</v>
      </c>
      <c r="L399" s="836">
        <v>38.56</v>
      </c>
      <c r="M399" s="836">
        <v>77.12</v>
      </c>
      <c r="N399" s="833">
        <v>2</v>
      </c>
      <c r="O399" s="837">
        <v>1</v>
      </c>
      <c r="P399" s="836">
        <v>77.12</v>
      </c>
      <c r="Q399" s="838">
        <v>1</v>
      </c>
      <c r="R399" s="833">
        <v>2</v>
      </c>
      <c r="S399" s="838">
        <v>1</v>
      </c>
      <c r="T399" s="837">
        <v>1</v>
      </c>
      <c r="U399" s="839">
        <v>1</v>
      </c>
    </row>
    <row r="400" spans="1:21" ht="14.45" customHeight="1" x14ac:dyDescent="0.2">
      <c r="A400" s="832">
        <v>11</v>
      </c>
      <c r="B400" s="833" t="s">
        <v>2224</v>
      </c>
      <c r="C400" s="833" t="s">
        <v>2230</v>
      </c>
      <c r="D400" s="834" t="s">
        <v>4292</v>
      </c>
      <c r="E400" s="835" t="s">
        <v>2245</v>
      </c>
      <c r="F400" s="833" t="s">
        <v>2225</v>
      </c>
      <c r="G400" s="833" t="s">
        <v>2430</v>
      </c>
      <c r="H400" s="833" t="s">
        <v>606</v>
      </c>
      <c r="I400" s="833" t="s">
        <v>2812</v>
      </c>
      <c r="J400" s="833" t="s">
        <v>2813</v>
      </c>
      <c r="K400" s="833" t="s">
        <v>2814</v>
      </c>
      <c r="L400" s="836">
        <v>70.48</v>
      </c>
      <c r="M400" s="836">
        <v>140.96</v>
      </c>
      <c r="N400" s="833">
        <v>2</v>
      </c>
      <c r="O400" s="837">
        <v>0.5</v>
      </c>
      <c r="P400" s="836"/>
      <c r="Q400" s="838">
        <v>0</v>
      </c>
      <c r="R400" s="833"/>
      <c r="S400" s="838">
        <v>0</v>
      </c>
      <c r="T400" s="837"/>
      <c r="U400" s="839">
        <v>0</v>
      </c>
    </row>
    <row r="401" spans="1:21" ht="14.45" customHeight="1" x14ac:dyDescent="0.2">
      <c r="A401" s="832">
        <v>11</v>
      </c>
      <c r="B401" s="833" t="s">
        <v>2224</v>
      </c>
      <c r="C401" s="833" t="s">
        <v>2230</v>
      </c>
      <c r="D401" s="834" t="s">
        <v>4292</v>
      </c>
      <c r="E401" s="835" t="s">
        <v>2245</v>
      </c>
      <c r="F401" s="833" t="s">
        <v>2225</v>
      </c>
      <c r="G401" s="833" t="s">
        <v>2335</v>
      </c>
      <c r="H401" s="833" t="s">
        <v>606</v>
      </c>
      <c r="I401" s="833" t="s">
        <v>2336</v>
      </c>
      <c r="J401" s="833" t="s">
        <v>668</v>
      </c>
      <c r="K401" s="833" t="s">
        <v>2337</v>
      </c>
      <c r="L401" s="836">
        <v>35.25</v>
      </c>
      <c r="M401" s="836">
        <v>564</v>
      </c>
      <c r="N401" s="833">
        <v>16</v>
      </c>
      <c r="O401" s="837">
        <v>7</v>
      </c>
      <c r="P401" s="836">
        <v>423</v>
      </c>
      <c r="Q401" s="838">
        <v>0.75</v>
      </c>
      <c r="R401" s="833">
        <v>12</v>
      </c>
      <c r="S401" s="838">
        <v>0.75</v>
      </c>
      <c r="T401" s="837">
        <v>5.5</v>
      </c>
      <c r="U401" s="839">
        <v>0.7857142857142857</v>
      </c>
    </row>
    <row r="402" spans="1:21" ht="14.45" customHeight="1" x14ac:dyDescent="0.2">
      <c r="A402" s="832">
        <v>11</v>
      </c>
      <c r="B402" s="833" t="s">
        <v>2224</v>
      </c>
      <c r="C402" s="833" t="s">
        <v>2230</v>
      </c>
      <c r="D402" s="834" t="s">
        <v>4292</v>
      </c>
      <c r="E402" s="835" t="s">
        <v>2245</v>
      </c>
      <c r="F402" s="833" t="s">
        <v>2225</v>
      </c>
      <c r="G402" s="833" t="s">
        <v>2335</v>
      </c>
      <c r="H402" s="833" t="s">
        <v>606</v>
      </c>
      <c r="I402" s="833" t="s">
        <v>2815</v>
      </c>
      <c r="J402" s="833" t="s">
        <v>668</v>
      </c>
      <c r="K402" s="833" t="s">
        <v>2337</v>
      </c>
      <c r="L402" s="836">
        <v>35.25</v>
      </c>
      <c r="M402" s="836">
        <v>70.5</v>
      </c>
      <c r="N402" s="833">
        <v>2</v>
      </c>
      <c r="O402" s="837">
        <v>1</v>
      </c>
      <c r="P402" s="836"/>
      <c r="Q402" s="838">
        <v>0</v>
      </c>
      <c r="R402" s="833"/>
      <c r="S402" s="838">
        <v>0</v>
      </c>
      <c r="T402" s="837"/>
      <c r="U402" s="839">
        <v>0</v>
      </c>
    </row>
    <row r="403" spans="1:21" ht="14.45" customHeight="1" x14ac:dyDescent="0.2">
      <c r="A403" s="832">
        <v>11</v>
      </c>
      <c r="B403" s="833" t="s">
        <v>2224</v>
      </c>
      <c r="C403" s="833" t="s">
        <v>2230</v>
      </c>
      <c r="D403" s="834" t="s">
        <v>4292</v>
      </c>
      <c r="E403" s="835" t="s">
        <v>2245</v>
      </c>
      <c r="F403" s="833" t="s">
        <v>2225</v>
      </c>
      <c r="G403" s="833" t="s">
        <v>2816</v>
      </c>
      <c r="H403" s="833" t="s">
        <v>606</v>
      </c>
      <c r="I403" s="833" t="s">
        <v>2817</v>
      </c>
      <c r="J403" s="833" t="s">
        <v>2818</v>
      </c>
      <c r="K403" s="833" t="s">
        <v>2819</v>
      </c>
      <c r="L403" s="836">
        <v>32.25</v>
      </c>
      <c r="M403" s="836">
        <v>32.25</v>
      </c>
      <c r="N403" s="833">
        <v>1</v>
      </c>
      <c r="O403" s="837">
        <v>0.5</v>
      </c>
      <c r="P403" s="836">
        <v>32.25</v>
      </c>
      <c r="Q403" s="838">
        <v>1</v>
      </c>
      <c r="R403" s="833">
        <v>1</v>
      </c>
      <c r="S403" s="838">
        <v>1</v>
      </c>
      <c r="T403" s="837">
        <v>0.5</v>
      </c>
      <c r="U403" s="839">
        <v>1</v>
      </c>
    </row>
    <row r="404" spans="1:21" ht="14.45" customHeight="1" x14ac:dyDescent="0.2">
      <c r="A404" s="832">
        <v>11</v>
      </c>
      <c r="B404" s="833" t="s">
        <v>2224</v>
      </c>
      <c r="C404" s="833" t="s">
        <v>2230</v>
      </c>
      <c r="D404" s="834" t="s">
        <v>4292</v>
      </c>
      <c r="E404" s="835" t="s">
        <v>2245</v>
      </c>
      <c r="F404" s="833" t="s">
        <v>2225</v>
      </c>
      <c r="G404" s="833" t="s">
        <v>2820</v>
      </c>
      <c r="H404" s="833" t="s">
        <v>650</v>
      </c>
      <c r="I404" s="833" t="s">
        <v>2821</v>
      </c>
      <c r="J404" s="833" t="s">
        <v>1347</v>
      </c>
      <c r="K404" s="833" t="s">
        <v>2822</v>
      </c>
      <c r="L404" s="836">
        <v>0</v>
      </c>
      <c r="M404" s="836">
        <v>0</v>
      </c>
      <c r="N404" s="833">
        <v>1</v>
      </c>
      <c r="O404" s="837">
        <v>0.5</v>
      </c>
      <c r="P404" s="836">
        <v>0</v>
      </c>
      <c r="Q404" s="838"/>
      <c r="R404" s="833">
        <v>1</v>
      </c>
      <c r="S404" s="838">
        <v>1</v>
      </c>
      <c r="T404" s="837">
        <v>0.5</v>
      </c>
      <c r="U404" s="839">
        <v>1</v>
      </c>
    </row>
    <row r="405" spans="1:21" ht="14.45" customHeight="1" x14ac:dyDescent="0.2">
      <c r="A405" s="832">
        <v>11</v>
      </c>
      <c r="B405" s="833" t="s">
        <v>2224</v>
      </c>
      <c r="C405" s="833" t="s">
        <v>2230</v>
      </c>
      <c r="D405" s="834" t="s">
        <v>4292</v>
      </c>
      <c r="E405" s="835" t="s">
        <v>2245</v>
      </c>
      <c r="F405" s="833" t="s">
        <v>2225</v>
      </c>
      <c r="G405" s="833" t="s">
        <v>2823</v>
      </c>
      <c r="H405" s="833" t="s">
        <v>606</v>
      </c>
      <c r="I405" s="833" t="s">
        <v>2824</v>
      </c>
      <c r="J405" s="833" t="s">
        <v>2825</v>
      </c>
      <c r="K405" s="833" t="s">
        <v>1799</v>
      </c>
      <c r="L405" s="836">
        <v>81.94</v>
      </c>
      <c r="M405" s="836">
        <v>163.88</v>
      </c>
      <c r="N405" s="833">
        <v>2</v>
      </c>
      <c r="O405" s="837">
        <v>1</v>
      </c>
      <c r="P405" s="836">
        <v>163.88</v>
      </c>
      <c r="Q405" s="838">
        <v>1</v>
      </c>
      <c r="R405" s="833">
        <v>2</v>
      </c>
      <c r="S405" s="838">
        <v>1</v>
      </c>
      <c r="T405" s="837">
        <v>1</v>
      </c>
      <c r="U405" s="839">
        <v>1</v>
      </c>
    </row>
    <row r="406" spans="1:21" ht="14.45" customHeight="1" x14ac:dyDescent="0.2">
      <c r="A406" s="832">
        <v>11</v>
      </c>
      <c r="B406" s="833" t="s">
        <v>2224</v>
      </c>
      <c r="C406" s="833" t="s">
        <v>2230</v>
      </c>
      <c r="D406" s="834" t="s">
        <v>4292</v>
      </c>
      <c r="E406" s="835" t="s">
        <v>2245</v>
      </c>
      <c r="F406" s="833" t="s">
        <v>2225</v>
      </c>
      <c r="G406" s="833" t="s">
        <v>2826</v>
      </c>
      <c r="H406" s="833" t="s">
        <v>606</v>
      </c>
      <c r="I406" s="833" t="s">
        <v>2827</v>
      </c>
      <c r="J406" s="833" t="s">
        <v>2828</v>
      </c>
      <c r="K406" s="833" t="s">
        <v>2829</v>
      </c>
      <c r="L406" s="836">
        <v>21.92</v>
      </c>
      <c r="M406" s="836">
        <v>21.92</v>
      </c>
      <c r="N406" s="833">
        <v>1</v>
      </c>
      <c r="O406" s="837">
        <v>0.5</v>
      </c>
      <c r="P406" s="836">
        <v>21.92</v>
      </c>
      <c r="Q406" s="838">
        <v>1</v>
      </c>
      <c r="R406" s="833">
        <v>1</v>
      </c>
      <c r="S406" s="838">
        <v>1</v>
      </c>
      <c r="T406" s="837">
        <v>0.5</v>
      </c>
      <c r="U406" s="839">
        <v>1</v>
      </c>
    </row>
    <row r="407" spans="1:21" ht="14.45" customHeight="1" x14ac:dyDescent="0.2">
      <c r="A407" s="832">
        <v>11</v>
      </c>
      <c r="B407" s="833" t="s">
        <v>2224</v>
      </c>
      <c r="C407" s="833" t="s">
        <v>2230</v>
      </c>
      <c r="D407" s="834" t="s">
        <v>4292</v>
      </c>
      <c r="E407" s="835" t="s">
        <v>2245</v>
      </c>
      <c r="F407" s="833" t="s">
        <v>2225</v>
      </c>
      <c r="G407" s="833" t="s">
        <v>2317</v>
      </c>
      <c r="H407" s="833" t="s">
        <v>650</v>
      </c>
      <c r="I407" s="833" t="s">
        <v>1908</v>
      </c>
      <c r="J407" s="833" t="s">
        <v>874</v>
      </c>
      <c r="K407" s="833" t="s">
        <v>876</v>
      </c>
      <c r="L407" s="836">
        <v>0</v>
      </c>
      <c r="M407" s="836">
        <v>0</v>
      </c>
      <c r="N407" s="833">
        <v>6</v>
      </c>
      <c r="O407" s="837">
        <v>2</v>
      </c>
      <c r="P407" s="836">
        <v>0</v>
      </c>
      <c r="Q407" s="838"/>
      <c r="R407" s="833">
        <v>4</v>
      </c>
      <c r="S407" s="838">
        <v>0.66666666666666663</v>
      </c>
      <c r="T407" s="837">
        <v>1.5</v>
      </c>
      <c r="U407" s="839">
        <v>0.75</v>
      </c>
    </row>
    <row r="408" spans="1:21" ht="14.45" customHeight="1" x14ac:dyDescent="0.2">
      <c r="A408" s="832">
        <v>11</v>
      </c>
      <c r="B408" s="833" t="s">
        <v>2224</v>
      </c>
      <c r="C408" s="833" t="s">
        <v>2230</v>
      </c>
      <c r="D408" s="834" t="s">
        <v>4292</v>
      </c>
      <c r="E408" s="835" t="s">
        <v>2245</v>
      </c>
      <c r="F408" s="833" t="s">
        <v>2225</v>
      </c>
      <c r="G408" s="833" t="s">
        <v>2440</v>
      </c>
      <c r="H408" s="833" t="s">
        <v>606</v>
      </c>
      <c r="I408" s="833" t="s">
        <v>2830</v>
      </c>
      <c r="J408" s="833" t="s">
        <v>1311</v>
      </c>
      <c r="K408" s="833" t="s">
        <v>2442</v>
      </c>
      <c r="L408" s="836">
        <v>42.54</v>
      </c>
      <c r="M408" s="836">
        <v>212.7</v>
      </c>
      <c r="N408" s="833">
        <v>5</v>
      </c>
      <c r="O408" s="837">
        <v>2</v>
      </c>
      <c r="P408" s="836">
        <v>212.7</v>
      </c>
      <c r="Q408" s="838">
        <v>1</v>
      </c>
      <c r="R408" s="833">
        <v>5</v>
      </c>
      <c r="S408" s="838">
        <v>1</v>
      </c>
      <c r="T408" s="837">
        <v>2</v>
      </c>
      <c r="U408" s="839">
        <v>1</v>
      </c>
    </row>
    <row r="409" spans="1:21" ht="14.45" customHeight="1" x14ac:dyDescent="0.2">
      <c r="A409" s="832">
        <v>11</v>
      </c>
      <c r="B409" s="833" t="s">
        <v>2224</v>
      </c>
      <c r="C409" s="833" t="s">
        <v>2230</v>
      </c>
      <c r="D409" s="834" t="s">
        <v>4292</v>
      </c>
      <c r="E409" s="835" t="s">
        <v>2245</v>
      </c>
      <c r="F409" s="833" t="s">
        <v>2225</v>
      </c>
      <c r="G409" s="833" t="s">
        <v>2440</v>
      </c>
      <c r="H409" s="833" t="s">
        <v>606</v>
      </c>
      <c r="I409" s="833" t="s">
        <v>2831</v>
      </c>
      <c r="J409" s="833" t="s">
        <v>1311</v>
      </c>
      <c r="K409" s="833" t="s">
        <v>1312</v>
      </c>
      <c r="L409" s="836">
        <v>59.56</v>
      </c>
      <c r="M409" s="836">
        <v>178.68</v>
      </c>
      <c r="N409" s="833">
        <v>3</v>
      </c>
      <c r="O409" s="837">
        <v>1</v>
      </c>
      <c r="P409" s="836">
        <v>178.68</v>
      </c>
      <c r="Q409" s="838">
        <v>1</v>
      </c>
      <c r="R409" s="833">
        <v>3</v>
      </c>
      <c r="S409" s="838">
        <v>1</v>
      </c>
      <c r="T409" s="837">
        <v>1</v>
      </c>
      <c r="U409" s="839">
        <v>1</v>
      </c>
    </row>
    <row r="410" spans="1:21" ht="14.45" customHeight="1" x14ac:dyDescent="0.2">
      <c r="A410" s="832">
        <v>11</v>
      </c>
      <c r="B410" s="833" t="s">
        <v>2224</v>
      </c>
      <c r="C410" s="833" t="s">
        <v>2230</v>
      </c>
      <c r="D410" s="834" t="s">
        <v>4292</v>
      </c>
      <c r="E410" s="835" t="s">
        <v>2245</v>
      </c>
      <c r="F410" s="833" t="s">
        <v>2225</v>
      </c>
      <c r="G410" s="833" t="s">
        <v>2298</v>
      </c>
      <c r="H410" s="833" t="s">
        <v>606</v>
      </c>
      <c r="I410" s="833" t="s">
        <v>2443</v>
      </c>
      <c r="J410" s="833" t="s">
        <v>2300</v>
      </c>
      <c r="K410" s="833" t="s">
        <v>2444</v>
      </c>
      <c r="L410" s="836">
        <v>93.96</v>
      </c>
      <c r="M410" s="836">
        <v>93.96</v>
      </c>
      <c r="N410" s="833">
        <v>1</v>
      </c>
      <c r="O410" s="837">
        <v>0.5</v>
      </c>
      <c r="P410" s="836">
        <v>93.96</v>
      </c>
      <c r="Q410" s="838">
        <v>1</v>
      </c>
      <c r="R410" s="833">
        <v>1</v>
      </c>
      <c r="S410" s="838">
        <v>1</v>
      </c>
      <c r="T410" s="837">
        <v>0.5</v>
      </c>
      <c r="U410" s="839">
        <v>1</v>
      </c>
    </row>
    <row r="411" spans="1:21" ht="14.45" customHeight="1" x14ac:dyDescent="0.2">
      <c r="A411" s="832">
        <v>11</v>
      </c>
      <c r="B411" s="833" t="s">
        <v>2224</v>
      </c>
      <c r="C411" s="833" t="s">
        <v>2230</v>
      </c>
      <c r="D411" s="834" t="s">
        <v>4292</v>
      </c>
      <c r="E411" s="835" t="s">
        <v>2245</v>
      </c>
      <c r="F411" s="833" t="s">
        <v>2225</v>
      </c>
      <c r="G411" s="833" t="s">
        <v>2298</v>
      </c>
      <c r="H411" s="833" t="s">
        <v>606</v>
      </c>
      <c r="I411" s="833" t="s">
        <v>2832</v>
      </c>
      <c r="J411" s="833" t="s">
        <v>2833</v>
      </c>
      <c r="K411" s="833" t="s">
        <v>2834</v>
      </c>
      <c r="L411" s="836">
        <v>300.68</v>
      </c>
      <c r="M411" s="836">
        <v>601.36</v>
      </c>
      <c r="N411" s="833">
        <v>2</v>
      </c>
      <c r="O411" s="837">
        <v>0.5</v>
      </c>
      <c r="P411" s="836"/>
      <c r="Q411" s="838">
        <v>0</v>
      </c>
      <c r="R411" s="833"/>
      <c r="S411" s="838">
        <v>0</v>
      </c>
      <c r="T411" s="837"/>
      <c r="U411" s="839">
        <v>0</v>
      </c>
    </row>
    <row r="412" spans="1:21" ht="14.45" customHeight="1" x14ac:dyDescent="0.2">
      <c r="A412" s="832">
        <v>11</v>
      </c>
      <c r="B412" s="833" t="s">
        <v>2224</v>
      </c>
      <c r="C412" s="833" t="s">
        <v>2230</v>
      </c>
      <c r="D412" s="834" t="s">
        <v>4292</v>
      </c>
      <c r="E412" s="835" t="s">
        <v>2245</v>
      </c>
      <c r="F412" s="833" t="s">
        <v>2225</v>
      </c>
      <c r="G412" s="833" t="s">
        <v>2447</v>
      </c>
      <c r="H412" s="833" t="s">
        <v>606</v>
      </c>
      <c r="I412" s="833" t="s">
        <v>2448</v>
      </c>
      <c r="J412" s="833" t="s">
        <v>2449</v>
      </c>
      <c r="K412" s="833" t="s">
        <v>2450</v>
      </c>
      <c r="L412" s="836">
        <v>311.02</v>
      </c>
      <c r="M412" s="836">
        <v>31102.000000000022</v>
      </c>
      <c r="N412" s="833">
        <v>100</v>
      </c>
      <c r="O412" s="837">
        <v>35.5</v>
      </c>
      <c r="P412" s="836">
        <v>24881.60000000002</v>
      </c>
      <c r="Q412" s="838">
        <v>0.8</v>
      </c>
      <c r="R412" s="833">
        <v>80</v>
      </c>
      <c r="S412" s="838">
        <v>0.8</v>
      </c>
      <c r="T412" s="837">
        <v>28</v>
      </c>
      <c r="U412" s="839">
        <v>0.78873239436619713</v>
      </c>
    </row>
    <row r="413" spans="1:21" ht="14.45" customHeight="1" x14ac:dyDescent="0.2">
      <c r="A413" s="832">
        <v>11</v>
      </c>
      <c r="B413" s="833" t="s">
        <v>2224</v>
      </c>
      <c r="C413" s="833" t="s">
        <v>2230</v>
      </c>
      <c r="D413" s="834" t="s">
        <v>4292</v>
      </c>
      <c r="E413" s="835" t="s">
        <v>2245</v>
      </c>
      <c r="F413" s="833" t="s">
        <v>2225</v>
      </c>
      <c r="G413" s="833" t="s">
        <v>2447</v>
      </c>
      <c r="H413" s="833" t="s">
        <v>606</v>
      </c>
      <c r="I413" s="833" t="s">
        <v>2657</v>
      </c>
      <c r="J413" s="833" t="s">
        <v>2452</v>
      </c>
      <c r="K413" s="833" t="s">
        <v>2658</v>
      </c>
      <c r="L413" s="836">
        <v>387.73</v>
      </c>
      <c r="M413" s="836">
        <v>3101.84</v>
      </c>
      <c r="N413" s="833">
        <v>8</v>
      </c>
      <c r="O413" s="837">
        <v>3</v>
      </c>
      <c r="P413" s="836">
        <v>1550.92</v>
      </c>
      <c r="Q413" s="838">
        <v>0.5</v>
      </c>
      <c r="R413" s="833">
        <v>4</v>
      </c>
      <c r="S413" s="838">
        <v>0.5</v>
      </c>
      <c r="T413" s="837">
        <v>1</v>
      </c>
      <c r="U413" s="839">
        <v>0.33333333333333331</v>
      </c>
    </row>
    <row r="414" spans="1:21" ht="14.45" customHeight="1" x14ac:dyDescent="0.2">
      <c r="A414" s="832">
        <v>11</v>
      </c>
      <c r="B414" s="833" t="s">
        <v>2224</v>
      </c>
      <c r="C414" s="833" t="s">
        <v>2230</v>
      </c>
      <c r="D414" s="834" t="s">
        <v>4292</v>
      </c>
      <c r="E414" s="835" t="s">
        <v>2245</v>
      </c>
      <c r="F414" s="833" t="s">
        <v>2225</v>
      </c>
      <c r="G414" s="833" t="s">
        <v>2457</v>
      </c>
      <c r="H414" s="833" t="s">
        <v>606</v>
      </c>
      <c r="I414" s="833" t="s">
        <v>2777</v>
      </c>
      <c r="J414" s="833" t="s">
        <v>2778</v>
      </c>
      <c r="K414" s="833" t="s">
        <v>1929</v>
      </c>
      <c r="L414" s="836">
        <v>0</v>
      </c>
      <c r="M414" s="836">
        <v>0</v>
      </c>
      <c r="N414" s="833">
        <v>2</v>
      </c>
      <c r="O414" s="837">
        <v>1</v>
      </c>
      <c r="P414" s="836">
        <v>0</v>
      </c>
      <c r="Q414" s="838"/>
      <c r="R414" s="833">
        <v>2</v>
      </c>
      <c r="S414" s="838">
        <v>1</v>
      </c>
      <c r="T414" s="837">
        <v>1</v>
      </c>
      <c r="U414" s="839">
        <v>1</v>
      </c>
    </row>
    <row r="415" spans="1:21" ht="14.45" customHeight="1" x14ac:dyDescent="0.2">
      <c r="A415" s="832">
        <v>11</v>
      </c>
      <c r="B415" s="833" t="s">
        <v>2224</v>
      </c>
      <c r="C415" s="833" t="s">
        <v>2230</v>
      </c>
      <c r="D415" s="834" t="s">
        <v>4292</v>
      </c>
      <c r="E415" s="835" t="s">
        <v>2245</v>
      </c>
      <c r="F415" s="833" t="s">
        <v>2225</v>
      </c>
      <c r="G415" s="833" t="s">
        <v>2457</v>
      </c>
      <c r="H415" s="833" t="s">
        <v>606</v>
      </c>
      <c r="I415" s="833" t="s">
        <v>2835</v>
      </c>
      <c r="J415" s="833" t="s">
        <v>2660</v>
      </c>
      <c r="K415" s="833" t="s">
        <v>1929</v>
      </c>
      <c r="L415" s="836">
        <v>0</v>
      </c>
      <c r="M415" s="836">
        <v>0</v>
      </c>
      <c r="N415" s="833">
        <v>1</v>
      </c>
      <c r="O415" s="837">
        <v>0.5</v>
      </c>
      <c r="P415" s="836">
        <v>0</v>
      </c>
      <c r="Q415" s="838"/>
      <c r="R415" s="833">
        <v>1</v>
      </c>
      <c r="S415" s="838">
        <v>1</v>
      </c>
      <c r="T415" s="837">
        <v>0.5</v>
      </c>
      <c r="U415" s="839">
        <v>1</v>
      </c>
    </row>
    <row r="416" spans="1:21" ht="14.45" customHeight="1" x14ac:dyDescent="0.2">
      <c r="A416" s="832">
        <v>11</v>
      </c>
      <c r="B416" s="833" t="s">
        <v>2224</v>
      </c>
      <c r="C416" s="833" t="s">
        <v>2230</v>
      </c>
      <c r="D416" s="834" t="s">
        <v>4292</v>
      </c>
      <c r="E416" s="835" t="s">
        <v>2245</v>
      </c>
      <c r="F416" s="833" t="s">
        <v>2225</v>
      </c>
      <c r="G416" s="833" t="s">
        <v>2458</v>
      </c>
      <c r="H416" s="833" t="s">
        <v>606</v>
      </c>
      <c r="I416" s="833" t="s">
        <v>2459</v>
      </c>
      <c r="J416" s="833" t="s">
        <v>2460</v>
      </c>
      <c r="K416" s="833" t="s">
        <v>2461</v>
      </c>
      <c r="L416" s="836">
        <v>99.94</v>
      </c>
      <c r="M416" s="836">
        <v>199.88</v>
      </c>
      <c r="N416" s="833">
        <v>2</v>
      </c>
      <c r="O416" s="837">
        <v>1</v>
      </c>
      <c r="P416" s="836">
        <v>199.88</v>
      </c>
      <c r="Q416" s="838">
        <v>1</v>
      </c>
      <c r="R416" s="833">
        <v>2</v>
      </c>
      <c r="S416" s="838">
        <v>1</v>
      </c>
      <c r="T416" s="837">
        <v>1</v>
      </c>
      <c r="U416" s="839">
        <v>1</v>
      </c>
    </row>
    <row r="417" spans="1:21" ht="14.45" customHeight="1" x14ac:dyDescent="0.2">
      <c r="A417" s="832">
        <v>11</v>
      </c>
      <c r="B417" s="833" t="s">
        <v>2224</v>
      </c>
      <c r="C417" s="833" t="s">
        <v>2230</v>
      </c>
      <c r="D417" s="834" t="s">
        <v>4292</v>
      </c>
      <c r="E417" s="835" t="s">
        <v>2245</v>
      </c>
      <c r="F417" s="833" t="s">
        <v>2225</v>
      </c>
      <c r="G417" s="833" t="s">
        <v>2458</v>
      </c>
      <c r="H417" s="833" t="s">
        <v>606</v>
      </c>
      <c r="I417" s="833" t="s">
        <v>2462</v>
      </c>
      <c r="J417" s="833" t="s">
        <v>2460</v>
      </c>
      <c r="K417" s="833" t="s">
        <v>2463</v>
      </c>
      <c r="L417" s="836">
        <v>299.83999999999997</v>
      </c>
      <c r="M417" s="836">
        <v>1799.04</v>
      </c>
      <c r="N417" s="833">
        <v>6</v>
      </c>
      <c r="O417" s="837">
        <v>2.5</v>
      </c>
      <c r="P417" s="836">
        <v>1199.3599999999999</v>
      </c>
      <c r="Q417" s="838">
        <v>0.66666666666666663</v>
      </c>
      <c r="R417" s="833">
        <v>4</v>
      </c>
      <c r="S417" s="838">
        <v>0.66666666666666663</v>
      </c>
      <c r="T417" s="837">
        <v>1.5</v>
      </c>
      <c r="U417" s="839">
        <v>0.6</v>
      </c>
    </row>
    <row r="418" spans="1:21" ht="14.45" customHeight="1" x14ac:dyDescent="0.2">
      <c r="A418" s="832">
        <v>11</v>
      </c>
      <c r="B418" s="833" t="s">
        <v>2224</v>
      </c>
      <c r="C418" s="833" t="s">
        <v>2230</v>
      </c>
      <c r="D418" s="834" t="s">
        <v>4292</v>
      </c>
      <c r="E418" s="835" t="s">
        <v>2245</v>
      </c>
      <c r="F418" s="833" t="s">
        <v>2225</v>
      </c>
      <c r="G418" s="833" t="s">
        <v>2342</v>
      </c>
      <c r="H418" s="833" t="s">
        <v>650</v>
      </c>
      <c r="I418" s="833" t="s">
        <v>1991</v>
      </c>
      <c r="J418" s="833" t="s">
        <v>1013</v>
      </c>
      <c r="K418" s="833" t="s">
        <v>1992</v>
      </c>
      <c r="L418" s="836">
        <v>154.36000000000001</v>
      </c>
      <c r="M418" s="836">
        <v>1852.3200000000002</v>
      </c>
      <c r="N418" s="833">
        <v>12</v>
      </c>
      <c r="O418" s="837">
        <v>3</v>
      </c>
      <c r="P418" s="836">
        <v>1697.9600000000003</v>
      </c>
      <c r="Q418" s="838">
        <v>0.91666666666666674</v>
      </c>
      <c r="R418" s="833">
        <v>11</v>
      </c>
      <c r="S418" s="838">
        <v>0.91666666666666663</v>
      </c>
      <c r="T418" s="837">
        <v>2</v>
      </c>
      <c r="U418" s="839">
        <v>0.66666666666666663</v>
      </c>
    </row>
    <row r="419" spans="1:21" ht="14.45" customHeight="1" x14ac:dyDescent="0.2">
      <c r="A419" s="832">
        <v>11</v>
      </c>
      <c r="B419" s="833" t="s">
        <v>2224</v>
      </c>
      <c r="C419" s="833" t="s">
        <v>2230</v>
      </c>
      <c r="D419" s="834" t="s">
        <v>4292</v>
      </c>
      <c r="E419" s="835" t="s">
        <v>2245</v>
      </c>
      <c r="F419" s="833" t="s">
        <v>2225</v>
      </c>
      <c r="G419" s="833" t="s">
        <v>2342</v>
      </c>
      <c r="H419" s="833" t="s">
        <v>606</v>
      </c>
      <c r="I419" s="833" t="s">
        <v>2836</v>
      </c>
      <c r="J419" s="833" t="s">
        <v>1013</v>
      </c>
      <c r="K419" s="833" t="s">
        <v>1992</v>
      </c>
      <c r="L419" s="836">
        <v>154.36000000000001</v>
      </c>
      <c r="M419" s="836">
        <v>308.72000000000003</v>
      </c>
      <c r="N419" s="833">
        <v>2</v>
      </c>
      <c r="O419" s="837">
        <v>0.5</v>
      </c>
      <c r="P419" s="836">
        <v>308.72000000000003</v>
      </c>
      <c r="Q419" s="838">
        <v>1</v>
      </c>
      <c r="R419" s="833">
        <v>2</v>
      </c>
      <c r="S419" s="838">
        <v>1</v>
      </c>
      <c r="T419" s="837">
        <v>0.5</v>
      </c>
      <c r="U419" s="839">
        <v>1</v>
      </c>
    </row>
    <row r="420" spans="1:21" ht="14.45" customHeight="1" x14ac:dyDescent="0.2">
      <c r="A420" s="832">
        <v>11</v>
      </c>
      <c r="B420" s="833" t="s">
        <v>2224</v>
      </c>
      <c r="C420" s="833" t="s">
        <v>2230</v>
      </c>
      <c r="D420" s="834" t="s">
        <v>4292</v>
      </c>
      <c r="E420" s="835" t="s">
        <v>2245</v>
      </c>
      <c r="F420" s="833" t="s">
        <v>2225</v>
      </c>
      <c r="G420" s="833" t="s">
        <v>2342</v>
      </c>
      <c r="H420" s="833" t="s">
        <v>606</v>
      </c>
      <c r="I420" s="833" t="s">
        <v>2343</v>
      </c>
      <c r="J420" s="833" t="s">
        <v>1013</v>
      </c>
      <c r="K420" s="833" t="s">
        <v>2344</v>
      </c>
      <c r="L420" s="836">
        <v>225.06</v>
      </c>
      <c r="M420" s="836">
        <v>1575.42</v>
      </c>
      <c r="N420" s="833">
        <v>7</v>
      </c>
      <c r="O420" s="837">
        <v>2.5</v>
      </c>
      <c r="P420" s="836">
        <v>1575.42</v>
      </c>
      <c r="Q420" s="838">
        <v>1</v>
      </c>
      <c r="R420" s="833">
        <v>7</v>
      </c>
      <c r="S420" s="838">
        <v>1</v>
      </c>
      <c r="T420" s="837">
        <v>2.5</v>
      </c>
      <c r="U420" s="839">
        <v>1</v>
      </c>
    </row>
    <row r="421" spans="1:21" ht="14.45" customHeight="1" x14ac:dyDescent="0.2">
      <c r="A421" s="832">
        <v>11</v>
      </c>
      <c r="B421" s="833" t="s">
        <v>2224</v>
      </c>
      <c r="C421" s="833" t="s">
        <v>2230</v>
      </c>
      <c r="D421" s="834" t="s">
        <v>4292</v>
      </c>
      <c r="E421" s="835" t="s">
        <v>2245</v>
      </c>
      <c r="F421" s="833" t="s">
        <v>2226</v>
      </c>
      <c r="G421" s="833" t="s">
        <v>2274</v>
      </c>
      <c r="H421" s="833" t="s">
        <v>606</v>
      </c>
      <c r="I421" s="833" t="s">
        <v>2837</v>
      </c>
      <c r="J421" s="833" t="s">
        <v>2276</v>
      </c>
      <c r="K421" s="833"/>
      <c r="L421" s="836">
        <v>0</v>
      </c>
      <c r="M421" s="836">
        <v>0</v>
      </c>
      <c r="N421" s="833">
        <v>1</v>
      </c>
      <c r="O421" s="837">
        <v>1</v>
      </c>
      <c r="P421" s="836">
        <v>0</v>
      </c>
      <c r="Q421" s="838"/>
      <c r="R421" s="833">
        <v>1</v>
      </c>
      <c r="S421" s="838">
        <v>1</v>
      </c>
      <c r="T421" s="837">
        <v>1</v>
      </c>
      <c r="U421" s="839">
        <v>1</v>
      </c>
    </row>
    <row r="422" spans="1:21" ht="14.45" customHeight="1" x14ac:dyDescent="0.2">
      <c r="A422" s="832">
        <v>11</v>
      </c>
      <c r="B422" s="833" t="s">
        <v>2224</v>
      </c>
      <c r="C422" s="833" t="s">
        <v>2230</v>
      </c>
      <c r="D422" s="834" t="s">
        <v>4292</v>
      </c>
      <c r="E422" s="835" t="s">
        <v>2245</v>
      </c>
      <c r="F422" s="833" t="s">
        <v>2226</v>
      </c>
      <c r="G422" s="833" t="s">
        <v>2274</v>
      </c>
      <c r="H422" s="833" t="s">
        <v>606</v>
      </c>
      <c r="I422" s="833" t="s">
        <v>2838</v>
      </c>
      <c r="J422" s="833" t="s">
        <v>2276</v>
      </c>
      <c r="K422" s="833"/>
      <c r="L422" s="836">
        <v>0</v>
      </c>
      <c r="M422" s="836">
        <v>0</v>
      </c>
      <c r="N422" s="833">
        <v>24</v>
      </c>
      <c r="O422" s="837">
        <v>24</v>
      </c>
      <c r="P422" s="836">
        <v>0</v>
      </c>
      <c r="Q422" s="838"/>
      <c r="R422" s="833">
        <v>23</v>
      </c>
      <c r="S422" s="838">
        <v>0.95833333333333337</v>
      </c>
      <c r="T422" s="837">
        <v>23</v>
      </c>
      <c r="U422" s="839">
        <v>0.95833333333333337</v>
      </c>
    </row>
    <row r="423" spans="1:21" ht="14.45" customHeight="1" x14ac:dyDescent="0.2">
      <c r="A423" s="832">
        <v>11</v>
      </c>
      <c r="B423" s="833" t="s">
        <v>2224</v>
      </c>
      <c r="C423" s="833" t="s">
        <v>2230</v>
      </c>
      <c r="D423" s="834" t="s">
        <v>4292</v>
      </c>
      <c r="E423" s="835" t="s">
        <v>2245</v>
      </c>
      <c r="F423" s="833" t="s">
        <v>2226</v>
      </c>
      <c r="G423" s="833" t="s">
        <v>2274</v>
      </c>
      <c r="H423" s="833" t="s">
        <v>606</v>
      </c>
      <c r="I423" s="833" t="s">
        <v>2839</v>
      </c>
      <c r="J423" s="833" t="s">
        <v>2276</v>
      </c>
      <c r="K423" s="833"/>
      <c r="L423" s="836">
        <v>0</v>
      </c>
      <c r="M423" s="836">
        <v>0</v>
      </c>
      <c r="N423" s="833">
        <v>6</v>
      </c>
      <c r="O423" s="837">
        <v>6</v>
      </c>
      <c r="P423" s="836">
        <v>0</v>
      </c>
      <c r="Q423" s="838"/>
      <c r="R423" s="833">
        <v>5</v>
      </c>
      <c r="S423" s="838">
        <v>0.83333333333333337</v>
      </c>
      <c r="T423" s="837">
        <v>5</v>
      </c>
      <c r="U423" s="839">
        <v>0.83333333333333337</v>
      </c>
    </row>
    <row r="424" spans="1:21" ht="14.45" customHeight="1" x14ac:dyDescent="0.2">
      <c r="A424" s="832">
        <v>11</v>
      </c>
      <c r="B424" s="833" t="s">
        <v>2224</v>
      </c>
      <c r="C424" s="833" t="s">
        <v>2230</v>
      </c>
      <c r="D424" s="834" t="s">
        <v>4292</v>
      </c>
      <c r="E424" s="835" t="s">
        <v>2245</v>
      </c>
      <c r="F424" s="833" t="s">
        <v>2227</v>
      </c>
      <c r="G424" s="833" t="s">
        <v>2274</v>
      </c>
      <c r="H424" s="833" t="s">
        <v>606</v>
      </c>
      <c r="I424" s="833" t="s">
        <v>2761</v>
      </c>
      <c r="J424" s="833" t="s">
        <v>2276</v>
      </c>
      <c r="K424" s="833"/>
      <c r="L424" s="836">
        <v>1659.44</v>
      </c>
      <c r="M424" s="836">
        <v>1659.44</v>
      </c>
      <c r="N424" s="833">
        <v>1</v>
      </c>
      <c r="O424" s="837">
        <v>1</v>
      </c>
      <c r="P424" s="836">
        <v>1659.44</v>
      </c>
      <c r="Q424" s="838">
        <v>1</v>
      </c>
      <c r="R424" s="833">
        <v>1</v>
      </c>
      <c r="S424" s="838">
        <v>1</v>
      </c>
      <c r="T424" s="837">
        <v>1</v>
      </c>
      <c r="U424" s="839">
        <v>1</v>
      </c>
    </row>
    <row r="425" spans="1:21" ht="14.45" customHeight="1" x14ac:dyDescent="0.2">
      <c r="A425" s="832">
        <v>11</v>
      </c>
      <c r="B425" s="833" t="s">
        <v>2224</v>
      </c>
      <c r="C425" s="833" t="s">
        <v>2230</v>
      </c>
      <c r="D425" s="834" t="s">
        <v>4292</v>
      </c>
      <c r="E425" s="835" t="s">
        <v>2245</v>
      </c>
      <c r="F425" s="833" t="s">
        <v>2227</v>
      </c>
      <c r="G425" s="833" t="s">
        <v>2274</v>
      </c>
      <c r="H425" s="833" t="s">
        <v>606</v>
      </c>
      <c r="I425" s="833" t="s">
        <v>2345</v>
      </c>
      <c r="J425" s="833" t="s">
        <v>2276</v>
      </c>
      <c r="K425" s="833"/>
      <c r="L425" s="836">
        <v>200</v>
      </c>
      <c r="M425" s="836">
        <v>1600</v>
      </c>
      <c r="N425" s="833">
        <v>8</v>
      </c>
      <c r="O425" s="837">
        <v>4</v>
      </c>
      <c r="P425" s="836">
        <v>1600</v>
      </c>
      <c r="Q425" s="838">
        <v>1</v>
      </c>
      <c r="R425" s="833">
        <v>8</v>
      </c>
      <c r="S425" s="838">
        <v>1</v>
      </c>
      <c r="T425" s="837">
        <v>4</v>
      </c>
      <c r="U425" s="839">
        <v>1</v>
      </c>
    </row>
    <row r="426" spans="1:21" ht="14.45" customHeight="1" x14ac:dyDescent="0.2">
      <c r="A426" s="832">
        <v>11</v>
      </c>
      <c r="B426" s="833" t="s">
        <v>2224</v>
      </c>
      <c r="C426" s="833" t="s">
        <v>2230</v>
      </c>
      <c r="D426" s="834" t="s">
        <v>4292</v>
      </c>
      <c r="E426" s="835" t="s">
        <v>2245</v>
      </c>
      <c r="F426" s="833" t="s">
        <v>2227</v>
      </c>
      <c r="G426" s="833" t="s">
        <v>2274</v>
      </c>
      <c r="H426" s="833" t="s">
        <v>606</v>
      </c>
      <c r="I426" s="833" t="s">
        <v>2293</v>
      </c>
      <c r="J426" s="833" t="s">
        <v>2276</v>
      </c>
      <c r="K426" s="833"/>
      <c r="L426" s="836">
        <v>278.75</v>
      </c>
      <c r="M426" s="836">
        <v>557.5</v>
      </c>
      <c r="N426" s="833">
        <v>2</v>
      </c>
      <c r="O426" s="837">
        <v>1</v>
      </c>
      <c r="P426" s="836">
        <v>557.5</v>
      </c>
      <c r="Q426" s="838">
        <v>1</v>
      </c>
      <c r="R426" s="833">
        <v>2</v>
      </c>
      <c r="S426" s="838">
        <v>1</v>
      </c>
      <c r="T426" s="837">
        <v>1</v>
      </c>
      <c r="U426" s="839">
        <v>1</v>
      </c>
    </row>
    <row r="427" spans="1:21" ht="14.45" customHeight="1" x14ac:dyDescent="0.2">
      <c r="A427" s="832">
        <v>11</v>
      </c>
      <c r="B427" s="833" t="s">
        <v>2224</v>
      </c>
      <c r="C427" s="833" t="s">
        <v>2230</v>
      </c>
      <c r="D427" s="834" t="s">
        <v>4292</v>
      </c>
      <c r="E427" s="835" t="s">
        <v>2245</v>
      </c>
      <c r="F427" s="833" t="s">
        <v>2227</v>
      </c>
      <c r="G427" s="833" t="s">
        <v>2274</v>
      </c>
      <c r="H427" s="833" t="s">
        <v>606</v>
      </c>
      <c r="I427" s="833" t="s">
        <v>2483</v>
      </c>
      <c r="J427" s="833" t="s">
        <v>2484</v>
      </c>
      <c r="K427" s="833" t="s">
        <v>2485</v>
      </c>
      <c r="L427" s="836">
        <v>0</v>
      </c>
      <c r="M427" s="836">
        <v>0</v>
      </c>
      <c r="N427" s="833">
        <v>2</v>
      </c>
      <c r="O427" s="837">
        <v>2</v>
      </c>
      <c r="P427" s="836">
        <v>0</v>
      </c>
      <c r="Q427" s="838"/>
      <c r="R427" s="833">
        <v>2</v>
      </c>
      <c r="S427" s="838">
        <v>1</v>
      </c>
      <c r="T427" s="837">
        <v>2</v>
      </c>
      <c r="U427" s="839">
        <v>1</v>
      </c>
    </row>
    <row r="428" spans="1:21" ht="14.45" customHeight="1" x14ac:dyDescent="0.2">
      <c r="A428" s="832">
        <v>11</v>
      </c>
      <c r="B428" s="833" t="s">
        <v>2224</v>
      </c>
      <c r="C428" s="833" t="s">
        <v>2230</v>
      </c>
      <c r="D428" s="834" t="s">
        <v>4292</v>
      </c>
      <c r="E428" s="835" t="s">
        <v>2245</v>
      </c>
      <c r="F428" s="833" t="s">
        <v>2227</v>
      </c>
      <c r="G428" s="833" t="s">
        <v>2274</v>
      </c>
      <c r="H428" s="833" t="s">
        <v>606</v>
      </c>
      <c r="I428" s="833" t="s">
        <v>2840</v>
      </c>
      <c r="J428" s="833" t="s">
        <v>2841</v>
      </c>
      <c r="K428" s="833" t="s">
        <v>2842</v>
      </c>
      <c r="L428" s="836">
        <v>0</v>
      </c>
      <c r="M428" s="836">
        <v>0</v>
      </c>
      <c r="N428" s="833">
        <v>2</v>
      </c>
      <c r="O428" s="837">
        <v>1</v>
      </c>
      <c r="P428" s="836"/>
      <c r="Q428" s="838"/>
      <c r="R428" s="833"/>
      <c r="S428" s="838">
        <v>0</v>
      </c>
      <c r="T428" s="837"/>
      <c r="U428" s="839">
        <v>0</v>
      </c>
    </row>
    <row r="429" spans="1:21" ht="14.45" customHeight="1" x14ac:dyDescent="0.2">
      <c r="A429" s="832">
        <v>11</v>
      </c>
      <c r="B429" s="833" t="s">
        <v>2224</v>
      </c>
      <c r="C429" s="833" t="s">
        <v>2230</v>
      </c>
      <c r="D429" s="834" t="s">
        <v>4292</v>
      </c>
      <c r="E429" s="835" t="s">
        <v>2245</v>
      </c>
      <c r="F429" s="833" t="s">
        <v>2227</v>
      </c>
      <c r="G429" s="833" t="s">
        <v>2274</v>
      </c>
      <c r="H429" s="833" t="s">
        <v>606</v>
      </c>
      <c r="I429" s="833" t="s">
        <v>2486</v>
      </c>
      <c r="J429" s="833" t="s">
        <v>2487</v>
      </c>
      <c r="K429" s="833" t="s">
        <v>2488</v>
      </c>
      <c r="L429" s="836">
        <v>0</v>
      </c>
      <c r="M429" s="836">
        <v>0</v>
      </c>
      <c r="N429" s="833">
        <v>20</v>
      </c>
      <c r="O429" s="837">
        <v>11</v>
      </c>
      <c r="P429" s="836"/>
      <c r="Q429" s="838"/>
      <c r="R429" s="833"/>
      <c r="S429" s="838">
        <v>0</v>
      </c>
      <c r="T429" s="837"/>
      <c r="U429" s="839">
        <v>0</v>
      </c>
    </row>
    <row r="430" spans="1:21" ht="14.45" customHeight="1" x14ac:dyDescent="0.2">
      <c r="A430" s="832">
        <v>11</v>
      </c>
      <c r="B430" s="833" t="s">
        <v>2224</v>
      </c>
      <c r="C430" s="833" t="s">
        <v>2230</v>
      </c>
      <c r="D430" s="834" t="s">
        <v>4292</v>
      </c>
      <c r="E430" s="835" t="s">
        <v>2245</v>
      </c>
      <c r="F430" s="833" t="s">
        <v>2227</v>
      </c>
      <c r="G430" s="833" t="s">
        <v>2274</v>
      </c>
      <c r="H430" s="833" t="s">
        <v>606</v>
      </c>
      <c r="I430" s="833" t="s">
        <v>2843</v>
      </c>
      <c r="J430" s="833" t="s">
        <v>2844</v>
      </c>
      <c r="K430" s="833" t="s">
        <v>2845</v>
      </c>
      <c r="L430" s="836">
        <v>700.35</v>
      </c>
      <c r="M430" s="836">
        <v>700.35</v>
      </c>
      <c r="N430" s="833">
        <v>1</v>
      </c>
      <c r="O430" s="837">
        <v>1</v>
      </c>
      <c r="P430" s="836">
        <v>700.35</v>
      </c>
      <c r="Q430" s="838">
        <v>1</v>
      </c>
      <c r="R430" s="833">
        <v>1</v>
      </c>
      <c r="S430" s="838">
        <v>1</v>
      </c>
      <c r="T430" s="837">
        <v>1</v>
      </c>
      <c r="U430" s="839">
        <v>1</v>
      </c>
    </row>
    <row r="431" spans="1:21" ht="14.45" customHeight="1" x14ac:dyDescent="0.2">
      <c r="A431" s="832">
        <v>11</v>
      </c>
      <c r="B431" s="833" t="s">
        <v>2224</v>
      </c>
      <c r="C431" s="833" t="s">
        <v>2230</v>
      </c>
      <c r="D431" s="834" t="s">
        <v>4292</v>
      </c>
      <c r="E431" s="835" t="s">
        <v>2245</v>
      </c>
      <c r="F431" s="833" t="s">
        <v>2227</v>
      </c>
      <c r="G431" s="833" t="s">
        <v>2274</v>
      </c>
      <c r="H431" s="833" t="s">
        <v>606</v>
      </c>
      <c r="I431" s="833" t="s">
        <v>2846</v>
      </c>
      <c r="J431" s="833" t="s">
        <v>2847</v>
      </c>
      <c r="K431" s="833" t="s">
        <v>2848</v>
      </c>
      <c r="L431" s="836">
        <v>249.55</v>
      </c>
      <c r="M431" s="836">
        <v>499.1</v>
      </c>
      <c r="N431" s="833">
        <v>2</v>
      </c>
      <c r="O431" s="837">
        <v>1</v>
      </c>
      <c r="P431" s="836"/>
      <c r="Q431" s="838">
        <v>0</v>
      </c>
      <c r="R431" s="833"/>
      <c r="S431" s="838">
        <v>0</v>
      </c>
      <c r="T431" s="837"/>
      <c r="U431" s="839">
        <v>0</v>
      </c>
    </row>
    <row r="432" spans="1:21" ht="14.45" customHeight="1" x14ac:dyDescent="0.2">
      <c r="A432" s="832">
        <v>11</v>
      </c>
      <c r="B432" s="833" t="s">
        <v>2224</v>
      </c>
      <c r="C432" s="833" t="s">
        <v>2230</v>
      </c>
      <c r="D432" s="834" t="s">
        <v>4292</v>
      </c>
      <c r="E432" s="835" t="s">
        <v>2245</v>
      </c>
      <c r="F432" s="833" t="s">
        <v>2227</v>
      </c>
      <c r="G432" s="833" t="s">
        <v>2269</v>
      </c>
      <c r="H432" s="833" t="s">
        <v>606</v>
      </c>
      <c r="I432" s="833" t="s">
        <v>2473</v>
      </c>
      <c r="J432" s="833" t="s">
        <v>2474</v>
      </c>
      <c r="K432" s="833" t="s">
        <v>2475</v>
      </c>
      <c r="L432" s="836">
        <v>180</v>
      </c>
      <c r="M432" s="836">
        <v>180</v>
      </c>
      <c r="N432" s="833">
        <v>1</v>
      </c>
      <c r="O432" s="837">
        <v>1</v>
      </c>
      <c r="P432" s="836"/>
      <c r="Q432" s="838">
        <v>0</v>
      </c>
      <c r="R432" s="833"/>
      <c r="S432" s="838">
        <v>0</v>
      </c>
      <c r="T432" s="837"/>
      <c r="U432" s="839">
        <v>0</v>
      </c>
    </row>
    <row r="433" spans="1:21" ht="14.45" customHeight="1" x14ac:dyDescent="0.2">
      <c r="A433" s="832">
        <v>11</v>
      </c>
      <c r="B433" s="833" t="s">
        <v>2224</v>
      </c>
      <c r="C433" s="833" t="s">
        <v>2230</v>
      </c>
      <c r="D433" s="834" t="s">
        <v>4292</v>
      </c>
      <c r="E433" s="835" t="s">
        <v>2245</v>
      </c>
      <c r="F433" s="833" t="s">
        <v>2227</v>
      </c>
      <c r="G433" s="833" t="s">
        <v>2269</v>
      </c>
      <c r="H433" s="833" t="s">
        <v>606</v>
      </c>
      <c r="I433" s="833" t="s">
        <v>2505</v>
      </c>
      <c r="J433" s="833" t="s">
        <v>2506</v>
      </c>
      <c r="K433" s="833" t="s">
        <v>2507</v>
      </c>
      <c r="L433" s="836">
        <v>600</v>
      </c>
      <c r="M433" s="836">
        <v>600</v>
      </c>
      <c r="N433" s="833">
        <v>1</v>
      </c>
      <c r="O433" s="837">
        <v>1</v>
      </c>
      <c r="P433" s="836">
        <v>600</v>
      </c>
      <c r="Q433" s="838">
        <v>1</v>
      </c>
      <c r="R433" s="833">
        <v>1</v>
      </c>
      <c r="S433" s="838">
        <v>1</v>
      </c>
      <c r="T433" s="837">
        <v>1</v>
      </c>
      <c r="U433" s="839">
        <v>1</v>
      </c>
    </row>
    <row r="434" spans="1:21" ht="14.45" customHeight="1" x14ac:dyDescent="0.2">
      <c r="A434" s="832">
        <v>11</v>
      </c>
      <c r="B434" s="833" t="s">
        <v>2224</v>
      </c>
      <c r="C434" s="833" t="s">
        <v>2230</v>
      </c>
      <c r="D434" s="834" t="s">
        <v>4292</v>
      </c>
      <c r="E434" s="835" t="s">
        <v>2245</v>
      </c>
      <c r="F434" s="833" t="s">
        <v>2227</v>
      </c>
      <c r="G434" s="833" t="s">
        <v>2269</v>
      </c>
      <c r="H434" s="833" t="s">
        <v>606</v>
      </c>
      <c r="I434" s="833" t="s">
        <v>2849</v>
      </c>
      <c r="J434" s="833" t="s">
        <v>2850</v>
      </c>
      <c r="K434" s="833" t="s">
        <v>2851</v>
      </c>
      <c r="L434" s="836">
        <v>600</v>
      </c>
      <c r="M434" s="836">
        <v>600</v>
      </c>
      <c r="N434" s="833">
        <v>1</v>
      </c>
      <c r="O434" s="837">
        <v>1</v>
      </c>
      <c r="P434" s="836">
        <v>600</v>
      </c>
      <c r="Q434" s="838">
        <v>1</v>
      </c>
      <c r="R434" s="833">
        <v>1</v>
      </c>
      <c r="S434" s="838">
        <v>1</v>
      </c>
      <c r="T434" s="837">
        <v>1</v>
      </c>
      <c r="U434" s="839">
        <v>1</v>
      </c>
    </row>
    <row r="435" spans="1:21" ht="14.45" customHeight="1" x14ac:dyDescent="0.2">
      <c r="A435" s="832">
        <v>11</v>
      </c>
      <c r="B435" s="833" t="s">
        <v>2224</v>
      </c>
      <c r="C435" s="833" t="s">
        <v>2230</v>
      </c>
      <c r="D435" s="834" t="s">
        <v>4292</v>
      </c>
      <c r="E435" s="835" t="s">
        <v>2245</v>
      </c>
      <c r="F435" s="833" t="s">
        <v>2227</v>
      </c>
      <c r="G435" s="833" t="s">
        <v>2269</v>
      </c>
      <c r="H435" s="833" t="s">
        <v>606</v>
      </c>
      <c r="I435" s="833" t="s">
        <v>2481</v>
      </c>
      <c r="J435" s="833" t="s">
        <v>2698</v>
      </c>
      <c r="K435" s="833" t="s">
        <v>2699</v>
      </c>
      <c r="L435" s="836">
        <v>590</v>
      </c>
      <c r="M435" s="836">
        <v>590</v>
      </c>
      <c r="N435" s="833">
        <v>1</v>
      </c>
      <c r="O435" s="837">
        <v>1</v>
      </c>
      <c r="P435" s="836">
        <v>590</v>
      </c>
      <c r="Q435" s="838">
        <v>1</v>
      </c>
      <c r="R435" s="833">
        <v>1</v>
      </c>
      <c r="S435" s="838">
        <v>1</v>
      </c>
      <c r="T435" s="837">
        <v>1</v>
      </c>
      <c r="U435" s="839">
        <v>1</v>
      </c>
    </row>
    <row r="436" spans="1:21" ht="14.45" customHeight="1" x14ac:dyDescent="0.2">
      <c r="A436" s="832">
        <v>11</v>
      </c>
      <c r="B436" s="833" t="s">
        <v>2224</v>
      </c>
      <c r="C436" s="833" t="s">
        <v>2230</v>
      </c>
      <c r="D436" s="834" t="s">
        <v>4292</v>
      </c>
      <c r="E436" s="835" t="s">
        <v>2245</v>
      </c>
      <c r="F436" s="833" t="s">
        <v>2227</v>
      </c>
      <c r="G436" s="833" t="s">
        <v>2292</v>
      </c>
      <c r="H436" s="833" t="s">
        <v>606</v>
      </c>
      <c r="I436" s="833" t="s">
        <v>2345</v>
      </c>
      <c r="J436" s="833" t="s">
        <v>2285</v>
      </c>
      <c r="K436" s="833" t="s">
        <v>2352</v>
      </c>
      <c r="L436" s="836">
        <v>200</v>
      </c>
      <c r="M436" s="836">
        <v>5600</v>
      </c>
      <c r="N436" s="833">
        <v>28</v>
      </c>
      <c r="O436" s="837">
        <v>14</v>
      </c>
      <c r="P436" s="836">
        <v>5600</v>
      </c>
      <c r="Q436" s="838">
        <v>1</v>
      </c>
      <c r="R436" s="833">
        <v>28</v>
      </c>
      <c r="S436" s="838">
        <v>1</v>
      </c>
      <c r="T436" s="837">
        <v>14</v>
      </c>
      <c r="U436" s="839">
        <v>1</v>
      </c>
    </row>
    <row r="437" spans="1:21" ht="14.45" customHeight="1" x14ac:dyDescent="0.2">
      <c r="A437" s="832">
        <v>11</v>
      </c>
      <c r="B437" s="833" t="s">
        <v>2224</v>
      </c>
      <c r="C437" s="833" t="s">
        <v>2230</v>
      </c>
      <c r="D437" s="834" t="s">
        <v>4292</v>
      </c>
      <c r="E437" s="835" t="s">
        <v>2245</v>
      </c>
      <c r="F437" s="833" t="s">
        <v>2227</v>
      </c>
      <c r="G437" s="833" t="s">
        <v>2292</v>
      </c>
      <c r="H437" s="833" t="s">
        <v>606</v>
      </c>
      <c r="I437" s="833" t="s">
        <v>2293</v>
      </c>
      <c r="J437" s="833" t="s">
        <v>2294</v>
      </c>
      <c r="K437" s="833" t="s">
        <v>2295</v>
      </c>
      <c r="L437" s="836">
        <v>278.75</v>
      </c>
      <c r="M437" s="836">
        <v>2230</v>
      </c>
      <c r="N437" s="833">
        <v>8</v>
      </c>
      <c r="O437" s="837">
        <v>4</v>
      </c>
      <c r="P437" s="836">
        <v>2230</v>
      </c>
      <c r="Q437" s="838">
        <v>1</v>
      </c>
      <c r="R437" s="833">
        <v>8</v>
      </c>
      <c r="S437" s="838">
        <v>1</v>
      </c>
      <c r="T437" s="837">
        <v>4</v>
      </c>
      <c r="U437" s="839">
        <v>1</v>
      </c>
    </row>
    <row r="438" spans="1:21" ht="14.45" customHeight="1" x14ac:dyDescent="0.2">
      <c r="A438" s="832">
        <v>11</v>
      </c>
      <c r="B438" s="833" t="s">
        <v>2224</v>
      </c>
      <c r="C438" s="833" t="s">
        <v>2230</v>
      </c>
      <c r="D438" s="834" t="s">
        <v>4292</v>
      </c>
      <c r="E438" s="835" t="s">
        <v>2245</v>
      </c>
      <c r="F438" s="833" t="s">
        <v>2227</v>
      </c>
      <c r="G438" s="833" t="s">
        <v>2292</v>
      </c>
      <c r="H438" s="833" t="s">
        <v>606</v>
      </c>
      <c r="I438" s="833" t="s">
        <v>2476</v>
      </c>
      <c r="J438" s="833" t="s">
        <v>2526</v>
      </c>
      <c r="K438" s="833" t="s">
        <v>2527</v>
      </c>
      <c r="L438" s="836">
        <v>5000</v>
      </c>
      <c r="M438" s="836">
        <v>5000</v>
      </c>
      <c r="N438" s="833">
        <v>1</v>
      </c>
      <c r="O438" s="837">
        <v>1</v>
      </c>
      <c r="P438" s="836"/>
      <c r="Q438" s="838">
        <v>0</v>
      </c>
      <c r="R438" s="833"/>
      <c r="S438" s="838">
        <v>0</v>
      </c>
      <c r="T438" s="837"/>
      <c r="U438" s="839">
        <v>0</v>
      </c>
    </row>
    <row r="439" spans="1:21" ht="14.45" customHeight="1" x14ac:dyDescent="0.2">
      <c r="A439" s="832">
        <v>11</v>
      </c>
      <c r="B439" s="833" t="s">
        <v>2224</v>
      </c>
      <c r="C439" s="833" t="s">
        <v>2230</v>
      </c>
      <c r="D439" s="834" t="s">
        <v>4292</v>
      </c>
      <c r="E439" s="835" t="s">
        <v>2245</v>
      </c>
      <c r="F439" s="833" t="s">
        <v>2227</v>
      </c>
      <c r="G439" s="833" t="s">
        <v>2292</v>
      </c>
      <c r="H439" s="833" t="s">
        <v>606</v>
      </c>
      <c r="I439" s="833" t="s">
        <v>2852</v>
      </c>
      <c r="J439" s="833" t="s">
        <v>2853</v>
      </c>
      <c r="K439" s="833" t="s">
        <v>2854</v>
      </c>
      <c r="L439" s="836">
        <v>300</v>
      </c>
      <c r="M439" s="836">
        <v>600</v>
      </c>
      <c r="N439" s="833">
        <v>2</v>
      </c>
      <c r="O439" s="837">
        <v>1</v>
      </c>
      <c r="P439" s="836"/>
      <c r="Q439" s="838">
        <v>0</v>
      </c>
      <c r="R439" s="833"/>
      <c r="S439" s="838">
        <v>0</v>
      </c>
      <c r="T439" s="837"/>
      <c r="U439" s="839">
        <v>0</v>
      </c>
    </row>
    <row r="440" spans="1:21" ht="14.45" customHeight="1" x14ac:dyDescent="0.2">
      <c r="A440" s="832">
        <v>11</v>
      </c>
      <c r="B440" s="833" t="s">
        <v>2224</v>
      </c>
      <c r="C440" s="833" t="s">
        <v>2230</v>
      </c>
      <c r="D440" s="834" t="s">
        <v>4292</v>
      </c>
      <c r="E440" s="835" t="s">
        <v>2245</v>
      </c>
      <c r="F440" s="833" t="s">
        <v>2227</v>
      </c>
      <c r="G440" s="833" t="s">
        <v>2552</v>
      </c>
      <c r="H440" s="833" t="s">
        <v>606</v>
      </c>
      <c r="I440" s="833" t="s">
        <v>2855</v>
      </c>
      <c r="J440" s="833" t="s">
        <v>2856</v>
      </c>
      <c r="K440" s="833" t="s">
        <v>2857</v>
      </c>
      <c r="L440" s="836">
        <v>1659.44</v>
      </c>
      <c r="M440" s="836">
        <v>8297.2000000000007</v>
      </c>
      <c r="N440" s="833">
        <v>5</v>
      </c>
      <c r="O440" s="837">
        <v>5</v>
      </c>
      <c r="P440" s="836">
        <v>4978.32</v>
      </c>
      <c r="Q440" s="838">
        <v>0.59999999999999987</v>
      </c>
      <c r="R440" s="833">
        <v>3</v>
      </c>
      <c r="S440" s="838">
        <v>0.6</v>
      </c>
      <c r="T440" s="837">
        <v>3</v>
      </c>
      <c r="U440" s="839">
        <v>0.6</v>
      </c>
    </row>
    <row r="441" spans="1:21" ht="14.45" customHeight="1" x14ac:dyDescent="0.2">
      <c r="A441" s="832">
        <v>11</v>
      </c>
      <c r="B441" s="833" t="s">
        <v>2224</v>
      </c>
      <c r="C441" s="833" t="s">
        <v>2230</v>
      </c>
      <c r="D441" s="834" t="s">
        <v>4292</v>
      </c>
      <c r="E441" s="835" t="s">
        <v>2245</v>
      </c>
      <c r="F441" s="833" t="s">
        <v>2227</v>
      </c>
      <c r="G441" s="833" t="s">
        <v>2552</v>
      </c>
      <c r="H441" s="833" t="s">
        <v>606</v>
      </c>
      <c r="I441" s="833" t="s">
        <v>2858</v>
      </c>
      <c r="J441" s="833" t="s">
        <v>2859</v>
      </c>
      <c r="K441" s="833" t="s">
        <v>2860</v>
      </c>
      <c r="L441" s="836">
        <v>331.89</v>
      </c>
      <c r="M441" s="836">
        <v>331.89</v>
      </c>
      <c r="N441" s="833">
        <v>1</v>
      </c>
      <c r="O441" s="837">
        <v>1</v>
      </c>
      <c r="P441" s="836">
        <v>331.89</v>
      </c>
      <c r="Q441" s="838">
        <v>1</v>
      </c>
      <c r="R441" s="833">
        <v>1</v>
      </c>
      <c r="S441" s="838">
        <v>1</v>
      </c>
      <c r="T441" s="837">
        <v>1</v>
      </c>
      <c r="U441" s="839">
        <v>1</v>
      </c>
    </row>
    <row r="442" spans="1:21" ht="14.45" customHeight="1" x14ac:dyDescent="0.2">
      <c r="A442" s="832">
        <v>11</v>
      </c>
      <c r="B442" s="833" t="s">
        <v>2224</v>
      </c>
      <c r="C442" s="833" t="s">
        <v>2230</v>
      </c>
      <c r="D442" s="834" t="s">
        <v>4292</v>
      </c>
      <c r="E442" s="835" t="s">
        <v>2247</v>
      </c>
      <c r="F442" s="833" t="s">
        <v>2225</v>
      </c>
      <c r="G442" s="833" t="s">
        <v>2367</v>
      </c>
      <c r="H442" s="833" t="s">
        <v>606</v>
      </c>
      <c r="I442" s="833" t="s">
        <v>2557</v>
      </c>
      <c r="J442" s="833" t="s">
        <v>2369</v>
      </c>
      <c r="K442" s="833" t="s">
        <v>2558</v>
      </c>
      <c r="L442" s="836">
        <v>70.48</v>
      </c>
      <c r="M442" s="836">
        <v>140.96</v>
      </c>
      <c r="N442" s="833">
        <v>2</v>
      </c>
      <c r="O442" s="837">
        <v>1.5</v>
      </c>
      <c r="P442" s="836">
        <v>140.96</v>
      </c>
      <c r="Q442" s="838">
        <v>1</v>
      </c>
      <c r="R442" s="833">
        <v>2</v>
      </c>
      <c r="S442" s="838">
        <v>1</v>
      </c>
      <c r="T442" s="837">
        <v>1.5</v>
      </c>
      <c r="U442" s="839">
        <v>1</v>
      </c>
    </row>
    <row r="443" spans="1:21" ht="14.45" customHeight="1" x14ac:dyDescent="0.2">
      <c r="A443" s="832">
        <v>11</v>
      </c>
      <c r="B443" s="833" t="s">
        <v>2224</v>
      </c>
      <c r="C443" s="833" t="s">
        <v>2230</v>
      </c>
      <c r="D443" s="834" t="s">
        <v>4292</v>
      </c>
      <c r="E443" s="835" t="s">
        <v>2247</v>
      </c>
      <c r="F443" s="833" t="s">
        <v>2225</v>
      </c>
      <c r="G443" s="833" t="s">
        <v>2375</v>
      </c>
      <c r="H443" s="833" t="s">
        <v>606</v>
      </c>
      <c r="I443" s="833" t="s">
        <v>2376</v>
      </c>
      <c r="J443" s="833" t="s">
        <v>2377</v>
      </c>
      <c r="K443" s="833" t="s">
        <v>2378</v>
      </c>
      <c r="L443" s="836">
        <v>159.71</v>
      </c>
      <c r="M443" s="836">
        <v>1437.3899999999999</v>
      </c>
      <c r="N443" s="833">
        <v>9</v>
      </c>
      <c r="O443" s="837">
        <v>3</v>
      </c>
      <c r="P443" s="836">
        <v>958.26</v>
      </c>
      <c r="Q443" s="838">
        <v>0.66666666666666674</v>
      </c>
      <c r="R443" s="833">
        <v>6</v>
      </c>
      <c r="S443" s="838">
        <v>0.66666666666666663</v>
      </c>
      <c r="T443" s="837">
        <v>2</v>
      </c>
      <c r="U443" s="839">
        <v>0.66666666666666663</v>
      </c>
    </row>
    <row r="444" spans="1:21" ht="14.45" customHeight="1" x14ac:dyDescent="0.2">
      <c r="A444" s="832">
        <v>11</v>
      </c>
      <c r="B444" s="833" t="s">
        <v>2224</v>
      </c>
      <c r="C444" s="833" t="s">
        <v>2230</v>
      </c>
      <c r="D444" s="834" t="s">
        <v>4292</v>
      </c>
      <c r="E444" s="835" t="s">
        <v>2247</v>
      </c>
      <c r="F444" s="833" t="s">
        <v>2225</v>
      </c>
      <c r="G444" s="833" t="s">
        <v>2567</v>
      </c>
      <c r="H444" s="833" t="s">
        <v>606</v>
      </c>
      <c r="I444" s="833" t="s">
        <v>2568</v>
      </c>
      <c r="J444" s="833" t="s">
        <v>2569</v>
      </c>
      <c r="K444" s="833" t="s">
        <v>2570</v>
      </c>
      <c r="L444" s="836">
        <v>0</v>
      </c>
      <c r="M444" s="836">
        <v>0</v>
      </c>
      <c r="N444" s="833">
        <v>4</v>
      </c>
      <c r="O444" s="837">
        <v>1</v>
      </c>
      <c r="P444" s="836"/>
      <c r="Q444" s="838"/>
      <c r="R444" s="833"/>
      <c r="S444" s="838">
        <v>0</v>
      </c>
      <c r="T444" s="837"/>
      <c r="U444" s="839">
        <v>0</v>
      </c>
    </row>
    <row r="445" spans="1:21" ht="14.45" customHeight="1" x14ac:dyDescent="0.2">
      <c r="A445" s="832">
        <v>11</v>
      </c>
      <c r="B445" s="833" t="s">
        <v>2224</v>
      </c>
      <c r="C445" s="833" t="s">
        <v>2230</v>
      </c>
      <c r="D445" s="834" t="s">
        <v>4292</v>
      </c>
      <c r="E445" s="835" t="s">
        <v>2247</v>
      </c>
      <c r="F445" s="833" t="s">
        <v>2225</v>
      </c>
      <c r="G445" s="833" t="s">
        <v>2328</v>
      </c>
      <c r="H445" s="833" t="s">
        <v>650</v>
      </c>
      <c r="I445" s="833" t="s">
        <v>1880</v>
      </c>
      <c r="J445" s="833" t="s">
        <v>989</v>
      </c>
      <c r="K445" s="833" t="s">
        <v>1029</v>
      </c>
      <c r="L445" s="836">
        <v>170.52</v>
      </c>
      <c r="M445" s="836">
        <v>2046.2400000000002</v>
      </c>
      <c r="N445" s="833">
        <v>12</v>
      </c>
      <c r="O445" s="837">
        <v>3.5</v>
      </c>
      <c r="P445" s="836">
        <v>1364.16</v>
      </c>
      <c r="Q445" s="838">
        <v>0.66666666666666663</v>
      </c>
      <c r="R445" s="833">
        <v>8</v>
      </c>
      <c r="S445" s="838">
        <v>0.66666666666666663</v>
      </c>
      <c r="T445" s="837">
        <v>2.5</v>
      </c>
      <c r="U445" s="839">
        <v>0.7142857142857143</v>
      </c>
    </row>
    <row r="446" spans="1:21" ht="14.45" customHeight="1" x14ac:dyDescent="0.2">
      <c r="A446" s="832">
        <v>11</v>
      </c>
      <c r="B446" s="833" t="s">
        <v>2224</v>
      </c>
      <c r="C446" s="833" t="s">
        <v>2230</v>
      </c>
      <c r="D446" s="834" t="s">
        <v>4292</v>
      </c>
      <c r="E446" s="835" t="s">
        <v>2247</v>
      </c>
      <c r="F446" s="833" t="s">
        <v>2225</v>
      </c>
      <c r="G446" s="833" t="s">
        <v>2328</v>
      </c>
      <c r="H446" s="833" t="s">
        <v>650</v>
      </c>
      <c r="I446" s="833" t="s">
        <v>1880</v>
      </c>
      <c r="J446" s="833" t="s">
        <v>989</v>
      </c>
      <c r="K446" s="833" t="s">
        <v>1029</v>
      </c>
      <c r="L446" s="836">
        <v>96.04</v>
      </c>
      <c r="M446" s="836">
        <v>864.36000000000013</v>
      </c>
      <c r="N446" s="833">
        <v>9</v>
      </c>
      <c r="O446" s="837">
        <v>3</v>
      </c>
      <c r="P446" s="836">
        <v>384.16</v>
      </c>
      <c r="Q446" s="838">
        <v>0.44444444444444442</v>
      </c>
      <c r="R446" s="833">
        <v>4</v>
      </c>
      <c r="S446" s="838">
        <v>0.44444444444444442</v>
      </c>
      <c r="T446" s="837">
        <v>1.5</v>
      </c>
      <c r="U446" s="839">
        <v>0.5</v>
      </c>
    </row>
    <row r="447" spans="1:21" ht="14.45" customHeight="1" x14ac:dyDescent="0.2">
      <c r="A447" s="832">
        <v>11</v>
      </c>
      <c r="B447" s="833" t="s">
        <v>2224</v>
      </c>
      <c r="C447" s="833" t="s">
        <v>2230</v>
      </c>
      <c r="D447" s="834" t="s">
        <v>4292</v>
      </c>
      <c r="E447" s="835" t="s">
        <v>2247</v>
      </c>
      <c r="F447" s="833" t="s">
        <v>2225</v>
      </c>
      <c r="G447" s="833" t="s">
        <v>2328</v>
      </c>
      <c r="H447" s="833" t="s">
        <v>650</v>
      </c>
      <c r="I447" s="833" t="s">
        <v>2379</v>
      </c>
      <c r="J447" s="833" t="s">
        <v>989</v>
      </c>
      <c r="K447" s="833" t="s">
        <v>2380</v>
      </c>
      <c r="L447" s="836">
        <v>85.27</v>
      </c>
      <c r="M447" s="836">
        <v>255.81</v>
      </c>
      <c r="N447" s="833">
        <v>3</v>
      </c>
      <c r="O447" s="837">
        <v>0.5</v>
      </c>
      <c r="P447" s="836"/>
      <c r="Q447" s="838">
        <v>0</v>
      </c>
      <c r="R447" s="833"/>
      <c r="S447" s="838">
        <v>0</v>
      </c>
      <c r="T447" s="837"/>
      <c r="U447" s="839">
        <v>0</v>
      </c>
    </row>
    <row r="448" spans="1:21" ht="14.45" customHeight="1" x14ac:dyDescent="0.2">
      <c r="A448" s="832">
        <v>11</v>
      </c>
      <c r="B448" s="833" t="s">
        <v>2224</v>
      </c>
      <c r="C448" s="833" t="s">
        <v>2230</v>
      </c>
      <c r="D448" s="834" t="s">
        <v>4292</v>
      </c>
      <c r="E448" s="835" t="s">
        <v>2247</v>
      </c>
      <c r="F448" s="833" t="s">
        <v>2225</v>
      </c>
      <c r="G448" s="833" t="s">
        <v>2328</v>
      </c>
      <c r="H448" s="833" t="s">
        <v>606</v>
      </c>
      <c r="I448" s="833" t="s">
        <v>2363</v>
      </c>
      <c r="J448" s="833" t="s">
        <v>989</v>
      </c>
      <c r="K448" s="833" t="s">
        <v>2364</v>
      </c>
      <c r="L448" s="836">
        <v>272.83</v>
      </c>
      <c r="M448" s="836">
        <v>4365.28</v>
      </c>
      <c r="N448" s="833">
        <v>16</v>
      </c>
      <c r="O448" s="837">
        <v>4.5</v>
      </c>
      <c r="P448" s="836">
        <v>3001.13</v>
      </c>
      <c r="Q448" s="838">
        <v>0.68750000000000011</v>
      </c>
      <c r="R448" s="833">
        <v>11</v>
      </c>
      <c r="S448" s="838">
        <v>0.6875</v>
      </c>
      <c r="T448" s="837">
        <v>3</v>
      </c>
      <c r="U448" s="839">
        <v>0.66666666666666663</v>
      </c>
    </row>
    <row r="449" spans="1:21" ht="14.45" customHeight="1" x14ac:dyDescent="0.2">
      <c r="A449" s="832">
        <v>11</v>
      </c>
      <c r="B449" s="833" t="s">
        <v>2224</v>
      </c>
      <c r="C449" s="833" t="s">
        <v>2230</v>
      </c>
      <c r="D449" s="834" t="s">
        <v>4292</v>
      </c>
      <c r="E449" s="835" t="s">
        <v>2247</v>
      </c>
      <c r="F449" s="833" t="s">
        <v>2225</v>
      </c>
      <c r="G449" s="833" t="s">
        <v>2328</v>
      </c>
      <c r="H449" s="833" t="s">
        <v>606</v>
      </c>
      <c r="I449" s="833" t="s">
        <v>2363</v>
      </c>
      <c r="J449" s="833" t="s">
        <v>989</v>
      </c>
      <c r="K449" s="833" t="s">
        <v>2364</v>
      </c>
      <c r="L449" s="836">
        <v>153.65</v>
      </c>
      <c r="M449" s="836">
        <v>921.90000000000009</v>
      </c>
      <c r="N449" s="833">
        <v>6</v>
      </c>
      <c r="O449" s="837">
        <v>2</v>
      </c>
      <c r="P449" s="836">
        <v>921.90000000000009</v>
      </c>
      <c r="Q449" s="838">
        <v>1</v>
      </c>
      <c r="R449" s="833">
        <v>6</v>
      </c>
      <c r="S449" s="838">
        <v>1</v>
      </c>
      <c r="T449" s="837">
        <v>2</v>
      </c>
      <c r="U449" s="839">
        <v>1</v>
      </c>
    </row>
    <row r="450" spans="1:21" ht="14.45" customHeight="1" x14ac:dyDescent="0.2">
      <c r="A450" s="832">
        <v>11</v>
      </c>
      <c r="B450" s="833" t="s">
        <v>2224</v>
      </c>
      <c r="C450" s="833" t="s">
        <v>2230</v>
      </c>
      <c r="D450" s="834" t="s">
        <v>4292</v>
      </c>
      <c r="E450" s="835" t="s">
        <v>2247</v>
      </c>
      <c r="F450" s="833" t="s">
        <v>2225</v>
      </c>
      <c r="G450" s="833" t="s">
        <v>2328</v>
      </c>
      <c r="H450" s="833" t="s">
        <v>606</v>
      </c>
      <c r="I450" s="833" t="s">
        <v>2861</v>
      </c>
      <c r="J450" s="833" t="s">
        <v>989</v>
      </c>
      <c r="K450" s="833" t="s">
        <v>990</v>
      </c>
      <c r="L450" s="836">
        <v>134.44999999999999</v>
      </c>
      <c r="M450" s="836">
        <v>403.34999999999997</v>
      </c>
      <c r="N450" s="833">
        <v>3</v>
      </c>
      <c r="O450" s="837">
        <v>1</v>
      </c>
      <c r="P450" s="836">
        <v>403.34999999999997</v>
      </c>
      <c r="Q450" s="838">
        <v>1</v>
      </c>
      <c r="R450" s="833">
        <v>3</v>
      </c>
      <c r="S450" s="838">
        <v>1</v>
      </c>
      <c r="T450" s="837">
        <v>1</v>
      </c>
      <c r="U450" s="839">
        <v>1</v>
      </c>
    </row>
    <row r="451" spans="1:21" ht="14.45" customHeight="1" x14ac:dyDescent="0.2">
      <c r="A451" s="832">
        <v>11</v>
      </c>
      <c r="B451" s="833" t="s">
        <v>2224</v>
      </c>
      <c r="C451" s="833" t="s">
        <v>2230</v>
      </c>
      <c r="D451" s="834" t="s">
        <v>4292</v>
      </c>
      <c r="E451" s="835" t="s">
        <v>2247</v>
      </c>
      <c r="F451" s="833" t="s">
        <v>2225</v>
      </c>
      <c r="G451" s="833" t="s">
        <v>2795</v>
      </c>
      <c r="H451" s="833" t="s">
        <v>606</v>
      </c>
      <c r="I451" s="833" t="s">
        <v>2862</v>
      </c>
      <c r="J451" s="833" t="s">
        <v>2863</v>
      </c>
      <c r="K451" s="833" t="s">
        <v>2864</v>
      </c>
      <c r="L451" s="836">
        <v>763.11</v>
      </c>
      <c r="M451" s="836">
        <v>1526.22</v>
      </c>
      <c r="N451" s="833">
        <v>2</v>
      </c>
      <c r="O451" s="837">
        <v>1</v>
      </c>
      <c r="P451" s="836"/>
      <c r="Q451" s="838">
        <v>0</v>
      </c>
      <c r="R451" s="833"/>
      <c r="S451" s="838">
        <v>0</v>
      </c>
      <c r="T451" s="837"/>
      <c r="U451" s="839">
        <v>0</v>
      </c>
    </row>
    <row r="452" spans="1:21" ht="14.45" customHeight="1" x14ac:dyDescent="0.2">
      <c r="A452" s="832">
        <v>11</v>
      </c>
      <c r="B452" s="833" t="s">
        <v>2224</v>
      </c>
      <c r="C452" s="833" t="s">
        <v>2230</v>
      </c>
      <c r="D452" s="834" t="s">
        <v>4292</v>
      </c>
      <c r="E452" s="835" t="s">
        <v>2247</v>
      </c>
      <c r="F452" s="833" t="s">
        <v>2225</v>
      </c>
      <c r="G452" s="833" t="s">
        <v>2795</v>
      </c>
      <c r="H452" s="833" t="s">
        <v>606</v>
      </c>
      <c r="I452" s="833" t="s">
        <v>2865</v>
      </c>
      <c r="J452" s="833" t="s">
        <v>2863</v>
      </c>
      <c r="K452" s="833" t="s">
        <v>2866</v>
      </c>
      <c r="L452" s="836">
        <v>1017.48</v>
      </c>
      <c r="M452" s="836">
        <v>1017.48</v>
      </c>
      <c r="N452" s="833">
        <v>1</v>
      </c>
      <c r="O452" s="837">
        <v>1</v>
      </c>
      <c r="P452" s="836"/>
      <c r="Q452" s="838">
        <v>0</v>
      </c>
      <c r="R452" s="833"/>
      <c r="S452" s="838">
        <v>0</v>
      </c>
      <c r="T452" s="837"/>
      <c r="U452" s="839">
        <v>0</v>
      </c>
    </row>
    <row r="453" spans="1:21" ht="14.45" customHeight="1" x14ac:dyDescent="0.2">
      <c r="A453" s="832">
        <v>11</v>
      </c>
      <c r="B453" s="833" t="s">
        <v>2224</v>
      </c>
      <c r="C453" s="833" t="s">
        <v>2230</v>
      </c>
      <c r="D453" s="834" t="s">
        <v>4292</v>
      </c>
      <c r="E453" s="835" t="s">
        <v>2247</v>
      </c>
      <c r="F453" s="833" t="s">
        <v>2225</v>
      </c>
      <c r="G453" s="833" t="s">
        <v>2867</v>
      </c>
      <c r="H453" s="833" t="s">
        <v>606</v>
      </c>
      <c r="I453" s="833" t="s">
        <v>2868</v>
      </c>
      <c r="J453" s="833" t="s">
        <v>2869</v>
      </c>
      <c r="K453" s="833" t="s">
        <v>2870</v>
      </c>
      <c r="L453" s="836">
        <v>23.51</v>
      </c>
      <c r="M453" s="836">
        <v>23.51</v>
      </c>
      <c r="N453" s="833">
        <v>1</v>
      </c>
      <c r="O453" s="837">
        <v>0.5</v>
      </c>
      <c r="P453" s="836"/>
      <c r="Q453" s="838">
        <v>0</v>
      </c>
      <c r="R453" s="833"/>
      <c r="S453" s="838">
        <v>0</v>
      </c>
      <c r="T453" s="837"/>
      <c r="U453" s="839">
        <v>0</v>
      </c>
    </row>
    <row r="454" spans="1:21" ht="14.45" customHeight="1" x14ac:dyDescent="0.2">
      <c r="A454" s="832">
        <v>11</v>
      </c>
      <c r="B454" s="833" t="s">
        <v>2224</v>
      </c>
      <c r="C454" s="833" t="s">
        <v>2230</v>
      </c>
      <c r="D454" s="834" t="s">
        <v>4292</v>
      </c>
      <c r="E454" s="835" t="s">
        <v>2247</v>
      </c>
      <c r="F454" s="833" t="s">
        <v>2225</v>
      </c>
      <c r="G454" s="833" t="s">
        <v>2381</v>
      </c>
      <c r="H454" s="833" t="s">
        <v>606</v>
      </c>
      <c r="I454" s="833" t="s">
        <v>2382</v>
      </c>
      <c r="J454" s="833" t="s">
        <v>2383</v>
      </c>
      <c r="K454" s="833" t="s">
        <v>2384</v>
      </c>
      <c r="L454" s="836">
        <v>52.87</v>
      </c>
      <c r="M454" s="836">
        <v>1586.1</v>
      </c>
      <c r="N454" s="833">
        <v>30</v>
      </c>
      <c r="O454" s="837">
        <v>15.5</v>
      </c>
      <c r="P454" s="836">
        <v>475.83</v>
      </c>
      <c r="Q454" s="838">
        <v>0.3</v>
      </c>
      <c r="R454" s="833">
        <v>9</v>
      </c>
      <c r="S454" s="838">
        <v>0.3</v>
      </c>
      <c r="T454" s="837">
        <v>4.5</v>
      </c>
      <c r="U454" s="839">
        <v>0.29032258064516131</v>
      </c>
    </row>
    <row r="455" spans="1:21" ht="14.45" customHeight="1" x14ac:dyDescent="0.2">
      <c r="A455" s="832">
        <v>11</v>
      </c>
      <c r="B455" s="833" t="s">
        <v>2224</v>
      </c>
      <c r="C455" s="833" t="s">
        <v>2230</v>
      </c>
      <c r="D455" s="834" t="s">
        <v>4292</v>
      </c>
      <c r="E455" s="835" t="s">
        <v>2247</v>
      </c>
      <c r="F455" s="833" t="s">
        <v>2225</v>
      </c>
      <c r="G455" s="833" t="s">
        <v>2381</v>
      </c>
      <c r="H455" s="833" t="s">
        <v>606</v>
      </c>
      <c r="I455" s="833" t="s">
        <v>2770</v>
      </c>
      <c r="J455" s="833" t="s">
        <v>2579</v>
      </c>
      <c r="K455" s="833" t="s">
        <v>2771</v>
      </c>
      <c r="L455" s="836">
        <v>70.48</v>
      </c>
      <c r="M455" s="836">
        <v>140.96</v>
      </c>
      <c r="N455" s="833">
        <v>2</v>
      </c>
      <c r="O455" s="837">
        <v>1.5</v>
      </c>
      <c r="P455" s="836">
        <v>70.48</v>
      </c>
      <c r="Q455" s="838">
        <v>0.5</v>
      </c>
      <c r="R455" s="833">
        <v>1</v>
      </c>
      <c r="S455" s="838">
        <v>0.5</v>
      </c>
      <c r="T455" s="837">
        <v>0.5</v>
      </c>
      <c r="U455" s="839">
        <v>0.33333333333333331</v>
      </c>
    </row>
    <row r="456" spans="1:21" ht="14.45" customHeight="1" x14ac:dyDescent="0.2">
      <c r="A456" s="832">
        <v>11</v>
      </c>
      <c r="B456" s="833" t="s">
        <v>2224</v>
      </c>
      <c r="C456" s="833" t="s">
        <v>2230</v>
      </c>
      <c r="D456" s="834" t="s">
        <v>4292</v>
      </c>
      <c r="E456" s="835" t="s">
        <v>2247</v>
      </c>
      <c r="F456" s="833" t="s">
        <v>2225</v>
      </c>
      <c r="G456" s="833" t="s">
        <v>2381</v>
      </c>
      <c r="H456" s="833" t="s">
        <v>606</v>
      </c>
      <c r="I456" s="833" t="s">
        <v>2578</v>
      </c>
      <c r="J456" s="833" t="s">
        <v>2579</v>
      </c>
      <c r="K456" s="833" t="s">
        <v>2580</v>
      </c>
      <c r="L456" s="836">
        <v>234.94</v>
      </c>
      <c r="M456" s="836">
        <v>4698.8</v>
      </c>
      <c r="N456" s="833">
        <v>20</v>
      </c>
      <c r="O456" s="837">
        <v>14</v>
      </c>
      <c r="P456" s="836">
        <v>2114.46</v>
      </c>
      <c r="Q456" s="838">
        <v>0.45</v>
      </c>
      <c r="R456" s="833">
        <v>9</v>
      </c>
      <c r="S456" s="838">
        <v>0.45</v>
      </c>
      <c r="T456" s="837">
        <v>6</v>
      </c>
      <c r="U456" s="839">
        <v>0.42857142857142855</v>
      </c>
    </row>
    <row r="457" spans="1:21" ht="14.45" customHeight="1" x14ac:dyDescent="0.2">
      <c r="A457" s="832">
        <v>11</v>
      </c>
      <c r="B457" s="833" t="s">
        <v>2224</v>
      </c>
      <c r="C457" s="833" t="s">
        <v>2230</v>
      </c>
      <c r="D457" s="834" t="s">
        <v>4292</v>
      </c>
      <c r="E457" s="835" t="s">
        <v>2247</v>
      </c>
      <c r="F457" s="833" t="s">
        <v>2225</v>
      </c>
      <c r="G457" s="833" t="s">
        <v>2381</v>
      </c>
      <c r="H457" s="833" t="s">
        <v>606</v>
      </c>
      <c r="I457" s="833" t="s">
        <v>2385</v>
      </c>
      <c r="J457" s="833" t="s">
        <v>2386</v>
      </c>
      <c r="K457" s="833" t="s">
        <v>2387</v>
      </c>
      <c r="L457" s="836">
        <v>70.48</v>
      </c>
      <c r="M457" s="836">
        <v>70.48</v>
      </c>
      <c r="N457" s="833">
        <v>1</v>
      </c>
      <c r="O457" s="837">
        <v>1</v>
      </c>
      <c r="P457" s="836"/>
      <c r="Q457" s="838">
        <v>0</v>
      </c>
      <c r="R457" s="833"/>
      <c r="S457" s="838">
        <v>0</v>
      </c>
      <c r="T457" s="837"/>
      <c r="U457" s="839">
        <v>0</v>
      </c>
    </row>
    <row r="458" spans="1:21" ht="14.45" customHeight="1" x14ac:dyDescent="0.2">
      <c r="A458" s="832">
        <v>11</v>
      </c>
      <c r="B458" s="833" t="s">
        <v>2224</v>
      </c>
      <c r="C458" s="833" t="s">
        <v>2230</v>
      </c>
      <c r="D458" s="834" t="s">
        <v>4292</v>
      </c>
      <c r="E458" s="835" t="s">
        <v>2247</v>
      </c>
      <c r="F458" s="833" t="s">
        <v>2225</v>
      </c>
      <c r="G458" s="833" t="s">
        <v>2381</v>
      </c>
      <c r="H458" s="833" t="s">
        <v>606</v>
      </c>
      <c r="I458" s="833" t="s">
        <v>2581</v>
      </c>
      <c r="J458" s="833" t="s">
        <v>2389</v>
      </c>
      <c r="K458" s="833" t="s">
        <v>677</v>
      </c>
      <c r="L458" s="836">
        <v>234.94</v>
      </c>
      <c r="M458" s="836">
        <v>704.81999999999994</v>
      </c>
      <c r="N458" s="833">
        <v>3</v>
      </c>
      <c r="O458" s="837">
        <v>2</v>
      </c>
      <c r="P458" s="836">
        <v>469.88</v>
      </c>
      <c r="Q458" s="838">
        <v>0.66666666666666674</v>
      </c>
      <c r="R458" s="833">
        <v>2</v>
      </c>
      <c r="S458" s="838">
        <v>0.66666666666666663</v>
      </c>
      <c r="T458" s="837">
        <v>1.5</v>
      </c>
      <c r="U458" s="839">
        <v>0.75</v>
      </c>
    </row>
    <row r="459" spans="1:21" ht="14.45" customHeight="1" x14ac:dyDescent="0.2">
      <c r="A459" s="832">
        <v>11</v>
      </c>
      <c r="B459" s="833" t="s">
        <v>2224</v>
      </c>
      <c r="C459" s="833" t="s">
        <v>2230</v>
      </c>
      <c r="D459" s="834" t="s">
        <v>4292</v>
      </c>
      <c r="E459" s="835" t="s">
        <v>2247</v>
      </c>
      <c r="F459" s="833" t="s">
        <v>2225</v>
      </c>
      <c r="G459" s="833" t="s">
        <v>2381</v>
      </c>
      <c r="H459" s="833" t="s">
        <v>606</v>
      </c>
      <c r="I459" s="833" t="s">
        <v>2871</v>
      </c>
      <c r="J459" s="833" t="s">
        <v>981</v>
      </c>
      <c r="K459" s="833" t="s">
        <v>2872</v>
      </c>
      <c r="L459" s="836">
        <v>0</v>
      </c>
      <c r="M459" s="836">
        <v>0</v>
      </c>
      <c r="N459" s="833">
        <v>3</v>
      </c>
      <c r="O459" s="837">
        <v>1</v>
      </c>
      <c r="P459" s="836"/>
      <c r="Q459" s="838"/>
      <c r="R459" s="833"/>
      <c r="S459" s="838">
        <v>0</v>
      </c>
      <c r="T459" s="837"/>
      <c r="U459" s="839">
        <v>0</v>
      </c>
    </row>
    <row r="460" spans="1:21" ht="14.45" customHeight="1" x14ac:dyDescent="0.2">
      <c r="A460" s="832">
        <v>11</v>
      </c>
      <c r="B460" s="833" t="s">
        <v>2224</v>
      </c>
      <c r="C460" s="833" t="s">
        <v>2230</v>
      </c>
      <c r="D460" s="834" t="s">
        <v>4292</v>
      </c>
      <c r="E460" s="835" t="s">
        <v>2247</v>
      </c>
      <c r="F460" s="833" t="s">
        <v>2225</v>
      </c>
      <c r="G460" s="833" t="s">
        <v>2381</v>
      </c>
      <c r="H460" s="833" t="s">
        <v>606</v>
      </c>
      <c r="I460" s="833" t="s">
        <v>2391</v>
      </c>
      <c r="J460" s="833" t="s">
        <v>2392</v>
      </c>
      <c r="K460" s="833" t="s">
        <v>2393</v>
      </c>
      <c r="L460" s="836">
        <v>23.49</v>
      </c>
      <c r="M460" s="836">
        <v>70.47</v>
      </c>
      <c r="N460" s="833">
        <v>3</v>
      </c>
      <c r="O460" s="837">
        <v>1.5</v>
      </c>
      <c r="P460" s="836">
        <v>23.49</v>
      </c>
      <c r="Q460" s="838">
        <v>0.33333333333333331</v>
      </c>
      <c r="R460" s="833">
        <v>1</v>
      </c>
      <c r="S460" s="838">
        <v>0.33333333333333331</v>
      </c>
      <c r="T460" s="837">
        <v>1</v>
      </c>
      <c r="U460" s="839">
        <v>0.66666666666666663</v>
      </c>
    </row>
    <row r="461" spans="1:21" ht="14.45" customHeight="1" x14ac:dyDescent="0.2">
      <c r="A461" s="832">
        <v>11</v>
      </c>
      <c r="B461" s="833" t="s">
        <v>2224</v>
      </c>
      <c r="C461" s="833" t="s">
        <v>2230</v>
      </c>
      <c r="D461" s="834" t="s">
        <v>4292</v>
      </c>
      <c r="E461" s="835" t="s">
        <v>2247</v>
      </c>
      <c r="F461" s="833" t="s">
        <v>2225</v>
      </c>
      <c r="G461" s="833" t="s">
        <v>2381</v>
      </c>
      <c r="H461" s="833" t="s">
        <v>606</v>
      </c>
      <c r="I461" s="833" t="s">
        <v>2873</v>
      </c>
      <c r="J461" s="833" t="s">
        <v>981</v>
      </c>
      <c r="K461" s="833" t="s">
        <v>2874</v>
      </c>
      <c r="L461" s="836">
        <v>0</v>
      </c>
      <c r="M461" s="836">
        <v>0</v>
      </c>
      <c r="N461" s="833">
        <v>3</v>
      </c>
      <c r="O461" s="837">
        <v>1.5</v>
      </c>
      <c r="P461" s="836">
        <v>0</v>
      </c>
      <c r="Q461" s="838"/>
      <c r="R461" s="833">
        <v>2</v>
      </c>
      <c r="S461" s="838">
        <v>0.66666666666666663</v>
      </c>
      <c r="T461" s="837">
        <v>1</v>
      </c>
      <c r="U461" s="839">
        <v>0.66666666666666663</v>
      </c>
    </row>
    <row r="462" spans="1:21" ht="14.45" customHeight="1" x14ac:dyDescent="0.2">
      <c r="A462" s="832">
        <v>11</v>
      </c>
      <c r="B462" s="833" t="s">
        <v>2224</v>
      </c>
      <c r="C462" s="833" t="s">
        <v>2230</v>
      </c>
      <c r="D462" s="834" t="s">
        <v>4292</v>
      </c>
      <c r="E462" s="835" t="s">
        <v>2247</v>
      </c>
      <c r="F462" s="833" t="s">
        <v>2225</v>
      </c>
      <c r="G462" s="833" t="s">
        <v>2381</v>
      </c>
      <c r="H462" s="833" t="s">
        <v>606</v>
      </c>
      <c r="I462" s="833" t="s">
        <v>2875</v>
      </c>
      <c r="J462" s="833" t="s">
        <v>981</v>
      </c>
      <c r="K462" s="833" t="s">
        <v>2876</v>
      </c>
      <c r="L462" s="836">
        <v>0</v>
      </c>
      <c r="M462" s="836">
        <v>0</v>
      </c>
      <c r="N462" s="833">
        <v>1</v>
      </c>
      <c r="O462" s="837">
        <v>1</v>
      </c>
      <c r="P462" s="836"/>
      <c r="Q462" s="838"/>
      <c r="R462" s="833"/>
      <c r="S462" s="838">
        <v>0</v>
      </c>
      <c r="T462" s="837"/>
      <c r="U462" s="839">
        <v>0</v>
      </c>
    </row>
    <row r="463" spans="1:21" ht="14.45" customHeight="1" x14ac:dyDescent="0.2">
      <c r="A463" s="832">
        <v>11</v>
      </c>
      <c r="B463" s="833" t="s">
        <v>2224</v>
      </c>
      <c r="C463" s="833" t="s">
        <v>2230</v>
      </c>
      <c r="D463" s="834" t="s">
        <v>4292</v>
      </c>
      <c r="E463" s="835" t="s">
        <v>2247</v>
      </c>
      <c r="F463" s="833" t="s">
        <v>2225</v>
      </c>
      <c r="G463" s="833" t="s">
        <v>2381</v>
      </c>
      <c r="H463" s="833" t="s">
        <v>606</v>
      </c>
      <c r="I463" s="833" t="s">
        <v>2877</v>
      </c>
      <c r="J463" s="833" t="s">
        <v>981</v>
      </c>
      <c r="K463" s="833" t="s">
        <v>2878</v>
      </c>
      <c r="L463" s="836">
        <v>0</v>
      </c>
      <c r="M463" s="836">
        <v>0</v>
      </c>
      <c r="N463" s="833">
        <v>4</v>
      </c>
      <c r="O463" s="837">
        <v>2</v>
      </c>
      <c r="P463" s="836">
        <v>0</v>
      </c>
      <c r="Q463" s="838"/>
      <c r="R463" s="833">
        <v>3</v>
      </c>
      <c r="S463" s="838">
        <v>0.75</v>
      </c>
      <c r="T463" s="837">
        <v>1</v>
      </c>
      <c r="U463" s="839">
        <v>0.5</v>
      </c>
    </row>
    <row r="464" spans="1:21" ht="14.45" customHeight="1" x14ac:dyDescent="0.2">
      <c r="A464" s="832">
        <v>11</v>
      </c>
      <c r="B464" s="833" t="s">
        <v>2224</v>
      </c>
      <c r="C464" s="833" t="s">
        <v>2230</v>
      </c>
      <c r="D464" s="834" t="s">
        <v>4292</v>
      </c>
      <c r="E464" s="835" t="s">
        <v>2247</v>
      </c>
      <c r="F464" s="833" t="s">
        <v>2225</v>
      </c>
      <c r="G464" s="833" t="s">
        <v>2381</v>
      </c>
      <c r="H464" s="833" t="s">
        <v>606</v>
      </c>
      <c r="I464" s="833" t="s">
        <v>2879</v>
      </c>
      <c r="J464" s="833" t="s">
        <v>981</v>
      </c>
      <c r="K464" s="833" t="s">
        <v>2880</v>
      </c>
      <c r="L464" s="836">
        <v>0</v>
      </c>
      <c r="M464" s="836">
        <v>0</v>
      </c>
      <c r="N464" s="833">
        <v>1</v>
      </c>
      <c r="O464" s="837">
        <v>0.5</v>
      </c>
      <c r="P464" s="836"/>
      <c r="Q464" s="838"/>
      <c r="R464" s="833"/>
      <c r="S464" s="838">
        <v>0</v>
      </c>
      <c r="T464" s="837"/>
      <c r="U464" s="839">
        <v>0</v>
      </c>
    </row>
    <row r="465" spans="1:21" ht="14.45" customHeight="1" x14ac:dyDescent="0.2">
      <c r="A465" s="832">
        <v>11</v>
      </c>
      <c r="B465" s="833" t="s">
        <v>2224</v>
      </c>
      <c r="C465" s="833" t="s">
        <v>2230</v>
      </c>
      <c r="D465" s="834" t="s">
        <v>4292</v>
      </c>
      <c r="E465" s="835" t="s">
        <v>2247</v>
      </c>
      <c r="F465" s="833" t="s">
        <v>2225</v>
      </c>
      <c r="G465" s="833" t="s">
        <v>2381</v>
      </c>
      <c r="H465" s="833" t="s">
        <v>606</v>
      </c>
      <c r="I465" s="833" t="s">
        <v>2881</v>
      </c>
      <c r="J465" s="833" t="s">
        <v>2882</v>
      </c>
      <c r="K465" s="833" t="s">
        <v>2883</v>
      </c>
      <c r="L465" s="836">
        <v>0</v>
      </c>
      <c r="M465" s="836">
        <v>0</v>
      </c>
      <c r="N465" s="833">
        <v>2</v>
      </c>
      <c r="O465" s="837">
        <v>0.5</v>
      </c>
      <c r="P465" s="836">
        <v>0</v>
      </c>
      <c r="Q465" s="838"/>
      <c r="R465" s="833">
        <v>2</v>
      </c>
      <c r="S465" s="838">
        <v>1</v>
      </c>
      <c r="T465" s="837">
        <v>0.5</v>
      </c>
      <c r="U465" s="839">
        <v>1</v>
      </c>
    </row>
    <row r="466" spans="1:21" ht="14.45" customHeight="1" x14ac:dyDescent="0.2">
      <c r="A466" s="832">
        <v>11</v>
      </c>
      <c r="B466" s="833" t="s">
        <v>2224</v>
      </c>
      <c r="C466" s="833" t="s">
        <v>2230</v>
      </c>
      <c r="D466" s="834" t="s">
        <v>4292</v>
      </c>
      <c r="E466" s="835" t="s">
        <v>2247</v>
      </c>
      <c r="F466" s="833" t="s">
        <v>2225</v>
      </c>
      <c r="G466" s="833" t="s">
        <v>2394</v>
      </c>
      <c r="H466" s="833" t="s">
        <v>606</v>
      </c>
      <c r="I466" s="833" t="s">
        <v>2395</v>
      </c>
      <c r="J466" s="833" t="s">
        <v>707</v>
      </c>
      <c r="K466" s="833" t="s">
        <v>2396</v>
      </c>
      <c r="L466" s="836">
        <v>91.11</v>
      </c>
      <c r="M466" s="836">
        <v>364.44</v>
      </c>
      <c r="N466" s="833">
        <v>4</v>
      </c>
      <c r="O466" s="837">
        <v>2.5</v>
      </c>
      <c r="P466" s="836">
        <v>273.33</v>
      </c>
      <c r="Q466" s="838">
        <v>0.75</v>
      </c>
      <c r="R466" s="833">
        <v>3</v>
      </c>
      <c r="S466" s="838">
        <v>0.75</v>
      </c>
      <c r="T466" s="837">
        <v>2</v>
      </c>
      <c r="U466" s="839">
        <v>0.8</v>
      </c>
    </row>
    <row r="467" spans="1:21" ht="14.45" customHeight="1" x14ac:dyDescent="0.2">
      <c r="A467" s="832">
        <v>11</v>
      </c>
      <c r="B467" s="833" t="s">
        <v>2224</v>
      </c>
      <c r="C467" s="833" t="s">
        <v>2230</v>
      </c>
      <c r="D467" s="834" t="s">
        <v>4292</v>
      </c>
      <c r="E467" s="835" t="s">
        <v>2247</v>
      </c>
      <c r="F467" s="833" t="s">
        <v>2225</v>
      </c>
      <c r="G467" s="833" t="s">
        <v>2394</v>
      </c>
      <c r="H467" s="833" t="s">
        <v>606</v>
      </c>
      <c r="I467" s="833" t="s">
        <v>2884</v>
      </c>
      <c r="J467" s="833" t="s">
        <v>707</v>
      </c>
      <c r="K467" s="833" t="s">
        <v>2885</v>
      </c>
      <c r="L467" s="836">
        <v>45.56</v>
      </c>
      <c r="M467" s="836">
        <v>136.68</v>
      </c>
      <c r="N467" s="833">
        <v>3</v>
      </c>
      <c r="O467" s="837">
        <v>2</v>
      </c>
      <c r="P467" s="836"/>
      <c r="Q467" s="838">
        <v>0</v>
      </c>
      <c r="R467" s="833"/>
      <c r="S467" s="838">
        <v>0</v>
      </c>
      <c r="T467" s="837"/>
      <c r="U467" s="839">
        <v>0</v>
      </c>
    </row>
    <row r="468" spans="1:21" ht="14.45" customHeight="1" x14ac:dyDescent="0.2">
      <c r="A468" s="832">
        <v>11</v>
      </c>
      <c r="B468" s="833" t="s">
        <v>2224</v>
      </c>
      <c r="C468" s="833" t="s">
        <v>2230</v>
      </c>
      <c r="D468" s="834" t="s">
        <v>4292</v>
      </c>
      <c r="E468" s="835" t="s">
        <v>2247</v>
      </c>
      <c r="F468" s="833" t="s">
        <v>2225</v>
      </c>
      <c r="G468" s="833" t="s">
        <v>2394</v>
      </c>
      <c r="H468" s="833" t="s">
        <v>606</v>
      </c>
      <c r="I468" s="833" t="s">
        <v>2397</v>
      </c>
      <c r="J468" s="833" t="s">
        <v>707</v>
      </c>
      <c r="K468" s="833" t="s">
        <v>2396</v>
      </c>
      <c r="L468" s="836">
        <v>91.11</v>
      </c>
      <c r="M468" s="836">
        <v>91.11</v>
      </c>
      <c r="N468" s="833">
        <v>1</v>
      </c>
      <c r="O468" s="837">
        <v>0.5</v>
      </c>
      <c r="P468" s="836">
        <v>91.11</v>
      </c>
      <c r="Q468" s="838">
        <v>1</v>
      </c>
      <c r="R468" s="833">
        <v>1</v>
      </c>
      <c r="S468" s="838">
        <v>1</v>
      </c>
      <c r="T468" s="837">
        <v>0.5</v>
      </c>
      <c r="U468" s="839">
        <v>1</v>
      </c>
    </row>
    <row r="469" spans="1:21" ht="14.45" customHeight="1" x14ac:dyDescent="0.2">
      <c r="A469" s="832">
        <v>11</v>
      </c>
      <c r="B469" s="833" t="s">
        <v>2224</v>
      </c>
      <c r="C469" s="833" t="s">
        <v>2230</v>
      </c>
      <c r="D469" s="834" t="s">
        <v>4292</v>
      </c>
      <c r="E469" s="835" t="s">
        <v>2247</v>
      </c>
      <c r="F469" s="833" t="s">
        <v>2225</v>
      </c>
      <c r="G469" s="833" t="s">
        <v>2394</v>
      </c>
      <c r="H469" s="833" t="s">
        <v>606</v>
      </c>
      <c r="I469" s="833" t="s">
        <v>2886</v>
      </c>
      <c r="J469" s="833" t="s">
        <v>707</v>
      </c>
      <c r="K469" s="833" t="s">
        <v>2585</v>
      </c>
      <c r="L469" s="836">
        <v>182.22</v>
      </c>
      <c r="M469" s="836">
        <v>364.44</v>
      </c>
      <c r="N469" s="833">
        <v>2</v>
      </c>
      <c r="O469" s="837">
        <v>1</v>
      </c>
      <c r="P469" s="836"/>
      <c r="Q469" s="838">
        <v>0</v>
      </c>
      <c r="R469" s="833"/>
      <c r="S469" s="838">
        <v>0</v>
      </c>
      <c r="T469" s="837"/>
      <c r="U469" s="839">
        <v>0</v>
      </c>
    </row>
    <row r="470" spans="1:21" ht="14.45" customHeight="1" x14ac:dyDescent="0.2">
      <c r="A470" s="832">
        <v>11</v>
      </c>
      <c r="B470" s="833" t="s">
        <v>2224</v>
      </c>
      <c r="C470" s="833" t="s">
        <v>2230</v>
      </c>
      <c r="D470" s="834" t="s">
        <v>4292</v>
      </c>
      <c r="E470" s="835" t="s">
        <v>2247</v>
      </c>
      <c r="F470" s="833" t="s">
        <v>2225</v>
      </c>
      <c r="G470" s="833" t="s">
        <v>2394</v>
      </c>
      <c r="H470" s="833" t="s">
        <v>606</v>
      </c>
      <c r="I470" s="833" t="s">
        <v>2887</v>
      </c>
      <c r="J470" s="833" t="s">
        <v>707</v>
      </c>
      <c r="K470" s="833" t="s">
        <v>2396</v>
      </c>
      <c r="L470" s="836">
        <v>91.11</v>
      </c>
      <c r="M470" s="836">
        <v>91.11</v>
      </c>
      <c r="N470" s="833">
        <v>1</v>
      </c>
      <c r="O470" s="837">
        <v>0.5</v>
      </c>
      <c r="P470" s="836">
        <v>91.11</v>
      </c>
      <c r="Q470" s="838">
        <v>1</v>
      </c>
      <c r="R470" s="833">
        <v>1</v>
      </c>
      <c r="S470" s="838">
        <v>1</v>
      </c>
      <c r="T470" s="837">
        <v>0.5</v>
      </c>
      <c r="U470" s="839">
        <v>1</v>
      </c>
    </row>
    <row r="471" spans="1:21" ht="14.45" customHeight="1" x14ac:dyDescent="0.2">
      <c r="A471" s="832">
        <v>11</v>
      </c>
      <c r="B471" s="833" t="s">
        <v>2224</v>
      </c>
      <c r="C471" s="833" t="s">
        <v>2230</v>
      </c>
      <c r="D471" s="834" t="s">
        <v>4292</v>
      </c>
      <c r="E471" s="835" t="s">
        <v>2247</v>
      </c>
      <c r="F471" s="833" t="s">
        <v>2225</v>
      </c>
      <c r="G471" s="833" t="s">
        <v>2402</v>
      </c>
      <c r="H471" s="833" t="s">
        <v>606</v>
      </c>
      <c r="I471" s="833" t="s">
        <v>2888</v>
      </c>
      <c r="J471" s="833" t="s">
        <v>742</v>
      </c>
      <c r="K471" s="833" t="s">
        <v>2889</v>
      </c>
      <c r="L471" s="836">
        <v>92.85</v>
      </c>
      <c r="M471" s="836">
        <v>92.85</v>
      </c>
      <c r="N471" s="833">
        <v>1</v>
      </c>
      <c r="O471" s="837">
        <v>1</v>
      </c>
      <c r="P471" s="836"/>
      <c r="Q471" s="838">
        <v>0</v>
      </c>
      <c r="R471" s="833"/>
      <c r="S471" s="838">
        <v>0</v>
      </c>
      <c r="T471" s="837"/>
      <c r="U471" s="839">
        <v>0</v>
      </c>
    </row>
    <row r="472" spans="1:21" ht="14.45" customHeight="1" x14ac:dyDescent="0.2">
      <c r="A472" s="832">
        <v>11</v>
      </c>
      <c r="B472" s="833" t="s">
        <v>2224</v>
      </c>
      <c r="C472" s="833" t="s">
        <v>2230</v>
      </c>
      <c r="D472" s="834" t="s">
        <v>4292</v>
      </c>
      <c r="E472" s="835" t="s">
        <v>2247</v>
      </c>
      <c r="F472" s="833" t="s">
        <v>2225</v>
      </c>
      <c r="G472" s="833" t="s">
        <v>2587</v>
      </c>
      <c r="H472" s="833" t="s">
        <v>606</v>
      </c>
      <c r="I472" s="833" t="s">
        <v>2772</v>
      </c>
      <c r="J472" s="833" t="s">
        <v>2773</v>
      </c>
      <c r="K472" s="833" t="s">
        <v>2774</v>
      </c>
      <c r="L472" s="836">
        <v>106.47</v>
      </c>
      <c r="M472" s="836">
        <v>319.40999999999997</v>
      </c>
      <c r="N472" s="833">
        <v>3</v>
      </c>
      <c r="O472" s="837">
        <v>0.5</v>
      </c>
      <c r="P472" s="836"/>
      <c r="Q472" s="838">
        <v>0</v>
      </c>
      <c r="R472" s="833"/>
      <c r="S472" s="838">
        <v>0</v>
      </c>
      <c r="T472" s="837"/>
      <c r="U472" s="839">
        <v>0</v>
      </c>
    </row>
    <row r="473" spans="1:21" ht="14.45" customHeight="1" x14ac:dyDescent="0.2">
      <c r="A473" s="832">
        <v>11</v>
      </c>
      <c r="B473" s="833" t="s">
        <v>2224</v>
      </c>
      <c r="C473" s="833" t="s">
        <v>2230</v>
      </c>
      <c r="D473" s="834" t="s">
        <v>4292</v>
      </c>
      <c r="E473" s="835" t="s">
        <v>2247</v>
      </c>
      <c r="F473" s="833" t="s">
        <v>2225</v>
      </c>
      <c r="G473" s="833" t="s">
        <v>2890</v>
      </c>
      <c r="H473" s="833" t="s">
        <v>606</v>
      </c>
      <c r="I473" s="833" t="s">
        <v>2891</v>
      </c>
      <c r="J473" s="833" t="s">
        <v>2892</v>
      </c>
      <c r="K473" s="833" t="s">
        <v>2893</v>
      </c>
      <c r="L473" s="836">
        <v>0</v>
      </c>
      <c r="M473" s="836">
        <v>0</v>
      </c>
      <c r="N473" s="833">
        <v>127</v>
      </c>
      <c r="O473" s="837">
        <v>31.5</v>
      </c>
      <c r="P473" s="836">
        <v>0</v>
      </c>
      <c r="Q473" s="838"/>
      <c r="R473" s="833">
        <v>80</v>
      </c>
      <c r="S473" s="838">
        <v>0.62992125984251968</v>
      </c>
      <c r="T473" s="837">
        <v>21</v>
      </c>
      <c r="U473" s="839">
        <v>0.66666666666666663</v>
      </c>
    </row>
    <row r="474" spans="1:21" ht="14.45" customHeight="1" x14ac:dyDescent="0.2">
      <c r="A474" s="832">
        <v>11</v>
      </c>
      <c r="B474" s="833" t="s">
        <v>2224</v>
      </c>
      <c r="C474" s="833" t="s">
        <v>2230</v>
      </c>
      <c r="D474" s="834" t="s">
        <v>4292</v>
      </c>
      <c r="E474" s="835" t="s">
        <v>2247</v>
      </c>
      <c r="F474" s="833" t="s">
        <v>2225</v>
      </c>
      <c r="G474" s="833" t="s">
        <v>2894</v>
      </c>
      <c r="H474" s="833" t="s">
        <v>606</v>
      </c>
      <c r="I474" s="833" t="s">
        <v>2895</v>
      </c>
      <c r="J474" s="833" t="s">
        <v>979</v>
      </c>
      <c r="K474" s="833" t="s">
        <v>980</v>
      </c>
      <c r="L474" s="836">
        <v>94.7</v>
      </c>
      <c r="M474" s="836">
        <v>94.7</v>
      </c>
      <c r="N474" s="833">
        <v>1</v>
      </c>
      <c r="O474" s="837">
        <v>0.5</v>
      </c>
      <c r="P474" s="836">
        <v>94.7</v>
      </c>
      <c r="Q474" s="838">
        <v>1</v>
      </c>
      <c r="R474" s="833">
        <v>1</v>
      </c>
      <c r="S474" s="838">
        <v>1</v>
      </c>
      <c r="T474" s="837">
        <v>0.5</v>
      </c>
      <c r="U474" s="839">
        <v>1</v>
      </c>
    </row>
    <row r="475" spans="1:21" ht="14.45" customHeight="1" x14ac:dyDescent="0.2">
      <c r="A475" s="832">
        <v>11</v>
      </c>
      <c r="B475" s="833" t="s">
        <v>2224</v>
      </c>
      <c r="C475" s="833" t="s">
        <v>2230</v>
      </c>
      <c r="D475" s="834" t="s">
        <v>4292</v>
      </c>
      <c r="E475" s="835" t="s">
        <v>2247</v>
      </c>
      <c r="F475" s="833" t="s">
        <v>2225</v>
      </c>
      <c r="G475" s="833" t="s">
        <v>2894</v>
      </c>
      <c r="H475" s="833" t="s">
        <v>606</v>
      </c>
      <c r="I475" s="833" t="s">
        <v>2896</v>
      </c>
      <c r="J475" s="833" t="s">
        <v>979</v>
      </c>
      <c r="K475" s="833" t="s">
        <v>980</v>
      </c>
      <c r="L475" s="836">
        <v>94.7</v>
      </c>
      <c r="M475" s="836">
        <v>189.4</v>
      </c>
      <c r="N475" s="833">
        <v>2</v>
      </c>
      <c r="O475" s="837">
        <v>0.5</v>
      </c>
      <c r="P475" s="836"/>
      <c r="Q475" s="838">
        <v>0</v>
      </c>
      <c r="R475" s="833"/>
      <c r="S475" s="838">
        <v>0</v>
      </c>
      <c r="T475" s="837"/>
      <c r="U475" s="839">
        <v>0</v>
      </c>
    </row>
    <row r="476" spans="1:21" ht="14.45" customHeight="1" x14ac:dyDescent="0.2">
      <c r="A476" s="832">
        <v>11</v>
      </c>
      <c r="B476" s="833" t="s">
        <v>2224</v>
      </c>
      <c r="C476" s="833" t="s">
        <v>2230</v>
      </c>
      <c r="D476" s="834" t="s">
        <v>4292</v>
      </c>
      <c r="E476" s="835" t="s">
        <v>2247</v>
      </c>
      <c r="F476" s="833" t="s">
        <v>2225</v>
      </c>
      <c r="G476" s="833" t="s">
        <v>2894</v>
      </c>
      <c r="H476" s="833" t="s">
        <v>606</v>
      </c>
      <c r="I476" s="833" t="s">
        <v>2897</v>
      </c>
      <c r="J476" s="833" t="s">
        <v>2898</v>
      </c>
      <c r="K476" s="833" t="s">
        <v>2899</v>
      </c>
      <c r="L476" s="836">
        <v>0</v>
      </c>
      <c r="M476" s="836">
        <v>0</v>
      </c>
      <c r="N476" s="833">
        <v>1</v>
      </c>
      <c r="O476" s="837">
        <v>0.5</v>
      </c>
      <c r="P476" s="836">
        <v>0</v>
      </c>
      <c r="Q476" s="838"/>
      <c r="R476" s="833">
        <v>1</v>
      </c>
      <c r="S476" s="838">
        <v>1</v>
      </c>
      <c r="T476" s="837">
        <v>0.5</v>
      </c>
      <c r="U476" s="839">
        <v>1</v>
      </c>
    </row>
    <row r="477" spans="1:21" ht="14.45" customHeight="1" x14ac:dyDescent="0.2">
      <c r="A477" s="832">
        <v>11</v>
      </c>
      <c r="B477" s="833" t="s">
        <v>2224</v>
      </c>
      <c r="C477" s="833" t="s">
        <v>2230</v>
      </c>
      <c r="D477" s="834" t="s">
        <v>4292</v>
      </c>
      <c r="E477" s="835" t="s">
        <v>2247</v>
      </c>
      <c r="F477" s="833" t="s">
        <v>2225</v>
      </c>
      <c r="G477" s="833" t="s">
        <v>2412</v>
      </c>
      <c r="H477" s="833" t="s">
        <v>606</v>
      </c>
      <c r="I477" s="833" t="s">
        <v>2413</v>
      </c>
      <c r="J477" s="833" t="s">
        <v>2414</v>
      </c>
      <c r="K477" s="833" t="s">
        <v>2415</v>
      </c>
      <c r="L477" s="836">
        <v>159.71</v>
      </c>
      <c r="M477" s="836">
        <v>2395.65</v>
      </c>
      <c r="N477" s="833">
        <v>15</v>
      </c>
      <c r="O477" s="837">
        <v>5</v>
      </c>
      <c r="P477" s="836">
        <v>479.13</v>
      </c>
      <c r="Q477" s="838">
        <v>0.19999999999999998</v>
      </c>
      <c r="R477" s="833">
        <v>3</v>
      </c>
      <c r="S477" s="838">
        <v>0.2</v>
      </c>
      <c r="T477" s="837">
        <v>1</v>
      </c>
      <c r="U477" s="839">
        <v>0.2</v>
      </c>
    </row>
    <row r="478" spans="1:21" ht="14.45" customHeight="1" x14ac:dyDescent="0.2">
      <c r="A478" s="832">
        <v>11</v>
      </c>
      <c r="B478" s="833" t="s">
        <v>2224</v>
      </c>
      <c r="C478" s="833" t="s">
        <v>2230</v>
      </c>
      <c r="D478" s="834" t="s">
        <v>4292</v>
      </c>
      <c r="E478" s="835" t="s">
        <v>2247</v>
      </c>
      <c r="F478" s="833" t="s">
        <v>2225</v>
      </c>
      <c r="G478" s="833" t="s">
        <v>2412</v>
      </c>
      <c r="H478" s="833" t="s">
        <v>606</v>
      </c>
      <c r="I478" s="833" t="s">
        <v>2594</v>
      </c>
      <c r="J478" s="833" t="s">
        <v>2414</v>
      </c>
      <c r="K478" s="833" t="s">
        <v>2595</v>
      </c>
      <c r="L478" s="836">
        <v>159.71</v>
      </c>
      <c r="M478" s="836">
        <v>319.42</v>
      </c>
      <c r="N478" s="833">
        <v>2</v>
      </c>
      <c r="O478" s="837">
        <v>0.5</v>
      </c>
      <c r="P478" s="836">
        <v>319.42</v>
      </c>
      <c r="Q478" s="838">
        <v>1</v>
      </c>
      <c r="R478" s="833">
        <v>2</v>
      </c>
      <c r="S478" s="838">
        <v>1</v>
      </c>
      <c r="T478" s="837">
        <v>0.5</v>
      </c>
      <c r="U478" s="839">
        <v>1</v>
      </c>
    </row>
    <row r="479" spans="1:21" ht="14.45" customHeight="1" x14ac:dyDescent="0.2">
      <c r="A479" s="832">
        <v>11</v>
      </c>
      <c r="B479" s="833" t="s">
        <v>2224</v>
      </c>
      <c r="C479" s="833" t="s">
        <v>2230</v>
      </c>
      <c r="D479" s="834" t="s">
        <v>4292</v>
      </c>
      <c r="E479" s="835" t="s">
        <v>2247</v>
      </c>
      <c r="F479" s="833" t="s">
        <v>2225</v>
      </c>
      <c r="G479" s="833" t="s">
        <v>2412</v>
      </c>
      <c r="H479" s="833" t="s">
        <v>606</v>
      </c>
      <c r="I479" s="833" t="s">
        <v>2900</v>
      </c>
      <c r="J479" s="833" t="s">
        <v>2414</v>
      </c>
      <c r="K479" s="833" t="s">
        <v>2901</v>
      </c>
      <c r="L479" s="836">
        <v>0</v>
      </c>
      <c r="M479" s="836">
        <v>0</v>
      </c>
      <c r="N479" s="833">
        <v>3</v>
      </c>
      <c r="O479" s="837">
        <v>1</v>
      </c>
      <c r="P479" s="836"/>
      <c r="Q479" s="838"/>
      <c r="R479" s="833"/>
      <c r="S479" s="838">
        <v>0</v>
      </c>
      <c r="T479" s="837"/>
      <c r="U479" s="839">
        <v>0</v>
      </c>
    </row>
    <row r="480" spans="1:21" ht="14.45" customHeight="1" x14ac:dyDescent="0.2">
      <c r="A480" s="832">
        <v>11</v>
      </c>
      <c r="B480" s="833" t="s">
        <v>2224</v>
      </c>
      <c r="C480" s="833" t="s">
        <v>2230</v>
      </c>
      <c r="D480" s="834" t="s">
        <v>4292</v>
      </c>
      <c r="E480" s="835" t="s">
        <v>2247</v>
      </c>
      <c r="F480" s="833" t="s">
        <v>2225</v>
      </c>
      <c r="G480" s="833" t="s">
        <v>2596</v>
      </c>
      <c r="H480" s="833" t="s">
        <v>606</v>
      </c>
      <c r="I480" s="833" t="s">
        <v>2902</v>
      </c>
      <c r="J480" s="833" t="s">
        <v>2903</v>
      </c>
      <c r="K480" s="833" t="s">
        <v>2904</v>
      </c>
      <c r="L480" s="836">
        <v>0</v>
      </c>
      <c r="M480" s="836">
        <v>0</v>
      </c>
      <c r="N480" s="833">
        <v>1</v>
      </c>
      <c r="O480" s="837">
        <v>0.5</v>
      </c>
      <c r="P480" s="836"/>
      <c r="Q480" s="838"/>
      <c r="R480" s="833"/>
      <c r="S480" s="838">
        <v>0</v>
      </c>
      <c r="T480" s="837"/>
      <c r="U480" s="839">
        <v>0</v>
      </c>
    </row>
    <row r="481" spans="1:21" ht="14.45" customHeight="1" x14ac:dyDescent="0.2">
      <c r="A481" s="832">
        <v>11</v>
      </c>
      <c r="B481" s="833" t="s">
        <v>2224</v>
      </c>
      <c r="C481" s="833" t="s">
        <v>2230</v>
      </c>
      <c r="D481" s="834" t="s">
        <v>4292</v>
      </c>
      <c r="E481" s="835" t="s">
        <v>2247</v>
      </c>
      <c r="F481" s="833" t="s">
        <v>2225</v>
      </c>
      <c r="G481" s="833" t="s">
        <v>2313</v>
      </c>
      <c r="H481" s="833" t="s">
        <v>606</v>
      </c>
      <c r="I481" s="833" t="s">
        <v>2905</v>
      </c>
      <c r="J481" s="833" t="s">
        <v>2906</v>
      </c>
      <c r="K481" s="833" t="s">
        <v>1191</v>
      </c>
      <c r="L481" s="836">
        <v>0</v>
      </c>
      <c r="M481" s="836">
        <v>0</v>
      </c>
      <c r="N481" s="833">
        <v>1</v>
      </c>
      <c r="O481" s="837">
        <v>0.5</v>
      </c>
      <c r="P481" s="836"/>
      <c r="Q481" s="838"/>
      <c r="R481" s="833"/>
      <c r="S481" s="838">
        <v>0</v>
      </c>
      <c r="T481" s="837"/>
      <c r="U481" s="839">
        <v>0</v>
      </c>
    </row>
    <row r="482" spans="1:21" ht="14.45" customHeight="1" x14ac:dyDescent="0.2">
      <c r="A482" s="832">
        <v>11</v>
      </c>
      <c r="B482" s="833" t="s">
        <v>2224</v>
      </c>
      <c r="C482" s="833" t="s">
        <v>2230</v>
      </c>
      <c r="D482" s="834" t="s">
        <v>4292</v>
      </c>
      <c r="E482" s="835" t="s">
        <v>2247</v>
      </c>
      <c r="F482" s="833" t="s">
        <v>2225</v>
      </c>
      <c r="G482" s="833" t="s">
        <v>2313</v>
      </c>
      <c r="H482" s="833" t="s">
        <v>606</v>
      </c>
      <c r="I482" s="833" t="s">
        <v>2329</v>
      </c>
      <c r="J482" s="833" t="s">
        <v>2315</v>
      </c>
      <c r="K482" s="833" t="s">
        <v>2330</v>
      </c>
      <c r="L482" s="836">
        <v>45.89</v>
      </c>
      <c r="M482" s="836">
        <v>642.46</v>
      </c>
      <c r="N482" s="833">
        <v>14</v>
      </c>
      <c r="O482" s="837">
        <v>3</v>
      </c>
      <c r="P482" s="836">
        <v>367.12</v>
      </c>
      <c r="Q482" s="838">
        <v>0.5714285714285714</v>
      </c>
      <c r="R482" s="833">
        <v>8</v>
      </c>
      <c r="S482" s="838">
        <v>0.5714285714285714</v>
      </c>
      <c r="T482" s="837">
        <v>1.5</v>
      </c>
      <c r="U482" s="839">
        <v>0.5</v>
      </c>
    </row>
    <row r="483" spans="1:21" ht="14.45" customHeight="1" x14ac:dyDescent="0.2">
      <c r="A483" s="832">
        <v>11</v>
      </c>
      <c r="B483" s="833" t="s">
        <v>2224</v>
      </c>
      <c r="C483" s="833" t="s">
        <v>2230</v>
      </c>
      <c r="D483" s="834" t="s">
        <v>4292</v>
      </c>
      <c r="E483" s="835" t="s">
        <v>2247</v>
      </c>
      <c r="F483" s="833" t="s">
        <v>2225</v>
      </c>
      <c r="G483" s="833" t="s">
        <v>2313</v>
      </c>
      <c r="H483" s="833" t="s">
        <v>606</v>
      </c>
      <c r="I483" s="833" t="s">
        <v>2314</v>
      </c>
      <c r="J483" s="833" t="s">
        <v>2315</v>
      </c>
      <c r="K483" s="833" t="s">
        <v>2316</v>
      </c>
      <c r="L483" s="836">
        <v>91.78</v>
      </c>
      <c r="M483" s="836">
        <v>11564.280000000004</v>
      </c>
      <c r="N483" s="833">
        <v>126</v>
      </c>
      <c r="O483" s="837">
        <v>29</v>
      </c>
      <c r="P483" s="836">
        <v>4130.1000000000004</v>
      </c>
      <c r="Q483" s="838">
        <v>0.35714285714285704</v>
      </c>
      <c r="R483" s="833">
        <v>45</v>
      </c>
      <c r="S483" s="838">
        <v>0.35714285714285715</v>
      </c>
      <c r="T483" s="837">
        <v>11.5</v>
      </c>
      <c r="U483" s="839">
        <v>0.39655172413793105</v>
      </c>
    </row>
    <row r="484" spans="1:21" ht="14.45" customHeight="1" x14ac:dyDescent="0.2">
      <c r="A484" s="832">
        <v>11</v>
      </c>
      <c r="B484" s="833" t="s">
        <v>2224</v>
      </c>
      <c r="C484" s="833" t="s">
        <v>2230</v>
      </c>
      <c r="D484" s="834" t="s">
        <v>4292</v>
      </c>
      <c r="E484" s="835" t="s">
        <v>2247</v>
      </c>
      <c r="F484" s="833" t="s">
        <v>2225</v>
      </c>
      <c r="G484" s="833" t="s">
        <v>2600</v>
      </c>
      <c r="H484" s="833" t="s">
        <v>606</v>
      </c>
      <c r="I484" s="833" t="s">
        <v>2907</v>
      </c>
      <c r="J484" s="833" t="s">
        <v>1049</v>
      </c>
      <c r="K484" s="833" t="s">
        <v>2908</v>
      </c>
      <c r="L484" s="836">
        <v>89.91</v>
      </c>
      <c r="M484" s="836">
        <v>269.73</v>
      </c>
      <c r="N484" s="833">
        <v>3</v>
      </c>
      <c r="O484" s="837">
        <v>1.5</v>
      </c>
      <c r="P484" s="836"/>
      <c r="Q484" s="838">
        <v>0</v>
      </c>
      <c r="R484" s="833"/>
      <c r="S484" s="838">
        <v>0</v>
      </c>
      <c r="T484" s="837"/>
      <c r="U484" s="839">
        <v>0</v>
      </c>
    </row>
    <row r="485" spans="1:21" ht="14.45" customHeight="1" x14ac:dyDescent="0.2">
      <c r="A485" s="832">
        <v>11</v>
      </c>
      <c r="B485" s="833" t="s">
        <v>2224</v>
      </c>
      <c r="C485" s="833" t="s">
        <v>2230</v>
      </c>
      <c r="D485" s="834" t="s">
        <v>4292</v>
      </c>
      <c r="E485" s="835" t="s">
        <v>2247</v>
      </c>
      <c r="F485" s="833" t="s">
        <v>2225</v>
      </c>
      <c r="G485" s="833" t="s">
        <v>2909</v>
      </c>
      <c r="H485" s="833" t="s">
        <v>606</v>
      </c>
      <c r="I485" s="833" t="s">
        <v>2910</v>
      </c>
      <c r="J485" s="833" t="s">
        <v>2911</v>
      </c>
      <c r="K485" s="833" t="s">
        <v>2912</v>
      </c>
      <c r="L485" s="836">
        <v>0</v>
      </c>
      <c r="M485" s="836">
        <v>0</v>
      </c>
      <c r="N485" s="833">
        <v>5</v>
      </c>
      <c r="O485" s="837">
        <v>2</v>
      </c>
      <c r="P485" s="836"/>
      <c r="Q485" s="838"/>
      <c r="R485" s="833"/>
      <c r="S485" s="838">
        <v>0</v>
      </c>
      <c r="T485" s="837"/>
      <c r="U485" s="839">
        <v>0</v>
      </c>
    </row>
    <row r="486" spans="1:21" ht="14.45" customHeight="1" x14ac:dyDescent="0.2">
      <c r="A486" s="832">
        <v>11</v>
      </c>
      <c r="B486" s="833" t="s">
        <v>2224</v>
      </c>
      <c r="C486" s="833" t="s">
        <v>2230</v>
      </c>
      <c r="D486" s="834" t="s">
        <v>4292</v>
      </c>
      <c r="E486" s="835" t="s">
        <v>2247</v>
      </c>
      <c r="F486" s="833" t="s">
        <v>2225</v>
      </c>
      <c r="G486" s="833" t="s">
        <v>2913</v>
      </c>
      <c r="H486" s="833" t="s">
        <v>606</v>
      </c>
      <c r="I486" s="833" t="s">
        <v>2914</v>
      </c>
      <c r="J486" s="833" t="s">
        <v>2915</v>
      </c>
      <c r="K486" s="833" t="s">
        <v>2916</v>
      </c>
      <c r="L486" s="836">
        <v>167.58</v>
      </c>
      <c r="M486" s="836">
        <v>1843.38</v>
      </c>
      <c r="N486" s="833">
        <v>11</v>
      </c>
      <c r="O486" s="837">
        <v>3.5</v>
      </c>
      <c r="P486" s="836"/>
      <c r="Q486" s="838">
        <v>0</v>
      </c>
      <c r="R486" s="833"/>
      <c r="S486" s="838">
        <v>0</v>
      </c>
      <c r="T486" s="837"/>
      <c r="U486" s="839">
        <v>0</v>
      </c>
    </row>
    <row r="487" spans="1:21" ht="14.45" customHeight="1" x14ac:dyDescent="0.2">
      <c r="A487" s="832">
        <v>11</v>
      </c>
      <c r="B487" s="833" t="s">
        <v>2224</v>
      </c>
      <c r="C487" s="833" t="s">
        <v>2230</v>
      </c>
      <c r="D487" s="834" t="s">
        <v>4292</v>
      </c>
      <c r="E487" s="835" t="s">
        <v>2247</v>
      </c>
      <c r="F487" s="833" t="s">
        <v>2225</v>
      </c>
      <c r="G487" s="833" t="s">
        <v>2913</v>
      </c>
      <c r="H487" s="833" t="s">
        <v>606</v>
      </c>
      <c r="I487" s="833" t="s">
        <v>2917</v>
      </c>
      <c r="J487" s="833" t="s">
        <v>2915</v>
      </c>
      <c r="K487" s="833" t="s">
        <v>2918</v>
      </c>
      <c r="L487" s="836">
        <v>167.58</v>
      </c>
      <c r="M487" s="836">
        <v>502.74</v>
      </c>
      <c r="N487" s="833">
        <v>3</v>
      </c>
      <c r="O487" s="837">
        <v>1</v>
      </c>
      <c r="P487" s="836"/>
      <c r="Q487" s="838">
        <v>0</v>
      </c>
      <c r="R487" s="833"/>
      <c r="S487" s="838">
        <v>0</v>
      </c>
      <c r="T487" s="837"/>
      <c r="U487" s="839">
        <v>0</v>
      </c>
    </row>
    <row r="488" spans="1:21" ht="14.45" customHeight="1" x14ac:dyDescent="0.2">
      <c r="A488" s="832">
        <v>11</v>
      </c>
      <c r="B488" s="833" t="s">
        <v>2224</v>
      </c>
      <c r="C488" s="833" t="s">
        <v>2230</v>
      </c>
      <c r="D488" s="834" t="s">
        <v>4292</v>
      </c>
      <c r="E488" s="835" t="s">
        <v>2247</v>
      </c>
      <c r="F488" s="833" t="s">
        <v>2225</v>
      </c>
      <c r="G488" s="833" t="s">
        <v>2353</v>
      </c>
      <c r="H488" s="833" t="s">
        <v>606</v>
      </c>
      <c r="I488" s="833" t="s">
        <v>2354</v>
      </c>
      <c r="J488" s="833" t="s">
        <v>2355</v>
      </c>
      <c r="K488" s="833" t="s">
        <v>2356</v>
      </c>
      <c r="L488" s="836">
        <v>132.97999999999999</v>
      </c>
      <c r="M488" s="836">
        <v>1063.8399999999999</v>
      </c>
      <c r="N488" s="833">
        <v>8</v>
      </c>
      <c r="O488" s="837">
        <v>3.5</v>
      </c>
      <c r="P488" s="836">
        <v>531.91999999999996</v>
      </c>
      <c r="Q488" s="838">
        <v>0.5</v>
      </c>
      <c r="R488" s="833">
        <v>4</v>
      </c>
      <c r="S488" s="838">
        <v>0.5</v>
      </c>
      <c r="T488" s="837">
        <v>1.5</v>
      </c>
      <c r="U488" s="839">
        <v>0.42857142857142855</v>
      </c>
    </row>
    <row r="489" spans="1:21" ht="14.45" customHeight="1" x14ac:dyDescent="0.2">
      <c r="A489" s="832">
        <v>11</v>
      </c>
      <c r="B489" s="833" t="s">
        <v>2224</v>
      </c>
      <c r="C489" s="833" t="s">
        <v>2230</v>
      </c>
      <c r="D489" s="834" t="s">
        <v>4292</v>
      </c>
      <c r="E489" s="835" t="s">
        <v>2247</v>
      </c>
      <c r="F489" s="833" t="s">
        <v>2225</v>
      </c>
      <c r="G489" s="833" t="s">
        <v>2919</v>
      </c>
      <c r="H489" s="833" t="s">
        <v>606</v>
      </c>
      <c r="I489" s="833" t="s">
        <v>2920</v>
      </c>
      <c r="J489" s="833" t="s">
        <v>2921</v>
      </c>
      <c r="K489" s="833" t="s">
        <v>2922</v>
      </c>
      <c r="L489" s="836">
        <v>619.6</v>
      </c>
      <c r="M489" s="836">
        <v>1239.2</v>
      </c>
      <c r="N489" s="833">
        <v>2</v>
      </c>
      <c r="O489" s="837">
        <v>1</v>
      </c>
      <c r="P489" s="836">
        <v>619.6</v>
      </c>
      <c r="Q489" s="838">
        <v>0.5</v>
      </c>
      <c r="R489" s="833">
        <v>1</v>
      </c>
      <c r="S489" s="838">
        <v>0.5</v>
      </c>
      <c r="T489" s="837">
        <v>0.5</v>
      </c>
      <c r="U489" s="839">
        <v>0.5</v>
      </c>
    </row>
    <row r="490" spans="1:21" ht="14.45" customHeight="1" x14ac:dyDescent="0.2">
      <c r="A490" s="832">
        <v>11</v>
      </c>
      <c r="B490" s="833" t="s">
        <v>2224</v>
      </c>
      <c r="C490" s="833" t="s">
        <v>2230</v>
      </c>
      <c r="D490" s="834" t="s">
        <v>4292</v>
      </c>
      <c r="E490" s="835" t="s">
        <v>2247</v>
      </c>
      <c r="F490" s="833" t="s">
        <v>2225</v>
      </c>
      <c r="G490" s="833" t="s">
        <v>2919</v>
      </c>
      <c r="H490" s="833" t="s">
        <v>606</v>
      </c>
      <c r="I490" s="833" t="s">
        <v>2920</v>
      </c>
      <c r="J490" s="833" t="s">
        <v>2921</v>
      </c>
      <c r="K490" s="833" t="s">
        <v>2922</v>
      </c>
      <c r="L490" s="836">
        <v>397.63</v>
      </c>
      <c r="M490" s="836">
        <v>397.63</v>
      </c>
      <c r="N490" s="833">
        <v>1</v>
      </c>
      <c r="O490" s="837">
        <v>0.5</v>
      </c>
      <c r="P490" s="836">
        <v>397.63</v>
      </c>
      <c r="Q490" s="838">
        <v>1</v>
      </c>
      <c r="R490" s="833">
        <v>1</v>
      </c>
      <c r="S490" s="838">
        <v>1</v>
      </c>
      <c r="T490" s="837">
        <v>0.5</v>
      </c>
      <c r="U490" s="839">
        <v>1</v>
      </c>
    </row>
    <row r="491" spans="1:21" ht="14.45" customHeight="1" x14ac:dyDescent="0.2">
      <c r="A491" s="832">
        <v>11</v>
      </c>
      <c r="B491" s="833" t="s">
        <v>2224</v>
      </c>
      <c r="C491" s="833" t="s">
        <v>2230</v>
      </c>
      <c r="D491" s="834" t="s">
        <v>4292</v>
      </c>
      <c r="E491" s="835" t="s">
        <v>2247</v>
      </c>
      <c r="F491" s="833" t="s">
        <v>2225</v>
      </c>
      <c r="G491" s="833" t="s">
        <v>2919</v>
      </c>
      <c r="H491" s="833" t="s">
        <v>606</v>
      </c>
      <c r="I491" s="833" t="s">
        <v>2923</v>
      </c>
      <c r="J491" s="833" t="s">
        <v>2924</v>
      </c>
      <c r="K491" s="833" t="s">
        <v>2922</v>
      </c>
      <c r="L491" s="836">
        <v>619.6</v>
      </c>
      <c r="M491" s="836">
        <v>16729.200000000004</v>
      </c>
      <c r="N491" s="833">
        <v>27</v>
      </c>
      <c r="O491" s="837">
        <v>15</v>
      </c>
      <c r="P491" s="836">
        <v>7435.2000000000016</v>
      </c>
      <c r="Q491" s="838">
        <v>0.44444444444444442</v>
      </c>
      <c r="R491" s="833">
        <v>12</v>
      </c>
      <c r="S491" s="838">
        <v>0.44444444444444442</v>
      </c>
      <c r="T491" s="837">
        <v>7</v>
      </c>
      <c r="U491" s="839">
        <v>0.46666666666666667</v>
      </c>
    </row>
    <row r="492" spans="1:21" ht="14.45" customHeight="1" x14ac:dyDescent="0.2">
      <c r="A492" s="832">
        <v>11</v>
      </c>
      <c r="B492" s="833" t="s">
        <v>2224</v>
      </c>
      <c r="C492" s="833" t="s">
        <v>2230</v>
      </c>
      <c r="D492" s="834" t="s">
        <v>4292</v>
      </c>
      <c r="E492" s="835" t="s">
        <v>2247</v>
      </c>
      <c r="F492" s="833" t="s">
        <v>2225</v>
      </c>
      <c r="G492" s="833" t="s">
        <v>2919</v>
      </c>
      <c r="H492" s="833" t="s">
        <v>606</v>
      </c>
      <c r="I492" s="833" t="s">
        <v>2925</v>
      </c>
      <c r="J492" s="833" t="s">
        <v>2926</v>
      </c>
      <c r="K492" s="833" t="s">
        <v>2922</v>
      </c>
      <c r="L492" s="836">
        <v>619.6</v>
      </c>
      <c r="M492" s="836">
        <v>1858.8000000000002</v>
      </c>
      <c r="N492" s="833">
        <v>3</v>
      </c>
      <c r="O492" s="837">
        <v>1.5</v>
      </c>
      <c r="P492" s="836">
        <v>1239.2</v>
      </c>
      <c r="Q492" s="838">
        <v>0.66666666666666663</v>
      </c>
      <c r="R492" s="833">
        <v>2</v>
      </c>
      <c r="S492" s="838">
        <v>0.66666666666666663</v>
      </c>
      <c r="T492" s="837">
        <v>1</v>
      </c>
      <c r="U492" s="839">
        <v>0.66666666666666663</v>
      </c>
    </row>
    <row r="493" spans="1:21" ht="14.45" customHeight="1" x14ac:dyDescent="0.2">
      <c r="A493" s="832">
        <v>11</v>
      </c>
      <c r="B493" s="833" t="s">
        <v>2224</v>
      </c>
      <c r="C493" s="833" t="s">
        <v>2230</v>
      </c>
      <c r="D493" s="834" t="s">
        <v>4292</v>
      </c>
      <c r="E493" s="835" t="s">
        <v>2247</v>
      </c>
      <c r="F493" s="833" t="s">
        <v>2225</v>
      </c>
      <c r="G493" s="833" t="s">
        <v>2919</v>
      </c>
      <c r="H493" s="833" t="s">
        <v>606</v>
      </c>
      <c r="I493" s="833" t="s">
        <v>2925</v>
      </c>
      <c r="J493" s="833" t="s">
        <v>2926</v>
      </c>
      <c r="K493" s="833" t="s">
        <v>2922</v>
      </c>
      <c r="L493" s="836">
        <v>397.63</v>
      </c>
      <c r="M493" s="836">
        <v>397.63</v>
      </c>
      <c r="N493" s="833">
        <v>1</v>
      </c>
      <c r="O493" s="837">
        <v>0.5</v>
      </c>
      <c r="P493" s="836">
        <v>397.63</v>
      </c>
      <c r="Q493" s="838">
        <v>1</v>
      </c>
      <c r="R493" s="833">
        <v>1</v>
      </c>
      <c r="S493" s="838">
        <v>1</v>
      </c>
      <c r="T493" s="837">
        <v>0.5</v>
      </c>
      <c r="U493" s="839">
        <v>1</v>
      </c>
    </row>
    <row r="494" spans="1:21" ht="14.45" customHeight="1" x14ac:dyDescent="0.2">
      <c r="A494" s="832">
        <v>11</v>
      </c>
      <c r="B494" s="833" t="s">
        <v>2224</v>
      </c>
      <c r="C494" s="833" t="s">
        <v>2230</v>
      </c>
      <c r="D494" s="834" t="s">
        <v>4292</v>
      </c>
      <c r="E494" s="835" t="s">
        <v>2247</v>
      </c>
      <c r="F494" s="833" t="s">
        <v>2225</v>
      </c>
      <c r="G494" s="833" t="s">
        <v>2426</v>
      </c>
      <c r="H494" s="833" t="s">
        <v>606</v>
      </c>
      <c r="I494" s="833" t="s">
        <v>2927</v>
      </c>
      <c r="J494" s="833" t="s">
        <v>2428</v>
      </c>
      <c r="K494" s="833" t="s">
        <v>2928</v>
      </c>
      <c r="L494" s="836">
        <v>1222.95</v>
      </c>
      <c r="M494" s="836">
        <v>8560.65</v>
      </c>
      <c r="N494" s="833">
        <v>7</v>
      </c>
      <c r="O494" s="837">
        <v>2.5</v>
      </c>
      <c r="P494" s="836">
        <v>2445.9</v>
      </c>
      <c r="Q494" s="838">
        <v>0.28571428571428575</v>
      </c>
      <c r="R494" s="833">
        <v>2</v>
      </c>
      <c r="S494" s="838">
        <v>0.2857142857142857</v>
      </c>
      <c r="T494" s="837">
        <v>0.5</v>
      </c>
      <c r="U494" s="839">
        <v>0.2</v>
      </c>
    </row>
    <row r="495" spans="1:21" ht="14.45" customHeight="1" x14ac:dyDescent="0.2">
      <c r="A495" s="832">
        <v>11</v>
      </c>
      <c r="B495" s="833" t="s">
        <v>2224</v>
      </c>
      <c r="C495" s="833" t="s">
        <v>2230</v>
      </c>
      <c r="D495" s="834" t="s">
        <v>4292</v>
      </c>
      <c r="E495" s="835" t="s">
        <v>2247</v>
      </c>
      <c r="F495" s="833" t="s">
        <v>2225</v>
      </c>
      <c r="G495" s="833" t="s">
        <v>2426</v>
      </c>
      <c r="H495" s="833" t="s">
        <v>606</v>
      </c>
      <c r="I495" s="833" t="s">
        <v>2605</v>
      </c>
      <c r="J495" s="833" t="s">
        <v>2428</v>
      </c>
      <c r="K495" s="833" t="s">
        <v>2429</v>
      </c>
      <c r="L495" s="836">
        <v>1776.68</v>
      </c>
      <c r="M495" s="836">
        <v>3553.36</v>
      </c>
      <c r="N495" s="833">
        <v>2</v>
      </c>
      <c r="O495" s="837">
        <v>0.5</v>
      </c>
      <c r="P495" s="836"/>
      <c r="Q495" s="838">
        <v>0</v>
      </c>
      <c r="R495" s="833"/>
      <c r="S495" s="838">
        <v>0</v>
      </c>
      <c r="T495" s="837"/>
      <c r="U495" s="839">
        <v>0</v>
      </c>
    </row>
    <row r="496" spans="1:21" ht="14.45" customHeight="1" x14ac:dyDescent="0.2">
      <c r="A496" s="832">
        <v>11</v>
      </c>
      <c r="B496" s="833" t="s">
        <v>2224</v>
      </c>
      <c r="C496" s="833" t="s">
        <v>2230</v>
      </c>
      <c r="D496" s="834" t="s">
        <v>4292</v>
      </c>
      <c r="E496" s="835" t="s">
        <v>2247</v>
      </c>
      <c r="F496" s="833" t="s">
        <v>2225</v>
      </c>
      <c r="G496" s="833" t="s">
        <v>2331</v>
      </c>
      <c r="H496" s="833" t="s">
        <v>606</v>
      </c>
      <c r="I496" s="833" t="s">
        <v>2929</v>
      </c>
      <c r="J496" s="833" t="s">
        <v>843</v>
      </c>
      <c r="K496" s="833" t="s">
        <v>2930</v>
      </c>
      <c r="L496" s="836">
        <v>0</v>
      </c>
      <c r="M496" s="836">
        <v>0</v>
      </c>
      <c r="N496" s="833">
        <v>22</v>
      </c>
      <c r="O496" s="837">
        <v>12.5</v>
      </c>
      <c r="P496" s="836">
        <v>0</v>
      </c>
      <c r="Q496" s="838"/>
      <c r="R496" s="833">
        <v>7</v>
      </c>
      <c r="S496" s="838">
        <v>0.31818181818181818</v>
      </c>
      <c r="T496" s="837">
        <v>4.5</v>
      </c>
      <c r="U496" s="839">
        <v>0.36</v>
      </c>
    </row>
    <row r="497" spans="1:21" ht="14.45" customHeight="1" x14ac:dyDescent="0.2">
      <c r="A497" s="832">
        <v>11</v>
      </c>
      <c r="B497" s="833" t="s">
        <v>2224</v>
      </c>
      <c r="C497" s="833" t="s">
        <v>2230</v>
      </c>
      <c r="D497" s="834" t="s">
        <v>4292</v>
      </c>
      <c r="E497" s="835" t="s">
        <v>2247</v>
      </c>
      <c r="F497" s="833" t="s">
        <v>2225</v>
      </c>
      <c r="G497" s="833" t="s">
        <v>2331</v>
      </c>
      <c r="H497" s="833" t="s">
        <v>606</v>
      </c>
      <c r="I497" s="833" t="s">
        <v>2931</v>
      </c>
      <c r="J497" s="833" t="s">
        <v>843</v>
      </c>
      <c r="K497" s="833" t="s">
        <v>2932</v>
      </c>
      <c r="L497" s="836">
        <v>0</v>
      </c>
      <c r="M497" s="836">
        <v>0</v>
      </c>
      <c r="N497" s="833">
        <v>1</v>
      </c>
      <c r="O497" s="837">
        <v>0.5</v>
      </c>
      <c r="P497" s="836"/>
      <c r="Q497" s="838"/>
      <c r="R497" s="833"/>
      <c r="S497" s="838">
        <v>0</v>
      </c>
      <c r="T497" s="837"/>
      <c r="U497" s="839">
        <v>0</v>
      </c>
    </row>
    <row r="498" spans="1:21" ht="14.45" customHeight="1" x14ac:dyDescent="0.2">
      <c r="A498" s="832">
        <v>11</v>
      </c>
      <c r="B498" s="833" t="s">
        <v>2224</v>
      </c>
      <c r="C498" s="833" t="s">
        <v>2230</v>
      </c>
      <c r="D498" s="834" t="s">
        <v>4292</v>
      </c>
      <c r="E498" s="835" t="s">
        <v>2247</v>
      </c>
      <c r="F498" s="833" t="s">
        <v>2225</v>
      </c>
      <c r="G498" s="833" t="s">
        <v>2331</v>
      </c>
      <c r="H498" s="833" t="s">
        <v>606</v>
      </c>
      <c r="I498" s="833" t="s">
        <v>2933</v>
      </c>
      <c r="J498" s="833" t="s">
        <v>2333</v>
      </c>
      <c r="K498" s="833" t="s">
        <v>2934</v>
      </c>
      <c r="L498" s="836">
        <v>0</v>
      </c>
      <c r="M498" s="836">
        <v>0</v>
      </c>
      <c r="N498" s="833">
        <v>16</v>
      </c>
      <c r="O498" s="837">
        <v>9.5</v>
      </c>
      <c r="P498" s="836">
        <v>0</v>
      </c>
      <c r="Q498" s="838"/>
      <c r="R498" s="833">
        <v>10</v>
      </c>
      <c r="S498" s="838">
        <v>0.625</v>
      </c>
      <c r="T498" s="837">
        <v>5</v>
      </c>
      <c r="U498" s="839">
        <v>0.52631578947368418</v>
      </c>
    </row>
    <row r="499" spans="1:21" ht="14.45" customHeight="1" x14ac:dyDescent="0.2">
      <c r="A499" s="832">
        <v>11</v>
      </c>
      <c r="B499" s="833" t="s">
        <v>2224</v>
      </c>
      <c r="C499" s="833" t="s">
        <v>2230</v>
      </c>
      <c r="D499" s="834" t="s">
        <v>4292</v>
      </c>
      <c r="E499" s="835" t="s">
        <v>2247</v>
      </c>
      <c r="F499" s="833" t="s">
        <v>2225</v>
      </c>
      <c r="G499" s="833" t="s">
        <v>2625</v>
      </c>
      <c r="H499" s="833" t="s">
        <v>606</v>
      </c>
      <c r="I499" s="833" t="s">
        <v>2935</v>
      </c>
      <c r="J499" s="833" t="s">
        <v>1114</v>
      </c>
      <c r="K499" s="833" t="s">
        <v>1115</v>
      </c>
      <c r="L499" s="836">
        <v>38.56</v>
      </c>
      <c r="M499" s="836">
        <v>38.56</v>
      </c>
      <c r="N499" s="833">
        <v>1</v>
      </c>
      <c r="O499" s="837">
        <v>0.5</v>
      </c>
      <c r="P499" s="836"/>
      <c r="Q499" s="838">
        <v>0</v>
      </c>
      <c r="R499" s="833"/>
      <c r="S499" s="838">
        <v>0</v>
      </c>
      <c r="T499" s="837"/>
      <c r="U499" s="839">
        <v>0</v>
      </c>
    </row>
    <row r="500" spans="1:21" ht="14.45" customHeight="1" x14ac:dyDescent="0.2">
      <c r="A500" s="832">
        <v>11</v>
      </c>
      <c r="B500" s="833" t="s">
        <v>2224</v>
      </c>
      <c r="C500" s="833" t="s">
        <v>2230</v>
      </c>
      <c r="D500" s="834" t="s">
        <v>4292</v>
      </c>
      <c r="E500" s="835" t="s">
        <v>2247</v>
      </c>
      <c r="F500" s="833" t="s">
        <v>2225</v>
      </c>
      <c r="G500" s="833" t="s">
        <v>2625</v>
      </c>
      <c r="H500" s="833" t="s">
        <v>606</v>
      </c>
      <c r="I500" s="833" t="s">
        <v>2626</v>
      </c>
      <c r="J500" s="833" t="s">
        <v>724</v>
      </c>
      <c r="K500" s="833" t="s">
        <v>1115</v>
      </c>
      <c r="L500" s="836">
        <v>38.56</v>
      </c>
      <c r="M500" s="836">
        <v>154.24</v>
      </c>
      <c r="N500" s="833">
        <v>4</v>
      </c>
      <c r="O500" s="837">
        <v>3</v>
      </c>
      <c r="P500" s="836">
        <v>115.68</v>
      </c>
      <c r="Q500" s="838">
        <v>0.75</v>
      </c>
      <c r="R500" s="833">
        <v>3</v>
      </c>
      <c r="S500" s="838">
        <v>0.75</v>
      </c>
      <c r="T500" s="837">
        <v>2</v>
      </c>
      <c r="U500" s="839">
        <v>0.66666666666666663</v>
      </c>
    </row>
    <row r="501" spans="1:21" ht="14.45" customHeight="1" x14ac:dyDescent="0.2">
      <c r="A501" s="832">
        <v>11</v>
      </c>
      <c r="B501" s="833" t="s">
        <v>2224</v>
      </c>
      <c r="C501" s="833" t="s">
        <v>2230</v>
      </c>
      <c r="D501" s="834" t="s">
        <v>4292</v>
      </c>
      <c r="E501" s="835" t="s">
        <v>2247</v>
      </c>
      <c r="F501" s="833" t="s">
        <v>2225</v>
      </c>
      <c r="G501" s="833" t="s">
        <v>2430</v>
      </c>
      <c r="H501" s="833" t="s">
        <v>606</v>
      </c>
      <c r="I501" s="833" t="s">
        <v>2936</v>
      </c>
      <c r="J501" s="833" t="s">
        <v>2813</v>
      </c>
      <c r="K501" s="833" t="s">
        <v>2814</v>
      </c>
      <c r="L501" s="836">
        <v>70.48</v>
      </c>
      <c r="M501" s="836">
        <v>140.96</v>
      </c>
      <c r="N501" s="833">
        <v>2</v>
      </c>
      <c r="O501" s="837">
        <v>1</v>
      </c>
      <c r="P501" s="836"/>
      <c r="Q501" s="838">
        <v>0</v>
      </c>
      <c r="R501" s="833"/>
      <c r="S501" s="838">
        <v>0</v>
      </c>
      <c r="T501" s="837"/>
      <c r="U501" s="839">
        <v>0</v>
      </c>
    </row>
    <row r="502" spans="1:21" ht="14.45" customHeight="1" x14ac:dyDescent="0.2">
      <c r="A502" s="832">
        <v>11</v>
      </c>
      <c r="B502" s="833" t="s">
        <v>2224</v>
      </c>
      <c r="C502" s="833" t="s">
        <v>2230</v>
      </c>
      <c r="D502" s="834" t="s">
        <v>4292</v>
      </c>
      <c r="E502" s="835" t="s">
        <v>2247</v>
      </c>
      <c r="F502" s="833" t="s">
        <v>2225</v>
      </c>
      <c r="G502" s="833" t="s">
        <v>2937</v>
      </c>
      <c r="H502" s="833" t="s">
        <v>606</v>
      </c>
      <c r="I502" s="833" t="s">
        <v>2938</v>
      </c>
      <c r="J502" s="833" t="s">
        <v>1104</v>
      </c>
      <c r="K502" s="833" t="s">
        <v>2939</v>
      </c>
      <c r="L502" s="836">
        <v>53.57</v>
      </c>
      <c r="M502" s="836">
        <v>107.14</v>
      </c>
      <c r="N502" s="833">
        <v>2</v>
      </c>
      <c r="O502" s="837">
        <v>0.5</v>
      </c>
      <c r="P502" s="836"/>
      <c r="Q502" s="838">
        <v>0</v>
      </c>
      <c r="R502" s="833"/>
      <c r="S502" s="838">
        <v>0</v>
      </c>
      <c r="T502" s="837"/>
      <c r="U502" s="839">
        <v>0</v>
      </c>
    </row>
    <row r="503" spans="1:21" ht="14.45" customHeight="1" x14ac:dyDescent="0.2">
      <c r="A503" s="832">
        <v>11</v>
      </c>
      <c r="B503" s="833" t="s">
        <v>2224</v>
      </c>
      <c r="C503" s="833" t="s">
        <v>2230</v>
      </c>
      <c r="D503" s="834" t="s">
        <v>4292</v>
      </c>
      <c r="E503" s="835" t="s">
        <v>2247</v>
      </c>
      <c r="F503" s="833" t="s">
        <v>2225</v>
      </c>
      <c r="G503" s="833" t="s">
        <v>2940</v>
      </c>
      <c r="H503" s="833" t="s">
        <v>606</v>
      </c>
      <c r="I503" s="833" t="s">
        <v>2941</v>
      </c>
      <c r="J503" s="833" t="s">
        <v>2942</v>
      </c>
      <c r="K503" s="833" t="s">
        <v>2943</v>
      </c>
      <c r="L503" s="836">
        <v>69.59</v>
      </c>
      <c r="M503" s="836">
        <v>139.18</v>
      </c>
      <c r="N503" s="833">
        <v>2</v>
      </c>
      <c r="O503" s="837">
        <v>1</v>
      </c>
      <c r="P503" s="836"/>
      <c r="Q503" s="838">
        <v>0</v>
      </c>
      <c r="R503" s="833"/>
      <c r="S503" s="838">
        <v>0</v>
      </c>
      <c r="T503" s="837"/>
      <c r="U503" s="839">
        <v>0</v>
      </c>
    </row>
    <row r="504" spans="1:21" ht="14.45" customHeight="1" x14ac:dyDescent="0.2">
      <c r="A504" s="832">
        <v>11</v>
      </c>
      <c r="B504" s="833" t="s">
        <v>2224</v>
      </c>
      <c r="C504" s="833" t="s">
        <v>2230</v>
      </c>
      <c r="D504" s="834" t="s">
        <v>4292</v>
      </c>
      <c r="E504" s="835" t="s">
        <v>2247</v>
      </c>
      <c r="F504" s="833" t="s">
        <v>2225</v>
      </c>
      <c r="G504" s="833" t="s">
        <v>2273</v>
      </c>
      <c r="H504" s="833" t="s">
        <v>650</v>
      </c>
      <c r="I504" s="833" t="s">
        <v>1819</v>
      </c>
      <c r="J504" s="833" t="s">
        <v>765</v>
      </c>
      <c r="K504" s="833" t="s">
        <v>1820</v>
      </c>
      <c r="L504" s="836">
        <v>368.16</v>
      </c>
      <c r="M504" s="836">
        <v>1104.48</v>
      </c>
      <c r="N504" s="833">
        <v>3</v>
      </c>
      <c r="O504" s="837">
        <v>2</v>
      </c>
      <c r="P504" s="836">
        <v>368.16</v>
      </c>
      <c r="Q504" s="838">
        <v>0.33333333333333337</v>
      </c>
      <c r="R504" s="833">
        <v>1</v>
      </c>
      <c r="S504" s="838">
        <v>0.33333333333333331</v>
      </c>
      <c r="T504" s="837">
        <v>1</v>
      </c>
      <c r="U504" s="839">
        <v>0.5</v>
      </c>
    </row>
    <row r="505" spans="1:21" ht="14.45" customHeight="1" x14ac:dyDescent="0.2">
      <c r="A505" s="832">
        <v>11</v>
      </c>
      <c r="B505" s="833" t="s">
        <v>2224</v>
      </c>
      <c r="C505" s="833" t="s">
        <v>2230</v>
      </c>
      <c r="D505" s="834" t="s">
        <v>4292</v>
      </c>
      <c r="E505" s="835" t="s">
        <v>2247</v>
      </c>
      <c r="F505" s="833" t="s">
        <v>2225</v>
      </c>
      <c r="G505" s="833" t="s">
        <v>2273</v>
      </c>
      <c r="H505" s="833" t="s">
        <v>650</v>
      </c>
      <c r="I505" s="833" t="s">
        <v>2296</v>
      </c>
      <c r="J505" s="833" t="s">
        <v>771</v>
      </c>
      <c r="K505" s="833" t="s">
        <v>2297</v>
      </c>
      <c r="L505" s="836">
        <v>1385.62</v>
      </c>
      <c r="M505" s="836">
        <v>9699.34</v>
      </c>
      <c r="N505" s="833">
        <v>7</v>
      </c>
      <c r="O505" s="837">
        <v>4</v>
      </c>
      <c r="P505" s="836">
        <v>4156.8599999999997</v>
      </c>
      <c r="Q505" s="838">
        <v>0.42857142857142855</v>
      </c>
      <c r="R505" s="833">
        <v>3</v>
      </c>
      <c r="S505" s="838">
        <v>0.42857142857142855</v>
      </c>
      <c r="T505" s="837">
        <v>1.5</v>
      </c>
      <c r="U505" s="839">
        <v>0.375</v>
      </c>
    </row>
    <row r="506" spans="1:21" ht="14.45" customHeight="1" x14ac:dyDescent="0.2">
      <c r="A506" s="832">
        <v>11</v>
      </c>
      <c r="B506" s="833" t="s">
        <v>2224</v>
      </c>
      <c r="C506" s="833" t="s">
        <v>2230</v>
      </c>
      <c r="D506" s="834" t="s">
        <v>4292</v>
      </c>
      <c r="E506" s="835" t="s">
        <v>2247</v>
      </c>
      <c r="F506" s="833" t="s">
        <v>2225</v>
      </c>
      <c r="G506" s="833" t="s">
        <v>2273</v>
      </c>
      <c r="H506" s="833" t="s">
        <v>650</v>
      </c>
      <c r="I506" s="833" t="s">
        <v>1821</v>
      </c>
      <c r="J506" s="833" t="s">
        <v>765</v>
      </c>
      <c r="K506" s="833" t="s">
        <v>1822</v>
      </c>
      <c r="L506" s="836">
        <v>736.33</v>
      </c>
      <c r="M506" s="836">
        <v>67742.36000000003</v>
      </c>
      <c r="N506" s="833">
        <v>92</v>
      </c>
      <c r="O506" s="837">
        <v>38.5</v>
      </c>
      <c r="P506" s="836">
        <v>44916.130000000026</v>
      </c>
      <c r="Q506" s="838">
        <v>0.66304347826086962</v>
      </c>
      <c r="R506" s="833">
        <v>61</v>
      </c>
      <c r="S506" s="838">
        <v>0.66304347826086951</v>
      </c>
      <c r="T506" s="837">
        <v>24</v>
      </c>
      <c r="U506" s="839">
        <v>0.62337662337662336</v>
      </c>
    </row>
    <row r="507" spans="1:21" ht="14.45" customHeight="1" x14ac:dyDescent="0.2">
      <c r="A507" s="832">
        <v>11</v>
      </c>
      <c r="B507" s="833" t="s">
        <v>2224</v>
      </c>
      <c r="C507" s="833" t="s">
        <v>2230</v>
      </c>
      <c r="D507" s="834" t="s">
        <v>4292</v>
      </c>
      <c r="E507" s="835" t="s">
        <v>2247</v>
      </c>
      <c r="F507" s="833" t="s">
        <v>2225</v>
      </c>
      <c r="G507" s="833" t="s">
        <v>2273</v>
      </c>
      <c r="H507" s="833" t="s">
        <v>650</v>
      </c>
      <c r="I507" s="833" t="s">
        <v>1825</v>
      </c>
      <c r="J507" s="833" t="s">
        <v>765</v>
      </c>
      <c r="K507" s="833" t="s">
        <v>1826</v>
      </c>
      <c r="L507" s="836">
        <v>490.89</v>
      </c>
      <c r="M507" s="836">
        <v>24544.5</v>
      </c>
      <c r="N507" s="833">
        <v>50</v>
      </c>
      <c r="O507" s="837">
        <v>22</v>
      </c>
      <c r="P507" s="836">
        <v>14726.7</v>
      </c>
      <c r="Q507" s="838">
        <v>0.6</v>
      </c>
      <c r="R507" s="833">
        <v>30</v>
      </c>
      <c r="S507" s="838">
        <v>0.6</v>
      </c>
      <c r="T507" s="837">
        <v>12.5</v>
      </c>
      <c r="U507" s="839">
        <v>0.56818181818181823</v>
      </c>
    </row>
    <row r="508" spans="1:21" ht="14.45" customHeight="1" x14ac:dyDescent="0.2">
      <c r="A508" s="832">
        <v>11</v>
      </c>
      <c r="B508" s="833" t="s">
        <v>2224</v>
      </c>
      <c r="C508" s="833" t="s">
        <v>2230</v>
      </c>
      <c r="D508" s="834" t="s">
        <v>4292</v>
      </c>
      <c r="E508" s="835" t="s">
        <v>2247</v>
      </c>
      <c r="F508" s="833" t="s">
        <v>2225</v>
      </c>
      <c r="G508" s="833" t="s">
        <v>2273</v>
      </c>
      <c r="H508" s="833" t="s">
        <v>650</v>
      </c>
      <c r="I508" s="833" t="s">
        <v>2944</v>
      </c>
      <c r="J508" s="833" t="s">
        <v>771</v>
      </c>
      <c r="K508" s="833" t="s">
        <v>2945</v>
      </c>
      <c r="L508" s="836">
        <v>1847.49</v>
      </c>
      <c r="M508" s="836">
        <v>1847.49</v>
      </c>
      <c r="N508" s="833">
        <v>1</v>
      </c>
      <c r="O508" s="837">
        <v>1</v>
      </c>
      <c r="P508" s="836"/>
      <c r="Q508" s="838">
        <v>0</v>
      </c>
      <c r="R508" s="833"/>
      <c r="S508" s="838">
        <v>0</v>
      </c>
      <c r="T508" s="837"/>
      <c r="U508" s="839">
        <v>0</v>
      </c>
    </row>
    <row r="509" spans="1:21" ht="14.45" customHeight="1" x14ac:dyDescent="0.2">
      <c r="A509" s="832">
        <v>11</v>
      </c>
      <c r="B509" s="833" t="s">
        <v>2224</v>
      </c>
      <c r="C509" s="833" t="s">
        <v>2230</v>
      </c>
      <c r="D509" s="834" t="s">
        <v>4292</v>
      </c>
      <c r="E509" s="835" t="s">
        <v>2247</v>
      </c>
      <c r="F509" s="833" t="s">
        <v>2225</v>
      </c>
      <c r="G509" s="833" t="s">
        <v>2273</v>
      </c>
      <c r="H509" s="833" t="s">
        <v>650</v>
      </c>
      <c r="I509" s="833" t="s">
        <v>1823</v>
      </c>
      <c r="J509" s="833" t="s">
        <v>765</v>
      </c>
      <c r="K509" s="833" t="s">
        <v>1824</v>
      </c>
      <c r="L509" s="836">
        <v>1154.68</v>
      </c>
      <c r="M509" s="836">
        <v>3464.04</v>
      </c>
      <c r="N509" s="833">
        <v>3</v>
      </c>
      <c r="O509" s="837">
        <v>1</v>
      </c>
      <c r="P509" s="836">
        <v>3464.04</v>
      </c>
      <c r="Q509" s="838">
        <v>1</v>
      </c>
      <c r="R509" s="833">
        <v>3</v>
      </c>
      <c r="S509" s="838">
        <v>1</v>
      </c>
      <c r="T509" s="837">
        <v>1</v>
      </c>
      <c r="U509" s="839">
        <v>1</v>
      </c>
    </row>
    <row r="510" spans="1:21" ht="14.45" customHeight="1" x14ac:dyDescent="0.2">
      <c r="A510" s="832">
        <v>11</v>
      </c>
      <c r="B510" s="833" t="s">
        <v>2224</v>
      </c>
      <c r="C510" s="833" t="s">
        <v>2230</v>
      </c>
      <c r="D510" s="834" t="s">
        <v>4292</v>
      </c>
      <c r="E510" s="835" t="s">
        <v>2247</v>
      </c>
      <c r="F510" s="833" t="s">
        <v>2225</v>
      </c>
      <c r="G510" s="833" t="s">
        <v>2273</v>
      </c>
      <c r="H510" s="833" t="s">
        <v>650</v>
      </c>
      <c r="I510" s="833" t="s">
        <v>1817</v>
      </c>
      <c r="J510" s="833" t="s">
        <v>765</v>
      </c>
      <c r="K510" s="833" t="s">
        <v>1818</v>
      </c>
      <c r="L510" s="836">
        <v>923.74</v>
      </c>
      <c r="M510" s="836">
        <v>12008.619999999999</v>
      </c>
      <c r="N510" s="833">
        <v>13</v>
      </c>
      <c r="O510" s="837">
        <v>5.5</v>
      </c>
      <c r="P510" s="836">
        <v>8313.66</v>
      </c>
      <c r="Q510" s="838">
        <v>0.6923076923076924</v>
      </c>
      <c r="R510" s="833">
        <v>9</v>
      </c>
      <c r="S510" s="838">
        <v>0.69230769230769229</v>
      </c>
      <c r="T510" s="837">
        <v>4</v>
      </c>
      <c r="U510" s="839">
        <v>0.72727272727272729</v>
      </c>
    </row>
    <row r="511" spans="1:21" ht="14.45" customHeight="1" x14ac:dyDescent="0.2">
      <c r="A511" s="832">
        <v>11</v>
      </c>
      <c r="B511" s="833" t="s">
        <v>2224</v>
      </c>
      <c r="C511" s="833" t="s">
        <v>2230</v>
      </c>
      <c r="D511" s="834" t="s">
        <v>4292</v>
      </c>
      <c r="E511" s="835" t="s">
        <v>2247</v>
      </c>
      <c r="F511" s="833" t="s">
        <v>2225</v>
      </c>
      <c r="G511" s="833" t="s">
        <v>2335</v>
      </c>
      <c r="H511" s="833" t="s">
        <v>606</v>
      </c>
      <c r="I511" s="833" t="s">
        <v>2336</v>
      </c>
      <c r="J511" s="833" t="s">
        <v>668</v>
      </c>
      <c r="K511" s="833" t="s">
        <v>2337</v>
      </c>
      <c r="L511" s="836">
        <v>35.25</v>
      </c>
      <c r="M511" s="836">
        <v>1233.75</v>
      </c>
      <c r="N511" s="833">
        <v>35</v>
      </c>
      <c r="O511" s="837">
        <v>21</v>
      </c>
      <c r="P511" s="836">
        <v>282</v>
      </c>
      <c r="Q511" s="838">
        <v>0.22857142857142856</v>
      </c>
      <c r="R511" s="833">
        <v>8</v>
      </c>
      <c r="S511" s="838">
        <v>0.22857142857142856</v>
      </c>
      <c r="T511" s="837">
        <v>4.5</v>
      </c>
      <c r="U511" s="839">
        <v>0.21428571428571427</v>
      </c>
    </row>
    <row r="512" spans="1:21" ht="14.45" customHeight="1" x14ac:dyDescent="0.2">
      <c r="A512" s="832">
        <v>11</v>
      </c>
      <c r="B512" s="833" t="s">
        <v>2224</v>
      </c>
      <c r="C512" s="833" t="s">
        <v>2230</v>
      </c>
      <c r="D512" s="834" t="s">
        <v>4292</v>
      </c>
      <c r="E512" s="835" t="s">
        <v>2247</v>
      </c>
      <c r="F512" s="833" t="s">
        <v>2225</v>
      </c>
      <c r="G512" s="833" t="s">
        <v>2335</v>
      </c>
      <c r="H512" s="833" t="s">
        <v>606</v>
      </c>
      <c r="I512" s="833" t="s">
        <v>2357</v>
      </c>
      <c r="J512" s="833" t="s">
        <v>668</v>
      </c>
      <c r="K512" s="833" t="s">
        <v>2358</v>
      </c>
      <c r="L512" s="836">
        <v>35.25</v>
      </c>
      <c r="M512" s="836">
        <v>8636.25</v>
      </c>
      <c r="N512" s="833">
        <v>245</v>
      </c>
      <c r="O512" s="837">
        <v>148</v>
      </c>
      <c r="P512" s="836">
        <v>3313.5</v>
      </c>
      <c r="Q512" s="838">
        <v>0.3836734693877551</v>
      </c>
      <c r="R512" s="833">
        <v>94</v>
      </c>
      <c r="S512" s="838">
        <v>0.3836734693877551</v>
      </c>
      <c r="T512" s="837">
        <v>57.5</v>
      </c>
      <c r="U512" s="839">
        <v>0.38851351351351349</v>
      </c>
    </row>
    <row r="513" spans="1:21" ht="14.45" customHeight="1" x14ac:dyDescent="0.2">
      <c r="A513" s="832">
        <v>11</v>
      </c>
      <c r="B513" s="833" t="s">
        <v>2224</v>
      </c>
      <c r="C513" s="833" t="s">
        <v>2230</v>
      </c>
      <c r="D513" s="834" t="s">
        <v>4292</v>
      </c>
      <c r="E513" s="835" t="s">
        <v>2247</v>
      </c>
      <c r="F513" s="833" t="s">
        <v>2225</v>
      </c>
      <c r="G513" s="833" t="s">
        <v>2335</v>
      </c>
      <c r="H513" s="833" t="s">
        <v>606</v>
      </c>
      <c r="I513" s="833" t="s">
        <v>2359</v>
      </c>
      <c r="J513" s="833" t="s">
        <v>2360</v>
      </c>
      <c r="K513" s="833" t="s">
        <v>2361</v>
      </c>
      <c r="L513" s="836">
        <v>35.25</v>
      </c>
      <c r="M513" s="836">
        <v>141</v>
      </c>
      <c r="N513" s="833">
        <v>4</v>
      </c>
      <c r="O513" s="837">
        <v>2</v>
      </c>
      <c r="P513" s="836">
        <v>70.5</v>
      </c>
      <c r="Q513" s="838">
        <v>0.5</v>
      </c>
      <c r="R513" s="833">
        <v>2</v>
      </c>
      <c r="S513" s="838">
        <v>0.5</v>
      </c>
      <c r="T513" s="837">
        <v>1</v>
      </c>
      <c r="U513" s="839">
        <v>0.5</v>
      </c>
    </row>
    <row r="514" spans="1:21" ht="14.45" customHeight="1" x14ac:dyDescent="0.2">
      <c r="A514" s="832">
        <v>11</v>
      </c>
      <c r="B514" s="833" t="s">
        <v>2224</v>
      </c>
      <c r="C514" s="833" t="s">
        <v>2230</v>
      </c>
      <c r="D514" s="834" t="s">
        <v>4292</v>
      </c>
      <c r="E514" s="835" t="s">
        <v>2247</v>
      </c>
      <c r="F514" s="833" t="s">
        <v>2225</v>
      </c>
      <c r="G514" s="833" t="s">
        <v>2335</v>
      </c>
      <c r="H514" s="833" t="s">
        <v>606</v>
      </c>
      <c r="I514" s="833" t="s">
        <v>2946</v>
      </c>
      <c r="J514" s="833" t="s">
        <v>668</v>
      </c>
      <c r="K514" s="833" t="s">
        <v>2947</v>
      </c>
      <c r="L514" s="836">
        <v>17.62</v>
      </c>
      <c r="M514" s="836">
        <v>52.86</v>
      </c>
      <c r="N514" s="833">
        <v>3</v>
      </c>
      <c r="O514" s="837">
        <v>1.5</v>
      </c>
      <c r="P514" s="836">
        <v>17.62</v>
      </c>
      <c r="Q514" s="838">
        <v>0.33333333333333337</v>
      </c>
      <c r="R514" s="833">
        <v>1</v>
      </c>
      <c r="S514" s="838">
        <v>0.33333333333333331</v>
      </c>
      <c r="T514" s="837">
        <v>0.5</v>
      </c>
      <c r="U514" s="839">
        <v>0.33333333333333331</v>
      </c>
    </row>
    <row r="515" spans="1:21" ht="14.45" customHeight="1" x14ac:dyDescent="0.2">
      <c r="A515" s="832">
        <v>11</v>
      </c>
      <c r="B515" s="833" t="s">
        <v>2224</v>
      </c>
      <c r="C515" s="833" t="s">
        <v>2230</v>
      </c>
      <c r="D515" s="834" t="s">
        <v>4292</v>
      </c>
      <c r="E515" s="835" t="s">
        <v>2247</v>
      </c>
      <c r="F515" s="833" t="s">
        <v>2225</v>
      </c>
      <c r="G515" s="833" t="s">
        <v>2335</v>
      </c>
      <c r="H515" s="833" t="s">
        <v>606</v>
      </c>
      <c r="I515" s="833" t="s">
        <v>2435</v>
      </c>
      <c r="J515" s="833" t="s">
        <v>668</v>
      </c>
      <c r="K515" s="833" t="s">
        <v>2361</v>
      </c>
      <c r="L515" s="836">
        <v>35.25</v>
      </c>
      <c r="M515" s="836">
        <v>740.25</v>
      </c>
      <c r="N515" s="833">
        <v>21</v>
      </c>
      <c r="O515" s="837">
        <v>12</v>
      </c>
      <c r="P515" s="836">
        <v>423</v>
      </c>
      <c r="Q515" s="838">
        <v>0.5714285714285714</v>
      </c>
      <c r="R515" s="833">
        <v>12</v>
      </c>
      <c r="S515" s="838">
        <v>0.5714285714285714</v>
      </c>
      <c r="T515" s="837">
        <v>7</v>
      </c>
      <c r="U515" s="839">
        <v>0.58333333333333337</v>
      </c>
    </row>
    <row r="516" spans="1:21" ht="14.45" customHeight="1" x14ac:dyDescent="0.2">
      <c r="A516" s="832">
        <v>11</v>
      </c>
      <c r="B516" s="833" t="s">
        <v>2224</v>
      </c>
      <c r="C516" s="833" t="s">
        <v>2230</v>
      </c>
      <c r="D516" s="834" t="s">
        <v>4292</v>
      </c>
      <c r="E516" s="835" t="s">
        <v>2247</v>
      </c>
      <c r="F516" s="833" t="s">
        <v>2225</v>
      </c>
      <c r="G516" s="833" t="s">
        <v>2335</v>
      </c>
      <c r="H516" s="833" t="s">
        <v>606</v>
      </c>
      <c r="I516" s="833" t="s">
        <v>2815</v>
      </c>
      <c r="J516" s="833" t="s">
        <v>668</v>
      </c>
      <c r="K516" s="833" t="s">
        <v>2337</v>
      </c>
      <c r="L516" s="836">
        <v>35.25</v>
      </c>
      <c r="M516" s="836">
        <v>70.5</v>
      </c>
      <c r="N516" s="833">
        <v>2</v>
      </c>
      <c r="O516" s="837">
        <v>0.5</v>
      </c>
      <c r="P516" s="836">
        <v>70.5</v>
      </c>
      <c r="Q516" s="838">
        <v>1</v>
      </c>
      <c r="R516" s="833">
        <v>2</v>
      </c>
      <c r="S516" s="838">
        <v>1</v>
      </c>
      <c r="T516" s="837">
        <v>0.5</v>
      </c>
      <c r="U516" s="839">
        <v>1</v>
      </c>
    </row>
    <row r="517" spans="1:21" ht="14.45" customHeight="1" x14ac:dyDescent="0.2">
      <c r="A517" s="832">
        <v>11</v>
      </c>
      <c r="B517" s="833" t="s">
        <v>2224</v>
      </c>
      <c r="C517" s="833" t="s">
        <v>2230</v>
      </c>
      <c r="D517" s="834" t="s">
        <v>4292</v>
      </c>
      <c r="E517" s="835" t="s">
        <v>2247</v>
      </c>
      <c r="F517" s="833" t="s">
        <v>2225</v>
      </c>
      <c r="G517" s="833" t="s">
        <v>2335</v>
      </c>
      <c r="H517" s="833" t="s">
        <v>606</v>
      </c>
      <c r="I517" s="833" t="s">
        <v>2637</v>
      </c>
      <c r="J517" s="833" t="s">
        <v>668</v>
      </c>
      <c r="K517" s="833" t="s">
        <v>2337</v>
      </c>
      <c r="L517" s="836">
        <v>35.25</v>
      </c>
      <c r="M517" s="836">
        <v>141</v>
      </c>
      <c r="N517" s="833">
        <v>4</v>
      </c>
      <c r="O517" s="837">
        <v>1</v>
      </c>
      <c r="P517" s="836"/>
      <c r="Q517" s="838">
        <v>0</v>
      </c>
      <c r="R517" s="833"/>
      <c r="S517" s="838">
        <v>0</v>
      </c>
      <c r="T517" s="837"/>
      <c r="U517" s="839">
        <v>0</v>
      </c>
    </row>
    <row r="518" spans="1:21" ht="14.45" customHeight="1" x14ac:dyDescent="0.2">
      <c r="A518" s="832">
        <v>11</v>
      </c>
      <c r="B518" s="833" t="s">
        <v>2224</v>
      </c>
      <c r="C518" s="833" t="s">
        <v>2230</v>
      </c>
      <c r="D518" s="834" t="s">
        <v>4292</v>
      </c>
      <c r="E518" s="835" t="s">
        <v>2247</v>
      </c>
      <c r="F518" s="833" t="s">
        <v>2225</v>
      </c>
      <c r="G518" s="833" t="s">
        <v>2948</v>
      </c>
      <c r="H518" s="833" t="s">
        <v>606</v>
      </c>
      <c r="I518" s="833" t="s">
        <v>2949</v>
      </c>
      <c r="J518" s="833" t="s">
        <v>2950</v>
      </c>
      <c r="K518" s="833" t="s">
        <v>2951</v>
      </c>
      <c r="L518" s="836">
        <v>18.809999999999999</v>
      </c>
      <c r="M518" s="836">
        <v>94.049999999999983</v>
      </c>
      <c r="N518" s="833">
        <v>5</v>
      </c>
      <c r="O518" s="837">
        <v>2</v>
      </c>
      <c r="P518" s="836">
        <v>94.049999999999983</v>
      </c>
      <c r="Q518" s="838">
        <v>1</v>
      </c>
      <c r="R518" s="833">
        <v>5</v>
      </c>
      <c r="S518" s="838">
        <v>1</v>
      </c>
      <c r="T518" s="837">
        <v>2</v>
      </c>
      <c r="U518" s="839">
        <v>1</v>
      </c>
    </row>
    <row r="519" spans="1:21" ht="14.45" customHeight="1" x14ac:dyDescent="0.2">
      <c r="A519" s="832">
        <v>11</v>
      </c>
      <c r="B519" s="833" t="s">
        <v>2224</v>
      </c>
      <c r="C519" s="833" t="s">
        <v>2230</v>
      </c>
      <c r="D519" s="834" t="s">
        <v>4292</v>
      </c>
      <c r="E519" s="835" t="s">
        <v>2247</v>
      </c>
      <c r="F519" s="833" t="s">
        <v>2225</v>
      </c>
      <c r="G519" s="833" t="s">
        <v>2952</v>
      </c>
      <c r="H519" s="833" t="s">
        <v>606</v>
      </c>
      <c r="I519" s="833" t="s">
        <v>2953</v>
      </c>
      <c r="J519" s="833" t="s">
        <v>2954</v>
      </c>
      <c r="K519" s="833" t="s">
        <v>2955</v>
      </c>
      <c r="L519" s="836">
        <v>0</v>
      </c>
      <c r="M519" s="836">
        <v>0</v>
      </c>
      <c r="N519" s="833">
        <v>1</v>
      </c>
      <c r="O519" s="837">
        <v>1</v>
      </c>
      <c r="P519" s="836"/>
      <c r="Q519" s="838"/>
      <c r="R519" s="833"/>
      <c r="S519" s="838">
        <v>0</v>
      </c>
      <c r="T519" s="837"/>
      <c r="U519" s="839">
        <v>0</v>
      </c>
    </row>
    <row r="520" spans="1:21" ht="14.45" customHeight="1" x14ac:dyDescent="0.2">
      <c r="A520" s="832">
        <v>11</v>
      </c>
      <c r="B520" s="833" t="s">
        <v>2224</v>
      </c>
      <c r="C520" s="833" t="s">
        <v>2230</v>
      </c>
      <c r="D520" s="834" t="s">
        <v>4292</v>
      </c>
      <c r="E520" s="835" t="s">
        <v>2247</v>
      </c>
      <c r="F520" s="833" t="s">
        <v>2225</v>
      </c>
      <c r="G520" s="833" t="s">
        <v>2956</v>
      </c>
      <c r="H520" s="833" t="s">
        <v>606</v>
      </c>
      <c r="I520" s="833" t="s">
        <v>2957</v>
      </c>
      <c r="J520" s="833" t="s">
        <v>653</v>
      </c>
      <c r="K520" s="833" t="s">
        <v>2958</v>
      </c>
      <c r="L520" s="836">
        <v>127.91</v>
      </c>
      <c r="M520" s="836">
        <v>255.82</v>
      </c>
      <c r="N520" s="833">
        <v>2</v>
      </c>
      <c r="O520" s="837">
        <v>1</v>
      </c>
      <c r="P520" s="836"/>
      <c r="Q520" s="838">
        <v>0</v>
      </c>
      <c r="R520" s="833"/>
      <c r="S520" s="838">
        <v>0</v>
      </c>
      <c r="T520" s="837"/>
      <c r="U520" s="839">
        <v>0</v>
      </c>
    </row>
    <row r="521" spans="1:21" ht="14.45" customHeight="1" x14ac:dyDescent="0.2">
      <c r="A521" s="832">
        <v>11</v>
      </c>
      <c r="B521" s="833" t="s">
        <v>2224</v>
      </c>
      <c r="C521" s="833" t="s">
        <v>2230</v>
      </c>
      <c r="D521" s="834" t="s">
        <v>4292</v>
      </c>
      <c r="E521" s="835" t="s">
        <v>2247</v>
      </c>
      <c r="F521" s="833" t="s">
        <v>2225</v>
      </c>
      <c r="G521" s="833" t="s">
        <v>2956</v>
      </c>
      <c r="H521" s="833" t="s">
        <v>606</v>
      </c>
      <c r="I521" s="833" t="s">
        <v>2959</v>
      </c>
      <c r="J521" s="833" t="s">
        <v>2960</v>
      </c>
      <c r="K521" s="833" t="s">
        <v>2961</v>
      </c>
      <c r="L521" s="836">
        <v>107.37</v>
      </c>
      <c r="M521" s="836">
        <v>322.11</v>
      </c>
      <c r="N521" s="833">
        <v>3</v>
      </c>
      <c r="O521" s="837">
        <v>0.5</v>
      </c>
      <c r="P521" s="836"/>
      <c r="Q521" s="838">
        <v>0</v>
      </c>
      <c r="R521" s="833"/>
      <c r="S521" s="838">
        <v>0</v>
      </c>
      <c r="T521" s="837"/>
      <c r="U521" s="839">
        <v>0</v>
      </c>
    </row>
    <row r="522" spans="1:21" ht="14.45" customHeight="1" x14ac:dyDescent="0.2">
      <c r="A522" s="832">
        <v>11</v>
      </c>
      <c r="B522" s="833" t="s">
        <v>2224</v>
      </c>
      <c r="C522" s="833" t="s">
        <v>2230</v>
      </c>
      <c r="D522" s="834" t="s">
        <v>4292</v>
      </c>
      <c r="E522" s="835" t="s">
        <v>2247</v>
      </c>
      <c r="F522" s="833" t="s">
        <v>2225</v>
      </c>
      <c r="G522" s="833" t="s">
        <v>2962</v>
      </c>
      <c r="H522" s="833" t="s">
        <v>606</v>
      </c>
      <c r="I522" s="833" t="s">
        <v>2963</v>
      </c>
      <c r="J522" s="833" t="s">
        <v>2964</v>
      </c>
      <c r="K522" s="833" t="s">
        <v>2965</v>
      </c>
      <c r="L522" s="836">
        <v>0</v>
      </c>
      <c r="M522" s="836">
        <v>0</v>
      </c>
      <c r="N522" s="833">
        <v>3</v>
      </c>
      <c r="O522" s="837">
        <v>0.5</v>
      </c>
      <c r="P522" s="836"/>
      <c r="Q522" s="838"/>
      <c r="R522" s="833"/>
      <c r="S522" s="838">
        <v>0</v>
      </c>
      <c r="T522" s="837"/>
      <c r="U522" s="839">
        <v>0</v>
      </c>
    </row>
    <row r="523" spans="1:21" ht="14.45" customHeight="1" x14ac:dyDescent="0.2">
      <c r="A523" s="832">
        <v>11</v>
      </c>
      <c r="B523" s="833" t="s">
        <v>2224</v>
      </c>
      <c r="C523" s="833" t="s">
        <v>2230</v>
      </c>
      <c r="D523" s="834" t="s">
        <v>4292</v>
      </c>
      <c r="E523" s="835" t="s">
        <v>2247</v>
      </c>
      <c r="F523" s="833" t="s">
        <v>2225</v>
      </c>
      <c r="G523" s="833" t="s">
        <v>2966</v>
      </c>
      <c r="H523" s="833" t="s">
        <v>606</v>
      </c>
      <c r="I523" s="833" t="s">
        <v>2967</v>
      </c>
      <c r="J523" s="833" t="s">
        <v>928</v>
      </c>
      <c r="K523" s="833" t="s">
        <v>2968</v>
      </c>
      <c r="L523" s="836">
        <v>181.04</v>
      </c>
      <c r="M523" s="836">
        <v>181.04</v>
      </c>
      <c r="N523" s="833">
        <v>1</v>
      </c>
      <c r="O523" s="837">
        <v>0.5</v>
      </c>
      <c r="P523" s="836"/>
      <c r="Q523" s="838">
        <v>0</v>
      </c>
      <c r="R523" s="833"/>
      <c r="S523" s="838">
        <v>0</v>
      </c>
      <c r="T523" s="837"/>
      <c r="U523" s="839">
        <v>0</v>
      </c>
    </row>
    <row r="524" spans="1:21" ht="14.45" customHeight="1" x14ac:dyDescent="0.2">
      <c r="A524" s="832">
        <v>11</v>
      </c>
      <c r="B524" s="833" t="s">
        <v>2224</v>
      </c>
      <c r="C524" s="833" t="s">
        <v>2230</v>
      </c>
      <c r="D524" s="834" t="s">
        <v>4292</v>
      </c>
      <c r="E524" s="835" t="s">
        <v>2247</v>
      </c>
      <c r="F524" s="833" t="s">
        <v>2225</v>
      </c>
      <c r="G524" s="833" t="s">
        <v>2969</v>
      </c>
      <c r="H524" s="833" t="s">
        <v>606</v>
      </c>
      <c r="I524" s="833" t="s">
        <v>2970</v>
      </c>
      <c r="J524" s="833" t="s">
        <v>2971</v>
      </c>
      <c r="K524" s="833" t="s">
        <v>2972</v>
      </c>
      <c r="L524" s="836">
        <v>54.13</v>
      </c>
      <c r="M524" s="836">
        <v>54.13</v>
      </c>
      <c r="N524" s="833">
        <v>1</v>
      </c>
      <c r="O524" s="837">
        <v>0.5</v>
      </c>
      <c r="P524" s="836"/>
      <c r="Q524" s="838">
        <v>0</v>
      </c>
      <c r="R524" s="833"/>
      <c r="S524" s="838">
        <v>0</v>
      </c>
      <c r="T524" s="837"/>
      <c r="U524" s="839">
        <v>0</v>
      </c>
    </row>
    <row r="525" spans="1:21" ht="14.45" customHeight="1" x14ac:dyDescent="0.2">
      <c r="A525" s="832">
        <v>11</v>
      </c>
      <c r="B525" s="833" t="s">
        <v>2224</v>
      </c>
      <c r="C525" s="833" t="s">
        <v>2230</v>
      </c>
      <c r="D525" s="834" t="s">
        <v>4292</v>
      </c>
      <c r="E525" s="835" t="s">
        <v>2247</v>
      </c>
      <c r="F525" s="833" t="s">
        <v>2225</v>
      </c>
      <c r="G525" s="833" t="s">
        <v>2969</v>
      </c>
      <c r="H525" s="833" t="s">
        <v>606</v>
      </c>
      <c r="I525" s="833" t="s">
        <v>2970</v>
      </c>
      <c r="J525" s="833" t="s">
        <v>2971</v>
      </c>
      <c r="K525" s="833" t="s">
        <v>2972</v>
      </c>
      <c r="L525" s="836">
        <v>54.43</v>
      </c>
      <c r="M525" s="836">
        <v>54.43</v>
      </c>
      <c r="N525" s="833">
        <v>1</v>
      </c>
      <c r="O525" s="837">
        <v>0.5</v>
      </c>
      <c r="P525" s="836">
        <v>54.43</v>
      </c>
      <c r="Q525" s="838">
        <v>1</v>
      </c>
      <c r="R525" s="833">
        <v>1</v>
      </c>
      <c r="S525" s="838">
        <v>1</v>
      </c>
      <c r="T525" s="837">
        <v>0.5</v>
      </c>
      <c r="U525" s="839">
        <v>1</v>
      </c>
    </row>
    <row r="526" spans="1:21" ht="14.45" customHeight="1" x14ac:dyDescent="0.2">
      <c r="A526" s="832">
        <v>11</v>
      </c>
      <c r="B526" s="833" t="s">
        <v>2224</v>
      </c>
      <c r="C526" s="833" t="s">
        <v>2230</v>
      </c>
      <c r="D526" s="834" t="s">
        <v>4292</v>
      </c>
      <c r="E526" s="835" t="s">
        <v>2247</v>
      </c>
      <c r="F526" s="833" t="s">
        <v>2225</v>
      </c>
      <c r="G526" s="833" t="s">
        <v>2317</v>
      </c>
      <c r="H526" s="833" t="s">
        <v>650</v>
      </c>
      <c r="I526" s="833" t="s">
        <v>1908</v>
      </c>
      <c r="J526" s="833" t="s">
        <v>874</v>
      </c>
      <c r="K526" s="833" t="s">
        <v>876</v>
      </c>
      <c r="L526" s="836">
        <v>0</v>
      </c>
      <c r="M526" s="836">
        <v>0</v>
      </c>
      <c r="N526" s="833">
        <v>69</v>
      </c>
      <c r="O526" s="837">
        <v>20</v>
      </c>
      <c r="P526" s="836">
        <v>0</v>
      </c>
      <c r="Q526" s="838"/>
      <c r="R526" s="833">
        <v>21</v>
      </c>
      <c r="S526" s="838">
        <v>0.30434782608695654</v>
      </c>
      <c r="T526" s="837">
        <v>6</v>
      </c>
      <c r="U526" s="839">
        <v>0.3</v>
      </c>
    </row>
    <row r="527" spans="1:21" ht="14.45" customHeight="1" x14ac:dyDescent="0.2">
      <c r="A527" s="832">
        <v>11</v>
      </c>
      <c r="B527" s="833" t="s">
        <v>2224</v>
      </c>
      <c r="C527" s="833" t="s">
        <v>2230</v>
      </c>
      <c r="D527" s="834" t="s">
        <v>4292</v>
      </c>
      <c r="E527" s="835" t="s">
        <v>2247</v>
      </c>
      <c r="F527" s="833" t="s">
        <v>2225</v>
      </c>
      <c r="G527" s="833" t="s">
        <v>2973</v>
      </c>
      <c r="H527" s="833" t="s">
        <v>606</v>
      </c>
      <c r="I527" s="833" t="s">
        <v>2974</v>
      </c>
      <c r="J527" s="833" t="s">
        <v>2975</v>
      </c>
      <c r="K527" s="833" t="s">
        <v>2976</v>
      </c>
      <c r="L527" s="836">
        <v>0</v>
      </c>
      <c r="M527" s="836">
        <v>0</v>
      </c>
      <c r="N527" s="833">
        <v>3</v>
      </c>
      <c r="O527" s="837">
        <v>0.5</v>
      </c>
      <c r="P527" s="836"/>
      <c r="Q527" s="838"/>
      <c r="R527" s="833"/>
      <c r="S527" s="838">
        <v>0</v>
      </c>
      <c r="T527" s="837"/>
      <c r="U527" s="839">
        <v>0</v>
      </c>
    </row>
    <row r="528" spans="1:21" ht="14.45" customHeight="1" x14ac:dyDescent="0.2">
      <c r="A528" s="832">
        <v>11</v>
      </c>
      <c r="B528" s="833" t="s">
        <v>2224</v>
      </c>
      <c r="C528" s="833" t="s">
        <v>2230</v>
      </c>
      <c r="D528" s="834" t="s">
        <v>4292</v>
      </c>
      <c r="E528" s="835" t="s">
        <v>2247</v>
      </c>
      <c r="F528" s="833" t="s">
        <v>2225</v>
      </c>
      <c r="G528" s="833" t="s">
        <v>2977</v>
      </c>
      <c r="H528" s="833" t="s">
        <v>606</v>
      </c>
      <c r="I528" s="833" t="s">
        <v>2978</v>
      </c>
      <c r="J528" s="833" t="s">
        <v>2979</v>
      </c>
      <c r="K528" s="833" t="s">
        <v>2045</v>
      </c>
      <c r="L528" s="836">
        <v>38.56</v>
      </c>
      <c r="M528" s="836">
        <v>38.56</v>
      </c>
      <c r="N528" s="833">
        <v>1</v>
      </c>
      <c r="O528" s="837">
        <v>0.5</v>
      </c>
      <c r="P528" s="836">
        <v>38.56</v>
      </c>
      <c r="Q528" s="838">
        <v>1</v>
      </c>
      <c r="R528" s="833">
        <v>1</v>
      </c>
      <c r="S528" s="838">
        <v>1</v>
      </c>
      <c r="T528" s="837">
        <v>0.5</v>
      </c>
      <c r="U528" s="839">
        <v>1</v>
      </c>
    </row>
    <row r="529" spans="1:21" ht="14.45" customHeight="1" x14ac:dyDescent="0.2">
      <c r="A529" s="832">
        <v>11</v>
      </c>
      <c r="B529" s="833" t="s">
        <v>2224</v>
      </c>
      <c r="C529" s="833" t="s">
        <v>2230</v>
      </c>
      <c r="D529" s="834" t="s">
        <v>4292</v>
      </c>
      <c r="E529" s="835" t="s">
        <v>2247</v>
      </c>
      <c r="F529" s="833" t="s">
        <v>2225</v>
      </c>
      <c r="G529" s="833" t="s">
        <v>2977</v>
      </c>
      <c r="H529" s="833" t="s">
        <v>606</v>
      </c>
      <c r="I529" s="833" t="s">
        <v>2980</v>
      </c>
      <c r="J529" s="833" t="s">
        <v>2979</v>
      </c>
      <c r="K529" s="833" t="s">
        <v>902</v>
      </c>
      <c r="L529" s="836">
        <v>77.13</v>
      </c>
      <c r="M529" s="836">
        <v>385.65</v>
      </c>
      <c r="N529" s="833">
        <v>5</v>
      </c>
      <c r="O529" s="837">
        <v>3</v>
      </c>
      <c r="P529" s="836">
        <v>77.13</v>
      </c>
      <c r="Q529" s="838">
        <v>0.2</v>
      </c>
      <c r="R529" s="833">
        <v>1</v>
      </c>
      <c r="S529" s="838">
        <v>0.2</v>
      </c>
      <c r="T529" s="837">
        <v>0.5</v>
      </c>
      <c r="U529" s="839">
        <v>0.16666666666666666</v>
      </c>
    </row>
    <row r="530" spans="1:21" ht="14.45" customHeight="1" x14ac:dyDescent="0.2">
      <c r="A530" s="832">
        <v>11</v>
      </c>
      <c r="B530" s="833" t="s">
        <v>2224</v>
      </c>
      <c r="C530" s="833" t="s">
        <v>2230</v>
      </c>
      <c r="D530" s="834" t="s">
        <v>4292</v>
      </c>
      <c r="E530" s="835" t="s">
        <v>2247</v>
      </c>
      <c r="F530" s="833" t="s">
        <v>2225</v>
      </c>
      <c r="G530" s="833" t="s">
        <v>2447</v>
      </c>
      <c r="H530" s="833" t="s">
        <v>606</v>
      </c>
      <c r="I530" s="833" t="s">
        <v>2451</v>
      </c>
      <c r="J530" s="833" t="s">
        <v>2452</v>
      </c>
      <c r="K530" s="833" t="s">
        <v>2453</v>
      </c>
      <c r="L530" s="836">
        <v>177.92</v>
      </c>
      <c r="M530" s="836">
        <v>355.84</v>
      </c>
      <c r="N530" s="833">
        <v>2</v>
      </c>
      <c r="O530" s="837">
        <v>0.5</v>
      </c>
      <c r="P530" s="836"/>
      <c r="Q530" s="838">
        <v>0</v>
      </c>
      <c r="R530" s="833"/>
      <c r="S530" s="838">
        <v>0</v>
      </c>
      <c r="T530" s="837"/>
      <c r="U530" s="839">
        <v>0</v>
      </c>
    </row>
    <row r="531" spans="1:21" ht="14.45" customHeight="1" x14ac:dyDescent="0.2">
      <c r="A531" s="832">
        <v>11</v>
      </c>
      <c r="B531" s="833" t="s">
        <v>2224</v>
      </c>
      <c r="C531" s="833" t="s">
        <v>2230</v>
      </c>
      <c r="D531" s="834" t="s">
        <v>4292</v>
      </c>
      <c r="E531" s="835" t="s">
        <v>2247</v>
      </c>
      <c r="F531" s="833" t="s">
        <v>2225</v>
      </c>
      <c r="G531" s="833" t="s">
        <v>2447</v>
      </c>
      <c r="H531" s="833" t="s">
        <v>606</v>
      </c>
      <c r="I531" s="833" t="s">
        <v>2657</v>
      </c>
      <c r="J531" s="833" t="s">
        <v>2452</v>
      </c>
      <c r="K531" s="833" t="s">
        <v>2658</v>
      </c>
      <c r="L531" s="836">
        <v>387.73</v>
      </c>
      <c r="M531" s="836">
        <v>118257.65000000008</v>
      </c>
      <c r="N531" s="833">
        <v>305</v>
      </c>
      <c r="O531" s="837">
        <v>81</v>
      </c>
      <c r="P531" s="836">
        <v>47690.790000000015</v>
      </c>
      <c r="Q531" s="838">
        <v>0.40327868852459003</v>
      </c>
      <c r="R531" s="833">
        <v>123</v>
      </c>
      <c r="S531" s="838">
        <v>0.40327868852459015</v>
      </c>
      <c r="T531" s="837">
        <v>30.5</v>
      </c>
      <c r="U531" s="839">
        <v>0.37654320987654322</v>
      </c>
    </row>
    <row r="532" spans="1:21" ht="14.45" customHeight="1" x14ac:dyDescent="0.2">
      <c r="A532" s="832">
        <v>11</v>
      </c>
      <c r="B532" s="833" t="s">
        <v>2224</v>
      </c>
      <c r="C532" s="833" t="s">
        <v>2230</v>
      </c>
      <c r="D532" s="834" t="s">
        <v>4292</v>
      </c>
      <c r="E532" s="835" t="s">
        <v>2247</v>
      </c>
      <c r="F532" s="833" t="s">
        <v>2225</v>
      </c>
      <c r="G532" s="833" t="s">
        <v>2447</v>
      </c>
      <c r="H532" s="833" t="s">
        <v>606</v>
      </c>
      <c r="I532" s="833" t="s">
        <v>2981</v>
      </c>
      <c r="J532" s="833" t="s">
        <v>2982</v>
      </c>
      <c r="K532" s="833" t="s">
        <v>2983</v>
      </c>
      <c r="L532" s="836">
        <v>0</v>
      </c>
      <c r="M532" s="836">
        <v>0</v>
      </c>
      <c r="N532" s="833">
        <v>3</v>
      </c>
      <c r="O532" s="837">
        <v>1</v>
      </c>
      <c r="P532" s="836">
        <v>0</v>
      </c>
      <c r="Q532" s="838"/>
      <c r="R532" s="833">
        <v>3</v>
      </c>
      <c r="S532" s="838">
        <v>1</v>
      </c>
      <c r="T532" s="837">
        <v>1</v>
      </c>
      <c r="U532" s="839">
        <v>1</v>
      </c>
    </row>
    <row r="533" spans="1:21" ht="14.45" customHeight="1" x14ac:dyDescent="0.2">
      <c r="A533" s="832">
        <v>11</v>
      </c>
      <c r="B533" s="833" t="s">
        <v>2224</v>
      </c>
      <c r="C533" s="833" t="s">
        <v>2230</v>
      </c>
      <c r="D533" s="834" t="s">
        <v>4292</v>
      </c>
      <c r="E533" s="835" t="s">
        <v>2247</v>
      </c>
      <c r="F533" s="833" t="s">
        <v>2225</v>
      </c>
      <c r="G533" s="833" t="s">
        <v>2447</v>
      </c>
      <c r="H533" s="833" t="s">
        <v>606</v>
      </c>
      <c r="I533" s="833" t="s">
        <v>2984</v>
      </c>
      <c r="J533" s="833" t="s">
        <v>2985</v>
      </c>
      <c r="K533" s="833" t="s">
        <v>2453</v>
      </c>
      <c r="L533" s="836">
        <v>177.92</v>
      </c>
      <c r="M533" s="836">
        <v>355.84</v>
      </c>
      <c r="N533" s="833">
        <v>2</v>
      </c>
      <c r="O533" s="837">
        <v>1</v>
      </c>
      <c r="P533" s="836">
        <v>177.92</v>
      </c>
      <c r="Q533" s="838">
        <v>0.5</v>
      </c>
      <c r="R533" s="833">
        <v>1</v>
      </c>
      <c r="S533" s="838">
        <v>0.5</v>
      </c>
      <c r="T533" s="837">
        <v>0.5</v>
      </c>
      <c r="U533" s="839">
        <v>0.5</v>
      </c>
    </row>
    <row r="534" spans="1:21" ht="14.45" customHeight="1" x14ac:dyDescent="0.2">
      <c r="A534" s="832">
        <v>11</v>
      </c>
      <c r="B534" s="833" t="s">
        <v>2224</v>
      </c>
      <c r="C534" s="833" t="s">
        <v>2230</v>
      </c>
      <c r="D534" s="834" t="s">
        <v>4292</v>
      </c>
      <c r="E534" s="835" t="s">
        <v>2247</v>
      </c>
      <c r="F534" s="833" t="s">
        <v>2225</v>
      </c>
      <c r="G534" s="833" t="s">
        <v>2457</v>
      </c>
      <c r="H534" s="833" t="s">
        <v>606</v>
      </c>
      <c r="I534" s="833" t="s">
        <v>2659</v>
      </c>
      <c r="J534" s="833" t="s">
        <v>2660</v>
      </c>
      <c r="K534" s="833" t="s">
        <v>2661</v>
      </c>
      <c r="L534" s="836">
        <v>0</v>
      </c>
      <c r="M534" s="836">
        <v>0</v>
      </c>
      <c r="N534" s="833">
        <v>3</v>
      </c>
      <c r="O534" s="837">
        <v>1.5</v>
      </c>
      <c r="P534" s="836">
        <v>0</v>
      </c>
      <c r="Q534" s="838"/>
      <c r="R534" s="833">
        <v>2</v>
      </c>
      <c r="S534" s="838">
        <v>0.66666666666666663</v>
      </c>
      <c r="T534" s="837">
        <v>1</v>
      </c>
      <c r="U534" s="839">
        <v>0.66666666666666663</v>
      </c>
    </row>
    <row r="535" spans="1:21" ht="14.45" customHeight="1" x14ac:dyDescent="0.2">
      <c r="A535" s="832">
        <v>11</v>
      </c>
      <c r="B535" s="833" t="s">
        <v>2224</v>
      </c>
      <c r="C535" s="833" t="s">
        <v>2230</v>
      </c>
      <c r="D535" s="834" t="s">
        <v>4292</v>
      </c>
      <c r="E535" s="835" t="s">
        <v>2247</v>
      </c>
      <c r="F535" s="833" t="s">
        <v>2225</v>
      </c>
      <c r="G535" s="833" t="s">
        <v>2986</v>
      </c>
      <c r="H535" s="833" t="s">
        <v>606</v>
      </c>
      <c r="I535" s="833" t="s">
        <v>2987</v>
      </c>
      <c r="J535" s="833" t="s">
        <v>2988</v>
      </c>
      <c r="K535" s="833" t="s">
        <v>2989</v>
      </c>
      <c r="L535" s="836">
        <v>32.130000000000003</v>
      </c>
      <c r="M535" s="836">
        <v>32.130000000000003</v>
      </c>
      <c r="N535" s="833">
        <v>1</v>
      </c>
      <c r="O535" s="837">
        <v>0.5</v>
      </c>
      <c r="P535" s="836">
        <v>32.130000000000003</v>
      </c>
      <c r="Q535" s="838">
        <v>1</v>
      </c>
      <c r="R535" s="833">
        <v>1</v>
      </c>
      <c r="S535" s="838">
        <v>1</v>
      </c>
      <c r="T535" s="837">
        <v>0.5</v>
      </c>
      <c r="U535" s="839">
        <v>1</v>
      </c>
    </row>
    <row r="536" spans="1:21" ht="14.45" customHeight="1" x14ac:dyDescent="0.2">
      <c r="A536" s="832">
        <v>11</v>
      </c>
      <c r="B536" s="833" t="s">
        <v>2224</v>
      </c>
      <c r="C536" s="833" t="s">
        <v>2230</v>
      </c>
      <c r="D536" s="834" t="s">
        <v>4292</v>
      </c>
      <c r="E536" s="835" t="s">
        <v>2247</v>
      </c>
      <c r="F536" s="833" t="s">
        <v>2225</v>
      </c>
      <c r="G536" s="833" t="s">
        <v>2990</v>
      </c>
      <c r="H536" s="833" t="s">
        <v>606</v>
      </c>
      <c r="I536" s="833" t="s">
        <v>2991</v>
      </c>
      <c r="J536" s="833" t="s">
        <v>1597</v>
      </c>
      <c r="K536" s="833" t="s">
        <v>2992</v>
      </c>
      <c r="L536" s="836">
        <v>0</v>
      </c>
      <c r="M536" s="836">
        <v>0</v>
      </c>
      <c r="N536" s="833">
        <v>1</v>
      </c>
      <c r="O536" s="837">
        <v>0.5</v>
      </c>
      <c r="P536" s="836"/>
      <c r="Q536" s="838"/>
      <c r="R536" s="833"/>
      <c r="S536" s="838">
        <v>0</v>
      </c>
      <c r="T536" s="837"/>
      <c r="U536" s="839">
        <v>0</v>
      </c>
    </row>
    <row r="537" spans="1:21" ht="14.45" customHeight="1" x14ac:dyDescent="0.2">
      <c r="A537" s="832">
        <v>11</v>
      </c>
      <c r="B537" s="833" t="s">
        <v>2224</v>
      </c>
      <c r="C537" s="833" t="s">
        <v>2230</v>
      </c>
      <c r="D537" s="834" t="s">
        <v>4292</v>
      </c>
      <c r="E537" s="835" t="s">
        <v>2247</v>
      </c>
      <c r="F537" s="833" t="s">
        <v>2225</v>
      </c>
      <c r="G537" s="833" t="s">
        <v>2993</v>
      </c>
      <c r="H537" s="833" t="s">
        <v>606</v>
      </c>
      <c r="I537" s="833" t="s">
        <v>2994</v>
      </c>
      <c r="J537" s="833" t="s">
        <v>1203</v>
      </c>
      <c r="K537" s="833" t="s">
        <v>2995</v>
      </c>
      <c r="L537" s="836">
        <v>0</v>
      </c>
      <c r="M537" s="836">
        <v>0</v>
      </c>
      <c r="N537" s="833">
        <v>1</v>
      </c>
      <c r="O537" s="837">
        <v>1</v>
      </c>
      <c r="P537" s="836"/>
      <c r="Q537" s="838"/>
      <c r="R537" s="833"/>
      <c r="S537" s="838">
        <v>0</v>
      </c>
      <c r="T537" s="837"/>
      <c r="U537" s="839">
        <v>0</v>
      </c>
    </row>
    <row r="538" spans="1:21" ht="14.45" customHeight="1" x14ac:dyDescent="0.2">
      <c r="A538" s="832">
        <v>11</v>
      </c>
      <c r="B538" s="833" t="s">
        <v>2224</v>
      </c>
      <c r="C538" s="833" t="s">
        <v>2230</v>
      </c>
      <c r="D538" s="834" t="s">
        <v>4292</v>
      </c>
      <c r="E538" s="835" t="s">
        <v>2247</v>
      </c>
      <c r="F538" s="833" t="s">
        <v>2225</v>
      </c>
      <c r="G538" s="833" t="s">
        <v>2458</v>
      </c>
      <c r="H538" s="833" t="s">
        <v>606</v>
      </c>
      <c r="I538" s="833" t="s">
        <v>2459</v>
      </c>
      <c r="J538" s="833" t="s">
        <v>2460</v>
      </c>
      <c r="K538" s="833" t="s">
        <v>2461</v>
      </c>
      <c r="L538" s="836">
        <v>99.94</v>
      </c>
      <c r="M538" s="836">
        <v>99.94</v>
      </c>
      <c r="N538" s="833">
        <v>1</v>
      </c>
      <c r="O538" s="837">
        <v>1</v>
      </c>
      <c r="P538" s="836">
        <v>99.94</v>
      </c>
      <c r="Q538" s="838">
        <v>1</v>
      </c>
      <c r="R538" s="833">
        <v>1</v>
      </c>
      <c r="S538" s="838">
        <v>1</v>
      </c>
      <c r="T538" s="837">
        <v>1</v>
      </c>
      <c r="U538" s="839">
        <v>1</v>
      </c>
    </row>
    <row r="539" spans="1:21" ht="14.45" customHeight="1" x14ac:dyDescent="0.2">
      <c r="A539" s="832">
        <v>11</v>
      </c>
      <c r="B539" s="833" t="s">
        <v>2224</v>
      </c>
      <c r="C539" s="833" t="s">
        <v>2230</v>
      </c>
      <c r="D539" s="834" t="s">
        <v>4292</v>
      </c>
      <c r="E539" s="835" t="s">
        <v>2247</v>
      </c>
      <c r="F539" s="833" t="s">
        <v>2225</v>
      </c>
      <c r="G539" s="833" t="s">
        <v>2458</v>
      </c>
      <c r="H539" s="833" t="s">
        <v>606</v>
      </c>
      <c r="I539" s="833" t="s">
        <v>2462</v>
      </c>
      <c r="J539" s="833" t="s">
        <v>2460</v>
      </c>
      <c r="K539" s="833" t="s">
        <v>2463</v>
      </c>
      <c r="L539" s="836">
        <v>299.83999999999997</v>
      </c>
      <c r="M539" s="836">
        <v>299.83999999999997</v>
      </c>
      <c r="N539" s="833">
        <v>1</v>
      </c>
      <c r="O539" s="837">
        <v>1</v>
      </c>
      <c r="P539" s="836"/>
      <c r="Q539" s="838">
        <v>0</v>
      </c>
      <c r="R539" s="833"/>
      <c r="S539" s="838">
        <v>0</v>
      </c>
      <c r="T539" s="837"/>
      <c r="U539" s="839">
        <v>0</v>
      </c>
    </row>
    <row r="540" spans="1:21" ht="14.45" customHeight="1" x14ac:dyDescent="0.2">
      <c r="A540" s="832">
        <v>11</v>
      </c>
      <c r="B540" s="833" t="s">
        <v>2224</v>
      </c>
      <c r="C540" s="833" t="s">
        <v>2230</v>
      </c>
      <c r="D540" s="834" t="s">
        <v>4292</v>
      </c>
      <c r="E540" s="835" t="s">
        <v>2247</v>
      </c>
      <c r="F540" s="833" t="s">
        <v>2225</v>
      </c>
      <c r="G540" s="833" t="s">
        <v>2458</v>
      </c>
      <c r="H540" s="833" t="s">
        <v>606</v>
      </c>
      <c r="I540" s="833" t="s">
        <v>2996</v>
      </c>
      <c r="J540" s="833" t="s">
        <v>2997</v>
      </c>
      <c r="K540" s="833" t="s">
        <v>2998</v>
      </c>
      <c r="L540" s="836">
        <v>50.32</v>
      </c>
      <c r="M540" s="836">
        <v>100.64</v>
      </c>
      <c r="N540" s="833">
        <v>2</v>
      </c>
      <c r="O540" s="837">
        <v>1</v>
      </c>
      <c r="P540" s="836"/>
      <c r="Q540" s="838">
        <v>0</v>
      </c>
      <c r="R540" s="833"/>
      <c r="S540" s="838">
        <v>0</v>
      </c>
      <c r="T540" s="837"/>
      <c r="U540" s="839">
        <v>0</v>
      </c>
    </row>
    <row r="541" spans="1:21" ht="14.45" customHeight="1" x14ac:dyDescent="0.2">
      <c r="A541" s="832">
        <v>11</v>
      </c>
      <c r="B541" s="833" t="s">
        <v>2224</v>
      </c>
      <c r="C541" s="833" t="s">
        <v>2230</v>
      </c>
      <c r="D541" s="834" t="s">
        <v>4292</v>
      </c>
      <c r="E541" s="835" t="s">
        <v>2247</v>
      </c>
      <c r="F541" s="833" t="s">
        <v>2225</v>
      </c>
      <c r="G541" s="833" t="s">
        <v>2458</v>
      </c>
      <c r="H541" s="833" t="s">
        <v>606</v>
      </c>
      <c r="I541" s="833" t="s">
        <v>2668</v>
      </c>
      <c r="J541" s="833" t="s">
        <v>2460</v>
      </c>
      <c r="K541" s="833" t="s">
        <v>2669</v>
      </c>
      <c r="L541" s="836">
        <v>150.94</v>
      </c>
      <c r="M541" s="836">
        <v>150.94</v>
      </c>
      <c r="N541" s="833">
        <v>1</v>
      </c>
      <c r="O541" s="837">
        <v>1</v>
      </c>
      <c r="P541" s="836"/>
      <c r="Q541" s="838">
        <v>0</v>
      </c>
      <c r="R541" s="833"/>
      <c r="S541" s="838">
        <v>0</v>
      </c>
      <c r="T541" s="837"/>
      <c r="U541" s="839">
        <v>0</v>
      </c>
    </row>
    <row r="542" spans="1:21" ht="14.45" customHeight="1" x14ac:dyDescent="0.2">
      <c r="A542" s="832">
        <v>11</v>
      </c>
      <c r="B542" s="833" t="s">
        <v>2224</v>
      </c>
      <c r="C542" s="833" t="s">
        <v>2230</v>
      </c>
      <c r="D542" s="834" t="s">
        <v>4292</v>
      </c>
      <c r="E542" s="835" t="s">
        <v>2247</v>
      </c>
      <c r="F542" s="833" t="s">
        <v>2225</v>
      </c>
      <c r="G542" s="833" t="s">
        <v>2458</v>
      </c>
      <c r="H542" s="833" t="s">
        <v>606</v>
      </c>
      <c r="I542" s="833" t="s">
        <v>2999</v>
      </c>
      <c r="J542" s="833" t="s">
        <v>991</v>
      </c>
      <c r="K542" s="833" t="s">
        <v>1279</v>
      </c>
      <c r="L542" s="836">
        <v>50.32</v>
      </c>
      <c r="M542" s="836">
        <v>100.64</v>
      </c>
      <c r="N542" s="833">
        <v>2</v>
      </c>
      <c r="O542" s="837">
        <v>0.5</v>
      </c>
      <c r="P542" s="836"/>
      <c r="Q542" s="838">
        <v>0</v>
      </c>
      <c r="R542" s="833"/>
      <c r="S542" s="838">
        <v>0</v>
      </c>
      <c r="T542" s="837"/>
      <c r="U542" s="839">
        <v>0</v>
      </c>
    </row>
    <row r="543" spans="1:21" ht="14.45" customHeight="1" x14ac:dyDescent="0.2">
      <c r="A543" s="832">
        <v>11</v>
      </c>
      <c r="B543" s="833" t="s">
        <v>2224</v>
      </c>
      <c r="C543" s="833" t="s">
        <v>2230</v>
      </c>
      <c r="D543" s="834" t="s">
        <v>4292</v>
      </c>
      <c r="E543" s="835" t="s">
        <v>2247</v>
      </c>
      <c r="F543" s="833" t="s">
        <v>2225</v>
      </c>
      <c r="G543" s="833" t="s">
        <v>2458</v>
      </c>
      <c r="H543" s="833" t="s">
        <v>606</v>
      </c>
      <c r="I543" s="833" t="s">
        <v>3000</v>
      </c>
      <c r="J543" s="833" t="s">
        <v>3001</v>
      </c>
      <c r="K543" s="833" t="s">
        <v>3002</v>
      </c>
      <c r="L543" s="836">
        <v>50.32</v>
      </c>
      <c r="M543" s="836">
        <v>100.64</v>
      </c>
      <c r="N543" s="833">
        <v>2</v>
      </c>
      <c r="O543" s="837">
        <v>0.5</v>
      </c>
      <c r="P543" s="836">
        <v>100.64</v>
      </c>
      <c r="Q543" s="838">
        <v>1</v>
      </c>
      <c r="R543" s="833">
        <v>2</v>
      </c>
      <c r="S543" s="838">
        <v>1</v>
      </c>
      <c r="T543" s="837">
        <v>0.5</v>
      </c>
      <c r="U543" s="839">
        <v>1</v>
      </c>
    </row>
    <row r="544" spans="1:21" ht="14.45" customHeight="1" x14ac:dyDescent="0.2">
      <c r="A544" s="832">
        <v>11</v>
      </c>
      <c r="B544" s="833" t="s">
        <v>2224</v>
      </c>
      <c r="C544" s="833" t="s">
        <v>2230</v>
      </c>
      <c r="D544" s="834" t="s">
        <v>4292</v>
      </c>
      <c r="E544" s="835" t="s">
        <v>2247</v>
      </c>
      <c r="F544" s="833" t="s">
        <v>2225</v>
      </c>
      <c r="G544" s="833" t="s">
        <v>2458</v>
      </c>
      <c r="H544" s="833" t="s">
        <v>606</v>
      </c>
      <c r="I544" s="833" t="s">
        <v>2467</v>
      </c>
      <c r="J544" s="833" t="s">
        <v>991</v>
      </c>
      <c r="K544" s="833" t="s">
        <v>2468</v>
      </c>
      <c r="L544" s="836">
        <v>50.32</v>
      </c>
      <c r="M544" s="836">
        <v>50.32</v>
      </c>
      <c r="N544" s="833">
        <v>1</v>
      </c>
      <c r="O544" s="837">
        <v>1</v>
      </c>
      <c r="P544" s="836">
        <v>50.32</v>
      </c>
      <c r="Q544" s="838">
        <v>1</v>
      </c>
      <c r="R544" s="833">
        <v>1</v>
      </c>
      <c r="S544" s="838">
        <v>1</v>
      </c>
      <c r="T544" s="837">
        <v>1</v>
      </c>
      <c r="U544" s="839">
        <v>1</v>
      </c>
    </row>
    <row r="545" spans="1:21" ht="14.45" customHeight="1" x14ac:dyDescent="0.2">
      <c r="A545" s="832">
        <v>11</v>
      </c>
      <c r="B545" s="833" t="s">
        <v>2224</v>
      </c>
      <c r="C545" s="833" t="s">
        <v>2230</v>
      </c>
      <c r="D545" s="834" t="s">
        <v>4292</v>
      </c>
      <c r="E545" s="835" t="s">
        <v>2247</v>
      </c>
      <c r="F545" s="833" t="s">
        <v>2225</v>
      </c>
      <c r="G545" s="833" t="s">
        <v>2469</v>
      </c>
      <c r="H545" s="833" t="s">
        <v>606</v>
      </c>
      <c r="I545" s="833" t="s">
        <v>2470</v>
      </c>
      <c r="J545" s="833" t="s">
        <v>2471</v>
      </c>
      <c r="K545" s="833" t="s">
        <v>2472</v>
      </c>
      <c r="L545" s="836">
        <v>65.36</v>
      </c>
      <c r="M545" s="836">
        <v>65.36</v>
      </c>
      <c r="N545" s="833">
        <v>1</v>
      </c>
      <c r="O545" s="837">
        <v>0.5</v>
      </c>
      <c r="P545" s="836">
        <v>65.36</v>
      </c>
      <c r="Q545" s="838">
        <v>1</v>
      </c>
      <c r="R545" s="833">
        <v>1</v>
      </c>
      <c r="S545" s="838">
        <v>1</v>
      </c>
      <c r="T545" s="837">
        <v>0.5</v>
      </c>
      <c r="U545" s="839">
        <v>1</v>
      </c>
    </row>
    <row r="546" spans="1:21" ht="14.45" customHeight="1" x14ac:dyDescent="0.2">
      <c r="A546" s="832">
        <v>11</v>
      </c>
      <c r="B546" s="833" t="s">
        <v>2224</v>
      </c>
      <c r="C546" s="833" t="s">
        <v>2230</v>
      </c>
      <c r="D546" s="834" t="s">
        <v>4292</v>
      </c>
      <c r="E546" s="835" t="s">
        <v>2247</v>
      </c>
      <c r="F546" s="833" t="s">
        <v>2225</v>
      </c>
      <c r="G546" s="833" t="s">
        <v>2469</v>
      </c>
      <c r="H546" s="833" t="s">
        <v>606</v>
      </c>
      <c r="I546" s="833" t="s">
        <v>3003</v>
      </c>
      <c r="J546" s="833" t="s">
        <v>3004</v>
      </c>
      <c r="K546" s="833" t="s">
        <v>3005</v>
      </c>
      <c r="L546" s="836">
        <v>0</v>
      </c>
      <c r="M546" s="836">
        <v>0</v>
      </c>
      <c r="N546" s="833">
        <v>8</v>
      </c>
      <c r="O546" s="837">
        <v>2.5</v>
      </c>
      <c r="P546" s="836">
        <v>0</v>
      </c>
      <c r="Q546" s="838"/>
      <c r="R546" s="833">
        <v>2</v>
      </c>
      <c r="S546" s="838">
        <v>0.25</v>
      </c>
      <c r="T546" s="837">
        <v>0.5</v>
      </c>
      <c r="U546" s="839">
        <v>0.2</v>
      </c>
    </row>
    <row r="547" spans="1:21" ht="14.45" customHeight="1" x14ac:dyDescent="0.2">
      <c r="A547" s="832">
        <v>11</v>
      </c>
      <c r="B547" s="833" t="s">
        <v>2224</v>
      </c>
      <c r="C547" s="833" t="s">
        <v>2230</v>
      </c>
      <c r="D547" s="834" t="s">
        <v>4292</v>
      </c>
      <c r="E547" s="835" t="s">
        <v>2247</v>
      </c>
      <c r="F547" s="833" t="s">
        <v>2225</v>
      </c>
      <c r="G547" s="833" t="s">
        <v>2469</v>
      </c>
      <c r="H547" s="833" t="s">
        <v>606</v>
      </c>
      <c r="I547" s="833" t="s">
        <v>3006</v>
      </c>
      <c r="J547" s="833" t="s">
        <v>2471</v>
      </c>
      <c r="K547" s="833" t="s">
        <v>3007</v>
      </c>
      <c r="L547" s="836">
        <v>21.79</v>
      </c>
      <c r="M547" s="836">
        <v>21.79</v>
      </c>
      <c r="N547" s="833">
        <v>1</v>
      </c>
      <c r="O547" s="837">
        <v>0.5</v>
      </c>
      <c r="P547" s="836"/>
      <c r="Q547" s="838">
        <v>0</v>
      </c>
      <c r="R547" s="833"/>
      <c r="S547" s="838">
        <v>0</v>
      </c>
      <c r="T547" s="837"/>
      <c r="U547" s="839">
        <v>0</v>
      </c>
    </row>
    <row r="548" spans="1:21" ht="14.45" customHeight="1" x14ac:dyDescent="0.2">
      <c r="A548" s="832">
        <v>11</v>
      </c>
      <c r="B548" s="833" t="s">
        <v>2224</v>
      </c>
      <c r="C548" s="833" t="s">
        <v>2230</v>
      </c>
      <c r="D548" s="834" t="s">
        <v>4292</v>
      </c>
      <c r="E548" s="835" t="s">
        <v>2247</v>
      </c>
      <c r="F548" s="833" t="s">
        <v>2225</v>
      </c>
      <c r="G548" s="833" t="s">
        <v>2342</v>
      </c>
      <c r="H548" s="833" t="s">
        <v>650</v>
      </c>
      <c r="I548" s="833" t="s">
        <v>1991</v>
      </c>
      <c r="J548" s="833" t="s">
        <v>1013</v>
      </c>
      <c r="K548" s="833" t="s">
        <v>1992</v>
      </c>
      <c r="L548" s="836">
        <v>154.36000000000001</v>
      </c>
      <c r="M548" s="836">
        <v>1697.96</v>
      </c>
      <c r="N548" s="833">
        <v>11</v>
      </c>
      <c r="O548" s="837">
        <v>5.5</v>
      </c>
      <c r="P548" s="836">
        <v>1080.52</v>
      </c>
      <c r="Q548" s="838">
        <v>0.63636363636363635</v>
      </c>
      <c r="R548" s="833">
        <v>7</v>
      </c>
      <c r="S548" s="838">
        <v>0.63636363636363635</v>
      </c>
      <c r="T548" s="837">
        <v>4.5</v>
      </c>
      <c r="U548" s="839">
        <v>0.81818181818181823</v>
      </c>
    </row>
    <row r="549" spans="1:21" ht="14.45" customHeight="1" x14ac:dyDescent="0.2">
      <c r="A549" s="832">
        <v>11</v>
      </c>
      <c r="B549" s="833" t="s">
        <v>2224</v>
      </c>
      <c r="C549" s="833" t="s">
        <v>2230</v>
      </c>
      <c r="D549" s="834" t="s">
        <v>4292</v>
      </c>
      <c r="E549" s="835" t="s">
        <v>2247</v>
      </c>
      <c r="F549" s="833" t="s">
        <v>2225</v>
      </c>
      <c r="G549" s="833" t="s">
        <v>2338</v>
      </c>
      <c r="H549" s="833" t="s">
        <v>606</v>
      </c>
      <c r="I549" s="833" t="s">
        <v>2673</v>
      </c>
      <c r="J549" s="833" t="s">
        <v>2340</v>
      </c>
      <c r="K549" s="833" t="s">
        <v>2674</v>
      </c>
      <c r="L549" s="836">
        <v>0</v>
      </c>
      <c r="M549" s="836">
        <v>0</v>
      </c>
      <c r="N549" s="833">
        <v>147</v>
      </c>
      <c r="O549" s="837">
        <v>36.5</v>
      </c>
      <c r="P549" s="836">
        <v>0</v>
      </c>
      <c r="Q549" s="838"/>
      <c r="R549" s="833">
        <v>87</v>
      </c>
      <c r="S549" s="838">
        <v>0.59183673469387754</v>
      </c>
      <c r="T549" s="837">
        <v>21</v>
      </c>
      <c r="U549" s="839">
        <v>0.57534246575342463</v>
      </c>
    </row>
    <row r="550" spans="1:21" ht="14.45" customHeight="1" x14ac:dyDescent="0.2">
      <c r="A550" s="832">
        <v>11</v>
      </c>
      <c r="B550" s="833" t="s">
        <v>2224</v>
      </c>
      <c r="C550" s="833" t="s">
        <v>2230</v>
      </c>
      <c r="D550" s="834" t="s">
        <v>4292</v>
      </c>
      <c r="E550" s="835" t="s">
        <v>2247</v>
      </c>
      <c r="F550" s="833" t="s">
        <v>2225</v>
      </c>
      <c r="G550" s="833" t="s">
        <v>2338</v>
      </c>
      <c r="H550" s="833" t="s">
        <v>606</v>
      </c>
      <c r="I550" s="833" t="s">
        <v>2339</v>
      </c>
      <c r="J550" s="833" t="s">
        <v>2340</v>
      </c>
      <c r="K550" s="833" t="s">
        <v>2341</v>
      </c>
      <c r="L550" s="836">
        <v>0</v>
      </c>
      <c r="M550" s="836">
        <v>0</v>
      </c>
      <c r="N550" s="833">
        <v>28</v>
      </c>
      <c r="O550" s="837">
        <v>15</v>
      </c>
      <c r="P550" s="836">
        <v>0</v>
      </c>
      <c r="Q550" s="838"/>
      <c r="R550" s="833">
        <v>10</v>
      </c>
      <c r="S550" s="838">
        <v>0.35714285714285715</v>
      </c>
      <c r="T550" s="837">
        <v>6.5</v>
      </c>
      <c r="U550" s="839">
        <v>0.43333333333333335</v>
      </c>
    </row>
    <row r="551" spans="1:21" ht="14.45" customHeight="1" x14ac:dyDescent="0.2">
      <c r="A551" s="832">
        <v>11</v>
      </c>
      <c r="B551" s="833" t="s">
        <v>2224</v>
      </c>
      <c r="C551" s="833" t="s">
        <v>2230</v>
      </c>
      <c r="D551" s="834" t="s">
        <v>4292</v>
      </c>
      <c r="E551" s="835" t="s">
        <v>2247</v>
      </c>
      <c r="F551" s="833" t="s">
        <v>2225</v>
      </c>
      <c r="G551" s="833" t="s">
        <v>2675</v>
      </c>
      <c r="H551" s="833" t="s">
        <v>606</v>
      </c>
      <c r="I551" s="833" t="s">
        <v>3008</v>
      </c>
      <c r="J551" s="833" t="s">
        <v>847</v>
      </c>
      <c r="K551" s="833" t="s">
        <v>848</v>
      </c>
      <c r="L551" s="836">
        <v>107.27</v>
      </c>
      <c r="M551" s="836">
        <v>2574.48</v>
      </c>
      <c r="N551" s="833">
        <v>24</v>
      </c>
      <c r="O551" s="837">
        <v>4</v>
      </c>
      <c r="P551" s="836">
        <v>536.35</v>
      </c>
      <c r="Q551" s="838">
        <v>0.20833333333333334</v>
      </c>
      <c r="R551" s="833">
        <v>5</v>
      </c>
      <c r="S551" s="838">
        <v>0.20833333333333334</v>
      </c>
      <c r="T551" s="837">
        <v>1.5</v>
      </c>
      <c r="U551" s="839">
        <v>0.375</v>
      </c>
    </row>
    <row r="552" spans="1:21" ht="14.45" customHeight="1" x14ac:dyDescent="0.2">
      <c r="A552" s="832">
        <v>11</v>
      </c>
      <c r="B552" s="833" t="s">
        <v>2224</v>
      </c>
      <c r="C552" s="833" t="s">
        <v>2230</v>
      </c>
      <c r="D552" s="834" t="s">
        <v>4292</v>
      </c>
      <c r="E552" s="835" t="s">
        <v>2247</v>
      </c>
      <c r="F552" s="833" t="s">
        <v>2225</v>
      </c>
      <c r="G552" s="833" t="s">
        <v>2675</v>
      </c>
      <c r="H552" s="833" t="s">
        <v>606</v>
      </c>
      <c r="I552" s="833" t="s">
        <v>2676</v>
      </c>
      <c r="J552" s="833" t="s">
        <v>847</v>
      </c>
      <c r="K552" s="833" t="s">
        <v>848</v>
      </c>
      <c r="L552" s="836">
        <v>107.27</v>
      </c>
      <c r="M552" s="836">
        <v>643.62</v>
      </c>
      <c r="N552" s="833">
        <v>6</v>
      </c>
      <c r="O552" s="837">
        <v>1.5</v>
      </c>
      <c r="P552" s="836">
        <v>429.08</v>
      </c>
      <c r="Q552" s="838">
        <v>0.66666666666666663</v>
      </c>
      <c r="R552" s="833">
        <v>4</v>
      </c>
      <c r="S552" s="838">
        <v>0.66666666666666663</v>
      </c>
      <c r="T552" s="837">
        <v>1</v>
      </c>
      <c r="U552" s="839">
        <v>0.66666666666666663</v>
      </c>
    </row>
    <row r="553" spans="1:21" ht="14.45" customHeight="1" x14ac:dyDescent="0.2">
      <c r="A553" s="832">
        <v>11</v>
      </c>
      <c r="B553" s="833" t="s">
        <v>2224</v>
      </c>
      <c r="C553" s="833" t="s">
        <v>2230</v>
      </c>
      <c r="D553" s="834" t="s">
        <v>4292</v>
      </c>
      <c r="E553" s="835" t="s">
        <v>2247</v>
      </c>
      <c r="F553" s="833" t="s">
        <v>2226</v>
      </c>
      <c r="G553" s="833" t="s">
        <v>2274</v>
      </c>
      <c r="H553" s="833" t="s">
        <v>606</v>
      </c>
      <c r="I553" s="833" t="s">
        <v>2578</v>
      </c>
      <c r="J553" s="833" t="s">
        <v>2276</v>
      </c>
      <c r="K553" s="833"/>
      <c r="L553" s="836">
        <v>234.94</v>
      </c>
      <c r="M553" s="836">
        <v>469.88</v>
      </c>
      <c r="N553" s="833">
        <v>2</v>
      </c>
      <c r="O553" s="837">
        <v>2</v>
      </c>
      <c r="P553" s="836">
        <v>469.88</v>
      </c>
      <c r="Q553" s="838">
        <v>1</v>
      </c>
      <c r="R553" s="833">
        <v>2</v>
      </c>
      <c r="S553" s="838">
        <v>1</v>
      </c>
      <c r="T553" s="837">
        <v>2</v>
      </c>
      <c r="U553" s="839">
        <v>1</v>
      </c>
    </row>
    <row r="554" spans="1:21" ht="14.45" customHeight="1" x14ac:dyDescent="0.2">
      <c r="A554" s="832">
        <v>11</v>
      </c>
      <c r="B554" s="833" t="s">
        <v>2224</v>
      </c>
      <c r="C554" s="833" t="s">
        <v>2230</v>
      </c>
      <c r="D554" s="834" t="s">
        <v>4292</v>
      </c>
      <c r="E554" s="835" t="s">
        <v>2247</v>
      </c>
      <c r="F554" s="833" t="s">
        <v>2227</v>
      </c>
      <c r="G554" s="833" t="s">
        <v>2274</v>
      </c>
      <c r="H554" s="833" t="s">
        <v>606</v>
      </c>
      <c r="I554" s="833" t="s">
        <v>2302</v>
      </c>
      <c r="J554" s="833" t="s">
        <v>2276</v>
      </c>
      <c r="K554" s="833"/>
      <c r="L554" s="836">
        <v>748.12</v>
      </c>
      <c r="M554" s="836">
        <v>748.12</v>
      </c>
      <c r="N554" s="833">
        <v>1</v>
      </c>
      <c r="O554" s="837">
        <v>1</v>
      </c>
      <c r="P554" s="836">
        <v>748.12</v>
      </c>
      <c r="Q554" s="838">
        <v>1</v>
      </c>
      <c r="R554" s="833">
        <v>1</v>
      </c>
      <c r="S554" s="838">
        <v>1</v>
      </c>
      <c r="T554" s="837">
        <v>1</v>
      </c>
      <c r="U554" s="839">
        <v>1</v>
      </c>
    </row>
    <row r="555" spans="1:21" ht="14.45" customHeight="1" x14ac:dyDescent="0.2">
      <c r="A555" s="832">
        <v>11</v>
      </c>
      <c r="B555" s="833" t="s">
        <v>2224</v>
      </c>
      <c r="C555" s="833" t="s">
        <v>2230</v>
      </c>
      <c r="D555" s="834" t="s">
        <v>4292</v>
      </c>
      <c r="E555" s="835" t="s">
        <v>2247</v>
      </c>
      <c r="F555" s="833" t="s">
        <v>2227</v>
      </c>
      <c r="G555" s="833" t="s">
        <v>2274</v>
      </c>
      <c r="H555" s="833" t="s">
        <v>606</v>
      </c>
      <c r="I555" s="833" t="s">
        <v>2761</v>
      </c>
      <c r="J555" s="833" t="s">
        <v>2276</v>
      </c>
      <c r="K555" s="833"/>
      <c r="L555" s="836">
        <v>1659.44</v>
      </c>
      <c r="M555" s="836">
        <v>11616.080000000002</v>
      </c>
      <c r="N555" s="833">
        <v>7</v>
      </c>
      <c r="O555" s="837">
        <v>5</v>
      </c>
      <c r="P555" s="836">
        <v>3318.88</v>
      </c>
      <c r="Q555" s="838">
        <v>0.2857142857142857</v>
      </c>
      <c r="R555" s="833">
        <v>2</v>
      </c>
      <c r="S555" s="838">
        <v>0.2857142857142857</v>
      </c>
      <c r="T555" s="837">
        <v>1</v>
      </c>
      <c r="U555" s="839">
        <v>0.2</v>
      </c>
    </row>
    <row r="556" spans="1:21" ht="14.45" customHeight="1" x14ac:dyDescent="0.2">
      <c r="A556" s="832">
        <v>11</v>
      </c>
      <c r="B556" s="833" t="s">
        <v>2224</v>
      </c>
      <c r="C556" s="833" t="s">
        <v>2230</v>
      </c>
      <c r="D556" s="834" t="s">
        <v>4292</v>
      </c>
      <c r="E556" s="835" t="s">
        <v>2247</v>
      </c>
      <c r="F556" s="833" t="s">
        <v>2227</v>
      </c>
      <c r="G556" s="833" t="s">
        <v>2274</v>
      </c>
      <c r="H556" s="833" t="s">
        <v>606</v>
      </c>
      <c r="I556" s="833" t="s">
        <v>2761</v>
      </c>
      <c r="J556" s="833" t="s">
        <v>2762</v>
      </c>
      <c r="K556" s="833" t="s">
        <v>2763</v>
      </c>
      <c r="L556" s="836">
        <v>1659.44</v>
      </c>
      <c r="M556" s="836">
        <v>6637.76</v>
      </c>
      <c r="N556" s="833">
        <v>4</v>
      </c>
      <c r="O556" s="837">
        <v>3</v>
      </c>
      <c r="P556" s="836"/>
      <c r="Q556" s="838">
        <v>0</v>
      </c>
      <c r="R556" s="833"/>
      <c r="S556" s="838">
        <v>0</v>
      </c>
      <c r="T556" s="837"/>
      <c r="U556" s="839">
        <v>0</v>
      </c>
    </row>
    <row r="557" spans="1:21" ht="14.45" customHeight="1" x14ac:dyDescent="0.2">
      <c r="A557" s="832">
        <v>11</v>
      </c>
      <c r="B557" s="833" t="s">
        <v>2224</v>
      </c>
      <c r="C557" s="833" t="s">
        <v>2230</v>
      </c>
      <c r="D557" s="834" t="s">
        <v>4292</v>
      </c>
      <c r="E557" s="835" t="s">
        <v>2247</v>
      </c>
      <c r="F557" s="833" t="s">
        <v>2227</v>
      </c>
      <c r="G557" s="833" t="s">
        <v>2274</v>
      </c>
      <c r="H557" s="833" t="s">
        <v>606</v>
      </c>
      <c r="I557" s="833" t="s">
        <v>2270</v>
      </c>
      <c r="J557" s="833" t="s">
        <v>2276</v>
      </c>
      <c r="K557" s="833"/>
      <c r="L557" s="836">
        <v>500</v>
      </c>
      <c r="M557" s="836">
        <v>500</v>
      </c>
      <c r="N557" s="833">
        <v>1</v>
      </c>
      <c r="O557" s="837">
        <v>1</v>
      </c>
      <c r="P557" s="836">
        <v>500</v>
      </c>
      <c r="Q557" s="838">
        <v>1</v>
      </c>
      <c r="R557" s="833">
        <v>1</v>
      </c>
      <c r="S557" s="838">
        <v>1</v>
      </c>
      <c r="T557" s="837">
        <v>1</v>
      </c>
      <c r="U557" s="839">
        <v>1</v>
      </c>
    </row>
    <row r="558" spans="1:21" ht="14.45" customHeight="1" x14ac:dyDescent="0.2">
      <c r="A558" s="832">
        <v>11</v>
      </c>
      <c r="B558" s="833" t="s">
        <v>2224</v>
      </c>
      <c r="C558" s="833" t="s">
        <v>2230</v>
      </c>
      <c r="D558" s="834" t="s">
        <v>4292</v>
      </c>
      <c r="E558" s="835" t="s">
        <v>2247</v>
      </c>
      <c r="F558" s="833" t="s">
        <v>2227</v>
      </c>
      <c r="G558" s="833" t="s">
        <v>2274</v>
      </c>
      <c r="H558" s="833" t="s">
        <v>606</v>
      </c>
      <c r="I558" s="833" t="s">
        <v>2289</v>
      </c>
      <c r="J558" s="833" t="s">
        <v>2276</v>
      </c>
      <c r="K558" s="833"/>
      <c r="L558" s="836">
        <v>971.25</v>
      </c>
      <c r="M558" s="836">
        <v>1942.5</v>
      </c>
      <c r="N558" s="833">
        <v>2</v>
      </c>
      <c r="O558" s="837">
        <v>2</v>
      </c>
      <c r="P558" s="836">
        <v>1942.5</v>
      </c>
      <c r="Q558" s="838">
        <v>1</v>
      </c>
      <c r="R558" s="833">
        <v>2</v>
      </c>
      <c r="S558" s="838">
        <v>1</v>
      </c>
      <c r="T558" s="837">
        <v>2</v>
      </c>
      <c r="U558" s="839">
        <v>1</v>
      </c>
    </row>
    <row r="559" spans="1:21" ht="14.45" customHeight="1" x14ac:dyDescent="0.2">
      <c r="A559" s="832">
        <v>11</v>
      </c>
      <c r="B559" s="833" t="s">
        <v>2224</v>
      </c>
      <c r="C559" s="833" t="s">
        <v>2230</v>
      </c>
      <c r="D559" s="834" t="s">
        <v>4292</v>
      </c>
      <c r="E559" s="835" t="s">
        <v>2247</v>
      </c>
      <c r="F559" s="833" t="s">
        <v>2227</v>
      </c>
      <c r="G559" s="833" t="s">
        <v>2274</v>
      </c>
      <c r="H559" s="833" t="s">
        <v>606</v>
      </c>
      <c r="I559" s="833" t="s">
        <v>2345</v>
      </c>
      <c r="J559" s="833" t="s">
        <v>2276</v>
      </c>
      <c r="K559" s="833"/>
      <c r="L559" s="836">
        <v>200</v>
      </c>
      <c r="M559" s="836">
        <v>1600</v>
      </c>
      <c r="N559" s="833">
        <v>8</v>
      </c>
      <c r="O559" s="837">
        <v>4</v>
      </c>
      <c r="P559" s="836">
        <v>1200</v>
      </c>
      <c r="Q559" s="838">
        <v>0.75</v>
      </c>
      <c r="R559" s="833">
        <v>6</v>
      </c>
      <c r="S559" s="838">
        <v>0.75</v>
      </c>
      <c r="T559" s="837">
        <v>3</v>
      </c>
      <c r="U559" s="839">
        <v>0.75</v>
      </c>
    </row>
    <row r="560" spans="1:21" ht="14.45" customHeight="1" x14ac:dyDescent="0.2">
      <c r="A560" s="832">
        <v>11</v>
      </c>
      <c r="B560" s="833" t="s">
        <v>2224</v>
      </c>
      <c r="C560" s="833" t="s">
        <v>2230</v>
      </c>
      <c r="D560" s="834" t="s">
        <v>4292</v>
      </c>
      <c r="E560" s="835" t="s">
        <v>2247</v>
      </c>
      <c r="F560" s="833" t="s">
        <v>2227</v>
      </c>
      <c r="G560" s="833" t="s">
        <v>2274</v>
      </c>
      <c r="H560" s="833" t="s">
        <v>606</v>
      </c>
      <c r="I560" s="833" t="s">
        <v>2293</v>
      </c>
      <c r="J560" s="833" t="s">
        <v>2276</v>
      </c>
      <c r="K560" s="833"/>
      <c r="L560" s="836">
        <v>278.75</v>
      </c>
      <c r="M560" s="836">
        <v>7247.5</v>
      </c>
      <c r="N560" s="833">
        <v>26</v>
      </c>
      <c r="O560" s="837">
        <v>13</v>
      </c>
      <c r="P560" s="836">
        <v>6132.5</v>
      </c>
      <c r="Q560" s="838">
        <v>0.84615384615384615</v>
      </c>
      <c r="R560" s="833">
        <v>22</v>
      </c>
      <c r="S560" s="838">
        <v>0.84615384615384615</v>
      </c>
      <c r="T560" s="837">
        <v>11</v>
      </c>
      <c r="U560" s="839">
        <v>0.84615384615384615</v>
      </c>
    </row>
    <row r="561" spans="1:21" ht="14.45" customHeight="1" x14ac:dyDescent="0.2">
      <c r="A561" s="832">
        <v>11</v>
      </c>
      <c r="B561" s="833" t="s">
        <v>2224</v>
      </c>
      <c r="C561" s="833" t="s">
        <v>2230</v>
      </c>
      <c r="D561" s="834" t="s">
        <v>4292</v>
      </c>
      <c r="E561" s="835" t="s">
        <v>2247</v>
      </c>
      <c r="F561" s="833" t="s">
        <v>2227</v>
      </c>
      <c r="G561" s="833" t="s">
        <v>2274</v>
      </c>
      <c r="H561" s="833" t="s">
        <v>606</v>
      </c>
      <c r="I561" s="833" t="s">
        <v>3009</v>
      </c>
      <c r="J561" s="833" t="s">
        <v>3010</v>
      </c>
      <c r="K561" s="833" t="s">
        <v>3011</v>
      </c>
      <c r="L561" s="836">
        <v>38233</v>
      </c>
      <c r="M561" s="836">
        <v>38233</v>
      </c>
      <c r="N561" s="833">
        <v>1</v>
      </c>
      <c r="O561" s="837">
        <v>1</v>
      </c>
      <c r="P561" s="836"/>
      <c r="Q561" s="838">
        <v>0</v>
      </c>
      <c r="R561" s="833"/>
      <c r="S561" s="838">
        <v>0</v>
      </c>
      <c r="T561" s="837"/>
      <c r="U561" s="839">
        <v>0</v>
      </c>
    </row>
    <row r="562" spans="1:21" ht="14.45" customHeight="1" x14ac:dyDescent="0.2">
      <c r="A562" s="832">
        <v>11</v>
      </c>
      <c r="B562" s="833" t="s">
        <v>2224</v>
      </c>
      <c r="C562" s="833" t="s">
        <v>2230</v>
      </c>
      <c r="D562" s="834" t="s">
        <v>4292</v>
      </c>
      <c r="E562" s="835" t="s">
        <v>2247</v>
      </c>
      <c r="F562" s="833" t="s">
        <v>2227</v>
      </c>
      <c r="G562" s="833" t="s">
        <v>2274</v>
      </c>
      <c r="H562" s="833" t="s">
        <v>606</v>
      </c>
      <c r="I562" s="833" t="s">
        <v>2483</v>
      </c>
      <c r="J562" s="833" t="s">
        <v>2484</v>
      </c>
      <c r="K562" s="833" t="s">
        <v>2485</v>
      </c>
      <c r="L562" s="836">
        <v>0</v>
      </c>
      <c r="M562" s="836">
        <v>0</v>
      </c>
      <c r="N562" s="833">
        <v>1</v>
      </c>
      <c r="O562" s="837">
        <v>1</v>
      </c>
      <c r="P562" s="836"/>
      <c r="Q562" s="838"/>
      <c r="R562" s="833"/>
      <c r="S562" s="838">
        <v>0</v>
      </c>
      <c r="T562" s="837"/>
      <c r="U562" s="839">
        <v>0</v>
      </c>
    </row>
    <row r="563" spans="1:21" ht="14.45" customHeight="1" x14ac:dyDescent="0.2">
      <c r="A563" s="832">
        <v>11</v>
      </c>
      <c r="B563" s="833" t="s">
        <v>2224</v>
      </c>
      <c r="C563" s="833" t="s">
        <v>2230</v>
      </c>
      <c r="D563" s="834" t="s">
        <v>4292</v>
      </c>
      <c r="E563" s="835" t="s">
        <v>2247</v>
      </c>
      <c r="F563" s="833" t="s">
        <v>2227</v>
      </c>
      <c r="G563" s="833" t="s">
        <v>2274</v>
      </c>
      <c r="H563" s="833" t="s">
        <v>606</v>
      </c>
      <c r="I563" s="833" t="s">
        <v>2486</v>
      </c>
      <c r="J563" s="833" t="s">
        <v>2487</v>
      </c>
      <c r="K563" s="833" t="s">
        <v>2488</v>
      </c>
      <c r="L563" s="836">
        <v>0</v>
      </c>
      <c r="M563" s="836">
        <v>0</v>
      </c>
      <c r="N563" s="833">
        <v>18</v>
      </c>
      <c r="O563" s="837">
        <v>16</v>
      </c>
      <c r="P563" s="836"/>
      <c r="Q563" s="838"/>
      <c r="R563" s="833"/>
      <c r="S563" s="838">
        <v>0</v>
      </c>
      <c r="T563" s="837"/>
      <c r="U563" s="839">
        <v>0</v>
      </c>
    </row>
    <row r="564" spans="1:21" ht="14.45" customHeight="1" x14ac:dyDescent="0.2">
      <c r="A564" s="832">
        <v>11</v>
      </c>
      <c r="B564" s="833" t="s">
        <v>2224</v>
      </c>
      <c r="C564" s="833" t="s">
        <v>2230</v>
      </c>
      <c r="D564" s="834" t="s">
        <v>4292</v>
      </c>
      <c r="E564" s="835" t="s">
        <v>2247</v>
      </c>
      <c r="F564" s="833" t="s">
        <v>2227</v>
      </c>
      <c r="G564" s="833" t="s">
        <v>2274</v>
      </c>
      <c r="H564" s="833" t="s">
        <v>606</v>
      </c>
      <c r="I564" s="833" t="s">
        <v>3012</v>
      </c>
      <c r="J564" s="833" t="s">
        <v>3013</v>
      </c>
      <c r="K564" s="833" t="s">
        <v>3014</v>
      </c>
      <c r="L564" s="836">
        <v>400.2</v>
      </c>
      <c r="M564" s="836">
        <v>800.4</v>
      </c>
      <c r="N564" s="833">
        <v>2</v>
      </c>
      <c r="O564" s="837">
        <v>1</v>
      </c>
      <c r="P564" s="836"/>
      <c r="Q564" s="838">
        <v>0</v>
      </c>
      <c r="R564" s="833"/>
      <c r="S564" s="838">
        <v>0</v>
      </c>
      <c r="T564" s="837"/>
      <c r="U564" s="839">
        <v>0</v>
      </c>
    </row>
    <row r="565" spans="1:21" ht="14.45" customHeight="1" x14ac:dyDescent="0.2">
      <c r="A565" s="832">
        <v>11</v>
      </c>
      <c r="B565" s="833" t="s">
        <v>2224</v>
      </c>
      <c r="C565" s="833" t="s">
        <v>2230</v>
      </c>
      <c r="D565" s="834" t="s">
        <v>4292</v>
      </c>
      <c r="E565" s="835" t="s">
        <v>2247</v>
      </c>
      <c r="F565" s="833" t="s">
        <v>2227</v>
      </c>
      <c r="G565" s="833" t="s">
        <v>2274</v>
      </c>
      <c r="H565" s="833" t="s">
        <v>606</v>
      </c>
      <c r="I565" s="833" t="s">
        <v>3015</v>
      </c>
      <c r="J565" s="833" t="s">
        <v>2276</v>
      </c>
      <c r="K565" s="833"/>
      <c r="L565" s="836">
        <v>49342</v>
      </c>
      <c r="M565" s="836">
        <v>49342</v>
      </c>
      <c r="N565" s="833">
        <v>1</v>
      </c>
      <c r="O565" s="837">
        <v>1</v>
      </c>
      <c r="P565" s="836"/>
      <c r="Q565" s="838">
        <v>0</v>
      </c>
      <c r="R565" s="833"/>
      <c r="S565" s="838">
        <v>0</v>
      </c>
      <c r="T565" s="837"/>
      <c r="U565" s="839">
        <v>0</v>
      </c>
    </row>
    <row r="566" spans="1:21" ht="14.45" customHeight="1" x14ac:dyDescent="0.2">
      <c r="A566" s="832">
        <v>11</v>
      </c>
      <c r="B566" s="833" t="s">
        <v>2224</v>
      </c>
      <c r="C566" s="833" t="s">
        <v>2230</v>
      </c>
      <c r="D566" s="834" t="s">
        <v>4292</v>
      </c>
      <c r="E566" s="835" t="s">
        <v>2247</v>
      </c>
      <c r="F566" s="833" t="s">
        <v>2227</v>
      </c>
      <c r="G566" s="833" t="s">
        <v>2274</v>
      </c>
      <c r="H566" s="833" t="s">
        <v>606</v>
      </c>
      <c r="I566" s="833" t="s">
        <v>3016</v>
      </c>
      <c r="J566" s="833" t="s">
        <v>2276</v>
      </c>
      <c r="K566" s="833"/>
      <c r="L566" s="836">
        <v>10000</v>
      </c>
      <c r="M566" s="836">
        <v>10000</v>
      </c>
      <c r="N566" s="833">
        <v>1</v>
      </c>
      <c r="O566" s="837">
        <v>1</v>
      </c>
      <c r="P566" s="836"/>
      <c r="Q566" s="838">
        <v>0</v>
      </c>
      <c r="R566" s="833"/>
      <c r="S566" s="838">
        <v>0</v>
      </c>
      <c r="T566" s="837"/>
      <c r="U566" s="839">
        <v>0</v>
      </c>
    </row>
    <row r="567" spans="1:21" ht="14.45" customHeight="1" x14ac:dyDescent="0.2">
      <c r="A567" s="832">
        <v>11</v>
      </c>
      <c r="B567" s="833" t="s">
        <v>2224</v>
      </c>
      <c r="C567" s="833" t="s">
        <v>2230</v>
      </c>
      <c r="D567" s="834" t="s">
        <v>4292</v>
      </c>
      <c r="E567" s="835" t="s">
        <v>2247</v>
      </c>
      <c r="F567" s="833" t="s">
        <v>2227</v>
      </c>
      <c r="G567" s="833" t="s">
        <v>2274</v>
      </c>
      <c r="H567" s="833" t="s">
        <v>606</v>
      </c>
      <c r="I567" s="833" t="s">
        <v>2320</v>
      </c>
      <c r="J567" s="833" t="s">
        <v>2271</v>
      </c>
      <c r="K567" s="833" t="s">
        <v>2272</v>
      </c>
      <c r="L567" s="836">
        <v>562.03</v>
      </c>
      <c r="M567" s="836">
        <v>1124.06</v>
      </c>
      <c r="N567" s="833">
        <v>2</v>
      </c>
      <c r="O567" s="837">
        <v>2</v>
      </c>
      <c r="P567" s="836">
        <v>1124.06</v>
      </c>
      <c r="Q567" s="838">
        <v>1</v>
      </c>
      <c r="R567" s="833">
        <v>2</v>
      </c>
      <c r="S567" s="838">
        <v>1</v>
      </c>
      <c r="T567" s="837">
        <v>2</v>
      </c>
      <c r="U567" s="839">
        <v>1</v>
      </c>
    </row>
    <row r="568" spans="1:21" ht="14.45" customHeight="1" x14ac:dyDescent="0.2">
      <c r="A568" s="832">
        <v>11</v>
      </c>
      <c r="B568" s="833" t="s">
        <v>2224</v>
      </c>
      <c r="C568" s="833" t="s">
        <v>2230</v>
      </c>
      <c r="D568" s="834" t="s">
        <v>4292</v>
      </c>
      <c r="E568" s="835" t="s">
        <v>2247</v>
      </c>
      <c r="F568" s="833" t="s">
        <v>2227</v>
      </c>
      <c r="G568" s="833" t="s">
        <v>2274</v>
      </c>
      <c r="H568" s="833" t="s">
        <v>606</v>
      </c>
      <c r="I568" s="833" t="s">
        <v>2281</v>
      </c>
      <c r="J568" s="833" t="s">
        <v>2282</v>
      </c>
      <c r="K568" s="833" t="s">
        <v>2283</v>
      </c>
      <c r="L568" s="836">
        <v>249.55</v>
      </c>
      <c r="M568" s="836">
        <v>3493.7</v>
      </c>
      <c r="N568" s="833">
        <v>14</v>
      </c>
      <c r="O568" s="837">
        <v>7</v>
      </c>
      <c r="P568" s="836">
        <v>2994.6</v>
      </c>
      <c r="Q568" s="838">
        <v>0.85714285714285721</v>
      </c>
      <c r="R568" s="833">
        <v>12</v>
      </c>
      <c r="S568" s="838">
        <v>0.8571428571428571</v>
      </c>
      <c r="T568" s="837">
        <v>6</v>
      </c>
      <c r="U568" s="839">
        <v>0.8571428571428571</v>
      </c>
    </row>
    <row r="569" spans="1:21" ht="14.45" customHeight="1" x14ac:dyDescent="0.2">
      <c r="A569" s="832">
        <v>11</v>
      </c>
      <c r="B569" s="833" t="s">
        <v>2224</v>
      </c>
      <c r="C569" s="833" t="s">
        <v>2230</v>
      </c>
      <c r="D569" s="834" t="s">
        <v>4292</v>
      </c>
      <c r="E569" s="835" t="s">
        <v>2247</v>
      </c>
      <c r="F569" s="833" t="s">
        <v>2227</v>
      </c>
      <c r="G569" s="833" t="s">
        <v>2274</v>
      </c>
      <c r="H569" s="833" t="s">
        <v>606</v>
      </c>
      <c r="I569" s="833" t="s">
        <v>2307</v>
      </c>
      <c r="J569" s="833" t="s">
        <v>2308</v>
      </c>
      <c r="K569" s="833" t="s">
        <v>2309</v>
      </c>
      <c r="L569" s="836">
        <v>971.25</v>
      </c>
      <c r="M569" s="836">
        <v>2913.75</v>
      </c>
      <c r="N569" s="833">
        <v>3</v>
      </c>
      <c r="O569" s="837">
        <v>3</v>
      </c>
      <c r="P569" s="836">
        <v>2913.75</v>
      </c>
      <c r="Q569" s="838">
        <v>1</v>
      </c>
      <c r="R569" s="833">
        <v>3</v>
      </c>
      <c r="S569" s="838">
        <v>1</v>
      </c>
      <c r="T569" s="837">
        <v>3</v>
      </c>
      <c r="U569" s="839">
        <v>1</v>
      </c>
    </row>
    <row r="570" spans="1:21" ht="14.45" customHeight="1" x14ac:dyDescent="0.2">
      <c r="A570" s="832">
        <v>11</v>
      </c>
      <c r="B570" s="833" t="s">
        <v>2224</v>
      </c>
      <c r="C570" s="833" t="s">
        <v>2230</v>
      </c>
      <c r="D570" s="834" t="s">
        <v>4292</v>
      </c>
      <c r="E570" s="835" t="s">
        <v>2247</v>
      </c>
      <c r="F570" s="833" t="s">
        <v>2227</v>
      </c>
      <c r="G570" s="833" t="s">
        <v>2274</v>
      </c>
      <c r="H570" s="833" t="s">
        <v>606</v>
      </c>
      <c r="I570" s="833" t="s">
        <v>2310</v>
      </c>
      <c r="J570" s="833" t="s">
        <v>2311</v>
      </c>
      <c r="K570" s="833" t="s">
        <v>2312</v>
      </c>
      <c r="L570" s="836">
        <v>748.12</v>
      </c>
      <c r="M570" s="836">
        <v>748.12</v>
      </c>
      <c r="N570" s="833">
        <v>1</v>
      </c>
      <c r="O570" s="837">
        <v>1</v>
      </c>
      <c r="P570" s="836">
        <v>748.12</v>
      </c>
      <c r="Q570" s="838">
        <v>1</v>
      </c>
      <c r="R570" s="833">
        <v>1</v>
      </c>
      <c r="S570" s="838">
        <v>1</v>
      </c>
      <c r="T570" s="837">
        <v>1</v>
      </c>
      <c r="U570" s="839">
        <v>1</v>
      </c>
    </row>
    <row r="571" spans="1:21" ht="14.45" customHeight="1" x14ac:dyDescent="0.2">
      <c r="A571" s="832">
        <v>11</v>
      </c>
      <c r="B571" s="833" t="s">
        <v>2224</v>
      </c>
      <c r="C571" s="833" t="s">
        <v>2230</v>
      </c>
      <c r="D571" s="834" t="s">
        <v>4292</v>
      </c>
      <c r="E571" s="835" t="s">
        <v>2247</v>
      </c>
      <c r="F571" s="833" t="s">
        <v>2227</v>
      </c>
      <c r="G571" s="833" t="s">
        <v>2274</v>
      </c>
      <c r="H571" s="833" t="s">
        <v>606</v>
      </c>
      <c r="I571" s="833" t="s">
        <v>2779</v>
      </c>
      <c r="J571" s="833" t="s">
        <v>2762</v>
      </c>
      <c r="K571" s="833" t="s">
        <v>2763</v>
      </c>
      <c r="L571" s="836">
        <v>1382.99</v>
      </c>
      <c r="M571" s="836">
        <v>8297.94</v>
      </c>
      <c r="N571" s="833">
        <v>6</v>
      </c>
      <c r="O571" s="837">
        <v>4</v>
      </c>
      <c r="P571" s="836">
        <v>2765.98</v>
      </c>
      <c r="Q571" s="838">
        <v>0.33333333333333331</v>
      </c>
      <c r="R571" s="833">
        <v>2</v>
      </c>
      <c r="S571" s="838">
        <v>0.33333333333333331</v>
      </c>
      <c r="T571" s="837">
        <v>1</v>
      </c>
      <c r="U571" s="839">
        <v>0.25</v>
      </c>
    </row>
    <row r="572" spans="1:21" ht="14.45" customHeight="1" x14ac:dyDescent="0.2">
      <c r="A572" s="832">
        <v>11</v>
      </c>
      <c r="B572" s="833" t="s">
        <v>2224</v>
      </c>
      <c r="C572" s="833" t="s">
        <v>2230</v>
      </c>
      <c r="D572" s="834" t="s">
        <v>4292</v>
      </c>
      <c r="E572" s="835" t="s">
        <v>2247</v>
      </c>
      <c r="F572" s="833" t="s">
        <v>2227</v>
      </c>
      <c r="G572" s="833" t="s">
        <v>2269</v>
      </c>
      <c r="H572" s="833" t="s">
        <v>606</v>
      </c>
      <c r="I572" s="833" t="s">
        <v>2365</v>
      </c>
      <c r="J572" s="833" t="s">
        <v>2322</v>
      </c>
      <c r="K572" s="833" t="s">
        <v>2366</v>
      </c>
      <c r="L572" s="836">
        <v>492.18</v>
      </c>
      <c r="M572" s="836">
        <v>492.18</v>
      </c>
      <c r="N572" s="833">
        <v>1</v>
      </c>
      <c r="O572" s="837">
        <v>1</v>
      </c>
      <c r="P572" s="836">
        <v>492.18</v>
      </c>
      <c r="Q572" s="838">
        <v>1</v>
      </c>
      <c r="R572" s="833">
        <v>1</v>
      </c>
      <c r="S572" s="838">
        <v>1</v>
      </c>
      <c r="T572" s="837">
        <v>1</v>
      </c>
      <c r="U572" s="839">
        <v>1</v>
      </c>
    </row>
    <row r="573" spans="1:21" ht="14.45" customHeight="1" x14ac:dyDescent="0.2">
      <c r="A573" s="832">
        <v>11</v>
      </c>
      <c r="B573" s="833" t="s">
        <v>2224</v>
      </c>
      <c r="C573" s="833" t="s">
        <v>2230</v>
      </c>
      <c r="D573" s="834" t="s">
        <v>4292</v>
      </c>
      <c r="E573" s="835" t="s">
        <v>2247</v>
      </c>
      <c r="F573" s="833" t="s">
        <v>2227</v>
      </c>
      <c r="G573" s="833" t="s">
        <v>2269</v>
      </c>
      <c r="H573" s="833" t="s">
        <v>606</v>
      </c>
      <c r="I573" s="833" t="s">
        <v>2275</v>
      </c>
      <c r="J573" s="833" t="s">
        <v>2287</v>
      </c>
      <c r="K573" s="833" t="s">
        <v>2288</v>
      </c>
      <c r="L573" s="836">
        <v>245.43</v>
      </c>
      <c r="M573" s="836">
        <v>736.29</v>
      </c>
      <c r="N573" s="833">
        <v>3</v>
      </c>
      <c r="O573" s="837">
        <v>3</v>
      </c>
      <c r="P573" s="836">
        <v>736.29</v>
      </c>
      <c r="Q573" s="838">
        <v>1</v>
      </c>
      <c r="R573" s="833">
        <v>3</v>
      </c>
      <c r="S573" s="838">
        <v>1</v>
      </c>
      <c r="T573" s="837">
        <v>3</v>
      </c>
      <c r="U573" s="839">
        <v>1</v>
      </c>
    </row>
    <row r="574" spans="1:21" ht="14.45" customHeight="1" x14ac:dyDescent="0.2">
      <c r="A574" s="832">
        <v>11</v>
      </c>
      <c r="B574" s="833" t="s">
        <v>2224</v>
      </c>
      <c r="C574" s="833" t="s">
        <v>2230</v>
      </c>
      <c r="D574" s="834" t="s">
        <v>4292</v>
      </c>
      <c r="E574" s="835" t="s">
        <v>2247</v>
      </c>
      <c r="F574" s="833" t="s">
        <v>2227</v>
      </c>
      <c r="G574" s="833" t="s">
        <v>2269</v>
      </c>
      <c r="H574" s="833" t="s">
        <v>606</v>
      </c>
      <c r="I574" s="833" t="s">
        <v>2302</v>
      </c>
      <c r="J574" s="833" t="s">
        <v>2311</v>
      </c>
      <c r="K574" s="833" t="s">
        <v>2324</v>
      </c>
      <c r="L574" s="836">
        <v>748.12</v>
      </c>
      <c r="M574" s="836">
        <v>2992.48</v>
      </c>
      <c r="N574" s="833">
        <v>4</v>
      </c>
      <c r="O574" s="837">
        <v>4</v>
      </c>
      <c r="P574" s="836">
        <v>2992.48</v>
      </c>
      <c r="Q574" s="838">
        <v>1</v>
      </c>
      <c r="R574" s="833">
        <v>4</v>
      </c>
      <c r="S574" s="838">
        <v>1</v>
      </c>
      <c r="T574" s="837">
        <v>4</v>
      </c>
      <c r="U574" s="839">
        <v>1</v>
      </c>
    </row>
    <row r="575" spans="1:21" ht="14.45" customHeight="1" x14ac:dyDescent="0.2">
      <c r="A575" s="832">
        <v>11</v>
      </c>
      <c r="B575" s="833" t="s">
        <v>2224</v>
      </c>
      <c r="C575" s="833" t="s">
        <v>2230</v>
      </c>
      <c r="D575" s="834" t="s">
        <v>4292</v>
      </c>
      <c r="E575" s="835" t="s">
        <v>2247</v>
      </c>
      <c r="F575" s="833" t="s">
        <v>2227</v>
      </c>
      <c r="G575" s="833" t="s">
        <v>2269</v>
      </c>
      <c r="H575" s="833" t="s">
        <v>606</v>
      </c>
      <c r="I575" s="833" t="s">
        <v>2349</v>
      </c>
      <c r="J575" s="833" t="s">
        <v>2350</v>
      </c>
      <c r="K575" s="833" t="s">
        <v>2351</v>
      </c>
      <c r="L575" s="836">
        <v>1000</v>
      </c>
      <c r="M575" s="836">
        <v>2000</v>
      </c>
      <c r="N575" s="833">
        <v>2</v>
      </c>
      <c r="O575" s="837">
        <v>2</v>
      </c>
      <c r="P575" s="836">
        <v>2000</v>
      </c>
      <c r="Q575" s="838">
        <v>1</v>
      </c>
      <c r="R575" s="833">
        <v>2</v>
      </c>
      <c r="S575" s="838">
        <v>1</v>
      </c>
      <c r="T575" s="837">
        <v>2</v>
      </c>
      <c r="U575" s="839">
        <v>1</v>
      </c>
    </row>
    <row r="576" spans="1:21" ht="14.45" customHeight="1" x14ac:dyDescent="0.2">
      <c r="A576" s="832">
        <v>11</v>
      </c>
      <c r="B576" s="833" t="s">
        <v>2224</v>
      </c>
      <c r="C576" s="833" t="s">
        <v>2230</v>
      </c>
      <c r="D576" s="834" t="s">
        <v>4292</v>
      </c>
      <c r="E576" s="835" t="s">
        <v>2247</v>
      </c>
      <c r="F576" s="833" t="s">
        <v>2227</v>
      </c>
      <c r="G576" s="833" t="s">
        <v>2269</v>
      </c>
      <c r="H576" s="833" t="s">
        <v>606</v>
      </c>
      <c r="I576" s="833" t="s">
        <v>2270</v>
      </c>
      <c r="J576" s="833" t="s">
        <v>2271</v>
      </c>
      <c r="K576" s="833" t="s">
        <v>2272</v>
      </c>
      <c r="L576" s="836">
        <v>500</v>
      </c>
      <c r="M576" s="836">
        <v>1000</v>
      </c>
      <c r="N576" s="833">
        <v>2</v>
      </c>
      <c r="O576" s="837">
        <v>2</v>
      </c>
      <c r="P576" s="836">
        <v>1000</v>
      </c>
      <c r="Q576" s="838">
        <v>1</v>
      </c>
      <c r="R576" s="833">
        <v>2</v>
      </c>
      <c r="S576" s="838">
        <v>1</v>
      </c>
      <c r="T576" s="837">
        <v>2</v>
      </c>
      <c r="U576" s="839">
        <v>1</v>
      </c>
    </row>
    <row r="577" spans="1:21" ht="14.45" customHeight="1" x14ac:dyDescent="0.2">
      <c r="A577" s="832">
        <v>11</v>
      </c>
      <c r="B577" s="833" t="s">
        <v>2224</v>
      </c>
      <c r="C577" s="833" t="s">
        <v>2230</v>
      </c>
      <c r="D577" s="834" t="s">
        <v>4292</v>
      </c>
      <c r="E577" s="835" t="s">
        <v>2247</v>
      </c>
      <c r="F577" s="833" t="s">
        <v>2227</v>
      </c>
      <c r="G577" s="833" t="s">
        <v>2269</v>
      </c>
      <c r="H577" s="833" t="s">
        <v>606</v>
      </c>
      <c r="I577" s="833" t="s">
        <v>3017</v>
      </c>
      <c r="J577" s="833" t="s">
        <v>3018</v>
      </c>
      <c r="K577" s="833" t="s">
        <v>3019</v>
      </c>
      <c r="L577" s="836">
        <v>1600</v>
      </c>
      <c r="M577" s="836">
        <v>3200</v>
      </c>
      <c r="N577" s="833">
        <v>2</v>
      </c>
      <c r="O577" s="837">
        <v>2</v>
      </c>
      <c r="P577" s="836">
        <v>1600</v>
      </c>
      <c r="Q577" s="838">
        <v>0.5</v>
      </c>
      <c r="R577" s="833">
        <v>1</v>
      </c>
      <c r="S577" s="838">
        <v>0.5</v>
      </c>
      <c r="T577" s="837">
        <v>1</v>
      </c>
      <c r="U577" s="839">
        <v>0.5</v>
      </c>
    </row>
    <row r="578" spans="1:21" ht="14.45" customHeight="1" x14ac:dyDescent="0.2">
      <c r="A578" s="832">
        <v>11</v>
      </c>
      <c r="B578" s="833" t="s">
        <v>2224</v>
      </c>
      <c r="C578" s="833" t="s">
        <v>2230</v>
      </c>
      <c r="D578" s="834" t="s">
        <v>4292</v>
      </c>
      <c r="E578" s="835" t="s">
        <v>2247</v>
      </c>
      <c r="F578" s="833" t="s">
        <v>2227</v>
      </c>
      <c r="G578" s="833" t="s">
        <v>2269</v>
      </c>
      <c r="H578" s="833" t="s">
        <v>606</v>
      </c>
      <c r="I578" s="833" t="s">
        <v>2289</v>
      </c>
      <c r="J578" s="833" t="s">
        <v>2290</v>
      </c>
      <c r="K578" s="833" t="s">
        <v>2291</v>
      </c>
      <c r="L578" s="836">
        <v>971.25</v>
      </c>
      <c r="M578" s="836">
        <v>8741.25</v>
      </c>
      <c r="N578" s="833">
        <v>9</v>
      </c>
      <c r="O578" s="837">
        <v>9</v>
      </c>
      <c r="P578" s="836">
        <v>8741.25</v>
      </c>
      <c r="Q578" s="838">
        <v>1</v>
      </c>
      <c r="R578" s="833">
        <v>9</v>
      </c>
      <c r="S578" s="838">
        <v>1</v>
      </c>
      <c r="T578" s="837">
        <v>9</v>
      </c>
      <c r="U578" s="839">
        <v>1</v>
      </c>
    </row>
    <row r="579" spans="1:21" ht="14.45" customHeight="1" x14ac:dyDescent="0.2">
      <c r="A579" s="832">
        <v>11</v>
      </c>
      <c r="B579" s="833" t="s">
        <v>2224</v>
      </c>
      <c r="C579" s="833" t="s">
        <v>2230</v>
      </c>
      <c r="D579" s="834" t="s">
        <v>4292</v>
      </c>
      <c r="E579" s="835" t="s">
        <v>2247</v>
      </c>
      <c r="F579" s="833" t="s">
        <v>2227</v>
      </c>
      <c r="G579" s="833" t="s">
        <v>2269</v>
      </c>
      <c r="H579" s="833" t="s">
        <v>606</v>
      </c>
      <c r="I579" s="833" t="s">
        <v>2473</v>
      </c>
      <c r="J579" s="833" t="s">
        <v>2474</v>
      </c>
      <c r="K579" s="833" t="s">
        <v>2475</v>
      </c>
      <c r="L579" s="836">
        <v>180</v>
      </c>
      <c r="M579" s="836">
        <v>720</v>
      </c>
      <c r="N579" s="833">
        <v>4</v>
      </c>
      <c r="O579" s="837">
        <v>4</v>
      </c>
      <c r="P579" s="836">
        <v>360</v>
      </c>
      <c r="Q579" s="838">
        <v>0.5</v>
      </c>
      <c r="R579" s="833">
        <v>2</v>
      </c>
      <c r="S579" s="838">
        <v>0.5</v>
      </c>
      <c r="T579" s="837">
        <v>2</v>
      </c>
      <c r="U579" s="839">
        <v>0.5</v>
      </c>
    </row>
    <row r="580" spans="1:21" ht="14.45" customHeight="1" x14ac:dyDescent="0.2">
      <c r="A580" s="832">
        <v>11</v>
      </c>
      <c r="B580" s="833" t="s">
        <v>2224</v>
      </c>
      <c r="C580" s="833" t="s">
        <v>2230</v>
      </c>
      <c r="D580" s="834" t="s">
        <v>4292</v>
      </c>
      <c r="E580" s="835" t="s">
        <v>2247</v>
      </c>
      <c r="F580" s="833" t="s">
        <v>2227</v>
      </c>
      <c r="G580" s="833" t="s">
        <v>2269</v>
      </c>
      <c r="H580" s="833" t="s">
        <v>606</v>
      </c>
      <c r="I580" s="833" t="s">
        <v>3020</v>
      </c>
      <c r="J580" s="833" t="s">
        <v>3021</v>
      </c>
      <c r="K580" s="833" t="s">
        <v>3022</v>
      </c>
      <c r="L580" s="836">
        <v>500</v>
      </c>
      <c r="M580" s="836">
        <v>1500</v>
      </c>
      <c r="N580" s="833">
        <v>3</v>
      </c>
      <c r="O580" s="837">
        <v>3</v>
      </c>
      <c r="P580" s="836">
        <v>500</v>
      </c>
      <c r="Q580" s="838">
        <v>0.33333333333333331</v>
      </c>
      <c r="R580" s="833">
        <v>1</v>
      </c>
      <c r="S580" s="838">
        <v>0.33333333333333331</v>
      </c>
      <c r="T580" s="837">
        <v>1</v>
      </c>
      <c r="U580" s="839">
        <v>0.33333333333333331</v>
      </c>
    </row>
    <row r="581" spans="1:21" ht="14.45" customHeight="1" x14ac:dyDescent="0.2">
      <c r="A581" s="832">
        <v>11</v>
      </c>
      <c r="B581" s="833" t="s">
        <v>2224</v>
      </c>
      <c r="C581" s="833" t="s">
        <v>2230</v>
      </c>
      <c r="D581" s="834" t="s">
        <v>4292</v>
      </c>
      <c r="E581" s="835" t="s">
        <v>2247</v>
      </c>
      <c r="F581" s="833" t="s">
        <v>2227</v>
      </c>
      <c r="G581" s="833" t="s">
        <v>2269</v>
      </c>
      <c r="H581" s="833" t="s">
        <v>606</v>
      </c>
      <c r="I581" s="833" t="s">
        <v>2480</v>
      </c>
      <c r="J581" s="833" t="s">
        <v>3023</v>
      </c>
      <c r="K581" s="833" t="s">
        <v>3024</v>
      </c>
      <c r="L581" s="836">
        <v>2140.3000000000002</v>
      </c>
      <c r="M581" s="836">
        <v>2140.3000000000002</v>
      </c>
      <c r="N581" s="833">
        <v>1</v>
      </c>
      <c r="O581" s="837">
        <v>1</v>
      </c>
      <c r="P581" s="836">
        <v>2140.3000000000002</v>
      </c>
      <c r="Q581" s="838">
        <v>1</v>
      </c>
      <c r="R581" s="833">
        <v>1</v>
      </c>
      <c r="S581" s="838">
        <v>1</v>
      </c>
      <c r="T581" s="837">
        <v>1</v>
      </c>
      <c r="U581" s="839">
        <v>1</v>
      </c>
    </row>
    <row r="582" spans="1:21" ht="14.45" customHeight="1" x14ac:dyDescent="0.2">
      <c r="A582" s="832">
        <v>11</v>
      </c>
      <c r="B582" s="833" t="s">
        <v>2224</v>
      </c>
      <c r="C582" s="833" t="s">
        <v>2230</v>
      </c>
      <c r="D582" s="834" t="s">
        <v>4292</v>
      </c>
      <c r="E582" s="835" t="s">
        <v>2247</v>
      </c>
      <c r="F582" s="833" t="s">
        <v>2227</v>
      </c>
      <c r="G582" s="833" t="s">
        <v>2269</v>
      </c>
      <c r="H582" s="833" t="s">
        <v>606</v>
      </c>
      <c r="I582" s="833" t="s">
        <v>3025</v>
      </c>
      <c r="J582" s="833" t="s">
        <v>3026</v>
      </c>
      <c r="K582" s="833" t="s">
        <v>3027</v>
      </c>
      <c r="L582" s="836">
        <v>180</v>
      </c>
      <c r="M582" s="836">
        <v>180</v>
      </c>
      <c r="N582" s="833">
        <v>1</v>
      </c>
      <c r="O582" s="837">
        <v>1</v>
      </c>
      <c r="P582" s="836">
        <v>180</v>
      </c>
      <c r="Q582" s="838">
        <v>1</v>
      </c>
      <c r="R582" s="833">
        <v>1</v>
      </c>
      <c r="S582" s="838">
        <v>1</v>
      </c>
      <c r="T582" s="837">
        <v>1</v>
      </c>
      <c r="U582" s="839">
        <v>1</v>
      </c>
    </row>
    <row r="583" spans="1:21" ht="14.45" customHeight="1" x14ac:dyDescent="0.2">
      <c r="A583" s="832">
        <v>11</v>
      </c>
      <c r="B583" s="833" t="s">
        <v>2224</v>
      </c>
      <c r="C583" s="833" t="s">
        <v>2230</v>
      </c>
      <c r="D583" s="834" t="s">
        <v>4292</v>
      </c>
      <c r="E583" s="835" t="s">
        <v>2247</v>
      </c>
      <c r="F583" s="833" t="s">
        <v>2227</v>
      </c>
      <c r="G583" s="833" t="s">
        <v>2269</v>
      </c>
      <c r="H583" s="833" t="s">
        <v>606</v>
      </c>
      <c r="I583" s="833" t="s">
        <v>3028</v>
      </c>
      <c r="J583" s="833" t="s">
        <v>3029</v>
      </c>
      <c r="K583" s="833"/>
      <c r="L583" s="836">
        <v>496.18</v>
      </c>
      <c r="M583" s="836">
        <v>992.36</v>
      </c>
      <c r="N583" s="833">
        <v>2</v>
      </c>
      <c r="O583" s="837">
        <v>2</v>
      </c>
      <c r="P583" s="836">
        <v>496.18</v>
      </c>
      <c r="Q583" s="838">
        <v>0.5</v>
      </c>
      <c r="R583" s="833">
        <v>1</v>
      </c>
      <c r="S583" s="838">
        <v>0.5</v>
      </c>
      <c r="T583" s="837">
        <v>1</v>
      </c>
      <c r="U583" s="839">
        <v>0.5</v>
      </c>
    </row>
    <row r="584" spans="1:21" ht="14.45" customHeight="1" x14ac:dyDescent="0.2">
      <c r="A584" s="832">
        <v>11</v>
      </c>
      <c r="B584" s="833" t="s">
        <v>2224</v>
      </c>
      <c r="C584" s="833" t="s">
        <v>2230</v>
      </c>
      <c r="D584" s="834" t="s">
        <v>4292</v>
      </c>
      <c r="E584" s="835" t="s">
        <v>2247</v>
      </c>
      <c r="F584" s="833" t="s">
        <v>2227</v>
      </c>
      <c r="G584" s="833" t="s">
        <v>2269</v>
      </c>
      <c r="H584" s="833" t="s">
        <v>606</v>
      </c>
      <c r="I584" s="833" t="s">
        <v>2740</v>
      </c>
      <c r="J584" s="833" t="s">
        <v>2741</v>
      </c>
      <c r="K584" s="833" t="s">
        <v>2742</v>
      </c>
      <c r="L584" s="836">
        <v>350</v>
      </c>
      <c r="M584" s="836">
        <v>350</v>
      </c>
      <c r="N584" s="833">
        <v>1</v>
      </c>
      <c r="O584" s="837">
        <v>1</v>
      </c>
      <c r="P584" s="836">
        <v>350</v>
      </c>
      <c r="Q584" s="838">
        <v>1</v>
      </c>
      <c r="R584" s="833">
        <v>1</v>
      </c>
      <c r="S584" s="838">
        <v>1</v>
      </c>
      <c r="T584" s="837">
        <v>1</v>
      </c>
      <c r="U584" s="839">
        <v>1</v>
      </c>
    </row>
    <row r="585" spans="1:21" ht="14.45" customHeight="1" x14ac:dyDescent="0.2">
      <c r="A585" s="832">
        <v>11</v>
      </c>
      <c r="B585" s="833" t="s">
        <v>2224</v>
      </c>
      <c r="C585" s="833" t="s">
        <v>2230</v>
      </c>
      <c r="D585" s="834" t="s">
        <v>4292</v>
      </c>
      <c r="E585" s="835" t="s">
        <v>2247</v>
      </c>
      <c r="F585" s="833" t="s">
        <v>2227</v>
      </c>
      <c r="G585" s="833" t="s">
        <v>2269</v>
      </c>
      <c r="H585" s="833" t="s">
        <v>606</v>
      </c>
      <c r="I585" s="833" t="s">
        <v>3030</v>
      </c>
      <c r="J585" s="833" t="s">
        <v>3031</v>
      </c>
      <c r="K585" s="833" t="s">
        <v>3032</v>
      </c>
      <c r="L585" s="836">
        <v>239.73</v>
      </c>
      <c r="M585" s="836">
        <v>239.73</v>
      </c>
      <c r="N585" s="833">
        <v>1</v>
      </c>
      <c r="O585" s="837">
        <v>1</v>
      </c>
      <c r="P585" s="836">
        <v>239.73</v>
      </c>
      <c r="Q585" s="838">
        <v>1</v>
      </c>
      <c r="R585" s="833">
        <v>1</v>
      </c>
      <c r="S585" s="838">
        <v>1</v>
      </c>
      <c r="T585" s="837">
        <v>1</v>
      </c>
      <c r="U585" s="839">
        <v>1</v>
      </c>
    </row>
    <row r="586" spans="1:21" ht="14.45" customHeight="1" x14ac:dyDescent="0.2">
      <c r="A586" s="832">
        <v>11</v>
      </c>
      <c r="B586" s="833" t="s">
        <v>2224</v>
      </c>
      <c r="C586" s="833" t="s">
        <v>2230</v>
      </c>
      <c r="D586" s="834" t="s">
        <v>4292</v>
      </c>
      <c r="E586" s="835" t="s">
        <v>2247</v>
      </c>
      <c r="F586" s="833" t="s">
        <v>2227</v>
      </c>
      <c r="G586" s="833" t="s">
        <v>2269</v>
      </c>
      <c r="H586" s="833" t="s">
        <v>606</v>
      </c>
      <c r="I586" s="833" t="s">
        <v>2758</v>
      </c>
      <c r="J586" s="833" t="s">
        <v>2759</v>
      </c>
      <c r="K586" s="833" t="s">
        <v>2760</v>
      </c>
      <c r="L586" s="836">
        <v>350</v>
      </c>
      <c r="M586" s="836">
        <v>350</v>
      </c>
      <c r="N586" s="833">
        <v>1</v>
      </c>
      <c r="O586" s="837">
        <v>1</v>
      </c>
      <c r="P586" s="836"/>
      <c r="Q586" s="838">
        <v>0</v>
      </c>
      <c r="R586" s="833"/>
      <c r="S586" s="838">
        <v>0</v>
      </c>
      <c r="T586" s="837"/>
      <c r="U586" s="839">
        <v>0</v>
      </c>
    </row>
    <row r="587" spans="1:21" ht="14.45" customHeight="1" x14ac:dyDescent="0.2">
      <c r="A587" s="832">
        <v>11</v>
      </c>
      <c r="B587" s="833" t="s">
        <v>2224</v>
      </c>
      <c r="C587" s="833" t="s">
        <v>2230</v>
      </c>
      <c r="D587" s="834" t="s">
        <v>4292</v>
      </c>
      <c r="E587" s="835" t="s">
        <v>2247</v>
      </c>
      <c r="F587" s="833" t="s">
        <v>2227</v>
      </c>
      <c r="G587" s="833" t="s">
        <v>2269</v>
      </c>
      <c r="H587" s="833" t="s">
        <v>606</v>
      </c>
      <c r="I587" s="833" t="s">
        <v>3033</v>
      </c>
      <c r="J587" s="833" t="s">
        <v>3034</v>
      </c>
      <c r="K587" s="833" t="s">
        <v>3035</v>
      </c>
      <c r="L587" s="836">
        <v>3200</v>
      </c>
      <c r="M587" s="836">
        <v>3200</v>
      </c>
      <c r="N587" s="833">
        <v>1</v>
      </c>
      <c r="O587" s="837">
        <v>1</v>
      </c>
      <c r="P587" s="836"/>
      <c r="Q587" s="838">
        <v>0</v>
      </c>
      <c r="R587" s="833"/>
      <c r="S587" s="838">
        <v>0</v>
      </c>
      <c r="T587" s="837"/>
      <c r="U587" s="839">
        <v>0</v>
      </c>
    </row>
    <row r="588" spans="1:21" ht="14.45" customHeight="1" x14ac:dyDescent="0.2">
      <c r="A588" s="832">
        <v>11</v>
      </c>
      <c r="B588" s="833" t="s">
        <v>2224</v>
      </c>
      <c r="C588" s="833" t="s">
        <v>2230</v>
      </c>
      <c r="D588" s="834" t="s">
        <v>4292</v>
      </c>
      <c r="E588" s="835" t="s">
        <v>2247</v>
      </c>
      <c r="F588" s="833" t="s">
        <v>2227</v>
      </c>
      <c r="G588" s="833" t="s">
        <v>2292</v>
      </c>
      <c r="H588" s="833" t="s">
        <v>606</v>
      </c>
      <c r="I588" s="833" t="s">
        <v>2523</v>
      </c>
      <c r="J588" s="833" t="s">
        <v>2524</v>
      </c>
      <c r="K588" s="833" t="s">
        <v>2525</v>
      </c>
      <c r="L588" s="836">
        <v>950</v>
      </c>
      <c r="M588" s="836">
        <v>1900</v>
      </c>
      <c r="N588" s="833">
        <v>2</v>
      </c>
      <c r="O588" s="837">
        <v>2</v>
      </c>
      <c r="P588" s="836">
        <v>1900</v>
      </c>
      <c r="Q588" s="838">
        <v>1</v>
      </c>
      <c r="R588" s="833">
        <v>2</v>
      </c>
      <c r="S588" s="838">
        <v>1</v>
      </c>
      <c r="T588" s="837">
        <v>2</v>
      </c>
      <c r="U588" s="839">
        <v>1</v>
      </c>
    </row>
    <row r="589" spans="1:21" ht="14.45" customHeight="1" x14ac:dyDescent="0.2">
      <c r="A589" s="832">
        <v>11</v>
      </c>
      <c r="B589" s="833" t="s">
        <v>2224</v>
      </c>
      <c r="C589" s="833" t="s">
        <v>2230</v>
      </c>
      <c r="D589" s="834" t="s">
        <v>4292</v>
      </c>
      <c r="E589" s="835" t="s">
        <v>2247</v>
      </c>
      <c r="F589" s="833" t="s">
        <v>2227</v>
      </c>
      <c r="G589" s="833" t="s">
        <v>2292</v>
      </c>
      <c r="H589" s="833" t="s">
        <v>606</v>
      </c>
      <c r="I589" s="833" t="s">
        <v>2345</v>
      </c>
      <c r="J589" s="833" t="s">
        <v>2285</v>
      </c>
      <c r="K589" s="833" t="s">
        <v>2352</v>
      </c>
      <c r="L589" s="836">
        <v>200</v>
      </c>
      <c r="M589" s="836">
        <v>7200</v>
      </c>
      <c r="N589" s="833">
        <v>36</v>
      </c>
      <c r="O589" s="837">
        <v>18</v>
      </c>
      <c r="P589" s="836">
        <v>6800</v>
      </c>
      <c r="Q589" s="838">
        <v>0.94444444444444442</v>
      </c>
      <c r="R589" s="833">
        <v>34</v>
      </c>
      <c r="S589" s="838">
        <v>0.94444444444444442</v>
      </c>
      <c r="T589" s="837">
        <v>17</v>
      </c>
      <c r="U589" s="839">
        <v>0.94444444444444442</v>
      </c>
    </row>
    <row r="590" spans="1:21" ht="14.45" customHeight="1" x14ac:dyDescent="0.2">
      <c r="A590" s="832">
        <v>11</v>
      </c>
      <c r="B590" s="833" t="s">
        <v>2224</v>
      </c>
      <c r="C590" s="833" t="s">
        <v>2230</v>
      </c>
      <c r="D590" s="834" t="s">
        <v>4292</v>
      </c>
      <c r="E590" s="835" t="s">
        <v>2247</v>
      </c>
      <c r="F590" s="833" t="s">
        <v>2227</v>
      </c>
      <c r="G590" s="833" t="s">
        <v>2292</v>
      </c>
      <c r="H590" s="833" t="s">
        <v>606</v>
      </c>
      <c r="I590" s="833" t="s">
        <v>2293</v>
      </c>
      <c r="J590" s="833" t="s">
        <v>2294</v>
      </c>
      <c r="K590" s="833" t="s">
        <v>2295</v>
      </c>
      <c r="L590" s="836">
        <v>278.75</v>
      </c>
      <c r="M590" s="836">
        <v>37352.5</v>
      </c>
      <c r="N590" s="833">
        <v>134</v>
      </c>
      <c r="O590" s="837">
        <v>62</v>
      </c>
      <c r="P590" s="836">
        <v>32335</v>
      </c>
      <c r="Q590" s="838">
        <v>0.86567164179104472</v>
      </c>
      <c r="R590" s="833">
        <v>116</v>
      </c>
      <c r="S590" s="838">
        <v>0.86567164179104472</v>
      </c>
      <c r="T590" s="837">
        <v>58</v>
      </c>
      <c r="U590" s="839">
        <v>0.93548387096774188</v>
      </c>
    </row>
    <row r="591" spans="1:21" ht="14.45" customHeight="1" x14ac:dyDescent="0.2">
      <c r="A591" s="832">
        <v>11</v>
      </c>
      <c r="B591" s="833" t="s">
        <v>2224</v>
      </c>
      <c r="C591" s="833" t="s">
        <v>2230</v>
      </c>
      <c r="D591" s="834" t="s">
        <v>4292</v>
      </c>
      <c r="E591" s="835" t="s">
        <v>2247</v>
      </c>
      <c r="F591" s="833" t="s">
        <v>2227</v>
      </c>
      <c r="G591" s="833" t="s">
        <v>2292</v>
      </c>
      <c r="H591" s="833" t="s">
        <v>606</v>
      </c>
      <c r="I591" s="833" t="s">
        <v>3036</v>
      </c>
      <c r="J591" s="833" t="s">
        <v>3037</v>
      </c>
      <c r="K591" s="833" t="s">
        <v>3038</v>
      </c>
      <c r="L591" s="836">
        <v>276.45</v>
      </c>
      <c r="M591" s="836">
        <v>552.9</v>
      </c>
      <c r="N591" s="833">
        <v>2</v>
      </c>
      <c r="O591" s="837">
        <v>1</v>
      </c>
      <c r="P591" s="836">
        <v>552.9</v>
      </c>
      <c r="Q591" s="838">
        <v>1</v>
      </c>
      <c r="R591" s="833">
        <v>2</v>
      </c>
      <c r="S591" s="838">
        <v>1</v>
      </c>
      <c r="T591" s="837">
        <v>1</v>
      </c>
      <c r="U591" s="839">
        <v>1</v>
      </c>
    </row>
    <row r="592" spans="1:21" ht="14.45" customHeight="1" x14ac:dyDescent="0.2">
      <c r="A592" s="832">
        <v>11</v>
      </c>
      <c r="B592" s="833" t="s">
        <v>2224</v>
      </c>
      <c r="C592" s="833" t="s">
        <v>2230</v>
      </c>
      <c r="D592" s="834" t="s">
        <v>4292</v>
      </c>
      <c r="E592" s="835" t="s">
        <v>2247</v>
      </c>
      <c r="F592" s="833" t="s">
        <v>2227</v>
      </c>
      <c r="G592" s="833" t="s">
        <v>2292</v>
      </c>
      <c r="H592" s="833" t="s">
        <v>606</v>
      </c>
      <c r="I592" s="833" t="s">
        <v>3039</v>
      </c>
      <c r="J592" s="833" t="s">
        <v>3040</v>
      </c>
      <c r="K592" s="833" t="s">
        <v>3041</v>
      </c>
      <c r="L592" s="836">
        <v>296.48</v>
      </c>
      <c r="M592" s="836">
        <v>1185.92</v>
      </c>
      <c r="N592" s="833">
        <v>4</v>
      </c>
      <c r="O592" s="837">
        <v>2</v>
      </c>
      <c r="P592" s="836">
        <v>1185.92</v>
      </c>
      <c r="Q592" s="838">
        <v>1</v>
      </c>
      <c r="R592" s="833">
        <v>4</v>
      </c>
      <c r="S592" s="838">
        <v>1</v>
      </c>
      <c r="T592" s="837">
        <v>2</v>
      </c>
      <c r="U592" s="839">
        <v>1</v>
      </c>
    </row>
    <row r="593" spans="1:21" ht="14.45" customHeight="1" x14ac:dyDescent="0.2">
      <c r="A593" s="832">
        <v>11</v>
      </c>
      <c r="B593" s="833" t="s">
        <v>2224</v>
      </c>
      <c r="C593" s="833" t="s">
        <v>2230</v>
      </c>
      <c r="D593" s="834" t="s">
        <v>4292</v>
      </c>
      <c r="E593" s="835" t="s">
        <v>2247</v>
      </c>
      <c r="F593" s="833" t="s">
        <v>2227</v>
      </c>
      <c r="G593" s="833" t="s">
        <v>2292</v>
      </c>
      <c r="H593" s="833" t="s">
        <v>606</v>
      </c>
      <c r="I593" s="833" t="s">
        <v>2537</v>
      </c>
      <c r="J593" s="833" t="s">
        <v>2538</v>
      </c>
      <c r="K593" s="833" t="s">
        <v>2539</v>
      </c>
      <c r="L593" s="836">
        <v>1242.3499999999999</v>
      </c>
      <c r="M593" s="836">
        <v>2484.6999999999998</v>
      </c>
      <c r="N593" s="833">
        <v>2</v>
      </c>
      <c r="O593" s="837">
        <v>2</v>
      </c>
      <c r="P593" s="836">
        <v>1242.3499999999999</v>
      </c>
      <c r="Q593" s="838">
        <v>0.5</v>
      </c>
      <c r="R593" s="833">
        <v>1</v>
      </c>
      <c r="S593" s="838">
        <v>0.5</v>
      </c>
      <c r="T593" s="837">
        <v>1</v>
      </c>
      <c r="U593" s="839">
        <v>0.5</v>
      </c>
    </row>
    <row r="594" spans="1:21" ht="14.45" customHeight="1" x14ac:dyDescent="0.2">
      <c r="A594" s="832">
        <v>11</v>
      </c>
      <c r="B594" s="833" t="s">
        <v>2224</v>
      </c>
      <c r="C594" s="833" t="s">
        <v>2230</v>
      </c>
      <c r="D594" s="834" t="s">
        <v>4292</v>
      </c>
      <c r="E594" s="835" t="s">
        <v>2247</v>
      </c>
      <c r="F594" s="833" t="s">
        <v>2227</v>
      </c>
      <c r="G594" s="833" t="s">
        <v>2552</v>
      </c>
      <c r="H594" s="833" t="s">
        <v>606</v>
      </c>
      <c r="I594" s="833" t="s">
        <v>2761</v>
      </c>
      <c r="J594" s="833" t="s">
        <v>2762</v>
      </c>
      <c r="K594" s="833" t="s">
        <v>2763</v>
      </c>
      <c r="L594" s="836">
        <v>1659.44</v>
      </c>
      <c r="M594" s="836">
        <v>24891.600000000002</v>
      </c>
      <c r="N594" s="833">
        <v>15</v>
      </c>
      <c r="O594" s="837">
        <v>12</v>
      </c>
      <c r="P594" s="836">
        <v>8297.2000000000007</v>
      </c>
      <c r="Q594" s="838">
        <v>0.33333333333333331</v>
      </c>
      <c r="R594" s="833">
        <v>5</v>
      </c>
      <c r="S594" s="838">
        <v>0.33333333333333331</v>
      </c>
      <c r="T594" s="837">
        <v>5</v>
      </c>
      <c r="U594" s="839">
        <v>0.41666666666666669</v>
      </c>
    </row>
    <row r="595" spans="1:21" ht="14.45" customHeight="1" x14ac:dyDescent="0.2">
      <c r="A595" s="832">
        <v>11</v>
      </c>
      <c r="B595" s="833" t="s">
        <v>2224</v>
      </c>
      <c r="C595" s="833" t="s">
        <v>2230</v>
      </c>
      <c r="D595" s="834" t="s">
        <v>4292</v>
      </c>
      <c r="E595" s="835" t="s">
        <v>2247</v>
      </c>
      <c r="F595" s="833" t="s">
        <v>2227</v>
      </c>
      <c r="G595" s="833" t="s">
        <v>2552</v>
      </c>
      <c r="H595" s="833" t="s">
        <v>606</v>
      </c>
      <c r="I595" s="833" t="s">
        <v>2477</v>
      </c>
      <c r="J595" s="833" t="s">
        <v>2478</v>
      </c>
      <c r="K595" s="833" t="s">
        <v>2479</v>
      </c>
      <c r="L595" s="836">
        <v>1659.44</v>
      </c>
      <c r="M595" s="836">
        <v>3318.88</v>
      </c>
      <c r="N595" s="833">
        <v>2</v>
      </c>
      <c r="O595" s="837">
        <v>1</v>
      </c>
      <c r="P595" s="836">
        <v>3318.88</v>
      </c>
      <c r="Q595" s="838">
        <v>1</v>
      </c>
      <c r="R595" s="833">
        <v>2</v>
      </c>
      <c r="S595" s="838">
        <v>1</v>
      </c>
      <c r="T595" s="837">
        <v>1</v>
      </c>
      <c r="U595" s="839">
        <v>1</v>
      </c>
    </row>
    <row r="596" spans="1:21" ht="14.45" customHeight="1" x14ac:dyDescent="0.2">
      <c r="A596" s="832">
        <v>11</v>
      </c>
      <c r="B596" s="833" t="s">
        <v>2224</v>
      </c>
      <c r="C596" s="833" t="s">
        <v>2230</v>
      </c>
      <c r="D596" s="834" t="s">
        <v>4292</v>
      </c>
      <c r="E596" s="835" t="s">
        <v>2247</v>
      </c>
      <c r="F596" s="833" t="s">
        <v>2227</v>
      </c>
      <c r="G596" s="833" t="s">
        <v>2552</v>
      </c>
      <c r="H596" s="833" t="s">
        <v>606</v>
      </c>
      <c r="I596" s="833" t="s">
        <v>3042</v>
      </c>
      <c r="J596" s="833" t="s">
        <v>3043</v>
      </c>
      <c r="K596" s="833" t="s">
        <v>3044</v>
      </c>
      <c r="L596" s="836">
        <v>1659.44</v>
      </c>
      <c r="M596" s="836">
        <v>1659.44</v>
      </c>
      <c r="N596" s="833">
        <v>1</v>
      </c>
      <c r="O596" s="837">
        <v>1</v>
      </c>
      <c r="P596" s="836"/>
      <c r="Q596" s="838">
        <v>0</v>
      </c>
      <c r="R596" s="833"/>
      <c r="S596" s="838">
        <v>0</v>
      </c>
      <c r="T596" s="837"/>
      <c r="U596" s="839">
        <v>0</v>
      </c>
    </row>
    <row r="597" spans="1:21" ht="14.45" customHeight="1" x14ac:dyDescent="0.2">
      <c r="A597" s="832">
        <v>11</v>
      </c>
      <c r="B597" s="833" t="s">
        <v>2224</v>
      </c>
      <c r="C597" s="833" t="s">
        <v>2230</v>
      </c>
      <c r="D597" s="834" t="s">
        <v>4292</v>
      </c>
      <c r="E597" s="835" t="s">
        <v>2247</v>
      </c>
      <c r="F597" s="833" t="s">
        <v>2227</v>
      </c>
      <c r="G597" s="833" t="s">
        <v>3045</v>
      </c>
      <c r="H597" s="833" t="s">
        <v>606</v>
      </c>
      <c r="I597" s="833" t="s">
        <v>3009</v>
      </c>
      <c r="J597" s="833" t="s">
        <v>3010</v>
      </c>
      <c r="K597" s="833" t="s">
        <v>3011</v>
      </c>
      <c r="L597" s="836">
        <v>38233</v>
      </c>
      <c r="M597" s="836">
        <v>76466</v>
      </c>
      <c r="N597" s="833">
        <v>2</v>
      </c>
      <c r="O597" s="837">
        <v>2</v>
      </c>
      <c r="P597" s="836"/>
      <c r="Q597" s="838">
        <v>0</v>
      </c>
      <c r="R597" s="833"/>
      <c r="S597" s="838">
        <v>0</v>
      </c>
      <c r="T597" s="837"/>
      <c r="U597" s="839">
        <v>0</v>
      </c>
    </row>
    <row r="598" spans="1:21" ht="14.45" customHeight="1" x14ac:dyDescent="0.2">
      <c r="A598" s="832">
        <v>11</v>
      </c>
      <c r="B598" s="833" t="s">
        <v>2224</v>
      </c>
      <c r="C598" s="833" t="s">
        <v>2230</v>
      </c>
      <c r="D598" s="834" t="s">
        <v>4292</v>
      </c>
      <c r="E598" s="835" t="s">
        <v>2248</v>
      </c>
      <c r="F598" s="833" t="s">
        <v>2225</v>
      </c>
      <c r="G598" s="833" t="s">
        <v>2375</v>
      </c>
      <c r="H598" s="833" t="s">
        <v>606</v>
      </c>
      <c r="I598" s="833" t="s">
        <v>2376</v>
      </c>
      <c r="J598" s="833" t="s">
        <v>2377</v>
      </c>
      <c r="K598" s="833" t="s">
        <v>2378</v>
      </c>
      <c r="L598" s="836">
        <v>159.71</v>
      </c>
      <c r="M598" s="836">
        <v>479.13</v>
      </c>
      <c r="N598" s="833">
        <v>3</v>
      </c>
      <c r="O598" s="837">
        <v>0.5</v>
      </c>
      <c r="P598" s="836"/>
      <c r="Q598" s="838">
        <v>0</v>
      </c>
      <c r="R598" s="833"/>
      <c r="S598" s="838">
        <v>0</v>
      </c>
      <c r="T598" s="837"/>
      <c r="U598" s="839">
        <v>0</v>
      </c>
    </row>
    <row r="599" spans="1:21" ht="14.45" customHeight="1" x14ac:dyDescent="0.2">
      <c r="A599" s="832">
        <v>11</v>
      </c>
      <c r="B599" s="833" t="s">
        <v>2224</v>
      </c>
      <c r="C599" s="833" t="s">
        <v>2230</v>
      </c>
      <c r="D599" s="834" t="s">
        <v>4292</v>
      </c>
      <c r="E599" s="835" t="s">
        <v>2248</v>
      </c>
      <c r="F599" s="833" t="s">
        <v>2225</v>
      </c>
      <c r="G599" s="833" t="s">
        <v>2328</v>
      </c>
      <c r="H599" s="833" t="s">
        <v>650</v>
      </c>
      <c r="I599" s="833" t="s">
        <v>1880</v>
      </c>
      <c r="J599" s="833" t="s">
        <v>989</v>
      </c>
      <c r="K599" s="833" t="s">
        <v>1029</v>
      </c>
      <c r="L599" s="836">
        <v>96.04</v>
      </c>
      <c r="M599" s="836">
        <v>192.08</v>
      </c>
      <c r="N599" s="833">
        <v>2</v>
      </c>
      <c r="O599" s="837">
        <v>0.5</v>
      </c>
      <c r="P599" s="836">
        <v>192.08</v>
      </c>
      <c r="Q599" s="838">
        <v>1</v>
      </c>
      <c r="R599" s="833">
        <v>2</v>
      </c>
      <c r="S599" s="838">
        <v>1</v>
      </c>
      <c r="T599" s="837">
        <v>0.5</v>
      </c>
      <c r="U599" s="839">
        <v>1</v>
      </c>
    </row>
    <row r="600" spans="1:21" ht="14.45" customHeight="1" x14ac:dyDescent="0.2">
      <c r="A600" s="832">
        <v>11</v>
      </c>
      <c r="B600" s="833" t="s">
        <v>2224</v>
      </c>
      <c r="C600" s="833" t="s">
        <v>2230</v>
      </c>
      <c r="D600" s="834" t="s">
        <v>4292</v>
      </c>
      <c r="E600" s="835" t="s">
        <v>2248</v>
      </c>
      <c r="F600" s="833" t="s">
        <v>2225</v>
      </c>
      <c r="G600" s="833" t="s">
        <v>2381</v>
      </c>
      <c r="H600" s="833" t="s">
        <v>606</v>
      </c>
      <c r="I600" s="833" t="s">
        <v>2382</v>
      </c>
      <c r="J600" s="833" t="s">
        <v>2383</v>
      </c>
      <c r="K600" s="833" t="s">
        <v>2384</v>
      </c>
      <c r="L600" s="836">
        <v>52.87</v>
      </c>
      <c r="M600" s="836">
        <v>317.21999999999997</v>
      </c>
      <c r="N600" s="833">
        <v>6</v>
      </c>
      <c r="O600" s="837">
        <v>5.5</v>
      </c>
      <c r="P600" s="836">
        <v>158.60999999999999</v>
      </c>
      <c r="Q600" s="838">
        <v>0.5</v>
      </c>
      <c r="R600" s="833">
        <v>3</v>
      </c>
      <c r="S600" s="838">
        <v>0.5</v>
      </c>
      <c r="T600" s="837">
        <v>2.5</v>
      </c>
      <c r="U600" s="839">
        <v>0.45454545454545453</v>
      </c>
    </row>
    <row r="601" spans="1:21" ht="14.45" customHeight="1" x14ac:dyDescent="0.2">
      <c r="A601" s="832">
        <v>11</v>
      </c>
      <c r="B601" s="833" t="s">
        <v>2224</v>
      </c>
      <c r="C601" s="833" t="s">
        <v>2230</v>
      </c>
      <c r="D601" s="834" t="s">
        <v>4292</v>
      </c>
      <c r="E601" s="835" t="s">
        <v>2248</v>
      </c>
      <c r="F601" s="833" t="s">
        <v>2225</v>
      </c>
      <c r="G601" s="833" t="s">
        <v>2381</v>
      </c>
      <c r="H601" s="833" t="s">
        <v>606</v>
      </c>
      <c r="I601" s="833" t="s">
        <v>3046</v>
      </c>
      <c r="J601" s="833" t="s">
        <v>3047</v>
      </c>
      <c r="K601" s="833" t="s">
        <v>2771</v>
      </c>
      <c r="L601" s="836">
        <v>70.48</v>
      </c>
      <c r="M601" s="836">
        <v>70.48</v>
      </c>
      <c r="N601" s="833">
        <v>1</v>
      </c>
      <c r="O601" s="837">
        <v>1</v>
      </c>
      <c r="P601" s="836"/>
      <c r="Q601" s="838">
        <v>0</v>
      </c>
      <c r="R601" s="833"/>
      <c r="S601" s="838">
        <v>0</v>
      </c>
      <c r="T601" s="837"/>
      <c r="U601" s="839">
        <v>0</v>
      </c>
    </row>
    <row r="602" spans="1:21" ht="14.45" customHeight="1" x14ac:dyDescent="0.2">
      <c r="A602" s="832">
        <v>11</v>
      </c>
      <c r="B602" s="833" t="s">
        <v>2224</v>
      </c>
      <c r="C602" s="833" t="s">
        <v>2230</v>
      </c>
      <c r="D602" s="834" t="s">
        <v>4292</v>
      </c>
      <c r="E602" s="835" t="s">
        <v>2248</v>
      </c>
      <c r="F602" s="833" t="s">
        <v>2225</v>
      </c>
      <c r="G602" s="833" t="s">
        <v>3048</v>
      </c>
      <c r="H602" s="833" t="s">
        <v>606</v>
      </c>
      <c r="I602" s="833" t="s">
        <v>3049</v>
      </c>
      <c r="J602" s="833" t="s">
        <v>759</v>
      </c>
      <c r="K602" s="833" t="s">
        <v>3050</v>
      </c>
      <c r="L602" s="836">
        <v>0</v>
      </c>
      <c r="M602" s="836">
        <v>0</v>
      </c>
      <c r="N602" s="833">
        <v>1</v>
      </c>
      <c r="O602" s="837">
        <v>1</v>
      </c>
      <c r="P602" s="836">
        <v>0</v>
      </c>
      <c r="Q602" s="838"/>
      <c r="R602" s="833">
        <v>1</v>
      </c>
      <c r="S602" s="838">
        <v>1</v>
      </c>
      <c r="T602" s="837">
        <v>1</v>
      </c>
      <c r="U602" s="839">
        <v>1</v>
      </c>
    </row>
    <row r="603" spans="1:21" ht="14.45" customHeight="1" x14ac:dyDescent="0.2">
      <c r="A603" s="832">
        <v>11</v>
      </c>
      <c r="B603" s="833" t="s">
        <v>2224</v>
      </c>
      <c r="C603" s="833" t="s">
        <v>2230</v>
      </c>
      <c r="D603" s="834" t="s">
        <v>4292</v>
      </c>
      <c r="E603" s="835" t="s">
        <v>2248</v>
      </c>
      <c r="F603" s="833" t="s">
        <v>2225</v>
      </c>
      <c r="G603" s="833" t="s">
        <v>3051</v>
      </c>
      <c r="H603" s="833" t="s">
        <v>606</v>
      </c>
      <c r="I603" s="833" t="s">
        <v>3052</v>
      </c>
      <c r="J603" s="833" t="s">
        <v>3053</v>
      </c>
      <c r="K603" s="833" t="s">
        <v>3054</v>
      </c>
      <c r="L603" s="836">
        <v>0</v>
      </c>
      <c r="M603" s="836">
        <v>0</v>
      </c>
      <c r="N603" s="833">
        <v>1</v>
      </c>
      <c r="O603" s="837">
        <v>0.5</v>
      </c>
      <c r="P603" s="836">
        <v>0</v>
      </c>
      <c r="Q603" s="838"/>
      <c r="R603" s="833">
        <v>1</v>
      </c>
      <c r="S603" s="838">
        <v>1</v>
      </c>
      <c r="T603" s="837">
        <v>0.5</v>
      </c>
      <c r="U603" s="839">
        <v>1</v>
      </c>
    </row>
    <row r="604" spans="1:21" ht="14.45" customHeight="1" x14ac:dyDescent="0.2">
      <c r="A604" s="832">
        <v>11</v>
      </c>
      <c r="B604" s="833" t="s">
        <v>2224</v>
      </c>
      <c r="C604" s="833" t="s">
        <v>2230</v>
      </c>
      <c r="D604" s="834" t="s">
        <v>4292</v>
      </c>
      <c r="E604" s="835" t="s">
        <v>2248</v>
      </c>
      <c r="F604" s="833" t="s">
        <v>2225</v>
      </c>
      <c r="G604" s="833" t="s">
        <v>3051</v>
      </c>
      <c r="H604" s="833" t="s">
        <v>606</v>
      </c>
      <c r="I604" s="833" t="s">
        <v>3055</v>
      </c>
      <c r="J604" s="833" t="s">
        <v>3053</v>
      </c>
      <c r="K604" s="833" t="s">
        <v>3056</v>
      </c>
      <c r="L604" s="836">
        <v>0</v>
      </c>
      <c r="M604" s="836">
        <v>0</v>
      </c>
      <c r="N604" s="833">
        <v>1</v>
      </c>
      <c r="O604" s="837">
        <v>0.5</v>
      </c>
      <c r="P604" s="836">
        <v>0</v>
      </c>
      <c r="Q604" s="838"/>
      <c r="R604" s="833">
        <v>1</v>
      </c>
      <c r="S604" s="838">
        <v>1</v>
      </c>
      <c r="T604" s="837">
        <v>0.5</v>
      </c>
      <c r="U604" s="839">
        <v>1</v>
      </c>
    </row>
    <row r="605" spans="1:21" ht="14.45" customHeight="1" x14ac:dyDescent="0.2">
      <c r="A605" s="832">
        <v>11</v>
      </c>
      <c r="B605" s="833" t="s">
        <v>2224</v>
      </c>
      <c r="C605" s="833" t="s">
        <v>2230</v>
      </c>
      <c r="D605" s="834" t="s">
        <v>4292</v>
      </c>
      <c r="E605" s="835" t="s">
        <v>2248</v>
      </c>
      <c r="F605" s="833" t="s">
        <v>2225</v>
      </c>
      <c r="G605" s="833" t="s">
        <v>2412</v>
      </c>
      <c r="H605" s="833" t="s">
        <v>606</v>
      </c>
      <c r="I605" s="833" t="s">
        <v>2413</v>
      </c>
      <c r="J605" s="833" t="s">
        <v>2414</v>
      </c>
      <c r="K605" s="833" t="s">
        <v>2415</v>
      </c>
      <c r="L605" s="836">
        <v>159.71</v>
      </c>
      <c r="M605" s="836">
        <v>3833.04</v>
      </c>
      <c r="N605" s="833">
        <v>24</v>
      </c>
      <c r="O605" s="837">
        <v>7</v>
      </c>
      <c r="P605" s="836">
        <v>2395.65</v>
      </c>
      <c r="Q605" s="838">
        <v>0.625</v>
      </c>
      <c r="R605" s="833">
        <v>15</v>
      </c>
      <c r="S605" s="838">
        <v>0.625</v>
      </c>
      <c r="T605" s="837">
        <v>5</v>
      </c>
      <c r="U605" s="839">
        <v>0.7142857142857143</v>
      </c>
    </row>
    <row r="606" spans="1:21" ht="14.45" customHeight="1" x14ac:dyDescent="0.2">
      <c r="A606" s="832">
        <v>11</v>
      </c>
      <c r="B606" s="833" t="s">
        <v>2224</v>
      </c>
      <c r="C606" s="833" t="s">
        <v>2230</v>
      </c>
      <c r="D606" s="834" t="s">
        <v>4292</v>
      </c>
      <c r="E606" s="835" t="s">
        <v>2248</v>
      </c>
      <c r="F606" s="833" t="s">
        <v>2225</v>
      </c>
      <c r="G606" s="833" t="s">
        <v>2412</v>
      </c>
      <c r="H606" s="833" t="s">
        <v>606</v>
      </c>
      <c r="I606" s="833" t="s">
        <v>2594</v>
      </c>
      <c r="J606" s="833" t="s">
        <v>2414</v>
      </c>
      <c r="K606" s="833" t="s">
        <v>2595</v>
      </c>
      <c r="L606" s="836">
        <v>159.71</v>
      </c>
      <c r="M606" s="836">
        <v>479.13</v>
      </c>
      <c r="N606" s="833">
        <v>3</v>
      </c>
      <c r="O606" s="837">
        <v>1</v>
      </c>
      <c r="P606" s="836"/>
      <c r="Q606" s="838">
        <v>0</v>
      </c>
      <c r="R606" s="833"/>
      <c r="S606" s="838">
        <v>0</v>
      </c>
      <c r="T606" s="837"/>
      <c r="U606" s="839">
        <v>0</v>
      </c>
    </row>
    <row r="607" spans="1:21" ht="14.45" customHeight="1" x14ac:dyDescent="0.2">
      <c r="A607" s="832">
        <v>11</v>
      </c>
      <c r="B607" s="833" t="s">
        <v>2224</v>
      </c>
      <c r="C607" s="833" t="s">
        <v>2230</v>
      </c>
      <c r="D607" s="834" t="s">
        <v>4292</v>
      </c>
      <c r="E607" s="835" t="s">
        <v>2248</v>
      </c>
      <c r="F607" s="833" t="s">
        <v>2225</v>
      </c>
      <c r="G607" s="833" t="s">
        <v>2596</v>
      </c>
      <c r="H607" s="833" t="s">
        <v>606</v>
      </c>
      <c r="I607" s="833" t="s">
        <v>2810</v>
      </c>
      <c r="J607" s="833" t="s">
        <v>717</v>
      </c>
      <c r="K607" s="833" t="s">
        <v>2811</v>
      </c>
      <c r="L607" s="836">
        <v>0</v>
      </c>
      <c r="M607" s="836">
        <v>0</v>
      </c>
      <c r="N607" s="833">
        <v>1</v>
      </c>
      <c r="O607" s="837">
        <v>0.5</v>
      </c>
      <c r="P607" s="836">
        <v>0</v>
      </c>
      <c r="Q607" s="838"/>
      <c r="R607" s="833">
        <v>1</v>
      </c>
      <c r="S607" s="838">
        <v>1</v>
      </c>
      <c r="T607" s="837">
        <v>0.5</v>
      </c>
      <c r="U607" s="839">
        <v>1</v>
      </c>
    </row>
    <row r="608" spans="1:21" ht="14.45" customHeight="1" x14ac:dyDescent="0.2">
      <c r="A608" s="832">
        <v>11</v>
      </c>
      <c r="B608" s="833" t="s">
        <v>2224</v>
      </c>
      <c r="C608" s="833" t="s">
        <v>2230</v>
      </c>
      <c r="D608" s="834" t="s">
        <v>4292</v>
      </c>
      <c r="E608" s="835" t="s">
        <v>2248</v>
      </c>
      <c r="F608" s="833" t="s">
        <v>2225</v>
      </c>
      <c r="G608" s="833" t="s">
        <v>2313</v>
      </c>
      <c r="H608" s="833" t="s">
        <v>606</v>
      </c>
      <c r="I608" s="833" t="s">
        <v>2329</v>
      </c>
      <c r="J608" s="833" t="s">
        <v>2315</v>
      </c>
      <c r="K608" s="833" t="s">
        <v>2330</v>
      </c>
      <c r="L608" s="836">
        <v>45.89</v>
      </c>
      <c r="M608" s="836">
        <v>91.78</v>
      </c>
      <c r="N608" s="833">
        <v>2</v>
      </c>
      <c r="O608" s="837">
        <v>1</v>
      </c>
      <c r="P608" s="836"/>
      <c r="Q608" s="838">
        <v>0</v>
      </c>
      <c r="R608" s="833"/>
      <c r="S608" s="838">
        <v>0</v>
      </c>
      <c r="T608" s="837"/>
      <c r="U608" s="839">
        <v>0</v>
      </c>
    </row>
    <row r="609" spans="1:21" ht="14.45" customHeight="1" x14ac:dyDescent="0.2">
      <c r="A609" s="832">
        <v>11</v>
      </c>
      <c r="B609" s="833" t="s">
        <v>2224</v>
      </c>
      <c r="C609" s="833" t="s">
        <v>2230</v>
      </c>
      <c r="D609" s="834" t="s">
        <v>4292</v>
      </c>
      <c r="E609" s="835" t="s">
        <v>2248</v>
      </c>
      <c r="F609" s="833" t="s">
        <v>2225</v>
      </c>
      <c r="G609" s="833" t="s">
        <v>2313</v>
      </c>
      <c r="H609" s="833" t="s">
        <v>606</v>
      </c>
      <c r="I609" s="833" t="s">
        <v>2314</v>
      </c>
      <c r="J609" s="833" t="s">
        <v>2315</v>
      </c>
      <c r="K609" s="833" t="s">
        <v>2316</v>
      </c>
      <c r="L609" s="836">
        <v>91.78</v>
      </c>
      <c r="M609" s="836">
        <v>91.78</v>
      </c>
      <c r="N609" s="833">
        <v>1</v>
      </c>
      <c r="O609" s="837">
        <v>1</v>
      </c>
      <c r="P609" s="836">
        <v>91.78</v>
      </c>
      <c r="Q609" s="838">
        <v>1</v>
      </c>
      <c r="R609" s="833">
        <v>1</v>
      </c>
      <c r="S609" s="838">
        <v>1</v>
      </c>
      <c r="T609" s="837">
        <v>1</v>
      </c>
      <c r="U609" s="839">
        <v>1</v>
      </c>
    </row>
    <row r="610" spans="1:21" ht="14.45" customHeight="1" x14ac:dyDescent="0.2">
      <c r="A610" s="832">
        <v>11</v>
      </c>
      <c r="B610" s="833" t="s">
        <v>2224</v>
      </c>
      <c r="C610" s="833" t="s">
        <v>2230</v>
      </c>
      <c r="D610" s="834" t="s">
        <v>4292</v>
      </c>
      <c r="E610" s="835" t="s">
        <v>2248</v>
      </c>
      <c r="F610" s="833" t="s">
        <v>2225</v>
      </c>
      <c r="G610" s="833" t="s">
        <v>2313</v>
      </c>
      <c r="H610" s="833" t="s">
        <v>606</v>
      </c>
      <c r="I610" s="833" t="s">
        <v>3057</v>
      </c>
      <c r="J610" s="833" t="s">
        <v>2906</v>
      </c>
      <c r="K610" s="833" t="s">
        <v>3058</v>
      </c>
      <c r="L610" s="836">
        <v>0</v>
      </c>
      <c r="M610" s="836">
        <v>0</v>
      </c>
      <c r="N610" s="833">
        <v>1</v>
      </c>
      <c r="O610" s="837">
        <v>0.5</v>
      </c>
      <c r="P610" s="836"/>
      <c r="Q610" s="838"/>
      <c r="R610" s="833"/>
      <c r="S610" s="838">
        <v>0</v>
      </c>
      <c r="T610" s="837"/>
      <c r="U610" s="839">
        <v>0</v>
      </c>
    </row>
    <row r="611" spans="1:21" ht="14.45" customHeight="1" x14ac:dyDescent="0.2">
      <c r="A611" s="832">
        <v>11</v>
      </c>
      <c r="B611" s="833" t="s">
        <v>2224</v>
      </c>
      <c r="C611" s="833" t="s">
        <v>2230</v>
      </c>
      <c r="D611" s="834" t="s">
        <v>4292</v>
      </c>
      <c r="E611" s="835" t="s">
        <v>2248</v>
      </c>
      <c r="F611" s="833" t="s">
        <v>2225</v>
      </c>
      <c r="G611" s="833" t="s">
        <v>2430</v>
      </c>
      <c r="H611" s="833" t="s">
        <v>650</v>
      </c>
      <c r="I611" s="833" t="s">
        <v>2096</v>
      </c>
      <c r="J611" s="833" t="s">
        <v>2097</v>
      </c>
      <c r="K611" s="833" t="s">
        <v>2098</v>
      </c>
      <c r="L611" s="836">
        <v>70.48</v>
      </c>
      <c r="M611" s="836">
        <v>140.96</v>
      </c>
      <c r="N611" s="833">
        <v>2</v>
      </c>
      <c r="O611" s="837">
        <v>2</v>
      </c>
      <c r="P611" s="836"/>
      <c r="Q611" s="838">
        <v>0</v>
      </c>
      <c r="R611" s="833"/>
      <c r="S611" s="838">
        <v>0</v>
      </c>
      <c r="T611" s="837"/>
      <c r="U611" s="839">
        <v>0</v>
      </c>
    </row>
    <row r="612" spans="1:21" ht="14.45" customHeight="1" x14ac:dyDescent="0.2">
      <c r="A612" s="832">
        <v>11</v>
      </c>
      <c r="B612" s="833" t="s">
        <v>2224</v>
      </c>
      <c r="C612" s="833" t="s">
        <v>2230</v>
      </c>
      <c r="D612" s="834" t="s">
        <v>4292</v>
      </c>
      <c r="E612" s="835" t="s">
        <v>2248</v>
      </c>
      <c r="F612" s="833" t="s">
        <v>2225</v>
      </c>
      <c r="G612" s="833" t="s">
        <v>2430</v>
      </c>
      <c r="H612" s="833" t="s">
        <v>650</v>
      </c>
      <c r="I612" s="833" t="s">
        <v>2431</v>
      </c>
      <c r="J612" s="833" t="s">
        <v>2097</v>
      </c>
      <c r="K612" s="833" t="s">
        <v>2432</v>
      </c>
      <c r="L612" s="836">
        <v>140.96</v>
      </c>
      <c r="M612" s="836">
        <v>140.96</v>
      </c>
      <c r="N612" s="833">
        <v>1</v>
      </c>
      <c r="O612" s="837">
        <v>0.5</v>
      </c>
      <c r="P612" s="836"/>
      <c r="Q612" s="838">
        <v>0</v>
      </c>
      <c r="R612" s="833"/>
      <c r="S612" s="838">
        <v>0</v>
      </c>
      <c r="T612" s="837"/>
      <c r="U612" s="839">
        <v>0</v>
      </c>
    </row>
    <row r="613" spans="1:21" ht="14.45" customHeight="1" x14ac:dyDescent="0.2">
      <c r="A613" s="832">
        <v>11</v>
      </c>
      <c r="B613" s="833" t="s">
        <v>2224</v>
      </c>
      <c r="C613" s="833" t="s">
        <v>2230</v>
      </c>
      <c r="D613" s="834" t="s">
        <v>4292</v>
      </c>
      <c r="E613" s="835" t="s">
        <v>2248</v>
      </c>
      <c r="F613" s="833" t="s">
        <v>2225</v>
      </c>
      <c r="G613" s="833" t="s">
        <v>2273</v>
      </c>
      <c r="H613" s="833" t="s">
        <v>650</v>
      </c>
      <c r="I613" s="833" t="s">
        <v>1819</v>
      </c>
      <c r="J613" s="833" t="s">
        <v>765</v>
      </c>
      <c r="K613" s="833" t="s">
        <v>1820</v>
      </c>
      <c r="L613" s="836">
        <v>368.16</v>
      </c>
      <c r="M613" s="836">
        <v>1104.48</v>
      </c>
      <c r="N613" s="833">
        <v>3</v>
      </c>
      <c r="O613" s="837">
        <v>2</v>
      </c>
      <c r="P613" s="836">
        <v>368.16</v>
      </c>
      <c r="Q613" s="838">
        <v>0.33333333333333337</v>
      </c>
      <c r="R613" s="833">
        <v>1</v>
      </c>
      <c r="S613" s="838">
        <v>0.33333333333333331</v>
      </c>
      <c r="T613" s="837">
        <v>1</v>
      </c>
      <c r="U613" s="839">
        <v>0.5</v>
      </c>
    </row>
    <row r="614" spans="1:21" ht="14.45" customHeight="1" x14ac:dyDescent="0.2">
      <c r="A614" s="832">
        <v>11</v>
      </c>
      <c r="B614" s="833" t="s">
        <v>2224</v>
      </c>
      <c r="C614" s="833" t="s">
        <v>2230</v>
      </c>
      <c r="D614" s="834" t="s">
        <v>4292</v>
      </c>
      <c r="E614" s="835" t="s">
        <v>2248</v>
      </c>
      <c r="F614" s="833" t="s">
        <v>2225</v>
      </c>
      <c r="G614" s="833" t="s">
        <v>2273</v>
      </c>
      <c r="H614" s="833" t="s">
        <v>650</v>
      </c>
      <c r="I614" s="833" t="s">
        <v>1821</v>
      </c>
      <c r="J614" s="833" t="s">
        <v>765</v>
      </c>
      <c r="K614" s="833" t="s">
        <v>1822</v>
      </c>
      <c r="L614" s="836">
        <v>736.33</v>
      </c>
      <c r="M614" s="836">
        <v>16935.59</v>
      </c>
      <c r="N614" s="833">
        <v>23</v>
      </c>
      <c r="O614" s="837">
        <v>11</v>
      </c>
      <c r="P614" s="836">
        <v>13990.27</v>
      </c>
      <c r="Q614" s="838">
        <v>0.82608695652173914</v>
      </c>
      <c r="R614" s="833">
        <v>19</v>
      </c>
      <c r="S614" s="838">
        <v>0.82608695652173914</v>
      </c>
      <c r="T614" s="837">
        <v>8</v>
      </c>
      <c r="U614" s="839">
        <v>0.72727272727272729</v>
      </c>
    </row>
    <row r="615" spans="1:21" ht="14.45" customHeight="1" x14ac:dyDescent="0.2">
      <c r="A615" s="832">
        <v>11</v>
      </c>
      <c r="B615" s="833" t="s">
        <v>2224</v>
      </c>
      <c r="C615" s="833" t="s">
        <v>2230</v>
      </c>
      <c r="D615" s="834" t="s">
        <v>4292</v>
      </c>
      <c r="E615" s="835" t="s">
        <v>2248</v>
      </c>
      <c r="F615" s="833" t="s">
        <v>2225</v>
      </c>
      <c r="G615" s="833" t="s">
        <v>2273</v>
      </c>
      <c r="H615" s="833" t="s">
        <v>650</v>
      </c>
      <c r="I615" s="833" t="s">
        <v>1825</v>
      </c>
      <c r="J615" s="833" t="s">
        <v>765</v>
      </c>
      <c r="K615" s="833" t="s">
        <v>1826</v>
      </c>
      <c r="L615" s="836">
        <v>490.89</v>
      </c>
      <c r="M615" s="836">
        <v>5399.79</v>
      </c>
      <c r="N615" s="833">
        <v>11</v>
      </c>
      <c r="O615" s="837">
        <v>7</v>
      </c>
      <c r="P615" s="836">
        <v>3927.12</v>
      </c>
      <c r="Q615" s="838">
        <v>0.72727272727272729</v>
      </c>
      <c r="R615" s="833">
        <v>8</v>
      </c>
      <c r="S615" s="838">
        <v>0.72727272727272729</v>
      </c>
      <c r="T615" s="837">
        <v>5</v>
      </c>
      <c r="U615" s="839">
        <v>0.7142857142857143</v>
      </c>
    </row>
    <row r="616" spans="1:21" ht="14.45" customHeight="1" x14ac:dyDescent="0.2">
      <c r="A616" s="832">
        <v>11</v>
      </c>
      <c r="B616" s="833" t="s">
        <v>2224</v>
      </c>
      <c r="C616" s="833" t="s">
        <v>2230</v>
      </c>
      <c r="D616" s="834" t="s">
        <v>4292</v>
      </c>
      <c r="E616" s="835" t="s">
        <v>2248</v>
      </c>
      <c r="F616" s="833" t="s">
        <v>2225</v>
      </c>
      <c r="G616" s="833" t="s">
        <v>2273</v>
      </c>
      <c r="H616" s="833" t="s">
        <v>650</v>
      </c>
      <c r="I616" s="833" t="s">
        <v>1817</v>
      </c>
      <c r="J616" s="833" t="s">
        <v>765</v>
      </c>
      <c r="K616" s="833" t="s">
        <v>1818</v>
      </c>
      <c r="L616" s="836">
        <v>923.74</v>
      </c>
      <c r="M616" s="836">
        <v>2771.2200000000003</v>
      </c>
      <c r="N616" s="833">
        <v>3</v>
      </c>
      <c r="O616" s="837">
        <v>1</v>
      </c>
      <c r="P616" s="836">
        <v>2771.2200000000003</v>
      </c>
      <c r="Q616" s="838">
        <v>1</v>
      </c>
      <c r="R616" s="833">
        <v>3</v>
      </c>
      <c r="S616" s="838">
        <v>1</v>
      </c>
      <c r="T616" s="837">
        <v>1</v>
      </c>
      <c r="U616" s="839">
        <v>1</v>
      </c>
    </row>
    <row r="617" spans="1:21" ht="14.45" customHeight="1" x14ac:dyDescent="0.2">
      <c r="A617" s="832">
        <v>11</v>
      </c>
      <c r="B617" s="833" t="s">
        <v>2224</v>
      </c>
      <c r="C617" s="833" t="s">
        <v>2230</v>
      </c>
      <c r="D617" s="834" t="s">
        <v>4292</v>
      </c>
      <c r="E617" s="835" t="s">
        <v>2248</v>
      </c>
      <c r="F617" s="833" t="s">
        <v>2225</v>
      </c>
      <c r="G617" s="833" t="s">
        <v>2335</v>
      </c>
      <c r="H617" s="833" t="s">
        <v>606</v>
      </c>
      <c r="I617" s="833" t="s">
        <v>2635</v>
      </c>
      <c r="J617" s="833" t="s">
        <v>668</v>
      </c>
      <c r="K617" s="833" t="s">
        <v>2636</v>
      </c>
      <c r="L617" s="836">
        <v>17.62</v>
      </c>
      <c r="M617" s="836">
        <v>17.62</v>
      </c>
      <c r="N617" s="833">
        <v>1</v>
      </c>
      <c r="O617" s="837">
        <v>1</v>
      </c>
      <c r="P617" s="836">
        <v>17.62</v>
      </c>
      <c r="Q617" s="838">
        <v>1</v>
      </c>
      <c r="R617" s="833">
        <v>1</v>
      </c>
      <c r="S617" s="838">
        <v>1</v>
      </c>
      <c r="T617" s="837">
        <v>1</v>
      </c>
      <c r="U617" s="839">
        <v>1</v>
      </c>
    </row>
    <row r="618" spans="1:21" ht="14.45" customHeight="1" x14ac:dyDescent="0.2">
      <c r="A618" s="832">
        <v>11</v>
      </c>
      <c r="B618" s="833" t="s">
        <v>2224</v>
      </c>
      <c r="C618" s="833" t="s">
        <v>2230</v>
      </c>
      <c r="D618" s="834" t="s">
        <v>4292</v>
      </c>
      <c r="E618" s="835" t="s">
        <v>2248</v>
      </c>
      <c r="F618" s="833" t="s">
        <v>2225</v>
      </c>
      <c r="G618" s="833" t="s">
        <v>2335</v>
      </c>
      <c r="H618" s="833" t="s">
        <v>606</v>
      </c>
      <c r="I618" s="833" t="s">
        <v>2336</v>
      </c>
      <c r="J618" s="833" t="s">
        <v>668</v>
      </c>
      <c r="K618" s="833" t="s">
        <v>2337</v>
      </c>
      <c r="L618" s="836">
        <v>35.25</v>
      </c>
      <c r="M618" s="836">
        <v>176.25</v>
      </c>
      <c r="N618" s="833">
        <v>5</v>
      </c>
      <c r="O618" s="837">
        <v>4</v>
      </c>
      <c r="P618" s="836">
        <v>70.5</v>
      </c>
      <c r="Q618" s="838">
        <v>0.4</v>
      </c>
      <c r="R618" s="833">
        <v>2</v>
      </c>
      <c r="S618" s="838">
        <v>0.4</v>
      </c>
      <c r="T618" s="837">
        <v>2</v>
      </c>
      <c r="U618" s="839">
        <v>0.5</v>
      </c>
    </row>
    <row r="619" spans="1:21" ht="14.45" customHeight="1" x14ac:dyDescent="0.2">
      <c r="A619" s="832">
        <v>11</v>
      </c>
      <c r="B619" s="833" t="s">
        <v>2224</v>
      </c>
      <c r="C619" s="833" t="s">
        <v>2230</v>
      </c>
      <c r="D619" s="834" t="s">
        <v>4292</v>
      </c>
      <c r="E619" s="835" t="s">
        <v>2248</v>
      </c>
      <c r="F619" s="833" t="s">
        <v>2225</v>
      </c>
      <c r="G619" s="833" t="s">
        <v>2335</v>
      </c>
      <c r="H619" s="833" t="s">
        <v>606</v>
      </c>
      <c r="I619" s="833" t="s">
        <v>2357</v>
      </c>
      <c r="J619" s="833" t="s">
        <v>668</v>
      </c>
      <c r="K619" s="833" t="s">
        <v>2358</v>
      </c>
      <c r="L619" s="836">
        <v>35.25</v>
      </c>
      <c r="M619" s="836">
        <v>176.25</v>
      </c>
      <c r="N619" s="833">
        <v>5</v>
      </c>
      <c r="O619" s="837">
        <v>4</v>
      </c>
      <c r="P619" s="836">
        <v>35.25</v>
      </c>
      <c r="Q619" s="838">
        <v>0.2</v>
      </c>
      <c r="R619" s="833">
        <v>1</v>
      </c>
      <c r="S619" s="838">
        <v>0.2</v>
      </c>
      <c r="T619" s="837">
        <v>0.5</v>
      </c>
      <c r="U619" s="839">
        <v>0.125</v>
      </c>
    </row>
    <row r="620" spans="1:21" ht="14.45" customHeight="1" x14ac:dyDescent="0.2">
      <c r="A620" s="832">
        <v>11</v>
      </c>
      <c r="B620" s="833" t="s">
        <v>2224</v>
      </c>
      <c r="C620" s="833" t="s">
        <v>2230</v>
      </c>
      <c r="D620" s="834" t="s">
        <v>4292</v>
      </c>
      <c r="E620" s="835" t="s">
        <v>2248</v>
      </c>
      <c r="F620" s="833" t="s">
        <v>2225</v>
      </c>
      <c r="G620" s="833" t="s">
        <v>2335</v>
      </c>
      <c r="H620" s="833" t="s">
        <v>606</v>
      </c>
      <c r="I620" s="833" t="s">
        <v>2637</v>
      </c>
      <c r="J620" s="833" t="s">
        <v>668</v>
      </c>
      <c r="K620" s="833" t="s">
        <v>2337</v>
      </c>
      <c r="L620" s="836">
        <v>35.25</v>
      </c>
      <c r="M620" s="836">
        <v>35.25</v>
      </c>
      <c r="N620" s="833">
        <v>1</v>
      </c>
      <c r="O620" s="837">
        <v>1</v>
      </c>
      <c r="P620" s="836">
        <v>35.25</v>
      </c>
      <c r="Q620" s="838">
        <v>1</v>
      </c>
      <c r="R620" s="833">
        <v>1</v>
      </c>
      <c r="S620" s="838">
        <v>1</v>
      </c>
      <c r="T620" s="837">
        <v>1</v>
      </c>
      <c r="U620" s="839">
        <v>1</v>
      </c>
    </row>
    <row r="621" spans="1:21" ht="14.45" customHeight="1" x14ac:dyDescent="0.2">
      <c r="A621" s="832">
        <v>11</v>
      </c>
      <c r="B621" s="833" t="s">
        <v>2224</v>
      </c>
      <c r="C621" s="833" t="s">
        <v>2230</v>
      </c>
      <c r="D621" s="834" t="s">
        <v>4292</v>
      </c>
      <c r="E621" s="835" t="s">
        <v>2248</v>
      </c>
      <c r="F621" s="833" t="s">
        <v>2225</v>
      </c>
      <c r="G621" s="833" t="s">
        <v>2826</v>
      </c>
      <c r="H621" s="833" t="s">
        <v>606</v>
      </c>
      <c r="I621" s="833" t="s">
        <v>3059</v>
      </c>
      <c r="J621" s="833" t="s">
        <v>3060</v>
      </c>
      <c r="K621" s="833" t="s">
        <v>3061</v>
      </c>
      <c r="L621" s="836">
        <v>0</v>
      </c>
      <c r="M621" s="836">
        <v>0</v>
      </c>
      <c r="N621" s="833">
        <v>1</v>
      </c>
      <c r="O621" s="837">
        <v>1</v>
      </c>
      <c r="P621" s="836">
        <v>0</v>
      </c>
      <c r="Q621" s="838"/>
      <c r="R621" s="833">
        <v>1</v>
      </c>
      <c r="S621" s="838">
        <v>1</v>
      </c>
      <c r="T621" s="837">
        <v>1</v>
      </c>
      <c r="U621" s="839">
        <v>1</v>
      </c>
    </row>
    <row r="622" spans="1:21" ht="14.45" customHeight="1" x14ac:dyDescent="0.2">
      <c r="A622" s="832">
        <v>11</v>
      </c>
      <c r="B622" s="833" t="s">
        <v>2224</v>
      </c>
      <c r="C622" s="833" t="s">
        <v>2230</v>
      </c>
      <c r="D622" s="834" t="s">
        <v>4292</v>
      </c>
      <c r="E622" s="835" t="s">
        <v>2248</v>
      </c>
      <c r="F622" s="833" t="s">
        <v>2225</v>
      </c>
      <c r="G622" s="833" t="s">
        <v>2317</v>
      </c>
      <c r="H622" s="833" t="s">
        <v>650</v>
      </c>
      <c r="I622" s="833" t="s">
        <v>1908</v>
      </c>
      <c r="J622" s="833" t="s">
        <v>874</v>
      </c>
      <c r="K622" s="833" t="s">
        <v>876</v>
      </c>
      <c r="L622" s="836">
        <v>0</v>
      </c>
      <c r="M622" s="836">
        <v>0</v>
      </c>
      <c r="N622" s="833">
        <v>1</v>
      </c>
      <c r="O622" s="837">
        <v>1</v>
      </c>
      <c r="P622" s="836"/>
      <c r="Q622" s="838"/>
      <c r="R622" s="833"/>
      <c r="S622" s="838">
        <v>0</v>
      </c>
      <c r="T622" s="837"/>
      <c r="U622" s="839">
        <v>0</v>
      </c>
    </row>
    <row r="623" spans="1:21" ht="14.45" customHeight="1" x14ac:dyDescent="0.2">
      <c r="A623" s="832">
        <v>11</v>
      </c>
      <c r="B623" s="833" t="s">
        <v>2224</v>
      </c>
      <c r="C623" s="833" t="s">
        <v>2230</v>
      </c>
      <c r="D623" s="834" t="s">
        <v>4292</v>
      </c>
      <c r="E623" s="835" t="s">
        <v>2248</v>
      </c>
      <c r="F623" s="833" t="s">
        <v>2225</v>
      </c>
      <c r="G623" s="833" t="s">
        <v>2298</v>
      </c>
      <c r="H623" s="833" t="s">
        <v>606</v>
      </c>
      <c r="I623" s="833" t="s">
        <v>3062</v>
      </c>
      <c r="J623" s="833" t="s">
        <v>3063</v>
      </c>
      <c r="K623" s="833" t="s">
        <v>3064</v>
      </c>
      <c r="L623" s="836">
        <v>200.34</v>
      </c>
      <c r="M623" s="836">
        <v>200.34</v>
      </c>
      <c r="N623" s="833">
        <v>1</v>
      </c>
      <c r="O623" s="837">
        <v>1</v>
      </c>
      <c r="P623" s="836"/>
      <c r="Q623" s="838">
        <v>0</v>
      </c>
      <c r="R623" s="833"/>
      <c r="S623" s="838">
        <v>0</v>
      </c>
      <c r="T623" s="837"/>
      <c r="U623" s="839">
        <v>0</v>
      </c>
    </row>
    <row r="624" spans="1:21" ht="14.45" customHeight="1" x14ac:dyDescent="0.2">
      <c r="A624" s="832">
        <v>11</v>
      </c>
      <c r="B624" s="833" t="s">
        <v>2224</v>
      </c>
      <c r="C624" s="833" t="s">
        <v>2230</v>
      </c>
      <c r="D624" s="834" t="s">
        <v>4292</v>
      </c>
      <c r="E624" s="835" t="s">
        <v>2248</v>
      </c>
      <c r="F624" s="833" t="s">
        <v>2225</v>
      </c>
      <c r="G624" s="833" t="s">
        <v>2458</v>
      </c>
      <c r="H624" s="833" t="s">
        <v>606</v>
      </c>
      <c r="I624" s="833" t="s">
        <v>2467</v>
      </c>
      <c r="J624" s="833" t="s">
        <v>991</v>
      </c>
      <c r="K624" s="833" t="s">
        <v>2468</v>
      </c>
      <c r="L624" s="836">
        <v>50.32</v>
      </c>
      <c r="M624" s="836">
        <v>50.32</v>
      </c>
      <c r="N624" s="833">
        <v>1</v>
      </c>
      <c r="O624" s="837">
        <v>1</v>
      </c>
      <c r="P624" s="836"/>
      <c r="Q624" s="838">
        <v>0</v>
      </c>
      <c r="R624" s="833"/>
      <c r="S624" s="838">
        <v>0</v>
      </c>
      <c r="T624" s="837"/>
      <c r="U624" s="839">
        <v>0</v>
      </c>
    </row>
    <row r="625" spans="1:21" ht="14.45" customHeight="1" x14ac:dyDescent="0.2">
      <c r="A625" s="832">
        <v>11</v>
      </c>
      <c r="B625" s="833" t="s">
        <v>2224</v>
      </c>
      <c r="C625" s="833" t="s">
        <v>2230</v>
      </c>
      <c r="D625" s="834" t="s">
        <v>4292</v>
      </c>
      <c r="E625" s="835" t="s">
        <v>2248</v>
      </c>
      <c r="F625" s="833" t="s">
        <v>2225</v>
      </c>
      <c r="G625" s="833" t="s">
        <v>2342</v>
      </c>
      <c r="H625" s="833" t="s">
        <v>606</v>
      </c>
      <c r="I625" s="833" t="s">
        <v>3065</v>
      </c>
      <c r="J625" s="833" t="s">
        <v>3066</v>
      </c>
      <c r="K625" s="833" t="s">
        <v>3067</v>
      </c>
      <c r="L625" s="836">
        <v>154.36000000000001</v>
      </c>
      <c r="M625" s="836">
        <v>308.72000000000003</v>
      </c>
      <c r="N625" s="833">
        <v>2</v>
      </c>
      <c r="O625" s="837">
        <v>2</v>
      </c>
      <c r="P625" s="836">
        <v>154.36000000000001</v>
      </c>
      <c r="Q625" s="838">
        <v>0.5</v>
      </c>
      <c r="R625" s="833">
        <v>1</v>
      </c>
      <c r="S625" s="838">
        <v>0.5</v>
      </c>
      <c r="T625" s="837">
        <v>1</v>
      </c>
      <c r="U625" s="839">
        <v>0.5</v>
      </c>
    </row>
    <row r="626" spans="1:21" ht="14.45" customHeight="1" x14ac:dyDescent="0.2">
      <c r="A626" s="832">
        <v>11</v>
      </c>
      <c r="B626" s="833" t="s">
        <v>2224</v>
      </c>
      <c r="C626" s="833" t="s">
        <v>2230</v>
      </c>
      <c r="D626" s="834" t="s">
        <v>4292</v>
      </c>
      <c r="E626" s="835" t="s">
        <v>2248</v>
      </c>
      <c r="F626" s="833" t="s">
        <v>2225</v>
      </c>
      <c r="G626" s="833" t="s">
        <v>2342</v>
      </c>
      <c r="H626" s="833" t="s">
        <v>650</v>
      </c>
      <c r="I626" s="833" t="s">
        <v>1991</v>
      </c>
      <c r="J626" s="833" t="s">
        <v>1013</v>
      </c>
      <c r="K626" s="833" t="s">
        <v>1992</v>
      </c>
      <c r="L626" s="836">
        <v>154.36000000000001</v>
      </c>
      <c r="M626" s="836">
        <v>617.44000000000005</v>
      </c>
      <c r="N626" s="833">
        <v>4</v>
      </c>
      <c r="O626" s="837">
        <v>4</v>
      </c>
      <c r="P626" s="836">
        <v>463.08000000000004</v>
      </c>
      <c r="Q626" s="838">
        <v>0.75</v>
      </c>
      <c r="R626" s="833">
        <v>3</v>
      </c>
      <c r="S626" s="838">
        <v>0.75</v>
      </c>
      <c r="T626" s="837">
        <v>3</v>
      </c>
      <c r="U626" s="839">
        <v>0.75</v>
      </c>
    </row>
    <row r="627" spans="1:21" ht="14.45" customHeight="1" x14ac:dyDescent="0.2">
      <c r="A627" s="832">
        <v>11</v>
      </c>
      <c r="B627" s="833" t="s">
        <v>2224</v>
      </c>
      <c r="C627" s="833" t="s">
        <v>2230</v>
      </c>
      <c r="D627" s="834" t="s">
        <v>4292</v>
      </c>
      <c r="E627" s="835" t="s">
        <v>2248</v>
      </c>
      <c r="F627" s="833" t="s">
        <v>2227</v>
      </c>
      <c r="G627" s="833" t="s">
        <v>2274</v>
      </c>
      <c r="H627" s="833" t="s">
        <v>606</v>
      </c>
      <c r="I627" s="833" t="s">
        <v>3068</v>
      </c>
      <c r="J627" s="833" t="s">
        <v>2276</v>
      </c>
      <c r="K627" s="833"/>
      <c r="L627" s="836">
        <v>260</v>
      </c>
      <c r="M627" s="836">
        <v>520</v>
      </c>
      <c r="N627" s="833">
        <v>2</v>
      </c>
      <c r="O627" s="837">
        <v>1</v>
      </c>
      <c r="P627" s="836">
        <v>520</v>
      </c>
      <c r="Q627" s="838">
        <v>1</v>
      </c>
      <c r="R627" s="833">
        <v>2</v>
      </c>
      <c r="S627" s="838">
        <v>1</v>
      </c>
      <c r="T627" s="837">
        <v>1</v>
      </c>
      <c r="U627" s="839">
        <v>1</v>
      </c>
    </row>
    <row r="628" spans="1:21" ht="14.45" customHeight="1" x14ac:dyDescent="0.2">
      <c r="A628" s="832">
        <v>11</v>
      </c>
      <c r="B628" s="833" t="s">
        <v>2224</v>
      </c>
      <c r="C628" s="833" t="s">
        <v>2230</v>
      </c>
      <c r="D628" s="834" t="s">
        <v>4292</v>
      </c>
      <c r="E628" s="835" t="s">
        <v>2248</v>
      </c>
      <c r="F628" s="833" t="s">
        <v>2227</v>
      </c>
      <c r="G628" s="833" t="s">
        <v>2274</v>
      </c>
      <c r="H628" s="833" t="s">
        <v>606</v>
      </c>
      <c r="I628" s="833" t="s">
        <v>2761</v>
      </c>
      <c r="J628" s="833" t="s">
        <v>2276</v>
      </c>
      <c r="K628" s="833"/>
      <c r="L628" s="836">
        <v>1659.44</v>
      </c>
      <c r="M628" s="836">
        <v>36507.68</v>
      </c>
      <c r="N628" s="833">
        <v>22</v>
      </c>
      <c r="O628" s="837">
        <v>19</v>
      </c>
      <c r="P628" s="836">
        <v>36507.68</v>
      </c>
      <c r="Q628" s="838">
        <v>1</v>
      </c>
      <c r="R628" s="833">
        <v>22</v>
      </c>
      <c r="S628" s="838">
        <v>1</v>
      </c>
      <c r="T628" s="837">
        <v>19</v>
      </c>
      <c r="U628" s="839">
        <v>1</v>
      </c>
    </row>
    <row r="629" spans="1:21" ht="14.45" customHeight="1" x14ac:dyDescent="0.2">
      <c r="A629" s="832">
        <v>11</v>
      </c>
      <c r="B629" s="833" t="s">
        <v>2224</v>
      </c>
      <c r="C629" s="833" t="s">
        <v>2230</v>
      </c>
      <c r="D629" s="834" t="s">
        <v>4292</v>
      </c>
      <c r="E629" s="835" t="s">
        <v>2248</v>
      </c>
      <c r="F629" s="833" t="s">
        <v>2227</v>
      </c>
      <c r="G629" s="833" t="s">
        <v>2274</v>
      </c>
      <c r="H629" s="833" t="s">
        <v>606</v>
      </c>
      <c r="I629" s="833" t="s">
        <v>2761</v>
      </c>
      <c r="J629" s="833" t="s">
        <v>2762</v>
      </c>
      <c r="K629" s="833" t="s">
        <v>2763</v>
      </c>
      <c r="L629" s="836">
        <v>1659.44</v>
      </c>
      <c r="M629" s="836">
        <v>3318.88</v>
      </c>
      <c r="N629" s="833">
        <v>2</v>
      </c>
      <c r="O629" s="837">
        <v>2</v>
      </c>
      <c r="P629" s="836">
        <v>1659.44</v>
      </c>
      <c r="Q629" s="838">
        <v>0.5</v>
      </c>
      <c r="R629" s="833">
        <v>1</v>
      </c>
      <c r="S629" s="838">
        <v>0.5</v>
      </c>
      <c r="T629" s="837">
        <v>1</v>
      </c>
      <c r="U629" s="839">
        <v>0.5</v>
      </c>
    </row>
    <row r="630" spans="1:21" ht="14.45" customHeight="1" x14ac:dyDescent="0.2">
      <c r="A630" s="832">
        <v>11</v>
      </c>
      <c r="B630" s="833" t="s">
        <v>2224</v>
      </c>
      <c r="C630" s="833" t="s">
        <v>2230</v>
      </c>
      <c r="D630" s="834" t="s">
        <v>4292</v>
      </c>
      <c r="E630" s="835" t="s">
        <v>2248</v>
      </c>
      <c r="F630" s="833" t="s">
        <v>2227</v>
      </c>
      <c r="G630" s="833" t="s">
        <v>2274</v>
      </c>
      <c r="H630" s="833" t="s">
        <v>606</v>
      </c>
      <c r="I630" s="833" t="s">
        <v>2289</v>
      </c>
      <c r="J630" s="833" t="s">
        <v>2276</v>
      </c>
      <c r="K630" s="833"/>
      <c r="L630" s="836">
        <v>971.25</v>
      </c>
      <c r="M630" s="836">
        <v>971.25</v>
      </c>
      <c r="N630" s="833">
        <v>1</v>
      </c>
      <c r="O630" s="837">
        <v>1</v>
      </c>
      <c r="P630" s="836">
        <v>971.25</v>
      </c>
      <c r="Q630" s="838">
        <v>1</v>
      </c>
      <c r="R630" s="833">
        <v>1</v>
      </c>
      <c r="S630" s="838">
        <v>1</v>
      </c>
      <c r="T630" s="837">
        <v>1</v>
      </c>
      <c r="U630" s="839">
        <v>1</v>
      </c>
    </row>
    <row r="631" spans="1:21" ht="14.45" customHeight="1" x14ac:dyDescent="0.2">
      <c r="A631" s="832">
        <v>11</v>
      </c>
      <c r="B631" s="833" t="s">
        <v>2224</v>
      </c>
      <c r="C631" s="833" t="s">
        <v>2230</v>
      </c>
      <c r="D631" s="834" t="s">
        <v>4292</v>
      </c>
      <c r="E631" s="835" t="s">
        <v>2248</v>
      </c>
      <c r="F631" s="833" t="s">
        <v>2227</v>
      </c>
      <c r="G631" s="833" t="s">
        <v>2274</v>
      </c>
      <c r="H631" s="833" t="s">
        <v>606</v>
      </c>
      <c r="I631" s="833" t="s">
        <v>2345</v>
      </c>
      <c r="J631" s="833" t="s">
        <v>2276</v>
      </c>
      <c r="K631" s="833"/>
      <c r="L631" s="836">
        <v>200</v>
      </c>
      <c r="M631" s="836">
        <v>1200</v>
      </c>
      <c r="N631" s="833">
        <v>6</v>
      </c>
      <c r="O631" s="837">
        <v>3</v>
      </c>
      <c r="P631" s="836">
        <v>1200</v>
      </c>
      <c r="Q631" s="838">
        <v>1</v>
      </c>
      <c r="R631" s="833">
        <v>6</v>
      </c>
      <c r="S631" s="838">
        <v>1</v>
      </c>
      <c r="T631" s="837">
        <v>3</v>
      </c>
      <c r="U631" s="839">
        <v>1</v>
      </c>
    </row>
    <row r="632" spans="1:21" ht="14.45" customHeight="1" x14ac:dyDescent="0.2">
      <c r="A632" s="832">
        <v>11</v>
      </c>
      <c r="B632" s="833" t="s">
        <v>2224</v>
      </c>
      <c r="C632" s="833" t="s">
        <v>2230</v>
      </c>
      <c r="D632" s="834" t="s">
        <v>4292</v>
      </c>
      <c r="E632" s="835" t="s">
        <v>2248</v>
      </c>
      <c r="F632" s="833" t="s">
        <v>2227</v>
      </c>
      <c r="G632" s="833" t="s">
        <v>2274</v>
      </c>
      <c r="H632" s="833" t="s">
        <v>606</v>
      </c>
      <c r="I632" s="833" t="s">
        <v>2293</v>
      </c>
      <c r="J632" s="833" t="s">
        <v>2276</v>
      </c>
      <c r="K632" s="833"/>
      <c r="L632" s="836">
        <v>278.75</v>
      </c>
      <c r="M632" s="836">
        <v>4460</v>
      </c>
      <c r="N632" s="833">
        <v>16</v>
      </c>
      <c r="O632" s="837">
        <v>8</v>
      </c>
      <c r="P632" s="836">
        <v>3902.5</v>
      </c>
      <c r="Q632" s="838">
        <v>0.875</v>
      </c>
      <c r="R632" s="833">
        <v>14</v>
      </c>
      <c r="S632" s="838">
        <v>0.875</v>
      </c>
      <c r="T632" s="837">
        <v>7</v>
      </c>
      <c r="U632" s="839">
        <v>0.875</v>
      </c>
    </row>
    <row r="633" spans="1:21" ht="14.45" customHeight="1" x14ac:dyDescent="0.2">
      <c r="A633" s="832">
        <v>11</v>
      </c>
      <c r="B633" s="833" t="s">
        <v>2224</v>
      </c>
      <c r="C633" s="833" t="s">
        <v>2230</v>
      </c>
      <c r="D633" s="834" t="s">
        <v>4292</v>
      </c>
      <c r="E633" s="835" t="s">
        <v>2248</v>
      </c>
      <c r="F633" s="833" t="s">
        <v>2227</v>
      </c>
      <c r="G633" s="833" t="s">
        <v>2274</v>
      </c>
      <c r="H633" s="833" t="s">
        <v>606</v>
      </c>
      <c r="I633" s="833" t="s">
        <v>2293</v>
      </c>
      <c r="J633" s="833" t="s">
        <v>2294</v>
      </c>
      <c r="K633" s="833" t="s">
        <v>2295</v>
      </c>
      <c r="L633" s="836">
        <v>278.75</v>
      </c>
      <c r="M633" s="836">
        <v>1115</v>
      </c>
      <c r="N633" s="833">
        <v>4</v>
      </c>
      <c r="O633" s="837">
        <v>2</v>
      </c>
      <c r="P633" s="836">
        <v>557.5</v>
      </c>
      <c r="Q633" s="838">
        <v>0.5</v>
      </c>
      <c r="R633" s="833">
        <v>2</v>
      </c>
      <c r="S633" s="838">
        <v>0.5</v>
      </c>
      <c r="T633" s="837">
        <v>1</v>
      </c>
      <c r="U633" s="839">
        <v>0.5</v>
      </c>
    </row>
    <row r="634" spans="1:21" ht="14.45" customHeight="1" x14ac:dyDescent="0.2">
      <c r="A634" s="832">
        <v>11</v>
      </c>
      <c r="B634" s="833" t="s">
        <v>2224</v>
      </c>
      <c r="C634" s="833" t="s">
        <v>2230</v>
      </c>
      <c r="D634" s="834" t="s">
        <v>4292</v>
      </c>
      <c r="E634" s="835" t="s">
        <v>2248</v>
      </c>
      <c r="F634" s="833" t="s">
        <v>2227</v>
      </c>
      <c r="G634" s="833" t="s">
        <v>2274</v>
      </c>
      <c r="H634" s="833" t="s">
        <v>606</v>
      </c>
      <c r="I634" s="833" t="s">
        <v>2346</v>
      </c>
      <c r="J634" s="833" t="s">
        <v>2276</v>
      </c>
      <c r="K634" s="833"/>
      <c r="L634" s="836">
        <v>1000</v>
      </c>
      <c r="M634" s="836">
        <v>2000</v>
      </c>
      <c r="N634" s="833">
        <v>2</v>
      </c>
      <c r="O634" s="837">
        <v>2</v>
      </c>
      <c r="P634" s="836">
        <v>2000</v>
      </c>
      <c r="Q634" s="838">
        <v>1</v>
      </c>
      <c r="R634" s="833">
        <v>2</v>
      </c>
      <c r="S634" s="838">
        <v>1</v>
      </c>
      <c r="T634" s="837">
        <v>2</v>
      </c>
      <c r="U634" s="839">
        <v>1</v>
      </c>
    </row>
    <row r="635" spans="1:21" ht="14.45" customHeight="1" x14ac:dyDescent="0.2">
      <c r="A635" s="832">
        <v>11</v>
      </c>
      <c r="B635" s="833" t="s">
        <v>2224</v>
      </c>
      <c r="C635" s="833" t="s">
        <v>2230</v>
      </c>
      <c r="D635" s="834" t="s">
        <v>4292</v>
      </c>
      <c r="E635" s="835" t="s">
        <v>2248</v>
      </c>
      <c r="F635" s="833" t="s">
        <v>2227</v>
      </c>
      <c r="G635" s="833" t="s">
        <v>2274</v>
      </c>
      <c r="H635" s="833" t="s">
        <v>606</v>
      </c>
      <c r="I635" s="833" t="s">
        <v>2346</v>
      </c>
      <c r="J635" s="833" t="s">
        <v>2305</v>
      </c>
      <c r="K635" s="833" t="s">
        <v>2306</v>
      </c>
      <c r="L635" s="836">
        <v>1000</v>
      </c>
      <c r="M635" s="836">
        <v>1000</v>
      </c>
      <c r="N635" s="833">
        <v>1</v>
      </c>
      <c r="O635" s="837">
        <v>1</v>
      </c>
      <c r="P635" s="836">
        <v>1000</v>
      </c>
      <c r="Q635" s="838">
        <v>1</v>
      </c>
      <c r="R635" s="833">
        <v>1</v>
      </c>
      <c r="S635" s="838">
        <v>1</v>
      </c>
      <c r="T635" s="837">
        <v>1</v>
      </c>
      <c r="U635" s="839">
        <v>1</v>
      </c>
    </row>
    <row r="636" spans="1:21" ht="14.45" customHeight="1" x14ac:dyDescent="0.2">
      <c r="A636" s="832">
        <v>11</v>
      </c>
      <c r="B636" s="833" t="s">
        <v>2224</v>
      </c>
      <c r="C636" s="833" t="s">
        <v>2230</v>
      </c>
      <c r="D636" s="834" t="s">
        <v>4292</v>
      </c>
      <c r="E636" s="835" t="s">
        <v>2248</v>
      </c>
      <c r="F636" s="833" t="s">
        <v>2227</v>
      </c>
      <c r="G636" s="833" t="s">
        <v>2274</v>
      </c>
      <c r="H636" s="833" t="s">
        <v>606</v>
      </c>
      <c r="I636" s="833" t="s">
        <v>3069</v>
      </c>
      <c r="J636" s="833" t="s">
        <v>2276</v>
      </c>
      <c r="K636" s="833"/>
      <c r="L636" s="836">
        <v>750</v>
      </c>
      <c r="M636" s="836">
        <v>750</v>
      </c>
      <c r="N636" s="833">
        <v>1</v>
      </c>
      <c r="O636" s="837">
        <v>1</v>
      </c>
      <c r="P636" s="836">
        <v>750</v>
      </c>
      <c r="Q636" s="838">
        <v>1</v>
      </c>
      <c r="R636" s="833">
        <v>1</v>
      </c>
      <c r="S636" s="838">
        <v>1</v>
      </c>
      <c r="T636" s="837">
        <v>1</v>
      </c>
      <c r="U636" s="839">
        <v>1</v>
      </c>
    </row>
    <row r="637" spans="1:21" ht="14.45" customHeight="1" x14ac:dyDescent="0.2">
      <c r="A637" s="832">
        <v>11</v>
      </c>
      <c r="B637" s="833" t="s">
        <v>2224</v>
      </c>
      <c r="C637" s="833" t="s">
        <v>2230</v>
      </c>
      <c r="D637" s="834" t="s">
        <v>4292</v>
      </c>
      <c r="E637" s="835" t="s">
        <v>2248</v>
      </c>
      <c r="F637" s="833" t="s">
        <v>2227</v>
      </c>
      <c r="G637" s="833" t="s">
        <v>2274</v>
      </c>
      <c r="H637" s="833" t="s">
        <v>606</v>
      </c>
      <c r="I637" s="833" t="s">
        <v>3070</v>
      </c>
      <c r="J637" s="833" t="s">
        <v>2276</v>
      </c>
      <c r="K637" s="833"/>
      <c r="L637" s="836">
        <v>1600</v>
      </c>
      <c r="M637" s="836">
        <v>6400</v>
      </c>
      <c r="N637" s="833">
        <v>4</v>
      </c>
      <c r="O637" s="837">
        <v>4</v>
      </c>
      <c r="P637" s="836">
        <v>4800</v>
      </c>
      <c r="Q637" s="838">
        <v>0.75</v>
      </c>
      <c r="R637" s="833">
        <v>3</v>
      </c>
      <c r="S637" s="838">
        <v>0.75</v>
      </c>
      <c r="T637" s="837">
        <v>3</v>
      </c>
      <c r="U637" s="839">
        <v>0.75</v>
      </c>
    </row>
    <row r="638" spans="1:21" ht="14.45" customHeight="1" x14ac:dyDescent="0.2">
      <c r="A638" s="832">
        <v>11</v>
      </c>
      <c r="B638" s="833" t="s">
        <v>2224</v>
      </c>
      <c r="C638" s="833" t="s">
        <v>2230</v>
      </c>
      <c r="D638" s="834" t="s">
        <v>4292</v>
      </c>
      <c r="E638" s="835" t="s">
        <v>2248</v>
      </c>
      <c r="F638" s="833" t="s">
        <v>2227</v>
      </c>
      <c r="G638" s="833" t="s">
        <v>2274</v>
      </c>
      <c r="H638" s="833" t="s">
        <v>606</v>
      </c>
      <c r="I638" s="833" t="s">
        <v>2483</v>
      </c>
      <c r="J638" s="833" t="s">
        <v>2484</v>
      </c>
      <c r="K638" s="833" t="s">
        <v>2485</v>
      </c>
      <c r="L638" s="836">
        <v>0</v>
      </c>
      <c r="M638" s="836">
        <v>0</v>
      </c>
      <c r="N638" s="833">
        <v>1</v>
      </c>
      <c r="O638" s="837">
        <v>1</v>
      </c>
      <c r="P638" s="836"/>
      <c r="Q638" s="838"/>
      <c r="R638" s="833"/>
      <c r="S638" s="838">
        <v>0</v>
      </c>
      <c r="T638" s="837"/>
      <c r="U638" s="839">
        <v>0</v>
      </c>
    </row>
    <row r="639" spans="1:21" ht="14.45" customHeight="1" x14ac:dyDescent="0.2">
      <c r="A639" s="832">
        <v>11</v>
      </c>
      <c r="B639" s="833" t="s">
        <v>2224</v>
      </c>
      <c r="C639" s="833" t="s">
        <v>2230</v>
      </c>
      <c r="D639" s="834" t="s">
        <v>4292</v>
      </c>
      <c r="E639" s="835" t="s">
        <v>2248</v>
      </c>
      <c r="F639" s="833" t="s">
        <v>2227</v>
      </c>
      <c r="G639" s="833" t="s">
        <v>2274</v>
      </c>
      <c r="H639" s="833" t="s">
        <v>606</v>
      </c>
      <c r="I639" s="833" t="s">
        <v>2486</v>
      </c>
      <c r="J639" s="833" t="s">
        <v>2487</v>
      </c>
      <c r="K639" s="833" t="s">
        <v>2488</v>
      </c>
      <c r="L639" s="836">
        <v>0</v>
      </c>
      <c r="M639" s="836">
        <v>0</v>
      </c>
      <c r="N639" s="833">
        <v>11</v>
      </c>
      <c r="O639" s="837">
        <v>10</v>
      </c>
      <c r="P639" s="836"/>
      <c r="Q639" s="838"/>
      <c r="R639" s="833"/>
      <c r="S639" s="838">
        <v>0</v>
      </c>
      <c r="T639" s="837"/>
      <c r="U639" s="839">
        <v>0</v>
      </c>
    </row>
    <row r="640" spans="1:21" ht="14.45" customHeight="1" x14ac:dyDescent="0.2">
      <c r="A640" s="832">
        <v>11</v>
      </c>
      <c r="B640" s="833" t="s">
        <v>2224</v>
      </c>
      <c r="C640" s="833" t="s">
        <v>2230</v>
      </c>
      <c r="D640" s="834" t="s">
        <v>4292</v>
      </c>
      <c r="E640" s="835" t="s">
        <v>2248</v>
      </c>
      <c r="F640" s="833" t="s">
        <v>2227</v>
      </c>
      <c r="G640" s="833" t="s">
        <v>2274</v>
      </c>
      <c r="H640" s="833" t="s">
        <v>606</v>
      </c>
      <c r="I640" s="833" t="s">
        <v>3012</v>
      </c>
      <c r="J640" s="833" t="s">
        <v>3013</v>
      </c>
      <c r="K640" s="833" t="s">
        <v>3014</v>
      </c>
      <c r="L640" s="836">
        <v>400.2</v>
      </c>
      <c r="M640" s="836">
        <v>400.2</v>
      </c>
      <c r="N640" s="833">
        <v>1</v>
      </c>
      <c r="O640" s="837">
        <v>1</v>
      </c>
      <c r="P640" s="836"/>
      <c r="Q640" s="838">
        <v>0</v>
      </c>
      <c r="R640" s="833"/>
      <c r="S640" s="838">
        <v>0</v>
      </c>
      <c r="T640" s="837"/>
      <c r="U640" s="839">
        <v>0</v>
      </c>
    </row>
    <row r="641" spans="1:21" ht="14.45" customHeight="1" x14ac:dyDescent="0.2">
      <c r="A641" s="832">
        <v>11</v>
      </c>
      <c r="B641" s="833" t="s">
        <v>2224</v>
      </c>
      <c r="C641" s="833" t="s">
        <v>2230</v>
      </c>
      <c r="D641" s="834" t="s">
        <v>4292</v>
      </c>
      <c r="E641" s="835" t="s">
        <v>2248</v>
      </c>
      <c r="F641" s="833" t="s">
        <v>2227</v>
      </c>
      <c r="G641" s="833" t="s">
        <v>2274</v>
      </c>
      <c r="H641" s="833" t="s">
        <v>606</v>
      </c>
      <c r="I641" s="833" t="s">
        <v>3071</v>
      </c>
      <c r="J641" s="833" t="s">
        <v>3072</v>
      </c>
      <c r="K641" s="833"/>
      <c r="L641" s="836">
        <v>0</v>
      </c>
      <c r="M641" s="836">
        <v>0</v>
      </c>
      <c r="N641" s="833">
        <v>1</v>
      </c>
      <c r="O641" s="837">
        <v>1</v>
      </c>
      <c r="P641" s="836"/>
      <c r="Q641" s="838"/>
      <c r="R641" s="833"/>
      <c r="S641" s="838">
        <v>0</v>
      </c>
      <c r="T641" s="837"/>
      <c r="U641" s="839">
        <v>0</v>
      </c>
    </row>
    <row r="642" spans="1:21" ht="14.45" customHeight="1" x14ac:dyDescent="0.2">
      <c r="A642" s="832">
        <v>11</v>
      </c>
      <c r="B642" s="833" t="s">
        <v>2224</v>
      </c>
      <c r="C642" s="833" t="s">
        <v>2230</v>
      </c>
      <c r="D642" s="834" t="s">
        <v>4292</v>
      </c>
      <c r="E642" s="835" t="s">
        <v>2248</v>
      </c>
      <c r="F642" s="833" t="s">
        <v>2227</v>
      </c>
      <c r="G642" s="833" t="s">
        <v>2274</v>
      </c>
      <c r="H642" s="833" t="s">
        <v>606</v>
      </c>
      <c r="I642" s="833" t="s">
        <v>3073</v>
      </c>
      <c r="J642" s="833" t="s">
        <v>2276</v>
      </c>
      <c r="K642" s="833"/>
      <c r="L642" s="836">
        <v>553.15</v>
      </c>
      <c r="M642" s="836">
        <v>3318.8999999999996</v>
      </c>
      <c r="N642" s="833">
        <v>6</v>
      </c>
      <c r="O642" s="837">
        <v>1</v>
      </c>
      <c r="P642" s="836">
        <v>3318.8999999999996</v>
      </c>
      <c r="Q642" s="838">
        <v>1</v>
      </c>
      <c r="R642" s="833">
        <v>6</v>
      </c>
      <c r="S642" s="838">
        <v>1</v>
      </c>
      <c r="T642" s="837">
        <v>1</v>
      </c>
      <c r="U642" s="839">
        <v>1</v>
      </c>
    </row>
    <row r="643" spans="1:21" ht="14.45" customHeight="1" x14ac:dyDescent="0.2">
      <c r="A643" s="832">
        <v>11</v>
      </c>
      <c r="B643" s="833" t="s">
        <v>2224</v>
      </c>
      <c r="C643" s="833" t="s">
        <v>2230</v>
      </c>
      <c r="D643" s="834" t="s">
        <v>4292</v>
      </c>
      <c r="E643" s="835" t="s">
        <v>2248</v>
      </c>
      <c r="F643" s="833" t="s">
        <v>2227</v>
      </c>
      <c r="G643" s="833" t="s">
        <v>2274</v>
      </c>
      <c r="H643" s="833" t="s">
        <v>606</v>
      </c>
      <c r="I643" s="833" t="s">
        <v>3074</v>
      </c>
      <c r="J643" s="833" t="s">
        <v>2276</v>
      </c>
      <c r="K643" s="833"/>
      <c r="L643" s="836">
        <v>600</v>
      </c>
      <c r="M643" s="836">
        <v>1200</v>
      </c>
      <c r="N643" s="833">
        <v>2</v>
      </c>
      <c r="O643" s="837">
        <v>1</v>
      </c>
      <c r="P643" s="836"/>
      <c r="Q643" s="838">
        <v>0</v>
      </c>
      <c r="R643" s="833"/>
      <c r="S643" s="838">
        <v>0</v>
      </c>
      <c r="T643" s="837"/>
      <c r="U643" s="839">
        <v>0</v>
      </c>
    </row>
    <row r="644" spans="1:21" ht="14.45" customHeight="1" x14ac:dyDescent="0.2">
      <c r="A644" s="832">
        <v>11</v>
      </c>
      <c r="B644" s="833" t="s">
        <v>2224</v>
      </c>
      <c r="C644" s="833" t="s">
        <v>2230</v>
      </c>
      <c r="D644" s="834" t="s">
        <v>4292</v>
      </c>
      <c r="E644" s="835" t="s">
        <v>2248</v>
      </c>
      <c r="F644" s="833" t="s">
        <v>2227</v>
      </c>
      <c r="G644" s="833" t="s">
        <v>2274</v>
      </c>
      <c r="H644" s="833" t="s">
        <v>606</v>
      </c>
      <c r="I644" s="833" t="s">
        <v>2304</v>
      </c>
      <c r="J644" s="833" t="s">
        <v>2305</v>
      </c>
      <c r="K644" s="833" t="s">
        <v>2306</v>
      </c>
      <c r="L644" s="836">
        <v>1000.5</v>
      </c>
      <c r="M644" s="836">
        <v>1000.5</v>
      </c>
      <c r="N644" s="833">
        <v>1</v>
      </c>
      <c r="O644" s="837">
        <v>1</v>
      </c>
      <c r="P644" s="836">
        <v>1000.5</v>
      </c>
      <c r="Q644" s="838">
        <v>1</v>
      </c>
      <c r="R644" s="833">
        <v>1</v>
      </c>
      <c r="S644" s="838">
        <v>1</v>
      </c>
      <c r="T644" s="837">
        <v>1</v>
      </c>
      <c r="U644" s="839">
        <v>1</v>
      </c>
    </row>
    <row r="645" spans="1:21" ht="14.45" customHeight="1" x14ac:dyDescent="0.2">
      <c r="A645" s="832">
        <v>11</v>
      </c>
      <c r="B645" s="833" t="s">
        <v>2224</v>
      </c>
      <c r="C645" s="833" t="s">
        <v>2230</v>
      </c>
      <c r="D645" s="834" t="s">
        <v>4292</v>
      </c>
      <c r="E645" s="835" t="s">
        <v>2248</v>
      </c>
      <c r="F645" s="833" t="s">
        <v>2227</v>
      </c>
      <c r="G645" s="833" t="s">
        <v>2274</v>
      </c>
      <c r="H645" s="833" t="s">
        <v>606</v>
      </c>
      <c r="I645" s="833" t="s">
        <v>2281</v>
      </c>
      <c r="J645" s="833" t="s">
        <v>2282</v>
      </c>
      <c r="K645" s="833" t="s">
        <v>2283</v>
      </c>
      <c r="L645" s="836">
        <v>249.55</v>
      </c>
      <c r="M645" s="836">
        <v>998.2</v>
      </c>
      <c r="N645" s="833">
        <v>4</v>
      </c>
      <c r="O645" s="837">
        <v>2</v>
      </c>
      <c r="P645" s="836"/>
      <c r="Q645" s="838">
        <v>0</v>
      </c>
      <c r="R645" s="833"/>
      <c r="S645" s="838">
        <v>0</v>
      </c>
      <c r="T645" s="837"/>
      <c r="U645" s="839">
        <v>0</v>
      </c>
    </row>
    <row r="646" spans="1:21" ht="14.45" customHeight="1" x14ac:dyDescent="0.2">
      <c r="A646" s="832">
        <v>11</v>
      </c>
      <c r="B646" s="833" t="s">
        <v>2224</v>
      </c>
      <c r="C646" s="833" t="s">
        <v>2230</v>
      </c>
      <c r="D646" s="834" t="s">
        <v>4292</v>
      </c>
      <c r="E646" s="835" t="s">
        <v>2248</v>
      </c>
      <c r="F646" s="833" t="s">
        <v>2227</v>
      </c>
      <c r="G646" s="833" t="s">
        <v>2274</v>
      </c>
      <c r="H646" s="833" t="s">
        <v>606</v>
      </c>
      <c r="I646" s="833" t="s">
        <v>2284</v>
      </c>
      <c r="J646" s="833" t="s">
        <v>2285</v>
      </c>
      <c r="K646" s="833" t="s">
        <v>2286</v>
      </c>
      <c r="L646" s="836">
        <v>400.2</v>
      </c>
      <c r="M646" s="836">
        <v>400.2</v>
      </c>
      <c r="N646" s="833">
        <v>1</v>
      </c>
      <c r="O646" s="837">
        <v>1</v>
      </c>
      <c r="P646" s="836"/>
      <c r="Q646" s="838">
        <v>0</v>
      </c>
      <c r="R646" s="833"/>
      <c r="S646" s="838">
        <v>0</v>
      </c>
      <c r="T646" s="837"/>
      <c r="U646" s="839">
        <v>0</v>
      </c>
    </row>
    <row r="647" spans="1:21" ht="14.45" customHeight="1" x14ac:dyDescent="0.2">
      <c r="A647" s="832">
        <v>11</v>
      </c>
      <c r="B647" s="833" t="s">
        <v>2224</v>
      </c>
      <c r="C647" s="833" t="s">
        <v>2230</v>
      </c>
      <c r="D647" s="834" t="s">
        <v>4292</v>
      </c>
      <c r="E647" s="835" t="s">
        <v>2248</v>
      </c>
      <c r="F647" s="833" t="s">
        <v>2227</v>
      </c>
      <c r="G647" s="833" t="s">
        <v>2274</v>
      </c>
      <c r="H647" s="833" t="s">
        <v>606</v>
      </c>
      <c r="I647" s="833" t="s">
        <v>3075</v>
      </c>
      <c r="J647" s="833" t="s">
        <v>2350</v>
      </c>
      <c r="K647" s="833" t="s">
        <v>2351</v>
      </c>
      <c r="L647" s="836">
        <v>1000.5</v>
      </c>
      <c r="M647" s="836">
        <v>1000.5</v>
      </c>
      <c r="N647" s="833">
        <v>1</v>
      </c>
      <c r="O647" s="837">
        <v>1</v>
      </c>
      <c r="P647" s="836">
        <v>1000.5</v>
      </c>
      <c r="Q647" s="838">
        <v>1</v>
      </c>
      <c r="R647" s="833">
        <v>1</v>
      </c>
      <c r="S647" s="838">
        <v>1</v>
      </c>
      <c r="T647" s="837">
        <v>1</v>
      </c>
      <c r="U647" s="839">
        <v>1</v>
      </c>
    </row>
    <row r="648" spans="1:21" ht="14.45" customHeight="1" x14ac:dyDescent="0.2">
      <c r="A648" s="832">
        <v>11</v>
      </c>
      <c r="B648" s="833" t="s">
        <v>2224</v>
      </c>
      <c r="C648" s="833" t="s">
        <v>2230</v>
      </c>
      <c r="D648" s="834" t="s">
        <v>4292</v>
      </c>
      <c r="E648" s="835" t="s">
        <v>2248</v>
      </c>
      <c r="F648" s="833" t="s">
        <v>2227</v>
      </c>
      <c r="G648" s="833" t="s">
        <v>2274</v>
      </c>
      <c r="H648" s="833" t="s">
        <v>606</v>
      </c>
      <c r="I648" s="833" t="s">
        <v>3076</v>
      </c>
      <c r="J648" s="833" t="s">
        <v>3077</v>
      </c>
      <c r="K648" s="833" t="s">
        <v>3078</v>
      </c>
      <c r="L648" s="836">
        <v>341.25</v>
      </c>
      <c r="M648" s="836">
        <v>341.25</v>
      </c>
      <c r="N648" s="833">
        <v>1</v>
      </c>
      <c r="O648" s="837">
        <v>1</v>
      </c>
      <c r="P648" s="836">
        <v>341.25</v>
      </c>
      <c r="Q648" s="838">
        <v>1</v>
      </c>
      <c r="R648" s="833">
        <v>1</v>
      </c>
      <c r="S648" s="838">
        <v>1</v>
      </c>
      <c r="T648" s="837">
        <v>1</v>
      </c>
      <c r="U648" s="839">
        <v>1</v>
      </c>
    </row>
    <row r="649" spans="1:21" ht="14.45" customHeight="1" x14ac:dyDescent="0.2">
      <c r="A649" s="832">
        <v>11</v>
      </c>
      <c r="B649" s="833" t="s">
        <v>2224</v>
      </c>
      <c r="C649" s="833" t="s">
        <v>2230</v>
      </c>
      <c r="D649" s="834" t="s">
        <v>4292</v>
      </c>
      <c r="E649" s="835" t="s">
        <v>2248</v>
      </c>
      <c r="F649" s="833" t="s">
        <v>2227</v>
      </c>
      <c r="G649" s="833" t="s">
        <v>2274</v>
      </c>
      <c r="H649" s="833" t="s">
        <v>606</v>
      </c>
      <c r="I649" s="833" t="s">
        <v>2779</v>
      </c>
      <c r="J649" s="833" t="s">
        <v>2762</v>
      </c>
      <c r="K649" s="833" t="s">
        <v>2763</v>
      </c>
      <c r="L649" s="836">
        <v>1382.99</v>
      </c>
      <c r="M649" s="836">
        <v>11063.92</v>
      </c>
      <c r="N649" s="833">
        <v>8</v>
      </c>
      <c r="O649" s="837">
        <v>7</v>
      </c>
      <c r="P649" s="836">
        <v>11063.92</v>
      </c>
      <c r="Q649" s="838">
        <v>1</v>
      </c>
      <c r="R649" s="833">
        <v>8</v>
      </c>
      <c r="S649" s="838">
        <v>1</v>
      </c>
      <c r="T649" s="837">
        <v>7</v>
      </c>
      <c r="U649" s="839">
        <v>1</v>
      </c>
    </row>
    <row r="650" spans="1:21" ht="14.45" customHeight="1" x14ac:dyDescent="0.2">
      <c r="A650" s="832">
        <v>11</v>
      </c>
      <c r="B650" s="833" t="s">
        <v>2224</v>
      </c>
      <c r="C650" s="833" t="s">
        <v>2230</v>
      </c>
      <c r="D650" s="834" t="s">
        <v>4292</v>
      </c>
      <c r="E650" s="835" t="s">
        <v>2248</v>
      </c>
      <c r="F650" s="833" t="s">
        <v>2227</v>
      </c>
      <c r="G650" s="833" t="s">
        <v>2274</v>
      </c>
      <c r="H650" s="833" t="s">
        <v>606</v>
      </c>
      <c r="I650" s="833" t="s">
        <v>3079</v>
      </c>
      <c r="J650" s="833" t="s">
        <v>3080</v>
      </c>
      <c r="K650" s="833" t="s">
        <v>3081</v>
      </c>
      <c r="L650" s="836">
        <v>749.8</v>
      </c>
      <c r="M650" s="836">
        <v>749.8</v>
      </c>
      <c r="N650" s="833">
        <v>1</v>
      </c>
      <c r="O650" s="837">
        <v>1</v>
      </c>
      <c r="P650" s="836"/>
      <c r="Q650" s="838">
        <v>0</v>
      </c>
      <c r="R650" s="833"/>
      <c r="S650" s="838">
        <v>0</v>
      </c>
      <c r="T650" s="837"/>
      <c r="U650" s="839">
        <v>0</v>
      </c>
    </row>
    <row r="651" spans="1:21" ht="14.45" customHeight="1" x14ac:dyDescent="0.2">
      <c r="A651" s="832">
        <v>11</v>
      </c>
      <c r="B651" s="833" t="s">
        <v>2224</v>
      </c>
      <c r="C651" s="833" t="s">
        <v>2230</v>
      </c>
      <c r="D651" s="834" t="s">
        <v>4292</v>
      </c>
      <c r="E651" s="835" t="s">
        <v>2248</v>
      </c>
      <c r="F651" s="833" t="s">
        <v>2227</v>
      </c>
      <c r="G651" s="833" t="s">
        <v>2274</v>
      </c>
      <c r="H651" s="833" t="s">
        <v>606</v>
      </c>
      <c r="I651" s="833" t="s">
        <v>3082</v>
      </c>
      <c r="J651" s="833" t="s">
        <v>3083</v>
      </c>
      <c r="K651" s="833" t="s">
        <v>3084</v>
      </c>
      <c r="L651" s="836">
        <v>1599.65</v>
      </c>
      <c r="M651" s="836">
        <v>1599.65</v>
      </c>
      <c r="N651" s="833">
        <v>1</v>
      </c>
      <c r="O651" s="837">
        <v>1</v>
      </c>
      <c r="P651" s="836">
        <v>1599.65</v>
      </c>
      <c r="Q651" s="838">
        <v>1</v>
      </c>
      <c r="R651" s="833">
        <v>1</v>
      </c>
      <c r="S651" s="838">
        <v>1</v>
      </c>
      <c r="T651" s="837">
        <v>1</v>
      </c>
      <c r="U651" s="839">
        <v>1</v>
      </c>
    </row>
    <row r="652" spans="1:21" ht="14.45" customHeight="1" x14ac:dyDescent="0.2">
      <c r="A652" s="832">
        <v>11</v>
      </c>
      <c r="B652" s="833" t="s">
        <v>2224</v>
      </c>
      <c r="C652" s="833" t="s">
        <v>2230</v>
      </c>
      <c r="D652" s="834" t="s">
        <v>4292</v>
      </c>
      <c r="E652" s="835" t="s">
        <v>2248</v>
      </c>
      <c r="F652" s="833" t="s">
        <v>2227</v>
      </c>
      <c r="G652" s="833" t="s">
        <v>2274</v>
      </c>
      <c r="H652" s="833" t="s">
        <v>606</v>
      </c>
      <c r="I652" s="833" t="s">
        <v>3085</v>
      </c>
      <c r="J652" s="833" t="s">
        <v>3086</v>
      </c>
      <c r="K652" s="833" t="s">
        <v>3087</v>
      </c>
      <c r="L652" s="836">
        <v>249.55</v>
      </c>
      <c r="M652" s="836">
        <v>499.1</v>
      </c>
      <c r="N652" s="833">
        <v>2</v>
      </c>
      <c r="O652" s="837">
        <v>1</v>
      </c>
      <c r="P652" s="836">
        <v>499.1</v>
      </c>
      <c r="Q652" s="838">
        <v>1</v>
      </c>
      <c r="R652" s="833">
        <v>2</v>
      </c>
      <c r="S652" s="838">
        <v>1</v>
      </c>
      <c r="T652" s="837">
        <v>1</v>
      </c>
      <c r="U652" s="839">
        <v>1</v>
      </c>
    </row>
    <row r="653" spans="1:21" ht="14.45" customHeight="1" x14ac:dyDescent="0.2">
      <c r="A653" s="832">
        <v>11</v>
      </c>
      <c r="B653" s="833" t="s">
        <v>2224</v>
      </c>
      <c r="C653" s="833" t="s">
        <v>2230</v>
      </c>
      <c r="D653" s="834" t="s">
        <v>4292</v>
      </c>
      <c r="E653" s="835" t="s">
        <v>2248</v>
      </c>
      <c r="F653" s="833" t="s">
        <v>2227</v>
      </c>
      <c r="G653" s="833" t="s">
        <v>2703</v>
      </c>
      <c r="H653" s="833" t="s">
        <v>606</v>
      </c>
      <c r="I653" s="833" t="s">
        <v>2704</v>
      </c>
      <c r="J653" s="833" t="s">
        <v>2705</v>
      </c>
      <c r="K653" s="833" t="s">
        <v>2706</v>
      </c>
      <c r="L653" s="836">
        <v>0</v>
      </c>
      <c r="M653" s="836">
        <v>0</v>
      </c>
      <c r="N653" s="833">
        <v>2</v>
      </c>
      <c r="O653" s="837">
        <v>2</v>
      </c>
      <c r="P653" s="836"/>
      <c r="Q653" s="838"/>
      <c r="R653" s="833"/>
      <c r="S653" s="838">
        <v>0</v>
      </c>
      <c r="T653" s="837"/>
      <c r="U653" s="839">
        <v>0</v>
      </c>
    </row>
    <row r="654" spans="1:21" ht="14.45" customHeight="1" x14ac:dyDescent="0.2">
      <c r="A654" s="832">
        <v>11</v>
      </c>
      <c r="B654" s="833" t="s">
        <v>2224</v>
      </c>
      <c r="C654" s="833" t="s">
        <v>2230</v>
      </c>
      <c r="D654" s="834" t="s">
        <v>4292</v>
      </c>
      <c r="E654" s="835" t="s">
        <v>2248</v>
      </c>
      <c r="F654" s="833" t="s">
        <v>2227</v>
      </c>
      <c r="G654" s="833" t="s">
        <v>2269</v>
      </c>
      <c r="H654" s="833" t="s">
        <v>606</v>
      </c>
      <c r="I654" s="833" t="s">
        <v>3017</v>
      </c>
      <c r="J654" s="833" t="s">
        <v>3018</v>
      </c>
      <c r="K654" s="833" t="s">
        <v>3019</v>
      </c>
      <c r="L654" s="836">
        <v>1600</v>
      </c>
      <c r="M654" s="836">
        <v>1600</v>
      </c>
      <c r="N654" s="833">
        <v>1</v>
      </c>
      <c r="O654" s="837">
        <v>1</v>
      </c>
      <c r="P654" s="836">
        <v>1600</v>
      </c>
      <c r="Q654" s="838">
        <v>1</v>
      </c>
      <c r="R654" s="833">
        <v>1</v>
      </c>
      <c r="S654" s="838">
        <v>1</v>
      </c>
      <c r="T654" s="837">
        <v>1</v>
      </c>
      <c r="U654" s="839">
        <v>1</v>
      </c>
    </row>
    <row r="655" spans="1:21" ht="14.45" customHeight="1" x14ac:dyDescent="0.2">
      <c r="A655" s="832">
        <v>11</v>
      </c>
      <c r="B655" s="833" t="s">
        <v>2224</v>
      </c>
      <c r="C655" s="833" t="s">
        <v>2230</v>
      </c>
      <c r="D655" s="834" t="s">
        <v>4292</v>
      </c>
      <c r="E655" s="835" t="s">
        <v>2248</v>
      </c>
      <c r="F655" s="833" t="s">
        <v>2227</v>
      </c>
      <c r="G655" s="833" t="s">
        <v>2269</v>
      </c>
      <c r="H655" s="833" t="s">
        <v>606</v>
      </c>
      <c r="I655" s="833" t="s">
        <v>2289</v>
      </c>
      <c r="J655" s="833" t="s">
        <v>2290</v>
      </c>
      <c r="K655" s="833" t="s">
        <v>2291</v>
      </c>
      <c r="L655" s="836">
        <v>971.25</v>
      </c>
      <c r="M655" s="836">
        <v>4856.25</v>
      </c>
      <c r="N655" s="833">
        <v>5</v>
      </c>
      <c r="O655" s="837">
        <v>5</v>
      </c>
      <c r="P655" s="836">
        <v>4856.25</v>
      </c>
      <c r="Q655" s="838">
        <v>1</v>
      </c>
      <c r="R655" s="833">
        <v>5</v>
      </c>
      <c r="S655" s="838">
        <v>1</v>
      </c>
      <c r="T655" s="837">
        <v>5</v>
      </c>
      <c r="U655" s="839">
        <v>1</v>
      </c>
    </row>
    <row r="656" spans="1:21" ht="14.45" customHeight="1" x14ac:dyDescent="0.2">
      <c r="A656" s="832">
        <v>11</v>
      </c>
      <c r="B656" s="833" t="s">
        <v>2224</v>
      </c>
      <c r="C656" s="833" t="s">
        <v>2230</v>
      </c>
      <c r="D656" s="834" t="s">
        <v>4292</v>
      </c>
      <c r="E656" s="835" t="s">
        <v>2248</v>
      </c>
      <c r="F656" s="833" t="s">
        <v>2227</v>
      </c>
      <c r="G656" s="833" t="s">
        <v>2269</v>
      </c>
      <c r="H656" s="833" t="s">
        <v>606</v>
      </c>
      <c r="I656" s="833" t="s">
        <v>2724</v>
      </c>
      <c r="J656" s="833" t="s">
        <v>2725</v>
      </c>
      <c r="K656" s="833" t="s">
        <v>2726</v>
      </c>
      <c r="L656" s="836">
        <v>350</v>
      </c>
      <c r="M656" s="836">
        <v>350</v>
      </c>
      <c r="N656" s="833">
        <v>1</v>
      </c>
      <c r="O656" s="837">
        <v>1</v>
      </c>
      <c r="P656" s="836">
        <v>350</v>
      </c>
      <c r="Q656" s="838">
        <v>1</v>
      </c>
      <c r="R656" s="833">
        <v>1</v>
      </c>
      <c r="S656" s="838">
        <v>1</v>
      </c>
      <c r="T656" s="837">
        <v>1</v>
      </c>
      <c r="U656" s="839">
        <v>1</v>
      </c>
    </row>
    <row r="657" spans="1:21" ht="14.45" customHeight="1" x14ac:dyDescent="0.2">
      <c r="A657" s="832">
        <v>11</v>
      </c>
      <c r="B657" s="833" t="s">
        <v>2224</v>
      </c>
      <c r="C657" s="833" t="s">
        <v>2230</v>
      </c>
      <c r="D657" s="834" t="s">
        <v>4292</v>
      </c>
      <c r="E657" s="835" t="s">
        <v>2248</v>
      </c>
      <c r="F657" s="833" t="s">
        <v>2227</v>
      </c>
      <c r="G657" s="833" t="s">
        <v>2269</v>
      </c>
      <c r="H657" s="833" t="s">
        <v>606</v>
      </c>
      <c r="I657" s="833" t="s">
        <v>2683</v>
      </c>
      <c r="J657" s="833" t="s">
        <v>2733</v>
      </c>
      <c r="K657" s="833"/>
      <c r="L657" s="836">
        <v>250</v>
      </c>
      <c r="M657" s="836">
        <v>250</v>
      </c>
      <c r="N657" s="833">
        <v>1</v>
      </c>
      <c r="O657" s="837">
        <v>1</v>
      </c>
      <c r="P657" s="836">
        <v>250</v>
      </c>
      <c r="Q657" s="838">
        <v>1</v>
      </c>
      <c r="R657" s="833">
        <v>1</v>
      </c>
      <c r="S657" s="838">
        <v>1</v>
      </c>
      <c r="T657" s="837">
        <v>1</v>
      </c>
      <c r="U657" s="839">
        <v>1</v>
      </c>
    </row>
    <row r="658" spans="1:21" ht="14.45" customHeight="1" x14ac:dyDescent="0.2">
      <c r="A658" s="832">
        <v>11</v>
      </c>
      <c r="B658" s="833" t="s">
        <v>2224</v>
      </c>
      <c r="C658" s="833" t="s">
        <v>2230</v>
      </c>
      <c r="D658" s="834" t="s">
        <v>4292</v>
      </c>
      <c r="E658" s="835" t="s">
        <v>2248</v>
      </c>
      <c r="F658" s="833" t="s">
        <v>2227</v>
      </c>
      <c r="G658" s="833" t="s">
        <v>2269</v>
      </c>
      <c r="H658" s="833" t="s">
        <v>606</v>
      </c>
      <c r="I658" s="833" t="s">
        <v>3020</v>
      </c>
      <c r="J658" s="833" t="s">
        <v>3021</v>
      </c>
      <c r="K658" s="833" t="s">
        <v>3022</v>
      </c>
      <c r="L658" s="836">
        <v>500</v>
      </c>
      <c r="M658" s="836">
        <v>1000</v>
      </c>
      <c r="N658" s="833">
        <v>2</v>
      </c>
      <c r="O658" s="837">
        <v>2</v>
      </c>
      <c r="P658" s="836">
        <v>1000</v>
      </c>
      <c r="Q658" s="838">
        <v>1</v>
      </c>
      <c r="R658" s="833">
        <v>2</v>
      </c>
      <c r="S658" s="838">
        <v>1</v>
      </c>
      <c r="T658" s="837">
        <v>2</v>
      </c>
      <c r="U658" s="839">
        <v>1</v>
      </c>
    </row>
    <row r="659" spans="1:21" ht="14.45" customHeight="1" x14ac:dyDescent="0.2">
      <c r="A659" s="832">
        <v>11</v>
      </c>
      <c r="B659" s="833" t="s">
        <v>2224</v>
      </c>
      <c r="C659" s="833" t="s">
        <v>2230</v>
      </c>
      <c r="D659" s="834" t="s">
        <v>4292</v>
      </c>
      <c r="E659" s="835" t="s">
        <v>2248</v>
      </c>
      <c r="F659" s="833" t="s">
        <v>2227</v>
      </c>
      <c r="G659" s="833" t="s">
        <v>2269</v>
      </c>
      <c r="H659" s="833" t="s">
        <v>606</v>
      </c>
      <c r="I659" s="833" t="s">
        <v>3088</v>
      </c>
      <c r="J659" s="833" t="s">
        <v>3089</v>
      </c>
      <c r="K659" s="833" t="s">
        <v>3090</v>
      </c>
      <c r="L659" s="836">
        <v>679.94</v>
      </c>
      <c r="M659" s="836">
        <v>679.94</v>
      </c>
      <c r="N659" s="833">
        <v>1</v>
      </c>
      <c r="O659" s="837">
        <v>1</v>
      </c>
      <c r="P659" s="836">
        <v>679.94</v>
      </c>
      <c r="Q659" s="838">
        <v>1</v>
      </c>
      <c r="R659" s="833">
        <v>1</v>
      </c>
      <c r="S659" s="838">
        <v>1</v>
      </c>
      <c r="T659" s="837">
        <v>1</v>
      </c>
      <c r="U659" s="839">
        <v>1</v>
      </c>
    </row>
    <row r="660" spans="1:21" ht="14.45" customHeight="1" x14ac:dyDescent="0.2">
      <c r="A660" s="832">
        <v>11</v>
      </c>
      <c r="B660" s="833" t="s">
        <v>2224</v>
      </c>
      <c r="C660" s="833" t="s">
        <v>2230</v>
      </c>
      <c r="D660" s="834" t="s">
        <v>4292</v>
      </c>
      <c r="E660" s="835" t="s">
        <v>2248</v>
      </c>
      <c r="F660" s="833" t="s">
        <v>2227</v>
      </c>
      <c r="G660" s="833" t="s">
        <v>2269</v>
      </c>
      <c r="H660" s="833" t="s">
        <v>606</v>
      </c>
      <c r="I660" s="833" t="s">
        <v>2505</v>
      </c>
      <c r="J660" s="833" t="s">
        <v>2506</v>
      </c>
      <c r="K660" s="833" t="s">
        <v>2507</v>
      </c>
      <c r="L660" s="836">
        <v>600</v>
      </c>
      <c r="M660" s="836">
        <v>600</v>
      </c>
      <c r="N660" s="833">
        <v>1</v>
      </c>
      <c r="O660" s="837">
        <v>1</v>
      </c>
      <c r="P660" s="836">
        <v>600</v>
      </c>
      <c r="Q660" s="838">
        <v>1</v>
      </c>
      <c r="R660" s="833">
        <v>1</v>
      </c>
      <c r="S660" s="838">
        <v>1</v>
      </c>
      <c r="T660" s="837">
        <v>1</v>
      </c>
      <c r="U660" s="839">
        <v>1</v>
      </c>
    </row>
    <row r="661" spans="1:21" ht="14.45" customHeight="1" x14ac:dyDescent="0.2">
      <c r="A661" s="832">
        <v>11</v>
      </c>
      <c r="B661" s="833" t="s">
        <v>2224</v>
      </c>
      <c r="C661" s="833" t="s">
        <v>2230</v>
      </c>
      <c r="D661" s="834" t="s">
        <v>4292</v>
      </c>
      <c r="E661" s="835" t="s">
        <v>2248</v>
      </c>
      <c r="F661" s="833" t="s">
        <v>2227</v>
      </c>
      <c r="G661" s="833" t="s">
        <v>2269</v>
      </c>
      <c r="H661" s="833" t="s">
        <v>606</v>
      </c>
      <c r="I661" s="833" t="s">
        <v>2480</v>
      </c>
      <c r="J661" s="833" t="s">
        <v>3023</v>
      </c>
      <c r="K661" s="833" t="s">
        <v>3024</v>
      </c>
      <c r="L661" s="836">
        <v>2140.3000000000002</v>
      </c>
      <c r="M661" s="836">
        <v>2140.3000000000002</v>
      </c>
      <c r="N661" s="833">
        <v>1</v>
      </c>
      <c r="O661" s="837">
        <v>1</v>
      </c>
      <c r="P661" s="836">
        <v>2140.3000000000002</v>
      </c>
      <c r="Q661" s="838">
        <v>1</v>
      </c>
      <c r="R661" s="833">
        <v>1</v>
      </c>
      <c r="S661" s="838">
        <v>1</v>
      </c>
      <c r="T661" s="837">
        <v>1</v>
      </c>
      <c r="U661" s="839">
        <v>1</v>
      </c>
    </row>
    <row r="662" spans="1:21" ht="14.45" customHeight="1" x14ac:dyDescent="0.2">
      <c r="A662" s="832">
        <v>11</v>
      </c>
      <c r="B662" s="833" t="s">
        <v>2224</v>
      </c>
      <c r="C662" s="833" t="s">
        <v>2230</v>
      </c>
      <c r="D662" s="834" t="s">
        <v>4292</v>
      </c>
      <c r="E662" s="835" t="s">
        <v>2248</v>
      </c>
      <c r="F662" s="833" t="s">
        <v>2227</v>
      </c>
      <c r="G662" s="833" t="s">
        <v>2269</v>
      </c>
      <c r="H662" s="833" t="s">
        <v>606</v>
      </c>
      <c r="I662" s="833" t="s">
        <v>3091</v>
      </c>
      <c r="J662" s="833" t="s">
        <v>3092</v>
      </c>
      <c r="K662" s="833" t="s">
        <v>3093</v>
      </c>
      <c r="L662" s="836">
        <v>180</v>
      </c>
      <c r="M662" s="836">
        <v>180</v>
      </c>
      <c r="N662" s="833">
        <v>1</v>
      </c>
      <c r="O662" s="837">
        <v>1</v>
      </c>
      <c r="P662" s="836">
        <v>180</v>
      </c>
      <c r="Q662" s="838">
        <v>1</v>
      </c>
      <c r="R662" s="833">
        <v>1</v>
      </c>
      <c r="S662" s="838">
        <v>1</v>
      </c>
      <c r="T662" s="837">
        <v>1</v>
      </c>
      <c r="U662" s="839">
        <v>1</v>
      </c>
    </row>
    <row r="663" spans="1:21" ht="14.45" customHeight="1" x14ac:dyDescent="0.2">
      <c r="A663" s="832">
        <v>11</v>
      </c>
      <c r="B663" s="833" t="s">
        <v>2224</v>
      </c>
      <c r="C663" s="833" t="s">
        <v>2230</v>
      </c>
      <c r="D663" s="834" t="s">
        <v>4292</v>
      </c>
      <c r="E663" s="835" t="s">
        <v>2248</v>
      </c>
      <c r="F663" s="833" t="s">
        <v>2227</v>
      </c>
      <c r="G663" s="833" t="s">
        <v>2269</v>
      </c>
      <c r="H663" s="833" t="s">
        <v>606</v>
      </c>
      <c r="I663" s="833" t="s">
        <v>3070</v>
      </c>
      <c r="J663" s="833" t="s">
        <v>3094</v>
      </c>
      <c r="K663" s="833" t="s">
        <v>3095</v>
      </c>
      <c r="L663" s="836">
        <v>1600</v>
      </c>
      <c r="M663" s="836">
        <v>12800</v>
      </c>
      <c r="N663" s="833">
        <v>8</v>
      </c>
      <c r="O663" s="837">
        <v>8</v>
      </c>
      <c r="P663" s="836">
        <v>8000</v>
      </c>
      <c r="Q663" s="838">
        <v>0.625</v>
      </c>
      <c r="R663" s="833">
        <v>5</v>
      </c>
      <c r="S663" s="838">
        <v>0.625</v>
      </c>
      <c r="T663" s="837">
        <v>5</v>
      </c>
      <c r="U663" s="839">
        <v>0.625</v>
      </c>
    </row>
    <row r="664" spans="1:21" ht="14.45" customHeight="1" x14ac:dyDescent="0.2">
      <c r="A664" s="832">
        <v>11</v>
      </c>
      <c r="B664" s="833" t="s">
        <v>2224</v>
      </c>
      <c r="C664" s="833" t="s">
        <v>2230</v>
      </c>
      <c r="D664" s="834" t="s">
        <v>4292</v>
      </c>
      <c r="E664" s="835" t="s">
        <v>2248</v>
      </c>
      <c r="F664" s="833" t="s">
        <v>2227</v>
      </c>
      <c r="G664" s="833" t="s">
        <v>2292</v>
      </c>
      <c r="H664" s="833" t="s">
        <v>606</v>
      </c>
      <c r="I664" s="833" t="s">
        <v>2345</v>
      </c>
      <c r="J664" s="833" t="s">
        <v>2285</v>
      </c>
      <c r="K664" s="833" t="s">
        <v>2352</v>
      </c>
      <c r="L664" s="836">
        <v>200</v>
      </c>
      <c r="M664" s="836">
        <v>4400</v>
      </c>
      <c r="N664" s="833">
        <v>22</v>
      </c>
      <c r="O664" s="837">
        <v>11</v>
      </c>
      <c r="P664" s="836">
        <v>4000</v>
      </c>
      <c r="Q664" s="838">
        <v>0.90909090909090906</v>
      </c>
      <c r="R664" s="833">
        <v>20</v>
      </c>
      <c r="S664" s="838">
        <v>0.90909090909090906</v>
      </c>
      <c r="T664" s="837">
        <v>10</v>
      </c>
      <c r="U664" s="839">
        <v>0.90909090909090906</v>
      </c>
    </row>
    <row r="665" spans="1:21" ht="14.45" customHeight="1" x14ac:dyDescent="0.2">
      <c r="A665" s="832">
        <v>11</v>
      </c>
      <c r="B665" s="833" t="s">
        <v>2224</v>
      </c>
      <c r="C665" s="833" t="s">
        <v>2230</v>
      </c>
      <c r="D665" s="834" t="s">
        <v>4292</v>
      </c>
      <c r="E665" s="835" t="s">
        <v>2248</v>
      </c>
      <c r="F665" s="833" t="s">
        <v>2227</v>
      </c>
      <c r="G665" s="833" t="s">
        <v>2292</v>
      </c>
      <c r="H665" s="833" t="s">
        <v>606</v>
      </c>
      <c r="I665" s="833" t="s">
        <v>2293</v>
      </c>
      <c r="J665" s="833" t="s">
        <v>2294</v>
      </c>
      <c r="K665" s="833" t="s">
        <v>2295</v>
      </c>
      <c r="L665" s="836">
        <v>278.75</v>
      </c>
      <c r="M665" s="836">
        <v>11707.5</v>
      </c>
      <c r="N665" s="833">
        <v>42</v>
      </c>
      <c r="O665" s="837">
        <v>21</v>
      </c>
      <c r="P665" s="836">
        <v>11707.5</v>
      </c>
      <c r="Q665" s="838">
        <v>1</v>
      </c>
      <c r="R665" s="833">
        <v>42</v>
      </c>
      <c r="S665" s="838">
        <v>1</v>
      </c>
      <c r="T665" s="837">
        <v>21</v>
      </c>
      <c r="U665" s="839">
        <v>1</v>
      </c>
    </row>
    <row r="666" spans="1:21" ht="14.45" customHeight="1" x14ac:dyDescent="0.2">
      <c r="A666" s="832">
        <v>11</v>
      </c>
      <c r="B666" s="833" t="s">
        <v>2224</v>
      </c>
      <c r="C666" s="833" t="s">
        <v>2230</v>
      </c>
      <c r="D666" s="834" t="s">
        <v>4292</v>
      </c>
      <c r="E666" s="835" t="s">
        <v>2248</v>
      </c>
      <c r="F666" s="833" t="s">
        <v>2227</v>
      </c>
      <c r="G666" s="833" t="s">
        <v>2292</v>
      </c>
      <c r="H666" s="833" t="s">
        <v>606</v>
      </c>
      <c r="I666" s="833" t="s">
        <v>3096</v>
      </c>
      <c r="J666" s="833" t="s">
        <v>2524</v>
      </c>
      <c r="K666" s="833" t="s">
        <v>3097</v>
      </c>
      <c r="L666" s="836">
        <v>890</v>
      </c>
      <c r="M666" s="836">
        <v>890</v>
      </c>
      <c r="N666" s="833">
        <v>1</v>
      </c>
      <c r="O666" s="837">
        <v>1</v>
      </c>
      <c r="P666" s="836">
        <v>890</v>
      </c>
      <c r="Q666" s="838">
        <v>1</v>
      </c>
      <c r="R666" s="833">
        <v>1</v>
      </c>
      <c r="S666" s="838">
        <v>1</v>
      </c>
      <c r="T666" s="837">
        <v>1</v>
      </c>
      <c r="U666" s="839">
        <v>1</v>
      </c>
    </row>
    <row r="667" spans="1:21" ht="14.45" customHeight="1" x14ac:dyDescent="0.2">
      <c r="A667" s="832">
        <v>11</v>
      </c>
      <c r="B667" s="833" t="s">
        <v>2224</v>
      </c>
      <c r="C667" s="833" t="s">
        <v>2230</v>
      </c>
      <c r="D667" s="834" t="s">
        <v>4292</v>
      </c>
      <c r="E667" s="835" t="s">
        <v>2248</v>
      </c>
      <c r="F667" s="833" t="s">
        <v>2227</v>
      </c>
      <c r="G667" s="833" t="s">
        <v>2292</v>
      </c>
      <c r="H667" s="833" t="s">
        <v>606</v>
      </c>
      <c r="I667" s="833" t="s">
        <v>2537</v>
      </c>
      <c r="J667" s="833" t="s">
        <v>2276</v>
      </c>
      <c r="K667" s="833"/>
      <c r="L667" s="836">
        <v>1242.3499999999999</v>
      </c>
      <c r="M667" s="836">
        <v>1242.3499999999999</v>
      </c>
      <c r="N667" s="833">
        <v>1</v>
      </c>
      <c r="O667" s="837">
        <v>1</v>
      </c>
      <c r="P667" s="836">
        <v>1242.3499999999999</v>
      </c>
      <c r="Q667" s="838">
        <v>1</v>
      </c>
      <c r="R667" s="833">
        <v>1</v>
      </c>
      <c r="S667" s="838">
        <v>1</v>
      </c>
      <c r="T667" s="837">
        <v>1</v>
      </c>
      <c r="U667" s="839">
        <v>1</v>
      </c>
    </row>
    <row r="668" spans="1:21" ht="14.45" customHeight="1" x14ac:dyDescent="0.2">
      <c r="A668" s="832">
        <v>11</v>
      </c>
      <c r="B668" s="833" t="s">
        <v>2224</v>
      </c>
      <c r="C668" s="833" t="s">
        <v>2230</v>
      </c>
      <c r="D668" s="834" t="s">
        <v>4292</v>
      </c>
      <c r="E668" s="835" t="s">
        <v>2248</v>
      </c>
      <c r="F668" s="833" t="s">
        <v>2227</v>
      </c>
      <c r="G668" s="833" t="s">
        <v>2292</v>
      </c>
      <c r="H668" s="833" t="s">
        <v>606</v>
      </c>
      <c r="I668" s="833" t="s">
        <v>2537</v>
      </c>
      <c r="J668" s="833" t="s">
        <v>2538</v>
      </c>
      <c r="K668" s="833" t="s">
        <v>2539</v>
      </c>
      <c r="L668" s="836">
        <v>1242.3499999999999</v>
      </c>
      <c r="M668" s="836">
        <v>1242.3499999999999</v>
      </c>
      <c r="N668" s="833">
        <v>1</v>
      </c>
      <c r="O668" s="837">
        <v>1</v>
      </c>
      <c r="P668" s="836">
        <v>1242.3499999999999</v>
      </c>
      <c r="Q668" s="838">
        <v>1</v>
      </c>
      <c r="R668" s="833">
        <v>1</v>
      </c>
      <c r="S668" s="838">
        <v>1</v>
      </c>
      <c r="T668" s="837">
        <v>1</v>
      </c>
      <c r="U668" s="839">
        <v>1</v>
      </c>
    </row>
    <row r="669" spans="1:21" ht="14.45" customHeight="1" x14ac:dyDescent="0.2">
      <c r="A669" s="832">
        <v>11</v>
      </c>
      <c r="B669" s="833" t="s">
        <v>2224</v>
      </c>
      <c r="C669" s="833" t="s">
        <v>2230</v>
      </c>
      <c r="D669" s="834" t="s">
        <v>4292</v>
      </c>
      <c r="E669" s="835" t="s">
        <v>2248</v>
      </c>
      <c r="F669" s="833" t="s">
        <v>2227</v>
      </c>
      <c r="G669" s="833" t="s">
        <v>2552</v>
      </c>
      <c r="H669" s="833" t="s">
        <v>606</v>
      </c>
      <c r="I669" s="833" t="s">
        <v>2761</v>
      </c>
      <c r="J669" s="833" t="s">
        <v>2762</v>
      </c>
      <c r="K669" s="833" t="s">
        <v>2763</v>
      </c>
      <c r="L669" s="836">
        <v>1659.44</v>
      </c>
      <c r="M669" s="836">
        <v>79653.120000000039</v>
      </c>
      <c r="N669" s="833">
        <v>48</v>
      </c>
      <c r="O669" s="837">
        <v>43</v>
      </c>
      <c r="P669" s="836">
        <v>69696.48000000004</v>
      </c>
      <c r="Q669" s="838">
        <v>0.87500000000000011</v>
      </c>
      <c r="R669" s="833">
        <v>42</v>
      </c>
      <c r="S669" s="838">
        <v>0.875</v>
      </c>
      <c r="T669" s="837">
        <v>39</v>
      </c>
      <c r="U669" s="839">
        <v>0.90697674418604646</v>
      </c>
    </row>
    <row r="670" spans="1:21" ht="14.45" customHeight="1" x14ac:dyDescent="0.2">
      <c r="A670" s="832">
        <v>11</v>
      </c>
      <c r="B670" s="833" t="s">
        <v>2224</v>
      </c>
      <c r="C670" s="833" t="s">
        <v>2230</v>
      </c>
      <c r="D670" s="834" t="s">
        <v>4292</v>
      </c>
      <c r="E670" s="835" t="s">
        <v>2248</v>
      </c>
      <c r="F670" s="833" t="s">
        <v>2227</v>
      </c>
      <c r="G670" s="833" t="s">
        <v>2552</v>
      </c>
      <c r="H670" s="833" t="s">
        <v>606</v>
      </c>
      <c r="I670" s="833" t="s">
        <v>2764</v>
      </c>
      <c r="J670" s="833" t="s">
        <v>2276</v>
      </c>
      <c r="K670" s="833"/>
      <c r="L670" s="836">
        <v>553.15</v>
      </c>
      <c r="M670" s="836">
        <v>6637.7999999999993</v>
      </c>
      <c r="N670" s="833">
        <v>12</v>
      </c>
      <c r="O670" s="837">
        <v>2</v>
      </c>
      <c r="P670" s="836">
        <v>6637.7999999999993</v>
      </c>
      <c r="Q670" s="838">
        <v>1</v>
      </c>
      <c r="R670" s="833">
        <v>12</v>
      </c>
      <c r="S670" s="838">
        <v>1</v>
      </c>
      <c r="T670" s="837">
        <v>2</v>
      </c>
      <c r="U670" s="839">
        <v>1</v>
      </c>
    </row>
    <row r="671" spans="1:21" ht="14.45" customHeight="1" x14ac:dyDescent="0.2">
      <c r="A671" s="832">
        <v>11</v>
      </c>
      <c r="B671" s="833" t="s">
        <v>2224</v>
      </c>
      <c r="C671" s="833" t="s">
        <v>2230</v>
      </c>
      <c r="D671" s="834" t="s">
        <v>4292</v>
      </c>
      <c r="E671" s="835" t="s">
        <v>2248</v>
      </c>
      <c r="F671" s="833" t="s">
        <v>2227</v>
      </c>
      <c r="G671" s="833" t="s">
        <v>3045</v>
      </c>
      <c r="H671" s="833" t="s">
        <v>606</v>
      </c>
      <c r="I671" s="833" t="s">
        <v>3009</v>
      </c>
      <c r="J671" s="833" t="s">
        <v>3010</v>
      </c>
      <c r="K671" s="833" t="s">
        <v>3011</v>
      </c>
      <c r="L671" s="836">
        <v>38233</v>
      </c>
      <c r="M671" s="836">
        <v>76466</v>
      </c>
      <c r="N671" s="833">
        <v>2</v>
      </c>
      <c r="O671" s="837">
        <v>2</v>
      </c>
      <c r="P671" s="836"/>
      <c r="Q671" s="838">
        <v>0</v>
      </c>
      <c r="R671" s="833"/>
      <c r="S671" s="838">
        <v>0</v>
      </c>
      <c r="T671" s="837"/>
      <c r="U671" s="839">
        <v>0</v>
      </c>
    </row>
    <row r="672" spans="1:21" ht="14.45" customHeight="1" x14ac:dyDescent="0.2">
      <c r="A672" s="832">
        <v>11</v>
      </c>
      <c r="B672" s="833" t="s">
        <v>2224</v>
      </c>
      <c r="C672" s="833" t="s">
        <v>2230</v>
      </c>
      <c r="D672" s="834" t="s">
        <v>4292</v>
      </c>
      <c r="E672" s="835" t="s">
        <v>2248</v>
      </c>
      <c r="F672" s="833" t="s">
        <v>2227</v>
      </c>
      <c r="G672" s="833" t="s">
        <v>3098</v>
      </c>
      <c r="H672" s="833" t="s">
        <v>606</v>
      </c>
      <c r="I672" s="833" t="s">
        <v>3099</v>
      </c>
      <c r="J672" s="833" t="s">
        <v>3100</v>
      </c>
      <c r="K672" s="833" t="s">
        <v>3101</v>
      </c>
      <c r="L672" s="836">
        <v>24074</v>
      </c>
      <c r="M672" s="836">
        <v>72222</v>
      </c>
      <c r="N672" s="833">
        <v>3</v>
      </c>
      <c r="O672" s="837">
        <v>3</v>
      </c>
      <c r="P672" s="836"/>
      <c r="Q672" s="838">
        <v>0</v>
      </c>
      <c r="R672" s="833"/>
      <c r="S672" s="838">
        <v>0</v>
      </c>
      <c r="T672" s="837"/>
      <c r="U672" s="839">
        <v>0</v>
      </c>
    </row>
    <row r="673" spans="1:21" ht="14.45" customHeight="1" x14ac:dyDescent="0.2">
      <c r="A673" s="832">
        <v>11</v>
      </c>
      <c r="B673" s="833" t="s">
        <v>2224</v>
      </c>
      <c r="C673" s="833" t="s">
        <v>2230</v>
      </c>
      <c r="D673" s="834" t="s">
        <v>4292</v>
      </c>
      <c r="E673" s="835" t="s">
        <v>2249</v>
      </c>
      <c r="F673" s="833" t="s">
        <v>2225</v>
      </c>
      <c r="G673" s="833" t="s">
        <v>3102</v>
      </c>
      <c r="H673" s="833" t="s">
        <v>606</v>
      </c>
      <c r="I673" s="833" t="s">
        <v>3103</v>
      </c>
      <c r="J673" s="833" t="s">
        <v>3104</v>
      </c>
      <c r="K673" s="833" t="s">
        <v>691</v>
      </c>
      <c r="L673" s="836">
        <v>117.71</v>
      </c>
      <c r="M673" s="836">
        <v>117.71</v>
      </c>
      <c r="N673" s="833">
        <v>1</v>
      </c>
      <c r="O673" s="837">
        <v>0.5</v>
      </c>
      <c r="P673" s="836">
        <v>117.71</v>
      </c>
      <c r="Q673" s="838">
        <v>1</v>
      </c>
      <c r="R673" s="833">
        <v>1</v>
      </c>
      <c r="S673" s="838">
        <v>1</v>
      </c>
      <c r="T673" s="837">
        <v>0.5</v>
      </c>
      <c r="U673" s="839">
        <v>1</v>
      </c>
    </row>
    <row r="674" spans="1:21" ht="14.45" customHeight="1" x14ac:dyDescent="0.2">
      <c r="A674" s="832">
        <v>11</v>
      </c>
      <c r="B674" s="833" t="s">
        <v>2224</v>
      </c>
      <c r="C674" s="833" t="s">
        <v>2230</v>
      </c>
      <c r="D674" s="834" t="s">
        <v>4292</v>
      </c>
      <c r="E674" s="835" t="s">
        <v>2249</v>
      </c>
      <c r="F674" s="833" t="s">
        <v>2225</v>
      </c>
      <c r="G674" s="833" t="s">
        <v>3105</v>
      </c>
      <c r="H674" s="833" t="s">
        <v>606</v>
      </c>
      <c r="I674" s="833" t="s">
        <v>3106</v>
      </c>
      <c r="J674" s="833" t="s">
        <v>710</v>
      </c>
      <c r="K674" s="833" t="s">
        <v>3107</v>
      </c>
      <c r="L674" s="836">
        <v>37.61</v>
      </c>
      <c r="M674" s="836">
        <v>75.22</v>
      </c>
      <c r="N674" s="833">
        <v>2</v>
      </c>
      <c r="O674" s="837">
        <v>0.5</v>
      </c>
      <c r="P674" s="836">
        <v>75.22</v>
      </c>
      <c r="Q674" s="838">
        <v>1</v>
      </c>
      <c r="R674" s="833">
        <v>2</v>
      </c>
      <c r="S674" s="838">
        <v>1</v>
      </c>
      <c r="T674" s="837">
        <v>0.5</v>
      </c>
      <c r="U674" s="839">
        <v>1</v>
      </c>
    </row>
    <row r="675" spans="1:21" ht="14.45" customHeight="1" x14ac:dyDescent="0.2">
      <c r="A675" s="832">
        <v>11</v>
      </c>
      <c r="B675" s="833" t="s">
        <v>2224</v>
      </c>
      <c r="C675" s="833" t="s">
        <v>2230</v>
      </c>
      <c r="D675" s="834" t="s">
        <v>4292</v>
      </c>
      <c r="E675" s="835" t="s">
        <v>2249</v>
      </c>
      <c r="F675" s="833" t="s">
        <v>2225</v>
      </c>
      <c r="G675" s="833" t="s">
        <v>3105</v>
      </c>
      <c r="H675" s="833" t="s">
        <v>606</v>
      </c>
      <c r="I675" s="833" t="s">
        <v>3106</v>
      </c>
      <c r="J675" s="833" t="s">
        <v>710</v>
      </c>
      <c r="K675" s="833" t="s">
        <v>3107</v>
      </c>
      <c r="L675" s="836">
        <v>93.61</v>
      </c>
      <c r="M675" s="836">
        <v>187.22</v>
      </c>
      <c r="N675" s="833">
        <v>2</v>
      </c>
      <c r="O675" s="837">
        <v>1</v>
      </c>
      <c r="P675" s="836">
        <v>187.22</v>
      </c>
      <c r="Q675" s="838">
        <v>1</v>
      </c>
      <c r="R675" s="833">
        <v>2</v>
      </c>
      <c r="S675" s="838">
        <v>1</v>
      </c>
      <c r="T675" s="837">
        <v>1</v>
      </c>
      <c r="U675" s="839">
        <v>1</v>
      </c>
    </row>
    <row r="676" spans="1:21" ht="14.45" customHeight="1" x14ac:dyDescent="0.2">
      <c r="A676" s="832">
        <v>11</v>
      </c>
      <c r="B676" s="833" t="s">
        <v>2224</v>
      </c>
      <c r="C676" s="833" t="s">
        <v>2230</v>
      </c>
      <c r="D676" s="834" t="s">
        <v>4292</v>
      </c>
      <c r="E676" s="835" t="s">
        <v>2249</v>
      </c>
      <c r="F676" s="833" t="s">
        <v>2225</v>
      </c>
      <c r="G676" s="833" t="s">
        <v>3105</v>
      </c>
      <c r="H676" s="833" t="s">
        <v>606</v>
      </c>
      <c r="I676" s="833" t="s">
        <v>3108</v>
      </c>
      <c r="J676" s="833" t="s">
        <v>710</v>
      </c>
      <c r="K676" s="833" t="s">
        <v>712</v>
      </c>
      <c r="L676" s="836">
        <v>37.61</v>
      </c>
      <c r="M676" s="836">
        <v>150.44</v>
      </c>
      <c r="N676" s="833">
        <v>4</v>
      </c>
      <c r="O676" s="837">
        <v>2</v>
      </c>
      <c r="P676" s="836">
        <v>150.44</v>
      </c>
      <c r="Q676" s="838">
        <v>1</v>
      </c>
      <c r="R676" s="833">
        <v>4</v>
      </c>
      <c r="S676" s="838">
        <v>1</v>
      </c>
      <c r="T676" s="837">
        <v>2</v>
      </c>
      <c r="U676" s="839">
        <v>1</v>
      </c>
    </row>
    <row r="677" spans="1:21" ht="14.45" customHeight="1" x14ac:dyDescent="0.2">
      <c r="A677" s="832">
        <v>11</v>
      </c>
      <c r="B677" s="833" t="s">
        <v>2224</v>
      </c>
      <c r="C677" s="833" t="s">
        <v>2230</v>
      </c>
      <c r="D677" s="834" t="s">
        <v>4292</v>
      </c>
      <c r="E677" s="835" t="s">
        <v>2249</v>
      </c>
      <c r="F677" s="833" t="s">
        <v>2225</v>
      </c>
      <c r="G677" s="833" t="s">
        <v>2402</v>
      </c>
      <c r="H677" s="833" t="s">
        <v>606</v>
      </c>
      <c r="I677" s="833" t="s">
        <v>2403</v>
      </c>
      <c r="J677" s="833" t="s">
        <v>742</v>
      </c>
      <c r="K677" s="833" t="s">
        <v>2404</v>
      </c>
      <c r="L677" s="836">
        <v>477.5</v>
      </c>
      <c r="M677" s="836">
        <v>477.5</v>
      </c>
      <c r="N677" s="833">
        <v>1</v>
      </c>
      <c r="O677" s="837">
        <v>1</v>
      </c>
      <c r="P677" s="836">
        <v>477.5</v>
      </c>
      <c r="Q677" s="838">
        <v>1</v>
      </c>
      <c r="R677" s="833">
        <v>1</v>
      </c>
      <c r="S677" s="838">
        <v>1</v>
      </c>
      <c r="T677" s="837">
        <v>1</v>
      </c>
      <c r="U677" s="839">
        <v>1</v>
      </c>
    </row>
    <row r="678" spans="1:21" ht="14.45" customHeight="1" x14ac:dyDescent="0.2">
      <c r="A678" s="832">
        <v>11</v>
      </c>
      <c r="B678" s="833" t="s">
        <v>2224</v>
      </c>
      <c r="C678" s="833" t="s">
        <v>2230</v>
      </c>
      <c r="D678" s="834" t="s">
        <v>4292</v>
      </c>
      <c r="E678" s="835" t="s">
        <v>2249</v>
      </c>
      <c r="F678" s="833" t="s">
        <v>2225</v>
      </c>
      <c r="G678" s="833" t="s">
        <v>2587</v>
      </c>
      <c r="H678" s="833" t="s">
        <v>606</v>
      </c>
      <c r="I678" s="833" t="s">
        <v>2772</v>
      </c>
      <c r="J678" s="833" t="s">
        <v>2773</v>
      </c>
      <c r="K678" s="833" t="s">
        <v>2774</v>
      </c>
      <c r="L678" s="836">
        <v>106.47</v>
      </c>
      <c r="M678" s="836">
        <v>425.88</v>
      </c>
      <c r="N678" s="833">
        <v>4</v>
      </c>
      <c r="O678" s="837">
        <v>2</v>
      </c>
      <c r="P678" s="836"/>
      <c r="Q678" s="838">
        <v>0</v>
      </c>
      <c r="R678" s="833"/>
      <c r="S678" s="838">
        <v>0</v>
      </c>
      <c r="T678" s="837"/>
      <c r="U678" s="839">
        <v>0</v>
      </c>
    </row>
    <row r="679" spans="1:21" ht="14.45" customHeight="1" x14ac:dyDescent="0.2">
      <c r="A679" s="832">
        <v>11</v>
      </c>
      <c r="B679" s="833" t="s">
        <v>2224</v>
      </c>
      <c r="C679" s="833" t="s">
        <v>2230</v>
      </c>
      <c r="D679" s="834" t="s">
        <v>4292</v>
      </c>
      <c r="E679" s="835" t="s">
        <v>2249</v>
      </c>
      <c r="F679" s="833" t="s">
        <v>2225</v>
      </c>
      <c r="G679" s="833" t="s">
        <v>2591</v>
      </c>
      <c r="H679" s="833" t="s">
        <v>606</v>
      </c>
      <c r="I679" s="833" t="s">
        <v>3109</v>
      </c>
      <c r="J679" s="833" t="s">
        <v>702</v>
      </c>
      <c r="K679" s="833" t="s">
        <v>3110</v>
      </c>
      <c r="L679" s="836">
        <v>0</v>
      </c>
      <c r="M679" s="836">
        <v>0</v>
      </c>
      <c r="N679" s="833">
        <v>1</v>
      </c>
      <c r="O679" s="837">
        <v>1</v>
      </c>
      <c r="P679" s="836">
        <v>0</v>
      </c>
      <c r="Q679" s="838"/>
      <c r="R679" s="833">
        <v>1</v>
      </c>
      <c r="S679" s="838">
        <v>1</v>
      </c>
      <c r="T679" s="837">
        <v>1</v>
      </c>
      <c r="U679" s="839">
        <v>1</v>
      </c>
    </row>
    <row r="680" spans="1:21" ht="14.45" customHeight="1" x14ac:dyDescent="0.2">
      <c r="A680" s="832">
        <v>11</v>
      </c>
      <c r="B680" s="833" t="s">
        <v>2224</v>
      </c>
      <c r="C680" s="833" t="s">
        <v>2230</v>
      </c>
      <c r="D680" s="834" t="s">
        <v>4292</v>
      </c>
      <c r="E680" s="835" t="s">
        <v>2249</v>
      </c>
      <c r="F680" s="833" t="s">
        <v>2225</v>
      </c>
      <c r="G680" s="833" t="s">
        <v>2600</v>
      </c>
      <c r="H680" s="833" t="s">
        <v>606</v>
      </c>
      <c r="I680" s="833" t="s">
        <v>2601</v>
      </c>
      <c r="J680" s="833" t="s">
        <v>1040</v>
      </c>
      <c r="K680" s="833" t="s">
        <v>2602</v>
      </c>
      <c r="L680" s="836">
        <v>48.09</v>
      </c>
      <c r="M680" s="836">
        <v>48.09</v>
      </c>
      <c r="N680" s="833">
        <v>1</v>
      </c>
      <c r="O680" s="837">
        <v>1</v>
      </c>
      <c r="P680" s="836">
        <v>48.09</v>
      </c>
      <c r="Q680" s="838">
        <v>1</v>
      </c>
      <c r="R680" s="833">
        <v>1</v>
      </c>
      <c r="S680" s="838">
        <v>1</v>
      </c>
      <c r="T680" s="837">
        <v>1</v>
      </c>
      <c r="U680" s="839">
        <v>1</v>
      </c>
    </row>
    <row r="681" spans="1:21" ht="14.45" customHeight="1" x14ac:dyDescent="0.2">
      <c r="A681" s="832">
        <v>11</v>
      </c>
      <c r="B681" s="833" t="s">
        <v>2224</v>
      </c>
      <c r="C681" s="833" t="s">
        <v>2230</v>
      </c>
      <c r="D681" s="834" t="s">
        <v>4292</v>
      </c>
      <c r="E681" s="835" t="s">
        <v>2249</v>
      </c>
      <c r="F681" s="833" t="s">
        <v>2225</v>
      </c>
      <c r="G681" s="833" t="s">
        <v>2600</v>
      </c>
      <c r="H681" s="833" t="s">
        <v>606</v>
      </c>
      <c r="I681" s="833" t="s">
        <v>2601</v>
      </c>
      <c r="J681" s="833" t="s">
        <v>1040</v>
      </c>
      <c r="K681" s="833" t="s">
        <v>2602</v>
      </c>
      <c r="L681" s="836">
        <v>42.14</v>
      </c>
      <c r="M681" s="836">
        <v>84.28</v>
      </c>
      <c r="N681" s="833">
        <v>2</v>
      </c>
      <c r="O681" s="837">
        <v>0.5</v>
      </c>
      <c r="P681" s="836">
        <v>84.28</v>
      </c>
      <c r="Q681" s="838">
        <v>1</v>
      </c>
      <c r="R681" s="833">
        <v>2</v>
      </c>
      <c r="S681" s="838">
        <v>1</v>
      </c>
      <c r="T681" s="837">
        <v>0.5</v>
      </c>
      <c r="U681" s="839">
        <v>1</v>
      </c>
    </row>
    <row r="682" spans="1:21" ht="14.45" customHeight="1" x14ac:dyDescent="0.2">
      <c r="A682" s="832">
        <v>11</v>
      </c>
      <c r="B682" s="833" t="s">
        <v>2224</v>
      </c>
      <c r="C682" s="833" t="s">
        <v>2230</v>
      </c>
      <c r="D682" s="834" t="s">
        <v>4292</v>
      </c>
      <c r="E682" s="835" t="s">
        <v>2249</v>
      </c>
      <c r="F682" s="833" t="s">
        <v>2225</v>
      </c>
      <c r="G682" s="833" t="s">
        <v>2913</v>
      </c>
      <c r="H682" s="833" t="s">
        <v>606</v>
      </c>
      <c r="I682" s="833" t="s">
        <v>3111</v>
      </c>
      <c r="J682" s="833" t="s">
        <v>3112</v>
      </c>
      <c r="K682" s="833" t="s">
        <v>990</v>
      </c>
      <c r="L682" s="836">
        <v>111.72</v>
      </c>
      <c r="M682" s="836">
        <v>670.31999999999994</v>
      </c>
      <c r="N682" s="833">
        <v>6</v>
      </c>
      <c r="O682" s="837">
        <v>2.5</v>
      </c>
      <c r="P682" s="836">
        <v>670.31999999999994</v>
      </c>
      <c r="Q682" s="838">
        <v>1</v>
      </c>
      <c r="R682" s="833">
        <v>6</v>
      </c>
      <c r="S682" s="838">
        <v>1</v>
      </c>
      <c r="T682" s="837">
        <v>2.5</v>
      </c>
      <c r="U682" s="839">
        <v>1</v>
      </c>
    </row>
    <row r="683" spans="1:21" ht="14.45" customHeight="1" x14ac:dyDescent="0.2">
      <c r="A683" s="832">
        <v>11</v>
      </c>
      <c r="B683" s="833" t="s">
        <v>2224</v>
      </c>
      <c r="C683" s="833" t="s">
        <v>2230</v>
      </c>
      <c r="D683" s="834" t="s">
        <v>4292</v>
      </c>
      <c r="E683" s="835" t="s">
        <v>2249</v>
      </c>
      <c r="F683" s="833" t="s">
        <v>2225</v>
      </c>
      <c r="G683" s="833" t="s">
        <v>2353</v>
      </c>
      <c r="H683" s="833" t="s">
        <v>606</v>
      </c>
      <c r="I683" s="833" t="s">
        <v>2354</v>
      </c>
      <c r="J683" s="833" t="s">
        <v>2355</v>
      </c>
      <c r="K683" s="833" t="s">
        <v>2356</v>
      </c>
      <c r="L683" s="836">
        <v>132.97999999999999</v>
      </c>
      <c r="M683" s="836">
        <v>265.95999999999998</v>
      </c>
      <c r="N683" s="833">
        <v>2</v>
      </c>
      <c r="O683" s="837">
        <v>1</v>
      </c>
      <c r="P683" s="836">
        <v>265.95999999999998</v>
      </c>
      <c r="Q683" s="838">
        <v>1</v>
      </c>
      <c r="R683" s="833">
        <v>2</v>
      </c>
      <c r="S683" s="838">
        <v>1</v>
      </c>
      <c r="T683" s="837">
        <v>1</v>
      </c>
      <c r="U683" s="839">
        <v>1</v>
      </c>
    </row>
    <row r="684" spans="1:21" ht="14.45" customHeight="1" x14ac:dyDescent="0.2">
      <c r="A684" s="832">
        <v>11</v>
      </c>
      <c r="B684" s="833" t="s">
        <v>2224</v>
      </c>
      <c r="C684" s="833" t="s">
        <v>2230</v>
      </c>
      <c r="D684" s="834" t="s">
        <v>4292</v>
      </c>
      <c r="E684" s="835" t="s">
        <v>2249</v>
      </c>
      <c r="F684" s="833" t="s">
        <v>2225</v>
      </c>
      <c r="G684" s="833" t="s">
        <v>2430</v>
      </c>
      <c r="H684" s="833" t="s">
        <v>650</v>
      </c>
      <c r="I684" s="833" t="s">
        <v>2431</v>
      </c>
      <c r="J684" s="833" t="s">
        <v>2097</v>
      </c>
      <c r="K684" s="833" t="s">
        <v>2432</v>
      </c>
      <c r="L684" s="836">
        <v>140.96</v>
      </c>
      <c r="M684" s="836">
        <v>140.96</v>
      </c>
      <c r="N684" s="833">
        <v>1</v>
      </c>
      <c r="O684" s="837">
        <v>1</v>
      </c>
      <c r="P684" s="836">
        <v>140.96</v>
      </c>
      <c r="Q684" s="838">
        <v>1</v>
      </c>
      <c r="R684" s="833">
        <v>1</v>
      </c>
      <c r="S684" s="838">
        <v>1</v>
      </c>
      <c r="T684" s="837">
        <v>1</v>
      </c>
      <c r="U684" s="839">
        <v>1</v>
      </c>
    </row>
    <row r="685" spans="1:21" ht="14.45" customHeight="1" x14ac:dyDescent="0.2">
      <c r="A685" s="832">
        <v>11</v>
      </c>
      <c r="B685" s="833" t="s">
        <v>2224</v>
      </c>
      <c r="C685" s="833" t="s">
        <v>2230</v>
      </c>
      <c r="D685" s="834" t="s">
        <v>4292</v>
      </c>
      <c r="E685" s="835" t="s">
        <v>2249</v>
      </c>
      <c r="F685" s="833" t="s">
        <v>2225</v>
      </c>
      <c r="G685" s="833" t="s">
        <v>3113</v>
      </c>
      <c r="H685" s="833" t="s">
        <v>606</v>
      </c>
      <c r="I685" s="833" t="s">
        <v>3114</v>
      </c>
      <c r="J685" s="833" t="s">
        <v>3115</v>
      </c>
      <c r="K685" s="833" t="s">
        <v>3116</v>
      </c>
      <c r="L685" s="836">
        <v>234.07</v>
      </c>
      <c r="M685" s="836">
        <v>234.07</v>
      </c>
      <c r="N685" s="833">
        <v>1</v>
      </c>
      <c r="O685" s="837">
        <v>0.5</v>
      </c>
      <c r="P685" s="836">
        <v>234.07</v>
      </c>
      <c r="Q685" s="838">
        <v>1</v>
      </c>
      <c r="R685" s="833">
        <v>1</v>
      </c>
      <c r="S685" s="838">
        <v>1</v>
      </c>
      <c r="T685" s="837">
        <v>0.5</v>
      </c>
      <c r="U685" s="839">
        <v>1</v>
      </c>
    </row>
    <row r="686" spans="1:21" ht="14.45" customHeight="1" x14ac:dyDescent="0.2">
      <c r="A686" s="832">
        <v>11</v>
      </c>
      <c r="B686" s="833" t="s">
        <v>2224</v>
      </c>
      <c r="C686" s="833" t="s">
        <v>2230</v>
      </c>
      <c r="D686" s="834" t="s">
        <v>4292</v>
      </c>
      <c r="E686" s="835" t="s">
        <v>2249</v>
      </c>
      <c r="F686" s="833" t="s">
        <v>2225</v>
      </c>
      <c r="G686" s="833" t="s">
        <v>3113</v>
      </c>
      <c r="H686" s="833" t="s">
        <v>606</v>
      </c>
      <c r="I686" s="833" t="s">
        <v>3117</v>
      </c>
      <c r="J686" s="833" t="s">
        <v>3115</v>
      </c>
      <c r="K686" s="833" t="s">
        <v>3118</v>
      </c>
      <c r="L686" s="836">
        <v>70.23</v>
      </c>
      <c r="M686" s="836">
        <v>70.23</v>
      </c>
      <c r="N686" s="833">
        <v>1</v>
      </c>
      <c r="O686" s="837">
        <v>0.5</v>
      </c>
      <c r="P686" s="836">
        <v>70.23</v>
      </c>
      <c r="Q686" s="838">
        <v>1</v>
      </c>
      <c r="R686" s="833">
        <v>1</v>
      </c>
      <c r="S686" s="838">
        <v>1</v>
      </c>
      <c r="T686" s="837">
        <v>0.5</v>
      </c>
      <c r="U686" s="839">
        <v>1</v>
      </c>
    </row>
    <row r="687" spans="1:21" ht="14.45" customHeight="1" x14ac:dyDescent="0.2">
      <c r="A687" s="832">
        <v>11</v>
      </c>
      <c r="B687" s="833" t="s">
        <v>2224</v>
      </c>
      <c r="C687" s="833" t="s">
        <v>2230</v>
      </c>
      <c r="D687" s="834" t="s">
        <v>4292</v>
      </c>
      <c r="E687" s="835" t="s">
        <v>2249</v>
      </c>
      <c r="F687" s="833" t="s">
        <v>2225</v>
      </c>
      <c r="G687" s="833" t="s">
        <v>2273</v>
      </c>
      <c r="H687" s="833" t="s">
        <v>650</v>
      </c>
      <c r="I687" s="833" t="s">
        <v>1819</v>
      </c>
      <c r="J687" s="833" t="s">
        <v>765</v>
      </c>
      <c r="K687" s="833" t="s">
        <v>1820</v>
      </c>
      <c r="L687" s="836">
        <v>368.16</v>
      </c>
      <c r="M687" s="836">
        <v>2577.12</v>
      </c>
      <c r="N687" s="833">
        <v>7</v>
      </c>
      <c r="O687" s="837">
        <v>4</v>
      </c>
      <c r="P687" s="836">
        <v>2577.12</v>
      </c>
      <c r="Q687" s="838">
        <v>1</v>
      </c>
      <c r="R687" s="833">
        <v>7</v>
      </c>
      <c r="S687" s="838">
        <v>1</v>
      </c>
      <c r="T687" s="837">
        <v>4</v>
      </c>
      <c r="U687" s="839">
        <v>1</v>
      </c>
    </row>
    <row r="688" spans="1:21" ht="14.45" customHeight="1" x14ac:dyDescent="0.2">
      <c r="A688" s="832">
        <v>11</v>
      </c>
      <c r="B688" s="833" t="s">
        <v>2224</v>
      </c>
      <c r="C688" s="833" t="s">
        <v>2230</v>
      </c>
      <c r="D688" s="834" t="s">
        <v>4292</v>
      </c>
      <c r="E688" s="835" t="s">
        <v>2249</v>
      </c>
      <c r="F688" s="833" t="s">
        <v>2225</v>
      </c>
      <c r="G688" s="833" t="s">
        <v>2273</v>
      </c>
      <c r="H688" s="833" t="s">
        <v>650</v>
      </c>
      <c r="I688" s="833" t="s">
        <v>1821</v>
      </c>
      <c r="J688" s="833" t="s">
        <v>765</v>
      </c>
      <c r="K688" s="833" t="s">
        <v>1822</v>
      </c>
      <c r="L688" s="836">
        <v>736.33</v>
      </c>
      <c r="M688" s="836">
        <v>736.33</v>
      </c>
      <c r="N688" s="833">
        <v>1</v>
      </c>
      <c r="O688" s="837">
        <v>1</v>
      </c>
      <c r="P688" s="836">
        <v>736.33</v>
      </c>
      <c r="Q688" s="838">
        <v>1</v>
      </c>
      <c r="R688" s="833">
        <v>1</v>
      </c>
      <c r="S688" s="838">
        <v>1</v>
      </c>
      <c r="T688" s="837">
        <v>1</v>
      </c>
      <c r="U688" s="839">
        <v>1</v>
      </c>
    </row>
    <row r="689" spans="1:21" ht="14.45" customHeight="1" x14ac:dyDescent="0.2">
      <c r="A689" s="832">
        <v>11</v>
      </c>
      <c r="B689" s="833" t="s">
        <v>2224</v>
      </c>
      <c r="C689" s="833" t="s">
        <v>2230</v>
      </c>
      <c r="D689" s="834" t="s">
        <v>4292</v>
      </c>
      <c r="E689" s="835" t="s">
        <v>2249</v>
      </c>
      <c r="F689" s="833" t="s">
        <v>2225</v>
      </c>
      <c r="G689" s="833" t="s">
        <v>2273</v>
      </c>
      <c r="H689" s="833" t="s">
        <v>650</v>
      </c>
      <c r="I689" s="833" t="s">
        <v>1825</v>
      </c>
      <c r="J689" s="833" t="s">
        <v>765</v>
      </c>
      <c r="K689" s="833" t="s">
        <v>1826</v>
      </c>
      <c r="L689" s="836">
        <v>490.89</v>
      </c>
      <c r="M689" s="836">
        <v>1963.56</v>
      </c>
      <c r="N689" s="833">
        <v>4</v>
      </c>
      <c r="O689" s="837">
        <v>3</v>
      </c>
      <c r="P689" s="836">
        <v>490.89</v>
      </c>
      <c r="Q689" s="838">
        <v>0.25</v>
      </c>
      <c r="R689" s="833">
        <v>1</v>
      </c>
      <c r="S689" s="838">
        <v>0.25</v>
      </c>
      <c r="T689" s="837">
        <v>1</v>
      </c>
      <c r="U689" s="839">
        <v>0.33333333333333331</v>
      </c>
    </row>
    <row r="690" spans="1:21" ht="14.45" customHeight="1" x14ac:dyDescent="0.2">
      <c r="A690" s="832">
        <v>11</v>
      </c>
      <c r="B690" s="833" t="s">
        <v>2224</v>
      </c>
      <c r="C690" s="833" t="s">
        <v>2230</v>
      </c>
      <c r="D690" s="834" t="s">
        <v>4292</v>
      </c>
      <c r="E690" s="835" t="s">
        <v>2249</v>
      </c>
      <c r="F690" s="833" t="s">
        <v>2225</v>
      </c>
      <c r="G690" s="833" t="s">
        <v>2335</v>
      </c>
      <c r="H690" s="833" t="s">
        <v>606</v>
      </c>
      <c r="I690" s="833" t="s">
        <v>2336</v>
      </c>
      <c r="J690" s="833" t="s">
        <v>668</v>
      </c>
      <c r="K690" s="833" t="s">
        <v>2337</v>
      </c>
      <c r="L690" s="836">
        <v>35.25</v>
      </c>
      <c r="M690" s="836">
        <v>105.75</v>
      </c>
      <c r="N690" s="833">
        <v>3</v>
      </c>
      <c r="O690" s="837">
        <v>2</v>
      </c>
      <c r="P690" s="836">
        <v>70.5</v>
      </c>
      <c r="Q690" s="838">
        <v>0.66666666666666663</v>
      </c>
      <c r="R690" s="833">
        <v>2</v>
      </c>
      <c r="S690" s="838">
        <v>0.66666666666666663</v>
      </c>
      <c r="T690" s="837">
        <v>1</v>
      </c>
      <c r="U690" s="839">
        <v>0.5</v>
      </c>
    </row>
    <row r="691" spans="1:21" ht="14.45" customHeight="1" x14ac:dyDescent="0.2">
      <c r="A691" s="832">
        <v>11</v>
      </c>
      <c r="B691" s="833" t="s">
        <v>2224</v>
      </c>
      <c r="C691" s="833" t="s">
        <v>2230</v>
      </c>
      <c r="D691" s="834" t="s">
        <v>4292</v>
      </c>
      <c r="E691" s="835" t="s">
        <v>2249</v>
      </c>
      <c r="F691" s="833" t="s">
        <v>2225</v>
      </c>
      <c r="G691" s="833" t="s">
        <v>2823</v>
      </c>
      <c r="H691" s="833" t="s">
        <v>650</v>
      </c>
      <c r="I691" s="833" t="s">
        <v>2039</v>
      </c>
      <c r="J691" s="833" t="s">
        <v>2040</v>
      </c>
      <c r="K691" s="833" t="s">
        <v>2041</v>
      </c>
      <c r="L691" s="836">
        <v>16.12</v>
      </c>
      <c r="M691" s="836">
        <v>32.24</v>
      </c>
      <c r="N691" s="833">
        <v>2</v>
      </c>
      <c r="O691" s="837">
        <v>0.5</v>
      </c>
      <c r="P691" s="836">
        <v>32.24</v>
      </c>
      <c r="Q691" s="838">
        <v>1</v>
      </c>
      <c r="R691" s="833">
        <v>2</v>
      </c>
      <c r="S691" s="838">
        <v>1</v>
      </c>
      <c r="T691" s="837">
        <v>0.5</v>
      </c>
      <c r="U691" s="839">
        <v>1</v>
      </c>
    </row>
    <row r="692" spans="1:21" ht="14.45" customHeight="1" x14ac:dyDescent="0.2">
      <c r="A692" s="832">
        <v>11</v>
      </c>
      <c r="B692" s="833" t="s">
        <v>2224</v>
      </c>
      <c r="C692" s="833" t="s">
        <v>2230</v>
      </c>
      <c r="D692" s="834" t="s">
        <v>4292</v>
      </c>
      <c r="E692" s="835" t="s">
        <v>2249</v>
      </c>
      <c r="F692" s="833" t="s">
        <v>2225</v>
      </c>
      <c r="G692" s="833" t="s">
        <v>3119</v>
      </c>
      <c r="H692" s="833" t="s">
        <v>650</v>
      </c>
      <c r="I692" s="833" t="s">
        <v>3120</v>
      </c>
      <c r="J692" s="833" t="s">
        <v>907</v>
      </c>
      <c r="K692" s="833" t="s">
        <v>3121</v>
      </c>
      <c r="L692" s="836">
        <v>286.18</v>
      </c>
      <c r="M692" s="836">
        <v>1144.72</v>
      </c>
      <c r="N692" s="833">
        <v>4</v>
      </c>
      <c r="O692" s="837">
        <v>3</v>
      </c>
      <c r="P692" s="836">
        <v>1144.72</v>
      </c>
      <c r="Q692" s="838">
        <v>1</v>
      </c>
      <c r="R692" s="833">
        <v>4</v>
      </c>
      <c r="S692" s="838">
        <v>1</v>
      </c>
      <c r="T692" s="837">
        <v>3</v>
      </c>
      <c r="U692" s="839">
        <v>1</v>
      </c>
    </row>
    <row r="693" spans="1:21" ht="14.45" customHeight="1" x14ac:dyDescent="0.2">
      <c r="A693" s="832">
        <v>11</v>
      </c>
      <c r="B693" s="833" t="s">
        <v>2224</v>
      </c>
      <c r="C693" s="833" t="s">
        <v>2230</v>
      </c>
      <c r="D693" s="834" t="s">
        <v>4292</v>
      </c>
      <c r="E693" s="835" t="s">
        <v>2249</v>
      </c>
      <c r="F693" s="833" t="s">
        <v>2225</v>
      </c>
      <c r="G693" s="833" t="s">
        <v>3119</v>
      </c>
      <c r="H693" s="833" t="s">
        <v>650</v>
      </c>
      <c r="I693" s="833" t="s">
        <v>3120</v>
      </c>
      <c r="J693" s="833" t="s">
        <v>907</v>
      </c>
      <c r="K693" s="833" t="s">
        <v>3121</v>
      </c>
      <c r="L693" s="836">
        <v>206.78</v>
      </c>
      <c r="M693" s="836">
        <v>413.56</v>
      </c>
      <c r="N693" s="833">
        <v>2</v>
      </c>
      <c r="O693" s="837">
        <v>1.5</v>
      </c>
      <c r="P693" s="836">
        <v>413.56</v>
      </c>
      <c r="Q693" s="838">
        <v>1</v>
      </c>
      <c r="R693" s="833">
        <v>2</v>
      </c>
      <c r="S693" s="838">
        <v>1</v>
      </c>
      <c r="T693" s="837">
        <v>1.5</v>
      </c>
      <c r="U693" s="839">
        <v>1</v>
      </c>
    </row>
    <row r="694" spans="1:21" ht="14.45" customHeight="1" x14ac:dyDescent="0.2">
      <c r="A694" s="832">
        <v>11</v>
      </c>
      <c r="B694" s="833" t="s">
        <v>2224</v>
      </c>
      <c r="C694" s="833" t="s">
        <v>2230</v>
      </c>
      <c r="D694" s="834" t="s">
        <v>4292</v>
      </c>
      <c r="E694" s="835" t="s">
        <v>2249</v>
      </c>
      <c r="F694" s="833" t="s">
        <v>2225</v>
      </c>
      <c r="G694" s="833" t="s">
        <v>2436</v>
      </c>
      <c r="H694" s="833" t="s">
        <v>606</v>
      </c>
      <c r="I694" s="833" t="s">
        <v>2437</v>
      </c>
      <c r="J694" s="833" t="s">
        <v>2438</v>
      </c>
      <c r="K694" s="833" t="s">
        <v>2439</v>
      </c>
      <c r="L694" s="836">
        <v>218.62</v>
      </c>
      <c r="M694" s="836">
        <v>218.62</v>
      </c>
      <c r="N694" s="833">
        <v>1</v>
      </c>
      <c r="O694" s="837">
        <v>0.5</v>
      </c>
      <c r="P694" s="836">
        <v>218.62</v>
      </c>
      <c r="Q694" s="838">
        <v>1</v>
      </c>
      <c r="R694" s="833">
        <v>1</v>
      </c>
      <c r="S694" s="838">
        <v>1</v>
      </c>
      <c r="T694" s="837">
        <v>0.5</v>
      </c>
      <c r="U694" s="839">
        <v>1</v>
      </c>
    </row>
    <row r="695" spans="1:21" ht="14.45" customHeight="1" x14ac:dyDescent="0.2">
      <c r="A695" s="832">
        <v>11</v>
      </c>
      <c r="B695" s="833" t="s">
        <v>2224</v>
      </c>
      <c r="C695" s="833" t="s">
        <v>2230</v>
      </c>
      <c r="D695" s="834" t="s">
        <v>4292</v>
      </c>
      <c r="E695" s="835" t="s">
        <v>2249</v>
      </c>
      <c r="F695" s="833" t="s">
        <v>2225</v>
      </c>
      <c r="G695" s="833" t="s">
        <v>3122</v>
      </c>
      <c r="H695" s="833" t="s">
        <v>606</v>
      </c>
      <c r="I695" s="833" t="s">
        <v>3123</v>
      </c>
      <c r="J695" s="833" t="s">
        <v>3124</v>
      </c>
      <c r="K695" s="833" t="s">
        <v>3125</v>
      </c>
      <c r="L695" s="836">
        <v>0</v>
      </c>
      <c r="M695" s="836">
        <v>0</v>
      </c>
      <c r="N695" s="833">
        <v>1</v>
      </c>
      <c r="O695" s="837">
        <v>0.5</v>
      </c>
      <c r="P695" s="836">
        <v>0</v>
      </c>
      <c r="Q695" s="838"/>
      <c r="R695" s="833">
        <v>1</v>
      </c>
      <c r="S695" s="838">
        <v>1</v>
      </c>
      <c r="T695" s="837">
        <v>0.5</v>
      </c>
      <c r="U695" s="839">
        <v>1</v>
      </c>
    </row>
    <row r="696" spans="1:21" ht="14.45" customHeight="1" x14ac:dyDescent="0.2">
      <c r="A696" s="832">
        <v>11</v>
      </c>
      <c r="B696" s="833" t="s">
        <v>2224</v>
      </c>
      <c r="C696" s="833" t="s">
        <v>2230</v>
      </c>
      <c r="D696" s="834" t="s">
        <v>4292</v>
      </c>
      <c r="E696" s="835" t="s">
        <v>2249</v>
      </c>
      <c r="F696" s="833" t="s">
        <v>2225</v>
      </c>
      <c r="G696" s="833" t="s">
        <v>2440</v>
      </c>
      <c r="H696" s="833" t="s">
        <v>606</v>
      </c>
      <c r="I696" s="833" t="s">
        <v>2441</v>
      </c>
      <c r="J696" s="833" t="s">
        <v>1053</v>
      </c>
      <c r="K696" s="833" t="s">
        <v>2442</v>
      </c>
      <c r="L696" s="836">
        <v>42.54</v>
      </c>
      <c r="M696" s="836">
        <v>85.08</v>
      </c>
      <c r="N696" s="833">
        <v>2</v>
      </c>
      <c r="O696" s="837">
        <v>0.5</v>
      </c>
      <c r="P696" s="836">
        <v>85.08</v>
      </c>
      <c r="Q696" s="838">
        <v>1</v>
      </c>
      <c r="R696" s="833">
        <v>2</v>
      </c>
      <c r="S696" s="838">
        <v>1</v>
      </c>
      <c r="T696" s="837">
        <v>0.5</v>
      </c>
      <c r="U696" s="839">
        <v>1</v>
      </c>
    </row>
    <row r="697" spans="1:21" ht="14.45" customHeight="1" x14ac:dyDescent="0.2">
      <c r="A697" s="832">
        <v>11</v>
      </c>
      <c r="B697" s="833" t="s">
        <v>2224</v>
      </c>
      <c r="C697" s="833" t="s">
        <v>2230</v>
      </c>
      <c r="D697" s="834" t="s">
        <v>4292</v>
      </c>
      <c r="E697" s="835" t="s">
        <v>2249</v>
      </c>
      <c r="F697" s="833" t="s">
        <v>2225</v>
      </c>
      <c r="G697" s="833" t="s">
        <v>2648</v>
      </c>
      <c r="H697" s="833" t="s">
        <v>606</v>
      </c>
      <c r="I697" s="833" t="s">
        <v>2649</v>
      </c>
      <c r="J697" s="833" t="s">
        <v>2650</v>
      </c>
      <c r="K697" s="833" t="s">
        <v>2651</v>
      </c>
      <c r="L697" s="836">
        <v>61.97</v>
      </c>
      <c r="M697" s="836">
        <v>61.97</v>
      </c>
      <c r="N697" s="833">
        <v>1</v>
      </c>
      <c r="O697" s="837">
        <v>0.5</v>
      </c>
      <c r="P697" s="836">
        <v>61.97</v>
      </c>
      <c r="Q697" s="838">
        <v>1</v>
      </c>
      <c r="R697" s="833">
        <v>1</v>
      </c>
      <c r="S697" s="838">
        <v>1</v>
      </c>
      <c r="T697" s="837">
        <v>0.5</v>
      </c>
      <c r="U697" s="839">
        <v>1</v>
      </c>
    </row>
    <row r="698" spans="1:21" ht="14.45" customHeight="1" x14ac:dyDescent="0.2">
      <c r="A698" s="832">
        <v>11</v>
      </c>
      <c r="B698" s="833" t="s">
        <v>2224</v>
      </c>
      <c r="C698" s="833" t="s">
        <v>2230</v>
      </c>
      <c r="D698" s="834" t="s">
        <v>4292</v>
      </c>
      <c r="E698" s="835" t="s">
        <v>2249</v>
      </c>
      <c r="F698" s="833" t="s">
        <v>2225</v>
      </c>
      <c r="G698" s="833" t="s">
        <v>2648</v>
      </c>
      <c r="H698" s="833" t="s">
        <v>606</v>
      </c>
      <c r="I698" s="833" t="s">
        <v>3126</v>
      </c>
      <c r="J698" s="833" t="s">
        <v>2650</v>
      </c>
      <c r="K698" s="833" t="s">
        <v>2653</v>
      </c>
      <c r="L698" s="836">
        <v>61.97</v>
      </c>
      <c r="M698" s="836">
        <v>61.97</v>
      </c>
      <c r="N698" s="833">
        <v>1</v>
      </c>
      <c r="O698" s="837">
        <v>1</v>
      </c>
      <c r="P698" s="836">
        <v>61.97</v>
      </c>
      <c r="Q698" s="838">
        <v>1</v>
      </c>
      <c r="R698" s="833">
        <v>1</v>
      </c>
      <c r="S698" s="838">
        <v>1</v>
      </c>
      <c r="T698" s="837">
        <v>1</v>
      </c>
      <c r="U698" s="839">
        <v>1</v>
      </c>
    </row>
    <row r="699" spans="1:21" ht="14.45" customHeight="1" x14ac:dyDescent="0.2">
      <c r="A699" s="832">
        <v>11</v>
      </c>
      <c r="B699" s="833" t="s">
        <v>2224</v>
      </c>
      <c r="C699" s="833" t="s">
        <v>2230</v>
      </c>
      <c r="D699" s="834" t="s">
        <v>4292</v>
      </c>
      <c r="E699" s="835" t="s">
        <v>2249</v>
      </c>
      <c r="F699" s="833" t="s">
        <v>2225</v>
      </c>
      <c r="G699" s="833" t="s">
        <v>2342</v>
      </c>
      <c r="H699" s="833" t="s">
        <v>650</v>
      </c>
      <c r="I699" s="833" t="s">
        <v>1991</v>
      </c>
      <c r="J699" s="833" t="s">
        <v>1013</v>
      </c>
      <c r="K699" s="833" t="s">
        <v>1992</v>
      </c>
      <c r="L699" s="836">
        <v>154.36000000000001</v>
      </c>
      <c r="M699" s="836">
        <v>617.44000000000005</v>
      </c>
      <c r="N699" s="833">
        <v>4</v>
      </c>
      <c r="O699" s="837">
        <v>2.5</v>
      </c>
      <c r="P699" s="836">
        <v>308.72000000000003</v>
      </c>
      <c r="Q699" s="838">
        <v>0.5</v>
      </c>
      <c r="R699" s="833">
        <v>2</v>
      </c>
      <c r="S699" s="838">
        <v>0.5</v>
      </c>
      <c r="T699" s="837">
        <v>0.5</v>
      </c>
      <c r="U699" s="839">
        <v>0.2</v>
      </c>
    </row>
    <row r="700" spans="1:21" ht="14.45" customHeight="1" x14ac:dyDescent="0.2">
      <c r="A700" s="832">
        <v>11</v>
      </c>
      <c r="B700" s="833" t="s">
        <v>2224</v>
      </c>
      <c r="C700" s="833" t="s">
        <v>2230</v>
      </c>
      <c r="D700" s="834" t="s">
        <v>4292</v>
      </c>
      <c r="E700" s="835" t="s">
        <v>2249</v>
      </c>
      <c r="F700" s="833" t="s">
        <v>2225</v>
      </c>
      <c r="G700" s="833" t="s">
        <v>2342</v>
      </c>
      <c r="H700" s="833" t="s">
        <v>606</v>
      </c>
      <c r="I700" s="833" t="s">
        <v>2343</v>
      </c>
      <c r="J700" s="833" t="s">
        <v>1013</v>
      </c>
      <c r="K700" s="833" t="s">
        <v>2344</v>
      </c>
      <c r="L700" s="836">
        <v>225.06</v>
      </c>
      <c r="M700" s="836">
        <v>225.06</v>
      </c>
      <c r="N700" s="833">
        <v>1</v>
      </c>
      <c r="O700" s="837">
        <v>0.5</v>
      </c>
      <c r="P700" s="836">
        <v>225.06</v>
      </c>
      <c r="Q700" s="838">
        <v>1</v>
      </c>
      <c r="R700" s="833">
        <v>1</v>
      </c>
      <c r="S700" s="838">
        <v>1</v>
      </c>
      <c r="T700" s="837">
        <v>0.5</v>
      </c>
      <c r="U700" s="839">
        <v>1</v>
      </c>
    </row>
    <row r="701" spans="1:21" ht="14.45" customHeight="1" x14ac:dyDescent="0.2">
      <c r="A701" s="832">
        <v>11</v>
      </c>
      <c r="B701" s="833" t="s">
        <v>2224</v>
      </c>
      <c r="C701" s="833" t="s">
        <v>2230</v>
      </c>
      <c r="D701" s="834" t="s">
        <v>4292</v>
      </c>
      <c r="E701" s="835" t="s">
        <v>2249</v>
      </c>
      <c r="F701" s="833" t="s">
        <v>2225</v>
      </c>
      <c r="G701" s="833" t="s">
        <v>2675</v>
      </c>
      <c r="H701" s="833" t="s">
        <v>606</v>
      </c>
      <c r="I701" s="833" t="s">
        <v>3008</v>
      </c>
      <c r="J701" s="833" t="s">
        <v>847</v>
      </c>
      <c r="K701" s="833" t="s">
        <v>848</v>
      </c>
      <c r="L701" s="836">
        <v>107.27</v>
      </c>
      <c r="M701" s="836">
        <v>643.62</v>
      </c>
      <c r="N701" s="833">
        <v>6</v>
      </c>
      <c r="O701" s="837">
        <v>3</v>
      </c>
      <c r="P701" s="836">
        <v>643.62</v>
      </c>
      <c r="Q701" s="838">
        <v>1</v>
      </c>
      <c r="R701" s="833">
        <v>6</v>
      </c>
      <c r="S701" s="838">
        <v>1</v>
      </c>
      <c r="T701" s="837">
        <v>3</v>
      </c>
      <c r="U701" s="839">
        <v>1</v>
      </c>
    </row>
    <row r="702" spans="1:21" ht="14.45" customHeight="1" x14ac:dyDescent="0.2">
      <c r="A702" s="832">
        <v>11</v>
      </c>
      <c r="B702" s="833" t="s">
        <v>2224</v>
      </c>
      <c r="C702" s="833" t="s">
        <v>2230</v>
      </c>
      <c r="D702" s="834" t="s">
        <v>4292</v>
      </c>
      <c r="E702" s="835" t="s">
        <v>2249</v>
      </c>
      <c r="F702" s="833" t="s">
        <v>2227</v>
      </c>
      <c r="G702" s="833" t="s">
        <v>2274</v>
      </c>
      <c r="H702" s="833" t="s">
        <v>606</v>
      </c>
      <c r="I702" s="833" t="s">
        <v>3127</v>
      </c>
      <c r="J702" s="833" t="s">
        <v>2276</v>
      </c>
      <c r="K702" s="833"/>
      <c r="L702" s="836">
        <v>199.5</v>
      </c>
      <c r="M702" s="836">
        <v>199.5</v>
      </c>
      <c r="N702" s="833">
        <v>1</v>
      </c>
      <c r="O702" s="837">
        <v>1</v>
      </c>
      <c r="P702" s="836">
        <v>199.5</v>
      </c>
      <c r="Q702" s="838">
        <v>1</v>
      </c>
      <c r="R702" s="833">
        <v>1</v>
      </c>
      <c r="S702" s="838">
        <v>1</v>
      </c>
      <c r="T702" s="837">
        <v>1</v>
      </c>
      <c r="U702" s="839">
        <v>1</v>
      </c>
    </row>
    <row r="703" spans="1:21" ht="14.45" customHeight="1" x14ac:dyDescent="0.2">
      <c r="A703" s="832">
        <v>11</v>
      </c>
      <c r="B703" s="833" t="s">
        <v>2224</v>
      </c>
      <c r="C703" s="833" t="s">
        <v>2230</v>
      </c>
      <c r="D703" s="834" t="s">
        <v>4292</v>
      </c>
      <c r="E703" s="835" t="s">
        <v>2249</v>
      </c>
      <c r="F703" s="833" t="s">
        <v>2227</v>
      </c>
      <c r="G703" s="833" t="s">
        <v>2274</v>
      </c>
      <c r="H703" s="833" t="s">
        <v>606</v>
      </c>
      <c r="I703" s="833" t="s">
        <v>2302</v>
      </c>
      <c r="J703" s="833" t="s">
        <v>2276</v>
      </c>
      <c r="K703" s="833"/>
      <c r="L703" s="836">
        <v>748.12</v>
      </c>
      <c r="M703" s="836">
        <v>748.12</v>
      </c>
      <c r="N703" s="833">
        <v>1</v>
      </c>
      <c r="O703" s="837">
        <v>1</v>
      </c>
      <c r="P703" s="836">
        <v>748.12</v>
      </c>
      <c r="Q703" s="838">
        <v>1</v>
      </c>
      <c r="R703" s="833">
        <v>1</v>
      </c>
      <c r="S703" s="838">
        <v>1</v>
      </c>
      <c r="T703" s="837">
        <v>1</v>
      </c>
      <c r="U703" s="839">
        <v>1</v>
      </c>
    </row>
    <row r="704" spans="1:21" ht="14.45" customHeight="1" x14ac:dyDescent="0.2">
      <c r="A704" s="832">
        <v>11</v>
      </c>
      <c r="B704" s="833" t="s">
        <v>2224</v>
      </c>
      <c r="C704" s="833" t="s">
        <v>2230</v>
      </c>
      <c r="D704" s="834" t="s">
        <v>4292</v>
      </c>
      <c r="E704" s="835" t="s">
        <v>2249</v>
      </c>
      <c r="F704" s="833" t="s">
        <v>2227</v>
      </c>
      <c r="G704" s="833" t="s">
        <v>2274</v>
      </c>
      <c r="H704" s="833" t="s">
        <v>606</v>
      </c>
      <c r="I704" s="833" t="s">
        <v>2345</v>
      </c>
      <c r="J704" s="833" t="s">
        <v>2285</v>
      </c>
      <c r="K704" s="833" t="s">
        <v>2352</v>
      </c>
      <c r="L704" s="836">
        <v>200</v>
      </c>
      <c r="M704" s="836">
        <v>400</v>
      </c>
      <c r="N704" s="833">
        <v>2</v>
      </c>
      <c r="O704" s="837">
        <v>1</v>
      </c>
      <c r="P704" s="836">
        <v>400</v>
      </c>
      <c r="Q704" s="838">
        <v>1</v>
      </c>
      <c r="R704" s="833">
        <v>2</v>
      </c>
      <c r="S704" s="838">
        <v>1</v>
      </c>
      <c r="T704" s="837">
        <v>1</v>
      </c>
      <c r="U704" s="839">
        <v>1</v>
      </c>
    </row>
    <row r="705" spans="1:21" ht="14.45" customHeight="1" x14ac:dyDescent="0.2">
      <c r="A705" s="832">
        <v>11</v>
      </c>
      <c r="B705" s="833" t="s">
        <v>2224</v>
      </c>
      <c r="C705" s="833" t="s">
        <v>2230</v>
      </c>
      <c r="D705" s="834" t="s">
        <v>4292</v>
      </c>
      <c r="E705" s="835" t="s">
        <v>2249</v>
      </c>
      <c r="F705" s="833" t="s">
        <v>2227</v>
      </c>
      <c r="G705" s="833" t="s">
        <v>2274</v>
      </c>
      <c r="H705" s="833" t="s">
        <v>606</v>
      </c>
      <c r="I705" s="833" t="s">
        <v>2293</v>
      </c>
      <c r="J705" s="833" t="s">
        <v>2276</v>
      </c>
      <c r="K705" s="833"/>
      <c r="L705" s="836">
        <v>278.75</v>
      </c>
      <c r="M705" s="836">
        <v>1672.5</v>
      </c>
      <c r="N705" s="833">
        <v>6</v>
      </c>
      <c r="O705" s="837">
        <v>3</v>
      </c>
      <c r="P705" s="836">
        <v>1672.5</v>
      </c>
      <c r="Q705" s="838">
        <v>1</v>
      </c>
      <c r="R705" s="833">
        <v>6</v>
      </c>
      <c r="S705" s="838">
        <v>1</v>
      </c>
      <c r="T705" s="837">
        <v>3</v>
      </c>
      <c r="U705" s="839">
        <v>1</v>
      </c>
    </row>
    <row r="706" spans="1:21" ht="14.45" customHeight="1" x14ac:dyDescent="0.2">
      <c r="A706" s="832">
        <v>11</v>
      </c>
      <c r="B706" s="833" t="s">
        <v>2224</v>
      </c>
      <c r="C706" s="833" t="s">
        <v>2230</v>
      </c>
      <c r="D706" s="834" t="s">
        <v>4292</v>
      </c>
      <c r="E706" s="835" t="s">
        <v>2249</v>
      </c>
      <c r="F706" s="833" t="s">
        <v>2227</v>
      </c>
      <c r="G706" s="833" t="s">
        <v>2274</v>
      </c>
      <c r="H706" s="833" t="s">
        <v>606</v>
      </c>
      <c r="I706" s="833" t="s">
        <v>2293</v>
      </c>
      <c r="J706" s="833" t="s">
        <v>2294</v>
      </c>
      <c r="K706" s="833" t="s">
        <v>2295</v>
      </c>
      <c r="L706" s="836">
        <v>278.75</v>
      </c>
      <c r="M706" s="836">
        <v>557.5</v>
      </c>
      <c r="N706" s="833">
        <v>2</v>
      </c>
      <c r="O706" s="837">
        <v>1</v>
      </c>
      <c r="P706" s="836">
        <v>557.5</v>
      </c>
      <c r="Q706" s="838">
        <v>1</v>
      </c>
      <c r="R706" s="833">
        <v>2</v>
      </c>
      <c r="S706" s="838">
        <v>1</v>
      </c>
      <c r="T706" s="837">
        <v>1</v>
      </c>
      <c r="U706" s="839">
        <v>1</v>
      </c>
    </row>
    <row r="707" spans="1:21" ht="14.45" customHeight="1" x14ac:dyDescent="0.2">
      <c r="A707" s="832">
        <v>11</v>
      </c>
      <c r="B707" s="833" t="s">
        <v>2224</v>
      </c>
      <c r="C707" s="833" t="s">
        <v>2230</v>
      </c>
      <c r="D707" s="834" t="s">
        <v>4292</v>
      </c>
      <c r="E707" s="835" t="s">
        <v>2249</v>
      </c>
      <c r="F707" s="833" t="s">
        <v>2227</v>
      </c>
      <c r="G707" s="833" t="s">
        <v>2274</v>
      </c>
      <c r="H707" s="833" t="s">
        <v>606</v>
      </c>
      <c r="I707" s="833" t="s">
        <v>2734</v>
      </c>
      <c r="J707" s="833" t="s">
        <v>2276</v>
      </c>
      <c r="K707" s="833"/>
      <c r="L707" s="836">
        <v>350</v>
      </c>
      <c r="M707" s="836">
        <v>350</v>
      </c>
      <c r="N707" s="833">
        <v>1</v>
      </c>
      <c r="O707" s="837">
        <v>1</v>
      </c>
      <c r="P707" s="836">
        <v>350</v>
      </c>
      <c r="Q707" s="838">
        <v>1</v>
      </c>
      <c r="R707" s="833">
        <v>1</v>
      </c>
      <c r="S707" s="838">
        <v>1</v>
      </c>
      <c r="T707" s="837">
        <v>1</v>
      </c>
      <c r="U707" s="839">
        <v>1</v>
      </c>
    </row>
    <row r="708" spans="1:21" ht="14.45" customHeight="1" x14ac:dyDescent="0.2">
      <c r="A708" s="832">
        <v>11</v>
      </c>
      <c r="B708" s="833" t="s">
        <v>2224</v>
      </c>
      <c r="C708" s="833" t="s">
        <v>2230</v>
      </c>
      <c r="D708" s="834" t="s">
        <v>4292</v>
      </c>
      <c r="E708" s="835" t="s">
        <v>2249</v>
      </c>
      <c r="F708" s="833" t="s">
        <v>2227</v>
      </c>
      <c r="G708" s="833" t="s">
        <v>2274</v>
      </c>
      <c r="H708" s="833" t="s">
        <v>606</v>
      </c>
      <c r="I708" s="833" t="s">
        <v>3128</v>
      </c>
      <c r="J708" s="833" t="s">
        <v>2276</v>
      </c>
      <c r="K708" s="833"/>
      <c r="L708" s="836">
        <v>1000</v>
      </c>
      <c r="M708" s="836">
        <v>1000</v>
      </c>
      <c r="N708" s="833">
        <v>1</v>
      </c>
      <c r="O708" s="837">
        <v>1</v>
      </c>
      <c r="P708" s="836"/>
      <c r="Q708" s="838">
        <v>0</v>
      </c>
      <c r="R708" s="833"/>
      <c r="S708" s="838">
        <v>0</v>
      </c>
      <c r="T708" s="837"/>
      <c r="U708" s="839">
        <v>0</v>
      </c>
    </row>
    <row r="709" spans="1:21" ht="14.45" customHeight="1" x14ac:dyDescent="0.2">
      <c r="A709" s="832">
        <v>11</v>
      </c>
      <c r="B709" s="833" t="s">
        <v>2224</v>
      </c>
      <c r="C709" s="833" t="s">
        <v>2230</v>
      </c>
      <c r="D709" s="834" t="s">
        <v>4292</v>
      </c>
      <c r="E709" s="835" t="s">
        <v>2249</v>
      </c>
      <c r="F709" s="833" t="s">
        <v>2227</v>
      </c>
      <c r="G709" s="833" t="s">
        <v>2274</v>
      </c>
      <c r="H709" s="833" t="s">
        <v>606</v>
      </c>
      <c r="I709" s="833" t="s">
        <v>3129</v>
      </c>
      <c r="J709" s="833" t="s">
        <v>2348</v>
      </c>
      <c r="K709" s="833" t="s">
        <v>3130</v>
      </c>
      <c r="L709" s="836">
        <v>0</v>
      </c>
      <c r="M709" s="836">
        <v>0</v>
      </c>
      <c r="N709" s="833">
        <v>13</v>
      </c>
      <c r="O709" s="837">
        <v>9</v>
      </c>
      <c r="P709" s="836">
        <v>0</v>
      </c>
      <c r="Q709" s="838"/>
      <c r="R709" s="833">
        <v>1</v>
      </c>
      <c r="S709" s="838">
        <v>7.6923076923076927E-2</v>
      </c>
      <c r="T709" s="837">
        <v>1</v>
      </c>
      <c r="U709" s="839">
        <v>0.1111111111111111</v>
      </c>
    </row>
    <row r="710" spans="1:21" ht="14.45" customHeight="1" x14ac:dyDescent="0.2">
      <c r="A710" s="832">
        <v>11</v>
      </c>
      <c r="B710" s="833" t="s">
        <v>2224</v>
      </c>
      <c r="C710" s="833" t="s">
        <v>2230</v>
      </c>
      <c r="D710" s="834" t="s">
        <v>4292</v>
      </c>
      <c r="E710" s="835" t="s">
        <v>2249</v>
      </c>
      <c r="F710" s="833" t="s">
        <v>2227</v>
      </c>
      <c r="G710" s="833" t="s">
        <v>2274</v>
      </c>
      <c r="H710" s="833" t="s">
        <v>606</v>
      </c>
      <c r="I710" s="833" t="s">
        <v>2684</v>
      </c>
      <c r="J710" s="833" t="s">
        <v>2685</v>
      </c>
      <c r="K710" s="833" t="s">
        <v>2686</v>
      </c>
      <c r="L710" s="836">
        <v>0</v>
      </c>
      <c r="M710" s="836">
        <v>0</v>
      </c>
      <c r="N710" s="833">
        <v>6</v>
      </c>
      <c r="O710" s="837">
        <v>6</v>
      </c>
      <c r="P710" s="836"/>
      <c r="Q710" s="838"/>
      <c r="R710" s="833"/>
      <c r="S710" s="838">
        <v>0</v>
      </c>
      <c r="T710" s="837"/>
      <c r="U710" s="839">
        <v>0</v>
      </c>
    </row>
    <row r="711" spans="1:21" ht="14.45" customHeight="1" x14ac:dyDescent="0.2">
      <c r="A711" s="832">
        <v>11</v>
      </c>
      <c r="B711" s="833" t="s">
        <v>2224</v>
      </c>
      <c r="C711" s="833" t="s">
        <v>2230</v>
      </c>
      <c r="D711" s="834" t="s">
        <v>4292</v>
      </c>
      <c r="E711" s="835" t="s">
        <v>2249</v>
      </c>
      <c r="F711" s="833" t="s">
        <v>2227</v>
      </c>
      <c r="G711" s="833" t="s">
        <v>2274</v>
      </c>
      <c r="H711" s="833" t="s">
        <v>606</v>
      </c>
      <c r="I711" s="833" t="s">
        <v>2486</v>
      </c>
      <c r="J711" s="833" t="s">
        <v>2487</v>
      </c>
      <c r="K711" s="833" t="s">
        <v>2488</v>
      </c>
      <c r="L711" s="836">
        <v>0</v>
      </c>
      <c r="M711" s="836">
        <v>0</v>
      </c>
      <c r="N711" s="833">
        <v>4</v>
      </c>
      <c r="O711" s="837">
        <v>4</v>
      </c>
      <c r="P711" s="836"/>
      <c r="Q711" s="838"/>
      <c r="R711" s="833"/>
      <c r="S711" s="838">
        <v>0</v>
      </c>
      <c r="T711" s="837"/>
      <c r="U711" s="839">
        <v>0</v>
      </c>
    </row>
    <row r="712" spans="1:21" ht="14.45" customHeight="1" x14ac:dyDescent="0.2">
      <c r="A712" s="832">
        <v>11</v>
      </c>
      <c r="B712" s="833" t="s">
        <v>2224</v>
      </c>
      <c r="C712" s="833" t="s">
        <v>2230</v>
      </c>
      <c r="D712" s="834" t="s">
        <v>4292</v>
      </c>
      <c r="E712" s="835" t="s">
        <v>2249</v>
      </c>
      <c r="F712" s="833" t="s">
        <v>2227</v>
      </c>
      <c r="G712" s="833" t="s">
        <v>2274</v>
      </c>
      <c r="H712" s="833" t="s">
        <v>606</v>
      </c>
      <c r="I712" s="833" t="s">
        <v>3012</v>
      </c>
      <c r="J712" s="833" t="s">
        <v>3013</v>
      </c>
      <c r="K712" s="833" t="s">
        <v>3014</v>
      </c>
      <c r="L712" s="836">
        <v>400.2</v>
      </c>
      <c r="M712" s="836">
        <v>6403.199999999998</v>
      </c>
      <c r="N712" s="833">
        <v>16</v>
      </c>
      <c r="O712" s="837">
        <v>16</v>
      </c>
      <c r="P712" s="836">
        <v>400.2</v>
      </c>
      <c r="Q712" s="838">
        <v>6.2500000000000014E-2</v>
      </c>
      <c r="R712" s="833">
        <v>1</v>
      </c>
      <c r="S712" s="838">
        <v>6.25E-2</v>
      </c>
      <c r="T712" s="837">
        <v>1</v>
      </c>
      <c r="U712" s="839">
        <v>6.25E-2</v>
      </c>
    </row>
    <row r="713" spans="1:21" ht="14.45" customHeight="1" x14ac:dyDescent="0.2">
      <c r="A713" s="832">
        <v>11</v>
      </c>
      <c r="B713" s="833" t="s">
        <v>2224</v>
      </c>
      <c r="C713" s="833" t="s">
        <v>2230</v>
      </c>
      <c r="D713" s="834" t="s">
        <v>4292</v>
      </c>
      <c r="E713" s="835" t="s">
        <v>2249</v>
      </c>
      <c r="F713" s="833" t="s">
        <v>2227</v>
      </c>
      <c r="G713" s="833" t="s">
        <v>2274</v>
      </c>
      <c r="H713" s="833" t="s">
        <v>606</v>
      </c>
      <c r="I713" s="833" t="s">
        <v>3071</v>
      </c>
      <c r="J713" s="833" t="s">
        <v>3072</v>
      </c>
      <c r="K713" s="833"/>
      <c r="L713" s="836">
        <v>0</v>
      </c>
      <c r="M713" s="836">
        <v>0</v>
      </c>
      <c r="N713" s="833">
        <v>1</v>
      </c>
      <c r="O713" s="837">
        <v>1</v>
      </c>
      <c r="P713" s="836"/>
      <c r="Q713" s="838"/>
      <c r="R713" s="833"/>
      <c r="S713" s="838">
        <v>0</v>
      </c>
      <c r="T713" s="837"/>
      <c r="U713" s="839">
        <v>0</v>
      </c>
    </row>
    <row r="714" spans="1:21" ht="14.45" customHeight="1" x14ac:dyDescent="0.2">
      <c r="A714" s="832">
        <v>11</v>
      </c>
      <c r="B714" s="833" t="s">
        <v>2224</v>
      </c>
      <c r="C714" s="833" t="s">
        <v>2230</v>
      </c>
      <c r="D714" s="834" t="s">
        <v>4292</v>
      </c>
      <c r="E714" s="835" t="s">
        <v>2249</v>
      </c>
      <c r="F714" s="833" t="s">
        <v>2227</v>
      </c>
      <c r="G714" s="833" t="s">
        <v>2274</v>
      </c>
      <c r="H714" s="833" t="s">
        <v>606</v>
      </c>
      <c r="I714" s="833" t="s">
        <v>3131</v>
      </c>
      <c r="J714" s="833" t="s">
        <v>2276</v>
      </c>
      <c r="K714" s="833"/>
      <c r="L714" s="836">
        <v>270</v>
      </c>
      <c r="M714" s="836">
        <v>270</v>
      </c>
      <c r="N714" s="833">
        <v>1</v>
      </c>
      <c r="O714" s="837">
        <v>1</v>
      </c>
      <c r="P714" s="836"/>
      <c r="Q714" s="838">
        <v>0</v>
      </c>
      <c r="R714" s="833"/>
      <c r="S714" s="838">
        <v>0</v>
      </c>
      <c r="T714" s="837"/>
      <c r="U714" s="839">
        <v>0</v>
      </c>
    </row>
    <row r="715" spans="1:21" ht="14.45" customHeight="1" x14ac:dyDescent="0.2">
      <c r="A715" s="832">
        <v>11</v>
      </c>
      <c r="B715" s="833" t="s">
        <v>2224</v>
      </c>
      <c r="C715" s="833" t="s">
        <v>2230</v>
      </c>
      <c r="D715" s="834" t="s">
        <v>4292</v>
      </c>
      <c r="E715" s="835" t="s">
        <v>2249</v>
      </c>
      <c r="F715" s="833" t="s">
        <v>2227</v>
      </c>
      <c r="G715" s="833" t="s">
        <v>2274</v>
      </c>
      <c r="H715" s="833" t="s">
        <v>606</v>
      </c>
      <c r="I715" s="833" t="s">
        <v>2284</v>
      </c>
      <c r="J715" s="833" t="s">
        <v>2285</v>
      </c>
      <c r="K715" s="833" t="s">
        <v>2286</v>
      </c>
      <c r="L715" s="836">
        <v>400.2</v>
      </c>
      <c r="M715" s="836">
        <v>400.2</v>
      </c>
      <c r="N715" s="833">
        <v>1</v>
      </c>
      <c r="O715" s="837">
        <v>1</v>
      </c>
      <c r="P715" s="836">
        <v>400.2</v>
      </c>
      <c r="Q715" s="838">
        <v>1</v>
      </c>
      <c r="R715" s="833">
        <v>1</v>
      </c>
      <c r="S715" s="838">
        <v>1</v>
      </c>
      <c r="T715" s="837">
        <v>1</v>
      </c>
      <c r="U715" s="839">
        <v>1</v>
      </c>
    </row>
    <row r="716" spans="1:21" ht="14.45" customHeight="1" x14ac:dyDescent="0.2">
      <c r="A716" s="832">
        <v>11</v>
      </c>
      <c r="B716" s="833" t="s">
        <v>2224</v>
      </c>
      <c r="C716" s="833" t="s">
        <v>2230</v>
      </c>
      <c r="D716" s="834" t="s">
        <v>4292</v>
      </c>
      <c r="E716" s="835" t="s">
        <v>2249</v>
      </c>
      <c r="F716" s="833" t="s">
        <v>2227</v>
      </c>
      <c r="G716" s="833" t="s">
        <v>2274</v>
      </c>
      <c r="H716" s="833" t="s">
        <v>606</v>
      </c>
      <c r="I716" s="833" t="s">
        <v>2310</v>
      </c>
      <c r="J716" s="833" t="s">
        <v>2311</v>
      </c>
      <c r="K716" s="833" t="s">
        <v>2312</v>
      </c>
      <c r="L716" s="836">
        <v>748.12</v>
      </c>
      <c r="M716" s="836">
        <v>748.12</v>
      </c>
      <c r="N716" s="833">
        <v>1</v>
      </c>
      <c r="O716" s="837">
        <v>1</v>
      </c>
      <c r="P716" s="836">
        <v>748.12</v>
      </c>
      <c r="Q716" s="838">
        <v>1</v>
      </c>
      <c r="R716" s="833">
        <v>1</v>
      </c>
      <c r="S716" s="838">
        <v>1</v>
      </c>
      <c r="T716" s="837">
        <v>1</v>
      </c>
      <c r="U716" s="839">
        <v>1</v>
      </c>
    </row>
    <row r="717" spans="1:21" ht="14.45" customHeight="1" x14ac:dyDescent="0.2">
      <c r="A717" s="832">
        <v>11</v>
      </c>
      <c r="B717" s="833" t="s">
        <v>2224</v>
      </c>
      <c r="C717" s="833" t="s">
        <v>2230</v>
      </c>
      <c r="D717" s="834" t="s">
        <v>4292</v>
      </c>
      <c r="E717" s="835" t="s">
        <v>2249</v>
      </c>
      <c r="F717" s="833" t="s">
        <v>2227</v>
      </c>
      <c r="G717" s="833" t="s">
        <v>2703</v>
      </c>
      <c r="H717" s="833" t="s">
        <v>606</v>
      </c>
      <c r="I717" s="833" t="s">
        <v>3132</v>
      </c>
      <c r="J717" s="833" t="s">
        <v>3133</v>
      </c>
      <c r="K717" s="833" t="s">
        <v>3134</v>
      </c>
      <c r="L717" s="836">
        <v>300</v>
      </c>
      <c r="M717" s="836">
        <v>600</v>
      </c>
      <c r="N717" s="833">
        <v>2</v>
      </c>
      <c r="O717" s="837">
        <v>2</v>
      </c>
      <c r="P717" s="836"/>
      <c r="Q717" s="838">
        <v>0</v>
      </c>
      <c r="R717" s="833"/>
      <c r="S717" s="838">
        <v>0</v>
      </c>
      <c r="T717" s="837"/>
      <c r="U717" s="839">
        <v>0</v>
      </c>
    </row>
    <row r="718" spans="1:21" ht="14.45" customHeight="1" x14ac:dyDescent="0.2">
      <c r="A718" s="832">
        <v>11</v>
      </c>
      <c r="B718" s="833" t="s">
        <v>2224</v>
      </c>
      <c r="C718" s="833" t="s">
        <v>2230</v>
      </c>
      <c r="D718" s="834" t="s">
        <v>4292</v>
      </c>
      <c r="E718" s="835" t="s">
        <v>2249</v>
      </c>
      <c r="F718" s="833" t="s">
        <v>2227</v>
      </c>
      <c r="G718" s="833" t="s">
        <v>2703</v>
      </c>
      <c r="H718" s="833" t="s">
        <v>606</v>
      </c>
      <c r="I718" s="833" t="s">
        <v>3128</v>
      </c>
      <c r="J718" s="833" t="s">
        <v>3135</v>
      </c>
      <c r="K718" s="833" t="s">
        <v>3136</v>
      </c>
      <c r="L718" s="836">
        <v>1000</v>
      </c>
      <c r="M718" s="836">
        <v>1000</v>
      </c>
      <c r="N718" s="833">
        <v>1</v>
      </c>
      <c r="O718" s="837">
        <v>1</v>
      </c>
      <c r="P718" s="836"/>
      <c r="Q718" s="838">
        <v>0</v>
      </c>
      <c r="R718" s="833"/>
      <c r="S718" s="838">
        <v>0</v>
      </c>
      <c r="T718" s="837"/>
      <c r="U718" s="839">
        <v>0</v>
      </c>
    </row>
    <row r="719" spans="1:21" ht="14.45" customHeight="1" x14ac:dyDescent="0.2">
      <c r="A719" s="832">
        <v>11</v>
      </c>
      <c r="B719" s="833" t="s">
        <v>2224</v>
      </c>
      <c r="C719" s="833" t="s">
        <v>2230</v>
      </c>
      <c r="D719" s="834" t="s">
        <v>4292</v>
      </c>
      <c r="E719" s="835" t="s">
        <v>2249</v>
      </c>
      <c r="F719" s="833" t="s">
        <v>2227</v>
      </c>
      <c r="G719" s="833" t="s">
        <v>2703</v>
      </c>
      <c r="H719" s="833" t="s">
        <v>606</v>
      </c>
      <c r="I719" s="833" t="s">
        <v>3137</v>
      </c>
      <c r="J719" s="833" t="s">
        <v>3138</v>
      </c>
      <c r="K719" s="833" t="s">
        <v>3139</v>
      </c>
      <c r="L719" s="836">
        <v>1000</v>
      </c>
      <c r="M719" s="836">
        <v>1000</v>
      </c>
      <c r="N719" s="833">
        <v>1</v>
      </c>
      <c r="O719" s="837">
        <v>1</v>
      </c>
      <c r="P719" s="836"/>
      <c r="Q719" s="838">
        <v>0</v>
      </c>
      <c r="R719" s="833"/>
      <c r="S719" s="838">
        <v>0</v>
      </c>
      <c r="T719" s="837"/>
      <c r="U719" s="839">
        <v>0</v>
      </c>
    </row>
    <row r="720" spans="1:21" ht="14.45" customHeight="1" x14ac:dyDescent="0.2">
      <c r="A720" s="832">
        <v>11</v>
      </c>
      <c r="B720" s="833" t="s">
        <v>2224</v>
      </c>
      <c r="C720" s="833" t="s">
        <v>2230</v>
      </c>
      <c r="D720" s="834" t="s">
        <v>4292</v>
      </c>
      <c r="E720" s="835" t="s">
        <v>2249</v>
      </c>
      <c r="F720" s="833" t="s">
        <v>2227</v>
      </c>
      <c r="G720" s="833" t="s">
        <v>2703</v>
      </c>
      <c r="H720" s="833" t="s">
        <v>606</v>
      </c>
      <c r="I720" s="833" t="s">
        <v>3140</v>
      </c>
      <c r="J720" s="833" t="s">
        <v>3141</v>
      </c>
      <c r="K720" s="833" t="s">
        <v>3142</v>
      </c>
      <c r="L720" s="836">
        <v>1000</v>
      </c>
      <c r="M720" s="836">
        <v>1000</v>
      </c>
      <c r="N720" s="833">
        <v>1</v>
      </c>
      <c r="O720" s="837">
        <v>1</v>
      </c>
      <c r="P720" s="836"/>
      <c r="Q720" s="838">
        <v>0</v>
      </c>
      <c r="R720" s="833"/>
      <c r="S720" s="838">
        <v>0</v>
      </c>
      <c r="T720" s="837"/>
      <c r="U720" s="839">
        <v>0</v>
      </c>
    </row>
    <row r="721" spans="1:21" ht="14.45" customHeight="1" x14ac:dyDescent="0.2">
      <c r="A721" s="832">
        <v>11</v>
      </c>
      <c r="B721" s="833" t="s">
        <v>2224</v>
      </c>
      <c r="C721" s="833" t="s">
        <v>2230</v>
      </c>
      <c r="D721" s="834" t="s">
        <v>4292</v>
      </c>
      <c r="E721" s="835" t="s">
        <v>2249</v>
      </c>
      <c r="F721" s="833" t="s">
        <v>2227</v>
      </c>
      <c r="G721" s="833" t="s">
        <v>2703</v>
      </c>
      <c r="H721" s="833" t="s">
        <v>606</v>
      </c>
      <c r="I721" s="833" t="s">
        <v>3143</v>
      </c>
      <c r="J721" s="833" t="s">
        <v>3144</v>
      </c>
      <c r="K721" s="833" t="s">
        <v>3142</v>
      </c>
      <c r="L721" s="836">
        <v>1000</v>
      </c>
      <c r="M721" s="836">
        <v>1000</v>
      </c>
      <c r="N721" s="833">
        <v>1</v>
      </c>
      <c r="O721" s="837">
        <v>1</v>
      </c>
      <c r="P721" s="836"/>
      <c r="Q721" s="838">
        <v>0</v>
      </c>
      <c r="R721" s="833"/>
      <c r="S721" s="838">
        <v>0</v>
      </c>
      <c r="T721" s="837"/>
      <c r="U721" s="839">
        <v>0</v>
      </c>
    </row>
    <row r="722" spans="1:21" ht="14.45" customHeight="1" x14ac:dyDescent="0.2">
      <c r="A722" s="832">
        <v>11</v>
      </c>
      <c r="B722" s="833" t="s">
        <v>2224</v>
      </c>
      <c r="C722" s="833" t="s">
        <v>2230</v>
      </c>
      <c r="D722" s="834" t="s">
        <v>4292</v>
      </c>
      <c r="E722" s="835" t="s">
        <v>2249</v>
      </c>
      <c r="F722" s="833" t="s">
        <v>2227</v>
      </c>
      <c r="G722" s="833" t="s">
        <v>2703</v>
      </c>
      <c r="H722" s="833" t="s">
        <v>606</v>
      </c>
      <c r="I722" s="833" t="s">
        <v>3145</v>
      </c>
      <c r="J722" s="833" t="s">
        <v>3146</v>
      </c>
      <c r="K722" s="833" t="s">
        <v>3142</v>
      </c>
      <c r="L722" s="836">
        <v>1000</v>
      </c>
      <c r="M722" s="836">
        <v>1000</v>
      </c>
      <c r="N722" s="833">
        <v>1</v>
      </c>
      <c r="O722" s="837">
        <v>1</v>
      </c>
      <c r="P722" s="836"/>
      <c r="Q722" s="838">
        <v>0</v>
      </c>
      <c r="R722" s="833"/>
      <c r="S722" s="838">
        <v>0</v>
      </c>
      <c r="T722" s="837"/>
      <c r="U722" s="839">
        <v>0</v>
      </c>
    </row>
    <row r="723" spans="1:21" ht="14.45" customHeight="1" x14ac:dyDescent="0.2">
      <c r="A723" s="832">
        <v>11</v>
      </c>
      <c r="B723" s="833" t="s">
        <v>2224</v>
      </c>
      <c r="C723" s="833" t="s">
        <v>2230</v>
      </c>
      <c r="D723" s="834" t="s">
        <v>4292</v>
      </c>
      <c r="E723" s="835" t="s">
        <v>2249</v>
      </c>
      <c r="F723" s="833" t="s">
        <v>2227</v>
      </c>
      <c r="G723" s="833" t="s">
        <v>2269</v>
      </c>
      <c r="H723" s="833" t="s">
        <v>606</v>
      </c>
      <c r="I723" s="833" t="s">
        <v>2302</v>
      </c>
      <c r="J723" s="833" t="s">
        <v>2311</v>
      </c>
      <c r="K723" s="833" t="s">
        <v>2324</v>
      </c>
      <c r="L723" s="836">
        <v>748.12</v>
      </c>
      <c r="M723" s="836">
        <v>2992.48</v>
      </c>
      <c r="N723" s="833">
        <v>4</v>
      </c>
      <c r="O723" s="837">
        <v>4</v>
      </c>
      <c r="P723" s="836">
        <v>2992.48</v>
      </c>
      <c r="Q723" s="838">
        <v>1</v>
      </c>
      <c r="R723" s="833">
        <v>4</v>
      </c>
      <c r="S723" s="838">
        <v>1</v>
      </c>
      <c r="T723" s="837">
        <v>4</v>
      </c>
      <c r="U723" s="839">
        <v>1</v>
      </c>
    </row>
    <row r="724" spans="1:21" ht="14.45" customHeight="1" x14ac:dyDescent="0.2">
      <c r="A724" s="832">
        <v>11</v>
      </c>
      <c r="B724" s="833" t="s">
        <v>2224</v>
      </c>
      <c r="C724" s="833" t="s">
        <v>2230</v>
      </c>
      <c r="D724" s="834" t="s">
        <v>4292</v>
      </c>
      <c r="E724" s="835" t="s">
        <v>2249</v>
      </c>
      <c r="F724" s="833" t="s">
        <v>2227</v>
      </c>
      <c r="G724" s="833" t="s">
        <v>2269</v>
      </c>
      <c r="H724" s="833" t="s">
        <v>606</v>
      </c>
      <c r="I724" s="833" t="s">
        <v>2349</v>
      </c>
      <c r="J724" s="833" t="s">
        <v>2350</v>
      </c>
      <c r="K724" s="833" t="s">
        <v>2351</v>
      </c>
      <c r="L724" s="836">
        <v>1000</v>
      </c>
      <c r="M724" s="836">
        <v>1000</v>
      </c>
      <c r="N724" s="833">
        <v>1</v>
      </c>
      <c r="O724" s="837">
        <v>1</v>
      </c>
      <c r="P724" s="836">
        <v>1000</v>
      </c>
      <c r="Q724" s="838">
        <v>1</v>
      </c>
      <c r="R724" s="833">
        <v>1</v>
      </c>
      <c r="S724" s="838">
        <v>1</v>
      </c>
      <c r="T724" s="837">
        <v>1</v>
      </c>
      <c r="U724" s="839">
        <v>1</v>
      </c>
    </row>
    <row r="725" spans="1:21" ht="14.45" customHeight="1" x14ac:dyDescent="0.2">
      <c r="A725" s="832">
        <v>11</v>
      </c>
      <c r="B725" s="833" t="s">
        <v>2224</v>
      </c>
      <c r="C725" s="833" t="s">
        <v>2230</v>
      </c>
      <c r="D725" s="834" t="s">
        <v>4292</v>
      </c>
      <c r="E725" s="835" t="s">
        <v>2249</v>
      </c>
      <c r="F725" s="833" t="s">
        <v>2227</v>
      </c>
      <c r="G725" s="833" t="s">
        <v>2269</v>
      </c>
      <c r="H725" s="833" t="s">
        <v>606</v>
      </c>
      <c r="I725" s="833" t="s">
        <v>2325</v>
      </c>
      <c r="J725" s="833" t="s">
        <v>2326</v>
      </c>
      <c r="K725" s="833" t="s">
        <v>2327</v>
      </c>
      <c r="L725" s="836">
        <v>350</v>
      </c>
      <c r="M725" s="836">
        <v>700</v>
      </c>
      <c r="N725" s="833">
        <v>2</v>
      </c>
      <c r="O725" s="837">
        <v>2</v>
      </c>
      <c r="P725" s="836">
        <v>700</v>
      </c>
      <c r="Q725" s="838">
        <v>1</v>
      </c>
      <c r="R725" s="833">
        <v>2</v>
      </c>
      <c r="S725" s="838">
        <v>1</v>
      </c>
      <c r="T725" s="837">
        <v>2</v>
      </c>
      <c r="U725" s="839">
        <v>1</v>
      </c>
    </row>
    <row r="726" spans="1:21" ht="14.45" customHeight="1" x14ac:dyDescent="0.2">
      <c r="A726" s="832">
        <v>11</v>
      </c>
      <c r="B726" s="833" t="s">
        <v>2224</v>
      </c>
      <c r="C726" s="833" t="s">
        <v>2230</v>
      </c>
      <c r="D726" s="834" t="s">
        <v>4292</v>
      </c>
      <c r="E726" s="835" t="s">
        <v>2249</v>
      </c>
      <c r="F726" s="833" t="s">
        <v>2227</v>
      </c>
      <c r="G726" s="833" t="s">
        <v>2269</v>
      </c>
      <c r="H726" s="833" t="s">
        <v>606</v>
      </c>
      <c r="I726" s="833" t="s">
        <v>3147</v>
      </c>
      <c r="J726" s="833" t="s">
        <v>3148</v>
      </c>
      <c r="K726" s="833"/>
      <c r="L726" s="836">
        <v>90.3</v>
      </c>
      <c r="M726" s="836">
        <v>90.3</v>
      </c>
      <c r="N726" s="833">
        <v>1</v>
      </c>
      <c r="O726" s="837">
        <v>1</v>
      </c>
      <c r="P726" s="836">
        <v>90.3</v>
      </c>
      <c r="Q726" s="838">
        <v>1</v>
      </c>
      <c r="R726" s="833">
        <v>1</v>
      </c>
      <c r="S726" s="838">
        <v>1</v>
      </c>
      <c r="T726" s="837">
        <v>1</v>
      </c>
      <c r="U726" s="839">
        <v>1</v>
      </c>
    </row>
    <row r="727" spans="1:21" ht="14.45" customHeight="1" x14ac:dyDescent="0.2">
      <c r="A727" s="832">
        <v>11</v>
      </c>
      <c r="B727" s="833" t="s">
        <v>2224</v>
      </c>
      <c r="C727" s="833" t="s">
        <v>2230</v>
      </c>
      <c r="D727" s="834" t="s">
        <v>4292</v>
      </c>
      <c r="E727" s="835" t="s">
        <v>2249</v>
      </c>
      <c r="F727" s="833" t="s">
        <v>2227</v>
      </c>
      <c r="G727" s="833" t="s">
        <v>2269</v>
      </c>
      <c r="H727" s="833" t="s">
        <v>606</v>
      </c>
      <c r="I727" s="833" t="s">
        <v>3149</v>
      </c>
      <c r="J727" s="833" t="s">
        <v>3150</v>
      </c>
      <c r="K727" s="833" t="s">
        <v>3151</v>
      </c>
      <c r="L727" s="836">
        <v>240.34</v>
      </c>
      <c r="M727" s="836">
        <v>240.34</v>
      </c>
      <c r="N727" s="833">
        <v>1</v>
      </c>
      <c r="O727" s="837">
        <v>1</v>
      </c>
      <c r="P727" s="836"/>
      <c r="Q727" s="838">
        <v>0</v>
      </c>
      <c r="R727" s="833"/>
      <c r="S727" s="838">
        <v>0</v>
      </c>
      <c r="T727" s="837"/>
      <c r="U727" s="839">
        <v>0</v>
      </c>
    </row>
    <row r="728" spans="1:21" ht="14.45" customHeight="1" x14ac:dyDescent="0.2">
      <c r="A728" s="832">
        <v>11</v>
      </c>
      <c r="B728" s="833" t="s">
        <v>2224</v>
      </c>
      <c r="C728" s="833" t="s">
        <v>2230</v>
      </c>
      <c r="D728" s="834" t="s">
        <v>4292</v>
      </c>
      <c r="E728" s="835" t="s">
        <v>2249</v>
      </c>
      <c r="F728" s="833" t="s">
        <v>2227</v>
      </c>
      <c r="G728" s="833" t="s">
        <v>2269</v>
      </c>
      <c r="H728" s="833" t="s">
        <v>606</v>
      </c>
      <c r="I728" s="833" t="s">
        <v>2758</v>
      </c>
      <c r="J728" s="833" t="s">
        <v>2759</v>
      </c>
      <c r="K728" s="833" t="s">
        <v>2760</v>
      </c>
      <c r="L728" s="836">
        <v>350</v>
      </c>
      <c r="M728" s="836">
        <v>700</v>
      </c>
      <c r="N728" s="833">
        <v>2</v>
      </c>
      <c r="O728" s="837">
        <v>2</v>
      </c>
      <c r="P728" s="836">
        <v>700</v>
      </c>
      <c r="Q728" s="838">
        <v>1</v>
      </c>
      <c r="R728" s="833">
        <v>2</v>
      </c>
      <c r="S728" s="838">
        <v>1</v>
      </c>
      <c r="T728" s="837">
        <v>2</v>
      </c>
      <c r="U728" s="839">
        <v>1</v>
      </c>
    </row>
    <row r="729" spans="1:21" ht="14.45" customHeight="1" x14ac:dyDescent="0.2">
      <c r="A729" s="832">
        <v>11</v>
      </c>
      <c r="B729" s="833" t="s">
        <v>2224</v>
      </c>
      <c r="C729" s="833" t="s">
        <v>2230</v>
      </c>
      <c r="D729" s="834" t="s">
        <v>4292</v>
      </c>
      <c r="E729" s="835" t="s">
        <v>2249</v>
      </c>
      <c r="F729" s="833" t="s">
        <v>2227</v>
      </c>
      <c r="G729" s="833" t="s">
        <v>2292</v>
      </c>
      <c r="H729" s="833" t="s">
        <v>606</v>
      </c>
      <c r="I729" s="833" t="s">
        <v>2523</v>
      </c>
      <c r="J729" s="833" t="s">
        <v>2524</v>
      </c>
      <c r="K729" s="833" t="s">
        <v>2525</v>
      </c>
      <c r="L729" s="836">
        <v>950</v>
      </c>
      <c r="M729" s="836">
        <v>950</v>
      </c>
      <c r="N729" s="833">
        <v>1</v>
      </c>
      <c r="O729" s="837">
        <v>1</v>
      </c>
      <c r="P729" s="836">
        <v>950</v>
      </c>
      <c r="Q729" s="838">
        <v>1</v>
      </c>
      <c r="R729" s="833">
        <v>1</v>
      </c>
      <c r="S729" s="838">
        <v>1</v>
      </c>
      <c r="T729" s="837">
        <v>1</v>
      </c>
      <c r="U729" s="839">
        <v>1</v>
      </c>
    </row>
    <row r="730" spans="1:21" ht="14.45" customHeight="1" x14ac:dyDescent="0.2">
      <c r="A730" s="832">
        <v>11</v>
      </c>
      <c r="B730" s="833" t="s">
        <v>2224</v>
      </c>
      <c r="C730" s="833" t="s">
        <v>2230</v>
      </c>
      <c r="D730" s="834" t="s">
        <v>4292</v>
      </c>
      <c r="E730" s="835" t="s">
        <v>2249</v>
      </c>
      <c r="F730" s="833" t="s">
        <v>2227</v>
      </c>
      <c r="G730" s="833" t="s">
        <v>2292</v>
      </c>
      <c r="H730" s="833" t="s">
        <v>606</v>
      </c>
      <c r="I730" s="833" t="s">
        <v>2345</v>
      </c>
      <c r="J730" s="833" t="s">
        <v>2285</v>
      </c>
      <c r="K730" s="833" t="s">
        <v>2352</v>
      </c>
      <c r="L730" s="836">
        <v>200</v>
      </c>
      <c r="M730" s="836">
        <v>1600</v>
      </c>
      <c r="N730" s="833">
        <v>8</v>
      </c>
      <c r="O730" s="837">
        <v>4</v>
      </c>
      <c r="P730" s="836">
        <v>1600</v>
      </c>
      <c r="Q730" s="838">
        <v>1</v>
      </c>
      <c r="R730" s="833">
        <v>8</v>
      </c>
      <c r="S730" s="838">
        <v>1</v>
      </c>
      <c r="T730" s="837">
        <v>4</v>
      </c>
      <c r="U730" s="839">
        <v>1</v>
      </c>
    </row>
    <row r="731" spans="1:21" ht="14.45" customHeight="1" x14ac:dyDescent="0.2">
      <c r="A731" s="832">
        <v>11</v>
      </c>
      <c r="B731" s="833" t="s">
        <v>2224</v>
      </c>
      <c r="C731" s="833" t="s">
        <v>2230</v>
      </c>
      <c r="D731" s="834" t="s">
        <v>4292</v>
      </c>
      <c r="E731" s="835" t="s">
        <v>2249</v>
      </c>
      <c r="F731" s="833" t="s">
        <v>2227</v>
      </c>
      <c r="G731" s="833" t="s">
        <v>2292</v>
      </c>
      <c r="H731" s="833" t="s">
        <v>606</v>
      </c>
      <c r="I731" s="833" t="s">
        <v>2293</v>
      </c>
      <c r="J731" s="833" t="s">
        <v>2294</v>
      </c>
      <c r="K731" s="833" t="s">
        <v>2295</v>
      </c>
      <c r="L731" s="836">
        <v>278.75</v>
      </c>
      <c r="M731" s="836">
        <v>1672.5</v>
      </c>
      <c r="N731" s="833">
        <v>6</v>
      </c>
      <c r="O731" s="837">
        <v>3</v>
      </c>
      <c r="P731" s="836">
        <v>1672.5</v>
      </c>
      <c r="Q731" s="838">
        <v>1</v>
      </c>
      <c r="R731" s="833">
        <v>6</v>
      </c>
      <c r="S731" s="838">
        <v>1</v>
      </c>
      <c r="T731" s="837">
        <v>3</v>
      </c>
      <c r="U731" s="839">
        <v>1</v>
      </c>
    </row>
    <row r="732" spans="1:21" ht="14.45" customHeight="1" x14ac:dyDescent="0.2">
      <c r="A732" s="832">
        <v>11</v>
      </c>
      <c r="B732" s="833" t="s">
        <v>2224</v>
      </c>
      <c r="C732" s="833" t="s">
        <v>2230</v>
      </c>
      <c r="D732" s="834" t="s">
        <v>4292</v>
      </c>
      <c r="E732" s="835" t="s">
        <v>2249</v>
      </c>
      <c r="F732" s="833" t="s">
        <v>2227</v>
      </c>
      <c r="G732" s="833" t="s">
        <v>2292</v>
      </c>
      <c r="H732" s="833" t="s">
        <v>606</v>
      </c>
      <c r="I732" s="833" t="s">
        <v>3152</v>
      </c>
      <c r="J732" s="833" t="s">
        <v>3153</v>
      </c>
      <c r="K732" s="833" t="s">
        <v>3154</v>
      </c>
      <c r="L732" s="836">
        <v>190</v>
      </c>
      <c r="M732" s="836">
        <v>380</v>
      </c>
      <c r="N732" s="833">
        <v>2</v>
      </c>
      <c r="O732" s="837">
        <v>1</v>
      </c>
      <c r="P732" s="836"/>
      <c r="Q732" s="838">
        <v>0</v>
      </c>
      <c r="R732" s="833"/>
      <c r="S732" s="838">
        <v>0</v>
      </c>
      <c r="T732" s="837"/>
      <c r="U732" s="839">
        <v>0</v>
      </c>
    </row>
    <row r="733" spans="1:21" ht="14.45" customHeight="1" x14ac:dyDescent="0.2">
      <c r="A733" s="832">
        <v>11</v>
      </c>
      <c r="B733" s="833" t="s">
        <v>2224</v>
      </c>
      <c r="C733" s="833" t="s">
        <v>2230</v>
      </c>
      <c r="D733" s="834" t="s">
        <v>4292</v>
      </c>
      <c r="E733" s="835" t="s">
        <v>2249</v>
      </c>
      <c r="F733" s="833" t="s">
        <v>2227</v>
      </c>
      <c r="G733" s="833" t="s">
        <v>2292</v>
      </c>
      <c r="H733" s="833" t="s">
        <v>606</v>
      </c>
      <c r="I733" s="833" t="s">
        <v>3039</v>
      </c>
      <c r="J733" s="833" t="s">
        <v>3040</v>
      </c>
      <c r="K733" s="833" t="s">
        <v>3041</v>
      </c>
      <c r="L733" s="836">
        <v>296.48</v>
      </c>
      <c r="M733" s="836">
        <v>592.96</v>
      </c>
      <c r="N733" s="833">
        <v>2</v>
      </c>
      <c r="O733" s="837">
        <v>1</v>
      </c>
      <c r="P733" s="836">
        <v>592.96</v>
      </c>
      <c r="Q733" s="838">
        <v>1</v>
      </c>
      <c r="R733" s="833">
        <v>2</v>
      </c>
      <c r="S733" s="838">
        <v>1</v>
      </c>
      <c r="T733" s="837">
        <v>1</v>
      </c>
      <c r="U733" s="839">
        <v>1</v>
      </c>
    </row>
    <row r="734" spans="1:21" ht="14.45" customHeight="1" x14ac:dyDescent="0.2">
      <c r="A734" s="832">
        <v>11</v>
      </c>
      <c r="B734" s="833" t="s">
        <v>2224</v>
      </c>
      <c r="C734" s="833" t="s">
        <v>2230</v>
      </c>
      <c r="D734" s="834" t="s">
        <v>4292</v>
      </c>
      <c r="E734" s="835" t="s">
        <v>2250</v>
      </c>
      <c r="F734" s="833" t="s">
        <v>2225</v>
      </c>
      <c r="G734" s="833" t="s">
        <v>2367</v>
      </c>
      <c r="H734" s="833" t="s">
        <v>606</v>
      </c>
      <c r="I734" s="833" t="s">
        <v>2368</v>
      </c>
      <c r="J734" s="833" t="s">
        <v>2369</v>
      </c>
      <c r="K734" s="833" t="s">
        <v>2370</v>
      </c>
      <c r="L734" s="836">
        <v>23.49</v>
      </c>
      <c r="M734" s="836">
        <v>70.47</v>
      </c>
      <c r="N734" s="833">
        <v>3</v>
      </c>
      <c r="O734" s="837">
        <v>1</v>
      </c>
      <c r="P734" s="836">
        <v>70.47</v>
      </c>
      <c r="Q734" s="838">
        <v>1</v>
      </c>
      <c r="R734" s="833">
        <v>3</v>
      </c>
      <c r="S734" s="838">
        <v>1</v>
      </c>
      <c r="T734" s="837">
        <v>1</v>
      </c>
      <c r="U734" s="839">
        <v>1</v>
      </c>
    </row>
    <row r="735" spans="1:21" ht="14.45" customHeight="1" x14ac:dyDescent="0.2">
      <c r="A735" s="832">
        <v>11</v>
      </c>
      <c r="B735" s="833" t="s">
        <v>2224</v>
      </c>
      <c r="C735" s="833" t="s">
        <v>2230</v>
      </c>
      <c r="D735" s="834" t="s">
        <v>4292</v>
      </c>
      <c r="E735" s="835" t="s">
        <v>2250</v>
      </c>
      <c r="F735" s="833" t="s">
        <v>2225</v>
      </c>
      <c r="G735" s="833" t="s">
        <v>2367</v>
      </c>
      <c r="H735" s="833" t="s">
        <v>606</v>
      </c>
      <c r="I735" s="833" t="s">
        <v>2557</v>
      </c>
      <c r="J735" s="833" t="s">
        <v>2369</v>
      </c>
      <c r="K735" s="833" t="s">
        <v>2558</v>
      </c>
      <c r="L735" s="836">
        <v>70.48</v>
      </c>
      <c r="M735" s="836">
        <v>70.48</v>
      </c>
      <c r="N735" s="833">
        <v>1</v>
      </c>
      <c r="O735" s="837">
        <v>0.5</v>
      </c>
      <c r="P735" s="836"/>
      <c r="Q735" s="838">
        <v>0</v>
      </c>
      <c r="R735" s="833"/>
      <c r="S735" s="838">
        <v>0</v>
      </c>
      <c r="T735" s="837"/>
      <c r="U735" s="839">
        <v>0</v>
      </c>
    </row>
    <row r="736" spans="1:21" ht="14.45" customHeight="1" x14ac:dyDescent="0.2">
      <c r="A736" s="832">
        <v>11</v>
      </c>
      <c r="B736" s="833" t="s">
        <v>2224</v>
      </c>
      <c r="C736" s="833" t="s">
        <v>2230</v>
      </c>
      <c r="D736" s="834" t="s">
        <v>4292</v>
      </c>
      <c r="E736" s="835" t="s">
        <v>2250</v>
      </c>
      <c r="F736" s="833" t="s">
        <v>2225</v>
      </c>
      <c r="G736" s="833" t="s">
        <v>2375</v>
      </c>
      <c r="H736" s="833" t="s">
        <v>606</v>
      </c>
      <c r="I736" s="833" t="s">
        <v>2559</v>
      </c>
      <c r="J736" s="833" t="s">
        <v>2377</v>
      </c>
      <c r="K736" s="833" t="s">
        <v>2378</v>
      </c>
      <c r="L736" s="836">
        <v>159.71</v>
      </c>
      <c r="M736" s="836">
        <v>479.13</v>
      </c>
      <c r="N736" s="833">
        <v>3</v>
      </c>
      <c r="O736" s="837">
        <v>1</v>
      </c>
      <c r="P736" s="836">
        <v>479.13</v>
      </c>
      <c r="Q736" s="838">
        <v>1</v>
      </c>
      <c r="R736" s="833">
        <v>3</v>
      </c>
      <c r="S736" s="838">
        <v>1</v>
      </c>
      <c r="T736" s="837">
        <v>1</v>
      </c>
      <c r="U736" s="839">
        <v>1</v>
      </c>
    </row>
    <row r="737" spans="1:21" ht="14.45" customHeight="1" x14ac:dyDescent="0.2">
      <c r="A737" s="832">
        <v>11</v>
      </c>
      <c r="B737" s="833" t="s">
        <v>2224</v>
      </c>
      <c r="C737" s="833" t="s">
        <v>2230</v>
      </c>
      <c r="D737" s="834" t="s">
        <v>4292</v>
      </c>
      <c r="E737" s="835" t="s">
        <v>2250</v>
      </c>
      <c r="F737" s="833" t="s">
        <v>2225</v>
      </c>
      <c r="G737" s="833" t="s">
        <v>2375</v>
      </c>
      <c r="H737" s="833" t="s">
        <v>606</v>
      </c>
      <c r="I737" s="833" t="s">
        <v>2376</v>
      </c>
      <c r="J737" s="833" t="s">
        <v>2377</v>
      </c>
      <c r="K737" s="833" t="s">
        <v>2378</v>
      </c>
      <c r="L737" s="836">
        <v>159.71</v>
      </c>
      <c r="M737" s="836">
        <v>798.55</v>
      </c>
      <c r="N737" s="833">
        <v>5</v>
      </c>
      <c r="O737" s="837">
        <v>2</v>
      </c>
      <c r="P737" s="836">
        <v>479.13</v>
      </c>
      <c r="Q737" s="838">
        <v>0.6</v>
      </c>
      <c r="R737" s="833">
        <v>3</v>
      </c>
      <c r="S737" s="838">
        <v>0.6</v>
      </c>
      <c r="T737" s="837">
        <v>1</v>
      </c>
      <c r="U737" s="839">
        <v>0.5</v>
      </c>
    </row>
    <row r="738" spans="1:21" ht="14.45" customHeight="1" x14ac:dyDescent="0.2">
      <c r="A738" s="832">
        <v>11</v>
      </c>
      <c r="B738" s="833" t="s">
        <v>2224</v>
      </c>
      <c r="C738" s="833" t="s">
        <v>2230</v>
      </c>
      <c r="D738" s="834" t="s">
        <v>4292</v>
      </c>
      <c r="E738" s="835" t="s">
        <v>2250</v>
      </c>
      <c r="F738" s="833" t="s">
        <v>2225</v>
      </c>
      <c r="G738" s="833" t="s">
        <v>2328</v>
      </c>
      <c r="H738" s="833" t="s">
        <v>650</v>
      </c>
      <c r="I738" s="833" t="s">
        <v>1880</v>
      </c>
      <c r="J738" s="833" t="s">
        <v>989</v>
      </c>
      <c r="K738" s="833" t="s">
        <v>1029</v>
      </c>
      <c r="L738" s="836">
        <v>170.52</v>
      </c>
      <c r="M738" s="836">
        <v>341.04</v>
      </c>
      <c r="N738" s="833">
        <v>2</v>
      </c>
      <c r="O738" s="837">
        <v>1</v>
      </c>
      <c r="P738" s="836"/>
      <c r="Q738" s="838">
        <v>0</v>
      </c>
      <c r="R738" s="833"/>
      <c r="S738" s="838">
        <v>0</v>
      </c>
      <c r="T738" s="837"/>
      <c r="U738" s="839">
        <v>0</v>
      </c>
    </row>
    <row r="739" spans="1:21" ht="14.45" customHeight="1" x14ac:dyDescent="0.2">
      <c r="A739" s="832">
        <v>11</v>
      </c>
      <c r="B739" s="833" t="s">
        <v>2224</v>
      </c>
      <c r="C739" s="833" t="s">
        <v>2230</v>
      </c>
      <c r="D739" s="834" t="s">
        <v>4292</v>
      </c>
      <c r="E739" s="835" t="s">
        <v>2250</v>
      </c>
      <c r="F739" s="833" t="s">
        <v>2225</v>
      </c>
      <c r="G739" s="833" t="s">
        <v>2328</v>
      </c>
      <c r="H739" s="833" t="s">
        <v>650</v>
      </c>
      <c r="I739" s="833" t="s">
        <v>1880</v>
      </c>
      <c r="J739" s="833" t="s">
        <v>989</v>
      </c>
      <c r="K739" s="833" t="s">
        <v>1029</v>
      </c>
      <c r="L739" s="836">
        <v>96.04</v>
      </c>
      <c r="M739" s="836">
        <v>384.16</v>
      </c>
      <c r="N739" s="833">
        <v>4</v>
      </c>
      <c r="O739" s="837">
        <v>1.5</v>
      </c>
      <c r="P739" s="836">
        <v>384.16</v>
      </c>
      <c r="Q739" s="838">
        <v>1</v>
      </c>
      <c r="R739" s="833">
        <v>4</v>
      </c>
      <c r="S739" s="838">
        <v>1</v>
      </c>
      <c r="T739" s="837">
        <v>1.5</v>
      </c>
      <c r="U739" s="839">
        <v>1</v>
      </c>
    </row>
    <row r="740" spans="1:21" ht="14.45" customHeight="1" x14ac:dyDescent="0.2">
      <c r="A740" s="832">
        <v>11</v>
      </c>
      <c r="B740" s="833" t="s">
        <v>2224</v>
      </c>
      <c r="C740" s="833" t="s">
        <v>2230</v>
      </c>
      <c r="D740" s="834" t="s">
        <v>4292</v>
      </c>
      <c r="E740" s="835" t="s">
        <v>2250</v>
      </c>
      <c r="F740" s="833" t="s">
        <v>2225</v>
      </c>
      <c r="G740" s="833" t="s">
        <v>2328</v>
      </c>
      <c r="H740" s="833" t="s">
        <v>606</v>
      </c>
      <c r="I740" s="833" t="s">
        <v>2363</v>
      </c>
      <c r="J740" s="833" t="s">
        <v>989</v>
      </c>
      <c r="K740" s="833" t="s">
        <v>2364</v>
      </c>
      <c r="L740" s="836">
        <v>272.83</v>
      </c>
      <c r="M740" s="836">
        <v>545.66</v>
      </c>
      <c r="N740" s="833">
        <v>2</v>
      </c>
      <c r="O740" s="837">
        <v>0.5</v>
      </c>
      <c r="P740" s="836">
        <v>545.66</v>
      </c>
      <c r="Q740" s="838">
        <v>1</v>
      </c>
      <c r="R740" s="833">
        <v>2</v>
      </c>
      <c r="S740" s="838">
        <v>1</v>
      </c>
      <c r="T740" s="837">
        <v>0.5</v>
      </c>
      <c r="U740" s="839">
        <v>1</v>
      </c>
    </row>
    <row r="741" spans="1:21" ht="14.45" customHeight="1" x14ac:dyDescent="0.2">
      <c r="A741" s="832">
        <v>11</v>
      </c>
      <c r="B741" s="833" t="s">
        <v>2224</v>
      </c>
      <c r="C741" s="833" t="s">
        <v>2230</v>
      </c>
      <c r="D741" s="834" t="s">
        <v>4292</v>
      </c>
      <c r="E741" s="835" t="s">
        <v>2250</v>
      </c>
      <c r="F741" s="833" t="s">
        <v>2225</v>
      </c>
      <c r="G741" s="833" t="s">
        <v>2795</v>
      </c>
      <c r="H741" s="833" t="s">
        <v>606</v>
      </c>
      <c r="I741" s="833" t="s">
        <v>3155</v>
      </c>
      <c r="J741" s="833" t="s">
        <v>2863</v>
      </c>
      <c r="K741" s="833" t="s">
        <v>2866</v>
      </c>
      <c r="L741" s="836">
        <v>1017.48</v>
      </c>
      <c r="M741" s="836">
        <v>1017.48</v>
      </c>
      <c r="N741" s="833">
        <v>1</v>
      </c>
      <c r="O741" s="837">
        <v>1</v>
      </c>
      <c r="P741" s="836">
        <v>1017.48</v>
      </c>
      <c r="Q741" s="838">
        <v>1</v>
      </c>
      <c r="R741" s="833">
        <v>1</v>
      </c>
      <c r="S741" s="838">
        <v>1</v>
      </c>
      <c r="T741" s="837">
        <v>1</v>
      </c>
      <c r="U741" s="839">
        <v>1</v>
      </c>
    </row>
    <row r="742" spans="1:21" ht="14.45" customHeight="1" x14ac:dyDescent="0.2">
      <c r="A742" s="832">
        <v>11</v>
      </c>
      <c r="B742" s="833" t="s">
        <v>2224</v>
      </c>
      <c r="C742" s="833" t="s">
        <v>2230</v>
      </c>
      <c r="D742" s="834" t="s">
        <v>4292</v>
      </c>
      <c r="E742" s="835" t="s">
        <v>2250</v>
      </c>
      <c r="F742" s="833" t="s">
        <v>2225</v>
      </c>
      <c r="G742" s="833" t="s">
        <v>3156</v>
      </c>
      <c r="H742" s="833" t="s">
        <v>606</v>
      </c>
      <c r="I742" s="833" t="s">
        <v>3157</v>
      </c>
      <c r="J742" s="833" t="s">
        <v>1530</v>
      </c>
      <c r="K742" s="833" t="s">
        <v>3158</v>
      </c>
      <c r="L742" s="836">
        <v>236.03</v>
      </c>
      <c r="M742" s="836">
        <v>236.03</v>
      </c>
      <c r="N742" s="833">
        <v>1</v>
      </c>
      <c r="O742" s="837">
        <v>0.5</v>
      </c>
      <c r="P742" s="836"/>
      <c r="Q742" s="838">
        <v>0</v>
      </c>
      <c r="R742" s="833"/>
      <c r="S742" s="838">
        <v>0</v>
      </c>
      <c r="T742" s="837"/>
      <c r="U742" s="839">
        <v>0</v>
      </c>
    </row>
    <row r="743" spans="1:21" ht="14.45" customHeight="1" x14ac:dyDescent="0.2">
      <c r="A743" s="832">
        <v>11</v>
      </c>
      <c r="B743" s="833" t="s">
        <v>2224</v>
      </c>
      <c r="C743" s="833" t="s">
        <v>2230</v>
      </c>
      <c r="D743" s="834" t="s">
        <v>4292</v>
      </c>
      <c r="E743" s="835" t="s">
        <v>2250</v>
      </c>
      <c r="F743" s="833" t="s">
        <v>2225</v>
      </c>
      <c r="G743" s="833" t="s">
        <v>2381</v>
      </c>
      <c r="H743" s="833" t="s">
        <v>606</v>
      </c>
      <c r="I743" s="833" t="s">
        <v>2382</v>
      </c>
      <c r="J743" s="833" t="s">
        <v>2383</v>
      </c>
      <c r="K743" s="833" t="s">
        <v>2384</v>
      </c>
      <c r="L743" s="836">
        <v>52.87</v>
      </c>
      <c r="M743" s="836">
        <v>1321.75</v>
      </c>
      <c r="N743" s="833">
        <v>25</v>
      </c>
      <c r="O743" s="837">
        <v>18.5</v>
      </c>
      <c r="P743" s="836">
        <v>793.05</v>
      </c>
      <c r="Q743" s="838">
        <v>0.6</v>
      </c>
      <c r="R743" s="833">
        <v>15</v>
      </c>
      <c r="S743" s="838">
        <v>0.6</v>
      </c>
      <c r="T743" s="837">
        <v>11.5</v>
      </c>
      <c r="U743" s="839">
        <v>0.6216216216216216</v>
      </c>
    </row>
    <row r="744" spans="1:21" ht="14.45" customHeight="1" x14ac:dyDescent="0.2">
      <c r="A744" s="832">
        <v>11</v>
      </c>
      <c r="B744" s="833" t="s">
        <v>2224</v>
      </c>
      <c r="C744" s="833" t="s">
        <v>2230</v>
      </c>
      <c r="D744" s="834" t="s">
        <v>4292</v>
      </c>
      <c r="E744" s="835" t="s">
        <v>2250</v>
      </c>
      <c r="F744" s="833" t="s">
        <v>2225</v>
      </c>
      <c r="G744" s="833" t="s">
        <v>2381</v>
      </c>
      <c r="H744" s="833" t="s">
        <v>606</v>
      </c>
      <c r="I744" s="833" t="s">
        <v>2578</v>
      </c>
      <c r="J744" s="833" t="s">
        <v>2579</v>
      </c>
      <c r="K744" s="833" t="s">
        <v>2580</v>
      </c>
      <c r="L744" s="836">
        <v>234.94</v>
      </c>
      <c r="M744" s="836">
        <v>234.94</v>
      </c>
      <c r="N744" s="833">
        <v>1</v>
      </c>
      <c r="O744" s="837">
        <v>1</v>
      </c>
      <c r="P744" s="836">
        <v>234.94</v>
      </c>
      <c r="Q744" s="838">
        <v>1</v>
      </c>
      <c r="R744" s="833">
        <v>1</v>
      </c>
      <c r="S744" s="838">
        <v>1</v>
      </c>
      <c r="T744" s="837">
        <v>1</v>
      </c>
      <c r="U744" s="839">
        <v>1</v>
      </c>
    </row>
    <row r="745" spans="1:21" ht="14.45" customHeight="1" x14ac:dyDescent="0.2">
      <c r="A745" s="832">
        <v>11</v>
      </c>
      <c r="B745" s="833" t="s">
        <v>2224</v>
      </c>
      <c r="C745" s="833" t="s">
        <v>2230</v>
      </c>
      <c r="D745" s="834" t="s">
        <v>4292</v>
      </c>
      <c r="E745" s="835" t="s">
        <v>2250</v>
      </c>
      <c r="F745" s="833" t="s">
        <v>2225</v>
      </c>
      <c r="G745" s="833" t="s">
        <v>2381</v>
      </c>
      <c r="H745" s="833" t="s">
        <v>606</v>
      </c>
      <c r="I745" s="833" t="s">
        <v>3159</v>
      </c>
      <c r="J745" s="833" t="s">
        <v>3160</v>
      </c>
      <c r="K745" s="833" t="s">
        <v>3161</v>
      </c>
      <c r="L745" s="836">
        <v>0</v>
      </c>
      <c r="M745" s="836">
        <v>0</v>
      </c>
      <c r="N745" s="833">
        <v>2</v>
      </c>
      <c r="O745" s="837">
        <v>1.5</v>
      </c>
      <c r="P745" s="836">
        <v>0</v>
      </c>
      <c r="Q745" s="838"/>
      <c r="R745" s="833">
        <v>2</v>
      </c>
      <c r="S745" s="838">
        <v>1</v>
      </c>
      <c r="T745" s="837">
        <v>1.5</v>
      </c>
      <c r="U745" s="839">
        <v>1</v>
      </c>
    </row>
    <row r="746" spans="1:21" ht="14.45" customHeight="1" x14ac:dyDescent="0.2">
      <c r="A746" s="832">
        <v>11</v>
      </c>
      <c r="B746" s="833" t="s">
        <v>2224</v>
      </c>
      <c r="C746" s="833" t="s">
        <v>2230</v>
      </c>
      <c r="D746" s="834" t="s">
        <v>4292</v>
      </c>
      <c r="E746" s="835" t="s">
        <v>2250</v>
      </c>
      <c r="F746" s="833" t="s">
        <v>2225</v>
      </c>
      <c r="G746" s="833" t="s">
        <v>2381</v>
      </c>
      <c r="H746" s="833" t="s">
        <v>606</v>
      </c>
      <c r="I746" s="833" t="s">
        <v>3162</v>
      </c>
      <c r="J746" s="833" t="s">
        <v>3163</v>
      </c>
      <c r="K746" s="833" t="s">
        <v>3164</v>
      </c>
      <c r="L746" s="836">
        <v>0</v>
      </c>
      <c r="M746" s="836">
        <v>0</v>
      </c>
      <c r="N746" s="833">
        <v>12</v>
      </c>
      <c r="O746" s="837">
        <v>9.5</v>
      </c>
      <c r="P746" s="836">
        <v>0</v>
      </c>
      <c r="Q746" s="838"/>
      <c r="R746" s="833">
        <v>5</v>
      </c>
      <c r="S746" s="838">
        <v>0.41666666666666669</v>
      </c>
      <c r="T746" s="837">
        <v>3.5</v>
      </c>
      <c r="U746" s="839">
        <v>0.36842105263157893</v>
      </c>
    </row>
    <row r="747" spans="1:21" ht="14.45" customHeight="1" x14ac:dyDescent="0.2">
      <c r="A747" s="832">
        <v>11</v>
      </c>
      <c r="B747" s="833" t="s">
        <v>2224</v>
      </c>
      <c r="C747" s="833" t="s">
        <v>2230</v>
      </c>
      <c r="D747" s="834" t="s">
        <v>4292</v>
      </c>
      <c r="E747" s="835" t="s">
        <v>2250</v>
      </c>
      <c r="F747" s="833" t="s">
        <v>2225</v>
      </c>
      <c r="G747" s="833" t="s">
        <v>2381</v>
      </c>
      <c r="H747" s="833" t="s">
        <v>606</v>
      </c>
      <c r="I747" s="833" t="s">
        <v>3165</v>
      </c>
      <c r="J747" s="833" t="s">
        <v>2389</v>
      </c>
      <c r="K747" s="833" t="s">
        <v>3166</v>
      </c>
      <c r="L747" s="836">
        <v>46.99</v>
      </c>
      <c r="M747" s="836">
        <v>234.95</v>
      </c>
      <c r="N747" s="833">
        <v>5</v>
      </c>
      <c r="O747" s="837">
        <v>2.5</v>
      </c>
      <c r="P747" s="836">
        <v>234.95</v>
      </c>
      <c r="Q747" s="838">
        <v>1</v>
      </c>
      <c r="R747" s="833">
        <v>5</v>
      </c>
      <c r="S747" s="838">
        <v>1</v>
      </c>
      <c r="T747" s="837">
        <v>2.5</v>
      </c>
      <c r="U747" s="839">
        <v>1</v>
      </c>
    </row>
    <row r="748" spans="1:21" ht="14.45" customHeight="1" x14ac:dyDescent="0.2">
      <c r="A748" s="832">
        <v>11</v>
      </c>
      <c r="B748" s="833" t="s">
        <v>2224</v>
      </c>
      <c r="C748" s="833" t="s">
        <v>2230</v>
      </c>
      <c r="D748" s="834" t="s">
        <v>4292</v>
      </c>
      <c r="E748" s="835" t="s">
        <v>2250</v>
      </c>
      <c r="F748" s="833" t="s">
        <v>2225</v>
      </c>
      <c r="G748" s="833" t="s">
        <v>2381</v>
      </c>
      <c r="H748" s="833" t="s">
        <v>606</v>
      </c>
      <c r="I748" s="833" t="s">
        <v>2388</v>
      </c>
      <c r="J748" s="833" t="s">
        <v>2389</v>
      </c>
      <c r="K748" s="833" t="s">
        <v>2390</v>
      </c>
      <c r="L748" s="836">
        <v>117.47</v>
      </c>
      <c r="M748" s="836">
        <v>117.47</v>
      </c>
      <c r="N748" s="833">
        <v>1</v>
      </c>
      <c r="O748" s="837">
        <v>1</v>
      </c>
      <c r="P748" s="836">
        <v>117.47</v>
      </c>
      <c r="Q748" s="838">
        <v>1</v>
      </c>
      <c r="R748" s="833">
        <v>1</v>
      </c>
      <c r="S748" s="838">
        <v>1</v>
      </c>
      <c r="T748" s="837">
        <v>1</v>
      </c>
      <c r="U748" s="839">
        <v>1</v>
      </c>
    </row>
    <row r="749" spans="1:21" ht="14.45" customHeight="1" x14ac:dyDescent="0.2">
      <c r="A749" s="832">
        <v>11</v>
      </c>
      <c r="B749" s="833" t="s">
        <v>2224</v>
      </c>
      <c r="C749" s="833" t="s">
        <v>2230</v>
      </c>
      <c r="D749" s="834" t="s">
        <v>4292</v>
      </c>
      <c r="E749" s="835" t="s">
        <v>2250</v>
      </c>
      <c r="F749" s="833" t="s">
        <v>2225</v>
      </c>
      <c r="G749" s="833" t="s">
        <v>2381</v>
      </c>
      <c r="H749" s="833" t="s">
        <v>606</v>
      </c>
      <c r="I749" s="833" t="s">
        <v>3167</v>
      </c>
      <c r="J749" s="833" t="s">
        <v>3168</v>
      </c>
      <c r="K749" s="833" t="s">
        <v>3169</v>
      </c>
      <c r="L749" s="836">
        <v>58.74</v>
      </c>
      <c r="M749" s="836">
        <v>117.48</v>
      </c>
      <c r="N749" s="833">
        <v>2</v>
      </c>
      <c r="O749" s="837">
        <v>0.5</v>
      </c>
      <c r="P749" s="836">
        <v>117.48</v>
      </c>
      <c r="Q749" s="838">
        <v>1</v>
      </c>
      <c r="R749" s="833">
        <v>2</v>
      </c>
      <c r="S749" s="838">
        <v>1</v>
      </c>
      <c r="T749" s="837">
        <v>0.5</v>
      </c>
      <c r="U749" s="839">
        <v>1</v>
      </c>
    </row>
    <row r="750" spans="1:21" ht="14.45" customHeight="1" x14ac:dyDescent="0.2">
      <c r="A750" s="832">
        <v>11</v>
      </c>
      <c r="B750" s="833" t="s">
        <v>2224</v>
      </c>
      <c r="C750" s="833" t="s">
        <v>2230</v>
      </c>
      <c r="D750" s="834" t="s">
        <v>4292</v>
      </c>
      <c r="E750" s="835" t="s">
        <v>2250</v>
      </c>
      <c r="F750" s="833" t="s">
        <v>2225</v>
      </c>
      <c r="G750" s="833" t="s">
        <v>2381</v>
      </c>
      <c r="H750" s="833" t="s">
        <v>606</v>
      </c>
      <c r="I750" s="833" t="s">
        <v>3170</v>
      </c>
      <c r="J750" s="833" t="s">
        <v>3171</v>
      </c>
      <c r="K750" s="833" t="s">
        <v>3172</v>
      </c>
      <c r="L750" s="836">
        <v>70.48</v>
      </c>
      <c r="M750" s="836">
        <v>140.96</v>
      </c>
      <c r="N750" s="833">
        <v>2</v>
      </c>
      <c r="O750" s="837">
        <v>0.5</v>
      </c>
      <c r="P750" s="836">
        <v>140.96</v>
      </c>
      <c r="Q750" s="838">
        <v>1</v>
      </c>
      <c r="R750" s="833">
        <v>2</v>
      </c>
      <c r="S750" s="838">
        <v>1</v>
      </c>
      <c r="T750" s="837">
        <v>0.5</v>
      </c>
      <c r="U750" s="839">
        <v>1</v>
      </c>
    </row>
    <row r="751" spans="1:21" ht="14.45" customHeight="1" x14ac:dyDescent="0.2">
      <c r="A751" s="832">
        <v>11</v>
      </c>
      <c r="B751" s="833" t="s">
        <v>2224</v>
      </c>
      <c r="C751" s="833" t="s">
        <v>2230</v>
      </c>
      <c r="D751" s="834" t="s">
        <v>4292</v>
      </c>
      <c r="E751" s="835" t="s">
        <v>2250</v>
      </c>
      <c r="F751" s="833" t="s">
        <v>2225</v>
      </c>
      <c r="G751" s="833" t="s">
        <v>2394</v>
      </c>
      <c r="H751" s="833" t="s">
        <v>606</v>
      </c>
      <c r="I751" s="833" t="s">
        <v>2886</v>
      </c>
      <c r="J751" s="833" t="s">
        <v>707</v>
      </c>
      <c r="K751" s="833" t="s">
        <v>2585</v>
      </c>
      <c r="L751" s="836">
        <v>182.22</v>
      </c>
      <c r="M751" s="836">
        <v>546.66</v>
      </c>
      <c r="N751" s="833">
        <v>3</v>
      </c>
      <c r="O751" s="837">
        <v>3</v>
      </c>
      <c r="P751" s="836">
        <v>182.22</v>
      </c>
      <c r="Q751" s="838">
        <v>0.33333333333333337</v>
      </c>
      <c r="R751" s="833">
        <v>1</v>
      </c>
      <c r="S751" s="838">
        <v>0.33333333333333331</v>
      </c>
      <c r="T751" s="837">
        <v>1</v>
      </c>
      <c r="U751" s="839">
        <v>0.33333333333333331</v>
      </c>
    </row>
    <row r="752" spans="1:21" ht="14.45" customHeight="1" x14ac:dyDescent="0.2">
      <c r="A752" s="832">
        <v>11</v>
      </c>
      <c r="B752" s="833" t="s">
        <v>2224</v>
      </c>
      <c r="C752" s="833" t="s">
        <v>2230</v>
      </c>
      <c r="D752" s="834" t="s">
        <v>4292</v>
      </c>
      <c r="E752" s="835" t="s">
        <v>2250</v>
      </c>
      <c r="F752" s="833" t="s">
        <v>2225</v>
      </c>
      <c r="G752" s="833" t="s">
        <v>2890</v>
      </c>
      <c r="H752" s="833" t="s">
        <v>606</v>
      </c>
      <c r="I752" s="833" t="s">
        <v>2891</v>
      </c>
      <c r="J752" s="833" t="s">
        <v>2892</v>
      </c>
      <c r="K752" s="833" t="s">
        <v>2893</v>
      </c>
      <c r="L752" s="836">
        <v>0</v>
      </c>
      <c r="M752" s="836">
        <v>0</v>
      </c>
      <c r="N752" s="833">
        <v>9</v>
      </c>
      <c r="O752" s="837">
        <v>5</v>
      </c>
      <c r="P752" s="836">
        <v>0</v>
      </c>
      <c r="Q752" s="838"/>
      <c r="R752" s="833">
        <v>8</v>
      </c>
      <c r="S752" s="838">
        <v>0.88888888888888884</v>
      </c>
      <c r="T752" s="837">
        <v>4</v>
      </c>
      <c r="U752" s="839">
        <v>0.8</v>
      </c>
    </row>
    <row r="753" spans="1:21" ht="14.45" customHeight="1" x14ac:dyDescent="0.2">
      <c r="A753" s="832">
        <v>11</v>
      </c>
      <c r="B753" s="833" t="s">
        <v>2224</v>
      </c>
      <c r="C753" s="833" t="s">
        <v>2230</v>
      </c>
      <c r="D753" s="834" t="s">
        <v>4292</v>
      </c>
      <c r="E753" s="835" t="s">
        <v>2250</v>
      </c>
      <c r="F753" s="833" t="s">
        <v>2225</v>
      </c>
      <c r="G753" s="833" t="s">
        <v>2412</v>
      </c>
      <c r="H753" s="833" t="s">
        <v>606</v>
      </c>
      <c r="I753" s="833" t="s">
        <v>2413</v>
      </c>
      <c r="J753" s="833" t="s">
        <v>2414</v>
      </c>
      <c r="K753" s="833" t="s">
        <v>2415</v>
      </c>
      <c r="L753" s="836">
        <v>159.71</v>
      </c>
      <c r="M753" s="836">
        <v>28747.799999999988</v>
      </c>
      <c r="N753" s="833">
        <v>180</v>
      </c>
      <c r="O753" s="837">
        <v>55</v>
      </c>
      <c r="P753" s="836">
        <v>18206.939999999991</v>
      </c>
      <c r="Q753" s="838">
        <v>0.6333333333333333</v>
      </c>
      <c r="R753" s="833">
        <v>114</v>
      </c>
      <c r="S753" s="838">
        <v>0.6333333333333333</v>
      </c>
      <c r="T753" s="837">
        <v>35</v>
      </c>
      <c r="U753" s="839">
        <v>0.63636363636363635</v>
      </c>
    </row>
    <row r="754" spans="1:21" ht="14.45" customHeight="1" x14ac:dyDescent="0.2">
      <c r="A754" s="832">
        <v>11</v>
      </c>
      <c r="B754" s="833" t="s">
        <v>2224</v>
      </c>
      <c r="C754" s="833" t="s">
        <v>2230</v>
      </c>
      <c r="D754" s="834" t="s">
        <v>4292</v>
      </c>
      <c r="E754" s="835" t="s">
        <v>2250</v>
      </c>
      <c r="F754" s="833" t="s">
        <v>2225</v>
      </c>
      <c r="G754" s="833" t="s">
        <v>2596</v>
      </c>
      <c r="H754" s="833" t="s">
        <v>606</v>
      </c>
      <c r="I754" s="833" t="s">
        <v>2597</v>
      </c>
      <c r="J754" s="833" t="s">
        <v>2598</v>
      </c>
      <c r="K754" s="833" t="s">
        <v>2599</v>
      </c>
      <c r="L754" s="836">
        <v>35.25</v>
      </c>
      <c r="M754" s="836">
        <v>105.75</v>
      </c>
      <c r="N754" s="833">
        <v>3</v>
      </c>
      <c r="O754" s="837">
        <v>1.5</v>
      </c>
      <c r="P754" s="836">
        <v>70.5</v>
      </c>
      <c r="Q754" s="838">
        <v>0.66666666666666663</v>
      </c>
      <c r="R754" s="833">
        <v>2</v>
      </c>
      <c r="S754" s="838">
        <v>0.66666666666666663</v>
      </c>
      <c r="T754" s="837">
        <v>1</v>
      </c>
      <c r="U754" s="839">
        <v>0.66666666666666663</v>
      </c>
    </row>
    <row r="755" spans="1:21" ht="14.45" customHeight="1" x14ac:dyDescent="0.2">
      <c r="A755" s="832">
        <v>11</v>
      </c>
      <c r="B755" s="833" t="s">
        <v>2224</v>
      </c>
      <c r="C755" s="833" t="s">
        <v>2230</v>
      </c>
      <c r="D755" s="834" t="s">
        <v>4292</v>
      </c>
      <c r="E755" s="835" t="s">
        <v>2250</v>
      </c>
      <c r="F755" s="833" t="s">
        <v>2225</v>
      </c>
      <c r="G755" s="833" t="s">
        <v>2596</v>
      </c>
      <c r="H755" s="833" t="s">
        <v>606</v>
      </c>
      <c r="I755" s="833" t="s">
        <v>3173</v>
      </c>
      <c r="J755" s="833" t="s">
        <v>2598</v>
      </c>
      <c r="K755" s="833" t="s">
        <v>2599</v>
      </c>
      <c r="L755" s="836">
        <v>35.25</v>
      </c>
      <c r="M755" s="836">
        <v>70.5</v>
      </c>
      <c r="N755" s="833">
        <v>2</v>
      </c>
      <c r="O755" s="837">
        <v>0.5</v>
      </c>
      <c r="P755" s="836">
        <v>70.5</v>
      </c>
      <c r="Q755" s="838">
        <v>1</v>
      </c>
      <c r="R755" s="833">
        <v>2</v>
      </c>
      <c r="S755" s="838">
        <v>1</v>
      </c>
      <c r="T755" s="837">
        <v>0.5</v>
      </c>
      <c r="U755" s="839">
        <v>1</v>
      </c>
    </row>
    <row r="756" spans="1:21" ht="14.45" customHeight="1" x14ac:dyDescent="0.2">
      <c r="A756" s="832">
        <v>11</v>
      </c>
      <c r="B756" s="833" t="s">
        <v>2224</v>
      </c>
      <c r="C756" s="833" t="s">
        <v>2230</v>
      </c>
      <c r="D756" s="834" t="s">
        <v>4292</v>
      </c>
      <c r="E756" s="835" t="s">
        <v>2250</v>
      </c>
      <c r="F756" s="833" t="s">
        <v>2225</v>
      </c>
      <c r="G756" s="833" t="s">
        <v>2313</v>
      </c>
      <c r="H756" s="833" t="s">
        <v>606</v>
      </c>
      <c r="I756" s="833" t="s">
        <v>2329</v>
      </c>
      <c r="J756" s="833" t="s">
        <v>2315</v>
      </c>
      <c r="K756" s="833" t="s">
        <v>2330</v>
      </c>
      <c r="L756" s="836">
        <v>45.89</v>
      </c>
      <c r="M756" s="836">
        <v>45.89</v>
      </c>
      <c r="N756" s="833">
        <v>1</v>
      </c>
      <c r="O756" s="837">
        <v>0.5</v>
      </c>
      <c r="P756" s="836">
        <v>45.89</v>
      </c>
      <c r="Q756" s="838">
        <v>1</v>
      </c>
      <c r="R756" s="833">
        <v>1</v>
      </c>
      <c r="S756" s="838">
        <v>1</v>
      </c>
      <c r="T756" s="837">
        <v>0.5</v>
      </c>
      <c r="U756" s="839">
        <v>1</v>
      </c>
    </row>
    <row r="757" spans="1:21" ht="14.45" customHeight="1" x14ac:dyDescent="0.2">
      <c r="A757" s="832">
        <v>11</v>
      </c>
      <c r="B757" s="833" t="s">
        <v>2224</v>
      </c>
      <c r="C757" s="833" t="s">
        <v>2230</v>
      </c>
      <c r="D757" s="834" t="s">
        <v>4292</v>
      </c>
      <c r="E757" s="835" t="s">
        <v>2250</v>
      </c>
      <c r="F757" s="833" t="s">
        <v>2225</v>
      </c>
      <c r="G757" s="833" t="s">
        <v>2313</v>
      </c>
      <c r="H757" s="833" t="s">
        <v>606</v>
      </c>
      <c r="I757" s="833" t="s">
        <v>2314</v>
      </c>
      <c r="J757" s="833" t="s">
        <v>2315</v>
      </c>
      <c r="K757" s="833" t="s">
        <v>2316</v>
      </c>
      <c r="L757" s="836">
        <v>91.78</v>
      </c>
      <c r="M757" s="836">
        <v>917.8</v>
      </c>
      <c r="N757" s="833">
        <v>10</v>
      </c>
      <c r="O757" s="837">
        <v>5</v>
      </c>
      <c r="P757" s="836">
        <v>183.56</v>
      </c>
      <c r="Q757" s="838">
        <v>0.2</v>
      </c>
      <c r="R757" s="833">
        <v>2</v>
      </c>
      <c r="S757" s="838">
        <v>0.2</v>
      </c>
      <c r="T757" s="837">
        <v>1</v>
      </c>
      <c r="U757" s="839">
        <v>0.2</v>
      </c>
    </row>
    <row r="758" spans="1:21" ht="14.45" customHeight="1" x14ac:dyDescent="0.2">
      <c r="A758" s="832">
        <v>11</v>
      </c>
      <c r="B758" s="833" t="s">
        <v>2224</v>
      </c>
      <c r="C758" s="833" t="s">
        <v>2230</v>
      </c>
      <c r="D758" s="834" t="s">
        <v>4292</v>
      </c>
      <c r="E758" s="835" t="s">
        <v>2250</v>
      </c>
      <c r="F758" s="833" t="s">
        <v>2225</v>
      </c>
      <c r="G758" s="833" t="s">
        <v>2600</v>
      </c>
      <c r="H758" s="833" t="s">
        <v>606</v>
      </c>
      <c r="I758" s="833" t="s">
        <v>3174</v>
      </c>
      <c r="J758" s="833" t="s">
        <v>1040</v>
      </c>
      <c r="K758" s="833" t="s">
        <v>3175</v>
      </c>
      <c r="L758" s="836">
        <v>64.36</v>
      </c>
      <c r="M758" s="836">
        <v>64.36</v>
      </c>
      <c r="N758" s="833">
        <v>1</v>
      </c>
      <c r="O758" s="837">
        <v>0.5</v>
      </c>
      <c r="P758" s="836">
        <v>64.36</v>
      </c>
      <c r="Q758" s="838">
        <v>1</v>
      </c>
      <c r="R758" s="833">
        <v>1</v>
      </c>
      <c r="S758" s="838">
        <v>1</v>
      </c>
      <c r="T758" s="837">
        <v>0.5</v>
      </c>
      <c r="U758" s="839">
        <v>1</v>
      </c>
    </row>
    <row r="759" spans="1:21" ht="14.45" customHeight="1" x14ac:dyDescent="0.2">
      <c r="A759" s="832">
        <v>11</v>
      </c>
      <c r="B759" s="833" t="s">
        <v>2224</v>
      </c>
      <c r="C759" s="833" t="s">
        <v>2230</v>
      </c>
      <c r="D759" s="834" t="s">
        <v>4292</v>
      </c>
      <c r="E759" s="835" t="s">
        <v>2250</v>
      </c>
      <c r="F759" s="833" t="s">
        <v>2225</v>
      </c>
      <c r="G759" s="833" t="s">
        <v>3176</v>
      </c>
      <c r="H759" s="833" t="s">
        <v>606</v>
      </c>
      <c r="I759" s="833" t="s">
        <v>3177</v>
      </c>
      <c r="J759" s="833" t="s">
        <v>3178</v>
      </c>
      <c r="K759" s="833" t="s">
        <v>3179</v>
      </c>
      <c r="L759" s="836">
        <v>46.99</v>
      </c>
      <c r="M759" s="836">
        <v>93.98</v>
      </c>
      <c r="N759" s="833">
        <v>2</v>
      </c>
      <c r="O759" s="837">
        <v>0.5</v>
      </c>
      <c r="P759" s="836">
        <v>93.98</v>
      </c>
      <c r="Q759" s="838">
        <v>1</v>
      </c>
      <c r="R759" s="833">
        <v>2</v>
      </c>
      <c r="S759" s="838">
        <v>1</v>
      </c>
      <c r="T759" s="837">
        <v>0.5</v>
      </c>
      <c r="U759" s="839">
        <v>1</v>
      </c>
    </row>
    <row r="760" spans="1:21" ht="14.45" customHeight="1" x14ac:dyDescent="0.2">
      <c r="A760" s="832">
        <v>11</v>
      </c>
      <c r="B760" s="833" t="s">
        <v>2224</v>
      </c>
      <c r="C760" s="833" t="s">
        <v>2230</v>
      </c>
      <c r="D760" s="834" t="s">
        <v>4292</v>
      </c>
      <c r="E760" s="835" t="s">
        <v>2250</v>
      </c>
      <c r="F760" s="833" t="s">
        <v>2225</v>
      </c>
      <c r="G760" s="833" t="s">
        <v>2430</v>
      </c>
      <c r="H760" s="833" t="s">
        <v>650</v>
      </c>
      <c r="I760" s="833" t="s">
        <v>2096</v>
      </c>
      <c r="J760" s="833" t="s">
        <v>2097</v>
      </c>
      <c r="K760" s="833" t="s">
        <v>2098</v>
      </c>
      <c r="L760" s="836">
        <v>70.48</v>
      </c>
      <c r="M760" s="836">
        <v>352.4</v>
      </c>
      <c r="N760" s="833">
        <v>5</v>
      </c>
      <c r="O760" s="837">
        <v>1.5</v>
      </c>
      <c r="P760" s="836"/>
      <c r="Q760" s="838">
        <v>0</v>
      </c>
      <c r="R760" s="833"/>
      <c r="S760" s="838">
        <v>0</v>
      </c>
      <c r="T760" s="837"/>
      <c r="U760" s="839">
        <v>0</v>
      </c>
    </row>
    <row r="761" spans="1:21" ht="14.45" customHeight="1" x14ac:dyDescent="0.2">
      <c r="A761" s="832">
        <v>11</v>
      </c>
      <c r="B761" s="833" t="s">
        <v>2224</v>
      </c>
      <c r="C761" s="833" t="s">
        <v>2230</v>
      </c>
      <c r="D761" s="834" t="s">
        <v>4292</v>
      </c>
      <c r="E761" s="835" t="s">
        <v>2250</v>
      </c>
      <c r="F761" s="833" t="s">
        <v>2225</v>
      </c>
      <c r="G761" s="833" t="s">
        <v>2430</v>
      </c>
      <c r="H761" s="833" t="s">
        <v>650</v>
      </c>
      <c r="I761" s="833" t="s">
        <v>2431</v>
      </c>
      <c r="J761" s="833" t="s">
        <v>2097</v>
      </c>
      <c r="K761" s="833" t="s">
        <v>2432</v>
      </c>
      <c r="L761" s="836">
        <v>140.96</v>
      </c>
      <c r="M761" s="836">
        <v>281.92</v>
      </c>
      <c r="N761" s="833">
        <v>2</v>
      </c>
      <c r="O761" s="837">
        <v>2</v>
      </c>
      <c r="P761" s="836"/>
      <c r="Q761" s="838">
        <v>0</v>
      </c>
      <c r="R761" s="833"/>
      <c r="S761" s="838">
        <v>0</v>
      </c>
      <c r="T761" s="837"/>
      <c r="U761" s="839">
        <v>0</v>
      </c>
    </row>
    <row r="762" spans="1:21" ht="14.45" customHeight="1" x14ac:dyDescent="0.2">
      <c r="A762" s="832">
        <v>11</v>
      </c>
      <c r="B762" s="833" t="s">
        <v>2224</v>
      </c>
      <c r="C762" s="833" t="s">
        <v>2230</v>
      </c>
      <c r="D762" s="834" t="s">
        <v>4292</v>
      </c>
      <c r="E762" s="835" t="s">
        <v>2250</v>
      </c>
      <c r="F762" s="833" t="s">
        <v>2225</v>
      </c>
      <c r="G762" s="833" t="s">
        <v>2430</v>
      </c>
      <c r="H762" s="833" t="s">
        <v>606</v>
      </c>
      <c r="I762" s="833" t="s">
        <v>3180</v>
      </c>
      <c r="J762" s="833" t="s">
        <v>3181</v>
      </c>
      <c r="K762" s="833" t="s">
        <v>3182</v>
      </c>
      <c r="L762" s="836">
        <v>234.94</v>
      </c>
      <c r="M762" s="836">
        <v>469.88</v>
      </c>
      <c r="N762" s="833">
        <v>2</v>
      </c>
      <c r="O762" s="837">
        <v>2</v>
      </c>
      <c r="P762" s="836">
        <v>234.94</v>
      </c>
      <c r="Q762" s="838">
        <v>0.5</v>
      </c>
      <c r="R762" s="833">
        <v>1</v>
      </c>
      <c r="S762" s="838">
        <v>0.5</v>
      </c>
      <c r="T762" s="837">
        <v>1</v>
      </c>
      <c r="U762" s="839">
        <v>0.5</v>
      </c>
    </row>
    <row r="763" spans="1:21" ht="14.45" customHeight="1" x14ac:dyDescent="0.2">
      <c r="A763" s="832">
        <v>11</v>
      </c>
      <c r="B763" s="833" t="s">
        <v>2224</v>
      </c>
      <c r="C763" s="833" t="s">
        <v>2230</v>
      </c>
      <c r="D763" s="834" t="s">
        <v>4292</v>
      </c>
      <c r="E763" s="835" t="s">
        <v>2250</v>
      </c>
      <c r="F763" s="833" t="s">
        <v>2225</v>
      </c>
      <c r="G763" s="833" t="s">
        <v>2273</v>
      </c>
      <c r="H763" s="833" t="s">
        <v>650</v>
      </c>
      <c r="I763" s="833" t="s">
        <v>1819</v>
      </c>
      <c r="J763" s="833" t="s">
        <v>765</v>
      </c>
      <c r="K763" s="833" t="s">
        <v>1820</v>
      </c>
      <c r="L763" s="836">
        <v>368.16</v>
      </c>
      <c r="M763" s="836">
        <v>2208.96</v>
      </c>
      <c r="N763" s="833">
        <v>6</v>
      </c>
      <c r="O763" s="837">
        <v>3</v>
      </c>
      <c r="P763" s="836">
        <v>2208.96</v>
      </c>
      <c r="Q763" s="838">
        <v>1</v>
      </c>
      <c r="R763" s="833">
        <v>6</v>
      </c>
      <c r="S763" s="838">
        <v>1</v>
      </c>
      <c r="T763" s="837">
        <v>3</v>
      </c>
      <c r="U763" s="839">
        <v>1</v>
      </c>
    </row>
    <row r="764" spans="1:21" ht="14.45" customHeight="1" x14ac:dyDescent="0.2">
      <c r="A764" s="832">
        <v>11</v>
      </c>
      <c r="B764" s="833" t="s">
        <v>2224</v>
      </c>
      <c r="C764" s="833" t="s">
        <v>2230</v>
      </c>
      <c r="D764" s="834" t="s">
        <v>4292</v>
      </c>
      <c r="E764" s="835" t="s">
        <v>2250</v>
      </c>
      <c r="F764" s="833" t="s">
        <v>2225</v>
      </c>
      <c r="G764" s="833" t="s">
        <v>2273</v>
      </c>
      <c r="H764" s="833" t="s">
        <v>650</v>
      </c>
      <c r="I764" s="833" t="s">
        <v>1821</v>
      </c>
      <c r="J764" s="833" t="s">
        <v>765</v>
      </c>
      <c r="K764" s="833" t="s">
        <v>1822</v>
      </c>
      <c r="L764" s="836">
        <v>736.33</v>
      </c>
      <c r="M764" s="836">
        <v>23562.560000000005</v>
      </c>
      <c r="N764" s="833">
        <v>32</v>
      </c>
      <c r="O764" s="837">
        <v>12.5</v>
      </c>
      <c r="P764" s="836">
        <v>21353.570000000003</v>
      </c>
      <c r="Q764" s="838">
        <v>0.90625</v>
      </c>
      <c r="R764" s="833">
        <v>29</v>
      </c>
      <c r="S764" s="838">
        <v>0.90625</v>
      </c>
      <c r="T764" s="837">
        <v>11.5</v>
      </c>
      <c r="U764" s="839">
        <v>0.92</v>
      </c>
    </row>
    <row r="765" spans="1:21" ht="14.45" customHeight="1" x14ac:dyDescent="0.2">
      <c r="A765" s="832">
        <v>11</v>
      </c>
      <c r="B765" s="833" t="s">
        <v>2224</v>
      </c>
      <c r="C765" s="833" t="s">
        <v>2230</v>
      </c>
      <c r="D765" s="834" t="s">
        <v>4292</v>
      </c>
      <c r="E765" s="835" t="s">
        <v>2250</v>
      </c>
      <c r="F765" s="833" t="s">
        <v>2225</v>
      </c>
      <c r="G765" s="833" t="s">
        <v>2273</v>
      </c>
      <c r="H765" s="833" t="s">
        <v>650</v>
      </c>
      <c r="I765" s="833" t="s">
        <v>1825</v>
      </c>
      <c r="J765" s="833" t="s">
        <v>765</v>
      </c>
      <c r="K765" s="833" t="s">
        <v>1826</v>
      </c>
      <c r="L765" s="836">
        <v>490.89</v>
      </c>
      <c r="M765" s="836">
        <v>14235.810000000001</v>
      </c>
      <c r="N765" s="833">
        <v>29</v>
      </c>
      <c r="O765" s="837">
        <v>15.5</v>
      </c>
      <c r="P765" s="836">
        <v>10308.69</v>
      </c>
      <c r="Q765" s="838">
        <v>0.72413793103448276</v>
      </c>
      <c r="R765" s="833">
        <v>21</v>
      </c>
      <c r="S765" s="838">
        <v>0.72413793103448276</v>
      </c>
      <c r="T765" s="837">
        <v>12.5</v>
      </c>
      <c r="U765" s="839">
        <v>0.80645161290322576</v>
      </c>
    </row>
    <row r="766" spans="1:21" ht="14.45" customHeight="1" x14ac:dyDescent="0.2">
      <c r="A766" s="832">
        <v>11</v>
      </c>
      <c r="B766" s="833" t="s">
        <v>2224</v>
      </c>
      <c r="C766" s="833" t="s">
        <v>2230</v>
      </c>
      <c r="D766" s="834" t="s">
        <v>4292</v>
      </c>
      <c r="E766" s="835" t="s">
        <v>2250</v>
      </c>
      <c r="F766" s="833" t="s">
        <v>2225</v>
      </c>
      <c r="G766" s="833" t="s">
        <v>2273</v>
      </c>
      <c r="H766" s="833" t="s">
        <v>650</v>
      </c>
      <c r="I766" s="833" t="s">
        <v>1817</v>
      </c>
      <c r="J766" s="833" t="s">
        <v>765</v>
      </c>
      <c r="K766" s="833" t="s">
        <v>1818</v>
      </c>
      <c r="L766" s="836">
        <v>923.74</v>
      </c>
      <c r="M766" s="836">
        <v>3694.96</v>
      </c>
      <c r="N766" s="833">
        <v>4</v>
      </c>
      <c r="O766" s="837">
        <v>2</v>
      </c>
      <c r="P766" s="836">
        <v>2771.2200000000003</v>
      </c>
      <c r="Q766" s="838">
        <v>0.75000000000000011</v>
      </c>
      <c r="R766" s="833">
        <v>3</v>
      </c>
      <c r="S766" s="838">
        <v>0.75</v>
      </c>
      <c r="T766" s="837">
        <v>1</v>
      </c>
      <c r="U766" s="839">
        <v>0.5</v>
      </c>
    </row>
    <row r="767" spans="1:21" ht="14.45" customHeight="1" x14ac:dyDescent="0.2">
      <c r="A767" s="832">
        <v>11</v>
      </c>
      <c r="B767" s="833" t="s">
        <v>2224</v>
      </c>
      <c r="C767" s="833" t="s">
        <v>2230</v>
      </c>
      <c r="D767" s="834" t="s">
        <v>4292</v>
      </c>
      <c r="E767" s="835" t="s">
        <v>2250</v>
      </c>
      <c r="F767" s="833" t="s">
        <v>2225</v>
      </c>
      <c r="G767" s="833" t="s">
        <v>2335</v>
      </c>
      <c r="H767" s="833" t="s">
        <v>606</v>
      </c>
      <c r="I767" s="833" t="s">
        <v>2336</v>
      </c>
      <c r="J767" s="833" t="s">
        <v>668</v>
      </c>
      <c r="K767" s="833" t="s">
        <v>2337</v>
      </c>
      <c r="L767" s="836">
        <v>35.25</v>
      </c>
      <c r="M767" s="836">
        <v>3172.5</v>
      </c>
      <c r="N767" s="833">
        <v>90</v>
      </c>
      <c r="O767" s="837">
        <v>63.5</v>
      </c>
      <c r="P767" s="836">
        <v>1551</v>
      </c>
      <c r="Q767" s="838">
        <v>0.48888888888888887</v>
      </c>
      <c r="R767" s="833">
        <v>44</v>
      </c>
      <c r="S767" s="838">
        <v>0.48888888888888887</v>
      </c>
      <c r="T767" s="837">
        <v>32.5</v>
      </c>
      <c r="U767" s="839">
        <v>0.51181102362204722</v>
      </c>
    </row>
    <row r="768" spans="1:21" ht="14.45" customHeight="1" x14ac:dyDescent="0.2">
      <c r="A768" s="832">
        <v>11</v>
      </c>
      <c r="B768" s="833" t="s">
        <v>2224</v>
      </c>
      <c r="C768" s="833" t="s">
        <v>2230</v>
      </c>
      <c r="D768" s="834" t="s">
        <v>4292</v>
      </c>
      <c r="E768" s="835" t="s">
        <v>2250</v>
      </c>
      <c r="F768" s="833" t="s">
        <v>2225</v>
      </c>
      <c r="G768" s="833" t="s">
        <v>2335</v>
      </c>
      <c r="H768" s="833" t="s">
        <v>606</v>
      </c>
      <c r="I768" s="833" t="s">
        <v>2357</v>
      </c>
      <c r="J768" s="833" t="s">
        <v>668</v>
      </c>
      <c r="K768" s="833" t="s">
        <v>2358</v>
      </c>
      <c r="L768" s="836">
        <v>35.25</v>
      </c>
      <c r="M768" s="836">
        <v>1057.5</v>
      </c>
      <c r="N768" s="833">
        <v>30</v>
      </c>
      <c r="O768" s="837">
        <v>12.5</v>
      </c>
      <c r="P768" s="836">
        <v>775.5</v>
      </c>
      <c r="Q768" s="838">
        <v>0.73333333333333328</v>
      </c>
      <c r="R768" s="833">
        <v>22</v>
      </c>
      <c r="S768" s="838">
        <v>0.73333333333333328</v>
      </c>
      <c r="T768" s="837">
        <v>8</v>
      </c>
      <c r="U768" s="839">
        <v>0.64</v>
      </c>
    </row>
    <row r="769" spans="1:21" ht="14.45" customHeight="1" x14ac:dyDescent="0.2">
      <c r="A769" s="832">
        <v>11</v>
      </c>
      <c r="B769" s="833" t="s">
        <v>2224</v>
      </c>
      <c r="C769" s="833" t="s">
        <v>2230</v>
      </c>
      <c r="D769" s="834" t="s">
        <v>4292</v>
      </c>
      <c r="E769" s="835" t="s">
        <v>2250</v>
      </c>
      <c r="F769" s="833" t="s">
        <v>2225</v>
      </c>
      <c r="G769" s="833" t="s">
        <v>2335</v>
      </c>
      <c r="H769" s="833" t="s">
        <v>606</v>
      </c>
      <c r="I769" s="833" t="s">
        <v>2359</v>
      </c>
      <c r="J769" s="833" t="s">
        <v>2360</v>
      </c>
      <c r="K769" s="833" t="s">
        <v>2361</v>
      </c>
      <c r="L769" s="836">
        <v>35.25</v>
      </c>
      <c r="M769" s="836">
        <v>70.5</v>
      </c>
      <c r="N769" s="833">
        <v>2</v>
      </c>
      <c r="O769" s="837">
        <v>1</v>
      </c>
      <c r="P769" s="836">
        <v>70.5</v>
      </c>
      <c r="Q769" s="838">
        <v>1</v>
      </c>
      <c r="R769" s="833">
        <v>2</v>
      </c>
      <c r="S769" s="838">
        <v>1</v>
      </c>
      <c r="T769" s="837">
        <v>1</v>
      </c>
      <c r="U769" s="839">
        <v>1</v>
      </c>
    </row>
    <row r="770" spans="1:21" ht="14.45" customHeight="1" x14ac:dyDescent="0.2">
      <c r="A770" s="832">
        <v>11</v>
      </c>
      <c r="B770" s="833" t="s">
        <v>2224</v>
      </c>
      <c r="C770" s="833" t="s">
        <v>2230</v>
      </c>
      <c r="D770" s="834" t="s">
        <v>4292</v>
      </c>
      <c r="E770" s="835" t="s">
        <v>2250</v>
      </c>
      <c r="F770" s="833" t="s">
        <v>2225</v>
      </c>
      <c r="G770" s="833" t="s">
        <v>2816</v>
      </c>
      <c r="H770" s="833" t="s">
        <v>606</v>
      </c>
      <c r="I770" s="833" t="s">
        <v>3183</v>
      </c>
      <c r="J770" s="833" t="s">
        <v>778</v>
      </c>
      <c r="K770" s="833" t="s">
        <v>3184</v>
      </c>
      <c r="L770" s="836">
        <v>103.67</v>
      </c>
      <c r="M770" s="836">
        <v>311.01</v>
      </c>
      <c r="N770" s="833">
        <v>3</v>
      </c>
      <c r="O770" s="837">
        <v>3</v>
      </c>
      <c r="P770" s="836">
        <v>311.01</v>
      </c>
      <c r="Q770" s="838">
        <v>1</v>
      </c>
      <c r="R770" s="833">
        <v>3</v>
      </c>
      <c r="S770" s="838">
        <v>1</v>
      </c>
      <c r="T770" s="837">
        <v>3</v>
      </c>
      <c r="U770" s="839">
        <v>1</v>
      </c>
    </row>
    <row r="771" spans="1:21" ht="14.45" customHeight="1" x14ac:dyDescent="0.2">
      <c r="A771" s="832">
        <v>11</v>
      </c>
      <c r="B771" s="833" t="s">
        <v>2224</v>
      </c>
      <c r="C771" s="833" t="s">
        <v>2230</v>
      </c>
      <c r="D771" s="834" t="s">
        <v>4292</v>
      </c>
      <c r="E771" s="835" t="s">
        <v>2250</v>
      </c>
      <c r="F771" s="833" t="s">
        <v>2225</v>
      </c>
      <c r="G771" s="833" t="s">
        <v>2317</v>
      </c>
      <c r="H771" s="833" t="s">
        <v>650</v>
      </c>
      <c r="I771" s="833" t="s">
        <v>1908</v>
      </c>
      <c r="J771" s="833" t="s">
        <v>874</v>
      </c>
      <c r="K771" s="833" t="s">
        <v>876</v>
      </c>
      <c r="L771" s="836">
        <v>0</v>
      </c>
      <c r="M771" s="836">
        <v>0</v>
      </c>
      <c r="N771" s="833">
        <v>23</v>
      </c>
      <c r="O771" s="837">
        <v>10</v>
      </c>
      <c r="P771" s="836">
        <v>0</v>
      </c>
      <c r="Q771" s="838"/>
      <c r="R771" s="833">
        <v>13</v>
      </c>
      <c r="S771" s="838">
        <v>0.56521739130434778</v>
      </c>
      <c r="T771" s="837">
        <v>5.5</v>
      </c>
      <c r="U771" s="839">
        <v>0.55000000000000004</v>
      </c>
    </row>
    <row r="772" spans="1:21" ht="14.45" customHeight="1" x14ac:dyDescent="0.2">
      <c r="A772" s="832">
        <v>11</v>
      </c>
      <c r="B772" s="833" t="s">
        <v>2224</v>
      </c>
      <c r="C772" s="833" t="s">
        <v>2230</v>
      </c>
      <c r="D772" s="834" t="s">
        <v>4292</v>
      </c>
      <c r="E772" s="835" t="s">
        <v>2250</v>
      </c>
      <c r="F772" s="833" t="s">
        <v>2225</v>
      </c>
      <c r="G772" s="833" t="s">
        <v>2440</v>
      </c>
      <c r="H772" s="833" t="s">
        <v>606</v>
      </c>
      <c r="I772" s="833" t="s">
        <v>2441</v>
      </c>
      <c r="J772" s="833" t="s">
        <v>1053</v>
      </c>
      <c r="K772" s="833" t="s">
        <v>2442</v>
      </c>
      <c r="L772" s="836">
        <v>42.54</v>
      </c>
      <c r="M772" s="836">
        <v>85.08</v>
      </c>
      <c r="N772" s="833">
        <v>2</v>
      </c>
      <c r="O772" s="837">
        <v>2</v>
      </c>
      <c r="P772" s="836">
        <v>42.54</v>
      </c>
      <c r="Q772" s="838">
        <v>0.5</v>
      </c>
      <c r="R772" s="833">
        <v>1</v>
      </c>
      <c r="S772" s="838">
        <v>0.5</v>
      </c>
      <c r="T772" s="837">
        <v>1</v>
      </c>
      <c r="U772" s="839">
        <v>0.5</v>
      </c>
    </row>
    <row r="773" spans="1:21" ht="14.45" customHeight="1" x14ac:dyDescent="0.2">
      <c r="A773" s="832">
        <v>11</v>
      </c>
      <c r="B773" s="833" t="s">
        <v>2224</v>
      </c>
      <c r="C773" s="833" t="s">
        <v>2230</v>
      </c>
      <c r="D773" s="834" t="s">
        <v>4292</v>
      </c>
      <c r="E773" s="835" t="s">
        <v>2250</v>
      </c>
      <c r="F773" s="833" t="s">
        <v>2225</v>
      </c>
      <c r="G773" s="833" t="s">
        <v>3185</v>
      </c>
      <c r="H773" s="833" t="s">
        <v>606</v>
      </c>
      <c r="I773" s="833" t="s">
        <v>3186</v>
      </c>
      <c r="J773" s="833" t="s">
        <v>3187</v>
      </c>
      <c r="K773" s="833" t="s">
        <v>3188</v>
      </c>
      <c r="L773" s="836">
        <v>941.26</v>
      </c>
      <c r="M773" s="836">
        <v>3765.04</v>
      </c>
      <c r="N773" s="833">
        <v>4</v>
      </c>
      <c r="O773" s="837">
        <v>3.5</v>
      </c>
      <c r="P773" s="836">
        <v>3765.04</v>
      </c>
      <c r="Q773" s="838">
        <v>1</v>
      </c>
      <c r="R773" s="833">
        <v>4</v>
      </c>
      <c r="S773" s="838">
        <v>1</v>
      </c>
      <c r="T773" s="837">
        <v>3.5</v>
      </c>
      <c r="U773" s="839">
        <v>1</v>
      </c>
    </row>
    <row r="774" spans="1:21" ht="14.45" customHeight="1" x14ac:dyDescent="0.2">
      <c r="A774" s="832">
        <v>11</v>
      </c>
      <c r="B774" s="833" t="s">
        <v>2224</v>
      </c>
      <c r="C774" s="833" t="s">
        <v>2230</v>
      </c>
      <c r="D774" s="834" t="s">
        <v>4292</v>
      </c>
      <c r="E774" s="835" t="s">
        <v>2250</v>
      </c>
      <c r="F774" s="833" t="s">
        <v>2225</v>
      </c>
      <c r="G774" s="833" t="s">
        <v>2447</v>
      </c>
      <c r="H774" s="833" t="s">
        <v>606</v>
      </c>
      <c r="I774" s="833" t="s">
        <v>2448</v>
      </c>
      <c r="J774" s="833" t="s">
        <v>2449</v>
      </c>
      <c r="K774" s="833" t="s">
        <v>2450</v>
      </c>
      <c r="L774" s="836">
        <v>311.02</v>
      </c>
      <c r="M774" s="836">
        <v>622.04</v>
      </c>
      <c r="N774" s="833">
        <v>2</v>
      </c>
      <c r="O774" s="837">
        <v>1</v>
      </c>
      <c r="P774" s="836">
        <v>622.04</v>
      </c>
      <c r="Q774" s="838">
        <v>1</v>
      </c>
      <c r="R774" s="833">
        <v>2</v>
      </c>
      <c r="S774" s="838">
        <v>1</v>
      </c>
      <c r="T774" s="837">
        <v>1</v>
      </c>
      <c r="U774" s="839">
        <v>1</v>
      </c>
    </row>
    <row r="775" spans="1:21" ht="14.45" customHeight="1" x14ac:dyDescent="0.2">
      <c r="A775" s="832">
        <v>11</v>
      </c>
      <c r="B775" s="833" t="s">
        <v>2224</v>
      </c>
      <c r="C775" s="833" t="s">
        <v>2230</v>
      </c>
      <c r="D775" s="834" t="s">
        <v>4292</v>
      </c>
      <c r="E775" s="835" t="s">
        <v>2250</v>
      </c>
      <c r="F775" s="833" t="s">
        <v>2225</v>
      </c>
      <c r="G775" s="833" t="s">
        <v>2447</v>
      </c>
      <c r="H775" s="833" t="s">
        <v>606</v>
      </c>
      <c r="I775" s="833" t="s">
        <v>3189</v>
      </c>
      <c r="J775" s="833" t="s">
        <v>2655</v>
      </c>
      <c r="K775" s="833" t="s">
        <v>1254</v>
      </c>
      <c r="L775" s="836">
        <v>0</v>
      </c>
      <c r="M775" s="836">
        <v>0</v>
      </c>
      <c r="N775" s="833">
        <v>5</v>
      </c>
      <c r="O775" s="837">
        <v>1.5</v>
      </c>
      <c r="P775" s="836">
        <v>0</v>
      </c>
      <c r="Q775" s="838"/>
      <c r="R775" s="833">
        <v>3</v>
      </c>
      <c r="S775" s="838">
        <v>0.6</v>
      </c>
      <c r="T775" s="837">
        <v>0.5</v>
      </c>
      <c r="U775" s="839">
        <v>0.33333333333333331</v>
      </c>
    </row>
    <row r="776" spans="1:21" ht="14.45" customHeight="1" x14ac:dyDescent="0.2">
      <c r="A776" s="832">
        <v>11</v>
      </c>
      <c r="B776" s="833" t="s">
        <v>2224</v>
      </c>
      <c r="C776" s="833" t="s">
        <v>2230</v>
      </c>
      <c r="D776" s="834" t="s">
        <v>4292</v>
      </c>
      <c r="E776" s="835" t="s">
        <v>2250</v>
      </c>
      <c r="F776" s="833" t="s">
        <v>2225</v>
      </c>
      <c r="G776" s="833" t="s">
        <v>2447</v>
      </c>
      <c r="H776" s="833" t="s">
        <v>606</v>
      </c>
      <c r="I776" s="833" t="s">
        <v>2654</v>
      </c>
      <c r="J776" s="833" t="s">
        <v>2655</v>
      </c>
      <c r="K776" s="833" t="s">
        <v>2656</v>
      </c>
      <c r="L776" s="836">
        <v>0</v>
      </c>
      <c r="M776" s="836">
        <v>0</v>
      </c>
      <c r="N776" s="833">
        <v>1</v>
      </c>
      <c r="O776" s="837">
        <v>1</v>
      </c>
      <c r="P776" s="836">
        <v>0</v>
      </c>
      <c r="Q776" s="838"/>
      <c r="R776" s="833">
        <v>1</v>
      </c>
      <c r="S776" s="838">
        <v>1</v>
      </c>
      <c r="T776" s="837">
        <v>1</v>
      </c>
      <c r="U776" s="839">
        <v>1</v>
      </c>
    </row>
    <row r="777" spans="1:21" ht="14.45" customHeight="1" x14ac:dyDescent="0.2">
      <c r="A777" s="832">
        <v>11</v>
      </c>
      <c r="B777" s="833" t="s">
        <v>2224</v>
      </c>
      <c r="C777" s="833" t="s">
        <v>2230</v>
      </c>
      <c r="D777" s="834" t="s">
        <v>4292</v>
      </c>
      <c r="E777" s="835" t="s">
        <v>2250</v>
      </c>
      <c r="F777" s="833" t="s">
        <v>2225</v>
      </c>
      <c r="G777" s="833" t="s">
        <v>2458</v>
      </c>
      <c r="H777" s="833" t="s">
        <v>606</v>
      </c>
      <c r="I777" s="833" t="s">
        <v>2459</v>
      </c>
      <c r="J777" s="833" t="s">
        <v>2460</v>
      </c>
      <c r="K777" s="833" t="s">
        <v>2461</v>
      </c>
      <c r="L777" s="836">
        <v>99.94</v>
      </c>
      <c r="M777" s="836">
        <v>399.76</v>
      </c>
      <c r="N777" s="833">
        <v>4</v>
      </c>
      <c r="O777" s="837">
        <v>2</v>
      </c>
      <c r="P777" s="836">
        <v>199.88</v>
      </c>
      <c r="Q777" s="838">
        <v>0.5</v>
      </c>
      <c r="R777" s="833">
        <v>2</v>
      </c>
      <c r="S777" s="838">
        <v>0.5</v>
      </c>
      <c r="T777" s="837">
        <v>1</v>
      </c>
      <c r="U777" s="839">
        <v>0.5</v>
      </c>
    </row>
    <row r="778" spans="1:21" ht="14.45" customHeight="1" x14ac:dyDescent="0.2">
      <c r="A778" s="832">
        <v>11</v>
      </c>
      <c r="B778" s="833" t="s">
        <v>2224</v>
      </c>
      <c r="C778" s="833" t="s">
        <v>2230</v>
      </c>
      <c r="D778" s="834" t="s">
        <v>4292</v>
      </c>
      <c r="E778" s="835" t="s">
        <v>2250</v>
      </c>
      <c r="F778" s="833" t="s">
        <v>2225</v>
      </c>
      <c r="G778" s="833" t="s">
        <v>2458</v>
      </c>
      <c r="H778" s="833" t="s">
        <v>606</v>
      </c>
      <c r="I778" s="833" t="s">
        <v>2999</v>
      </c>
      <c r="J778" s="833" t="s">
        <v>991</v>
      </c>
      <c r="K778" s="833" t="s">
        <v>1279</v>
      </c>
      <c r="L778" s="836">
        <v>50.32</v>
      </c>
      <c r="M778" s="836">
        <v>150.96</v>
      </c>
      <c r="N778" s="833">
        <v>3</v>
      </c>
      <c r="O778" s="837">
        <v>2.5</v>
      </c>
      <c r="P778" s="836">
        <v>50.32</v>
      </c>
      <c r="Q778" s="838">
        <v>0.33333333333333331</v>
      </c>
      <c r="R778" s="833">
        <v>1</v>
      </c>
      <c r="S778" s="838">
        <v>0.33333333333333331</v>
      </c>
      <c r="T778" s="837">
        <v>0.5</v>
      </c>
      <c r="U778" s="839">
        <v>0.2</v>
      </c>
    </row>
    <row r="779" spans="1:21" ht="14.45" customHeight="1" x14ac:dyDescent="0.2">
      <c r="A779" s="832">
        <v>11</v>
      </c>
      <c r="B779" s="833" t="s">
        <v>2224</v>
      </c>
      <c r="C779" s="833" t="s">
        <v>2230</v>
      </c>
      <c r="D779" s="834" t="s">
        <v>4292</v>
      </c>
      <c r="E779" s="835" t="s">
        <v>2250</v>
      </c>
      <c r="F779" s="833" t="s">
        <v>2225</v>
      </c>
      <c r="G779" s="833" t="s">
        <v>2458</v>
      </c>
      <c r="H779" s="833" t="s">
        <v>606</v>
      </c>
      <c r="I779" s="833" t="s">
        <v>3000</v>
      </c>
      <c r="J779" s="833" t="s">
        <v>3001</v>
      </c>
      <c r="K779" s="833" t="s">
        <v>3002</v>
      </c>
      <c r="L779" s="836">
        <v>50.32</v>
      </c>
      <c r="M779" s="836">
        <v>100.64</v>
      </c>
      <c r="N779" s="833">
        <v>2</v>
      </c>
      <c r="O779" s="837">
        <v>1</v>
      </c>
      <c r="P779" s="836">
        <v>100.64</v>
      </c>
      <c r="Q779" s="838">
        <v>1</v>
      </c>
      <c r="R779" s="833">
        <v>2</v>
      </c>
      <c r="S779" s="838">
        <v>1</v>
      </c>
      <c r="T779" s="837">
        <v>1</v>
      </c>
      <c r="U779" s="839">
        <v>1</v>
      </c>
    </row>
    <row r="780" spans="1:21" ht="14.45" customHeight="1" x14ac:dyDescent="0.2">
      <c r="A780" s="832">
        <v>11</v>
      </c>
      <c r="B780" s="833" t="s">
        <v>2224</v>
      </c>
      <c r="C780" s="833" t="s">
        <v>2230</v>
      </c>
      <c r="D780" s="834" t="s">
        <v>4292</v>
      </c>
      <c r="E780" s="835" t="s">
        <v>2250</v>
      </c>
      <c r="F780" s="833" t="s">
        <v>2225</v>
      </c>
      <c r="G780" s="833" t="s">
        <v>2458</v>
      </c>
      <c r="H780" s="833" t="s">
        <v>606</v>
      </c>
      <c r="I780" s="833" t="s">
        <v>2467</v>
      </c>
      <c r="J780" s="833" t="s">
        <v>991</v>
      </c>
      <c r="K780" s="833" t="s">
        <v>2468</v>
      </c>
      <c r="L780" s="836">
        <v>50.32</v>
      </c>
      <c r="M780" s="836">
        <v>452.88</v>
      </c>
      <c r="N780" s="833">
        <v>9</v>
      </c>
      <c r="O780" s="837">
        <v>4</v>
      </c>
      <c r="P780" s="836">
        <v>352.24</v>
      </c>
      <c r="Q780" s="838">
        <v>0.77777777777777779</v>
      </c>
      <c r="R780" s="833">
        <v>7</v>
      </c>
      <c r="S780" s="838">
        <v>0.77777777777777779</v>
      </c>
      <c r="T780" s="837">
        <v>3</v>
      </c>
      <c r="U780" s="839">
        <v>0.75</v>
      </c>
    </row>
    <row r="781" spans="1:21" ht="14.45" customHeight="1" x14ac:dyDescent="0.2">
      <c r="A781" s="832">
        <v>11</v>
      </c>
      <c r="B781" s="833" t="s">
        <v>2224</v>
      </c>
      <c r="C781" s="833" t="s">
        <v>2230</v>
      </c>
      <c r="D781" s="834" t="s">
        <v>4292</v>
      </c>
      <c r="E781" s="835" t="s">
        <v>2250</v>
      </c>
      <c r="F781" s="833" t="s">
        <v>2225</v>
      </c>
      <c r="G781" s="833" t="s">
        <v>2342</v>
      </c>
      <c r="H781" s="833" t="s">
        <v>650</v>
      </c>
      <c r="I781" s="833" t="s">
        <v>1991</v>
      </c>
      <c r="J781" s="833" t="s">
        <v>1013</v>
      </c>
      <c r="K781" s="833" t="s">
        <v>1992</v>
      </c>
      <c r="L781" s="836">
        <v>154.36000000000001</v>
      </c>
      <c r="M781" s="836">
        <v>617.44000000000005</v>
      </c>
      <c r="N781" s="833">
        <v>4</v>
      </c>
      <c r="O781" s="837">
        <v>3.5</v>
      </c>
      <c r="P781" s="836">
        <v>154.36000000000001</v>
      </c>
      <c r="Q781" s="838">
        <v>0.25</v>
      </c>
      <c r="R781" s="833">
        <v>1</v>
      </c>
      <c r="S781" s="838">
        <v>0.25</v>
      </c>
      <c r="T781" s="837">
        <v>1</v>
      </c>
      <c r="U781" s="839">
        <v>0.2857142857142857</v>
      </c>
    </row>
    <row r="782" spans="1:21" ht="14.45" customHeight="1" x14ac:dyDescent="0.2">
      <c r="A782" s="832">
        <v>11</v>
      </c>
      <c r="B782" s="833" t="s">
        <v>2224</v>
      </c>
      <c r="C782" s="833" t="s">
        <v>2230</v>
      </c>
      <c r="D782" s="834" t="s">
        <v>4292</v>
      </c>
      <c r="E782" s="835" t="s">
        <v>2250</v>
      </c>
      <c r="F782" s="833" t="s">
        <v>2225</v>
      </c>
      <c r="G782" s="833" t="s">
        <v>2342</v>
      </c>
      <c r="H782" s="833" t="s">
        <v>606</v>
      </c>
      <c r="I782" s="833" t="s">
        <v>2836</v>
      </c>
      <c r="J782" s="833" t="s">
        <v>1013</v>
      </c>
      <c r="K782" s="833" t="s">
        <v>1992</v>
      </c>
      <c r="L782" s="836">
        <v>154.36000000000001</v>
      </c>
      <c r="M782" s="836">
        <v>154.36000000000001</v>
      </c>
      <c r="N782" s="833">
        <v>1</v>
      </c>
      <c r="O782" s="837">
        <v>1</v>
      </c>
      <c r="P782" s="836">
        <v>154.36000000000001</v>
      </c>
      <c r="Q782" s="838">
        <v>1</v>
      </c>
      <c r="R782" s="833">
        <v>1</v>
      </c>
      <c r="S782" s="838">
        <v>1</v>
      </c>
      <c r="T782" s="837">
        <v>1</v>
      </c>
      <c r="U782" s="839">
        <v>1</v>
      </c>
    </row>
    <row r="783" spans="1:21" ht="14.45" customHeight="1" x14ac:dyDescent="0.2">
      <c r="A783" s="832">
        <v>11</v>
      </c>
      <c r="B783" s="833" t="s">
        <v>2224</v>
      </c>
      <c r="C783" s="833" t="s">
        <v>2230</v>
      </c>
      <c r="D783" s="834" t="s">
        <v>4292</v>
      </c>
      <c r="E783" s="835" t="s">
        <v>2250</v>
      </c>
      <c r="F783" s="833" t="s">
        <v>2225</v>
      </c>
      <c r="G783" s="833" t="s">
        <v>2342</v>
      </c>
      <c r="H783" s="833" t="s">
        <v>606</v>
      </c>
      <c r="I783" s="833" t="s">
        <v>2343</v>
      </c>
      <c r="J783" s="833" t="s">
        <v>1013</v>
      </c>
      <c r="K783" s="833" t="s">
        <v>2344</v>
      </c>
      <c r="L783" s="836">
        <v>225.06</v>
      </c>
      <c r="M783" s="836">
        <v>450.12</v>
      </c>
      <c r="N783" s="833">
        <v>2</v>
      </c>
      <c r="O783" s="837">
        <v>0.5</v>
      </c>
      <c r="P783" s="836">
        <v>450.12</v>
      </c>
      <c r="Q783" s="838">
        <v>1</v>
      </c>
      <c r="R783" s="833">
        <v>2</v>
      </c>
      <c r="S783" s="838">
        <v>1</v>
      </c>
      <c r="T783" s="837">
        <v>0.5</v>
      </c>
      <c r="U783" s="839">
        <v>1</v>
      </c>
    </row>
    <row r="784" spans="1:21" ht="14.45" customHeight="1" x14ac:dyDescent="0.2">
      <c r="A784" s="832">
        <v>11</v>
      </c>
      <c r="B784" s="833" t="s">
        <v>2224</v>
      </c>
      <c r="C784" s="833" t="s">
        <v>2230</v>
      </c>
      <c r="D784" s="834" t="s">
        <v>4292</v>
      </c>
      <c r="E784" s="835" t="s">
        <v>2250</v>
      </c>
      <c r="F784" s="833" t="s">
        <v>2225</v>
      </c>
      <c r="G784" s="833" t="s">
        <v>3190</v>
      </c>
      <c r="H784" s="833" t="s">
        <v>606</v>
      </c>
      <c r="I784" s="833" t="s">
        <v>3191</v>
      </c>
      <c r="J784" s="833" t="s">
        <v>3192</v>
      </c>
      <c r="K784" s="833" t="s">
        <v>3193</v>
      </c>
      <c r="L784" s="836">
        <v>1020.22</v>
      </c>
      <c r="M784" s="836">
        <v>1020.22</v>
      </c>
      <c r="N784" s="833">
        <v>1</v>
      </c>
      <c r="O784" s="837">
        <v>0.5</v>
      </c>
      <c r="P784" s="836"/>
      <c r="Q784" s="838">
        <v>0</v>
      </c>
      <c r="R784" s="833"/>
      <c r="S784" s="838">
        <v>0</v>
      </c>
      <c r="T784" s="837"/>
      <c r="U784" s="839">
        <v>0</v>
      </c>
    </row>
    <row r="785" spans="1:21" ht="14.45" customHeight="1" x14ac:dyDescent="0.2">
      <c r="A785" s="832">
        <v>11</v>
      </c>
      <c r="B785" s="833" t="s">
        <v>2224</v>
      </c>
      <c r="C785" s="833" t="s">
        <v>2230</v>
      </c>
      <c r="D785" s="834" t="s">
        <v>4292</v>
      </c>
      <c r="E785" s="835" t="s">
        <v>2250</v>
      </c>
      <c r="F785" s="833" t="s">
        <v>2227</v>
      </c>
      <c r="G785" s="833" t="s">
        <v>2274</v>
      </c>
      <c r="H785" s="833" t="s">
        <v>606</v>
      </c>
      <c r="I785" s="833" t="s">
        <v>2302</v>
      </c>
      <c r="J785" s="833" t="s">
        <v>2276</v>
      </c>
      <c r="K785" s="833"/>
      <c r="L785" s="836">
        <v>748.12</v>
      </c>
      <c r="M785" s="836">
        <v>1496.24</v>
      </c>
      <c r="N785" s="833">
        <v>2</v>
      </c>
      <c r="O785" s="837">
        <v>2</v>
      </c>
      <c r="P785" s="836">
        <v>1496.24</v>
      </c>
      <c r="Q785" s="838">
        <v>1</v>
      </c>
      <c r="R785" s="833">
        <v>2</v>
      </c>
      <c r="S785" s="838">
        <v>1</v>
      </c>
      <c r="T785" s="837">
        <v>2</v>
      </c>
      <c r="U785" s="839">
        <v>1</v>
      </c>
    </row>
    <row r="786" spans="1:21" ht="14.45" customHeight="1" x14ac:dyDescent="0.2">
      <c r="A786" s="832">
        <v>11</v>
      </c>
      <c r="B786" s="833" t="s">
        <v>2224</v>
      </c>
      <c r="C786" s="833" t="s">
        <v>2230</v>
      </c>
      <c r="D786" s="834" t="s">
        <v>4292</v>
      </c>
      <c r="E786" s="835" t="s">
        <v>2250</v>
      </c>
      <c r="F786" s="833" t="s">
        <v>2227</v>
      </c>
      <c r="G786" s="833" t="s">
        <v>2274</v>
      </c>
      <c r="H786" s="833" t="s">
        <v>606</v>
      </c>
      <c r="I786" s="833" t="s">
        <v>2761</v>
      </c>
      <c r="J786" s="833" t="s">
        <v>2276</v>
      </c>
      <c r="K786" s="833"/>
      <c r="L786" s="836">
        <v>1659.44</v>
      </c>
      <c r="M786" s="836">
        <v>11616.080000000002</v>
      </c>
      <c r="N786" s="833">
        <v>7</v>
      </c>
      <c r="O786" s="837">
        <v>7</v>
      </c>
      <c r="P786" s="836">
        <v>11616.080000000002</v>
      </c>
      <c r="Q786" s="838">
        <v>1</v>
      </c>
      <c r="R786" s="833">
        <v>7</v>
      </c>
      <c r="S786" s="838">
        <v>1</v>
      </c>
      <c r="T786" s="837">
        <v>7</v>
      </c>
      <c r="U786" s="839">
        <v>1</v>
      </c>
    </row>
    <row r="787" spans="1:21" ht="14.45" customHeight="1" x14ac:dyDescent="0.2">
      <c r="A787" s="832">
        <v>11</v>
      </c>
      <c r="B787" s="833" t="s">
        <v>2224</v>
      </c>
      <c r="C787" s="833" t="s">
        <v>2230</v>
      </c>
      <c r="D787" s="834" t="s">
        <v>4292</v>
      </c>
      <c r="E787" s="835" t="s">
        <v>2250</v>
      </c>
      <c r="F787" s="833" t="s">
        <v>2227</v>
      </c>
      <c r="G787" s="833" t="s">
        <v>2274</v>
      </c>
      <c r="H787" s="833" t="s">
        <v>606</v>
      </c>
      <c r="I787" s="833" t="s">
        <v>2761</v>
      </c>
      <c r="J787" s="833" t="s">
        <v>2762</v>
      </c>
      <c r="K787" s="833" t="s">
        <v>2763</v>
      </c>
      <c r="L787" s="836">
        <v>1659.44</v>
      </c>
      <c r="M787" s="836">
        <v>4978.32</v>
      </c>
      <c r="N787" s="833">
        <v>3</v>
      </c>
      <c r="O787" s="837">
        <v>2</v>
      </c>
      <c r="P787" s="836">
        <v>4978.32</v>
      </c>
      <c r="Q787" s="838">
        <v>1</v>
      </c>
      <c r="R787" s="833">
        <v>3</v>
      </c>
      <c r="S787" s="838">
        <v>1</v>
      </c>
      <c r="T787" s="837">
        <v>2</v>
      </c>
      <c r="U787" s="839">
        <v>1</v>
      </c>
    </row>
    <row r="788" spans="1:21" ht="14.45" customHeight="1" x14ac:dyDescent="0.2">
      <c r="A788" s="832">
        <v>11</v>
      </c>
      <c r="B788" s="833" t="s">
        <v>2224</v>
      </c>
      <c r="C788" s="833" t="s">
        <v>2230</v>
      </c>
      <c r="D788" s="834" t="s">
        <v>4292</v>
      </c>
      <c r="E788" s="835" t="s">
        <v>2250</v>
      </c>
      <c r="F788" s="833" t="s">
        <v>2227</v>
      </c>
      <c r="G788" s="833" t="s">
        <v>2274</v>
      </c>
      <c r="H788" s="833" t="s">
        <v>606</v>
      </c>
      <c r="I788" s="833" t="s">
        <v>2349</v>
      </c>
      <c r="J788" s="833" t="s">
        <v>2276</v>
      </c>
      <c r="K788" s="833"/>
      <c r="L788" s="836">
        <v>1000</v>
      </c>
      <c r="M788" s="836">
        <v>1000</v>
      </c>
      <c r="N788" s="833">
        <v>1</v>
      </c>
      <c r="O788" s="837">
        <v>1</v>
      </c>
      <c r="P788" s="836">
        <v>1000</v>
      </c>
      <c r="Q788" s="838">
        <v>1</v>
      </c>
      <c r="R788" s="833">
        <v>1</v>
      </c>
      <c r="S788" s="838">
        <v>1</v>
      </c>
      <c r="T788" s="837">
        <v>1</v>
      </c>
      <c r="U788" s="839">
        <v>1</v>
      </c>
    </row>
    <row r="789" spans="1:21" ht="14.45" customHeight="1" x14ac:dyDescent="0.2">
      <c r="A789" s="832">
        <v>11</v>
      </c>
      <c r="B789" s="833" t="s">
        <v>2224</v>
      </c>
      <c r="C789" s="833" t="s">
        <v>2230</v>
      </c>
      <c r="D789" s="834" t="s">
        <v>4292</v>
      </c>
      <c r="E789" s="835" t="s">
        <v>2250</v>
      </c>
      <c r="F789" s="833" t="s">
        <v>2227</v>
      </c>
      <c r="G789" s="833" t="s">
        <v>2274</v>
      </c>
      <c r="H789" s="833" t="s">
        <v>606</v>
      </c>
      <c r="I789" s="833" t="s">
        <v>2349</v>
      </c>
      <c r="J789" s="833" t="s">
        <v>2350</v>
      </c>
      <c r="K789" s="833" t="s">
        <v>2351</v>
      </c>
      <c r="L789" s="836">
        <v>1000</v>
      </c>
      <c r="M789" s="836">
        <v>1000</v>
      </c>
      <c r="N789" s="833">
        <v>1</v>
      </c>
      <c r="O789" s="837">
        <v>1</v>
      </c>
      <c r="P789" s="836">
        <v>1000</v>
      </c>
      <c r="Q789" s="838">
        <v>1</v>
      </c>
      <c r="R789" s="833">
        <v>1</v>
      </c>
      <c r="S789" s="838">
        <v>1</v>
      </c>
      <c r="T789" s="837">
        <v>1</v>
      </c>
      <c r="U789" s="839">
        <v>1</v>
      </c>
    </row>
    <row r="790" spans="1:21" ht="14.45" customHeight="1" x14ac:dyDescent="0.2">
      <c r="A790" s="832">
        <v>11</v>
      </c>
      <c r="B790" s="833" t="s">
        <v>2224</v>
      </c>
      <c r="C790" s="833" t="s">
        <v>2230</v>
      </c>
      <c r="D790" s="834" t="s">
        <v>4292</v>
      </c>
      <c r="E790" s="835" t="s">
        <v>2250</v>
      </c>
      <c r="F790" s="833" t="s">
        <v>2227</v>
      </c>
      <c r="G790" s="833" t="s">
        <v>2274</v>
      </c>
      <c r="H790" s="833" t="s">
        <v>606</v>
      </c>
      <c r="I790" s="833" t="s">
        <v>2289</v>
      </c>
      <c r="J790" s="833" t="s">
        <v>2276</v>
      </c>
      <c r="K790" s="833"/>
      <c r="L790" s="836">
        <v>971.25</v>
      </c>
      <c r="M790" s="836">
        <v>3885</v>
      </c>
      <c r="N790" s="833">
        <v>4</v>
      </c>
      <c r="O790" s="837">
        <v>4</v>
      </c>
      <c r="P790" s="836">
        <v>3885</v>
      </c>
      <c r="Q790" s="838">
        <v>1</v>
      </c>
      <c r="R790" s="833">
        <v>4</v>
      </c>
      <c r="S790" s="838">
        <v>1</v>
      </c>
      <c r="T790" s="837">
        <v>4</v>
      </c>
      <c r="U790" s="839">
        <v>1</v>
      </c>
    </row>
    <row r="791" spans="1:21" ht="14.45" customHeight="1" x14ac:dyDescent="0.2">
      <c r="A791" s="832">
        <v>11</v>
      </c>
      <c r="B791" s="833" t="s">
        <v>2224</v>
      </c>
      <c r="C791" s="833" t="s">
        <v>2230</v>
      </c>
      <c r="D791" s="834" t="s">
        <v>4292</v>
      </c>
      <c r="E791" s="835" t="s">
        <v>2250</v>
      </c>
      <c r="F791" s="833" t="s">
        <v>2227</v>
      </c>
      <c r="G791" s="833" t="s">
        <v>2274</v>
      </c>
      <c r="H791" s="833" t="s">
        <v>606</v>
      </c>
      <c r="I791" s="833" t="s">
        <v>2500</v>
      </c>
      <c r="J791" s="833" t="s">
        <v>2276</v>
      </c>
      <c r="K791" s="833"/>
      <c r="L791" s="836">
        <v>600</v>
      </c>
      <c r="M791" s="836">
        <v>1200</v>
      </c>
      <c r="N791" s="833">
        <v>2</v>
      </c>
      <c r="O791" s="837">
        <v>2</v>
      </c>
      <c r="P791" s="836">
        <v>1200</v>
      </c>
      <c r="Q791" s="838">
        <v>1</v>
      </c>
      <c r="R791" s="833">
        <v>2</v>
      </c>
      <c r="S791" s="838">
        <v>1</v>
      </c>
      <c r="T791" s="837">
        <v>2</v>
      </c>
      <c r="U791" s="839">
        <v>1</v>
      </c>
    </row>
    <row r="792" spans="1:21" ht="14.45" customHeight="1" x14ac:dyDescent="0.2">
      <c r="A792" s="832">
        <v>11</v>
      </c>
      <c r="B792" s="833" t="s">
        <v>2224</v>
      </c>
      <c r="C792" s="833" t="s">
        <v>2230</v>
      </c>
      <c r="D792" s="834" t="s">
        <v>4292</v>
      </c>
      <c r="E792" s="835" t="s">
        <v>2250</v>
      </c>
      <c r="F792" s="833" t="s">
        <v>2227</v>
      </c>
      <c r="G792" s="833" t="s">
        <v>2274</v>
      </c>
      <c r="H792" s="833" t="s">
        <v>606</v>
      </c>
      <c r="I792" s="833" t="s">
        <v>2345</v>
      </c>
      <c r="J792" s="833" t="s">
        <v>2285</v>
      </c>
      <c r="K792" s="833" t="s">
        <v>2352</v>
      </c>
      <c r="L792" s="836">
        <v>200</v>
      </c>
      <c r="M792" s="836">
        <v>800</v>
      </c>
      <c r="N792" s="833">
        <v>4</v>
      </c>
      <c r="O792" s="837">
        <v>2</v>
      </c>
      <c r="P792" s="836">
        <v>800</v>
      </c>
      <c r="Q792" s="838">
        <v>1</v>
      </c>
      <c r="R792" s="833">
        <v>4</v>
      </c>
      <c r="S792" s="838">
        <v>1</v>
      </c>
      <c r="T792" s="837">
        <v>2</v>
      </c>
      <c r="U792" s="839">
        <v>1</v>
      </c>
    </row>
    <row r="793" spans="1:21" ht="14.45" customHeight="1" x14ac:dyDescent="0.2">
      <c r="A793" s="832">
        <v>11</v>
      </c>
      <c r="B793" s="833" t="s">
        <v>2224</v>
      </c>
      <c r="C793" s="833" t="s">
        <v>2230</v>
      </c>
      <c r="D793" s="834" t="s">
        <v>4292</v>
      </c>
      <c r="E793" s="835" t="s">
        <v>2250</v>
      </c>
      <c r="F793" s="833" t="s">
        <v>2227</v>
      </c>
      <c r="G793" s="833" t="s">
        <v>2274</v>
      </c>
      <c r="H793" s="833" t="s">
        <v>606</v>
      </c>
      <c r="I793" s="833" t="s">
        <v>2345</v>
      </c>
      <c r="J793" s="833" t="s">
        <v>2276</v>
      </c>
      <c r="K793" s="833"/>
      <c r="L793" s="836">
        <v>200</v>
      </c>
      <c r="M793" s="836">
        <v>3200</v>
      </c>
      <c r="N793" s="833">
        <v>16</v>
      </c>
      <c r="O793" s="837">
        <v>8</v>
      </c>
      <c r="P793" s="836">
        <v>3200</v>
      </c>
      <c r="Q793" s="838">
        <v>1</v>
      </c>
      <c r="R793" s="833">
        <v>16</v>
      </c>
      <c r="S793" s="838">
        <v>1</v>
      </c>
      <c r="T793" s="837">
        <v>8</v>
      </c>
      <c r="U793" s="839">
        <v>1</v>
      </c>
    </row>
    <row r="794" spans="1:21" ht="14.45" customHeight="1" x14ac:dyDescent="0.2">
      <c r="A794" s="832">
        <v>11</v>
      </c>
      <c r="B794" s="833" t="s">
        <v>2224</v>
      </c>
      <c r="C794" s="833" t="s">
        <v>2230</v>
      </c>
      <c r="D794" s="834" t="s">
        <v>4292</v>
      </c>
      <c r="E794" s="835" t="s">
        <v>2250</v>
      </c>
      <c r="F794" s="833" t="s">
        <v>2227</v>
      </c>
      <c r="G794" s="833" t="s">
        <v>2274</v>
      </c>
      <c r="H794" s="833" t="s">
        <v>606</v>
      </c>
      <c r="I794" s="833" t="s">
        <v>2293</v>
      </c>
      <c r="J794" s="833" t="s">
        <v>2276</v>
      </c>
      <c r="K794" s="833"/>
      <c r="L794" s="836">
        <v>278.75</v>
      </c>
      <c r="M794" s="836">
        <v>3623.75</v>
      </c>
      <c r="N794" s="833">
        <v>13</v>
      </c>
      <c r="O794" s="837">
        <v>7</v>
      </c>
      <c r="P794" s="836">
        <v>3066.25</v>
      </c>
      <c r="Q794" s="838">
        <v>0.84615384615384615</v>
      </c>
      <c r="R794" s="833">
        <v>11</v>
      </c>
      <c r="S794" s="838">
        <v>0.84615384615384615</v>
      </c>
      <c r="T794" s="837">
        <v>6</v>
      </c>
      <c r="U794" s="839">
        <v>0.8571428571428571</v>
      </c>
    </row>
    <row r="795" spans="1:21" ht="14.45" customHeight="1" x14ac:dyDescent="0.2">
      <c r="A795" s="832">
        <v>11</v>
      </c>
      <c r="B795" s="833" t="s">
        <v>2224</v>
      </c>
      <c r="C795" s="833" t="s">
        <v>2230</v>
      </c>
      <c r="D795" s="834" t="s">
        <v>4292</v>
      </c>
      <c r="E795" s="835" t="s">
        <v>2250</v>
      </c>
      <c r="F795" s="833" t="s">
        <v>2227</v>
      </c>
      <c r="G795" s="833" t="s">
        <v>2274</v>
      </c>
      <c r="H795" s="833" t="s">
        <v>606</v>
      </c>
      <c r="I795" s="833" t="s">
        <v>3194</v>
      </c>
      <c r="J795" s="833" t="s">
        <v>3195</v>
      </c>
      <c r="K795" s="833" t="s">
        <v>2280</v>
      </c>
      <c r="L795" s="836">
        <v>0</v>
      </c>
      <c r="M795" s="836">
        <v>0</v>
      </c>
      <c r="N795" s="833">
        <v>1</v>
      </c>
      <c r="O795" s="837">
        <v>1</v>
      </c>
      <c r="P795" s="836"/>
      <c r="Q795" s="838"/>
      <c r="R795" s="833"/>
      <c r="S795" s="838">
        <v>0</v>
      </c>
      <c r="T795" s="837"/>
      <c r="U795" s="839">
        <v>0</v>
      </c>
    </row>
    <row r="796" spans="1:21" ht="14.45" customHeight="1" x14ac:dyDescent="0.2">
      <c r="A796" s="832">
        <v>11</v>
      </c>
      <c r="B796" s="833" t="s">
        <v>2224</v>
      </c>
      <c r="C796" s="833" t="s">
        <v>2230</v>
      </c>
      <c r="D796" s="834" t="s">
        <v>4292</v>
      </c>
      <c r="E796" s="835" t="s">
        <v>2250</v>
      </c>
      <c r="F796" s="833" t="s">
        <v>2227</v>
      </c>
      <c r="G796" s="833" t="s">
        <v>2274</v>
      </c>
      <c r="H796" s="833" t="s">
        <v>606</v>
      </c>
      <c r="I796" s="833" t="s">
        <v>2486</v>
      </c>
      <c r="J796" s="833" t="s">
        <v>2487</v>
      </c>
      <c r="K796" s="833" t="s">
        <v>2488</v>
      </c>
      <c r="L796" s="836">
        <v>0</v>
      </c>
      <c r="M796" s="836">
        <v>0</v>
      </c>
      <c r="N796" s="833">
        <v>19</v>
      </c>
      <c r="O796" s="837">
        <v>19</v>
      </c>
      <c r="P796" s="836"/>
      <c r="Q796" s="838"/>
      <c r="R796" s="833"/>
      <c r="S796" s="838">
        <v>0</v>
      </c>
      <c r="T796" s="837"/>
      <c r="U796" s="839">
        <v>0</v>
      </c>
    </row>
    <row r="797" spans="1:21" ht="14.45" customHeight="1" x14ac:dyDescent="0.2">
      <c r="A797" s="832">
        <v>11</v>
      </c>
      <c r="B797" s="833" t="s">
        <v>2224</v>
      </c>
      <c r="C797" s="833" t="s">
        <v>2230</v>
      </c>
      <c r="D797" s="834" t="s">
        <v>4292</v>
      </c>
      <c r="E797" s="835" t="s">
        <v>2250</v>
      </c>
      <c r="F797" s="833" t="s">
        <v>2227</v>
      </c>
      <c r="G797" s="833" t="s">
        <v>2274</v>
      </c>
      <c r="H797" s="833" t="s">
        <v>606</v>
      </c>
      <c r="I797" s="833" t="s">
        <v>3196</v>
      </c>
      <c r="J797" s="833" t="s">
        <v>3197</v>
      </c>
      <c r="K797" s="833" t="s">
        <v>3198</v>
      </c>
      <c r="L797" s="836">
        <v>0</v>
      </c>
      <c r="M797" s="836">
        <v>0</v>
      </c>
      <c r="N797" s="833">
        <v>1</v>
      </c>
      <c r="O797" s="837">
        <v>1</v>
      </c>
      <c r="P797" s="836"/>
      <c r="Q797" s="838"/>
      <c r="R797" s="833"/>
      <c r="S797" s="838">
        <v>0</v>
      </c>
      <c r="T797" s="837"/>
      <c r="U797" s="839">
        <v>0</v>
      </c>
    </row>
    <row r="798" spans="1:21" ht="14.45" customHeight="1" x14ac:dyDescent="0.2">
      <c r="A798" s="832">
        <v>11</v>
      </c>
      <c r="B798" s="833" t="s">
        <v>2224</v>
      </c>
      <c r="C798" s="833" t="s">
        <v>2230</v>
      </c>
      <c r="D798" s="834" t="s">
        <v>4292</v>
      </c>
      <c r="E798" s="835" t="s">
        <v>2250</v>
      </c>
      <c r="F798" s="833" t="s">
        <v>2227</v>
      </c>
      <c r="G798" s="833" t="s">
        <v>2274</v>
      </c>
      <c r="H798" s="833" t="s">
        <v>606</v>
      </c>
      <c r="I798" s="833" t="s">
        <v>2304</v>
      </c>
      <c r="J798" s="833" t="s">
        <v>2305</v>
      </c>
      <c r="K798" s="833" t="s">
        <v>2306</v>
      </c>
      <c r="L798" s="836">
        <v>1000.5</v>
      </c>
      <c r="M798" s="836">
        <v>1000.5</v>
      </c>
      <c r="N798" s="833">
        <v>1</v>
      </c>
      <c r="O798" s="837">
        <v>1</v>
      </c>
      <c r="P798" s="836"/>
      <c r="Q798" s="838">
        <v>0</v>
      </c>
      <c r="R798" s="833"/>
      <c r="S798" s="838">
        <v>0</v>
      </c>
      <c r="T798" s="837"/>
      <c r="U798" s="839">
        <v>0</v>
      </c>
    </row>
    <row r="799" spans="1:21" ht="14.45" customHeight="1" x14ac:dyDescent="0.2">
      <c r="A799" s="832">
        <v>11</v>
      </c>
      <c r="B799" s="833" t="s">
        <v>2224</v>
      </c>
      <c r="C799" s="833" t="s">
        <v>2230</v>
      </c>
      <c r="D799" s="834" t="s">
        <v>4292</v>
      </c>
      <c r="E799" s="835" t="s">
        <v>2250</v>
      </c>
      <c r="F799" s="833" t="s">
        <v>2227</v>
      </c>
      <c r="G799" s="833" t="s">
        <v>2274</v>
      </c>
      <c r="H799" s="833" t="s">
        <v>606</v>
      </c>
      <c r="I799" s="833" t="s">
        <v>2281</v>
      </c>
      <c r="J799" s="833" t="s">
        <v>2282</v>
      </c>
      <c r="K799" s="833" t="s">
        <v>2283</v>
      </c>
      <c r="L799" s="836">
        <v>249.55</v>
      </c>
      <c r="M799" s="836">
        <v>998.2</v>
      </c>
      <c r="N799" s="833">
        <v>4</v>
      </c>
      <c r="O799" s="837">
        <v>2</v>
      </c>
      <c r="P799" s="836">
        <v>998.2</v>
      </c>
      <c r="Q799" s="838">
        <v>1</v>
      </c>
      <c r="R799" s="833">
        <v>4</v>
      </c>
      <c r="S799" s="838">
        <v>1</v>
      </c>
      <c r="T799" s="837">
        <v>2</v>
      </c>
      <c r="U799" s="839">
        <v>1</v>
      </c>
    </row>
    <row r="800" spans="1:21" ht="14.45" customHeight="1" x14ac:dyDescent="0.2">
      <c r="A800" s="832">
        <v>11</v>
      </c>
      <c r="B800" s="833" t="s">
        <v>2224</v>
      </c>
      <c r="C800" s="833" t="s">
        <v>2230</v>
      </c>
      <c r="D800" s="834" t="s">
        <v>4292</v>
      </c>
      <c r="E800" s="835" t="s">
        <v>2250</v>
      </c>
      <c r="F800" s="833" t="s">
        <v>2227</v>
      </c>
      <c r="G800" s="833" t="s">
        <v>2274</v>
      </c>
      <c r="H800" s="833" t="s">
        <v>606</v>
      </c>
      <c r="I800" s="833" t="s">
        <v>2284</v>
      </c>
      <c r="J800" s="833" t="s">
        <v>2285</v>
      </c>
      <c r="K800" s="833" t="s">
        <v>2286</v>
      </c>
      <c r="L800" s="836">
        <v>400.2</v>
      </c>
      <c r="M800" s="836">
        <v>2001</v>
      </c>
      <c r="N800" s="833">
        <v>5</v>
      </c>
      <c r="O800" s="837">
        <v>5</v>
      </c>
      <c r="P800" s="836">
        <v>400.2</v>
      </c>
      <c r="Q800" s="838">
        <v>0.19999999999999998</v>
      </c>
      <c r="R800" s="833">
        <v>1</v>
      </c>
      <c r="S800" s="838">
        <v>0.2</v>
      </c>
      <c r="T800" s="837">
        <v>1</v>
      </c>
      <c r="U800" s="839">
        <v>0.2</v>
      </c>
    </row>
    <row r="801" spans="1:21" ht="14.45" customHeight="1" x14ac:dyDescent="0.2">
      <c r="A801" s="832">
        <v>11</v>
      </c>
      <c r="B801" s="833" t="s">
        <v>2224</v>
      </c>
      <c r="C801" s="833" t="s">
        <v>2230</v>
      </c>
      <c r="D801" s="834" t="s">
        <v>4292</v>
      </c>
      <c r="E801" s="835" t="s">
        <v>2250</v>
      </c>
      <c r="F801" s="833" t="s">
        <v>2227</v>
      </c>
      <c r="G801" s="833" t="s">
        <v>2274</v>
      </c>
      <c r="H801" s="833" t="s">
        <v>606</v>
      </c>
      <c r="I801" s="833" t="s">
        <v>2310</v>
      </c>
      <c r="J801" s="833" t="s">
        <v>2311</v>
      </c>
      <c r="K801" s="833" t="s">
        <v>2312</v>
      </c>
      <c r="L801" s="836">
        <v>748.12</v>
      </c>
      <c r="M801" s="836">
        <v>748.12</v>
      </c>
      <c r="N801" s="833">
        <v>1</v>
      </c>
      <c r="O801" s="837">
        <v>1</v>
      </c>
      <c r="P801" s="836">
        <v>748.12</v>
      </c>
      <c r="Q801" s="838">
        <v>1</v>
      </c>
      <c r="R801" s="833">
        <v>1</v>
      </c>
      <c r="S801" s="838">
        <v>1</v>
      </c>
      <c r="T801" s="837">
        <v>1</v>
      </c>
      <c r="U801" s="839">
        <v>1</v>
      </c>
    </row>
    <row r="802" spans="1:21" ht="14.45" customHeight="1" x14ac:dyDescent="0.2">
      <c r="A802" s="832">
        <v>11</v>
      </c>
      <c r="B802" s="833" t="s">
        <v>2224</v>
      </c>
      <c r="C802" s="833" t="s">
        <v>2230</v>
      </c>
      <c r="D802" s="834" t="s">
        <v>4292</v>
      </c>
      <c r="E802" s="835" t="s">
        <v>2250</v>
      </c>
      <c r="F802" s="833" t="s">
        <v>2227</v>
      </c>
      <c r="G802" s="833" t="s">
        <v>2274</v>
      </c>
      <c r="H802" s="833" t="s">
        <v>606</v>
      </c>
      <c r="I802" s="833" t="s">
        <v>3199</v>
      </c>
      <c r="J802" s="833" t="s">
        <v>3200</v>
      </c>
      <c r="K802" s="833" t="s">
        <v>3201</v>
      </c>
      <c r="L802" s="836">
        <v>600.29999999999995</v>
      </c>
      <c r="M802" s="836">
        <v>1200.5999999999999</v>
      </c>
      <c r="N802" s="833">
        <v>2</v>
      </c>
      <c r="O802" s="837">
        <v>2</v>
      </c>
      <c r="P802" s="836">
        <v>1200.5999999999999</v>
      </c>
      <c r="Q802" s="838">
        <v>1</v>
      </c>
      <c r="R802" s="833">
        <v>2</v>
      </c>
      <c r="S802" s="838">
        <v>1</v>
      </c>
      <c r="T802" s="837">
        <v>2</v>
      </c>
      <c r="U802" s="839">
        <v>1</v>
      </c>
    </row>
    <row r="803" spans="1:21" ht="14.45" customHeight="1" x14ac:dyDescent="0.2">
      <c r="A803" s="832">
        <v>11</v>
      </c>
      <c r="B803" s="833" t="s">
        <v>2224</v>
      </c>
      <c r="C803" s="833" t="s">
        <v>2230</v>
      </c>
      <c r="D803" s="834" t="s">
        <v>4292</v>
      </c>
      <c r="E803" s="835" t="s">
        <v>2250</v>
      </c>
      <c r="F803" s="833" t="s">
        <v>2227</v>
      </c>
      <c r="G803" s="833" t="s">
        <v>2274</v>
      </c>
      <c r="H803" s="833" t="s">
        <v>606</v>
      </c>
      <c r="I803" s="833" t="s">
        <v>2779</v>
      </c>
      <c r="J803" s="833" t="s">
        <v>2762</v>
      </c>
      <c r="K803" s="833" t="s">
        <v>2763</v>
      </c>
      <c r="L803" s="836">
        <v>1382.99</v>
      </c>
      <c r="M803" s="836">
        <v>4148.97</v>
      </c>
      <c r="N803" s="833">
        <v>3</v>
      </c>
      <c r="O803" s="837">
        <v>2</v>
      </c>
      <c r="P803" s="836">
        <v>4148.97</v>
      </c>
      <c r="Q803" s="838">
        <v>1</v>
      </c>
      <c r="R803" s="833">
        <v>3</v>
      </c>
      <c r="S803" s="838">
        <v>1</v>
      </c>
      <c r="T803" s="837">
        <v>2</v>
      </c>
      <c r="U803" s="839">
        <v>1</v>
      </c>
    </row>
    <row r="804" spans="1:21" ht="14.45" customHeight="1" x14ac:dyDescent="0.2">
      <c r="A804" s="832">
        <v>11</v>
      </c>
      <c r="B804" s="833" t="s">
        <v>2224</v>
      </c>
      <c r="C804" s="833" t="s">
        <v>2230</v>
      </c>
      <c r="D804" s="834" t="s">
        <v>4292</v>
      </c>
      <c r="E804" s="835" t="s">
        <v>2250</v>
      </c>
      <c r="F804" s="833" t="s">
        <v>2227</v>
      </c>
      <c r="G804" s="833" t="s">
        <v>2269</v>
      </c>
      <c r="H804" s="833" t="s">
        <v>606</v>
      </c>
      <c r="I804" s="833" t="s">
        <v>2302</v>
      </c>
      <c r="J804" s="833" t="s">
        <v>2311</v>
      </c>
      <c r="K804" s="833" t="s">
        <v>2324</v>
      </c>
      <c r="L804" s="836">
        <v>748.12</v>
      </c>
      <c r="M804" s="836">
        <v>2244.36</v>
      </c>
      <c r="N804" s="833">
        <v>3</v>
      </c>
      <c r="O804" s="837">
        <v>3</v>
      </c>
      <c r="P804" s="836">
        <v>2244.36</v>
      </c>
      <c r="Q804" s="838">
        <v>1</v>
      </c>
      <c r="R804" s="833">
        <v>3</v>
      </c>
      <c r="S804" s="838">
        <v>1</v>
      </c>
      <c r="T804" s="837">
        <v>3</v>
      </c>
      <c r="U804" s="839">
        <v>1</v>
      </c>
    </row>
    <row r="805" spans="1:21" ht="14.45" customHeight="1" x14ac:dyDescent="0.2">
      <c r="A805" s="832">
        <v>11</v>
      </c>
      <c r="B805" s="833" t="s">
        <v>2224</v>
      </c>
      <c r="C805" s="833" t="s">
        <v>2230</v>
      </c>
      <c r="D805" s="834" t="s">
        <v>4292</v>
      </c>
      <c r="E805" s="835" t="s">
        <v>2250</v>
      </c>
      <c r="F805" s="833" t="s">
        <v>2227</v>
      </c>
      <c r="G805" s="833" t="s">
        <v>2269</v>
      </c>
      <c r="H805" s="833" t="s">
        <v>606</v>
      </c>
      <c r="I805" s="833" t="s">
        <v>2349</v>
      </c>
      <c r="J805" s="833" t="s">
        <v>2350</v>
      </c>
      <c r="K805" s="833" t="s">
        <v>2351</v>
      </c>
      <c r="L805" s="836">
        <v>1000</v>
      </c>
      <c r="M805" s="836">
        <v>1000</v>
      </c>
      <c r="N805" s="833">
        <v>1</v>
      </c>
      <c r="O805" s="837">
        <v>1</v>
      </c>
      <c r="P805" s="836">
        <v>1000</v>
      </c>
      <c r="Q805" s="838">
        <v>1</v>
      </c>
      <c r="R805" s="833">
        <v>1</v>
      </c>
      <c r="S805" s="838">
        <v>1</v>
      </c>
      <c r="T805" s="837">
        <v>1</v>
      </c>
      <c r="U805" s="839">
        <v>1</v>
      </c>
    </row>
    <row r="806" spans="1:21" ht="14.45" customHeight="1" x14ac:dyDescent="0.2">
      <c r="A806" s="832">
        <v>11</v>
      </c>
      <c r="B806" s="833" t="s">
        <v>2224</v>
      </c>
      <c r="C806" s="833" t="s">
        <v>2230</v>
      </c>
      <c r="D806" s="834" t="s">
        <v>4292</v>
      </c>
      <c r="E806" s="835" t="s">
        <v>2250</v>
      </c>
      <c r="F806" s="833" t="s">
        <v>2227</v>
      </c>
      <c r="G806" s="833" t="s">
        <v>2269</v>
      </c>
      <c r="H806" s="833" t="s">
        <v>606</v>
      </c>
      <c r="I806" s="833" t="s">
        <v>2325</v>
      </c>
      <c r="J806" s="833" t="s">
        <v>2326</v>
      </c>
      <c r="K806" s="833" t="s">
        <v>2327</v>
      </c>
      <c r="L806" s="836">
        <v>350</v>
      </c>
      <c r="M806" s="836">
        <v>700</v>
      </c>
      <c r="N806" s="833">
        <v>2</v>
      </c>
      <c r="O806" s="837">
        <v>2</v>
      </c>
      <c r="P806" s="836">
        <v>700</v>
      </c>
      <c r="Q806" s="838">
        <v>1</v>
      </c>
      <c r="R806" s="833">
        <v>2</v>
      </c>
      <c r="S806" s="838">
        <v>1</v>
      </c>
      <c r="T806" s="837">
        <v>2</v>
      </c>
      <c r="U806" s="839">
        <v>1</v>
      </c>
    </row>
    <row r="807" spans="1:21" ht="14.45" customHeight="1" x14ac:dyDescent="0.2">
      <c r="A807" s="832">
        <v>11</v>
      </c>
      <c r="B807" s="833" t="s">
        <v>2224</v>
      </c>
      <c r="C807" s="833" t="s">
        <v>2230</v>
      </c>
      <c r="D807" s="834" t="s">
        <v>4292</v>
      </c>
      <c r="E807" s="835" t="s">
        <v>2250</v>
      </c>
      <c r="F807" s="833" t="s">
        <v>2227</v>
      </c>
      <c r="G807" s="833" t="s">
        <v>2269</v>
      </c>
      <c r="H807" s="833" t="s">
        <v>606</v>
      </c>
      <c r="I807" s="833" t="s">
        <v>2270</v>
      </c>
      <c r="J807" s="833" t="s">
        <v>2271</v>
      </c>
      <c r="K807" s="833" t="s">
        <v>2272</v>
      </c>
      <c r="L807" s="836">
        <v>500</v>
      </c>
      <c r="M807" s="836">
        <v>500</v>
      </c>
      <c r="N807" s="833">
        <v>1</v>
      </c>
      <c r="O807" s="837">
        <v>1</v>
      </c>
      <c r="P807" s="836">
        <v>500</v>
      </c>
      <c r="Q807" s="838">
        <v>1</v>
      </c>
      <c r="R807" s="833">
        <v>1</v>
      </c>
      <c r="S807" s="838">
        <v>1</v>
      </c>
      <c r="T807" s="837">
        <v>1</v>
      </c>
      <c r="U807" s="839">
        <v>1</v>
      </c>
    </row>
    <row r="808" spans="1:21" ht="14.45" customHeight="1" x14ac:dyDescent="0.2">
      <c r="A808" s="832">
        <v>11</v>
      </c>
      <c r="B808" s="833" t="s">
        <v>2224</v>
      </c>
      <c r="C808" s="833" t="s">
        <v>2230</v>
      </c>
      <c r="D808" s="834" t="s">
        <v>4292</v>
      </c>
      <c r="E808" s="835" t="s">
        <v>2250</v>
      </c>
      <c r="F808" s="833" t="s">
        <v>2227</v>
      </c>
      <c r="G808" s="833" t="s">
        <v>2269</v>
      </c>
      <c r="H808" s="833" t="s">
        <v>606</v>
      </c>
      <c r="I808" s="833" t="s">
        <v>2679</v>
      </c>
      <c r="J808" s="833" t="s">
        <v>2711</v>
      </c>
      <c r="K808" s="833" t="s">
        <v>3202</v>
      </c>
      <c r="L808" s="836">
        <v>58.5</v>
      </c>
      <c r="M808" s="836">
        <v>58.5</v>
      </c>
      <c r="N808" s="833">
        <v>1</v>
      </c>
      <c r="O808" s="837">
        <v>1</v>
      </c>
      <c r="P808" s="836">
        <v>58.5</v>
      </c>
      <c r="Q808" s="838">
        <v>1</v>
      </c>
      <c r="R808" s="833">
        <v>1</v>
      </c>
      <c r="S808" s="838">
        <v>1</v>
      </c>
      <c r="T808" s="837">
        <v>1</v>
      </c>
      <c r="U808" s="839">
        <v>1</v>
      </c>
    </row>
    <row r="809" spans="1:21" ht="14.45" customHeight="1" x14ac:dyDescent="0.2">
      <c r="A809" s="832">
        <v>11</v>
      </c>
      <c r="B809" s="833" t="s">
        <v>2224</v>
      </c>
      <c r="C809" s="833" t="s">
        <v>2230</v>
      </c>
      <c r="D809" s="834" t="s">
        <v>4292</v>
      </c>
      <c r="E809" s="835" t="s">
        <v>2250</v>
      </c>
      <c r="F809" s="833" t="s">
        <v>2227</v>
      </c>
      <c r="G809" s="833" t="s">
        <v>2269</v>
      </c>
      <c r="H809" s="833" t="s">
        <v>606</v>
      </c>
      <c r="I809" s="833" t="s">
        <v>2289</v>
      </c>
      <c r="J809" s="833" t="s">
        <v>2290</v>
      </c>
      <c r="K809" s="833" t="s">
        <v>2291</v>
      </c>
      <c r="L809" s="836">
        <v>971.25</v>
      </c>
      <c r="M809" s="836">
        <v>8741.25</v>
      </c>
      <c r="N809" s="833">
        <v>9</v>
      </c>
      <c r="O809" s="837">
        <v>9</v>
      </c>
      <c r="P809" s="836">
        <v>8741.25</v>
      </c>
      <c r="Q809" s="838">
        <v>1</v>
      </c>
      <c r="R809" s="833">
        <v>9</v>
      </c>
      <c r="S809" s="838">
        <v>1</v>
      </c>
      <c r="T809" s="837">
        <v>9</v>
      </c>
      <c r="U809" s="839">
        <v>1</v>
      </c>
    </row>
    <row r="810" spans="1:21" ht="14.45" customHeight="1" x14ac:dyDescent="0.2">
      <c r="A810" s="832">
        <v>11</v>
      </c>
      <c r="B810" s="833" t="s">
        <v>2224</v>
      </c>
      <c r="C810" s="833" t="s">
        <v>2230</v>
      </c>
      <c r="D810" s="834" t="s">
        <v>4292</v>
      </c>
      <c r="E810" s="835" t="s">
        <v>2250</v>
      </c>
      <c r="F810" s="833" t="s">
        <v>2227</v>
      </c>
      <c r="G810" s="833" t="s">
        <v>2269</v>
      </c>
      <c r="H810" s="833" t="s">
        <v>606</v>
      </c>
      <c r="I810" s="833" t="s">
        <v>2473</v>
      </c>
      <c r="J810" s="833" t="s">
        <v>2474</v>
      </c>
      <c r="K810" s="833" t="s">
        <v>2475</v>
      </c>
      <c r="L810" s="836">
        <v>180</v>
      </c>
      <c r="M810" s="836">
        <v>180</v>
      </c>
      <c r="N810" s="833">
        <v>1</v>
      </c>
      <c r="O810" s="837">
        <v>1</v>
      </c>
      <c r="P810" s="836">
        <v>180</v>
      </c>
      <c r="Q810" s="838">
        <v>1</v>
      </c>
      <c r="R810" s="833">
        <v>1</v>
      </c>
      <c r="S810" s="838">
        <v>1</v>
      </c>
      <c r="T810" s="837">
        <v>1</v>
      </c>
      <c r="U810" s="839">
        <v>1</v>
      </c>
    </row>
    <row r="811" spans="1:21" ht="14.45" customHeight="1" x14ac:dyDescent="0.2">
      <c r="A811" s="832">
        <v>11</v>
      </c>
      <c r="B811" s="833" t="s">
        <v>2224</v>
      </c>
      <c r="C811" s="833" t="s">
        <v>2230</v>
      </c>
      <c r="D811" s="834" t="s">
        <v>4292</v>
      </c>
      <c r="E811" s="835" t="s">
        <v>2250</v>
      </c>
      <c r="F811" s="833" t="s">
        <v>2227</v>
      </c>
      <c r="G811" s="833" t="s">
        <v>2269</v>
      </c>
      <c r="H811" s="833" t="s">
        <v>606</v>
      </c>
      <c r="I811" s="833" t="s">
        <v>2500</v>
      </c>
      <c r="J811" s="833" t="s">
        <v>2501</v>
      </c>
      <c r="K811" s="833"/>
      <c r="L811" s="836">
        <v>600</v>
      </c>
      <c r="M811" s="836">
        <v>600</v>
      </c>
      <c r="N811" s="833">
        <v>1</v>
      </c>
      <c r="O811" s="837">
        <v>1</v>
      </c>
      <c r="P811" s="836"/>
      <c r="Q811" s="838">
        <v>0</v>
      </c>
      <c r="R811" s="833"/>
      <c r="S811" s="838">
        <v>0</v>
      </c>
      <c r="T811" s="837"/>
      <c r="U811" s="839">
        <v>0</v>
      </c>
    </row>
    <row r="812" spans="1:21" ht="14.45" customHeight="1" x14ac:dyDescent="0.2">
      <c r="A812" s="832">
        <v>11</v>
      </c>
      <c r="B812" s="833" t="s">
        <v>2224</v>
      </c>
      <c r="C812" s="833" t="s">
        <v>2230</v>
      </c>
      <c r="D812" s="834" t="s">
        <v>4292</v>
      </c>
      <c r="E812" s="835" t="s">
        <v>2250</v>
      </c>
      <c r="F812" s="833" t="s">
        <v>2227</v>
      </c>
      <c r="G812" s="833" t="s">
        <v>2269</v>
      </c>
      <c r="H812" s="833" t="s">
        <v>606</v>
      </c>
      <c r="I812" s="833" t="s">
        <v>2720</v>
      </c>
      <c r="J812" s="833" t="s">
        <v>2509</v>
      </c>
      <c r="K812" s="833" t="s">
        <v>2721</v>
      </c>
      <c r="L812" s="836">
        <v>1600</v>
      </c>
      <c r="M812" s="836">
        <v>9600</v>
      </c>
      <c r="N812" s="833">
        <v>6</v>
      </c>
      <c r="O812" s="837">
        <v>6</v>
      </c>
      <c r="P812" s="836">
        <v>8000</v>
      </c>
      <c r="Q812" s="838">
        <v>0.83333333333333337</v>
      </c>
      <c r="R812" s="833">
        <v>5</v>
      </c>
      <c r="S812" s="838">
        <v>0.83333333333333337</v>
      </c>
      <c r="T812" s="837">
        <v>5</v>
      </c>
      <c r="U812" s="839">
        <v>0.83333333333333337</v>
      </c>
    </row>
    <row r="813" spans="1:21" ht="14.45" customHeight="1" x14ac:dyDescent="0.2">
      <c r="A813" s="832">
        <v>11</v>
      </c>
      <c r="B813" s="833" t="s">
        <v>2224</v>
      </c>
      <c r="C813" s="833" t="s">
        <v>2230</v>
      </c>
      <c r="D813" s="834" t="s">
        <v>4292</v>
      </c>
      <c r="E813" s="835" t="s">
        <v>2250</v>
      </c>
      <c r="F813" s="833" t="s">
        <v>2227</v>
      </c>
      <c r="G813" s="833" t="s">
        <v>2269</v>
      </c>
      <c r="H813" s="833" t="s">
        <v>606</v>
      </c>
      <c r="I813" s="833" t="s">
        <v>2724</v>
      </c>
      <c r="J813" s="833" t="s">
        <v>2725</v>
      </c>
      <c r="K813" s="833" t="s">
        <v>2726</v>
      </c>
      <c r="L813" s="836">
        <v>350</v>
      </c>
      <c r="M813" s="836">
        <v>350</v>
      </c>
      <c r="N813" s="833">
        <v>1</v>
      </c>
      <c r="O813" s="837">
        <v>1</v>
      </c>
      <c r="P813" s="836">
        <v>350</v>
      </c>
      <c r="Q813" s="838">
        <v>1</v>
      </c>
      <c r="R813" s="833">
        <v>1</v>
      </c>
      <c r="S813" s="838">
        <v>1</v>
      </c>
      <c r="T813" s="837">
        <v>1</v>
      </c>
      <c r="U813" s="839">
        <v>1</v>
      </c>
    </row>
    <row r="814" spans="1:21" ht="14.45" customHeight="1" x14ac:dyDescent="0.2">
      <c r="A814" s="832">
        <v>11</v>
      </c>
      <c r="B814" s="833" t="s">
        <v>2224</v>
      </c>
      <c r="C814" s="833" t="s">
        <v>2230</v>
      </c>
      <c r="D814" s="834" t="s">
        <v>4292</v>
      </c>
      <c r="E814" s="835" t="s">
        <v>2250</v>
      </c>
      <c r="F814" s="833" t="s">
        <v>2227</v>
      </c>
      <c r="G814" s="833" t="s">
        <v>2269</v>
      </c>
      <c r="H814" s="833" t="s">
        <v>606</v>
      </c>
      <c r="I814" s="833" t="s">
        <v>2727</v>
      </c>
      <c r="J814" s="833" t="s">
        <v>2728</v>
      </c>
      <c r="K814" s="833" t="s">
        <v>2729</v>
      </c>
      <c r="L814" s="836">
        <v>3200</v>
      </c>
      <c r="M814" s="836">
        <v>6400</v>
      </c>
      <c r="N814" s="833">
        <v>2</v>
      </c>
      <c r="O814" s="837">
        <v>2</v>
      </c>
      <c r="P814" s="836">
        <v>3200</v>
      </c>
      <c r="Q814" s="838">
        <v>0.5</v>
      </c>
      <c r="R814" s="833">
        <v>1</v>
      </c>
      <c r="S814" s="838">
        <v>0.5</v>
      </c>
      <c r="T814" s="837">
        <v>1</v>
      </c>
      <c r="U814" s="839">
        <v>0.5</v>
      </c>
    </row>
    <row r="815" spans="1:21" ht="14.45" customHeight="1" x14ac:dyDescent="0.2">
      <c r="A815" s="832">
        <v>11</v>
      </c>
      <c r="B815" s="833" t="s">
        <v>2224</v>
      </c>
      <c r="C815" s="833" t="s">
        <v>2230</v>
      </c>
      <c r="D815" s="834" t="s">
        <v>4292</v>
      </c>
      <c r="E815" s="835" t="s">
        <v>2250</v>
      </c>
      <c r="F815" s="833" t="s">
        <v>2227</v>
      </c>
      <c r="G815" s="833" t="s">
        <v>2269</v>
      </c>
      <c r="H815" s="833" t="s">
        <v>606</v>
      </c>
      <c r="I815" s="833" t="s">
        <v>2505</v>
      </c>
      <c r="J815" s="833" t="s">
        <v>2506</v>
      </c>
      <c r="K815" s="833" t="s">
        <v>2507</v>
      </c>
      <c r="L815" s="836">
        <v>600</v>
      </c>
      <c r="M815" s="836">
        <v>1800</v>
      </c>
      <c r="N815" s="833">
        <v>3</v>
      </c>
      <c r="O815" s="837">
        <v>3</v>
      </c>
      <c r="P815" s="836">
        <v>1200</v>
      </c>
      <c r="Q815" s="838">
        <v>0.66666666666666663</v>
      </c>
      <c r="R815" s="833">
        <v>2</v>
      </c>
      <c r="S815" s="838">
        <v>0.66666666666666663</v>
      </c>
      <c r="T815" s="837">
        <v>2</v>
      </c>
      <c r="U815" s="839">
        <v>0.66666666666666663</v>
      </c>
    </row>
    <row r="816" spans="1:21" ht="14.45" customHeight="1" x14ac:dyDescent="0.2">
      <c r="A816" s="832">
        <v>11</v>
      </c>
      <c r="B816" s="833" t="s">
        <v>2224</v>
      </c>
      <c r="C816" s="833" t="s">
        <v>2230</v>
      </c>
      <c r="D816" s="834" t="s">
        <v>4292</v>
      </c>
      <c r="E816" s="835" t="s">
        <v>2250</v>
      </c>
      <c r="F816" s="833" t="s">
        <v>2227</v>
      </c>
      <c r="G816" s="833" t="s">
        <v>2269</v>
      </c>
      <c r="H816" s="833" t="s">
        <v>606</v>
      </c>
      <c r="I816" s="833" t="s">
        <v>3203</v>
      </c>
      <c r="J816" s="833" t="s">
        <v>3204</v>
      </c>
      <c r="K816" s="833" t="s">
        <v>3205</v>
      </c>
      <c r="L816" s="836">
        <v>400</v>
      </c>
      <c r="M816" s="836">
        <v>400</v>
      </c>
      <c r="N816" s="833">
        <v>1</v>
      </c>
      <c r="O816" s="837">
        <v>1</v>
      </c>
      <c r="P816" s="836">
        <v>400</v>
      </c>
      <c r="Q816" s="838">
        <v>1</v>
      </c>
      <c r="R816" s="833">
        <v>1</v>
      </c>
      <c r="S816" s="838">
        <v>1</v>
      </c>
      <c r="T816" s="837">
        <v>1</v>
      </c>
      <c r="U816" s="839">
        <v>1</v>
      </c>
    </row>
    <row r="817" spans="1:21" ht="14.45" customHeight="1" x14ac:dyDescent="0.2">
      <c r="A817" s="832">
        <v>11</v>
      </c>
      <c r="B817" s="833" t="s">
        <v>2224</v>
      </c>
      <c r="C817" s="833" t="s">
        <v>2230</v>
      </c>
      <c r="D817" s="834" t="s">
        <v>4292</v>
      </c>
      <c r="E817" s="835" t="s">
        <v>2250</v>
      </c>
      <c r="F817" s="833" t="s">
        <v>2227</v>
      </c>
      <c r="G817" s="833" t="s">
        <v>2269</v>
      </c>
      <c r="H817" s="833" t="s">
        <v>606</v>
      </c>
      <c r="I817" s="833" t="s">
        <v>3025</v>
      </c>
      <c r="J817" s="833" t="s">
        <v>3026</v>
      </c>
      <c r="K817" s="833" t="s">
        <v>3027</v>
      </c>
      <c r="L817" s="836">
        <v>180</v>
      </c>
      <c r="M817" s="836">
        <v>180</v>
      </c>
      <c r="N817" s="833">
        <v>1</v>
      </c>
      <c r="O817" s="837">
        <v>1</v>
      </c>
      <c r="P817" s="836"/>
      <c r="Q817" s="838">
        <v>0</v>
      </c>
      <c r="R817" s="833"/>
      <c r="S817" s="838">
        <v>0</v>
      </c>
      <c r="T817" s="837"/>
      <c r="U817" s="839">
        <v>0</v>
      </c>
    </row>
    <row r="818" spans="1:21" ht="14.45" customHeight="1" x14ac:dyDescent="0.2">
      <c r="A818" s="832">
        <v>11</v>
      </c>
      <c r="B818" s="833" t="s">
        <v>2224</v>
      </c>
      <c r="C818" s="833" t="s">
        <v>2230</v>
      </c>
      <c r="D818" s="834" t="s">
        <v>4292</v>
      </c>
      <c r="E818" s="835" t="s">
        <v>2250</v>
      </c>
      <c r="F818" s="833" t="s">
        <v>2227</v>
      </c>
      <c r="G818" s="833" t="s">
        <v>2269</v>
      </c>
      <c r="H818" s="833" t="s">
        <v>606</v>
      </c>
      <c r="I818" s="833" t="s">
        <v>2508</v>
      </c>
      <c r="J818" s="833" t="s">
        <v>2509</v>
      </c>
      <c r="K818" s="833" t="s">
        <v>2510</v>
      </c>
      <c r="L818" s="836">
        <v>3200</v>
      </c>
      <c r="M818" s="836">
        <v>3200</v>
      </c>
      <c r="N818" s="833">
        <v>1</v>
      </c>
      <c r="O818" s="837">
        <v>1</v>
      </c>
      <c r="P818" s="836">
        <v>3200</v>
      </c>
      <c r="Q818" s="838">
        <v>1</v>
      </c>
      <c r="R818" s="833">
        <v>1</v>
      </c>
      <c r="S818" s="838">
        <v>1</v>
      </c>
      <c r="T818" s="837">
        <v>1</v>
      </c>
      <c r="U818" s="839">
        <v>1</v>
      </c>
    </row>
    <row r="819" spans="1:21" ht="14.45" customHeight="1" x14ac:dyDescent="0.2">
      <c r="A819" s="832">
        <v>11</v>
      </c>
      <c r="B819" s="833" t="s">
        <v>2224</v>
      </c>
      <c r="C819" s="833" t="s">
        <v>2230</v>
      </c>
      <c r="D819" s="834" t="s">
        <v>4292</v>
      </c>
      <c r="E819" s="835" t="s">
        <v>2250</v>
      </c>
      <c r="F819" s="833" t="s">
        <v>2227</v>
      </c>
      <c r="G819" s="833" t="s">
        <v>2269</v>
      </c>
      <c r="H819" s="833" t="s">
        <v>606</v>
      </c>
      <c r="I819" s="833" t="s">
        <v>3091</v>
      </c>
      <c r="J819" s="833" t="s">
        <v>3092</v>
      </c>
      <c r="K819" s="833" t="s">
        <v>3093</v>
      </c>
      <c r="L819" s="836">
        <v>180</v>
      </c>
      <c r="M819" s="836">
        <v>180</v>
      </c>
      <c r="N819" s="833">
        <v>1</v>
      </c>
      <c r="O819" s="837">
        <v>1</v>
      </c>
      <c r="P819" s="836">
        <v>180</v>
      </c>
      <c r="Q819" s="838">
        <v>1</v>
      </c>
      <c r="R819" s="833">
        <v>1</v>
      </c>
      <c r="S819" s="838">
        <v>1</v>
      </c>
      <c r="T819" s="837">
        <v>1</v>
      </c>
      <c r="U819" s="839">
        <v>1</v>
      </c>
    </row>
    <row r="820" spans="1:21" ht="14.45" customHeight="1" x14ac:dyDescent="0.2">
      <c r="A820" s="832">
        <v>11</v>
      </c>
      <c r="B820" s="833" t="s">
        <v>2224</v>
      </c>
      <c r="C820" s="833" t="s">
        <v>2230</v>
      </c>
      <c r="D820" s="834" t="s">
        <v>4292</v>
      </c>
      <c r="E820" s="835" t="s">
        <v>2250</v>
      </c>
      <c r="F820" s="833" t="s">
        <v>2227</v>
      </c>
      <c r="G820" s="833" t="s">
        <v>2292</v>
      </c>
      <c r="H820" s="833" t="s">
        <v>606</v>
      </c>
      <c r="I820" s="833" t="s">
        <v>2345</v>
      </c>
      <c r="J820" s="833" t="s">
        <v>2285</v>
      </c>
      <c r="K820" s="833" t="s">
        <v>2352</v>
      </c>
      <c r="L820" s="836">
        <v>200</v>
      </c>
      <c r="M820" s="836">
        <v>15800</v>
      </c>
      <c r="N820" s="833">
        <v>79</v>
      </c>
      <c r="O820" s="837">
        <v>40</v>
      </c>
      <c r="P820" s="836">
        <v>14600</v>
      </c>
      <c r="Q820" s="838">
        <v>0.92405063291139244</v>
      </c>
      <c r="R820" s="833">
        <v>73</v>
      </c>
      <c r="S820" s="838">
        <v>0.92405063291139244</v>
      </c>
      <c r="T820" s="837">
        <v>37</v>
      </c>
      <c r="U820" s="839">
        <v>0.92500000000000004</v>
      </c>
    </row>
    <row r="821" spans="1:21" ht="14.45" customHeight="1" x14ac:dyDescent="0.2">
      <c r="A821" s="832">
        <v>11</v>
      </c>
      <c r="B821" s="833" t="s">
        <v>2224</v>
      </c>
      <c r="C821" s="833" t="s">
        <v>2230</v>
      </c>
      <c r="D821" s="834" t="s">
        <v>4292</v>
      </c>
      <c r="E821" s="835" t="s">
        <v>2250</v>
      </c>
      <c r="F821" s="833" t="s">
        <v>2227</v>
      </c>
      <c r="G821" s="833" t="s">
        <v>2292</v>
      </c>
      <c r="H821" s="833" t="s">
        <v>606</v>
      </c>
      <c r="I821" s="833" t="s">
        <v>2293</v>
      </c>
      <c r="J821" s="833" t="s">
        <v>2294</v>
      </c>
      <c r="K821" s="833" t="s">
        <v>2295</v>
      </c>
      <c r="L821" s="836">
        <v>278.75</v>
      </c>
      <c r="M821" s="836">
        <v>17840</v>
      </c>
      <c r="N821" s="833">
        <v>64</v>
      </c>
      <c r="O821" s="837">
        <v>32</v>
      </c>
      <c r="P821" s="836">
        <v>16725</v>
      </c>
      <c r="Q821" s="838">
        <v>0.9375</v>
      </c>
      <c r="R821" s="833">
        <v>60</v>
      </c>
      <c r="S821" s="838">
        <v>0.9375</v>
      </c>
      <c r="T821" s="837">
        <v>30</v>
      </c>
      <c r="U821" s="839">
        <v>0.9375</v>
      </c>
    </row>
    <row r="822" spans="1:21" ht="14.45" customHeight="1" x14ac:dyDescent="0.2">
      <c r="A822" s="832">
        <v>11</v>
      </c>
      <c r="B822" s="833" t="s">
        <v>2224</v>
      </c>
      <c r="C822" s="833" t="s">
        <v>2230</v>
      </c>
      <c r="D822" s="834" t="s">
        <v>4292</v>
      </c>
      <c r="E822" s="835" t="s">
        <v>2250</v>
      </c>
      <c r="F822" s="833" t="s">
        <v>2227</v>
      </c>
      <c r="G822" s="833" t="s">
        <v>2292</v>
      </c>
      <c r="H822" s="833" t="s">
        <v>606</v>
      </c>
      <c r="I822" s="833" t="s">
        <v>2476</v>
      </c>
      <c r="J822" s="833" t="s">
        <v>2526</v>
      </c>
      <c r="K822" s="833" t="s">
        <v>2527</v>
      </c>
      <c r="L822" s="836">
        <v>5000</v>
      </c>
      <c r="M822" s="836">
        <v>5000</v>
      </c>
      <c r="N822" s="833">
        <v>1</v>
      </c>
      <c r="O822" s="837">
        <v>1</v>
      </c>
      <c r="P822" s="836">
        <v>5000</v>
      </c>
      <c r="Q822" s="838">
        <v>1</v>
      </c>
      <c r="R822" s="833">
        <v>1</v>
      </c>
      <c r="S822" s="838">
        <v>1</v>
      </c>
      <c r="T822" s="837">
        <v>1</v>
      </c>
      <c r="U822" s="839">
        <v>1</v>
      </c>
    </row>
    <row r="823" spans="1:21" ht="14.45" customHeight="1" x14ac:dyDescent="0.2">
      <c r="A823" s="832">
        <v>11</v>
      </c>
      <c r="B823" s="833" t="s">
        <v>2224</v>
      </c>
      <c r="C823" s="833" t="s">
        <v>2230</v>
      </c>
      <c r="D823" s="834" t="s">
        <v>4292</v>
      </c>
      <c r="E823" s="835" t="s">
        <v>2250</v>
      </c>
      <c r="F823" s="833" t="s">
        <v>2227</v>
      </c>
      <c r="G823" s="833" t="s">
        <v>2292</v>
      </c>
      <c r="H823" s="833" t="s">
        <v>606</v>
      </c>
      <c r="I823" s="833" t="s">
        <v>3036</v>
      </c>
      <c r="J823" s="833" t="s">
        <v>3037</v>
      </c>
      <c r="K823" s="833" t="s">
        <v>3038</v>
      </c>
      <c r="L823" s="836">
        <v>276.45</v>
      </c>
      <c r="M823" s="836">
        <v>552.9</v>
      </c>
      <c r="N823" s="833">
        <v>2</v>
      </c>
      <c r="O823" s="837">
        <v>1</v>
      </c>
      <c r="P823" s="836">
        <v>552.9</v>
      </c>
      <c r="Q823" s="838">
        <v>1</v>
      </c>
      <c r="R823" s="833">
        <v>2</v>
      </c>
      <c r="S823" s="838">
        <v>1</v>
      </c>
      <c r="T823" s="837">
        <v>1</v>
      </c>
      <c r="U823" s="839">
        <v>1</v>
      </c>
    </row>
    <row r="824" spans="1:21" ht="14.45" customHeight="1" x14ac:dyDescent="0.2">
      <c r="A824" s="832">
        <v>11</v>
      </c>
      <c r="B824" s="833" t="s">
        <v>2224</v>
      </c>
      <c r="C824" s="833" t="s">
        <v>2230</v>
      </c>
      <c r="D824" s="834" t="s">
        <v>4292</v>
      </c>
      <c r="E824" s="835" t="s">
        <v>2250</v>
      </c>
      <c r="F824" s="833" t="s">
        <v>2227</v>
      </c>
      <c r="G824" s="833" t="s">
        <v>2552</v>
      </c>
      <c r="H824" s="833" t="s">
        <v>606</v>
      </c>
      <c r="I824" s="833" t="s">
        <v>2761</v>
      </c>
      <c r="J824" s="833" t="s">
        <v>2762</v>
      </c>
      <c r="K824" s="833" t="s">
        <v>2763</v>
      </c>
      <c r="L824" s="836">
        <v>1659.44</v>
      </c>
      <c r="M824" s="836">
        <v>68037.040000000037</v>
      </c>
      <c r="N824" s="833">
        <v>41</v>
      </c>
      <c r="O824" s="837">
        <v>40</v>
      </c>
      <c r="P824" s="836">
        <v>68037.040000000037</v>
      </c>
      <c r="Q824" s="838">
        <v>1</v>
      </c>
      <c r="R824" s="833">
        <v>41</v>
      </c>
      <c r="S824" s="838">
        <v>1</v>
      </c>
      <c r="T824" s="837">
        <v>40</v>
      </c>
      <c r="U824" s="839">
        <v>1</v>
      </c>
    </row>
    <row r="825" spans="1:21" ht="14.45" customHeight="1" x14ac:dyDescent="0.2">
      <c r="A825" s="832">
        <v>11</v>
      </c>
      <c r="B825" s="833" t="s">
        <v>2224</v>
      </c>
      <c r="C825" s="833" t="s">
        <v>2230</v>
      </c>
      <c r="D825" s="834" t="s">
        <v>4292</v>
      </c>
      <c r="E825" s="835" t="s">
        <v>2250</v>
      </c>
      <c r="F825" s="833" t="s">
        <v>2227</v>
      </c>
      <c r="G825" s="833" t="s">
        <v>2552</v>
      </c>
      <c r="H825" s="833" t="s">
        <v>606</v>
      </c>
      <c r="I825" s="833" t="s">
        <v>2764</v>
      </c>
      <c r="J825" s="833" t="s">
        <v>2765</v>
      </c>
      <c r="K825" s="833" t="s">
        <v>2766</v>
      </c>
      <c r="L825" s="836">
        <v>553.15</v>
      </c>
      <c r="M825" s="836">
        <v>1106.3</v>
      </c>
      <c r="N825" s="833">
        <v>2</v>
      </c>
      <c r="O825" s="837">
        <v>1</v>
      </c>
      <c r="P825" s="836">
        <v>1106.3</v>
      </c>
      <c r="Q825" s="838">
        <v>1</v>
      </c>
      <c r="R825" s="833">
        <v>2</v>
      </c>
      <c r="S825" s="838">
        <v>1</v>
      </c>
      <c r="T825" s="837">
        <v>1</v>
      </c>
      <c r="U825" s="839">
        <v>1</v>
      </c>
    </row>
    <row r="826" spans="1:21" ht="14.45" customHeight="1" x14ac:dyDescent="0.2">
      <c r="A826" s="832">
        <v>11</v>
      </c>
      <c r="B826" s="833" t="s">
        <v>2224</v>
      </c>
      <c r="C826" s="833" t="s">
        <v>2230</v>
      </c>
      <c r="D826" s="834" t="s">
        <v>4292</v>
      </c>
      <c r="E826" s="835" t="s">
        <v>2250</v>
      </c>
      <c r="F826" s="833" t="s">
        <v>2227</v>
      </c>
      <c r="G826" s="833" t="s">
        <v>2552</v>
      </c>
      <c r="H826" s="833" t="s">
        <v>606</v>
      </c>
      <c r="I826" s="833" t="s">
        <v>2477</v>
      </c>
      <c r="J826" s="833" t="s">
        <v>2478</v>
      </c>
      <c r="K826" s="833" t="s">
        <v>2479</v>
      </c>
      <c r="L826" s="836">
        <v>1659.44</v>
      </c>
      <c r="M826" s="836">
        <v>4978.32</v>
      </c>
      <c r="N826" s="833">
        <v>3</v>
      </c>
      <c r="O826" s="837">
        <v>3</v>
      </c>
      <c r="P826" s="836">
        <v>4978.32</v>
      </c>
      <c r="Q826" s="838">
        <v>1</v>
      </c>
      <c r="R826" s="833">
        <v>3</v>
      </c>
      <c r="S826" s="838">
        <v>1</v>
      </c>
      <c r="T826" s="837">
        <v>3</v>
      </c>
      <c r="U826" s="839">
        <v>1</v>
      </c>
    </row>
    <row r="827" spans="1:21" ht="14.45" customHeight="1" x14ac:dyDescent="0.2">
      <c r="A827" s="832">
        <v>11</v>
      </c>
      <c r="B827" s="833" t="s">
        <v>2224</v>
      </c>
      <c r="C827" s="833" t="s">
        <v>2230</v>
      </c>
      <c r="D827" s="834" t="s">
        <v>4292</v>
      </c>
      <c r="E827" s="835" t="s">
        <v>2250</v>
      </c>
      <c r="F827" s="833" t="s">
        <v>2227</v>
      </c>
      <c r="G827" s="833" t="s">
        <v>2553</v>
      </c>
      <c r="H827" s="833" t="s">
        <v>606</v>
      </c>
      <c r="I827" s="833" t="s">
        <v>3206</v>
      </c>
      <c r="J827" s="833" t="s">
        <v>3207</v>
      </c>
      <c r="K827" s="833" t="s">
        <v>3208</v>
      </c>
      <c r="L827" s="836">
        <v>136000</v>
      </c>
      <c r="M827" s="836">
        <v>136000</v>
      </c>
      <c r="N827" s="833">
        <v>1</v>
      </c>
      <c r="O827" s="837">
        <v>1</v>
      </c>
      <c r="P827" s="836"/>
      <c r="Q827" s="838">
        <v>0</v>
      </c>
      <c r="R827" s="833"/>
      <c r="S827" s="838">
        <v>0</v>
      </c>
      <c r="T827" s="837"/>
      <c r="U827" s="839">
        <v>0</v>
      </c>
    </row>
    <row r="828" spans="1:21" ht="14.45" customHeight="1" x14ac:dyDescent="0.2">
      <c r="A828" s="832">
        <v>11</v>
      </c>
      <c r="B828" s="833" t="s">
        <v>2224</v>
      </c>
      <c r="C828" s="833" t="s">
        <v>2230</v>
      </c>
      <c r="D828" s="834" t="s">
        <v>4292</v>
      </c>
      <c r="E828" s="835" t="s">
        <v>2254</v>
      </c>
      <c r="F828" s="833" t="s">
        <v>2225</v>
      </c>
      <c r="G828" s="833" t="s">
        <v>2367</v>
      </c>
      <c r="H828" s="833" t="s">
        <v>606</v>
      </c>
      <c r="I828" s="833" t="s">
        <v>2368</v>
      </c>
      <c r="J828" s="833" t="s">
        <v>2369</v>
      </c>
      <c r="K828" s="833" t="s">
        <v>2370</v>
      </c>
      <c r="L828" s="836">
        <v>23.49</v>
      </c>
      <c r="M828" s="836">
        <v>70.47</v>
      </c>
      <c r="N828" s="833">
        <v>3</v>
      </c>
      <c r="O828" s="837">
        <v>2</v>
      </c>
      <c r="P828" s="836">
        <v>46.98</v>
      </c>
      <c r="Q828" s="838">
        <v>0.66666666666666663</v>
      </c>
      <c r="R828" s="833">
        <v>2</v>
      </c>
      <c r="S828" s="838">
        <v>0.66666666666666663</v>
      </c>
      <c r="T828" s="837">
        <v>1</v>
      </c>
      <c r="U828" s="839">
        <v>0.5</v>
      </c>
    </row>
    <row r="829" spans="1:21" ht="14.45" customHeight="1" x14ac:dyDescent="0.2">
      <c r="A829" s="832">
        <v>11</v>
      </c>
      <c r="B829" s="833" t="s">
        <v>2224</v>
      </c>
      <c r="C829" s="833" t="s">
        <v>2230</v>
      </c>
      <c r="D829" s="834" t="s">
        <v>4292</v>
      </c>
      <c r="E829" s="835" t="s">
        <v>2254</v>
      </c>
      <c r="F829" s="833" t="s">
        <v>2225</v>
      </c>
      <c r="G829" s="833" t="s">
        <v>2367</v>
      </c>
      <c r="H829" s="833" t="s">
        <v>606</v>
      </c>
      <c r="I829" s="833" t="s">
        <v>2557</v>
      </c>
      <c r="J829" s="833" t="s">
        <v>2369</v>
      </c>
      <c r="K829" s="833" t="s">
        <v>2558</v>
      </c>
      <c r="L829" s="836">
        <v>70.48</v>
      </c>
      <c r="M829" s="836">
        <v>211.44</v>
      </c>
      <c r="N829" s="833">
        <v>3</v>
      </c>
      <c r="O829" s="837">
        <v>3</v>
      </c>
      <c r="P829" s="836"/>
      <c r="Q829" s="838">
        <v>0</v>
      </c>
      <c r="R829" s="833"/>
      <c r="S829" s="838">
        <v>0</v>
      </c>
      <c r="T829" s="837"/>
      <c r="U829" s="839">
        <v>0</v>
      </c>
    </row>
    <row r="830" spans="1:21" ht="14.45" customHeight="1" x14ac:dyDescent="0.2">
      <c r="A830" s="832">
        <v>11</v>
      </c>
      <c r="B830" s="833" t="s">
        <v>2224</v>
      </c>
      <c r="C830" s="833" t="s">
        <v>2230</v>
      </c>
      <c r="D830" s="834" t="s">
        <v>4292</v>
      </c>
      <c r="E830" s="835" t="s">
        <v>2254</v>
      </c>
      <c r="F830" s="833" t="s">
        <v>2225</v>
      </c>
      <c r="G830" s="833" t="s">
        <v>2371</v>
      </c>
      <c r="H830" s="833" t="s">
        <v>606</v>
      </c>
      <c r="I830" s="833" t="s">
        <v>3209</v>
      </c>
      <c r="J830" s="833" t="s">
        <v>3210</v>
      </c>
      <c r="K830" s="833" t="s">
        <v>656</v>
      </c>
      <c r="L830" s="836">
        <v>72.55</v>
      </c>
      <c r="M830" s="836">
        <v>72.55</v>
      </c>
      <c r="N830" s="833">
        <v>1</v>
      </c>
      <c r="O830" s="837">
        <v>0.5</v>
      </c>
      <c r="P830" s="836"/>
      <c r="Q830" s="838">
        <v>0</v>
      </c>
      <c r="R830" s="833"/>
      <c r="S830" s="838">
        <v>0</v>
      </c>
      <c r="T830" s="837"/>
      <c r="U830" s="839">
        <v>0</v>
      </c>
    </row>
    <row r="831" spans="1:21" ht="14.45" customHeight="1" x14ac:dyDescent="0.2">
      <c r="A831" s="832">
        <v>11</v>
      </c>
      <c r="B831" s="833" t="s">
        <v>2224</v>
      </c>
      <c r="C831" s="833" t="s">
        <v>2230</v>
      </c>
      <c r="D831" s="834" t="s">
        <v>4292</v>
      </c>
      <c r="E831" s="835" t="s">
        <v>2254</v>
      </c>
      <c r="F831" s="833" t="s">
        <v>2225</v>
      </c>
      <c r="G831" s="833" t="s">
        <v>3211</v>
      </c>
      <c r="H831" s="833" t="s">
        <v>606</v>
      </c>
      <c r="I831" s="833" t="s">
        <v>3212</v>
      </c>
      <c r="J831" s="833" t="s">
        <v>931</v>
      </c>
      <c r="K831" s="833" t="s">
        <v>3213</v>
      </c>
      <c r="L831" s="836">
        <v>0</v>
      </c>
      <c r="M831" s="836">
        <v>0</v>
      </c>
      <c r="N831" s="833">
        <v>1</v>
      </c>
      <c r="O831" s="837">
        <v>0.5</v>
      </c>
      <c r="P831" s="836"/>
      <c r="Q831" s="838"/>
      <c r="R831" s="833"/>
      <c r="S831" s="838">
        <v>0</v>
      </c>
      <c r="T831" s="837"/>
      <c r="U831" s="839">
        <v>0</v>
      </c>
    </row>
    <row r="832" spans="1:21" ht="14.45" customHeight="1" x14ac:dyDescent="0.2">
      <c r="A832" s="832">
        <v>11</v>
      </c>
      <c r="B832" s="833" t="s">
        <v>2224</v>
      </c>
      <c r="C832" s="833" t="s">
        <v>2230</v>
      </c>
      <c r="D832" s="834" t="s">
        <v>4292</v>
      </c>
      <c r="E832" s="835" t="s">
        <v>2254</v>
      </c>
      <c r="F832" s="833" t="s">
        <v>2225</v>
      </c>
      <c r="G832" s="833" t="s">
        <v>2375</v>
      </c>
      <c r="H832" s="833" t="s">
        <v>606</v>
      </c>
      <c r="I832" s="833" t="s">
        <v>2559</v>
      </c>
      <c r="J832" s="833" t="s">
        <v>2377</v>
      </c>
      <c r="K832" s="833" t="s">
        <v>2378</v>
      </c>
      <c r="L832" s="836">
        <v>159.71</v>
      </c>
      <c r="M832" s="836">
        <v>1916.52</v>
      </c>
      <c r="N832" s="833">
        <v>12</v>
      </c>
      <c r="O832" s="837">
        <v>2</v>
      </c>
      <c r="P832" s="836">
        <v>1437.39</v>
      </c>
      <c r="Q832" s="838">
        <v>0.75000000000000011</v>
      </c>
      <c r="R832" s="833">
        <v>9</v>
      </c>
      <c r="S832" s="838">
        <v>0.75</v>
      </c>
      <c r="T832" s="837">
        <v>1</v>
      </c>
      <c r="U832" s="839">
        <v>0.5</v>
      </c>
    </row>
    <row r="833" spans="1:21" ht="14.45" customHeight="1" x14ac:dyDescent="0.2">
      <c r="A833" s="832">
        <v>11</v>
      </c>
      <c r="B833" s="833" t="s">
        <v>2224</v>
      </c>
      <c r="C833" s="833" t="s">
        <v>2230</v>
      </c>
      <c r="D833" s="834" t="s">
        <v>4292</v>
      </c>
      <c r="E833" s="835" t="s">
        <v>2254</v>
      </c>
      <c r="F833" s="833" t="s">
        <v>2225</v>
      </c>
      <c r="G833" s="833" t="s">
        <v>2375</v>
      </c>
      <c r="H833" s="833" t="s">
        <v>606</v>
      </c>
      <c r="I833" s="833" t="s">
        <v>2376</v>
      </c>
      <c r="J833" s="833" t="s">
        <v>2377</v>
      </c>
      <c r="K833" s="833" t="s">
        <v>2378</v>
      </c>
      <c r="L833" s="836">
        <v>159.71</v>
      </c>
      <c r="M833" s="836">
        <v>8464.630000000001</v>
      </c>
      <c r="N833" s="833">
        <v>53</v>
      </c>
      <c r="O833" s="837">
        <v>15</v>
      </c>
      <c r="P833" s="836">
        <v>3673.3300000000004</v>
      </c>
      <c r="Q833" s="838">
        <v>0.43396226415094341</v>
      </c>
      <c r="R833" s="833">
        <v>23</v>
      </c>
      <c r="S833" s="838">
        <v>0.43396226415094341</v>
      </c>
      <c r="T833" s="837">
        <v>6.5</v>
      </c>
      <c r="U833" s="839">
        <v>0.43333333333333335</v>
      </c>
    </row>
    <row r="834" spans="1:21" ht="14.45" customHeight="1" x14ac:dyDescent="0.2">
      <c r="A834" s="832">
        <v>11</v>
      </c>
      <c r="B834" s="833" t="s">
        <v>2224</v>
      </c>
      <c r="C834" s="833" t="s">
        <v>2230</v>
      </c>
      <c r="D834" s="834" t="s">
        <v>4292</v>
      </c>
      <c r="E834" s="835" t="s">
        <v>2254</v>
      </c>
      <c r="F834" s="833" t="s">
        <v>2225</v>
      </c>
      <c r="G834" s="833" t="s">
        <v>3214</v>
      </c>
      <c r="H834" s="833" t="s">
        <v>650</v>
      </c>
      <c r="I834" s="833" t="s">
        <v>2149</v>
      </c>
      <c r="J834" s="833" t="s">
        <v>2150</v>
      </c>
      <c r="K834" s="833" t="s">
        <v>2151</v>
      </c>
      <c r="L834" s="836">
        <v>119.7</v>
      </c>
      <c r="M834" s="836">
        <v>1436.4</v>
      </c>
      <c r="N834" s="833">
        <v>12</v>
      </c>
      <c r="O834" s="837">
        <v>1</v>
      </c>
      <c r="P834" s="836">
        <v>1436.4</v>
      </c>
      <c r="Q834" s="838">
        <v>1</v>
      </c>
      <c r="R834" s="833">
        <v>12</v>
      </c>
      <c r="S834" s="838">
        <v>1</v>
      </c>
      <c r="T834" s="837">
        <v>1</v>
      </c>
      <c r="U834" s="839">
        <v>1</v>
      </c>
    </row>
    <row r="835" spans="1:21" ht="14.45" customHeight="1" x14ac:dyDescent="0.2">
      <c r="A835" s="832">
        <v>11</v>
      </c>
      <c r="B835" s="833" t="s">
        <v>2224</v>
      </c>
      <c r="C835" s="833" t="s">
        <v>2230</v>
      </c>
      <c r="D835" s="834" t="s">
        <v>4292</v>
      </c>
      <c r="E835" s="835" t="s">
        <v>2254</v>
      </c>
      <c r="F835" s="833" t="s">
        <v>2225</v>
      </c>
      <c r="G835" s="833" t="s">
        <v>2567</v>
      </c>
      <c r="H835" s="833" t="s">
        <v>606</v>
      </c>
      <c r="I835" s="833" t="s">
        <v>3215</v>
      </c>
      <c r="J835" s="833" t="s">
        <v>2569</v>
      </c>
      <c r="K835" s="833" t="s">
        <v>820</v>
      </c>
      <c r="L835" s="836">
        <v>0</v>
      </c>
      <c r="M835" s="836">
        <v>0</v>
      </c>
      <c r="N835" s="833">
        <v>1</v>
      </c>
      <c r="O835" s="837">
        <v>1</v>
      </c>
      <c r="P835" s="836"/>
      <c r="Q835" s="838"/>
      <c r="R835" s="833"/>
      <c r="S835" s="838">
        <v>0</v>
      </c>
      <c r="T835" s="837"/>
      <c r="U835" s="839">
        <v>0</v>
      </c>
    </row>
    <row r="836" spans="1:21" ht="14.45" customHeight="1" x14ac:dyDescent="0.2">
      <c r="A836" s="832">
        <v>11</v>
      </c>
      <c r="B836" s="833" t="s">
        <v>2224</v>
      </c>
      <c r="C836" s="833" t="s">
        <v>2230</v>
      </c>
      <c r="D836" s="834" t="s">
        <v>4292</v>
      </c>
      <c r="E836" s="835" t="s">
        <v>2254</v>
      </c>
      <c r="F836" s="833" t="s">
        <v>2225</v>
      </c>
      <c r="G836" s="833" t="s">
        <v>2328</v>
      </c>
      <c r="H836" s="833" t="s">
        <v>650</v>
      </c>
      <c r="I836" s="833" t="s">
        <v>1880</v>
      </c>
      <c r="J836" s="833" t="s">
        <v>989</v>
      </c>
      <c r="K836" s="833" t="s">
        <v>1029</v>
      </c>
      <c r="L836" s="836">
        <v>170.52</v>
      </c>
      <c r="M836" s="836">
        <v>170.52</v>
      </c>
      <c r="N836" s="833">
        <v>1</v>
      </c>
      <c r="O836" s="837">
        <v>0.5</v>
      </c>
      <c r="P836" s="836"/>
      <c r="Q836" s="838">
        <v>0</v>
      </c>
      <c r="R836" s="833"/>
      <c r="S836" s="838">
        <v>0</v>
      </c>
      <c r="T836" s="837"/>
      <c r="U836" s="839">
        <v>0</v>
      </c>
    </row>
    <row r="837" spans="1:21" ht="14.45" customHeight="1" x14ac:dyDescent="0.2">
      <c r="A837" s="832">
        <v>11</v>
      </c>
      <c r="B837" s="833" t="s">
        <v>2224</v>
      </c>
      <c r="C837" s="833" t="s">
        <v>2230</v>
      </c>
      <c r="D837" s="834" t="s">
        <v>4292</v>
      </c>
      <c r="E837" s="835" t="s">
        <v>2254</v>
      </c>
      <c r="F837" s="833" t="s">
        <v>2225</v>
      </c>
      <c r="G837" s="833" t="s">
        <v>2328</v>
      </c>
      <c r="H837" s="833" t="s">
        <v>606</v>
      </c>
      <c r="I837" s="833" t="s">
        <v>2363</v>
      </c>
      <c r="J837" s="833" t="s">
        <v>989</v>
      </c>
      <c r="K837" s="833" t="s">
        <v>2364</v>
      </c>
      <c r="L837" s="836">
        <v>272.83</v>
      </c>
      <c r="M837" s="836">
        <v>818.49</v>
      </c>
      <c r="N837" s="833">
        <v>3</v>
      </c>
      <c r="O837" s="837">
        <v>1.5</v>
      </c>
      <c r="P837" s="836">
        <v>545.66</v>
      </c>
      <c r="Q837" s="838">
        <v>0.66666666666666663</v>
      </c>
      <c r="R837" s="833">
        <v>2</v>
      </c>
      <c r="S837" s="838">
        <v>0.66666666666666663</v>
      </c>
      <c r="T837" s="837">
        <v>1</v>
      </c>
      <c r="U837" s="839">
        <v>0.66666666666666663</v>
      </c>
    </row>
    <row r="838" spans="1:21" ht="14.45" customHeight="1" x14ac:dyDescent="0.2">
      <c r="A838" s="832">
        <v>11</v>
      </c>
      <c r="B838" s="833" t="s">
        <v>2224</v>
      </c>
      <c r="C838" s="833" t="s">
        <v>2230</v>
      </c>
      <c r="D838" s="834" t="s">
        <v>4292</v>
      </c>
      <c r="E838" s="835" t="s">
        <v>2254</v>
      </c>
      <c r="F838" s="833" t="s">
        <v>2225</v>
      </c>
      <c r="G838" s="833" t="s">
        <v>2328</v>
      </c>
      <c r="H838" s="833" t="s">
        <v>606</v>
      </c>
      <c r="I838" s="833" t="s">
        <v>2363</v>
      </c>
      <c r="J838" s="833" t="s">
        <v>989</v>
      </c>
      <c r="K838" s="833" t="s">
        <v>2364</v>
      </c>
      <c r="L838" s="836">
        <v>153.65</v>
      </c>
      <c r="M838" s="836">
        <v>153.65</v>
      </c>
      <c r="N838" s="833">
        <v>1</v>
      </c>
      <c r="O838" s="837">
        <v>1</v>
      </c>
      <c r="P838" s="836">
        <v>153.65</v>
      </c>
      <c r="Q838" s="838">
        <v>1</v>
      </c>
      <c r="R838" s="833">
        <v>1</v>
      </c>
      <c r="S838" s="838">
        <v>1</v>
      </c>
      <c r="T838" s="837">
        <v>1</v>
      </c>
      <c r="U838" s="839">
        <v>1</v>
      </c>
    </row>
    <row r="839" spans="1:21" ht="14.45" customHeight="1" x14ac:dyDescent="0.2">
      <c r="A839" s="832">
        <v>11</v>
      </c>
      <c r="B839" s="833" t="s">
        <v>2224</v>
      </c>
      <c r="C839" s="833" t="s">
        <v>2230</v>
      </c>
      <c r="D839" s="834" t="s">
        <v>4292</v>
      </c>
      <c r="E839" s="835" t="s">
        <v>2254</v>
      </c>
      <c r="F839" s="833" t="s">
        <v>2225</v>
      </c>
      <c r="G839" s="833" t="s">
        <v>3156</v>
      </c>
      <c r="H839" s="833" t="s">
        <v>606</v>
      </c>
      <c r="I839" s="833" t="s">
        <v>3157</v>
      </c>
      <c r="J839" s="833" t="s">
        <v>1530</v>
      </c>
      <c r="K839" s="833" t="s">
        <v>3158</v>
      </c>
      <c r="L839" s="836">
        <v>236.03</v>
      </c>
      <c r="M839" s="836">
        <v>472.06</v>
      </c>
      <c r="N839" s="833">
        <v>2</v>
      </c>
      <c r="O839" s="837">
        <v>1</v>
      </c>
      <c r="P839" s="836"/>
      <c r="Q839" s="838">
        <v>0</v>
      </c>
      <c r="R839" s="833"/>
      <c r="S839" s="838">
        <v>0</v>
      </c>
      <c r="T839" s="837"/>
      <c r="U839" s="839">
        <v>0</v>
      </c>
    </row>
    <row r="840" spans="1:21" ht="14.45" customHeight="1" x14ac:dyDescent="0.2">
      <c r="A840" s="832">
        <v>11</v>
      </c>
      <c r="B840" s="833" t="s">
        <v>2224</v>
      </c>
      <c r="C840" s="833" t="s">
        <v>2230</v>
      </c>
      <c r="D840" s="834" t="s">
        <v>4292</v>
      </c>
      <c r="E840" s="835" t="s">
        <v>2254</v>
      </c>
      <c r="F840" s="833" t="s">
        <v>2225</v>
      </c>
      <c r="G840" s="833" t="s">
        <v>3156</v>
      </c>
      <c r="H840" s="833" t="s">
        <v>606</v>
      </c>
      <c r="I840" s="833" t="s">
        <v>3216</v>
      </c>
      <c r="J840" s="833" t="s">
        <v>3217</v>
      </c>
      <c r="K840" s="833" t="s">
        <v>3218</v>
      </c>
      <c r="L840" s="836">
        <v>147.85</v>
      </c>
      <c r="M840" s="836">
        <v>147.85</v>
      </c>
      <c r="N840" s="833">
        <v>1</v>
      </c>
      <c r="O840" s="837">
        <v>0.5</v>
      </c>
      <c r="P840" s="836">
        <v>147.85</v>
      </c>
      <c r="Q840" s="838">
        <v>1</v>
      </c>
      <c r="R840" s="833">
        <v>1</v>
      </c>
      <c r="S840" s="838">
        <v>1</v>
      </c>
      <c r="T840" s="837">
        <v>0.5</v>
      </c>
      <c r="U840" s="839">
        <v>1</v>
      </c>
    </row>
    <row r="841" spans="1:21" ht="14.45" customHeight="1" x14ac:dyDescent="0.2">
      <c r="A841" s="832">
        <v>11</v>
      </c>
      <c r="B841" s="833" t="s">
        <v>2224</v>
      </c>
      <c r="C841" s="833" t="s">
        <v>2230</v>
      </c>
      <c r="D841" s="834" t="s">
        <v>4292</v>
      </c>
      <c r="E841" s="835" t="s">
        <v>2254</v>
      </c>
      <c r="F841" s="833" t="s">
        <v>2225</v>
      </c>
      <c r="G841" s="833" t="s">
        <v>2381</v>
      </c>
      <c r="H841" s="833" t="s">
        <v>606</v>
      </c>
      <c r="I841" s="833" t="s">
        <v>3219</v>
      </c>
      <c r="J841" s="833" t="s">
        <v>3220</v>
      </c>
      <c r="K841" s="833" t="s">
        <v>3221</v>
      </c>
      <c r="L841" s="836">
        <v>0</v>
      </c>
      <c r="M841" s="836">
        <v>0</v>
      </c>
      <c r="N841" s="833">
        <v>3</v>
      </c>
      <c r="O841" s="837">
        <v>3</v>
      </c>
      <c r="P841" s="836">
        <v>0</v>
      </c>
      <c r="Q841" s="838"/>
      <c r="R841" s="833">
        <v>2</v>
      </c>
      <c r="S841" s="838">
        <v>0.66666666666666663</v>
      </c>
      <c r="T841" s="837">
        <v>2</v>
      </c>
      <c r="U841" s="839">
        <v>0.66666666666666663</v>
      </c>
    </row>
    <row r="842" spans="1:21" ht="14.45" customHeight="1" x14ac:dyDescent="0.2">
      <c r="A842" s="832">
        <v>11</v>
      </c>
      <c r="B842" s="833" t="s">
        <v>2224</v>
      </c>
      <c r="C842" s="833" t="s">
        <v>2230</v>
      </c>
      <c r="D842" s="834" t="s">
        <v>4292</v>
      </c>
      <c r="E842" s="835" t="s">
        <v>2254</v>
      </c>
      <c r="F842" s="833" t="s">
        <v>2225</v>
      </c>
      <c r="G842" s="833" t="s">
        <v>2381</v>
      </c>
      <c r="H842" s="833" t="s">
        <v>606</v>
      </c>
      <c r="I842" s="833" t="s">
        <v>3162</v>
      </c>
      <c r="J842" s="833" t="s">
        <v>3163</v>
      </c>
      <c r="K842" s="833" t="s">
        <v>3164</v>
      </c>
      <c r="L842" s="836">
        <v>0</v>
      </c>
      <c r="M842" s="836">
        <v>0</v>
      </c>
      <c r="N842" s="833">
        <v>1</v>
      </c>
      <c r="O842" s="837">
        <v>1</v>
      </c>
      <c r="P842" s="836"/>
      <c r="Q842" s="838"/>
      <c r="R842" s="833"/>
      <c r="S842" s="838">
        <v>0</v>
      </c>
      <c r="T842" s="837"/>
      <c r="U842" s="839">
        <v>0</v>
      </c>
    </row>
    <row r="843" spans="1:21" ht="14.45" customHeight="1" x14ac:dyDescent="0.2">
      <c r="A843" s="832">
        <v>11</v>
      </c>
      <c r="B843" s="833" t="s">
        <v>2224</v>
      </c>
      <c r="C843" s="833" t="s">
        <v>2230</v>
      </c>
      <c r="D843" s="834" t="s">
        <v>4292</v>
      </c>
      <c r="E843" s="835" t="s">
        <v>2254</v>
      </c>
      <c r="F843" s="833" t="s">
        <v>2225</v>
      </c>
      <c r="G843" s="833" t="s">
        <v>2381</v>
      </c>
      <c r="H843" s="833" t="s">
        <v>606</v>
      </c>
      <c r="I843" s="833" t="s">
        <v>2385</v>
      </c>
      <c r="J843" s="833" t="s">
        <v>2386</v>
      </c>
      <c r="K843" s="833" t="s">
        <v>2387</v>
      </c>
      <c r="L843" s="836">
        <v>70.48</v>
      </c>
      <c r="M843" s="836">
        <v>70.48</v>
      </c>
      <c r="N843" s="833">
        <v>1</v>
      </c>
      <c r="O843" s="837">
        <v>1</v>
      </c>
      <c r="P843" s="836"/>
      <c r="Q843" s="838">
        <v>0</v>
      </c>
      <c r="R843" s="833"/>
      <c r="S843" s="838">
        <v>0</v>
      </c>
      <c r="T843" s="837"/>
      <c r="U843" s="839">
        <v>0</v>
      </c>
    </row>
    <row r="844" spans="1:21" ht="14.45" customHeight="1" x14ac:dyDescent="0.2">
      <c r="A844" s="832">
        <v>11</v>
      </c>
      <c r="B844" s="833" t="s">
        <v>2224</v>
      </c>
      <c r="C844" s="833" t="s">
        <v>2230</v>
      </c>
      <c r="D844" s="834" t="s">
        <v>4292</v>
      </c>
      <c r="E844" s="835" t="s">
        <v>2254</v>
      </c>
      <c r="F844" s="833" t="s">
        <v>2225</v>
      </c>
      <c r="G844" s="833" t="s">
        <v>2381</v>
      </c>
      <c r="H844" s="833" t="s">
        <v>606</v>
      </c>
      <c r="I844" s="833" t="s">
        <v>3165</v>
      </c>
      <c r="J844" s="833" t="s">
        <v>2389</v>
      </c>
      <c r="K844" s="833" t="s">
        <v>3166</v>
      </c>
      <c r="L844" s="836">
        <v>46.99</v>
      </c>
      <c r="M844" s="836">
        <v>46.99</v>
      </c>
      <c r="N844" s="833">
        <v>1</v>
      </c>
      <c r="O844" s="837">
        <v>1</v>
      </c>
      <c r="P844" s="836"/>
      <c r="Q844" s="838">
        <v>0</v>
      </c>
      <c r="R844" s="833"/>
      <c r="S844" s="838">
        <v>0</v>
      </c>
      <c r="T844" s="837"/>
      <c r="U844" s="839">
        <v>0</v>
      </c>
    </row>
    <row r="845" spans="1:21" ht="14.45" customHeight="1" x14ac:dyDescent="0.2">
      <c r="A845" s="832">
        <v>11</v>
      </c>
      <c r="B845" s="833" t="s">
        <v>2224</v>
      </c>
      <c r="C845" s="833" t="s">
        <v>2230</v>
      </c>
      <c r="D845" s="834" t="s">
        <v>4292</v>
      </c>
      <c r="E845" s="835" t="s">
        <v>2254</v>
      </c>
      <c r="F845" s="833" t="s">
        <v>2225</v>
      </c>
      <c r="G845" s="833" t="s">
        <v>2381</v>
      </c>
      <c r="H845" s="833" t="s">
        <v>606</v>
      </c>
      <c r="I845" s="833" t="s">
        <v>2388</v>
      </c>
      <c r="J845" s="833" t="s">
        <v>2389</v>
      </c>
      <c r="K845" s="833" t="s">
        <v>2390</v>
      </c>
      <c r="L845" s="836">
        <v>117.47</v>
      </c>
      <c r="M845" s="836">
        <v>117.47</v>
      </c>
      <c r="N845" s="833">
        <v>1</v>
      </c>
      <c r="O845" s="837">
        <v>1</v>
      </c>
      <c r="P845" s="836"/>
      <c r="Q845" s="838">
        <v>0</v>
      </c>
      <c r="R845" s="833"/>
      <c r="S845" s="838">
        <v>0</v>
      </c>
      <c r="T845" s="837"/>
      <c r="U845" s="839">
        <v>0</v>
      </c>
    </row>
    <row r="846" spans="1:21" ht="14.45" customHeight="1" x14ac:dyDescent="0.2">
      <c r="A846" s="832">
        <v>11</v>
      </c>
      <c r="B846" s="833" t="s">
        <v>2224</v>
      </c>
      <c r="C846" s="833" t="s">
        <v>2230</v>
      </c>
      <c r="D846" s="834" t="s">
        <v>4292</v>
      </c>
      <c r="E846" s="835" t="s">
        <v>2254</v>
      </c>
      <c r="F846" s="833" t="s">
        <v>2225</v>
      </c>
      <c r="G846" s="833" t="s">
        <v>3048</v>
      </c>
      <c r="H846" s="833" t="s">
        <v>606</v>
      </c>
      <c r="I846" s="833" t="s">
        <v>3049</v>
      </c>
      <c r="J846" s="833" t="s">
        <v>759</v>
      </c>
      <c r="K846" s="833" t="s">
        <v>3050</v>
      </c>
      <c r="L846" s="836">
        <v>0</v>
      </c>
      <c r="M846" s="836">
        <v>0</v>
      </c>
      <c r="N846" s="833">
        <v>1</v>
      </c>
      <c r="O846" s="837">
        <v>0.5</v>
      </c>
      <c r="P846" s="836"/>
      <c r="Q846" s="838"/>
      <c r="R846" s="833"/>
      <c r="S846" s="838">
        <v>0</v>
      </c>
      <c r="T846" s="837"/>
      <c r="U846" s="839">
        <v>0</v>
      </c>
    </row>
    <row r="847" spans="1:21" ht="14.45" customHeight="1" x14ac:dyDescent="0.2">
      <c r="A847" s="832">
        <v>11</v>
      </c>
      <c r="B847" s="833" t="s">
        <v>2224</v>
      </c>
      <c r="C847" s="833" t="s">
        <v>2230</v>
      </c>
      <c r="D847" s="834" t="s">
        <v>4292</v>
      </c>
      <c r="E847" s="835" t="s">
        <v>2254</v>
      </c>
      <c r="F847" s="833" t="s">
        <v>2225</v>
      </c>
      <c r="G847" s="833" t="s">
        <v>3048</v>
      </c>
      <c r="H847" s="833" t="s">
        <v>606</v>
      </c>
      <c r="I847" s="833" t="s">
        <v>3222</v>
      </c>
      <c r="J847" s="833" t="s">
        <v>759</v>
      </c>
      <c r="K847" s="833" t="s">
        <v>760</v>
      </c>
      <c r="L847" s="836">
        <v>0</v>
      </c>
      <c r="M847" s="836">
        <v>0</v>
      </c>
      <c r="N847" s="833">
        <v>1</v>
      </c>
      <c r="O847" s="837">
        <v>0.5</v>
      </c>
      <c r="P847" s="836"/>
      <c r="Q847" s="838"/>
      <c r="R847" s="833"/>
      <c r="S847" s="838">
        <v>0</v>
      </c>
      <c r="T847" s="837"/>
      <c r="U847" s="839">
        <v>0</v>
      </c>
    </row>
    <row r="848" spans="1:21" ht="14.45" customHeight="1" x14ac:dyDescent="0.2">
      <c r="A848" s="832">
        <v>11</v>
      </c>
      <c r="B848" s="833" t="s">
        <v>2224</v>
      </c>
      <c r="C848" s="833" t="s">
        <v>2230</v>
      </c>
      <c r="D848" s="834" t="s">
        <v>4292</v>
      </c>
      <c r="E848" s="835" t="s">
        <v>2254</v>
      </c>
      <c r="F848" s="833" t="s">
        <v>2225</v>
      </c>
      <c r="G848" s="833" t="s">
        <v>2394</v>
      </c>
      <c r="H848" s="833" t="s">
        <v>606</v>
      </c>
      <c r="I848" s="833" t="s">
        <v>2395</v>
      </c>
      <c r="J848" s="833" t="s">
        <v>707</v>
      </c>
      <c r="K848" s="833" t="s">
        <v>2396</v>
      </c>
      <c r="L848" s="836">
        <v>91.11</v>
      </c>
      <c r="M848" s="836">
        <v>182.22</v>
      </c>
      <c r="N848" s="833">
        <v>2</v>
      </c>
      <c r="O848" s="837">
        <v>2</v>
      </c>
      <c r="P848" s="836">
        <v>91.11</v>
      </c>
      <c r="Q848" s="838">
        <v>0.5</v>
      </c>
      <c r="R848" s="833">
        <v>1</v>
      </c>
      <c r="S848" s="838">
        <v>0.5</v>
      </c>
      <c r="T848" s="837">
        <v>1</v>
      </c>
      <c r="U848" s="839">
        <v>0.5</v>
      </c>
    </row>
    <row r="849" spans="1:21" ht="14.45" customHeight="1" x14ac:dyDescent="0.2">
      <c r="A849" s="832">
        <v>11</v>
      </c>
      <c r="B849" s="833" t="s">
        <v>2224</v>
      </c>
      <c r="C849" s="833" t="s">
        <v>2230</v>
      </c>
      <c r="D849" s="834" t="s">
        <v>4292</v>
      </c>
      <c r="E849" s="835" t="s">
        <v>2254</v>
      </c>
      <c r="F849" s="833" t="s">
        <v>2225</v>
      </c>
      <c r="G849" s="833" t="s">
        <v>2394</v>
      </c>
      <c r="H849" s="833" t="s">
        <v>606</v>
      </c>
      <c r="I849" s="833" t="s">
        <v>2397</v>
      </c>
      <c r="J849" s="833" t="s">
        <v>707</v>
      </c>
      <c r="K849" s="833" t="s">
        <v>2396</v>
      </c>
      <c r="L849" s="836">
        <v>91.11</v>
      </c>
      <c r="M849" s="836">
        <v>91.11</v>
      </c>
      <c r="N849" s="833">
        <v>1</v>
      </c>
      <c r="O849" s="837">
        <v>1</v>
      </c>
      <c r="P849" s="836"/>
      <c r="Q849" s="838">
        <v>0</v>
      </c>
      <c r="R849" s="833"/>
      <c r="S849" s="838">
        <v>0</v>
      </c>
      <c r="T849" s="837"/>
      <c r="U849" s="839">
        <v>0</v>
      </c>
    </row>
    <row r="850" spans="1:21" ht="14.45" customHeight="1" x14ac:dyDescent="0.2">
      <c r="A850" s="832">
        <v>11</v>
      </c>
      <c r="B850" s="833" t="s">
        <v>2224</v>
      </c>
      <c r="C850" s="833" t="s">
        <v>2230</v>
      </c>
      <c r="D850" s="834" t="s">
        <v>4292</v>
      </c>
      <c r="E850" s="835" t="s">
        <v>2254</v>
      </c>
      <c r="F850" s="833" t="s">
        <v>2225</v>
      </c>
      <c r="G850" s="833" t="s">
        <v>2398</v>
      </c>
      <c r="H850" s="833" t="s">
        <v>606</v>
      </c>
      <c r="I850" s="833" t="s">
        <v>3223</v>
      </c>
      <c r="J850" s="833" t="s">
        <v>3224</v>
      </c>
      <c r="K850" s="833" t="s">
        <v>3225</v>
      </c>
      <c r="L850" s="836">
        <v>186.99</v>
      </c>
      <c r="M850" s="836">
        <v>186.99</v>
      </c>
      <c r="N850" s="833">
        <v>1</v>
      </c>
      <c r="O850" s="837">
        <v>1</v>
      </c>
      <c r="P850" s="836"/>
      <c r="Q850" s="838">
        <v>0</v>
      </c>
      <c r="R850" s="833"/>
      <c r="S850" s="838">
        <v>0</v>
      </c>
      <c r="T850" s="837"/>
      <c r="U850" s="839">
        <v>0</v>
      </c>
    </row>
    <row r="851" spans="1:21" ht="14.45" customHeight="1" x14ac:dyDescent="0.2">
      <c r="A851" s="832">
        <v>11</v>
      </c>
      <c r="B851" s="833" t="s">
        <v>2224</v>
      </c>
      <c r="C851" s="833" t="s">
        <v>2230</v>
      </c>
      <c r="D851" s="834" t="s">
        <v>4292</v>
      </c>
      <c r="E851" s="835" t="s">
        <v>2254</v>
      </c>
      <c r="F851" s="833" t="s">
        <v>2225</v>
      </c>
      <c r="G851" s="833" t="s">
        <v>3226</v>
      </c>
      <c r="H851" s="833" t="s">
        <v>606</v>
      </c>
      <c r="I851" s="833" t="s">
        <v>3227</v>
      </c>
      <c r="J851" s="833" t="s">
        <v>692</v>
      </c>
      <c r="K851" s="833" t="s">
        <v>3228</v>
      </c>
      <c r="L851" s="836">
        <v>923.74</v>
      </c>
      <c r="M851" s="836">
        <v>923.74</v>
      </c>
      <c r="N851" s="833">
        <v>1</v>
      </c>
      <c r="O851" s="837">
        <v>1</v>
      </c>
      <c r="P851" s="836"/>
      <c r="Q851" s="838">
        <v>0</v>
      </c>
      <c r="R851" s="833"/>
      <c r="S851" s="838">
        <v>0</v>
      </c>
      <c r="T851" s="837"/>
      <c r="U851" s="839">
        <v>0</v>
      </c>
    </row>
    <row r="852" spans="1:21" ht="14.45" customHeight="1" x14ac:dyDescent="0.2">
      <c r="A852" s="832">
        <v>11</v>
      </c>
      <c r="B852" s="833" t="s">
        <v>2224</v>
      </c>
      <c r="C852" s="833" t="s">
        <v>2230</v>
      </c>
      <c r="D852" s="834" t="s">
        <v>4292</v>
      </c>
      <c r="E852" s="835" t="s">
        <v>2254</v>
      </c>
      <c r="F852" s="833" t="s">
        <v>2225</v>
      </c>
      <c r="G852" s="833" t="s">
        <v>2402</v>
      </c>
      <c r="H852" s="833" t="s">
        <v>606</v>
      </c>
      <c r="I852" s="833" t="s">
        <v>2888</v>
      </c>
      <c r="J852" s="833" t="s">
        <v>742</v>
      </c>
      <c r="K852" s="833" t="s">
        <v>2889</v>
      </c>
      <c r="L852" s="836">
        <v>92.85</v>
      </c>
      <c r="M852" s="836">
        <v>185.7</v>
      </c>
      <c r="N852" s="833">
        <v>2</v>
      </c>
      <c r="O852" s="837">
        <v>2</v>
      </c>
      <c r="P852" s="836"/>
      <c r="Q852" s="838">
        <v>0</v>
      </c>
      <c r="R852" s="833"/>
      <c r="S852" s="838">
        <v>0</v>
      </c>
      <c r="T852" s="837"/>
      <c r="U852" s="839">
        <v>0</v>
      </c>
    </row>
    <row r="853" spans="1:21" ht="14.45" customHeight="1" x14ac:dyDescent="0.2">
      <c r="A853" s="832">
        <v>11</v>
      </c>
      <c r="B853" s="833" t="s">
        <v>2224</v>
      </c>
      <c r="C853" s="833" t="s">
        <v>2230</v>
      </c>
      <c r="D853" s="834" t="s">
        <v>4292</v>
      </c>
      <c r="E853" s="835" t="s">
        <v>2254</v>
      </c>
      <c r="F853" s="833" t="s">
        <v>2225</v>
      </c>
      <c r="G853" s="833" t="s">
        <v>2402</v>
      </c>
      <c r="H853" s="833" t="s">
        <v>606</v>
      </c>
      <c r="I853" s="833" t="s">
        <v>3229</v>
      </c>
      <c r="J853" s="833" t="s">
        <v>742</v>
      </c>
      <c r="K853" s="833" t="s">
        <v>3230</v>
      </c>
      <c r="L853" s="836">
        <v>159.16999999999999</v>
      </c>
      <c r="M853" s="836">
        <v>159.16999999999999</v>
      </c>
      <c r="N853" s="833">
        <v>1</v>
      </c>
      <c r="O853" s="837">
        <v>1</v>
      </c>
      <c r="P853" s="836"/>
      <c r="Q853" s="838">
        <v>0</v>
      </c>
      <c r="R853" s="833"/>
      <c r="S853" s="838">
        <v>0</v>
      </c>
      <c r="T853" s="837"/>
      <c r="U853" s="839">
        <v>0</v>
      </c>
    </row>
    <row r="854" spans="1:21" ht="14.45" customHeight="1" x14ac:dyDescent="0.2">
      <c r="A854" s="832">
        <v>11</v>
      </c>
      <c r="B854" s="833" t="s">
        <v>2224</v>
      </c>
      <c r="C854" s="833" t="s">
        <v>2230</v>
      </c>
      <c r="D854" s="834" t="s">
        <v>4292</v>
      </c>
      <c r="E854" s="835" t="s">
        <v>2254</v>
      </c>
      <c r="F854" s="833" t="s">
        <v>2225</v>
      </c>
      <c r="G854" s="833" t="s">
        <v>3231</v>
      </c>
      <c r="H854" s="833" t="s">
        <v>650</v>
      </c>
      <c r="I854" s="833" t="s">
        <v>3232</v>
      </c>
      <c r="J854" s="833" t="s">
        <v>3233</v>
      </c>
      <c r="K854" s="833" t="s">
        <v>3234</v>
      </c>
      <c r="L854" s="836">
        <v>120.15</v>
      </c>
      <c r="M854" s="836">
        <v>120.15</v>
      </c>
      <c r="N854" s="833">
        <v>1</v>
      </c>
      <c r="O854" s="837">
        <v>0.5</v>
      </c>
      <c r="P854" s="836"/>
      <c r="Q854" s="838">
        <v>0</v>
      </c>
      <c r="R854" s="833"/>
      <c r="S854" s="838">
        <v>0</v>
      </c>
      <c r="T854" s="837"/>
      <c r="U854" s="839">
        <v>0</v>
      </c>
    </row>
    <row r="855" spans="1:21" ht="14.45" customHeight="1" x14ac:dyDescent="0.2">
      <c r="A855" s="832">
        <v>11</v>
      </c>
      <c r="B855" s="833" t="s">
        <v>2224</v>
      </c>
      <c r="C855" s="833" t="s">
        <v>2230</v>
      </c>
      <c r="D855" s="834" t="s">
        <v>4292</v>
      </c>
      <c r="E855" s="835" t="s">
        <v>2254</v>
      </c>
      <c r="F855" s="833" t="s">
        <v>2225</v>
      </c>
      <c r="G855" s="833" t="s">
        <v>2890</v>
      </c>
      <c r="H855" s="833" t="s">
        <v>606</v>
      </c>
      <c r="I855" s="833" t="s">
        <v>2891</v>
      </c>
      <c r="J855" s="833" t="s">
        <v>2892</v>
      </c>
      <c r="K855" s="833" t="s">
        <v>2893</v>
      </c>
      <c r="L855" s="836">
        <v>0</v>
      </c>
      <c r="M855" s="836">
        <v>0</v>
      </c>
      <c r="N855" s="833">
        <v>5</v>
      </c>
      <c r="O855" s="837">
        <v>1.5</v>
      </c>
      <c r="P855" s="836">
        <v>0</v>
      </c>
      <c r="Q855" s="838"/>
      <c r="R855" s="833">
        <v>3</v>
      </c>
      <c r="S855" s="838">
        <v>0.6</v>
      </c>
      <c r="T855" s="837">
        <v>0.5</v>
      </c>
      <c r="U855" s="839">
        <v>0.33333333333333331</v>
      </c>
    </row>
    <row r="856" spans="1:21" ht="14.45" customHeight="1" x14ac:dyDescent="0.2">
      <c r="A856" s="832">
        <v>11</v>
      </c>
      <c r="B856" s="833" t="s">
        <v>2224</v>
      </c>
      <c r="C856" s="833" t="s">
        <v>2230</v>
      </c>
      <c r="D856" s="834" t="s">
        <v>4292</v>
      </c>
      <c r="E856" s="835" t="s">
        <v>2254</v>
      </c>
      <c r="F856" s="833" t="s">
        <v>2225</v>
      </c>
      <c r="G856" s="833" t="s">
        <v>2412</v>
      </c>
      <c r="H856" s="833" t="s">
        <v>606</v>
      </c>
      <c r="I856" s="833" t="s">
        <v>2413</v>
      </c>
      <c r="J856" s="833" t="s">
        <v>2414</v>
      </c>
      <c r="K856" s="833" t="s">
        <v>2415</v>
      </c>
      <c r="L856" s="836">
        <v>159.71</v>
      </c>
      <c r="M856" s="836">
        <v>1437.3899999999999</v>
      </c>
      <c r="N856" s="833">
        <v>9</v>
      </c>
      <c r="O856" s="837">
        <v>3</v>
      </c>
      <c r="P856" s="836"/>
      <c r="Q856" s="838">
        <v>0</v>
      </c>
      <c r="R856" s="833"/>
      <c r="S856" s="838">
        <v>0</v>
      </c>
      <c r="T856" s="837"/>
      <c r="U856" s="839">
        <v>0</v>
      </c>
    </row>
    <row r="857" spans="1:21" ht="14.45" customHeight="1" x14ac:dyDescent="0.2">
      <c r="A857" s="832">
        <v>11</v>
      </c>
      <c r="B857" s="833" t="s">
        <v>2224</v>
      </c>
      <c r="C857" s="833" t="s">
        <v>2230</v>
      </c>
      <c r="D857" s="834" t="s">
        <v>4292</v>
      </c>
      <c r="E857" s="835" t="s">
        <v>2254</v>
      </c>
      <c r="F857" s="833" t="s">
        <v>2225</v>
      </c>
      <c r="G857" s="833" t="s">
        <v>2412</v>
      </c>
      <c r="H857" s="833" t="s">
        <v>606</v>
      </c>
      <c r="I857" s="833" t="s">
        <v>2594</v>
      </c>
      <c r="J857" s="833" t="s">
        <v>2414</v>
      </c>
      <c r="K857" s="833" t="s">
        <v>2595</v>
      </c>
      <c r="L857" s="836">
        <v>159.71</v>
      </c>
      <c r="M857" s="836">
        <v>319.42</v>
      </c>
      <c r="N857" s="833">
        <v>2</v>
      </c>
      <c r="O857" s="837">
        <v>0.5</v>
      </c>
      <c r="P857" s="836">
        <v>319.42</v>
      </c>
      <c r="Q857" s="838">
        <v>1</v>
      </c>
      <c r="R857" s="833">
        <v>2</v>
      </c>
      <c r="S857" s="838">
        <v>1</v>
      </c>
      <c r="T857" s="837">
        <v>0.5</v>
      </c>
      <c r="U857" s="839">
        <v>1</v>
      </c>
    </row>
    <row r="858" spans="1:21" ht="14.45" customHeight="1" x14ac:dyDescent="0.2">
      <c r="A858" s="832">
        <v>11</v>
      </c>
      <c r="B858" s="833" t="s">
        <v>2224</v>
      </c>
      <c r="C858" s="833" t="s">
        <v>2230</v>
      </c>
      <c r="D858" s="834" t="s">
        <v>4292</v>
      </c>
      <c r="E858" s="835" t="s">
        <v>2254</v>
      </c>
      <c r="F858" s="833" t="s">
        <v>2225</v>
      </c>
      <c r="G858" s="833" t="s">
        <v>2313</v>
      </c>
      <c r="H858" s="833" t="s">
        <v>606</v>
      </c>
      <c r="I858" s="833" t="s">
        <v>2314</v>
      </c>
      <c r="J858" s="833" t="s">
        <v>2315</v>
      </c>
      <c r="K858" s="833" t="s">
        <v>2316</v>
      </c>
      <c r="L858" s="836">
        <v>91.78</v>
      </c>
      <c r="M858" s="836">
        <v>2386.2799999999997</v>
      </c>
      <c r="N858" s="833">
        <v>26</v>
      </c>
      <c r="O858" s="837">
        <v>12</v>
      </c>
      <c r="P858" s="836">
        <v>917.8</v>
      </c>
      <c r="Q858" s="838">
        <v>0.38461538461538464</v>
      </c>
      <c r="R858" s="833">
        <v>10</v>
      </c>
      <c r="S858" s="838">
        <v>0.38461538461538464</v>
      </c>
      <c r="T858" s="837">
        <v>4.5</v>
      </c>
      <c r="U858" s="839">
        <v>0.375</v>
      </c>
    </row>
    <row r="859" spans="1:21" ht="14.45" customHeight="1" x14ac:dyDescent="0.2">
      <c r="A859" s="832">
        <v>11</v>
      </c>
      <c r="B859" s="833" t="s">
        <v>2224</v>
      </c>
      <c r="C859" s="833" t="s">
        <v>2230</v>
      </c>
      <c r="D859" s="834" t="s">
        <v>4292</v>
      </c>
      <c r="E859" s="835" t="s">
        <v>2254</v>
      </c>
      <c r="F859" s="833" t="s">
        <v>2225</v>
      </c>
      <c r="G859" s="833" t="s">
        <v>3235</v>
      </c>
      <c r="H859" s="833" t="s">
        <v>606</v>
      </c>
      <c r="I859" s="833" t="s">
        <v>3236</v>
      </c>
      <c r="J859" s="833" t="s">
        <v>1475</v>
      </c>
      <c r="K859" s="833" t="s">
        <v>3237</v>
      </c>
      <c r="L859" s="836">
        <v>144.19</v>
      </c>
      <c r="M859" s="836">
        <v>432.57</v>
      </c>
      <c r="N859" s="833">
        <v>3</v>
      </c>
      <c r="O859" s="837">
        <v>2.5</v>
      </c>
      <c r="P859" s="836"/>
      <c r="Q859" s="838">
        <v>0</v>
      </c>
      <c r="R859" s="833"/>
      <c r="S859" s="838">
        <v>0</v>
      </c>
      <c r="T859" s="837"/>
      <c r="U859" s="839">
        <v>0</v>
      </c>
    </row>
    <row r="860" spans="1:21" ht="14.45" customHeight="1" x14ac:dyDescent="0.2">
      <c r="A860" s="832">
        <v>11</v>
      </c>
      <c r="B860" s="833" t="s">
        <v>2224</v>
      </c>
      <c r="C860" s="833" t="s">
        <v>2230</v>
      </c>
      <c r="D860" s="834" t="s">
        <v>4292</v>
      </c>
      <c r="E860" s="835" t="s">
        <v>2254</v>
      </c>
      <c r="F860" s="833" t="s">
        <v>2225</v>
      </c>
      <c r="G860" s="833" t="s">
        <v>2274</v>
      </c>
      <c r="H860" s="833" t="s">
        <v>606</v>
      </c>
      <c r="I860" s="833" t="s">
        <v>3238</v>
      </c>
      <c r="J860" s="833" t="s">
        <v>2276</v>
      </c>
      <c r="K860" s="833"/>
      <c r="L860" s="836">
        <v>0</v>
      </c>
      <c r="M860" s="836">
        <v>0</v>
      </c>
      <c r="N860" s="833">
        <v>1</v>
      </c>
      <c r="O860" s="837">
        <v>1</v>
      </c>
      <c r="P860" s="836">
        <v>0</v>
      </c>
      <c r="Q860" s="838"/>
      <c r="R860" s="833">
        <v>1</v>
      </c>
      <c r="S860" s="838">
        <v>1</v>
      </c>
      <c r="T860" s="837">
        <v>1</v>
      </c>
      <c r="U860" s="839">
        <v>1</v>
      </c>
    </row>
    <row r="861" spans="1:21" ht="14.45" customHeight="1" x14ac:dyDescent="0.2">
      <c r="A861" s="832">
        <v>11</v>
      </c>
      <c r="B861" s="833" t="s">
        <v>2224</v>
      </c>
      <c r="C861" s="833" t="s">
        <v>2230</v>
      </c>
      <c r="D861" s="834" t="s">
        <v>4292</v>
      </c>
      <c r="E861" s="835" t="s">
        <v>2254</v>
      </c>
      <c r="F861" s="833" t="s">
        <v>2225</v>
      </c>
      <c r="G861" s="833" t="s">
        <v>2600</v>
      </c>
      <c r="H861" s="833" t="s">
        <v>606</v>
      </c>
      <c r="I861" s="833" t="s">
        <v>2907</v>
      </c>
      <c r="J861" s="833" t="s">
        <v>1049</v>
      </c>
      <c r="K861" s="833" t="s">
        <v>2908</v>
      </c>
      <c r="L861" s="836">
        <v>89.91</v>
      </c>
      <c r="M861" s="836">
        <v>89.91</v>
      </c>
      <c r="N861" s="833">
        <v>1</v>
      </c>
      <c r="O861" s="837">
        <v>1</v>
      </c>
      <c r="P861" s="836">
        <v>89.91</v>
      </c>
      <c r="Q861" s="838">
        <v>1</v>
      </c>
      <c r="R861" s="833">
        <v>1</v>
      </c>
      <c r="S861" s="838">
        <v>1</v>
      </c>
      <c r="T861" s="837">
        <v>1</v>
      </c>
      <c r="U861" s="839">
        <v>1</v>
      </c>
    </row>
    <row r="862" spans="1:21" ht="14.45" customHeight="1" x14ac:dyDescent="0.2">
      <c r="A862" s="832">
        <v>11</v>
      </c>
      <c r="B862" s="833" t="s">
        <v>2224</v>
      </c>
      <c r="C862" s="833" t="s">
        <v>2230</v>
      </c>
      <c r="D862" s="834" t="s">
        <v>4292</v>
      </c>
      <c r="E862" s="835" t="s">
        <v>2254</v>
      </c>
      <c r="F862" s="833" t="s">
        <v>2225</v>
      </c>
      <c r="G862" s="833" t="s">
        <v>3239</v>
      </c>
      <c r="H862" s="833" t="s">
        <v>606</v>
      </c>
      <c r="I862" s="833" t="s">
        <v>3240</v>
      </c>
      <c r="J862" s="833" t="s">
        <v>3241</v>
      </c>
      <c r="K862" s="833" t="s">
        <v>3242</v>
      </c>
      <c r="L862" s="836">
        <v>0</v>
      </c>
      <c r="M862" s="836">
        <v>0</v>
      </c>
      <c r="N862" s="833">
        <v>1</v>
      </c>
      <c r="O862" s="837">
        <v>0.5</v>
      </c>
      <c r="P862" s="836"/>
      <c r="Q862" s="838"/>
      <c r="R862" s="833"/>
      <c r="S862" s="838">
        <v>0</v>
      </c>
      <c r="T862" s="837"/>
      <c r="U862" s="839">
        <v>0</v>
      </c>
    </row>
    <row r="863" spans="1:21" ht="14.45" customHeight="1" x14ac:dyDescent="0.2">
      <c r="A863" s="832">
        <v>11</v>
      </c>
      <c r="B863" s="833" t="s">
        <v>2224</v>
      </c>
      <c r="C863" s="833" t="s">
        <v>2230</v>
      </c>
      <c r="D863" s="834" t="s">
        <v>4292</v>
      </c>
      <c r="E863" s="835" t="s">
        <v>2254</v>
      </c>
      <c r="F863" s="833" t="s">
        <v>2225</v>
      </c>
      <c r="G863" s="833" t="s">
        <v>2913</v>
      </c>
      <c r="H863" s="833" t="s">
        <v>606</v>
      </c>
      <c r="I863" s="833" t="s">
        <v>3111</v>
      </c>
      <c r="J863" s="833" t="s">
        <v>3112</v>
      </c>
      <c r="K863" s="833" t="s">
        <v>990</v>
      </c>
      <c r="L863" s="836">
        <v>111.72</v>
      </c>
      <c r="M863" s="836">
        <v>446.88</v>
      </c>
      <c r="N863" s="833">
        <v>4</v>
      </c>
      <c r="O863" s="837">
        <v>1</v>
      </c>
      <c r="P863" s="836">
        <v>111.72</v>
      </c>
      <c r="Q863" s="838">
        <v>0.25</v>
      </c>
      <c r="R863" s="833">
        <v>1</v>
      </c>
      <c r="S863" s="838">
        <v>0.25</v>
      </c>
      <c r="T863" s="837">
        <v>0.5</v>
      </c>
      <c r="U863" s="839">
        <v>0.5</v>
      </c>
    </row>
    <row r="864" spans="1:21" ht="14.45" customHeight="1" x14ac:dyDescent="0.2">
      <c r="A864" s="832">
        <v>11</v>
      </c>
      <c r="B864" s="833" t="s">
        <v>2224</v>
      </c>
      <c r="C864" s="833" t="s">
        <v>2230</v>
      </c>
      <c r="D864" s="834" t="s">
        <v>4292</v>
      </c>
      <c r="E864" s="835" t="s">
        <v>2254</v>
      </c>
      <c r="F864" s="833" t="s">
        <v>2225</v>
      </c>
      <c r="G864" s="833" t="s">
        <v>2913</v>
      </c>
      <c r="H864" s="833" t="s">
        <v>606</v>
      </c>
      <c r="I864" s="833" t="s">
        <v>3243</v>
      </c>
      <c r="J864" s="833" t="s">
        <v>3112</v>
      </c>
      <c r="K864" s="833" t="s">
        <v>3244</v>
      </c>
      <c r="L864" s="836">
        <v>79</v>
      </c>
      <c r="M864" s="836">
        <v>79</v>
      </c>
      <c r="N864" s="833">
        <v>1</v>
      </c>
      <c r="O864" s="837">
        <v>0.5</v>
      </c>
      <c r="P864" s="836"/>
      <c r="Q864" s="838">
        <v>0</v>
      </c>
      <c r="R864" s="833"/>
      <c r="S864" s="838">
        <v>0</v>
      </c>
      <c r="T864" s="837"/>
      <c r="U864" s="839">
        <v>0</v>
      </c>
    </row>
    <row r="865" spans="1:21" ht="14.45" customHeight="1" x14ac:dyDescent="0.2">
      <c r="A865" s="832">
        <v>11</v>
      </c>
      <c r="B865" s="833" t="s">
        <v>2224</v>
      </c>
      <c r="C865" s="833" t="s">
        <v>2230</v>
      </c>
      <c r="D865" s="834" t="s">
        <v>4292</v>
      </c>
      <c r="E865" s="835" t="s">
        <v>2254</v>
      </c>
      <c r="F865" s="833" t="s">
        <v>2225</v>
      </c>
      <c r="G865" s="833" t="s">
        <v>2913</v>
      </c>
      <c r="H865" s="833" t="s">
        <v>606</v>
      </c>
      <c r="I865" s="833" t="s">
        <v>3245</v>
      </c>
      <c r="J865" s="833" t="s">
        <v>3112</v>
      </c>
      <c r="K865" s="833" t="s">
        <v>3246</v>
      </c>
      <c r="L865" s="836">
        <v>92.49</v>
      </c>
      <c r="M865" s="836">
        <v>92.49</v>
      </c>
      <c r="N865" s="833">
        <v>1</v>
      </c>
      <c r="O865" s="837">
        <v>0.5</v>
      </c>
      <c r="P865" s="836">
        <v>92.49</v>
      </c>
      <c r="Q865" s="838">
        <v>1</v>
      </c>
      <c r="R865" s="833">
        <v>1</v>
      </c>
      <c r="S865" s="838">
        <v>1</v>
      </c>
      <c r="T865" s="837">
        <v>0.5</v>
      </c>
      <c r="U865" s="839">
        <v>1</v>
      </c>
    </row>
    <row r="866" spans="1:21" ht="14.45" customHeight="1" x14ac:dyDescent="0.2">
      <c r="A866" s="832">
        <v>11</v>
      </c>
      <c r="B866" s="833" t="s">
        <v>2224</v>
      </c>
      <c r="C866" s="833" t="s">
        <v>2230</v>
      </c>
      <c r="D866" s="834" t="s">
        <v>4292</v>
      </c>
      <c r="E866" s="835" t="s">
        <v>2254</v>
      </c>
      <c r="F866" s="833" t="s">
        <v>2225</v>
      </c>
      <c r="G866" s="833" t="s">
        <v>3247</v>
      </c>
      <c r="H866" s="833" t="s">
        <v>606</v>
      </c>
      <c r="I866" s="833" t="s">
        <v>3248</v>
      </c>
      <c r="J866" s="833" t="s">
        <v>3249</v>
      </c>
      <c r="K866" s="833" t="s">
        <v>3250</v>
      </c>
      <c r="L866" s="836">
        <v>577.88</v>
      </c>
      <c r="M866" s="836">
        <v>577.88</v>
      </c>
      <c r="N866" s="833">
        <v>1</v>
      </c>
      <c r="O866" s="837">
        <v>0.5</v>
      </c>
      <c r="P866" s="836"/>
      <c r="Q866" s="838">
        <v>0</v>
      </c>
      <c r="R866" s="833"/>
      <c r="S866" s="838">
        <v>0</v>
      </c>
      <c r="T866" s="837"/>
      <c r="U866" s="839">
        <v>0</v>
      </c>
    </row>
    <row r="867" spans="1:21" ht="14.45" customHeight="1" x14ac:dyDescent="0.2">
      <c r="A867" s="832">
        <v>11</v>
      </c>
      <c r="B867" s="833" t="s">
        <v>2224</v>
      </c>
      <c r="C867" s="833" t="s">
        <v>2230</v>
      </c>
      <c r="D867" s="834" t="s">
        <v>4292</v>
      </c>
      <c r="E867" s="835" t="s">
        <v>2254</v>
      </c>
      <c r="F867" s="833" t="s">
        <v>2225</v>
      </c>
      <c r="G867" s="833" t="s">
        <v>2426</v>
      </c>
      <c r="H867" s="833" t="s">
        <v>606</v>
      </c>
      <c r="I867" s="833" t="s">
        <v>2927</v>
      </c>
      <c r="J867" s="833" t="s">
        <v>2428</v>
      </c>
      <c r="K867" s="833" t="s">
        <v>2928</v>
      </c>
      <c r="L867" s="836">
        <v>1222.95</v>
      </c>
      <c r="M867" s="836">
        <v>4891.8</v>
      </c>
      <c r="N867" s="833">
        <v>4</v>
      </c>
      <c r="O867" s="837">
        <v>2</v>
      </c>
      <c r="P867" s="836">
        <v>2445.9</v>
      </c>
      <c r="Q867" s="838">
        <v>0.5</v>
      </c>
      <c r="R867" s="833">
        <v>2</v>
      </c>
      <c r="S867" s="838">
        <v>0.5</v>
      </c>
      <c r="T867" s="837">
        <v>1</v>
      </c>
      <c r="U867" s="839">
        <v>0.5</v>
      </c>
    </row>
    <row r="868" spans="1:21" ht="14.45" customHeight="1" x14ac:dyDescent="0.2">
      <c r="A868" s="832">
        <v>11</v>
      </c>
      <c r="B868" s="833" t="s">
        <v>2224</v>
      </c>
      <c r="C868" s="833" t="s">
        <v>2230</v>
      </c>
      <c r="D868" s="834" t="s">
        <v>4292</v>
      </c>
      <c r="E868" s="835" t="s">
        <v>2254</v>
      </c>
      <c r="F868" s="833" t="s">
        <v>2225</v>
      </c>
      <c r="G868" s="833" t="s">
        <v>2426</v>
      </c>
      <c r="H868" s="833" t="s">
        <v>606</v>
      </c>
      <c r="I868" s="833" t="s">
        <v>2427</v>
      </c>
      <c r="J868" s="833" t="s">
        <v>2428</v>
      </c>
      <c r="K868" s="833" t="s">
        <v>2429</v>
      </c>
      <c r="L868" s="836">
        <v>1776.68</v>
      </c>
      <c r="M868" s="836">
        <v>14213.44</v>
      </c>
      <c r="N868" s="833">
        <v>8</v>
      </c>
      <c r="O868" s="837">
        <v>3</v>
      </c>
      <c r="P868" s="836">
        <v>12436.76</v>
      </c>
      <c r="Q868" s="838">
        <v>0.875</v>
      </c>
      <c r="R868" s="833">
        <v>7</v>
      </c>
      <c r="S868" s="838">
        <v>0.875</v>
      </c>
      <c r="T868" s="837">
        <v>2.5</v>
      </c>
      <c r="U868" s="839">
        <v>0.83333333333333337</v>
      </c>
    </row>
    <row r="869" spans="1:21" ht="14.45" customHeight="1" x14ac:dyDescent="0.2">
      <c r="A869" s="832">
        <v>11</v>
      </c>
      <c r="B869" s="833" t="s">
        <v>2224</v>
      </c>
      <c r="C869" s="833" t="s">
        <v>2230</v>
      </c>
      <c r="D869" s="834" t="s">
        <v>4292</v>
      </c>
      <c r="E869" s="835" t="s">
        <v>2254</v>
      </c>
      <c r="F869" s="833" t="s">
        <v>2225</v>
      </c>
      <c r="G869" s="833" t="s">
        <v>2426</v>
      </c>
      <c r="H869" s="833" t="s">
        <v>606</v>
      </c>
      <c r="I869" s="833" t="s">
        <v>2605</v>
      </c>
      <c r="J869" s="833" t="s">
        <v>2428</v>
      </c>
      <c r="K869" s="833" t="s">
        <v>2429</v>
      </c>
      <c r="L869" s="836">
        <v>1776.68</v>
      </c>
      <c r="M869" s="836">
        <v>3553.36</v>
      </c>
      <c r="N869" s="833">
        <v>2</v>
      </c>
      <c r="O869" s="837">
        <v>1</v>
      </c>
      <c r="P869" s="836"/>
      <c r="Q869" s="838">
        <v>0</v>
      </c>
      <c r="R869" s="833"/>
      <c r="S869" s="838">
        <v>0</v>
      </c>
      <c r="T869" s="837"/>
      <c r="U869" s="839">
        <v>0</v>
      </c>
    </row>
    <row r="870" spans="1:21" ht="14.45" customHeight="1" x14ac:dyDescent="0.2">
      <c r="A870" s="832">
        <v>11</v>
      </c>
      <c r="B870" s="833" t="s">
        <v>2224</v>
      </c>
      <c r="C870" s="833" t="s">
        <v>2230</v>
      </c>
      <c r="D870" s="834" t="s">
        <v>4292</v>
      </c>
      <c r="E870" s="835" t="s">
        <v>2254</v>
      </c>
      <c r="F870" s="833" t="s">
        <v>2225</v>
      </c>
      <c r="G870" s="833" t="s">
        <v>3251</v>
      </c>
      <c r="H870" s="833" t="s">
        <v>606</v>
      </c>
      <c r="I870" s="833" t="s">
        <v>3252</v>
      </c>
      <c r="J870" s="833" t="s">
        <v>1627</v>
      </c>
      <c r="K870" s="833" t="s">
        <v>3253</v>
      </c>
      <c r="L870" s="836">
        <v>39.18</v>
      </c>
      <c r="M870" s="836">
        <v>78.36</v>
      </c>
      <c r="N870" s="833">
        <v>2</v>
      </c>
      <c r="O870" s="837">
        <v>1.5</v>
      </c>
      <c r="P870" s="836"/>
      <c r="Q870" s="838">
        <v>0</v>
      </c>
      <c r="R870" s="833"/>
      <c r="S870" s="838">
        <v>0</v>
      </c>
      <c r="T870" s="837"/>
      <c r="U870" s="839">
        <v>0</v>
      </c>
    </row>
    <row r="871" spans="1:21" ht="14.45" customHeight="1" x14ac:dyDescent="0.2">
      <c r="A871" s="832">
        <v>11</v>
      </c>
      <c r="B871" s="833" t="s">
        <v>2224</v>
      </c>
      <c r="C871" s="833" t="s">
        <v>2230</v>
      </c>
      <c r="D871" s="834" t="s">
        <v>4292</v>
      </c>
      <c r="E871" s="835" t="s">
        <v>2254</v>
      </c>
      <c r="F871" s="833" t="s">
        <v>2225</v>
      </c>
      <c r="G871" s="833" t="s">
        <v>2331</v>
      </c>
      <c r="H871" s="833" t="s">
        <v>606</v>
      </c>
      <c r="I871" s="833" t="s">
        <v>2929</v>
      </c>
      <c r="J871" s="833" t="s">
        <v>843</v>
      </c>
      <c r="K871" s="833" t="s">
        <v>2930</v>
      </c>
      <c r="L871" s="836">
        <v>0</v>
      </c>
      <c r="M871" s="836">
        <v>0</v>
      </c>
      <c r="N871" s="833">
        <v>1</v>
      </c>
      <c r="O871" s="837">
        <v>0.5</v>
      </c>
      <c r="P871" s="836">
        <v>0</v>
      </c>
      <c r="Q871" s="838"/>
      <c r="R871" s="833">
        <v>1</v>
      </c>
      <c r="S871" s="838">
        <v>1</v>
      </c>
      <c r="T871" s="837">
        <v>0.5</v>
      </c>
      <c r="U871" s="839">
        <v>1</v>
      </c>
    </row>
    <row r="872" spans="1:21" ht="14.45" customHeight="1" x14ac:dyDescent="0.2">
      <c r="A872" s="832">
        <v>11</v>
      </c>
      <c r="B872" s="833" t="s">
        <v>2224</v>
      </c>
      <c r="C872" s="833" t="s">
        <v>2230</v>
      </c>
      <c r="D872" s="834" t="s">
        <v>4292</v>
      </c>
      <c r="E872" s="835" t="s">
        <v>2254</v>
      </c>
      <c r="F872" s="833" t="s">
        <v>2225</v>
      </c>
      <c r="G872" s="833" t="s">
        <v>2430</v>
      </c>
      <c r="H872" s="833" t="s">
        <v>650</v>
      </c>
      <c r="I872" s="833" t="s">
        <v>2431</v>
      </c>
      <c r="J872" s="833" t="s">
        <v>2097</v>
      </c>
      <c r="K872" s="833" t="s">
        <v>2432</v>
      </c>
      <c r="L872" s="836">
        <v>140.96</v>
      </c>
      <c r="M872" s="836">
        <v>140.96</v>
      </c>
      <c r="N872" s="833">
        <v>1</v>
      </c>
      <c r="O872" s="837">
        <v>0.5</v>
      </c>
      <c r="P872" s="836">
        <v>140.96</v>
      </c>
      <c r="Q872" s="838">
        <v>1</v>
      </c>
      <c r="R872" s="833">
        <v>1</v>
      </c>
      <c r="S872" s="838">
        <v>1</v>
      </c>
      <c r="T872" s="837">
        <v>0.5</v>
      </c>
      <c r="U872" s="839">
        <v>1</v>
      </c>
    </row>
    <row r="873" spans="1:21" ht="14.45" customHeight="1" x14ac:dyDescent="0.2">
      <c r="A873" s="832">
        <v>11</v>
      </c>
      <c r="B873" s="833" t="s">
        <v>2224</v>
      </c>
      <c r="C873" s="833" t="s">
        <v>2230</v>
      </c>
      <c r="D873" s="834" t="s">
        <v>4292</v>
      </c>
      <c r="E873" s="835" t="s">
        <v>2254</v>
      </c>
      <c r="F873" s="833" t="s">
        <v>2225</v>
      </c>
      <c r="G873" s="833" t="s">
        <v>2430</v>
      </c>
      <c r="H873" s="833" t="s">
        <v>606</v>
      </c>
      <c r="I873" s="833" t="s">
        <v>2812</v>
      </c>
      <c r="J873" s="833" t="s">
        <v>2813</v>
      </c>
      <c r="K873" s="833" t="s">
        <v>2814</v>
      </c>
      <c r="L873" s="836">
        <v>70.48</v>
      </c>
      <c r="M873" s="836">
        <v>211.44</v>
      </c>
      <c r="N873" s="833">
        <v>3</v>
      </c>
      <c r="O873" s="837">
        <v>1.5</v>
      </c>
      <c r="P873" s="836">
        <v>70.48</v>
      </c>
      <c r="Q873" s="838">
        <v>0.33333333333333337</v>
      </c>
      <c r="R873" s="833">
        <v>1</v>
      </c>
      <c r="S873" s="838">
        <v>0.33333333333333331</v>
      </c>
      <c r="T873" s="837">
        <v>0.5</v>
      </c>
      <c r="U873" s="839">
        <v>0.33333333333333331</v>
      </c>
    </row>
    <row r="874" spans="1:21" ht="14.45" customHeight="1" x14ac:dyDescent="0.2">
      <c r="A874" s="832">
        <v>11</v>
      </c>
      <c r="B874" s="833" t="s">
        <v>2224</v>
      </c>
      <c r="C874" s="833" t="s">
        <v>2230</v>
      </c>
      <c r="D874" s="834" t="s">
        <v>4292</v>
      </c>
      <c r="E874" s="835" t="s">
        <v>2254</v>
      </c>
      <c r="F874" s="833" t="s">
        <v>2225</v>
      </c>
      <c r="G874" s="833" t="s">
        <v>3254</v>
      </c>
      <c r="H874" s="833" t="s">
        <v>650</v>
      </c>
      <c r="I874" s="833" t="s">
        <v>3255</v>
      </c>
      <c r="J874" s="833" t="s">
        <v>2062</v>
      </c>
      <c r="K874" s="833" t="s">
        <v>3256</v>
      </c>
      <c r="L874" s="836">
        <v>32.869999999999997</v>
      </c>
      <c r="M874" s="836">
        <v>361.57</v>
      </c>
      <c r="N874" s="833">
        <v>11</v>
      </c>
      <c r="O874" s="837">
        <v>6</v>
      </c>
      <c r="P874" s="836">
        <v>197.22</v>
      </c>
      <c r="Q874" s="838">
        <v>0.54545454545454541</v>
      </c>
      <c r="R874" s="833">
        <v>6</v>
      </c>
      <c r="S874" s="838">
        <v>0.54545454545454541</v>
      </c>
      <c r="T874" s="837">
        <v>3.5</v>
      </c>
      <c r="U874" s="839">
        <v>0.58333333333333337</v>
      </c>
    </row>
    <row r="875" spans="1:21" ht="14.45" customHeight="1" x14ac:dyDescent="0.2">
      <c r="A875" s="832">
        <v>11</v>
      </c>
      <c r="B875" s="833" t="s">
        <v>2224</v>
      </c>
      <c r="C875" s="833" t="s">
        <v>2230</v>
      </c>
      <c r="D875" s="834" t="s">
        <v>4292</v>
      </c>
      <c r="E875" s="835" t="s">
        <v>2254</v>
      </c>
      <c r="F875" s="833" t="s">
        <v>2225</v>
      </c>
      <c r="G875" s="833" t="s">
        <v>3254</v>
      </c>
      <c r="H875" s="833" t="s">
        <v>606</v>
      </c>
      <c r="I875" s="833" t="s">
        <v>3257</v>
      </c>
      <c r="J875" s="833" t="s">
        <v>2062</v>
      </c>
      <c r="K875" s="833" t="s">
        <v>3258</v>
      </c>
      <c r="L875" s="836">
        <v>32.869999999999997</v>
      </c>
      <c r="M875" s="836">
        <v>32.869999999999997</v>
      </c>
      <c r="N875" s="833">
        <v>1</v>
      </c>
      <c r="O875" s="837">
        <v>0.5</v>
      </c>
      <c r="P875" s="836"/>
      <c r="Q875" s="838">
        <v>0</v>
      </c>
      <c r="R875" s="833"/>
      <c r="S875" s="838">
        <v>0</v>
      </c>
      <c r="T875" s="837"/>
      <c r="U875" s="839">
        <v>0</v>
      </c>
    </row>
    <row r="876" spans="1:21" ht="14.45" customHeight="1" x14ac:dyDescent="0.2">
      <c r="A876" s="832">
        <v>11</v>
      </c>
      <c r="B876" s="833" t="s">
        <v>2224</v>
      </c>
      <c r="C876" s="833" t="s">
        <v>2230</v>
      </c>
      <c r="D876" s="834" t="s">
        <v>4292</v>
      </c>
      <c r="E876" s="835" t="s">
        <v>2254</v>
      </c>
      <c r="F876" s="833" t="s">
        <v>2225</v>
      </c>
      <c r="G876" s="833" t="s">
        <v>3259</v>
      </c>
      <c r="H876" s="833" t="s">
        <v>606</v>
      </c>
      <c r="I876" s="833" t="s">
        <v>3260</v>
      </c>
      <c r="J876" s="833" t="s">
        <v>3261</v>
      </c>
      <c r="K876" s="833" t="s">
        <v>3262</v>
      </c>
      <c r="L876" s="836">
        <v>1472.61</v>
      </c>
      <c r="M876" s="836">
        <v>1472.61</v>
      </c>
      <c r="N876" s="833">
        <v>1</v>
      </c>
      <c r="O876" s="837">
        <v>1</v>
      </c>
      <c r="P876" s="836"/>
      <c r="Q876" s="838">
        <v>0</v>
      </c>
      <c r="R876" s="833"/>
      <c r="S876" s="838">
        <v>0</v>
      </c>
      <c r="T876" s="837"/>
      <c r="U876" s="839">
        <v>0</v>
      </c>
    </row>
    <row r="877" spans="1:21" ht="14.45" customHeight="1" x14ac:dyDescent="0.2">
      <c r="A877" s="832">
        <v>11</v>
      </c>
      <c r="B877" s="833" t="s">
        <v>2224</v>
      </c>
      <c r="C877" s="833" t="s">
        <v>2230</v>
      </c>
      <c r="D877" s="834" t="s">
        <v>4292</v>
      </c>
      <c r="E877" s="835" t="s">
        <v>2254</v>
      </c>
      <c r="F877" s="833" t="s">
        <v>2225</v>
      </c>
      <c r="G877" s="833" t="s">
        <v>3259</v>
      </c>
      <c r="H877" s="833" t="s">
        <v>606</v>
      </c>
      <c r="I877" s="833" t="s">
        <v>3263</v>
      </c>
      <c r="J877" s="833" t="s">
        <v>3261</v>
      </c>
      <c r="K877" s="833" t="s">
        <v>3262</v>
      </c>
      <c r="L877" s="836">
        <v>1472.61</v>
      </c>
      <c r="M877" s="836">
        <v>2945.22</v>
      </c>
      <c r="N877" s="833">
        <v>2</v>
      </c>
      <c r="O877" s="837">
        <v>1.5</v>
      </c>
      <c r="P877" s="836">
        <v>1472.61</v>
      </c>
      <c r="Q877" s="838">
        <v>0.5</v>
      </c>
      <c r="R877" s="833">
        <v>1</v>
      </c>
      <c r="S877" s="838">
        <v>0.5</v>
      </c>
      <c r="T877" s="837">
        <v>1</v>
      </c>
      <c r="U877" s="839">
        <v>0.66666666666666663</v>
      </c>
    </row>
    <row r="878" spans="1:21" ht="14.45" customHeight="1" x14ac:dyDescent="0.2">
      <c r="A878" s="832">
        <v>11</v>
      </c>
      <c r="B878" s="833" t="s">
        <v>2224</v>
      </c>
      <c r="C878" s="833" t="s">
        <v>2230</v>
      </c>
      <c r="D878" s="834" t="s">
        <v>4292</v>
      </c>
      <c r="E878" s="835" t="s">
        <v>2254</v>
      </c>
      <c r="F878" s="833" t="s">
        <v>2225</v>
      </c>
      <c r="G878" s="833" t="s">
        <v>2273</v>
      </c>
      <c r="H878" s="833" t="s">
        <v>650</v>
      </c>
      <c r="I878" s="833" t="s">
        <v>1821</v>
      </c>
      <c r="J878" s="833" t="s">
        <v>765</v>
      </c>
      <c r="K878" s="833" t="s">
        <v>1822</v>
      </c>
      <c r="L878" s="836">
        <v>736.33</v>
      </c>
      <c r="M878" s="836">
        <v>28716.870000000003</v>
      </c>
      <c r="N878" s="833">
        <v>39</v>
      </c>
      <c r="O878" s="837">
        <v>27</v>
      </c>
      <c r="P878" s="836">
        <v>17671.920000000002</v>
      </c>
      <c r="Q878" s="838">
        <v>0.61538461538461542</v>
      </c>
      <c r="R878" s="833">
        <v>24</v>
      </c>
      <c r="S878" s="838">
        <v>0.61538461538461542</v>
      </c>
      <c r="T878" s="837">
        <v>17</v>
      </c>
      <c r="U878" s="839">
        <v>0.62962962962962965</v>
      </c>
    </row>
    <row r="879" spans="1:21" ht="14.45" customHeight="1" x14ac:dyDescent="0.2">
      <c r="A879" s="832">
        <v>11</v>
      </c>
      <c r="B879" s="833" t="s">
        <v>2224</v>
      </c>
      <c r="C879" s="833" t="s">
        <v>2230</v>
      </c>
      <c r="D879" s="834" t="s">
        <v>4292</v>
      </c>
      <c r="E879" s="835" t="s">
        <v>2254</v>
      </c>
      <c r="F879" s="833" t="s">
        <v>2225</v>
      </c>
      <c r="G879" s="833" t="s">
        <v>2273</v>
      </c>
      <c r="H879" s="833" t="s">
        <v>650</v>
      </c>
      <c r="I879" s="833" t="s">
        <v>1825</v>
      </c>
      <c r="J879" s="833" t="s">
        <v>765</v>
      </c>
      <c r="K879" s="833" t="s">
        <v>1826</v>
      </c>
      <c r="L879" s="836">
        <v>490.89</v>
      </c>
      <c r="M879" s="836">
        <v>8836.02</v>
      </c>
      <c r="N879" s="833">
        <v>18</v>
      </c>
      <c r="O879" s="837">
        <v>10.5</v>
      </c>
      <c r="P879" s="836">
        <v>6872.4600000000009</v>
      </c>
      <c r="Q879" s="838">
        <v>0.7777777777777779</v>
      </c>
      <c r="R879" s="833">
        <v>14</v>
      </c>
      <c r="S879" s="838">
        <v>0.77777777777777779</v>
      </c>
      <c r="T879" s="837">
        <v>7.5</v>
      </c>
      <c r="U879" s="839">
        <v>0.7142857142857143</v>
      </c>
    </row>
    <row r="880" spans="1:21" ht="14.45" customHeight="1" x14ac:dyDescent="0.2">
      <c r="A880" s="832">
        <v>11</v>
      </c>
      <c r="B880" s="833" t="s">
        <v>2224</v>
      </c>
      <c r="C880" s="833" t="s">
        <v>2230</v>
      </c>
      <c r="D880" s="834" t="s">
        <v>4292</v>
      </c>
      <c r="E880" s="835" t="s">
        <v>2254</v>
      </c>
      <c r="F880" s="833" t="s">
        <v>2225</v>
      </c>
      <c r="G880" s="833" t="s">
        <v>2273</v>
      </c>
      <c r="H880" s="833" t="s">
        <v>650</v>
      </c>
      <c r="I880" s="833" t="s">
        <v>1817</v>
      </c>
      <c r="J880" s="833" t="s">
        <v>765</v>
      </c>
      <c r="K880" s="833" t="s">
        <v>1818</v>
      </c>
      <c r="L880" s="836">
        <v>923.74</v>
      </c>
      <c r="M880" s="836">
        <v>4618.7000000000007</v>
      </c>
      <c r="N880" s="833">
        <v>5</v>
      </c>
      <c r="O880" s="837">
        <v>3.5</v>
      </c>
      <c r="P880" s="836">
        <v>4618.7000000000007</v>
      </c>
      <c r="Q880" s="838">
        <v>1</v>
      </c>
      <c r="R880" s="833">
        <v>5</v>
      </c>
      <c r="S880" s="838">
        <v>1</v>
      </c>
      <c r="T880" s="837">
        <v>3.5</v>
      </c>
      <c r="U880" s="839">
        <v>1</v>
      </c>
    </row>
    <row r="881" spans="1:21" ht="14.45" customHeight="1" x14ac:dyDescent="0.2">
      <c r="A881" s="832">
        <v>11</v>
      </c>
      <c r="B881" s="833" t="s">
        <v>2224</v>
      </c>
      <c r="C881" s="833" t="s">
        <v>2230</v>
      </c>
      <c r="D881" s="834" t="s">
        <v>4292</v>
      </c>
      <c r="E881" s="835" t="s">
        <v>2254</v>
      </c>
      <c r="F881" s="833" t="s">
        <v>2225</v>
      </c>
      <c r="G881" s="833" t="s">
        <v>2335</v>
      </c>
      <c r="H881" s="833" t="s">
        <v>606</v>
      </c>
      <c r="I881" s="833" t="s">
        <v>2635</v>
      </c>
      <c r="J881" s="833" t="s">
        <v>668</v>
      </c>
      <c r="K881" s="833" t="s">
        <v>2636</v>
      </c>
      <c r="L881" s="836">
        <v>17.62</v>
      </c>
      <c r="M881" s="836">
        <v>105.72</v>
      </c>
      <c r="N881" s="833">
        <v>6</v>
      </c>
      <c r="O881" s="837">
        <v>3</v>
      </c>
      <c r="P881" s="836">
        <v>35.24</v>
      </c>
      <c r="Q881" s="838">
        <v>0.33333333333333337</v>
      </c>
      <c r="R881" s="833">
        <v>2</v>
      </c>
      <c r="S881" s="838">
        <v>0.33333333333333331</v>
      </c>
      <c r="T881" s="837">
        <v>1</v>
      </c>
      <c r="U881" s="839">
        <v>0.33333333333333331</v>
      </c>
    </row>
    <row r="882" spans="1:21" ht="14.45" customHeight="1" x14ac:dyDescent="0.2">
      <c r="A882" s="832">
        <v>11</v>
      </c>
      <c r="B882" s="833" t="s">
        <v>2224</v>
      </c>
      <c r="C882" s="833" t="s">
        <v>2230</v>
      </c>
      <c r="D882" s="834" t="s">
        <v>4292</v>
      </c>
      <c r="E882" s="835" t="s">
        <v>2254</v>
      </c>
      <c r="F882" s="833" t="s">
        <v>2225</v>
      </c>
      <c r="G882" s="833" t="s">
        <v>2335</v>
      </c>
      <c r="H882" s="833" t="s">
        <v>606</v>
      </c>
      <c r="I882" s="833" t="s">
        <v>2336</v>
      </c>
      <c r="J882" s="833" t="s">
        <v>668</v>
      </c>
      <c r="K882" s="833" t="s">
        <v>2337</v>
      </c>
      <c r="L882" s="836">
        <v>35.25</v>
      </c>
      <c r="M882" s="836">
        <v>1586.25</v>
      </c>
      <c r="N882" s="833">
        <v>45</v>
      </c>
      <c r="O882" s="837">
        <v>32.5</v>
      </c>
      <c r="P882" s="836">
        <v>669.75</v>
      </c>
      <c r="Q882" s="838">
        <v>0.42222222222222222</v>
      </c>
      <c r="R882" s="833">
        <v>19</v>
      </c>
      <c r="S882" s="838">
        <v>0.42222222222222222</v>
      </c>
      <c r="T882" s="837">
        <v>13.5</v>
      </c>
      <c r="U882" s="839">
        <v>0.41538461538461541</v>
      </c>
    </row>
    <row r="883" spans="1:21" ht="14.45" customHeight="1" x14ac:dyDescent="0.2">
      <c r="A883" s="832">
        <v>11</v>
      </c>
      <c r="B883" s="833" t="s">
        <v>2224</v>
      </c>
      <c r="C883" s="833" t="s">
        <v>2230</v>
      </c>
      <c r="D883" s="834" t="s">
        <v>4292</v>
      </c>
      <c r="E883" s="835" t="s">
        <v>2254</v>
      </c>
      <c r="F883" s="833" t="s">
        <v>2225</v>
      </c>
      <c r="G883" s="833" t="s">
        <v>2335</v>
      </c>
      <c r="H883" s="833" t="s">
        <v>606</v>
      </c>
      <c r="I883" s="833" t="s">
        <v>2357</v>
      </c>
      <c r="J883" s="833" t="s">
        <v>668</v>
      </c>
      <c r="K883" s="833" t="s">
        <v>2358</v>
      </c>
      <c r="L883" s="836">
        <v>35.25</v>
      </c>
      <c r="M883" s="836">
        <v>105.75</v>
      </c>
      <c r="N883" s="833">
        <v>3</v>
      </c>
      <c r="O883" s="837">
        <v>3</v>
      </c>
      <c r="P883" s="836"/>
      <c r="Q883" s="838">
        <v>0</v>
      </c>
      <c r="R883" s="833"/>
      <c r="S883" s="838">
        <v>0</v>
      </c>
      <c r="T883" s="837"/>
      <c r="U883" s="839">
        <v>0</v>
      </c>
    </row>
    <row r="884" spans="1:21" ht="14.45" customHeight="1" x14ac:dyDescent="0.2">
      <c r="A884" s="832">
        <v>11</v>
      </c>
      <c r="B884" s="833" t="s">
        <v>2224</v>
      </c>
      <c r="C884" s="833" t="s">
        <v>2230</v>
      </c>
      <c r="D884" s="834" t="s">
        <v>4292</v>
      </c>
      <c r="E884" s="835" t="s">
        <v>2254</v>
      </c>
      <c r="F884" s="833" t="s">
        <v>2225</v>
      </c>
      <c r="G884" s="833" t="s">
        <v>2335</v>
      </c>
      <c r="H884" s="833" t="s">
        <v>606</v>
      </c>
      <c r="I884" s="833" t="s">
        <v>2359</v>
      </c>
      <c r="J884" s="833" t="s">
        <v>2360</v>
      </c>
      <c r="K884" s="833" t="s">
        <v>2361</v>
      </c>
      <c r="L884" s="836">
        <v>35.25</v>
      </c>
      <c r="M884" s="836">
        <v>141</v>
      </c>
      <c r="N884" s="833">
        <v>4</v>
      </c>
      <c r="O884" s="837">
        <v>2.5</v>
      </c>
      <c r="P884" s="836">
        <v>70.5</v>
      </c>
      <c r="Q884" s="838">
        <v>0.5</v>
      </c>
      <c r="R884" s="833">
        <v>2</v>
      </c>
      <c r="S884" s="838">
        <v>0.5</v>
      </c>
      <c r="T884" s="837">
        <v>1</v>
      </c>
      <c r="U884" s="839">
        <v>0.4</v>
      </c>
    </row>
    <row r="885" spans="1:21" ht="14.45" customHeight="1" x14ac:dyDescent="0.2">
      <c r="A885" s="832">
        <v>11</v>
      </c>
      <c r="B885" s="833" t="s">
        <v>2224</v>
      </c>
      <c r="C885" s="833" t="s">
        <v>2230</v>
      </c>
      <c r="D885" s="834" t="s">
        <v>4292</v>
      </c>
      <c r="E885" s="835" t="s">
        <v>2254</v>
      </c>
      <c r="F885" s="833" t="s">
        <v>2225</v>
      </c>
      <c r="G885" s="833" t="s">
        <v>2335</v>
      </c>
      <c r="H885" s="833" t="s">
        <v>606</v>
      </c>
      <c r="I885" s="833" t="s">
        <v>3264</v>
      </c>
      <c r="J885" s="833" t="s">
        <v>668</v>
      </c>
      <c r="K885" s="833" t="s">
        <v>2636</v>
      </c>
      <c r="L885" s="836">
        <v>17.62</v>
      </c>
      <c r="M885" s="836">
        <v>17.62</v>
      </c>
      <c r="N885" s="833">
        <v>1</v>
      </c>
      <c r="O885" s="837">
        <v>0.5</v>
      </c>
      <c r="P885" s="836">
        <v>17.62</v>
      </c>
      <c r="Q885" s="838">
        <v>1</v>
      </c>
      <c r="R885" s="833">
        <v>1</v>
      </c>
      <c r="S885" s="838">
        <v>1</v>
      </c>
      <c r="T885" s="837">
        <v>0.5</v>
      </c>
      <c r="U885" s="839">
        <v>1</v>
      </c>
    </row>
    <row r="886" spans="1:21" ht="14.45" customHeight="1" x14ac:dyDescent="0.2">
      <c r="A886" s="832">
        <v>11</v>
      </c>
      <c r="B886" s="833" t="s">
        <v>2224</v>
      </c>
      <c r="C886" s="833" t="s">
        <v>2230</v>
      </c>
      <c r="D886" s="834" t="s">
        <v>4292</v>
      </c>
      <c r="E886" s="835" t="s">
        <v>2254</v>
      </c>
      <c r="F886" s="833" t="s">
        <v>2225</v>
      </c>
      <c r="G886" s="833" t="s">
        <v>3265</v>
      </c>
      <c r="H886" s="833" t="s">
        <v>606</v>
      </c>
      <c r="I886" s="833" t="s">
        <v>3266</v>
      </c>
      <c r="J886" s="833" t="s">
        <v>3267</v>
      </c>
      <c r="K886" s="833" t="s">
        <v>3268</v>
      </c>
      <c r="L886" s="836">
        <v>84.45</v>
      </c>
      <c r="M886" s="836">
        <v>84.45</v>
      </c>
      <c r="N886" s="833">
        <v>1</v>
      </c>
      <c r="O886" s="837">
        <v>1</v>
      </c>
      <c r="P886" s="836">
        <v>84.45</v>
      </c>
      <c r="Q886" s="838">
        <v>1</v>
      </c>
      <c r="R886" s="833">
        <v>1</v>
      </c>
      <c r="S886" s="838">
        <v>1</v>
      </c>
      <c r="T886" s="837">
        <v>1</v>
      </c>
      <c r="U886" s="839">
        <v>1</v>
      </c>
    </row>
    <row r="887" spans="1:21" ht="14.45" customHeight="1" x14ac:dyDescent="0.2">
      <c r="A887" s="832">
        <v>11</v>
      </c>
      <c r="B887" s="833" t="s">
        <v>2224</v>
      </c>
      <c r="C887" s="833" t="s">
        <v>2230</v>
      </c>
      <c r="D887" s="834" t="s">
        <v>4292</v>
      </c>
      <c r="E887" s="835" t="s">
        <v>2254</v>
      </c>
      <c r="F887" s="833" t="s">
        <v>2225</v>
      </c>
      <c r="G887" s="833" t="s">
        <v>3269</v>
      </c>
      <c r="H887" s="833" t="s">
        <v>606</v>
      </c>
      <c r="I887" s="833" t="s">
        <v>3270</v>
      </c>
      <c r="J887" s="833" t="s">
        <v>3271</v>
      </c>
      <c r="K887" s="833" t="s">
        <v>3272</v>
      </c>
      <c r="L887" s="836">
        <v>131.22</v>
      </c>
      <c r="M887" s="836">
        <v>131.22</v>
      </c>
      <c r="N887" s="833">
        <v>1</v>
      </c>
      <c r="O887" s="837">
        <v>0.5</v>
      </c>
      <c r="P887" s="836">
        <v>131.22</v>
      </c>
      <c r="Q887" s="838">
        <v>1</v>
      </c>
      <c r="R887" s="833">
        <v>1</v>
      </c>
      <c r="S887" s="838">
        <v>1</v>
      </c>
      <c r="T887" s="837">
        <v>0.5</v>
      </c>
      <c r="U887" s="839">
        <v>1</v>
      </c>
    </row>
    <row r="888" spans="1:21" ht="14.45" customHeight="1" x14ac:dyDescent="0.2">
      <c r="A888" s="832">
        <v>11</v>
      </c>
      <c r="B888" s="833" t="s">
        <v>2224</v>
      </c>
      <c r="C888" s="833" t="s">
        <v>2230</v>
      </c>
      <c r="D888" s="834" t="s">
        <v>4292</v>
      </c>
      <c r="E888" s="835" t="s">
        <v>2254</v>
      </c>
      <c r="F888" s="833" t="s">
        <v>2225</v>
      </c>
      <c r="G888" s="833" t="s">
        <v>2966</v>
      </c>
      <c r="H888" s="833" t="s">
        <v>606</v>
      </c>
      <c r="I888" s="833" t="s">
        <v>2967</v>
      </c>
      <c r="J888" s="833" t="s">
        <v>928</v>
      </c>
      <c r="K888" s="833" t="s">
        <v>2968</v>
      </c>
      <c r="L888" s="836">
        <v>181.04</v>
      </c>
      <c r="M888" s="836">
        <v>181.04</v>
      </c>
      <c r="N888" s="833">
        <v>1</v>
      </c>
      <c r="O888" s="837">
        <v>0.5</v>
      </c>
      <c r="P888" s="836">
        <v>181.04</v>
      </c>
      <c r="Q888" s="838">
        <v>1</v>
      </c>
      <c r="R888" s="833">
        <v>1</v>
      </c>
      <c r="S888" s="838">
        <v>1</v>
      </c>
      <c r="T888" s="837">
        <v>0.5</v>
      </c>
      <c r="U888" s="839">
        <v>1</v>
      </c>
    </row>
    <row r="889" spans="1:21" ht="14.45" customHeight="1" x14ac:dyDescent="0.2">
      <c r="A889" s="832">
        <v>11</v>
      </c>
      <c r="B889" s="833" t="s">
        <v>2224</v>
      </c>
      <c r="C889" s="833" t="s">
        <v>2230</v>
      </c>
      <c r="D889" s="834" t="s">
        <v>4292</v>
      </c>
      <c r="E889" s="835" t="s">
        <v>2254</v>
      </c>
      <c r="F889" s="833" t="s">
        <v>2225</v>
      </c>
      <c r="G889" s="833" t="s">
        <v>3273</v>
      </c>
      <c r="H889" s="833" t="s">
        <v>650</v>
      </c>
      <c r="I889" s="833" t="s">
        <v>3274</v>
      </c>
      <c r="J889" s="833" t="s">
        <v>3275</v>
      </c>
      <c r="K889" s="833" t="s">
        <v>3276</v>
      </c>
      <c r="L889" s="836">
        <v>25.5</v>
      </c>
      <c r="M889" s="836">
        <v>25.5</v>
      </c>
      <c r="N889" s="833">
        <v>1</v>
      </c>
      <c r="O889" s="837">
        <v>0.5</v>
      </c>
      <c r="P889" s="836"/>
      <c r="Q889" s="838">
        <v>0</v>
      </c>
      <c r="R889" s="833"/>
      <c r="S889" s="838">
        <v>0</v>
      </c>
      <c r="T889" s="837"/>
      <c r="U889" s="839">
        <v>0</v>
      </c>
    </row>
    <row r="890" spans="1:21" ht="14.45" customHeight="1" x14ac:dyDescent="0.2">
      <c r="A890" s="832">
        <v>11</v>
      </c>
      <c r="B890" s="833" t="s">
        <v>2224</v>
      </c>
      <c r="C890" s="833" t="s">
        <v>2230</v>
      </c>
      <c r="D890" s="834" t="s">
        <v>4292</v>
      </c>
      <c r="E890" s="835" t="s">
        <v>2254</v>
      </c>
      <c r="F890" s="833" t="s">
        <v>2225</v>
      </c>
      <c r="G890" s="833" t="s">
        <v>2638</v>
      </c>
      <c r="H890" s="833" t="s">
        <v>606</v>
      </c>
      <c r="I890" s="833" t="s">
        <v>2775</v>
      </c>
      <c r="J890" s="833" t="s">
        <v>2776</v>
      </c>
      <c r="K890" s="833" t="s">
        <v>2641</v>
      </c>
      <c r="L890" s="836">
        <v>0</v>
      </c>
      <c r="M890" s="836">
        <v>0</v>
      </c>
      <c r="N890" s="833">
        <v>2</v>
      </c>
      <c r="O890" s="837">
        <v>1</v>
      </c>
      <c r="P890" s="836"/>
      <c r="Q890" s="838"/>
      <c r="R890" s="833"/>
      <c r="S890" s="838">
        <v>0</v>
      </c>
      <c r="T890" s="837"/>
      <c r="U890" s="839">
        <v>0</v>
      </c>
    </row>
    <row r="891" spans="1:21" ht="14.45" customHeight="1" x14ac:dyDescent="0.2">
      <c r="A891" s="832">
        <v>11</v>
      </c>
      <c r="B891" s="833" t="s">
        <v>2224</v>
      </c>
      <c r="C891" s="833" t="s">
        <v>2230</v>
      </c>
      <c r="D891" s="834" t="s">
        <v>4292</v>
      </c>
      <c r="E891" s="835" t="s">
        <v>2254</v>
      </c>
      <c r="F891" s="833" t="s">
        <v>2225</v>
      </c>
      <c r="G891" s="833" t="s">
        <v>2317</v>
      </c>
      <c r="H891" s="833" t="s">
        <v>650</v>
      </c>
      <c r="I891" s="833" t="s">
        <v>1908</v>
      </c>
      <c r="J891" s="833" t="s">
        <v>874</v>
      </c>
      <c r="K891" s="833" t="s">
        <v>876</v>
      </c>
      <c r="L891" s="836">
        <v>0</v>
      </c>
      <c r="M891" s="836">
        <v>0</v>
      </c>
      <c r="N891" s="833">
        <v>18</v>
      </c>
      <c r="O891" s="837">
        <v>12</v>
      </c>
      <c r="P891" s="836">
        <v>0</v>
      </c>
      <c r="Q891" s="838"/>
      <c r="R891" s="833">
        <v>9</v>
      </c>
      <c r="S891" s="838">
        <v>0.5</v>
      </c>
      <c r="T891" s="837">
        <v>5</v>
      </c>
      <c r="U891" s="839">
        <v>0.41666666666666669</v>
      </c>
    </row>
    <row r="892" spans="1:21" ht="14.45" customHeight="1" x14ac:dyDescent="0.2">
      <c r="A892" s="832">
        <v>11</v>
      </c>
      <c r="B892" s="833" t="s">
        <v>2224</v>
      </c>
      <c r="C892" s="833" t="s">
        <v>2230</v>
      </c>
      <c r="D892" s="834" t="s">
        <v>4292</v>
      </c>
      <c r="E892" s="835" t="s">
        <v>2254</v>
      </c>
      <c r="F892" s="833" t="s">
        <v>2225</v>
      </c>
      <c r="G892" s="833" t="s">
        <v>3277</v>
      </c>
      <c r="H892" s="833" t="s">
        <v>606</v>
      </c>
      <c r="I892" s="833" t="s">
        <v>3278</v>
      </c>
      <c r="J892" s="833" t="s">
        <v>3279</v>
      </c>
      <c r="K892" s="833" t="s">
        <v>3280</v>
      </c>
      <c r="L892" s="836">
        <v>77.13</v>
      </c>
      <c r="M892" s="836">
        <v>308.52</v>
      </c>
      <c r="N892" s="833">
        <v>4</v>
      </c>
      <c r="O892" s="837">
        <v>2</v>
      </c>
      <c r="P892" s="836">
        <v>154.26</v>
      </c>
      <c r="Q892" s="838">
        <v>0.5</v>
      </c>
      <c r="R892" s="833">
        <v>2</v>
      </c>
      <c r="S892" s="838">
        <v>0.5</v>
      </c>
      <c r="T892" s="837">
        <v>1</v>
      </c>
      <c r="U892" s="839">
        <v>0.5</v>
      </c>
    </row>
    <row r="893" spans="1:21" ht="14.45" customHeight="1" x14ac:dyDescent="0.2">
      <c r="A893" s="832">
        <v>11</v>
      </c>
      <c r="B893" s="833" t="s">
        <v>2224</v>
      </c>
      <c r="C893" s="833" t="s">
        <v>2230</v>
      </c>
      <c r="D893" s="834" t="s">
        <v>4292</v>
      </c>
      <c r="E893" s="835" t="s">
        <v>2254</v>
      </c>
      <c r="F893" s="833" t="s">
        <v>2225</v>
      </c>
      <c r="G893" s="833" t="s">
        <v>2298</v>
      </c>
      <c r="H893" s="833" t="s">
        <v>606</v>
      </c>
      <c r="I893" s="833" t="s">
        <v>2443</v>
      </c>
      <c r="J893" s="833" t="s">
        <v>2300</v>
      </c>
      <c r="K893" s="833" t="s">
        <v>2444</v>
      </c>
      <c r="L893" s="836">
        <v>93.96</v>
      </c>
      <c r="M893" s="836">
        <v>93.96</v>
      </c>
      <c r="N893" s="833">
        <v>1</v>
      </c>
      <c r="O893" s="837">
        <v>1</v>
      </c>
      <c r="P893" s="836"/>
      <c r="Q893" s="838">
        <v>0</v>
      </c>
      <c r="R893" s="833"/>
      <c r="S893" s="838">
        <v>0</v>
      </c>
      <c r="T893" s="837"/>
      <c r="U893" s="839">
        <v>0</v>
      </c>
    </row>
    <row r="894" spans="1:21" ht="14.45" customHeight="1" x14ac:dyDescent="0.2">
      <c r="A894" s="832">
        <v>11</v>
      </c>
      <c r="B894" s="833" t="s">
        <v>2224</v>
      </c>
      <c r="C894" s="833" t="s">
        <v>2230</v>
      </c>
      <c r="D894" s="834" t="s">
        <v>4292</v>
      </c>
      <c r="E894" s="835" t="s">
        <v>2254</v>
      </c>
      <c r="F894" s="833" t="s">
        <v>2225</v>
      </c>
      <c r="G894" s="833" t="s">
        <v>2298</v>
      </c>
      <c r="H894" s="833" t="s">
        <v>606</v>
      </c>
      <c r="I894" s="833" t="s">
        <v>2443</v>
      </c>
      <c r="J894" s="833" t="s">
        <v>2300</v>
      </c>
      <c r="K894" s="833" t="s">
        <v>2444</v>
      </c>
      <c r="L894" s="836">
        <v>100.17</v>
      </c>
      <c r="M894" s="836">
        <v>100.17</v>
      </c>
      <c r="N894" s="833">
        <v>1</v>
      </c>
      <c r="O894" s="837">
        <v>1</v>
      </c>
      <c r="P894" s="836"/>
      <c r="Q894" s="838">
        <v>0</v>
      </c>
      <c r="R894" s="833"/>
      <c r="S894" s="838">
        <v>0</v>
      </c>
      <c r="T894" s="837"/>
      <c r="U894" s="839">
        <v>0</v>
      </c>
    </row>
    <row r="895" spans="1:21" ht="14.45" customHeight="1" x14ac:dyDescent="0.2">
      <c r="A895" s="832">
        <v>11</v>
      </c>
      <c r="B895" s="833" t="s">
        <v>2224</v>
      </c>
      <c r="C895" s="833" t="s">
        <v>2230</v>
      </c>
      <c r="D895" s="834" t="s">
        <v>4292</v>
      </c>
      <c r="E895" s="835" t="s">
        <v>2254</v>
      </c>
      <c r="F895" s="833" t="s">
        <v>2225</v>
      </c>
      <c r="G895" s="833" t="s">
        <v>3281</v>
      </c>
      <c r="H895" s="833" t="s">
        <v>606</v>
      </c>
      <c r="I895" s="833" t="s">
        <v>3282</v>
      </c>
      <c r="J895" s="833" t="s">
        <v>3283</v>
      </c>
      <c r="K895" s="833" t="s">
        <v>3284</v>
      </c>
      <c r="L895" s="836">
        <v>65.989999999999995</v>
      </c>
      <c r="M895" s="836">
        <v>65.989999999999995</v>
      </c>
      <c r="N895" s="833">
        <v>1</v>
      </c>
      <c r="O895" s="837">
        <v>1</v>
      </c>
      <c r="P895" s="836"/>
      <c r="Q895" s="838">
        <v>0</v>
      </c>
      <c r="R895" s="833"/>
      <c r="S895" s="838">
        <v>0</v>
      </c>
      <c r="T895" s="837"/>
      <c r="U895" s="839">
        <v>0</v>
      </c>
    </row>
    <row r="896" spans="1:21" ht="14.45" customHeight="1" x14ac:dyDescent="0.2">
      <c r="A896" s="832">
        <v>11</v>
      </c>
      <c r="B896" s="833" t="s">
        <v>2224</v>
      </c>
      <c r="C896" s="833" t="s">
        <v>2230</v>
      </c>
      <c r="D896" s="834" t="s">
        <v>4292</v>
      </c>
      <c r="E896" s="835" t="s">
        <v>2254</v>
      </c>
      <c r="F896" s="833" t="s">
        <v>2225</v>
      </c>
      <c r="G896" s="833" t="s">
        <v>2447</v>
      </c>
      <c r="H896" s="833" t="s">
        <v>606</v>
      </c>
      <c r="I896" s="833" t="s">
        <v>3285</v>
      </c>
      <c r="J896" s="833" t="s">
        <v>1088</v>
      </c>
      <c r="K896" s="833" t="s">
        <v>3286</v>
      </c>
      <c r="L896" s="836">
        <v>0</v>
      </c>
      <c r="M896" s="836">
        <v>0</v>
      </c>
      <c r="N896" s="833">
        <v>4</v>
      </c>
      <c r="O896" s="837">
        <v>2</v>
      </c>
      <c r="P896" s="836">
        <v>0</v>
      </c>
      <c r="Q896" s="838"/>
      <c r="R896" s="833">
        <v>3</v>
      </c>
      <c r="S896" s="838">
        <v>0.75</v>
      </c>
      <c r="T896" s="837">
        <v>1.5</v>
      </c>
      <c r="U896" s="839">
        <v>0.75</v>
      </c>
    </row>
    <row r="897" spans="1:21" ht="14.45" customHeight="1" x14ac:dyDescent="0.2">
      <c r="A897" s="832">
        <v>11</v>
      </c>
      <c r="B897" s="833" t="s">
        <v>2224</v>
      </c>
      <c r="C897" s="833" t="s">
        <v>2230</v>
      </c>
      <c r="D897" s="834" t="s">
        <v>4292</v>
      </c>
      <c r="E897" s="835" t="s">
        <v>2254</v>
      </c>
      <c r="F897" s="833" t="s">
        <v>2225</v>
      </c>
      <c r="G897" s="833" t="s">
        <v>2447</v>
      </c>
      <c r="H897" s="833" t="s">
        <v>606</v>
      </c>
      <c r="I897" s="833" t="s">
        <v>2657</v>
      </c>
      <c r="J897" s="833" t="s">
        <v>2452</v>
      </c>
      <c r="K897" s="833" t="s">
        <v>2658</v>
      </c>
      <c r="L897" s="836">
        <v>387.73</v>
      </c>
      <c r="M897" s="836">
        <v>1550.92</v>
      </c>
      <c r="N897" s="833">
        <v>4</v>
      </c>
      <c r="O897" s="837">
        <v>2</v>
      </c>
      <c r="P897" s="836">
        <v>775.46</v>
      </c>
      <c r="Q897" s="838">
        <v>0.5</v>
      </c>
      <c r="R897" s="833">
        <v>2</v>
      </c>
      <c r="S897" s="838">
        <v>0.5</v>
      </c>
      <c r="T897" s="837">
        <v>1</v>
      </c>
      <c r="U897" s="839">
        <v>0.5</v>
      </c>
    </row>
    <row r="898" spans="1:21" ht="14.45" customHeight="1" x14ac:dyDescent="0.2">
      <c r="A898" s="832">
        <v>11</v>
      </c>
      <c r="B898" s="833" t="s">
        <v>2224</v>
      </c>
      <c r="C898" s="833" t="s">
        <v>2230</v>
      </c>
      <c r="D898" s="834" t="s">
        <v>4292</v>
      </c>
      <c r="E898" s="835" t="s">
        <v>2254</v>
      </c>
      <c r="F898" s="833" t="s">
        <v>2225</v>
      </c>
      <c r="G898" s="833" t="s">
        <v>2454</v>
      </c>
      <c r="H898" s="833" t="s">
        <v>606</v>
      </c>
      <c r="I898" s="833" t="s">
        <v>3287</v>
      </c>
      <c r="J898" s="833" t="s">
        <v>860</v>
      </c>
      <c r="K898" s="833" t="s">
        <v>840</v>
      </c>
      <c r="L898" s="836">
        <v>0</v>
      </c>
      <c r="M898" s="836">
        <v>0</v>
      </c>
      <c r="N898" s="833">
        <v>1</v>
      </c>
      <c r="O898" s="837">
        <v>0.5</v>
      </c>
      <c r="P898" s="836">
        <v>0</v>
      </c>
      <c r="Q898" s="838"/>
      <c r="R898" s="833">
        <v>1</v>
      </c>
      <c r="S898" s="838">
        <v>1</v>
      </c>
      <c r="T898" s="837">
        <v>0.5</v>
      </c>
      <c r="U898" s="839">
        <v>1</v>
      </c>
    </row>
    <row r="899" spans="1:21" ht="14.45" customHeight="1" x14ac:dyDescent="0.2">
      <c r="A899" s="832">
        <v>11</v>
      </c>
      <c r="B899" s="833" t="s">
        <v>2224</v>
      </c>
      <c r="C899" s="833" t="s">
        <v>2230</v>
      </c>
      <c r="D899" s="834" t="s">
        <v>4292</v>
      </c>
      <c r="E899" s="835" t="s">
        <v>2254</v>
      </c>
      <c r="F899" s="833" t="s">
        <v>2225</v>
      </c>
      <c r="G899" s="833" t="s">
        <v>2454</v>
      </c>
      <c r="H899" s="833" t="s">
        <v>606</v>
      </c>
      <c r="I899" s="833" t="s">
        <v>3288</v>
      </c>
      <c r="J899" s="833" t="s">
        <v>858</v>
      </c>
      <c r="K899" s="833" t="s">
        <v>3289</v>
      </c>
      <c r="L899" s="836">
        <v>0</v>
      </c>
      <c r="M899" s="836">
        <v>0</v>
      </c>
      <c r="N899" s="833">
        <v>1</v>
      </c>
      <c r="O899" s="837">
        <v>0.5</v>
      </c>
      <c r="P899" s="836">
        <v>0</v>
      </c>
      <c r="Q899" s="838"/>
      <c r="R899" s="833">
        <v>1</v>
      </c>
      <c r="S899" s="838">
        <v>1</v>
      </c>
      <c r="T899" s="837">
        <v>0.5</v>
      </c>
      <c r="U899" s="839">
        <v>1</v>
      </c>
    </row>
    <row r="900" spans="1:21" ht="14.45" customHeight="1" x14ac:dyDescent="0.2">
      <c r="A900" s="832">
        <v>11</v>
      </c>
      <c r="B900" s="833" t="s">
        <v>2224</v>
      </c>
      <c r="C900" s="833" t="s">
        <v>2230</v>
      </c>
      <c r="D900" s="834" t="s">
        <v>4292</v>
      </c>
      <c r="E900" s="835" t="s">
        <v>2254</v>
      </c>
      <c r="F900" s="833" t="s">
        <v>2225</v>
      </c>
      <c r="G900" s="833" t="s">
        <v>2454</v>
      </c>
      <c r="H900" s="833" t="s">
        <v>606</v>
      </c>
      <c r="I900" s="833" t="s">
        <v>3290</v>
      </c>
      <c r="J900" s="833" t="s">
        <v>860</v>
      </c>
      <c r="K900" s="833" t="s">
        <v>3291</v>
      </c>
      <c r="L900" s="836">
        <v>0</v>
      </c>
      <c r="M900" s="836">
        <v>0</v>
      </c>
      <c r="N900" s="833">
        <v>1</v>
      </c>
      <c r="O900" s="837">
        <v>0.5</v>
      </c>
      <c r="P900" s="836"/>
      <c r="Q900" s="838"/>
      <c r="R900" s="833"/>
      <c r="S900" s="838">
        <v>0</v>
      </c>
      <c r="T900" s="837"/>
      <c r="U900" s="839">
        <v>0</v>
      </c>
    </row>
    <row r="901" spans="1:21" ht="14.45" customHeight="1" x14ac:dyDescent="0.2">
      <c r="A901" s="832">
        <v>11</v>
      </c>
      <c r="B901" s="833" t="s">
        <v>2224</v>
      </c>
      <c r="C901" s="833" t="s">
        <v>2230</v>
      </c>
      <c r="D901" s="834" t="s">
        <v>4292</v>
      </c>
      <c r="E901" s="835" t="s">
        <v>2254</v>
      </c>
      <c r="F901" s="833" t="s">
        <v>2225</v>
      </c>
      <c r="G901" s="833" t="s">
        <v>2457</v>
      </c>
      <c r="H901" s="833" t="s">
        <v>606</v>
      </c>
      <c r="I901" s="833" t="s">
        <v>3292</v>
      </c>
      <c r="J901" s="833" t="s">
        <v>2778</v>
      </c>
      <c r="K901" s="833" t="s">
        <v>2177</v>
      </c>
      <c r="L901" s="836">
        <v>0</v>
      </c>
      <c r="M901" s="836">
        <v>0</v>
      </c>
      <c r="N901" s="833">
        <v>1</v>
      </c>
      <c r="O901" s="837">
        <v>1</v>
      </c>
      <c r="P901" s="836"/>
      <c r="Q901" s="838"/>
      <c r="R901" s="833"/>
      <c r="S901" s="838">
        <v>0</v>
      </c>
      <c r="T901" s="837"/>
      <c r="U901" s="839">
        <v>0</v>
      </c>
    </row>
    <row r="902" spans="1:21" ht="14.45" customHeight="1" x14ac:dyDescent="0.2">
      <c r="A902" s="832">
        <v>11</v>
      </c>
      <c r="B902" s="833" t="s">
        <v>2224</v>
      </c>
      <c r="C902" s="833" t="s">
        <v>2230</v>
      </c>
      <c r="D902" s="834" t="s">
        <v>4292</v>
      </c>
      <c r="E902" s="835" t="s">
        <v>2254</v>
      </c>
      <c r="F902" s="833" t="s">
        <v>2225</v>
      </c>
      <c r="G902" s="833" t="s">
        <v>2457</v>
      </c>
      <c r="H902" s="833" t="s">
        <v>606</v>
      </c>
      <c r="I902" s="833" t="s">
        <v>3293</v>
      </c>
      <c r="J902" s="833" t="s">
        <v>2778</v>
      </c>
      <c r="K902" s="833" t="s">
        <v>2175</v>
      </c>
      <c r="L902" s="836">
        <v>0</v>
      </c>
      <c r="M902" s="836">
        <v>0</v>
      </c>
      <c r="N902" s="833">
        <v>1</v>
      </c>
      <c r="O902" s="837">
        <v>0.5</v>
      </c>
      <c r="P902" s="836"/>
      <c r="Q902" s="838"/>
      <c r="R902" s="833"/>
      <c r="S902" s="838">
        <v>0</v>
      </c>
      <c r="T902" s="837"/>
      <c r="U902" s="839">
        <v>0</v>
      </c>
    </row>
    <row r="903" spans="1:21" ht="14.45" customHeight="1" x14ac:dyDescent="0.2">
      <c r="A903" s="832">
        <v>11</v>
      </c>
      <c r="B903" s="833" t="s">
        <v>2224</v>
      </c>
      <c r="C903" s="833" t="s">
        <v>2230</v>
      </c>
      <c r="D903" s="834" t="s">
        <v>4292</v>
      </c>
      <c r="E903" s="835" t="s">
        <v>2254</v>
      </c>
      <c r="F903" s="833" t="s">
        <v>2225</v>
      </c>
      <c r="G903" s="833" t="s">
        <v>3294</v>
      </c>
      <c r="H903" s="833" t="s">
        <v>606</v>
      </c>
      <c r="I903" s="833" t="s">
        <v>3295</v>
      </c>
      <c r="J903" s="833" t="s">
        <v>3296</v>
      </c>
      <c r="K903" s="833" t="s">
        <v>3297</v>
      </c>
      <c r="L903" s="836">
        <v>566.53</v>
      </c>
      <c r="M903" s="836">
        <v>566.53</v>
      </c>
      <c r="N903" s="833">
        <v>1</v>
      </c>
      <c r="O903" s="837">
        <v>1</v>
      </c>
      <c r="P903" s="836">
        <v>566.53</v>
      </c>
      <c r="Q903" s="838">
        <v>1</v>
      </c>
      <c r="R903" s="833">
        <v>1</v>
      </c>
      <c r="S903" s="838">
        <v>1</v>
      </c>
      <c r="T903" s="837">
        <v>1</v>
      </c>
      <c r="U903" s="839">
        <v>1</v>
      </c>
    </row>
    <row r="904" spans="1:21" ht="14.45" customHeight="1" x14ac:dyDescent="0.2">
      <c r="A904" s="832">
        <v>11</v>
      </c>
      <c r="B904" s="833" t="s">
        <v>2224</v>
      </c>
      <c r="C904" s="833" t="s">
        <v>2230</v>
      </c>
      <c r="D904" s="834" t="s">
        <v>4292</v>
      </c>
      <c r="E904" s="835" t="s">
        <v>2254</v>
      </c>
      <c r="F904" s="833" t="s">
        <v>2225</v>
      </c>
      <c r="G904" s="833" t="s">
        <v>2458</v>
      </c>
      <c r="H904" s="833" t="s">
        <v>606</v>
      </c>
      <c r="I904" s="833" t="s">
        <v>3000</v>
      </c>
      <c r="J904" s="833" t="s">
        <v>3001</v>
      </c>
      <c r="K904" s="833" t="s">
        <v>3002</v>
      </c>
      <c r="L904" s="836">
        <v>50.32</v>
      </c>
      <c r="M904" s="836">
        <v>50.32</v>
      </c>
      <c r="N904" s="833">
        <v>1</v>
      </c>
      <c r="O904" s="837">
        <v>0.5</v>
      </c>
      <c r="P904" s="836">
        <v>50.32</v>
      </c>
      <c r="Q904" s="838">
        <v>1</v>
      </c>
      <c r="R904" s="833">
        <v>1</v>
      </c>
      <c r="S904" s="838">
        <v>1</v>
      </c>
      <c r="T904" s="837">
        <v>0.5</v>
      </c>
      <c r="U904" s="839">
        <v>1</v>
      </c>
    </row>
    <row r="905" spans="1:21" ht="14.45" customHeight="1" x14ac:dyDescent="0.2">
      <c r="A905" s="832">
        <v>11</v>
      </c>
      <c r="B905" s="833" t="s">
        <v>2224</v>
      </c>
      <c r="C905" s="833" t="s">
        <v>2230</v>
      </c>
      <c r="D905" s="834" t="s">
        <v>4292</v>
      </c>
      <c r="E905" s="835" t="s">
        <v>2254</v>
      </c>
      <c r="F905" s="833" t="s">
        <v>2225</v>
      </c>
      <c r="G905" s="833" t="s">
        <v>2458</v>
      </c>
      <c r="H905" s="833" t="s">
        <v>606</v>
      </c>
      <c r="I905" s="833" t="s">
        <v>2467</v>
      </c>
      <c r="J905" s="833" t="s">
        <v>991</v>
      </c>
      <c r="K905" s="833" t="s">
        <v>2468</v>
      </c>
      <c r="L905" s="836">
        <v>50.32</v>
      </c>
      <c r="M905" s="836">
        <v>100.64</v>
      </c>
      <c r="N905" s="833">
        <v>2</v>
      </c>
      <c r="O905" s="837">
        <v>2</v>
      </c>
      <c r="P905" s="836">
        <v>100.64</v>
      </c>
      <c r="Q905" s="838">
        <v>1</v>
      </c>
      <c r="R905" s="833">
        <v>2</v>
      </c>
      <c r="S905" s="838">
        <v>1</v>
      </c>
      <c r="T905" s="837">
        <v>2</v>
      </c>
      <c r="U905" s="839">
        <v>1</v>
      </c>
    </row>
    <row r="906" spans="1:21" ht="14.45" customHeight="1" x14ac:dyDescent="0.2">
      <c r="A906" s="832">
        <v>11</v>
      </c>
      <c r="B906" s="833" t="s">
        <v>2224</v>
      </c>
      <c r="C906" s="833" t="s">
        <v>2230</v>
      </c>
      <c r="D906" s="834" t="s">
        <v>4292</v>
      </c>
      <c r="E906" s="835" t="s">
        <v>2254</v>
      </c>
      <c r="F906" s="833" t="s">
        <v>2225</v>
      </c>
      <c r="G906" s="833" t="s">
        <v>2342</v>
      </c>
      <c r="H906" s="833" t="s">
        <v>650</v>
      </c>
      <c r="I906" s="833" t="s">
        <v>1991</v>
      </c>
      <c r="J906" s="833" t="s">
        <v>1013</v>
      </c>
      <c r="K906" s="833" t="s">
        <v>1992</v>
      </c>
      <c r="L906" s="836">
        <v>154.36000000000001</v>
      </c>
      <c r="M906" s="836">
        <v>154.36000000000001</v>
      </c>
      <c r="N906" s="833">
        <v>1</v>
      </c>
      <c r="O906" s="837">
        <v>1</v>
      </c>
      <c r="P906" s="836"/>
      <c r="Q906" s="838">
        <v>0</v>
      </c>
      <c r="R906" s="833"/>
      <c r="S906" s="838">
        <v>0</v>
      </c>
      <c r="T906" s="837"/>
      <c r="U906" s="839">
        <v>0</v>
      </c>
    </row>
    <row r="907" spans="1:21" ht="14.45" customHeight="1" x14ac:dyDescent="0.2">
      <c r="A907" s="832">
        <v>11</v>
      </c>
      <c r="B907" s="833" t="s">
        <v>2224</v>
      </c>
      <c r="C907" s="833" t="s">
        <v>2230</v>
      </c>
      <c r="D907" s="834" t="s">
        <v>4292</v>
      </c>
      <c r="E907" s="835" t="s">
        <v>2254</v>
      </c>
      <c r="F907" s="833" t="s">
        <v>2225</v>
      </c>
      <c r="G907" s="833" t="s">
        <v>2338</v>
      </c>
      <c r="H907" s="833" t="s">
        <v>606</v>
      </c>
      <c r="I907" s="833" t="s">
        <v>2339</v>
      </c>
      <c r="J907" s="833" t="s">
        <v>2340</v>
      </c>
      <c r="K907" s="833" t="s">
        <v>2341</v>
      </c>
      <c r="L907" s="836">
        <v>0</v>
      </c>
      <c r="M907" s="836">
        <v>0</v>
      </c>
      <c r="N907" s="833">
        <v>8</v>
      </c>
      <c r="O907" s="837">
        <v>4</v>
      </c>
      <c r="P907" s="836">
        <v>0</v>
      </c>
      <c r="Q907" s="838"/>
      <c r="R907" s="833">
        <v>2</v>
      </c>
      <c r="S907" s="838">
        <v>0.25</v>
      </c>
      <c r="T907" s="837">
        <v>1</v>
      </c>
      <c r="U907" s="839">
        <v>0.25</v>
      </c>
    </row>
    <row r="908" spans="1:21" ht="14.45" customHeight="1" x14ac:dyDescent="0.2">
      <c r="A908" s="832">
        <v>11</v>
      </c>
      <c r="B908" s="833" t="s">
        <v>2224</v>
      </c>
      <c r="C908" s="833" t="s">
        <v>2230</v>
      </c>
      <c r="D908" s="834" t="s">
        <v>4292</v>
      </c>
      <c r="E908" s="835" t="s">
        <v>2254</v>
      </c>
      <c r="F908" s="833" t="s">
        <v>2225</v>
      </c>
      <c r="G908" s="833" t="s">
        <v>3190</v>
      </c>
      <c r="H908" s="833" t="s">
        <v>606</v>
      </c>
      <c r="I908" s="833" t="s">
        <v>3191</v>
      </c>
      <c r="J908" s="833" t="s">
        <v>3192</v>
      </c>
      <c r="K908" s="833" t="s">
        <v>3193</v>
      </c>
      <c r="L908" s="836">
        <v>1020.22</v>
      </c>
      <c r="M908" s="836">
        <v>1020.22</v>
      </c>
      <c r="N908" s="833">
        <v>1</v>
      </c>
      <c r="O908" s="837">
        <v>0.5</v>
      </c>
      <c r="P908" s="836"/>
      <c r="Q908" s="838">
        <v>0</v>
      </c>
      <c r="R908" s="833"/>
      <c r="S908" s="838">
        <v>0</v>
      </c>
      <c r="T908" s="837"/>
      <c r="U908" s="839">
        <v>0</v>
      </c>
    </row>
    <row r="909" spans="1:21" ht="14.45" customHeight="1" x14ac:dyDescent="0.2">
      <c r="A909" s="832">
        <v>11</v>
      </c>
      <c r="B909" s="833" t="s">
        <v>2224</v>
      </c>
      <c r="C909" s="833" t="s">
        <v>2230</v>
      </c>
      <c r="D909" s="834" t="s">
        <v>4292</v>
      </c>
      <c r="E909" s="835" t="s">
        <v>2254</v>
      </c>
      <c r="F909" s="833" t="s">
        <v>2225</v>
      </c>
      <c r="G909" s="833" t="s">
        <v>2675</v>
      </c>
      <c r="H909" s="833" t="s">
        <v>606</v>
      </c>
      <c r="I909" s="833" t="s">
        <v>3008</v>
      </c>
      <c r="J909" s="833" t="s">
        <v>847</v>
      </c>
      <c r="K909" s="833" t="s">
        <v>848</v>
      </c>
      <c r="L909" s="836">
        <v>107.27</v>
      </c>
      <c r="M909" s="836">
        <v>429.08</v>
      </c>
      <c r="N909" s="833">
        <v>4</v>
      </c>
      <c r="O909" s="837">
        <v>2.5</v>
      </c>
      <c r="P909" s="836">
        <v>321.81</v>
      </c>
      <c r="Q909" s="838">
        <v>0.75</v>
      </c>
      <c r="R909" s="833">
        <v>3</v>
      </c>
      <c r="S909" s="838">
        <v>0.75</v>
      </c>
      <c r="T909" s="837">
        <v>1.5</v>
      </c>
      <c r="U909" s="839">
        <v>0.6</v>
      </c>
    </row>
    <row r="910" spans="1:21" ht="14.45" customHeight="1" x14ac:dyDescent="0.2">
      <c r="A910" s="832">
        <v>11</v>
      </c>
      <c r="B910" s="833" t="s">
        <v>2224</v>
      </c>
      <c r="C910" s="833" t="s">
        <v>2230</v>
      </c>
      <c r="D910" s="834" t="s">
        <v>4292</v>
      </c>
      <c r="E910" s="835" t="s">
        <v>2254</v>
      </c>
      <c r="F910" s="833" t="s">
        <v>2225</v>
      </c>
      <c r="G910" s="833" t="s">
        <v>2675</v>
      </c>
      <c r="H910" s="833" t="s">
        <v>606</v>
      </c>
      <c r="I910" s="833" t="s">
        <v>2676</v>
      </c>
      <c r="J910" s="833" t="s">
        <v>847</v>
      </c>
      <c r="K910" s="833" t="s">
        <v>848</v>
      </c>
      <c r="L910" s="836">
        <v>107.27</v>
      </c>
      <c r="M910" s="836">
        <v>858.16</v>
      </c>
      <c r="N910" s="833">
        <v>8</v>
      </c>
      <c r="O910" s="837">
        <v>3</v>
      </c>
      <c r="P910" s="836">
        <v>214.54</v>
      </c>
      <c r="Q910" s="838">
        <v>0.25</v>
      </c>
      <c r="R910" s="833">
        <v>2</v>
      </c>
      <c r="S910" s="838">
        <v>0.25</v>
      </c>
      <c r="T910" s="837">
        <v>0.5</v>
      </c>
      <c r="U910" s="839">
        <v>0.16666666666666666</v>
      </c>
    </row>
    <row r="911" spans="1:21" ht="14.45" customHeight="1" x14ac:dyDescent="0.2">
      <c r="A911" s="832">
        <v>11</v>
      </c>
      <c r="B911" s="833" t="s">
        <v>2224</v>
      </c>
      <c r="C911" s="833" t="s">
        <v>2230</v>
      </c>
      <c r="D911" s="834" t="s">
        <v>4292</v>
      </c>
      <c r="E911" s="835" t="s">
        <v>2254</v>
      </c>
      <c r="F911" s="833" t="s">
        <v>2227</v>
      </c>
      <c r="G911" s="833" t="s">
        <v>2274</v>
      </c>
      <c r="H911" s="833" t="s">
        <v>606</v>
      </c>
      <c r="I911" s="833" t="s">
        <v>2302</v>
      </c>
      <c r="J911" s="833" t="s">
        <v>2276</v>
      </c>
      <c r="K911" s="833"/>
      <c r="L911" s="836">
        <v>748.12</v>
      </c>
      <c r="M911" s="836">
        <v>748.12</v>
      </c>
      <c r="N911" s="833">
        <v>1</v>
      </c>
      <c r="O911" s="837">
        <v>1</v>
      </c>
      <c r="P911" s="836">
        <v>748.12</v>
      </c>
      <c r="Q911" s="838">
        <v>1</v>
      </c>
      <c r="R911" s="833">
        <v>1</v>
      </c>
      <c r="S911" s="838">
        <v>1</v>
      </c>
      <c r="T911" s="837">
        <v>1</v>
      </c>
      <c r="U911" s="839">
        <v>1</v>
      </c>
    </row>
    <row r="912" spans="1:21" ht="14.45" customHeight="1" x14ac:dyDescent="0.2">
      <c r="A912" s="832">
        <v>11</v>
      </c>
      <c r="B912" s="833" t="s">
        <v>2224</v>
      </c>
      <c r="C912" s="833" t="s">
        <v>2230</v>
      </c>
      <c r="D912" s="834" t="s">
        <v>4292</v>
      </c>
      <c r="E912" s="835" t="s">
        <v>2254</v>
      </c>
      <c r="F912" s="833" t="s">
        <v>2227</v>
      </c>
      <c r="G912" s="833" t="s">
        <v>2274</v>
      </c>
      <c r="H912" s="833" t="s">
        <v>606</v>
      </c>
      <c r="I912" s="833" t="s">
        <v>2761</v>
      </c>
      <c r="J912" s="833" t="s">
        <v>2276</v>
      </c>
      <c r="K912" s="833"/>
      <c r="L912" s="836">
        <v>1659.44</v>
      </c>
      <c r="M912" s="836">
        <v>16594.400000000001</v>
      </c>
      <c r="N912" s="833">
        <v>10</v>
      </c>
      <c r="O912" s="837">
        <v>6</v>
      </c>
      <c r="P912" s="836">
        <v>9956.64</v>
      </c>
      <c r="Q912" s="838">
        <v>0.59999999999999987</v>
      </c>
      <c r="R912" s="833">
        <v>6</v>
      </c>
      <c r="S912" s="838">
        <v>0.6</v>
      </c>
      <c r="T912" s="837">
        <v>4</v>
      </c>
      <c r="U912" s="839">
        <v>0.66666666666666663</v>
      </c>
    </row>
    <row r="913" spans="1:21" ht="14.45" customHeight="1" x14ac:dyDescent="0.2">
      <c r="A913" s="832">
        <v>11</v>
      </c>
      <c r="B913" s="833" t="s">
        <v>2224</v>
      </c>
      <c r="C913" s="833" t="s">
        <v>2230</v>
      </c>
      <c r="D913" s="834" t="s">
        <v>4292</v>
      </c>
      <c r="E913" s="835" t="s">
        <v>2254</v>
      </c>
      <c r="F913" s="833" t="s">
        <v>2227</v>
      </c>
      <c r="G913" s="833" t="s">
        <v>2274</v>
      </c>
      <c r="H913" s="833" t="s">
        <v>606</v>
      </c>
      <c r="I913" s="833" t="s">
        <v>2761</v>
      </c>
      <c r="J913" s="833" t="s">
        <v>2762</v>
      </c>
      <c r="K913" s="833" t="s">
        <v>2763</v>
      </c>
      <c r="L913" s="836">
        <v>1659.44</v>
      </c>
      <c r="M913" s="836">
        <v>3318.88</v>
      </c>
      <c r="N913" s="833">
        <v>2</v>
      </c>
      <c r="O913" s="837">
        <v>1</v>
      </c>
      <c r="P913" s="836">
        <v>3318.88</v>
      </c>
      <c r="Q913" s="838">
        <v>1</v>
      </c>
      <c r="R913" s="833">
        <v>2</v>
      </c>
      <c r="S913" s="838">
        <v>1</v>
      </c>
      <c r="T913" s="837">
        <v>1</v>
      </c>
      <c r="U913" s="839">
        <v>1</v>
      </c>
    </row>
    <row r="914" spans="1:21" ht="14.45" customHeight="1" x14ac:dyDescent="0.2">
      <c r="A914" s="832">
        <v>11</v>
      </c>
      <c r="B914" s="833" t="s">
        <v>2224</v>
      </c>
      <c r="C914" s="833" t="s">
        <v>2230</v>
      </c>
      <c r="D914" s="834" t="s">
        <v>4292</v>
      </c>
      <c r="E914" s="835" t="s">
        <v>2254</v>
      </c>
      <c r="F914" s="833" t="s">
        <v>2227</v>
      </c>
      <c r="G914" s="833" t="s">
        <v>2274</v>
      </c>
      <c r="H914" s="833" t="s">
        <v>606</v>
      </c>
      <c r="I914" s="833" t="s">
        <v>2270</v>
      </c>
      <c r="J914" s="833" t="s">
        <v>2276</v>
      </c>
      <c r="K914" s="833"/>
      <c r="L914" s="836">
        <v>500</v>
      </c>
      <c r="M914" s="836">
        <v>2000</v>
      </c>
      <c r="N914" s="833">
        <v>4</v>
      </c>
      <c r="O914" s="837">
        <v>4</v>
      </c>
      <c r="P914" s="836">
        <v>2000</v>
      </c>
      <c r="Q914" s="838">
        <v>1</v>
      </c>
      <c r="R914" s="833">
        <v>4</v>
      </c>
      <c r="S914" s="838">
        <v>1</v>
      </c>
      <c r="T914" s="837">
        <v>4</v>
      </c>
      <c r="U914" s="839">
        <v>1</v>
      </c>
    </row>
    <row r="915" spans="1:21" ht="14.45" customHeight="1" x14ac:dyDescent="0.2">
      <c r="A915" s="832">
        <v>11</v>
      </c>
      <c r="B915" s="833" t="s">
        <v>2224</v>
      </c>
      <c r="C915" s="833" t="s">
        <v>2230</v>
      </c>
      <c r="D915" s="834" t="s">
        <v>4292</v>
      </c>
      <c r="E915" s="835" t="s">
        <v>2254</v>
      </c>
      <c r="F915" s="833" t="s">
        <v>2227</v>
      </c>
      <c r="G915" s="833" t="s">
        <v>2274</v>
      </c>
      <c r="H915" s="833" t="s">
        <v>606</v>
      </c>
      <c r="I915" s="833" t="s">
        <v>2289</v>
      </c>
      <c r="J915" s="833" t="s">
        <v>2276</v>
      </c>
      <c r="K915" s="833"/>
      <c r="L915" s="836">
        <v>971.25</v>
      </c>
      <c r="M915" s="836">
        <v>971.25</v>
      </c>
      <c r="N915" s="833">
        <v>1</v>
      </c>
      <c r="O915" s="837">
        <v>1</v>
      </c>
      <c r="P915" s="836">
        <v>971.25</v>
      </c>
      <c r="Q915" s="838">
        <v>1</v>
      </c>
      <c r="R915" s="833">
        <v>1</v>
      </c>
      <c r="S915" s="838">
        <v>1</v>
      </c>
      <c r="T915" s="837">
        <v>1</v>
      </c>
      <c r="U915" s="839">
        <v>1</v>
      </c>
    </row>
    <row r="916" spans="1:21" ht="14.45" customHeight="1" x14ac:dyDescent="0.2">
      <c r="A916" s="832">
        <v>11</v>
      </c>
      <c r="B916" s="833" t="s">
        <v>2224</v>
      </c>
      <c r="C916" s="833" t="s">
        <v>2230</v>
      </c>
      <c r="D916" s="834" t="s">
        <v>4292</v>
      </c>
      <c r="E916" s="835" t="s">
        <v>2254</v>
      </c>
      <c r="F916" s="833" t="s">
        <v>2227</v>
      </c>
      <c r="G916" s="833" t="s">
        <v>2274</v>
      </c>
      <c r="H916" s="833" t="s">
        <v>606</v>
      </c>
      <c r="I916" s="833" t="s">
        <v>2293</v>
      </c>
      <c r="J916" s="833" t="s">
        <v>2276</v>
      </c>
      <c r="K916" s="833"/>
      <c r="L916" s="836">
        <v>278.75</v>
      </c>
      <c r="M916" s="836">
        <v>3345</v>
      </c>
      <c r="N916" s="833">
        <v>12</v>
      </c>
      <c r="O916" s="837">
        <v>6</v>
      </c>
      <c r="P916" s="836">
        <v>2787.5</v>
      </c>
      <c r="Q916" s="838">
        <v>0.83333333333333337</v>
      </c>
      <c r="R916" s="833">
        <v>10</v>
      </c>
      <c r="S916" s="838">
        <v>0.83333333333333337</v>
      </c>
      <c r="T916" s="837">
        <v>5</v>
      </c>
      <c r="U916" s="839">
        <v>0.83333333333333337</v>
      </c>
    </row>
    <row r="917" spans="1:21" ht="14.45" customHeight="1" x14ac:dyDescent="0.2">
      <c r="A917" s="832">
        <v>11</v>
      </c>
      <c r="B917" s="833" t="s">
        <v>2224</v>
      </c>
      <c r="C917" s="833" t="s">
        <v>2230</v>
      </c>
      <c r="D917" s="834" t="s">
        <v>4292</v>
      </c>
      <c r="E917" s="835" t="s">
        <v>2254</v>
      </c>
      <c r="F917" s="833" t="s">
        <v>2227</v>
      </c>
      <c r="G917" s="833" t="s">
        <v>2274</v>
      </c>
      <c r="H917" s="833" t="s">
        <v>606</v>
      </c>
      <c r="I917" s="833" t="s">
        <v>2293</v>
      </c>
      <c r="J917" s="833" t="s">
        <v>2294</v>
      </c>
      <c r="K917" s="833" t="s">
        <v>2295</v>
      </c>
      <c r="L917" s="836">
        <v>278.75</v>
      </c>
      <c r="M917" s="836">
        <v>557.5</v>
      </c>
      <c r="N917" s="833">
        <v>2</v>
      </c>
      <c r="O917" s="837">
        <v>1</v>
      </c>
      <c r="P917" s="836">
        <v>557.5</v>
      </c>
      <c r="Q917" s="838">
        <v>1</v>
      </c>
      <c r="R917" s="833">
        <v>2</v>
      </c>
      <c r="S917" s="838">
        <v>1</v>
      </c>
      <c r="T917" s="837">
        <v>1</v>
      </c>
      <c r="U917" s="839">
        <v>1</v>
      </c>
    </row>
    <row r="918" spans="1:21" ht="14.45" customHeight="1" x14ac:dyDescent="0.2">
      <c r="A918" s="832">
        <v>11</v>
      </c>
      <c r="B918" s="833" t="s">
        <v>2224</v>
      </c>
      <c r="C918" s="833" t="s">
        <v>2230</v>
      </c>
      <c r="D918" s="834" t="s">
        <v>4292</v>
      </c>
      <c r="E918" s="835" t="s">
        <v>2254</v>
      </c>
      <c r="F918" s="833" t="s">
        <v>2227</v>
      </c>
      <c r="G918" s="833" t="s">
        <v>2274</v>
      </c>
      <c r="H918" s="833" t="s">
        <v>606</v>
      </c>
      <c r="I918" s="833" t="s">
        <v>2704</v>
      </c>
      <c r="J918" s="833" t="s">
        <v>2276</v>
      </c>
      <c r="K918" s="833"/>
      <c r="L918" s="836">
        <v>0</v>
      </c>
      <c r="M918" s="836">
        <v>0</v>
      </c>
      <c r="N918" s="833">
        <v>1</v>
      </c>
      <c r="O918" s="837">
        <v>1</v>
      </c>
      <c r="P918" s="836"/>
      <c r="Q918" s="838"/>
      <c r="R918" s="833"/>
      <c r="S918" s="838">
        <v>0</v>
      </c>
      <c r="T918" s="837"/>
      <c r="U918" s="839">
        <v>0</v>
      </c>
    </row>
    <row r="919" spans="1:21" ht="14.45" customHeight="1" x14ac:dyDescent="0.2">
      <c r="A919" s="832">
        <v>11</v>
      </c>
      <c r="B919" s="833" t="s">
        <v>2224</v>
      </c>
      <c r="C919" s="833" t="s">
        <v>2230</v>
      </c>
      <c r="D919" s="834" t="s">
        <v>4292</v>
      </c>
      <c r="E919" s="835" t="s">
        <v>2254</v>
      </c>
      <c r="F919" s="833" t="s">
        <v>2227</v>
      </c>
      <c r="G919" s="833" t="s">
        <v>2274</v>
      </c>
      <c r="H919" s="833" t="s">
        <v>606</v>
      </c>
      <c r="I919" s="833" t="s">
        <v>3298</v>
      </c>
      <c r="J919" s="833" t="s">
        <v>2276</v>
      </c>
      <c r="K919" s="833"/>
      <c r="L919" s="836">
        <v>1690</v>
      </c>
      <c r="M919" s="836">
        <v>1690</v>
      </c>
      <c r="N919" s="833">
        <v>1</v>
      </c>
      <c r="O919" s="837">
        <v>1</v>
      </c>
      <c r="P919" s="836">
        <v>1690</v>
      </c>
      <c r="Q919" s="838">
        <v>1</v>
      </c>
      <c r="R919" s="833">
        <v>1</v>
      </c>
      <c r="S919" s="838">
        <v>1</v>
      </c>
      <c r="T919" s="837">
        <v>1</v>
      </c>
      <c r="U919" s="839">
        <v>1</v>
      </c>
    </row>
    <row r="920" spans="1:21" ht="14.45" customHeight="1" x14ac:dyDescent="0.2">
      <c r="A920" s="832">
        <v>11</v>
      </c>
      <c r="B920" s="833" t="s">
        <v>2224</v>
      </c>
      <c r="C920" s="833" t="s">
        <v>2230</v>
      </c>
      <c r="D920" s="834" t="s">
        <v>4292</v>
      </c>
      <c r="E920" s="835" t="s">
        <v>2254</v>
      </c>
      <c r="F920" s="833" t="s">
        <v>2227</v>
      </c>
      <c r="G920" s="833" t="s">
        <v>2274</v>
      </c>
      <c r="H920" s="833" t="s">
        <v>606</v>
      </c>
      <c r="I920" s="833" t="s">
        <v>3299</v>
      </c>
      <c r="J920" s="833" t="s">
        <v>2276</v>
      </c>
      <c r="K920" s="833"/>
      <c r="L920" s="836">
        <v>775</v>
      </c>
      <c r="M920" s="836">
        <v>775</v>
      </c>
      <c r="N920" s="833">
        <v>1</v>
      </c>
      <c r="O920" s="837">
        <v>1</v>
      </c>
      <c r="P920" s="836">
        <v>775</v>
      </c>
      <c r="Q920" s="838">
        <v>1</v>
      </c>
      <c r="R920" s="833">
        <v>1</v>
      </c>
      <c r="S920" s="838">
        <v>1</v>
      </c>
      <c r="T920" s="837">
        <v>1</v>
      </c>
      <c r="U920" s="839">
        <v>1</v>
      </c>
    </row>
    <row r="921" spans="1:21" ht="14.45" customHeight="1" x14ac:dyDescent="0.2">
      <c r="A921" s="832">
        <v>11</v>
      </c>
      <c r="B921" s="833" t="s">
        <v>2224</v>
      </c>
      <c r="C921" s="833" t="s">
        <v>2230</v>
      </c>
      <c r="D921" s="834" t="s">
        <v>4292</v>
      </c>
      <c r="E921" s="835" t="s">
        <v>2254</v>
      </c>
      <c r="F921" s="833" t="s">
        <v>2227</v>
      </c>
      <c r="G921" s="833" t="s">
        <v>2274</v>
      </c>
      <c r="H921" s="833" t="s">
        <v>606</v>
      </c>
      <c r="I921" s="833" t="s">
        <v>3300</v>
      </c>
      <c r="J921" s="833" t="s">
        <v>2276</v>
      </c>
      <c r="K921" s="833"/>
      <c r="L921" s="836">
        <v>553.15</v>
      </c>
      <c r="M921" s="836">
        <v>1659.4499999999998</v>
      </c>
      <c r="N921" s="833">
        <v>3</v>
      </c>
      <c r="O921" s="837">
        <v>1</v>
      </c>
      <c r="P921" s="836"/>
      <c r="Q921" s="838">
        <v>0</v>
      </c>
      <c r="R921" s="833"/>
      <c r="S921" s="838">
        <v>0</v>
      </c>
      <c r="T921" s="837"/>
      <c r="U921" s="839">
        <v>0</v>
      </c>
    </row>
    <row r="922" spans="1:21" ht="14.45" customHeight="1" x14ac:dyDescent="0.2">
      <c r="A922" s="832">
        <v>11</v>
      </c>
      <c r="B922" s="833" t="s">
        <v>2224</v>
      </c>
      <c r="C922" s="833" t="s">
        <v>2230</v>
      </c>
      <c r="D922" s="834" t="s">
        <v>4292</v>
      </c>
      <c r="E922" s="835" t="s">
        <v>2254</v>
      </c>
      <c r="F922" s="833" t="s">
        <v>2227</v>
      </c>
      <c r="G922" s="833" t="s">
        <v>2274</v>
      </c>
      <c r="H922" s="833" t="s">
        <v>606</v>
      </c>
      <c r="I922" s="833" t="s">
        <v>3300</v>
      </c>
      <c r="J922" s="833" t="s">
        <v>3301</v>
      </c>
      <c r="K922" s="833" t="s">
        <v>3302</v>
      </c>
      <c r="L922" s="836">
        <v>553.15</v>
      </c>
      <c r="M922" s="836">
        <v>3318.8999999999996</v>
      </c>
      <c r="N922" s="833">
        <v>6</v>
      </c>
      <c r="O922" s="837">
        <v>1</v>
      </c>
      <c r="P922" s="836"/>
      <c r="Q922" s="838">
        <v>0</v>
      </c>
      <c r="R922" s="833"/>
      <c r="S922" s="838">
        <v>0</v>
      </c>
      <c r="T922" s="837"/>
      <c r="U922" s="839">
        <v>0</v>
      </c>
    </row>
    <row r="923" spans="1:21" ht="14.45" customHeight="1" x14ac:dyDescent="0.2">
      <c r="A923" s="832">
        <v>11</v>
      </c>
      <c r="B923" s="833" t="s">
        <v>2224</v>
      </c>
      <c r="C923" s="833" t="s">
        <v>2230</v>
      </c>
      <c r="D923" s="834" t="s">
        <v>4292</v>
      </c>
      <c r="E923" s="835" t="s">
        <v>2254</v>
      </c>
      <c r="F923" s="833" t="s">
        <v>2227</v>
      </c>
      <c r="G923" s="833" t="s">
        <v>2274</v>
      </c>
      <c r="H923" s="833" t="s">
        <v>606</v>
      </c>
      <c r="I923" s="833" t="s">
        <v>3303</v>
      </c>
      <c r="J923" s="833" t="s">
        <v>2276</v>
      </c>
      <c r="K923" s="833"/>
      <c r="L923" s="836">
        <v>750</v>
      </c>
      <c r="M923" s="836">
        <v>750</v>
      </c>
      <c r="N923" s="833">
        <v>1</v>
      </c>
      <c r="O923" s="837">
        <v>1</v>
      </c>
      <c r="P923" s="836"/>
      <c r="Q923" s="838">
        <v>0</v>
      </c>
      <c r="R923" s="833"/>
      <c r="S923" s="838">
        <v>0</v>
      </c>
      <c r="T923" s="837"/>
      <c r="U923" s="839">
        <v>0</v>
      </c>
    </row>
    <row r="924" spans="1:21" ht="14.45" customHeight="1" x14ac:dyDescent="0.2">
      <c r="A924" s="832">
        <v>11</v>
      </c>
      <c r="B924" s="833" t="s">
        <v>2224</v>
      </c>
      <c r="C924" s="833" t="s">
        <v>2230</v>
      </c>
      <c r="D924" s="834" t="s">
        <v>4292</v>
      </c>
      <c r="E924" s="835" t="s">
        <v>2254</v>
      </c>
      <c r="F924" s="833" t="s">
        <v>2227</v>
      </c>
      <c r="G924" s="833" t="s">
        <v>2274</v>
      </c>
      <c r="H924" s="833" t="s">
        <v>606</v>
      </c>
      <c r="I924" s="833" t="s">
        <v>2477</v>
      </c>
      <c r="J924" s="833" t="s">
        <v>2276</v>
      </c>
      <c r="K924" s="833"/>
      <c r="L924" s="836">
        <v>1659.44</v>
      </c>
      <c r="M924" s="836">
        <v>36507.680000000008</v>
      </c>
      <c r="N924" s="833">
        <v>22</v>
      </c>
      <c r="O924" s="837">
        <v>17</v>
      </c>
      <c r="P924" s="836">
        <v>36507.680000000008</v>
      </c>
      <c r="Q924" s="838">
        <v>1</v>
      </c>
      <c r="R924" s="833">
        <v>22</v>
      </c>
      <c r="S924" s="838">
        <v>1</v>
      </c>
      <c r="T924" s="837">
        <v>17</v>
      </c>
      <c r="U924" s="839">
        <v>1</v>
      </c>
    </row>
    <row r="925" spans="1:21" ht="14.45" customHeight="1" x14ac:dyDescent="0.2">
      <c r="A925" s="832">
        <v>11</v>
      </c>
      <c r="B925" s="833" t="s">
        <v>2224</v>
      </c>
      <c r="C925" s="833" t="s">
        <v>2230</v>
      </c>
      <c r="D925" s="834" t="s">
        <v>4292</v>
      </c>
      <c r="E925" s="835" t="s">
        <v>2254</v>
      </c>
      <c r="F925" s="833" t="s">
        <v>2227</v>
      </c>
      <c r="G925" s="833" t="s">
        <v>2274</v>
      </c>
      <c r="H925" s="833" t="s">
        <v>606</v>
      </c>
      <c r="I925" s="833" t="s">
        <v>2477</v>
      </c>
      <c r="J925" s="833" t="s">
        <v>2478</v>
      </c>
      <c r="K925" s="833" t="s">
        <v>2479</v>
      </c>
      <c r="L925" s="836">
        <v>1659.44</v>
      </c>
      <c r="M925" s="836">
        <v>1659.44</v>
      </c>
      <c r="N925" s="833">
        <v>1</v>
      </c>
      <c r="O925" s="837">
        <v>1</v>
      </c>
      <c r="P925" s="836">
        <v>1659.44</v>
      </c>
      <c r="Q925" s="838">
        <v>1</v>
      </c>
      <c r="R925" s="833">
        <v>1</v>
      </c>
      <c r="S925" s="838">
        <v>1</v>
      </c>
      <c r="T925" s="837">
        <v>1</v>
      </c>
      <c r="U925" s="839">
        <v>1</v>
      </c>
    </row>
    <row r="926" spans="1:21" ht="14.45" customHeight="1" x14ac:dyDescent="0.2">
      <c r="A926" s="832">
        <v>11</v>
      </c>
      <c r="B926" s="833" t="s">
        <v>2224</v>
      </c>
      <c r="C926" s="833" t="s">
        <v>2230</v>
      </c>
      <c r="D926" s="834" t="s">
        <v>4292</v>
      </c>
      <c r="E926" s="835" t="s">
        <v>2254</v>
      </c>
      <c r="F926" s="833" t="s">
        <v>2227</v>
      </c>
      <c r="G926" s="833" t="s">
        <v>2274</v>
      </c>
      <c r="H926" s="833" t="s">
        <v>606</v>
      </c>
      <c r="I926" s="833" t="s">
        <v>3304</v>
      </c>
      <c r="J926" s="833" t="s">
        <v>2276</v>
      </c>
      <c r="K926" s="833"/>
      <c r="L926" s="836">
        <v>0</v>
      </c>
      <c r="M926" s="836">
        <v>0</v>
      </c>
      <c r="N926" s="833">
        <v>3</v>
      </c>
      <c r="O926" s="837">
        <v>1</v>
      </c>
      <c r="P926" s="836">
        <v>0</v>
      </c>
      <c r="Q926" s="838"/>
      <c r="R926" s="833">
        <v>3</v>
      </c>
      <c r="S926" s="838">
        <v>1</v>
      </c>
      <c r="T926" s="837">
        <v>1</v>
      </c>
      <c r="U926" s="839">
        <v>1</v>
      </c>
    </row>
    <row r="927" spans="1:21" ht="14.45" customHeight="1" x14ac:dyDescent="0.2">
      <c r="A927" s="832">
        <v>11</v>
      </c>
      <c r="B927" s="833" t="s">
        <v>2224</v>
      </c>
      <c r="C927" s="833" t="s">
        <v>2230</v>
      </c>
      <c r="D927" s="834" t="s">
        <v>4292</v>
      </c>
      <c r="E927" s="835" t="s">
        <v>2254</v>
      </c>
      <c r="F927" s="833" t="s">
        <v>2227</v>
      </c>
      <c r="G927" s="833" t="s">
        <v>2274</v>
      </c>
      <c r="H927" s="833" t="s">
        <v>606</v>
      </c>
      <c r="I927" s="833" t="s">
        <v>3099</v>
      </c>
      <c r="J927" s="833" t="s">
        <v>3100</v>
      </c>
      <c r="K927" s="833" t="s">
        <v>3101</v>
      </c>
      <c r="L927" s="836">
        <v>24074</v>
      </c>
      <c r="M927" s="836">
        <v>24074</v>
      </c>
      <c r="N927" s="833">
        <v>1</v>
      </c>
      <c r="O927" s="837">
        <v>1</v>
      </c>
      <c r="P927" s="836"/>
      <c r="Q927" s="838">
        <v>0</v>
      </c>
      <c r="R927" s="833"/>
      <c r="S927" s="838">
        <v>0</v>
      </c>
      <c r="T927" s="837"/>
      <c r="U927" s="839">
        <v>0</v>
      </c>
    </row>
    <row r="928" spans="1:21" ht="14.45" customHeight="1" x14ac:dyDescent="0.2">
      <c r="A928" s="832">
        <v>11</v>
      </c>
      <c r="B928" s="833" t="s">
        <v>2224</v>
      </c>
      <c r="C928" s="833" t="s">
        <v>2230</v>
      </c>
      <c r="D928" s="834" t="s">
        <v>4292</v>
      </c>
      <c r="E928" s="835" t="s">
        <v>2254</v>
      </c>
      <c r="F928" s="833" t="s">
        <v>2227</v>
      </c>
      <c r="G928" s="833" t="s">
        <v>2274</v>
      </c>
      <c r="H928" s="833" t="s">
        <v>606</v>
      </c>
      <c r="I928" s="833" t="s">
        <v>2684</v>
      </c>
      <c r="J928" s="833" t="s">
        <v>2685</v>
      </c>
      <c r="K928" s="833" t="s">
        <v>2686</v>
      </c>
      <c r="L928" s="836">
        <v>0</v>
      </c>
      <c r="M928" s="836">
        <v>0</v>
      </c>
      <c r="N928" s="833">
        <v>4</v>
      </c>
      <c r="O928" s="837">
        <v>4</v>
      </c>
      <c r="P928" s="836"/>
      <c r="Q928" s="838"/>
      <c r="R928" s="833"/>
      <c r="S928" s="838">
        <v>0</v>
      </c>
      <c r="T928" s="837"/>
      <c r="U928" s="839">
        <v>0</v>
      </c>
    </row>
    <row r="929" spans="1:21" ht="14.45" customHeight="1" x14ac:dyDescent="0.2">
      <c r="A929" s="832">
        <v>11</v>
      </c>
      <c r="B929" s="833" t="s">
        <v>2224</v>
      </c>
      <c r="C929" s="833" t="s">
        <v>2230</v>
      </c>
      <c r="D929" s="834" t="s">
        <v>4292</v>
      </c>
      <c r="E929" s="835" t="s">
        <v>2254</v>
      </c>
      <c r="F929" s="833" t="s">
        <v>2227</v>
      </c>
      <c r="G929" s="833" t="s">
        <v>2274</v>
      </c>
      <c r="H929" s="833" t="s">
        <v>606</v>
      </c>
      <c r="I929" s="833" t="s">
        <v>2486</v>
      </c>
      <c r="J929" s="833" t="s">
        <v>2487</v>
      </c>
      <c r="K929" s="833" t="s">
        <v>2488</v>
      </c>
      <c r="L929" s="836">
        <v>0</v>
      </c>
      <c r="M929" s="836">
        <v>0</v>
      </c>
      <c r="N929" s="833">
        <v>36</v>
      </c>
      <c r="O929" s="837">
        <v>34</v>
      </c>
      <c r="P929" s="836"/>
      <c r="Q929" s="838"/>
      <c r="R929" s="833"/>
      <c r="S929" s="838">
        <v>0</v>
      </c>
      <c r="T929" s="837"/>
      <c r="U929" s="839">
        <v>0</v>
      </c>
    </row>
    <row r="930" spans="1:21" ht="14.45" customHeight="1" x14ac:dyDescent="0.2">
      <c r="A930" s="832">
        <v>11</v>
      </c>
      <c r="B930" s="833" t="s">
        <v>2224</v>
      </c>
      <c r="C930" s="833" t="s">
        <v>2230</v>
      </c>
      <c r="D930" s="834" t="s">
        <v>4292</v>
      </c>
      <c r="E930" s="835" t="s">
        <v>2254</v>
      </c>
      <c r="F930" s="833" t="s">
        <v>2227</v>
      </c>
      <c r="G930" s="833" t="s">
        <v>2274</v>
      </c>
      <c r="H930" s="833" t="s">
        <v>606</v>
      </c>
      <c r="I930" s="833" t="s">
        <v>3012</v>
      </c>
      <c r="J930" s="833" t="s">
        <v>3013</v>
      </c>
      <c r="K930" s="833" t="s">
        <v>3014</v>
      </c>
      <c r="L930" s="836">
        <v>400.2</v>
      </c>
      <c r="M930" s="836">
        <v>2401.1999999999998</v>
      </c>
      <c r="N930" s="833">
        <v>6</v>
      </c>
      <c r="O930" s="837">
        <v>5</v>
      </c>
      <c r="P930" s="836">
        <v>800.4</v>
      </c>
      <c r="Q930" s="838">
        <v>0.33333333333333337</v>
      </c>
      <c r="R930" s="833">
        <v>2</v>
      </c>
      <c r="S930" s="838">
        <v>0.33333333333333331</v>
      </c>
      <c r="T930" s="837">
        <v>1</v>
      </c>
      <c r="U930" s="839">
        <v>0.2</v>
      </c>
    </row>
    <row r="931" spans="1:21" ht="14.45" customHeight="1" x14ac:dyDescent="0.2">
      <c r="A931" s="832">
        <v>11</v>
      </c>
      <c r="B931" s="833" t="s">
        <v>2224</v>
      </c>
      <c r="C931" s="833" t="s">
        <v>2230</v>
      </c>
      <c r="D931" s="834" t="s">
        <v>4292</v>
      </c>
      <c r="E931" s="835" t="s">
        <v>2254</v>
      </c>
      <c r="F931" s="833" t="s">
        <v>2227</v>
      </c>
      <c r="G931" s="833" t="s">
        <v>2274</v>
      </c>
      <c r="H931" s="833" t="s">
        <v>606</v>
      </c>
      <c r="I931" s="833" t="s">
        <v>3071</v>
      </c>
      <c r="J931" s="833" t="s">
        <v>3072</v>
      </c>
      <c r="K931" s="833"/>
      <c r="L931" s="836">
        <v>0</v>
      </c>
      <c r="M931" s="836">
        <v>0</v>
      </c>
      <c r="N931" s="833">
        <v>1</v>
      </c>
      <c r="O931" s="837">
        <v>1</v>
      </c>
      <c r="P931" s="836"/>
      <c r="Q931" s="838"/>
      <c r="R931" s="833"/>
      <c r="S931" s="838">
        <v>0</v>
      </c>
      <c r="T931" s="837"/>
      <c r="U931" s="839">
        <v>0</v>
      </c>
    </row>
    <row r="932" spans="1:21" ht="14.45" customHeight="1" x14ac:dyDescent="0.2">
      <c r="A932" s="832">
        <v>11</v>
      </c>
      <c r="B932" s="833" t="s">
        <v>2224</v>
      </c>
      <c r="C932" s="833" t="s">
        <v>2230</v>
      </c>
      <c r="D932" s="834" t="s">
        <v>4292</v>
      </c>
      <c r="E932" s="835" t="s">
        <v>2254</v>
      </c>
      <c r="F932" s="833" t="s">
        <v>2227</v>
      </c>
      <c r="G932" s="833" t="s">
        <v>2274</v>
      </c>
      <c r="H932" s="833" t="s">
        <v>606</v>
      </c>
      <c r="I932" s="833" t="s">
        <v>2492</v>
      </c>
      <c r="J932" s="833" t="s">
        <v>2478</v>
      </c>
      <c r="K932" s="833" t="s">
        <v>2479</v>
      </c>
      <c r="L932" s="836">
        <v>1549.63</v>
      </c>
      <c r="M932" s="836">
        <v>6198.52</v>
      </c>
      <c r="N932" s="833">
        <v>4</v>
      </c>
      <c r="O932" s="837">
        <v>3</v>
      </c>
      <c r="P932" s="836">
        <v>6198.52</v>
      </c>
      <c r="Q932" s="838">
        <v>1</v>
      </c>
      <c r="R932" s="833">
        <v>4</v>
      </c>
      <c r="S932" s="838">
        <v>1</v>
      </c>
      <c r="T932" s="837">
        <v>3</v>
      </c>
      <c r="U932" s="839">
        <v>1</v>
      </c>
    </row>
    <row r="933" spans="1:21" ht="14.45" customHeight="1" x14ac:dyDescent="0.2">
      <c r="A933" s="832">
        <v>11</v>
      </c>
      <c r="B933" s="833" t="s">
        <v>2224</v>
      </c>
      <c r="C933" s="833" t="s">
        <v>2230</v>
      </c>
      <c r="D933" s="834" t="s">
        <v>4292</v>
      </c>
      <c r="E933" s="835" t="s">
        <v>2254</v>
      </c>
      <c r="F933" s="833" t="s">
        <v>2227</v>
      </c>
      <c r="G933" s="833" t="s">
        <v>2274</v>
      </c>
      <c r="H933" s="833" t="s">
        <v>606</v>
      </c>
      <c r="I933" s="833" t="s">
        <v>3305</v>
      </c>
      <c r="J933" s="833" t="s">
        <v>3306</v>
      </c>
      <c r="K933" s="833" t="s">
        <v>3307</v>
      </c>
      <c r="L933" s="836">
        <v>1000.5</v>
      </c>
      <c r="M933" s="836">
        <v>1000.5</v>
      </c>
      <c r="N933" s="833">
        <v>1</v>
      </c>
      <c r="O933" s="837">
        <v>1</v>
      </c>
      <c r="P933" s="836">
        <v>1000.5</v>
      </c>
      <c r="Q933" s="838">
        <v>1</v>
      </c>
      <c r="R933" s="833">
        <v>1</v>
      </c>
      <c r="S933" s="838">
        <v>1</v>
      </c>
      <c r="T933" s="837">
        <v>1</v>
      </c>
      <c r="U933" s="839">
        <v>1</v>
      </c>
    </row>
    <row r="934" spans="1:21" ht="14.45" customHeight="1" x14ac:dyDescent="0.2">
      <c r="A934" s="832">
        <v>11</v>
      </c>
      <c r="B934" s="833" t="s">
        <v>2224</v>
      </c>
      <c r="C934" s="833" t="s">
        <v>2230</v>
      </c>
      <c r="D934" s="834" t="s">
        <v>4292</v>
      </c>
      <c r="E934" s="835" t="s">
        <v>2254</v>
      </c>
      <c r="F934" s="833" t="s">
        <v>2227</v>
      </c>
      <c r="G934" s="833" t="s">
        <v>2274</v>
      </c>
      <c r="H934" s="833" t="s">
        <v>606</v>
      </c>
      <c r="I934" s="833" t="s">
        <v>2281</v>
      </c>
      <c r="J934" s="833" t="s">
        <v>2282</v>
      </c>
      <c r="K934" s="833" t="s">
        <v>2283</v>
      </c>
      <c r="L934" s="836">
        <v>249.55</v>
      </c>
      <c r="M934" s="836">
        <v>499.1</v>
      </c>
      <c r="N934" s="833">
        <v>2</v>
      </c>
      <c r="O934" s="837">
        <v>1</v>
      </c>
      <c r="P934" s="836">
        <v>499.1</v>
      </c>
      <c r="Q934" s="838">
        <v>1</v>
      </c>
      <c r="R934" s="833">
        <v>2</v>
      </c>
      <c r="S934" s="838">
        <v>1</v>
      </c>
      <c r="T934" s="837">
        <v>1</v>
      </c>
      <c r="U934" s="839">
        <v>1</v>
      </c>
    </row>
    <row r="935" spans="1:21" ht="14.45" customHeight="1" x14ac:dyDescent="0.2">
      <c r="A935" s="832">
        <v>11</v>
      </c>
      <c r="B935" s="833" t="s">
        <v>2224</v>
      </c>
      <c r="C935" s="833" t="s">
        <v>2230</v>
      </c>
      <c r="D935" s="834" t="s">
        <v>4292</v>
      </c>
      <c r="E935" s="835" t="s">
        <v>2254</v>
      </c>
      <c r="F935" s="833" t="s">
        <v>2227</v>
      </c>
      <c r="G935" s="833" t="s">
        <v>2274</v>
      </c>
      <c r="H935" s="833" t="s">
        <v>606</v>
      </c>
      <c r="I935" s="833" t="s">
        <v>2321</v>
      </c>
      <c r="J935" s="833" t="s">
        <v>2322</v>
      </c>
      <c r="K935" s="833" t="s">
        <v>2323</v>
      </c>
      <c r="L935" s="836">
        <v>492.19</v>
      </c>
      <c r="M935" s="836">
        <v>492.19</v>
      </c>
      <c r="N935" s="833">
        <v>1</v>
      </c>
      <c r="O935" s="837">
        <v>1</v>
      </c>
      <c r="P935" s="836">
        <v>492.19</v>
      </c>
      <c r="Q935" s="838">
        <v>1</v>
      </c>
      <c r="R935" s="833">
        <v>1</v>
      </c>
      <c r="S935" s="838">
        <v>1</v>
      </c>
      <c r="T935" s="837">
        <v>1</v>
      </c>
      <c r="U935" s="839">
        <v>1</v>
      </c>
    </row>
    <row r="936" spans="1:21" ht="14.45" customHeight="1" x14ac:dyDescent="0.2">
      <c r="A936" s="832">
        <v>11</v>
      </c>
      <c r="B936" s="833" t="s">
        <v>2224</v>
      </c>
      <c r="C936" s="833" t="s">
        <v>2230</v>
      </c>
      <c r="D936" s="834" t="s">
        <v>4292</v>
      </c>
      <c r="E936" s="835" t="s">
        <v>2254</v>
      </c>
      <c r="F936" s="833" t="s">
        <v>2227</v>
      </c>
      <c r="G936" s="833" t="s">
        <v>2274</v>
      </c>
      <c r="H936" s="833" t="s">
        <v>606</v>
      </c>
      <c r="I936" s="833" t="s">
        <v>2284</v>
      </c>
      <c r="J936" s="833" t="s">
        <v>2285</v>
      </c>
      <c r="K936" s="833" t="s">
        <v>2286</v>
      </c>
      <c r="L936" s="836">
        <v>400.2</v>
      </c>
      <c r="M936" s="836">
        <v>800.4</v>
      </c>
      <c r="N936" s="833">
        <v>2</v>
      </c>
      <c r="O936" s="837">
        <v>1</v>
      </c>
      <c r="P936" s="836">
        <v>800.4</v>
      </c>
      <c r="Q936" s="838">
        <v>1</v>
      </c>
      <c r="R936" s="833">
        <v>2</v>
      </c>
      <c r="S936" s="838">
        <v>1</v>
      </c>
      <c r="T936" s="837">
        <v>1</v>
      </c>
      <c r="U936" s="839">
        <v>1</v>
      </c>
    </row>
    <row r="937" spans="1:21" ht="14.45" customHeight="1" x14ac:dyDescent="0.2">
      <c r="A937" s="832">
        <v>11</v>
      </c>
      <c r="B937" s="833" t="s">
        <v>2224</v>
      </c>
      <c r="C937" s="833" t="s">
        <v>2230</v>
      </c>
      <c r="D937" s="834" t="s">
        <v>4292</v>
      </c>
      <c r="E937" s="835" t="s">
        <v>2254</v>
      </c>
      <c r="F937" s="833" t="s">
        <v>2227</v>
      </c>
      <c r="G937" s="833" t="s">
        <v>2274</v>
      </c>
      <c r="H937" s="833" t="s">
        <v>606</v>
      </c>
      <c r="I937" s="833" t="s">
        <v>2307</v>
      </c>
      <c r="J937" s="833" t="s">
        <v>2308</v>
      </c>
      <c r="K937" s="833" t="s">
        <v>2309</v>
      </c>
      <c r="L937" s="836">
        <v>971.25</v>
      </c>
      <c r="M937" s="836">
        <v>1942.5</v>
      </c>
      <c r="N937" s="833">
        <v>2</v>
      </c>
      <c r="O937" s="837">
        <v>2</v>
      </c>
      <c r="P937" s="836">
        <v>1942.5</v>
      </c>
      <c r="Q937" s="838">
        <v>1</v>
      </c>
      <c r="R937" s="833">
        <v>2</v>
      </c>
      <c r="S937" s="838">
        <v>1</v>
      </c>
      <c r="T937" s="837">
        <v>2</v>
      </c>
      <c r="U937" s="839">
        <v>1</v>
      </c>
    </row>
    <row r="938" spans="1:21" ht="14.45" customHeight="1" x14ac:dyDescent="0.2">
      <c r="A938" s="832">
        <v>11</v>
      </c>
      <c r="B938" s="833" t="s">
        <v>2224</v>
      </c>
      <c r="C938" s="833" t="s">
        <v>2230</v>
      </c>
      <c r="D938" s="834" t="s">
        <v>4292</v>
      </c>
      <c r="E938" s="835" t="s">
        <v>2254</v>
      </c>
      <c r="F938" s="833" t="s">
        <v>2227</v>
      </c>
      <c r="G938" s="833" t="s">
        <v>2274</v>
      </c>
      <c r="H938" s="833" t="s">
        <v>606</v>
      </c>
      <c r="I938" s="833" t="s">
        <v>2310</v>
      </c>
      <c r="J938" s="833" t="s">
        <v>2311</v>
      </c>
      <c r="K938" s="833" t="s">
        <v>2312</v>
      </c>
      <c r="L938" s="836">
        <v>748.12</v>
      </c>
      <c r="M938" s="836">
        <v>1496.24</v>
      </c>
      <c r="N938" s="833">
        <v>2</v>
      </c>
      <c r="O938" s="837">
        <v>2</v>
      </c>
      <c r="P938" s="836">
        <v>1496.24</v>
      </c>
      <c r="Q938" s="838">
        <v>1</v>
      </c>
      <c r="R938" s="833">
        <v>2</v>
      </c>
      <c r="S938" s="838">
        <v>1</v>
      </c>
      <c r="T938" s="837">
        <v>2</v>
      </c>
      <c r="U938" s="839">
        <v>1</v>
      </c>
    </row>
    <row r="939" spans="1:21" ht="14.45" customHeight="1" x14ac:dyDescent="0.2">
      <c r="A939" s="832">
        <v>11</v>
      </c>
      <c r="B939" s="833" t="s">
        <v>2224</v>
      </c>
      <c r="C939" s="833" t="s">
        <v>2230</v>
      </c>
      <c r="D939" s="834" t="s">
        <v>4292</v>
      </c>
      <c r="E939" s="835" t="s">
        <v>2254</v>
      </c>
      <c r="F939" s="833" t="s">
        <v>2227</v>
      </c>
      <c r="G939" s="833" t="s">
        <v>2274</v>
      </c>
      <c r="H939" s="833" t="s">
        <v>606</v>
      </c>
      <c r="I939" s="833" t="s">
        <v>3308</v>
      </c>
      <c r="J939" s="833" t="s">
        <v>3309</v>
      </c>
      <c r="K939" s="833" t="s">
        <v>3310</v>
      </c>
      <c r="L939" s="836">
        <v>349.6</v>
      </c>
      <c r="M939" s="836">
        <v>349.6</v>
      </c>
      <c r="N939" s="833">
        <v>1</v>
      </c>
      <c r="O939" s="837">
        <v>1</v>
      </c>
      <c r="P939" s="836">
        <v>349.6</v>
      </c>
      <c r="Q939" s="838">
        <v>1</v>
      </c>
      <c r="R939" s="833">
        <v>1</v>
      </c>
      <c r="S939" s="838">
        <v>1</v>
      </c>
      <c r="T939" s="837">
        <v>1</v>
      </c>
      <c r="U939" s="839">
        <v>1</v>
      </c>
    </row>
    <row r="940" spans="1:21" ht="14.45" customHeight="1" x14ac:dyDescent="0.2">
      <c r="A940" s="832">
        <v>11</v>
      </c>
      <c r="B940" s="833" t="s">
        <v>2224</v>
      </c>
      <c r="C940" s="833" t="s">
        <v>2230</v>
      </c>
      <c r="D940" s="834" t="s">
        <v>4292</v>
      </c>
      <c r="E940" s="835" t="s">
        <v>2254</v>
      </c>
      <c r="F940" s="833" t="s">
        <v>2227</v>
      </c>
      <c r="G940" s="833" t="s">
        <v>2703</v>
      </c>
      <c r="H940" s="833" t="s">
        <v>606</v>
      </c>
      <c r="I940" s="833" t="s">
        <v>2704</v>
      </c>
      <c r="J940" s="833" t="s">
        <v>2705</v>
      </c>
      <c r="K940" s="833" t="s">
        <v>2706</v>
      </c>
      <c r="L940" s="836">
        <v>0</v>
      </c>
      <c r="M940" s="836">
        <v>0</v>
      </c>
      <c r="N940" s="833">
        <v>3</v>
      </c>
      <c r="O940" s="837">
        <v>3</v>
      </c>
      <c r="P940" s="836"/>
      <c r="Q940" s="838"/>
      <c r="R940" s="833"/>
      <c r="S940" s="838">
        <v>0</v>
      </c>
      <c r="T940" s="837"/>
      <c r="U940" s="839">
        <v>0</v>
      </c>
    </row>
    <row r="941" spans="1:21" ht="14.45" customHeight="1" x14ac:dyDescent="0.2">
      <c r="A941" s="832">
        <v>11</v>
      </c>
      <c r="B941" s="833" t="s">
        <v>2224</v>
      </c>
      <c r="C941" s="833" t="s">
        <v>2230</v>
      </c>
      <c r="D941" s="834" t="s">
        <v>4292</v>
      </c>
      <c r="E941" s="835" t="s">
        <v>2254</v>
      </c>
      <c r="F941" s="833" t="s">
        <v>2227</v>
      </c>
      <c r="G941" s="833" t="s">
        <v>2269</v>
      </c>
      <c r="H941" s="833" t="s">
        <v>606</v>
      </c>
      <c r="I941" s="833" t="s">
        <v>2275</v>
      </c>
      <c r="J941" s="833" t="s">
        <v>2287</v>
      </c>
      <c r="K941" s="833" t="s">
        <v>2288</v>
      </c>
      <c r="L941" s="836">
        <v>245.43</v>
      </c>
      <c r="M941" s="836">
        <v>245.43</v>
      </c>
      <c r="N941" s="833">
        <v>1</v>
      </c>
      <c r="O941" s="837">
        <v>1</v>
      </c>
      <c r="P941" s="836">
        <v>245.43</v>
      </c>
      <c r="Q941" s="838">
        <v>1</v>
      </c>
      <c r="R941" s="833">
        <v>1</v>
      </c>
      <c r="S941" s="838">
        <v>1</v>
      </c>
      <c r="T941" s="837">
        <v>1</v>
      </c>
      <c r="U941" s="839">
        <v>1</v>
      </c>
    </row>
    <row r="942" spans="1:21" ht="14.45" customHeight="1" x14ac:dyDescent="0.2">
      <c r="A942" s="832">
        <v>11</v>
      </c>
      <c r="B942" s="833" t="s">
        <v>2224</v>
      </c>
      <c r="C942" s="833" t="s">
        <v>2230</v>
      </c>
      <c r="D942" s="834" t="s">
        <v>4292</v>
      </c>
      <c r="E942" s="835" t="s">
        <v>2254</v>
      </c>
      <c r="F942" s="833" t="s">
        <v>2227</v>
      </c>
      <c r="G942" s="833" t="s">
        <v>2269</v>
      </c>
      <c r="H942" s="833" t="s">
        <v>606</v>
      </c>
      <c r="I942" s="833" t="s">
        <v>2302</v>
      </c>
      <c r="J942" s="833" t="s">
        <v>2311</v>
      </c>
      <c r="K942" s="833" t="s">
        <v>2324</v>
      </c>
      <c r="L942" s="836">
        <v>748.12</v>
      </c>
      <c r="M942" s="836">
        <v>2244.36</v>
      </c>
      <c r="N942" s="833">
        <v>3</v>
      </c>
      <c r="O942" s="837">
        <v>3</v>
      </c>
      <c r="P942" s="836">
        <v>2244.36</v>
      </c>
      <c r="Q942" s="838">
        <v>1</v>
      </c>
      <c r="R942" s="833">
        <v>3</v>
      </c>
      <c r="S942" s="838">
        <v>1</v>
      </c>
      <c r="T942" s="837">
        <v>3</v>
      </c>
      <c r="U942" s="839">
        <v>1</v>
      </c>
    </row>
    <row r="943" spans="1:21" ht="14.45" customHeight="1" x14ac:dyDescent="0.2">
      <c r="A943" s="832">
        <v>11</v>
      </c>
      <c r="B943" s="833" t="s">
        <v>2224</v>
      </c>
      <c r="C943" s="833" t="s">
        <v>2230</v>
      </c>
      <c r="D943" s="834" t="s">
        <v>4292</v>
      </c>
      <c r="E943" s="835" t="s">
        <v>2254</v>
      </c>
      <c r="F943" s="833" t="s">
        <v>2227</v>
      </c>
      <c r="G943" s="833" t="s">
        <v>2269</v>
      </c>
      <c r="H943" s="833" t="s">
        <v>606</v>
      </c>
      <c r="I943" s="833" t="s">
        <v>2325</v>
      </c>
      <c r="J943" s="833" t="s">
        <v>2326</v>
      </c>
      <c r="K943" s="833" t="s">
        <v>2327</v>
      </c>
      <c r="L943" s="836">
        <v>350</v>
      </c>
      <c r="M943" s="836">
        <v>350</v>
      </c>
      <c r="N943" s="833">
        <v>1</v>
      </c>
      <c r="O943" s="837">
        <v>1</v>
      </c>
      <c r="P943" s="836">
        <v>350</v>
      </c>
      <c r="Q943" s="838">
        <v>1</v>
      </c>
      <c r="R943" s="833">
        <v>1</v>
      </c>
      <c r="S943" s="838">
        <v>1</v>
      </c>
      <c r="T943" s="837">
        <v>1</v>
      </c>
      <c r="U943" s="839">
        <v>1</v>
      </c>
    </row>
    <row r="944" spans="1:21" ht="14.45" customHeight="1" x14ac:dyDescent="0.2">
      <c r="A944" s="832">
        <v>11</v>
      </c>
      <c r="B944" s="833" t="s">
        <v>2224</v>
      </c>
      <c r="C944" s="833" t="s">
        <v>2230</v>
      </c>
      <c r="D944" s="834" t="s">
        <v>4292</v>
      </c>
      <c r="E944" s="835" t="s">
        <v>2254</v>
      </c>
      <c r="F944" s="833" t="s">
        <v>2227</v>
      </c>
      <c r="G944" s="833" t="s">
        <v>2269</v>
      </c>
      <c r="H944" s="833" t="s">
        <v>606</v>
      </c>
      <c r="I944" s="833" t="s">
        <v>2270</v>
      </c>
      <c r="J944" s="833" t="s">
        <v>2271</v>
      </c>
      <c r="K944" s="833" t="s">
        <v>2272</v>
      </c>
      <c r="L944" s="836">
        <v>500</v>
      </c>
      <c r="M944" s="836">
        <v>1500</v>
      </c>
      <c r="N944" s="833">
        <v>3</v>
      </c>
      <c r="O944" s="837">
        <v>3</v>
      </c>
      <c r="P944" s="836">
        <v>1500</v>
      </c>
      <c r="Q944" s="838">
        <v>1</v>
      </c>
      <c r="R944" s="833">
        <v>3</v>
      </c>
      <c r="S944" s="838">
        <v>1</v>
      </c>
      <c r="T944" s="837">
        <v>3</v>
      </c>
      <c r="U944" s="839">
        <v>1</v>
      </c>
    </row>
    <row r="945" spans="1:21" ht="14.45" customHeight="1" x14ac:dyDescent="0.2">
      <c r="A945" s="832">
        <v>11</v>
      </c>
      <c r="B945" s="833" t="s">
        <v>2224</v>
      </c>
      <c r="C945" s="833" t="s">
        <v>2230</v>
      </c>
      <c r="D945" s="834" t="s">
        <v>4292</v>
      </c>
      <c r="E945" s="835" t="s">
        <v>2254</v>
      </c>
      <c r="F945" s="833" t="s">
        <v>2227</v>
      </c>
      <c r="G945" s="833" t="s">
        <v>2269</v>
      </c>
      <c r="H945" s="833" t="s">
        <v>606</v>
      </c>
      <c r="I945" s="833" t="s">
        <v>3017</v>
      </c>
      <c r="J945" s="833" t="s">
        <v>3018</v>
      </c>
      <c r="K945" s="833" t="s">
        <v>3019</v>
      </c>
      <c r="L945" s="836">
        <v>1600</v>
      </c>
      <c r="M945" s="836">
        <v>1600</v>
      </c>
      <c r="N945" s="833">
        <v>1</v>
      </c>
      <c r="O945" s="837">
        <v>1</v>
      </c>
      <c r="P945" s="836">
        <v>1600</v>
      </c>
      <c r="Q945" s="838">
        <v>1</v>
      </c>
      <c r="R945" s="833">
        <v>1</v>
      </c>
      <c r="S945" s="838">
        <v>1</v>
      </c>
      <c r="T945" s="837">
        <v>1</v>
      </c>
      <c r="U945" s="839">
        <v>1</v>
      </c>
    </row>
    <row r="946" spans="1:21" ht="14.45" customHeight="1" x14ac:dyDescent="0.2">
      <c r="A946" s="832">
        <v>11</v>
      </c>
      <c r="B946" s="833" t="s">
        <v>2224</v>
      </c>
      <c r="C946" s="833" t="s">
        <v>2230</v>
      </c>
      <c r="D946" s="834" t="s">
        <v>4292</v>
      </c>
      <c r="E946" s="835" t="s">
        <v>2254</v>
      </c>
      <c r="F946" s="833" t="s">
        <v>2227</v>
      </c>
      <c r="G946" s="833" t="s">
        <v>2269</v>
      </c>
      <c r="H946" s="833" t="s">
        <v>606</v>
      </c>
      <c r="I946" s="833" t="s">
        <v>2289</v>
      </c>
      <c r="J946" s="833" t="s">
        <v>2290</v>
      </c>
      <c r="K946" s="833" t="s">
        <v>2291</v>
      </c>
      <c r="L946" s="836">
        <v>971.25</v>
      </c>
      <c r="M946" s="836">
        <v>2913.75</v>
      </c>
      <c r="N946" s="833">
        <v>3</v>
      </c>
      <c r="O946" s="837">
        <v>3</v>
      </c>
      <c r="P946" s="836">
        <v>2913.75</v>
      </c>
      <c r="Q946" s="838">
        <v>1</v>
      </c>
      <c r="R946" s="833">
        <v>3</v>
      </c>
      <c r="S946" s="838">
        <v>1</v>
      </c>
      <c r="T946" s="837">
        <v>3</v>
      </c>
      <c r="U946" s="839">
        <v>1</v>
      </c>
    </row>
    <row r="947" spans="1:21" ht="14.45" customHeight="1" x14ac:dyDescent="0.2">
      <c r="A947" s="832">
        <v>11</v>
      </c>
      <c r="B947" s="833" t="s">
        <v>2224</v>
      </c>
      <c r="C947" s="833" t="s">
        <v>2230</v>
      </c>
      <c r="D947" s="834" t="s">
        <v>4292</v>
      </c>
      <c r="E947" s="835" t="s">
        <v>2254</v>
      </c>
      <c r="F947" s="833" t="s">
        <v>2227</v>
      </c>
      <c r="G947" s="833" t="s">
        <v>2269</v>
      </c>
      <c r="H947" s="833" t="s">
        <v>606</v>
      </c>
      <c r="I947" s="833" t="s">
        <v>2727</v>
      </c>
      <c r="J947" s="833" t="s">
        <v>2728</v>
      </c>
      <c r="K947" s="833" t="s">
        <v>2729</v>
      </c>
      <c r="L947" s="836">
        <v>3200</v>
      </c>
      <c r="M947" s="836">
        <v>3200</v>
      </c>
      <c r="N947" s="833">
        <v>1</v>
      </c>
      <c r="O947" s="837">
        <v>1</v>
      </c>
      <c r="P947" s="836">
        <v>3200</v>
      </c>
      <c r="Q947" s="838">
        <v>1</v>
      </c>
      <c r="R947" s="833">
        <v>1</v>
      </c>
      <c r="S947" s="838">
        <v>1</v>
      </c>
      <c r="T947" s="837">
        <v>1</v>
      </c>
      <c r="U947" s="839">
        <v>1</v>
      </c>
    </row>
    <row r="948" spans="1:21" ht="14.45" customHeight="1" x14ac:dyDescent="0.2">
      <c r="A948" s="832">
        <v>11</v>
      </c>
      <c r="B948" s="833" t="s">
        <v>2224</v>
      </c>
      <c r="C948" s="833" t="s">
        <v>2230</v>
      </c>
      <c r="D948" s="834" t="s">
        <v>4292</v>
      </c>
      <c r="E948" s="835" t="s">
        <v>2254</v>
      </c>
      <c r="F948" s="833" t="s">
        <v>2227</v>
      </c>
      <c r="G948" s="833" t="s">
        <v>2269</v>
      </c>
      <c r="H948" s="833" t="s">
        <v>606</v>
      </c>
      <c r="I948" s="833" t="s">
        <v>2730</v>
      </c>
      <c r="J948" s="833" t="s">
        <v>2731</v>
      </c>
      <c r="K948" s="833" t="s">
        <v>2732</v>
      </c>
      <c r="L948" s="836">
        <v>1600</v>
      </c>
      <c r="M948" s="836">
        <v>3200</v>
      </c>
      <c r="N948" s="833">
        <v>2</v>
      </c>
      <c r="O948" s="837">
        <v>2</v>
      </c>
      <c r="P948" s="836">
        <v>1600</v>
      </c>
      <c r="Q948" s="838">
        <v>0.5</v>
      </c>
      <c r="R948" s="833">
        <v>1</v>
      </c>
      <c r="S948" s="838">
        <v>0.5</v>
      </c>
      <c r="T948" s="837">
        <v>1</v>
      </c>
      <c r="U948" s="839">
        <v>0.5</v>
      </c>
    </row>
    <row r="949" spans="1:21" ht="14.45" customHeight="1" x14ac:dyDescent="0.2">
      <c r="A949" s="832">
        <v>11</v>
      </c>
      <c r="B949" s="833" t="s">
        <v>2224</v>
      </c>
      <c r="C949" s="833" t="s">
        <v>2230</v>
      </c>
      <c r="D949" s="834" t="s">
        <v>4292</v>
      </c>
      <c r="E949" s="835" t="s">
        <v>2254</v>
      </c>
      <c r="F949" s="833" t="s">
        <v>2227</v>
      </c>
      <c r="G949" s="833" t="s">
        <v>2269</v>
      </c>
      <c r="H949" s="833" t="s">
        <v>606</v>
      </c>
      <c r="I949" s="833" t="s">
        <v>3298</v>
      </c>
      <c r="J949" s="833" t="s">
        <v>3311</v>
      </c>
      <c r="K949" s="833" t="s">
        <v>3312</v>
      </c>
      <c r="L949" s="836">
        <v>1690</v>
      </c>
      <c r="M949" s="836">
        <v>5070</v>
      </c>
      <c r="N949" s="833">
        <v>3</v>
      </c>
      <c r="O949" s="837">
        <v>3</v>
      </c>
      <c r="P949" s="836">
        <v>5070</v>
      </c>
      <c r="Q949" s="838">
        <v>1</v>
      </c>
      <c r="R949" s="833">
        <v>3</v>
      </c>
      <c r="S949" s="838">
        <v>1</v>
      </c>
      <c r="T949" s="837">
        <v>3</v>
      </c>
      <c r="U949" s="839">
        <v>1</v>
      </c>
    </row>
    <row r="950" spans="1:21" ht="14.45" customHeight="1" x14ac:dyDescent="0.2">
      <c r="A950" s="832">
        <v>11</v>
      </c>
      <c r="B950" s="833" t="s">
        <v>2224</v>
      </c>
      <c r="C950" s="833" t="s">
        <v>2230</v>
      </c>
      <c r="D950" s="834" t="s">
        <v>4292</v>
      </c>
      <c r="E950" s="835" t="s">
        <v>2254</v>
      </c>
      <c r="F950" s="833" t="s">
        <v>2227</v>
      </c>
      <c r="G950" s="833" t="s">
        <v>2269</v>
      </c>
      <c r="H950" s="833" t="s">
        <v>606</v>
      </c>
      <c r="I950" s="833" t="s">
        <v>3303</v>
      </c>
      <c r="J950" s="833" t="s">
        <v>3313</v>
      </c>
      <c r="K950" s="833" t="s">
        <v>3314</v>
      </c>
      <c r="L950" s="836">
        <v>750</v>
      </c>
      <c r="M950" s="836">
        <v>750</v>
      </c>
      <c r="N950" s="833">
        <v>1</v>
      </c>
      <c r="O950" s="837">
        <v>1</v>
      </c>
      <c r="P950" s="836">
        <v>750</v>
      </c>
      <c r="Q950" s="838">
        <v>1</v>
      </c>
      <c r="R950" s="833">
        <v>1</v>
      </c>
      <c r="S950" s="838">
        <v>1</v>
      </c>
      <c r="T950" s="837">
        <v>1</v>
      </c>
      <c r="U950" s="839">
        <v>1</v>
      </c>
    </row>
    <row r="951" spans="1:21" ht="14.45" customHeight="1" x14ac:dyDescent="0.2">
      <c r="A951" s="832">
        <v>11</v>
      </c>
      <c r="B951" s="833" t="s">
        <v>2224</v>
      </c>
      <c r="C951" s="833" t="s">
        <v>2230</v>
      </c>
      <c r="D951" s="834" t="s">
        <v>4292</v>
      </c>
      <c r="E951" s="835" t="s">
        <v>2254</v>
      </c>
      <c r="F951" s="833" t="s">
        <v>2227</v>
      </c>
      <c r="G951" s="833" t="s">
        <v>2269</v>
      </c>
      <c r="H951" s="833" t="s">
        <v>606</v>
      </c>
      <c r="I951" s="833" t="s">
        <v>2505</v>
      </c>
      <c r="J951" s="833" t="s">
        <v>2506</v>
      </c>
      <c r="K951" s="833" t="s">
        <v>2507</v>
      </c>
      <c r="L951" s="836">
        <v>600</v>
      </c>
      <c r="M951" s="836">
        <v>1200</v>
      </c>
      <c r="N951" s="833">
        <v>2</v>
      </c>
      <c r="O951" s="837">
        <v>2</v>
      </c>
      <c r="P951" s="836">
        <v>1200</v>
      </c>
      <c r="Q951" s="838">
        <v>1</v>
      </c>
      <c r="R951" s="833">
        <v>2</v>
      </c>
      <c r="S951" s="838">
        <v>1</v>
      </c>
      <c r="T951" s="837">
        <v>2</v>
      </c>
      <c r="U951" s="839">
        <v>1</v>
      </c>
    </row>
    <row r="952" spans="1:21" ht="14.45" customHeight="1" x14ac:dyDescent="0.2">
      <c r="A952" s="832">
        <v>11</v>
      </c>
      <c r="B952" s="833" t="s">
        <v>2224</v>
      </c>
      <c r="C952" s="833" t="s">
        <v>2230</v>
      </c>
      <c r="D952" s="834" t="s">
        <v>4292</v>
      </c>
      <c r="E952" s="835" t="s">
        <v>2254</v>
      </c>
      <c r="F952" s="833" t="s">
        <v>2227</v>
      </c>
      <c r="G952" s="833" t="s">
        <v>2269</v>
      </c>
      <c r="H952" s="833" t="s">
        <v>606</v>
      </c>
      <c r="I952" s="833" t="s">
        <v>3315</v>
      </c>
      <c r="J952" s="833" t="s">
        <v>3316</v>
      </c>
      <c r="K952" s="833" t="s">
        <v>3317</v>
      </c>
      <c r="L952" s="836">
        <v>999.46</v>
      </c>
      <c r="M952" s="836">
        <v>999.46</v>
      </c>
      <c r="N952" s="833">
        <v>1</v>
      </c>
      <c r="O952" s="837">
        <v>1</v>
      </c>
      <c r="P952" s="836">
        <v>999.46</v>
      </c>
      <c r="Q952" s="838">
        <v>1</v>
      </c>
      <c r="R952" s="833">
        <v>1</v>
      </c>
      <c r="S952" s="838">
        <v>1</v>
      </c>
      <c r="T952" s="837">
        <v>1</v>
      </c>
      <c r="U952" s="839">
        <v>1</v>
      </c>
    </row>
    <row r="953" spans="1:21" ht="14.45" customHeight="1" x14ac:dyDescent="0.2">
      <c r="A953" s="832">
        <v>11</v>
      </c>
      <c r="B953" s="833" t="s">
        <v>2224</v>
      </c>
      <c r="C953" s="833" t="s">
        <v>2230</v>
      </c>
      <c r="D953" s="834" t="s">
        <v>4292</v>
      </c>
      <c r="E953" s="835" t="s">
        <v>2254</v>
      </c>
      <c r="F953" s="833" t="s">
        <v>2227</v>
      </c>
      <c r="G953" s="833" t="s">
        <v>2269</v>
      </c>
      <c r="H953" s="833" t="s">
        <v>606</v>
      </c>
      <c r="I953" s="833" t="s">
        <v>3318</v>
      </c>
      <c r="J953" s="833" t="s">
        <v>3319</v>
      </c>
      <c r="K953" s="833" t="s">
        <v>3320</v>
      </c>
      <c r="L953" s="836">
        <v>2520</v>
      </c>
      <c r="M953" s="836">
        <v>2520</v>
      </c>
      <c r="N953" s="833">
        <v>1</v>
      </c>
      <c r="O953" s="837">
        <v>1</v>
      </c>
      <c r="P953" s="836">
        <v>2520</v>
      </c>
      <c r="Q953" s="838">
        <v>1</v>
      </c>
      <c r="R953" s="833">
        <v>1</v>
      </c>
      <c r="S953" s="838">
        <v>1</v>
      </c>
      <c r="T953" s="837">
        <v>1</v>
      </c>
      <c r="U953" s="839">
        <v>1</v>
      </c>
    </row>
    <row r="954" spans="1:21" ht="14.45" customHeight="1" x14ac:dyDescent="0.2">
      <c r="A954" s="832">
        <v>11</v>
      </c>
      <c r="B954" s="833" t="s">
        <v>2224</v>
      </c>
      <c r="C954" s="833" t="s">
        <v>2230</v>
      </c>
      <c r="D954" s="834" t="s">
        <v>4292</v>
      </c>
      <c r="E954" s="835" t="s">
        <v>2254</v>
      </c>
      <c r="F954" s="833" t="s">
        <v>2227</v>
      </c>
      <c r="G954" s="833" t="s">
        <v>2269</v>
      </c>
      <c r="H954" s="833" t="s">
        <v>606</v>
      </c>
      <c r="I954" s="833" t="s">
        <v>3321</v>
      </c>
      <c r="J954" s="833" t="s">
        <v>3322</v>
      </c>
      <c r="K954" s="833" t="s">
        <v>3323</v>
      </c>
      <c r="L954" s="836">
        <v>1600</v>
      </c>
      <c r="M954" s="836">
        <v>6400</v>
      </c>
      <c r="N954" s="833">
        <v>4</v>
      </c>
      <c r="O954" s="837">
        <v>4</v>
      </c>
      <c r="P954" s="836">
        <v>1600</v>
      </c>
      <c r="Q954" s="838">
        <v>0.25</v>
      </c>
      <c r="R954" s="833">
        <v>1</v>
      </c>
      <c r="S954" s="838">
        <v>0.25</v>
      </c>
      <c r="T954" s="837">
        <v>1</v>
      </c>
      <c r="U954" s="839">
        <v>0.25</v>
      </c>
    </row>
    <row r="955" spans="1:21" ht="14.45" customHeight="1" x14ac:dyDescent="0.2">
      <c r="A955" s="832">
        <v>11</v>
      </c>
      <c r="B955" s="833" t="s">
        <v>2224</v>
      </c>
      <c r="C955" s="833" t="s">
        <v>2230</v>
      </c>
      <c r="D955" s="834" t="s">
        <v>4292</v>
      </c>
      <c r="E955" s="835" t="s">
        <v>2254</v>
      </c>
      <c r="F955" s="833" t="s">
        <v>2227</v>
      </c>
      <c r="G955" s="833" t="s">
        <v>2269</v>
      </c>
      <c r="H955" s="833" t="s">
        <v>606</v>
      </c>
      <c r="I955" s="833" t="s">
        <v>3324</v>
      </c>
      <c r="J955" s="833" t="s">
        <v>3325</v>
      </c>
      <c r="K955" s="833" t="s">
        <v>3326</v>
      </c>
      <c r="L955" s="836">
        <v>500</v>
      </c>
      <c r="M955" s="836">
        <v>500</v>
      </c>
      <c r="N955" s="833">
        <v>1</v>
      </c>
      <c r="O955" s="837">
        <v>1</v>
      </c>
      <c r="P955" s="836"/>
      <c r="Q955" s="838">
        <v>0</v>
      </c>
      <c r="R955" s="833"/>
      <c r="S955" s="838">
        <v>0</v>
      </c>
      <c r="T955" s="837"/>
      <c r="U955" s="839">
        <v>0</v>
      </c>
    </row>
    <row r="956" spans="1:21" ht="14.45" customHeight="1" x14ac:dyDescent="0.2">
      <c r="A956" s="832">
        <v>11</v>
      </c>
      <c r="B956" s="833" t="s">
        <v>2224</v>
      </c>
      <c r="C956" s="833" t="s">
        <v>2230</v>
      </c>
      <c r="D956" s="834" t="s">
        <v>4292</v>
      </c>
      <c r="E956" s="835" t="s">
        <v>2254</v>
      </c>
      <c r="F956" s="833" t="s">
        <v>2227</v>
      </c>
      <c r="G956" s="833" t="s">
        <v>2269</v>
      </c>
      <c r="H956" s="833" t="s">
        <v>606</v>
      </c>
      <c r="I956" s="833" t="s">
        <v>3327</v>
      </c>
      <c r="J956" s="833" t="s">
        <v>3328</v>
      </c>
      <c r="K956" s="833" t="s">
        <v>3329</v>
      </c>
      <c r="L956" s="836">
        <v>500</v>
      </c>
      <c r="M956" s="836">
        <v>500</v>
      </c>
      <c r="N956" s="833">
        <v>1</v>
      </c>
      <c r="O956" s="837">
        <v>1</v>
      </c>
      <c r="P956" s="836"/>
      <c r="Q956" s="838">
        <v>0</v>
      </c>
      <c r="R956" s="833"/>
      <c r="S956" s="838">
        <v>0</v>
      </c>
      <c r="T956" s="837"/>
      <c r="U956" s="839">
        <v>0</v>
      </c>
    </row>
    <row r="957" spans="1:21" ht="14.45" customHeight="1" x14ac:dyDescent="0.2">
      <c r="A957" s="832">
        <v>11</v>
      </c>
      <c r="B957" s="833" t="s">
        <v>2224</v>
      </c>
      <c r="C957" s="833" t="s">
        <v>2230</v>
      </c>
      <c r="D957" s="834" t="s">
        <v>4292</v>
      </c>
      <c r="E957" s="835" t="s">
        <v>2254</v>
      </c>
      <c r="F957" s="833" t="s">
        <v>2227</v>
      </c>
      <c r="G957" s="833" t="s">
        <v>2269</v>
      </c>
      <c r="H957" s="833" t="s">
        <v>606</v>
      </c>
      <c r="I957" s="833" t="s">
        <v>2694</v>
      </c>
      <c r="J957" s="833" t="s">
        <v>3330</v>
      </c>
      <c r="K957" s="833" t="s">
        <v>3331</v>
      </c>
      <c r="L957" s="836">
        <v>250</v>
      </c>
      <c r="M957" s="836">
        <v>250</v>
      </c>
      <c r="N957" s="833">
        <v>1</v>
      </c>
      <c r="O957" s="837">
        <v>1</v>
      </c>
      <c r="P957" s="836"/>
      <c r="Q957" s="838">
        <v>0</v>
      </c>
      <c r="R957" s="833"/>
      <c r="S957" s="838">
        <v>0</v>
      </c>
      <c r="T957" s="837"/>
      <c r="U957" s="839">
        <v>0</v>
      </c>
    </row>
    <row r="958" spans="1:21" ht="14.45" customHeight="1" x14ac:dyDescent="0.2">
      <c r="A958" s="832">
        <v>11</v>
      </c>
      <c r="B958" s="833" t="s">
        <v>2224</v>
      </c>
      <c r="C958" s="833" t="s">
        <v>2230</v>
      </c>
      <c r="D958" s="834" t="s">
        <v>4292</v>
      </c>
      <c r="E958" s="835" t="s">
        <v>2254</v>
      </c>
      <c r="F958" s="833" t="s">
        <v>2227</v>
      </c>
      <c r="G958" s="833" t="s">
        <v>2292</v>
      </c>
      <c r="H958" s="833" t="s">
        <v>606</v>
      </c>
      <c r="I958" s="833" t="s">
        <v>2345</v>
      </c>
      <c r="J958" s="833" t="s">
        <v>2285</v>
      </c>
      <c r="K958" s="833" t="s">
        <v>2352</v>
      </c>
      <c r="L958" s="836">
        <v>200</v>
      </c>
      <c r="M958" s="836">
        <v>7600</v>
      </c>
      <c r="N958" s="833">
        <v>38</v>
      </c>
      <c r="O958" s="837">
        <v>19</v>
      </c>
      <c r="P958" s="836">
        <v>6400</v>
      </c>
      <c r="Q958" s="838">
        <v>0.84210526315789469</v>
      </c>
      <c r="R958" s="833">
        <v>32</v>
      </c>
      <c r="S958" s="838">
        <v>0.84210526315789469</v>
      </c>
      <c r="T958" s="837">
        <v>16</v>
      </c>
      <c r="U958" s="839">
        <v>0.84210526315789469</v>
      </c>
    </row>
    <row r="959" spans="1:21" ht="14.45" customHeight="1" x14ac:dyDescent="0.2">
      <c r="A959" s="832">
        <v>11</v>
      </c>
      <c r="B959" s="833" t="s">
        <v>2224</v>
      </c>
      <c r="C959" s="833" t="s">
        <v>2230</v>
      </c>
      <c r="D959" s="834" t="s">
        <v>4292</v>
      </c>
      <c r="E959" s="835" t="s">
        <v>2254</v>
      </c>
      <c r="F959" s="833" t="s">
        <v>2227</v>
      </c>
      <c r="G959" s="833" t="s">
        <v>2292</v>
      </c>
      <c r="H959" s="833" t="s">
        <v>606</v>
      </c>
      <c r="I959" s="833" t="s">
        <v>2293</v>
      </c>
      <c r="J959" s="833" t="s">
        <v>2294</v>
      </c>
      <c r="K959" s="833" t="s">
        <v>2295</v>
      </c>
      <c r="L959" s="836">
        <v>278.75</v>
      </c>
      <c r="M959" s="836">
        <v>12543.75</v>
      </c>
      <c r="N959" s="833">
        <v>45</v>
      </c>
      <c r="O959" s="837">
        <v>23</v>
      </c>
      <c r="P959" s="836">
        <v>11428.75</v>
      </c>
      <c r="Q959" s="838">
        <v>0.91111111111111109</v>
      </c>
      <c r="R959" s="833">
        <v>41</v>
      </c>
      <c r="S959" s="838">
        <v>0.91111111111111109</v>
      </c>
      <c r="T959" s="837">
        <v>21</v>
      </c>
      <c r="U959" s="839">
        <v>0.91304347826086951</v>
      </c>
    </row>
    <row r="960" spans="1:21" ht="14.45" customHeight="1" x14ac:dyDescent="0.2">
      <c r="A960" s="832">
        <v>11</v>
      </c>
      <c r="B960" s="833" t="s">
        <v>2224</v>
      </c>
      <c r="C960" s="833" t="s">
        <v>2230</v>
      </c>
      <c r="D960" s="834" t="s">
        <v>4292</v>
      </c>
      <c r="E960" s="835" t="s">
        <v>2254</v>
      </c>
      <c r="F960" s="833" t="s">
        <v>2227</v>
      </c>
      <c r="G960" s="833" t="s">
        <v>2552</v>
      </c>
      <c r="H960" s="833" t="s">
        <v>606</v>
      </c>
      <c r="I960" s="833" t="s">
        <v>2761</v>
      </c>
      <c r="J960" s="833" t="s">
        <v>2762</v>
      </c>
      <c r="K960" s="833" t="s">
        <v>2763</v>
      </c>
      <c r="L960" s="836">
        <v>1659.44</v>
      </c>
      <c r="M960" s="836">
        <v>36507.679999999993</v>
      </c>
      <c r="N960" s="833">
        <v>22</v>
      </c>
      <c r="O960" s="837">
        <v>16</v>
      </c>
      <c r="P960" s="836">
        <v>28210.479999999996</v>
      </c>
      <c r="Q960" s="838">
        <v>0.77272727272727282</v>
      </c>
      <c r="R960" s="833">
        <v>17</v>
      </c>
      <c r="S960" s="838">
        <v>0.77272727272727271</v>
      </c>
      <c r="T960" s="837">
        <v>12</v>
      </c>
      <c r="U960" s="839">
        <v>0.75</v>
      </c>
    </row>
    <row r="961" spans="1:21" ht="14.45" customHeight="1" x14ac:dyDescent="0.2">
      <c r="A961" s="832">
        <v>11</v>
      </c>
      <c r="B961" s="833" t="s">
        <v>2224</v>
      </c>
      <c r="C961" s="833" t="s">
        <v>2230</v>
      </c>
      <c r="D961" s="834" t="s">
        <v>4292</v>
      </c>
      <c r="E961" s="835" t="s">
        <v>2254</v>
      </c>
      <c r="F961" s="833" t="s">
        <v>2227</v>
      </c>
      <c r="G961" s="833" t="s">
        <v>2552</v>
      </c>
      <c r="H961" s="833" t="s">
        <v>606</v>
      </c>
      <c r="I961" s="833" t="s">
        <v>2764</v>
      </c>
      <c r="J961" s="833" t="s">
        <v>2765</v>
      </c>
      <c r="K961" s="833" t="s">
        <v>2766</v>
      </c>
      <c r="L961" s="836">
        <v>553.15</v>
      </c>
      <c r="M961" s="836">
        <v>3318.8999999999996</v>
      </c>
      <c r="N961" s="833">
        <v>6</v>
      </c>
      <c r="O961" s="837">
        <v>1</v>
      </c>
      <c r="P961" s="836"/>
      <c r="Q961" s="838">
        <v>0</v>
      </c>
      <c r="R961" s="833"/>
      <c r="S961" s="838">
        <v>0</v>
      </c>
      <c r="T961" s="837"/>
      <c r="U961" s="839">
        <v>0</v>
      </c>
    </row>
    <row r="962" spans="1:21" ht="14.45" customHeight="1" x14ac:dyDescent="0.2">
      <c r="A962" s="832">
        <v>11</v>
      </c>
      <c r="B962" s="833" t="s">
        <v>2224</v>
      </c>
      <c r="C962" s="833" t="s">
        <v>2230</v>
      </c>
      <c r="D962" s="834" t="s">
        <v>4292</v>
      </c>
      <c r="E962" s="835" t="s">
        <v>2254</v>
      </c>
      <c r="F962" s="833" t="s">
        <v>2227</v>
      </c>
      <c r="G962" s="833" t="s">
        <v>2552</v>
      </c>
      <c r="H962" s="833" t="s">
        <v>606</v>
      </c>
      <c r="I962" s="833" t="s">
        <v>3300</v>
      </c>
      <c r="J962" s="833" t="s">
        <v>3301</v>
      </c>
      <c r="K962" s="833" t="s">
        <v>3302</v>
      </c>
      <c r="L962" s="836">
        <v>553.15</v>
      </c>
      <c r="M962" s="836">
        <v>6637.7999999999993</v>
      </c>
      <c r="N962" s="833">
        <v>12</v>
      </c>
      <c r="O962" s="837">
        <v>4</v>
      </c>
      <c r="P962" s="836">
        <v>3318.8999999999996</v>
      </c>
      <c r="Q962" s="838">
        <v>0.5</v>
      </c>
      <c r="R962" s="833">
        <v>6</v>
      </c>
      <c r="S962" s="838">
        <v>0.5</v>
      </c>
      <c r="T962" s="837">
        <v>2</v>
      </c>
      <c r="U962" s="839">
        <v>0.5</v>
      </c>
    </row>
    <row r="963" spans="1:21" ht="14.45" customHeight="1" x14ac:dyDescent="0.2">
      <c r="A963" s="832">
        <v>11</v>
      </c>
      <c r="B963" s="833" t="s">
        <v>2224</v>
      </c>
      <c r="C963" s="833" t="s">
        <v>2230</v>
      </c>
      <c r="D963" s="834" t="s">
        <v>4292</v>
      </c>
      <c r="E963" s="835" t="s">
        <v>2254</v>
      </c>
      <c r="F963" s="833" t="s">
        <v>2227</v>
      </c>
      <c r="G963" s="833" t="s">
        <v>2552</v>
      </c>
      <c r="H963" s="833" t="s">
        <v>606</v>
      </c>
      <c r="I963" s="833" t="s">
        <v>2477</v>
      </c>
      <c r="J963" s="833" t="s">
        <v>2478</v>
      </c>
      <c r="K963" s="833" t="s">
        <v>2479</v>
      </c>
      <c r="L963" s="836">
        <v>1659.44</v>
      </c>
      <c r="M963" s="836">
        <v>68037.039999999994</v>
      </c>
      <c r="N963" s="833">
        <v>41</v>
      </c>
      <c r="O963" s="837">
        <v>34</v>
      </c>
      <c r="P963" s="836">
        <v>68037.039999999994</v>
      </c>
      <c r="Q963" s="838">
        <v>1</v>
      </c>
      <c r="R963" s="833">
        <v>41</v>
      </c>
      <c r="S963" s="838">
        <v>1</v>
      </c>
      <c r="T963" s="837">
        <v>34</v>
      </c>
      <c r="U963" s="839">
        <v>1</v>
      </c>
    </row>
    <row r="964" spans="1:21" ht="14.45" customHeight="1" x14ac:dyDescent="0.2">
      <c r="A964" s="832">
        <v>11</v>
      </c>
      <c r="B964" s="833" t="s">
        <v>2224</v>
      </c>
      <c r="C964" s="833" t="s">
        <v>2230</v>
      </c>
      <c r="D964" s="834" t="s">
        <v>4292</v>
      </c>
      <c r="E964" s="835" t="s">
        <v>2254</v>
      </c>
      <c r="F964" s="833" t="s">
        <v>2227</v>
      </c>
      <c r="G964" s="833" t="s">
        <v>2552</v>
      </c>
      <c r="H964" s="833" t="s">
        <v>606</v>
      </c>
      <c r="I964" s="833" t="s">
        <v>3304</v>
      </c>
      <c r="J964" s="833" t="s">
        <v>3332</v>
      </c>
      <c r="K964" s="833" t="s">
        <v>3333</v>
      </c>
      <c r="L964" s="836">
        <v>553.15</v>
      </c>
      <c r="M964" s="836">
        <v>3318.8999999999996</v>
      </c>
      <c r="N964" s="833">
        <v>6</v>
      </c>
      <c r="O964" s="837">
        <v>2</v>
      </c>
      <c r="P964" s="836"/>
      <c r="Q964" s="838">
        <v>0</v>
      </c>
      <c r="R964" s="833"/>
      <c r="S964" s="838">
        <v>0</v>
      </c>
      <c r="T964" s="837"/>
      <c r="U964" s="839">
        <v>0</v>
      </c>
    </row>
    <row r="965" spans="1:21" ht="14.45" customHeight="1" x14ac:dyDescent="0.2">
      <c r="A965" s="832">
        <v>11</v>
      </c>
      <c r="B965" s="833" t="s">
        <v>2224</v>
      </c>
      <c r="C965" s="833" t="s">
        <v>2230</v>
      </c>
      <c r="D965" s="834" t="s">
        <v>4292</v>
      </c>
      <c r="E965" s="835" t="s">
        <v>2254</v>
      </c>
      <c r="F965" s="833" t="s">
        <v>2227</v>
      </c>
      <c r="G965" s="833" t="s">
        <v>2552</v>
      </c>
      <c r="H965" s="833" t="s">
        <v>606</v>
      </c>
      <c r="I965" s="833" t="s">
        <v>3334</v>
      </c>
      <c r="J965" s="833" t="s">
        <v>2276</v>
      </c>
      <c r="K965" s="833"/>
      <c r="L965" s="836">
        <v>1659.44</v>
      </c>
      <c r="M965" s="836">
        <v>1659.44</v>
      </c>
      <c r="N965" s="833">
        <v>1</v>
      </c>
      <c r="O965" s="837">
        <v>1</v>
      </c>
      <c r="P965" s="836"/>
      <c r="Q965" s="838">
        <v>0</v>
      </c>
      <c r="R965" s="833"/>
      <c r="S965" s="838">
        <v>0</v>
      </c>
      <c r="T965" s="837"/>
      <c r="U965" s="839">
        <v>0</v>
      </c>
    </row>
    <row r="966" spans="1:21" ht="14.45" customHeight="1" x14ac:dyDescent="0.2">
      <c r="A966" s="832">
        <v>11</v>
      </c>
      <c r="B966" s="833" t="s">
        <v>2224</v>
      </c>
      <c r="C966" s="833" t="s">
        <v>2230</v>
      </c>
      <c r="D966" s="834" t="s">
        <v>4292</v>
      </c>
      <c r="E966" s="835" t="s">
        <v>2256</v>
      </c>
      <c r="F966" s="833" t="s">
        <v>2225</v>
      </c>
      <c r="G966" s="833" t="s">
        <v>2367</v>
      </c>
      <c r="H966" s="833" t="s">
        <v>606</v>
      </c>
      <c r="I966" s="833" t="s">
        <v>2368</v>
      </c>
      <c r="J966" s="833" t="s">
        <v>2369</v>
      </c>
      <c r="K966" s="833" t="s">
        <v>2370</v>
      </c>
      <c r="L966" s="836">
        <v>23.49</v>
      </c>
      <c r="M966" s="836">
        <v>93.96</v>
      </c>
      <c r="N966" s="833">
        <v>4</v>
      </c>
      <c r="O966" s="837">
        <v>2.5</v>
      </c>
      <c r="P966" s="836">
        <v>70.47</v>
      </c>
      <c r="Q966" s="838">
        <v>0.75</v>
      </c>
      <c r="R966" s="833">
        <v>3</v>
      </c>
      <c r="S966" s="838">
        <v>0.75</v>
      </c>
      <c r="T966" s="837">
        <v>1.5</v>
      </c>
      <c r="U966" s="839">
        <v>0.6</v>
      </c>
    </row>
    <row r="967" spans="1:21" ht="14.45" customHeight="1" x14ac:dyDescent="0.2">
      <c r="A967" s="832">
        <v>11</v>
      </c>
      <c r="B967" s="833" t="s">
        <v>2224</v>
      </c>
      <c r="C967" s="833" t="s">
        <v>2230</v>
      </c>
      <c r="D967" s="834" t="s">
        <v>4292</v>
      </c>
      <c r="E967" s="835" t="s">
        <v>2256</v>
      </c>
      <c r="F967" s="833" t="s">
        <v>2225</v>
      </c>
      <c r="G967" s="833" t="s">
        <v>2375</v>
      </c>
      <c r="H967" s="833" t="s">
        <v>606</v>
      </c>
      <c r="I967" s="833" t="s">
        <v>2559</v>
      </c>
      <c r="J967" s="833" t="s">
        <v>2377</v>
      </c>
      <c r="K967" s="833" t="s">
        <v>2378</v>
      </c>
      <c r="L967" s="836">
        <v>159.71</v>
      </c>
      <c r="M967" s="836">
        <v>4312.17</v>
      </c>
      <c r="N967" s="833">
        <v>27</v>
      </c>
      <c r="O967" s="837">
        <v>9</v>
      </c>
      <c r="P967" s="836">
        <v>1916.52</v>
      </c>
      <c r="Q967" s="838">
        <v>0.44444444444444442</v>
      </c>
      <c r="R967" s="833">
        <v>12</v>
      </c>
      <c r="S967" s="838">
        <v>0.44444444444444442</v>
      </c>
      <c r="T967" s="837">
        <v>4</v>
      </c>
      <c r="U967" s="839">
        <v>0.44444444444444442</v>
      </c>
    </row>
    <row r="968" spans="1:21" ht="14.45" customHeight="1" x14ac:dyDescent="0.2">
      <c r="A968" s="832">
        <v>11</v>
      </c>
      <c r="B968" s="833" t="s">
        <v>2224</v>
      </c>
      <c r="C968" s="833" t="s">
        <v>2230</v>
      </c>
      <c r="D968" s="834" t="s">
        <v>4292</v>
      </c>
      <c r="E968" s="835" t="s">
        <v>2256</v>
      </c>
      <c r="F968" s="833" t="s">
        <v>2225</v>
      </c>
      <c r="G968" s="833" t="s">
        <v>2375</v>
      </c>
      <c r="H968" s="833" t="s">
        <v>606</v>
      </c>
      <c r="I968" s="833" t="s">
        <v>2376</v>
      </c>
      <c r="J968" s="833" t="s">
        <v>2377</v>
      </c>
      <c r="K968" s="833" t="s">
        <v>2378</v>
      </c>
      <c r="L968" s="836">
        <v>159.71</v>
      </c>
      <c r="M968" s="836">
        <v>13735.060000000001</v>
      </c>
      <c r="N968" s="833">
        <v>86</v>
      </c>
      <c r="O968" s="837">
        <v>24.5</v>
      </c>
      <c r="P968" s="836">
        <v>8624.34</v>
      </c>
      <c r="Q968" s="838">
        <v>0.62790697674418605</v>
      </c>
      <c r="R968" s="833">
        <v>54</v>
      </c>
      <c r="S968" s="838">
        <v>0.62790697674418605</v>
      </c>
      <c r="T968" s="837">
        <v>14</v>
      </c>
      <c r="U968" s="839">
        <v>0.5714285714285714</v>
      </c>
    </row>
    <row r="969" spans="1:21" ht="14.45" customHeight="1" x14ac:dyDescent="0.2">
      <c r="A969" s="832">
        <v>11</v>
      </c>
      <c r="B969" s="833" t="s">
        <v>2224</v>
      </c>
      <c r="C969" s="833" t="s">
        <v>2230</v>
      </c>
      <c r="D969" s="834" t="s">
        <v>4292</v>
      </c>
      <c r="E969" s="835" t="s">
        <v>2256</v>
      </c>
      <c r="F969" s="833" t="s">
        <v>2225</v>
      </c>
      <c r="G969" s="833" t="s">
        <v>2328</v>
      </c>
      <c r="H969" s="833" t="s">
        <v>650</v>
      </c>
      <c r="I969" s="833" t="s">
        <v>1880</v>
      </c>
      <c r="J969" s="833" t="s">
        <v>989</v>
      </c>
      <c r="K969" s="833" t="s">
        <v>1029</v>
      </c>
      <c r="L969" s="836">
        <v>170.52</v>
      </c>
      <c r="M969" s="836">
        <v>3239.88</v>
      </c>
      <c r="N969" s="833">
        <v>19</v>
      </c>
      <c r="O969" s="837">
        <v>5.5</v>
      </c>
      <c r="P969" s="836">
        <v>2728.32</v>
      </c>
      <c r="Q969" s="838">
        <v>0.8421052631578948</v>
      </c>
      <c r="R969" s="833">
        <v>16</v>
      </c>
      <c r="S969" s="838">
        <v>0.84210526315789469</v>
      </c>
      <c r="T969" s="837">
        <v>4</v>
      </c>
      <c r="U969" s="839">
        <v>0.72727272727272729</v>
      </c>
    </row>
    <row r="970" spans="1:21" ht="14.45" customHeight="1" x14ac:dyDescent="0.2">
      <c r="A970" s="832">
        <v>11</v>
      </c>
      <c r="B970" s="833" t="s">
        <v>2224</v>
      </c>
      <c r="C970" s="833" t="s">
        <v>2230</v>
      </c>
      <c r="D970" s="834" t="s">
        <v>4292</v>
      </c>
      <c r="E970" s="835" t="s">
        <v>2256</v>
      </c>
      <c r="F970" s="833" t="s">
        <v>2225</v>
      </c>
      <c r="G970" s="833" t="s">
        <v>2328</v>
      </c>
      <c r="H970" s="833" t="s">
        <v>650</v>
      </c>
      <c r="I970" s="833" t="s">
        <v>1880</v>
      </c>
      <c r="J970" s="833" t="s">
        <v>989</v>
      </c>
      <c r="K970" s="833" t="s">
        <v>1029</v>
      </c>
      <c r="L970" s="836">
        <v>96.04</v>
      </c>
      <c r="M970" s="836">
        <v>1920.8</v>
      </c>
      <c r="N970" s="833">
        <v>20</v>
      </c>
      <c r="O970" s="837">
        <v>5.5</v>
      </c>
      <c r="P970" s="836">
        <v>1536.6399999999999</v>
      </c>
      <c r="Q970" s="838">
        <v>0.79999999999999993</v>
      </c>
      <c r="R970" s="833">
        <v>16</v>
      </c>
      <c r="S970" s="838">
        <v>0.8</v>
      </c>
      <c r="T970" s="837">
        <v>4.5</v>
      </c>
      <c r="U970" s="839">
        <v>0.81818181818181823</v>
      </c>
    </row>
    <row r="971" spans="1:21" ht="14.45" customHeight="1" x14ac:dyDescent="0.2">
      <c r="A971" s="832">
        <v>11</v>
      </c>
      <c r="B971" s="833" t="s">
        <v>2224</v>
      </c>
      <c r="C971" s="833" t="s">
        <v>2230</v>
      </c>
      <c r="D971" s="834" t="s">
        <v>4292</v>
      </c>
      <c r="E971" s="835" t="s">
        <v>2256</v>
      </c>
      <c r="F971" s="833" t="s">
        <v>2225</v>
      </c>
      <c r="G971" s="833" t="s">
        <v>2328</v>
      </c>
      <c r="H971" s="833" t="s">
        <v>606</v>
      </c>
      <c r="I971" s="833" t="s">
        <v>2861</v>
      </c>
      <c r="J971" s="833" t="s">
        <v>989</v>
      </c>
      <c r="K971" s="833" t="s">
        <v>990</v>
      </c>
      <c r="L971" s="836">
        <v>134.44999999999999</v>
      </c>
      <c r="M971" s="836">
        <v>268.89999999999998</v>
      </c>
      <c r="N971" s="833">
        <v>2</v>
      </c>
      <c r="O971" s="837">
        <v>0.5</v>
      </c>
      <c r="P971" s="836">
        <v>268.89999999999998</v>
      </c>
      <c r="Q971" s="838">
        <v>1</v>
      </c>
      <c r="R971" s="833">
        <v>2</v>
      </c>
      <c r="S971" s="838">
        <v>1</v>
      </c>
      <c r="T971" s="837">
        <v>0.5</v>
      </c>
      <c r="U971" s="839">
        <v>1</v>
      </c>
    </row>
    <row r="972" spans="1:21" ht="14.45" customHeight="1" x14ac:dyDescent="0.2">
      <c r="A972" s="832">
        <v>11</v>
      </c>
      <c r="B972" s="833" t="s">
        <v>2224</v>
      </c>
      <c r="C972" s="833" t="s">
        <v>2230</v>
      </c>
      <c r="D972" s="834" t="s">
        <v>4292</v>
      </c>
      <c r="E972" s="835" t="s">
        <v>2256</v>
      </c>
      <c r="F972" s="833" t="s">
        <v>2225</v>
      </c>
      <c r="G972" s="833" t="s">
        <v>3335</v>
      </c>
      <c r="H972" s="833" t="s">
        <v>650</v>
      </c>
      <c r="I972" s="833" t="s">
        <v>1948</v>
      </c>
      <c r="J972" s="833" t="s">
        <v>995</v>
      </c>
      <c r="K972" s="833" t="s">
        <v>1949</v>
      </c>
      <c r="L972" s="836">
        <v>176.32</v>
      </c>
      <c r="M972" s="836">
        <v>176.32</v>
      </c>
      <c r="N972" s="833">
        <v>1</v>
      </c>
      <c r="O972" s="837">
        <v>0.5</v>
      </c>
      <c r="P972" s="836"/>
      <c r="Q972" s="838">
        <v>0</v>
      </c>
      <c r="R972" s="833"/>
      <c r="S972" s="838">
        <v>0</v>
      </c>
      <c r="T972" s="837"/>
      <c r="U972" s="839">
        <v>0</v>
      </c>
    </row>
    <row r="973" spans="1:21" ht="14.45" customHeight="1" x14ac:dyDescent="0.2">
      <c r="A973" s="832">
        <v>11</v>
      </c>
      <c r="B973" s="833" t="s">
        <v>2224</v>
      </c>
      <c r="C973" s="833" t="s">
        <v>2230</v>
      </c>
      <c r="D973" s="834" t="s">
        <v>4292</v>
      </c>
      <c r="E973" s="835" t="s">
        <v>2256</v>
      </c>
      <c r="F973" s="833" t="s">
        <v>2225</v>
      </c>
      <c r="G973" s="833" t="s">
        <v>2867</v>
      </c>
      <c r="H973" s="833" t="s">
        <v>650</v>
      </c>
      <c r="I973" s="833" t="s">
        <v>3336</v>
      </c>
      <c r="J973" s="833" t="s">
        <v>2180</v>
      </c>
      <c r="K973" s="833" t="s">
        <v>3337</v>
      </c>
      <c r="L973" s="836">
        <v>176.32</v>
      </c>
      <c r="M973" s="836">
        <v>352.64</v>
      </c>
      <c r="N973" s="833">
        <v>2</v>
      </c>
      <c r="O973" s="837">
        <v>2</v>
      </c>
      <c r="P973" s="836">
        <v>352.64</v>
      </c>
      <c r="Q973" s="838">
        <v>1</v>
      </c>
      <c r="R973" s="833">
        <v>2</v>
      </c>
      <c r="S973" s="838">
        <v>1</v>
      </c>
      <c r="T973" s="837">
        <v>2</v>
      </c>
      <c r="U973" s="839">
        <v>1</v>
      </c>
    </row>
    <row r="974" spans="1:21" ht="14.45" customHeight="1" x14ac:dyDescent="0.2">
      <c r="A974" s="832">
        <v>11</v>
      </c>
      <c r="B974" s="833" t="s">
        <v>2224</v>
      </c>
      <c r="C974" s="833" t="s">
        <v>2230</v>
      </c>
      <c r="D974" s="834" t="s">
        <v>4292</v>
      </c>
      <c r="E974" s="835" t="s">
        <v>2256</v>
      </c>
      <c r="F974" s="833" t="s">
        <v>2225</v>
      </c>
      <c r="G974" s="833" t="s">
        <v>2381</v>
      </c>
      <c r="H974" s="833" t="s">
        <v>606</v>
      </c>
      <c r="I974" s="833" t="s">
        <v>2382</v>
      </c>
      <c r="J974" s="833" t="s">
        <v>2383</v>
      </c>
      <c r="K974" s="833" t="s">
        <v>2384</v>
      </c>
      <c r="L974" s="836">
        <v>52.87</v>
      </c>
      <c r="M974" s="836">
        <v>898.79</v>
      </c>
      <c r="N974" s="833">
        <v>17</v>
      </c>
      <c r="O974" s="837">
        <v>12</v>
      </c>
      <c r="P974" s="836">
        <v>475.83</v>
      </c>
      <c r="Q974" s="838">
        <v>0.52941176470588236</v>
      </c>
      <c r="R974" s="833">
        <v>9</v>
      </c>
      <c r="S974" s="838">
        <v>0.52941176470588236</v>
      </c>
      <c r="T974" s="837">
        <v>6.5</v>
      </c>
      <c r="U974" s="839">
        <v>0.54166666666666663</v>
      </c>
    </row>
    <row r="975" spans="1:21" ht="14.45" customHeight="1" x14ac:dyDescent="0.2">
      <c r="A975" s="832">
        <v>11</v>
      </c>
      <c r="B975" s="833" t="s">
        <v>2224</v>
      </c>
      <c r="C975" s="833" t="s">
        <v>2230</v>
      </c>
      <c r="D975" s="834" t="s">
        <v>4292</v>
      </c>
      <c r="E975" s="835" t="s">
        <v>2256</v>
      </c>
      <c r="F975" s="833" t="s">
        <v>2225</v>
      </c>
      <c r="G975" s="833" t="s">
        <v>2381</v>
      </c>
      <c r="H975" s="833" t="s">
        <v>606</v>
      </c>
      <c r="I975" s="833" t="s">
        <v>3338</v>
      </c>
      <c r="J975" s="833" t="s">
        <v>3220</v>
      </c>
      <c r="K975" s="833" t="s">
        <v>3339</v>
      </c>
      <c r="L975" s="836">
        <v>0</v>
      </c>
      <c r="M975" s="836">
        <v>0</v>
      </c>
      <c r="N975" s="833">
        <v>9</v>
      </c>
      <c r="O975" s="837">
        <v>7</v>
      </c>
      <c r="P975" s="836">
        <v>0</v>
      </c>
      <c r="Q975" s="838"/>
      <c r="R975" s="833">
        <v>3</v>
      </c>
      <c r="S975" s="838">
        <v>0.33333333333333331</v>
      </c>
      <c r="T975" s="837">
        <v>3</v>
      </c>
      <c r="U975" s="839">
        <v>0.42857142857142855</v>
      </c>
    </row>
    <row r="976" spans="1:21" ht="14.45" customHeight="1" x14ac:dyDescent="0.2">
      <c r="A976" s="832">
        <v>11</v>
      </c>
      <c r="B976" s="833" t="s">
        <v>2224</v>
      </c>
      <c r="C976" s="833" t="s">
        <v>2230</v>
      </c>
      <c r="D976" s="834" t="s">
        <v>4292</v>
      </c>
      <c r="E976" s="835" t="s">
        <v>2256</v>
      </c>
      <c r="F976" s="833" t="s">
        <v>2225</v>
      </c>
      <c r="G976" s="833" t="s">
        <v>2394</v>
      </c>
      <c r="H976" s="833" t="s">
        <v>606</v>
      </c>
      <c r="I976" s="833" t="s">
        <v>3340</v>
      </c>
      <c r="J976" s="833" t="s">
        <v>707</v>
      </c>
      <c r="K976" s="833" t="s">
        <v>2396</v>
      </c>
      <c r="L976" s="836">
        <v>91.11</v>
      </c>
      <c r="M976" s="836">
        <v>91.11</v>
      </c>
      <c r="N976" s="833">
        <v>1</v>
      </c>
      <c r="O976" s="837">
        <v>0.5</v>
      </c>
      <c r="P976" s="836">
        <v>91.11</v>
      </c>
      <c r="Q976" s="838">
        <v>1</v>
      </c>
      <c r="R976" s="833">
        <v>1</v>
      </c>
      <c r="S976" s="838">
        <v>1</v>
      </c>
      <c r="T976" s="837">
        <v>0.5</v>
      </c>
      <c r="U976" s="839">
        <v>1</v>
      </c>
    </row>
    <row r="977" spans="1:21" ht="14.45" customHeight="1" x14ac:dyDescent="0.2">
      <c r="A977" s="832">
        <v>11</v>
      </c>
      <c r="B977" s="833" t="s">
        <v>2224</v>
      </c>
      <c r="C977" s="833" t="s">
        <v>2230</v>
      </c>
      <c r="D977" s="834" t="s">
        <v>4292</v>
      </c>
      <c r="E977" s="835" t="s">
        <v>2256</v>
      </c>
      <c r="F977" s="833" t="s">
        <v>2225</v>
      </c>
      <c r="G977" s="833" t="s">
        <v>3226</v>
      </c>
      <c r="H977" s="833" t="s">
        <v>606</v>
      </c>
      <c r="I977" s="833" t="s">
        <v>3227</v>
      </c>
      <c r="J977" s="833" t="s">
        <v>692</v>
      </c>
      <c r="K977" s="833" t="s">
        <v>3228</v>
      </c>
      <c r="L977" s="836">
        <v>923.74</v>
      </c>
      <c r="M977" s="836">
        <v>1847.48</v>
      </c>
      <c r="N977" s="833">
        <v>2</v>
      </c>
      <c r="O977" s="837">
        <v>0.5</v>
      </c>
      <c r="P977" s="836">
        <v>1847.48</v>
      </c>
      <c r="Q977" s="838">
        <v>1</v>
      </c>
      <c r="R977" s="833">
        <v>2</v>
      </c>
      <c r="S977" s="838">
        <v>1</v>
      </c>
      <c r="T977" s="837">
        <v>0.5</v>
      </c>
      <c r="U977" s="839">
        <v>1</v>
      </c>
    </row>
    <row r="978" spans="1:21" ht="14.45" customHeight="1" x14ac:dyDescent="0.2">
      <c r="A978" s="832">
        <v>11</v>
      </c>
      <c r="B978" s="833" t="s">
        <v>2224</v>
      </c>
      <c r="C978" s="833" t="s">
        <v>2230</v>
      </c>
      <c r="D978" s="834" t="s">
        <v>4292</v>
      </c>
      <c r="E978" s="835" t="s">
        <v>2256</v>
      </c>
      <c r="F978" s="833" t="s">
        <v>2225</v>
      </c>
      <c r="G978" s="833" t="s">
        <v>2890</v>
      </c>
      <c r="H978" s="833" t="s">
        <v>606</v>
      </c>
      <c r="I978" s="833" t="s">
        <v>2891</v>
      </c>
      <c r="J978" s="833" t="s">
        <v>2892</v>
      </c>
      <c r="K978" s="833" t="s">
        <v>2893</v>
      </c>
      <c r="L978" s="836">
        <v>0</v>
      </c>
      <c r="M978" s="836">
        <v>0</v>
      </c>
      <c r="N978" s="833">
        <v>1</v>
      </c>
      <c r="O978" s="837">
        <v>0.5</v>
      </c>
      <c r="P978" s="836"/>
      <c r="Q978" s="838"/>
      <c r="R978" s="833"/>
      <c r="S978" s="838">
        <v>0</v>
      </c>
      <c r="T978" s="837"/>
      <c r="U978" s="839">
        <v>0</v>
      </c>
    </row>
    <row r="979" spans="1:21" ht="14.45" customHeight="1" x14ac:dyDescent="0.2">
      <c r="A979" s="832">
        <v>11</v>
      </c>
      <c r="B979" s="833" t="s">
        <v>2224</v>
      </c>
      <c r="C979" s="833" t="s">
        <v>2230</v>
      </c>
      <c r="D979" s="834" t="s">
        <v>4292</v>
      </c>
      <c r="E979" s="835" t="s">
        <v>2256</v>
      </c>
      <c r="F979" s="833" t="s">
        <v>2225</v>
      </c>
      <c r="G979" s="833" t="s">
        <v>2412</v>
      </c>
      <c r="H979" s="833" t="s">
        <v>606</v>
      </c>
      <c r="I979" s="833" t="s">
        <v>2413</v>
      </c>
      <c r="J979" s="833" t="s">
        <v>2414</v>
      </c>
      <c r="K979" s="833" t="s">
        <v>2415</v>
      </c>
      <c r="L979" s="836">
        <v>159.71</v>
      </c>
      <c r="M979" s="836">
        <v>958.26</v>
      </c>
      <c r="N979" s="833">
        <v>6</v>
      </c>
      <c r="O979" s="837">
        <v>2</v>
      </c>
      <c r="P979" s="836"/>
      <c r="Q979" s="838">
        <v>0</v>
      </c>
      <c r="R979" s="833"/>
      <c r="S979" s="838">
        <v>0</v>
      </c>
      <c r="T979" s="837"/>
      <c r="U979" s="839">
        <v>0</v>
      </c>
    </row>
    <row r="980" spans="1:21" ht="14.45" customHeight="1" x14ac:dyDescent="0.2">
      <c r="A980" s="832">
        <v>11</v>
      </c>
      <c r="B980" s="833" t="s">
        <v>2224</v>
      </c>
      <c r="C980" s="833" t="s">
        <v>2230</v>
      </c>
      <c r="D980" s="834" t="s">
        <v>4292</v>
      </c>
      <c r="E980" s="835" t="s">
        <v>2256</v>
      </c>
      <c r="F980" s="833" t="s">
        <v>2225</v>
      </c>
      <c r="G980" s="833" t="s">
        <v>2313</v>
      </c>
      <c r="H980" s="833" t="s">
        <v>606</v>
      </c>
      <c r="I980" s="833" t="s">
        <v>2905</v>
      </c>
      <c r="J980" s="833" t="s">
        <v>2906</v>
      </c>
      <c r="K980" s="833" t="s">
        <v>1191</v>
      </c>
      <c r="L980" s="836">
        <v>0</v>
      </c>
      <c r="M980" s="836">
        <v>0</v>
      </c>
      <c r="N980" s="833">
        <v>47</v>
      </c>
      <c r="O980" s="837">
        <v>32.5</v>
      </c>
      <c r="P980" s="836">
        <v>0</v>
      </c>
      <c r="Q980" s="838"/>
      <c r="R980" s="833">
        <v>23</v>
      </c>
      <c r="S980" s="838">
        <v>0.48936170212765956</v>
      </c>
      <c r="T980" s="837">
        <v>15</v>
      </c>
      <c r="U980" s="839">
        <v>0.46153846153846156</v>
      </c>
    </row>
    <row r="981" spans="1:21" ht="14.45" customHeight="1" x14ac:dyDescent="0.2">
      <c r="A981" s="832">
        <v>11</v>
      </c>
      <c r="B981" s="833" t="s">
        <v>2224</v>
      </c>
      <c r="C981" s="833" t="s">
        <v>2230</v>
      </c>
      <c r="D981" s="834" t="s">
        <v>4292</v>
      </c>
      <c r="E981" s="835" t="s">
        <v>2256</v>
      </c>
      <c r="F981" s="833" t="s">
        <v>2225</v>
      </c>
      <c r="G981" s="833" t="s">
        <v>2313</v>
      </c>
      <c r="H981" s="833" t="s">
        <v>606</v>
      </c>
      <c r="I981" s="833" t="s">
        <v>2329</v>
      </c>
      <c r="J981" s="833" t="s">
        <v>2315</v>
      </c>
      <c r="K981" s="833" t="s">
        <v>2330</v>
      </c>
      <c r="L981" s="836">
        <v>45.89</v>
      </c>
      <c r="M981" s="836">
        <v>91.78</v>
      </c>
      <c r="N981" s="833">
        <v>2</v>
      </c>
      <c r="O981" s="837">
        <v>1</v>
      </c>
      <c r="P981" s="836"/>
      <c r="Q981" s="838">
        <v>0</v>
      </c>
      <c r="R981" s="833"/>
      <c r="S981" s="838">
        <v>0</v>
      </c>
      <c r="T981" s="837"/>
      <c r="U981" s="839">
        <v>0</v>
      </c>
    </row>
    <row r="982" spans="1:21" ht="14.45" customHeight="1" x14ac:dyDescent="0.2">
      <c r="A982" s="832">
        <v>11</v>
      </c>
      <c r="B982" s="833" t="s">
        <v>2224</v>
      </c>
      <c r="C982" s="833" t="s">
        <v>2230</v>
      </c>
      <c r="D982" s="834" t="s">
        <v>4292</v>
      </c>
      <c r="E982" s="835" t="s">
        <v>2256</v>
      </c>
      <c r="F982" s="833" t="s">
        <v>2225</v>
      </c>
      <c r="G982" s="833" t="s">
        <v>2313</v>
      </c>
      <c r="H982" s="833" t="s">
        <v>606</v>
      </c>
      <c r="I982" s="833" t="s">
        <v>2314</v>
      </c>
      <c r="J982" s="833" t="s">
        <v>2315</v>
      </c>
      <c r="K982" s="833" t="s">
        <v>2316</v>
      </c>
      <c r="L982" s="836">
        <v>91.78</v>
      </c>
      <c r="M982" s="836">
        <v>1193.1399999999999</v>
      </c>
      <c r="N982" s="833">
        <v>13</v>
      </c>
      <c r="O982" s="837">
        <v>5.5</v>
      </c>
      <c r="P982" s="836">
        <v>826.02</v>
      </c>
      <c r="Q982" s="838">
        <v>0.6923076923076924</v>
      </c>
      <c r="R982" s="833">
        <v>9</v>
      </c>
      <c r="S982" s="838">
        <v>0.69230769230769229</v>
      </c>
      <c r="T982" s="837">
        <v>3.5</v>
      </c>
      <c r="U982" s="839">
        <v>0.63636363636363635</v>
      </c>
    </row>
    <row r="983" spans="1:21" ht="14.45" customHeight="1" x14ac:dyDescent="0.2">
      <c r="A983" s="832">
        <v>11</v>
      </c>
      <c r="B983" s="833" t="s">
        <v>2224</v>
      </c>
      <c r="C983" s="833" t="s">
        <v>2230</v>
      </c>
      <c r="D983" s="834" t="s">
        <v>4292</v>
      </c>
      <c r="E983" s="835" t="s">
        <v>2256</v>
      </c>
      <c r="F983" s="833" t="s">
        <v>2225</v>
      </c>
      <c r="G983" s="833" t="s">
        <v>3341</v>
      </c>
      <c r="H983" s="833" t="s">
        <v>606</v>
      </c>
      <c r="I983" s="833" t="s">
        <v>3342</v>
      </c>
      <c r="J983" s="833" t="s">
        <v>737</v>
      </c>
      <c r="K983" s="833" t="s">
        <v>739</v>
      </c>
      <c r="L983" s="836">
        <v>0</v>
      </c>
      <c r="M983" s="836">
        <v>0</v>
      </c>
      <c r="N983" s="833">
        <v>3</v>
      </c>
      <c r="O983" s="837">
        <v>1.5</v>
      </c>
      <c r="P983" s="836">
        <v>0</v>
      </c>
      <c r="Q983" s="838"/>
      <c r="R983" s="833">
        <v>2</v>
      </c>
      <c r="S983" s="838">
        <v>0.66666666666666663</v>
      </c>
      <c r="T983" s="837">
        <v>0.5</v>
      </c>
      <c r="U983" s="839">
        <v>0.33333333333333331</v>
      </c>
    </row>
    <row r="984" spans="1:21" ht="14.45" customHeight="1" x14ac:dyDescent="0.2">
      <c r="A984" s="832">
        <v>11</v>
      </c>
      <c r="B984" s="833" t="s">
        <v>2224</v>
      </c>
      <c r="C984" s="833" t="s">
        <v>2230</v>
      </c>
      <c r="D984" s="834" t="s">
        <v>4292</v>
      </c>
      <c r="E984" s="835" t="s">
        <v>2256</v>
      </c>
      <c r="F984" s="833" t="s">
        <v>2225</v>
      </c>
      <c r="G984" s="833" t="s">
        <v>2353</v>
      </c>
      <c r="H984" s="833" t="s">
        <v>606</v>
      </c>
      <c r="I984" s="833" t="s">
        <v>2354</v>
      </c>
      <c r="J984" s="833" t="s">
        <v>2355</v>
      </c>
      <c r="K984" s="833" t="s">
        <v>2356</v>
      </c>
      <c r="L984" s="836">
        <v>132.97999999999999</v>
      </c>
      <c r="M984" s="836">
        <v>664.9</v>
      </c>
      <c r="N984" s="833">
        <v>5</v>
      </c>
      <c r="O984" s="837">
        <v>2</v>
      </c>
      <c r="P984" s="836">
        <v>132.97999999999999</v>
      </c>
      <c r="Q984" s="838">
        <v>0.19999999999999998</v>
      </c>
      <c r="R984" s="833">
        <v>1</v>
      </c>
      <c r="S984" s="838">
        <v>0.2</v>
      </c>
      <c r="T984" s="837">
        <v>0.5</v>
      </c>
      <c r="U984" s="839">
        <v>0.25</v>
      </c>
    </row>
    <row r="985" spans="1:21" ht="14.45" customHeight="1" x14ac:dyDescent="0.2">
      <c r="A985" s="832">
        <v>11</v>
      </c>
      <c r="B985" s="833" t="s">
        <v>2224</v>
      </c>
      <c r="C985" s="833" t="s">
        <v>2230</v>
      </c>
      <c r="D985" s="834" t="s">
        <v>4292</v>
      </c>
      <c r="E985" s="835" t="s">
        <v>2256</v>
      </c>
      <c r="F985" s="833" t="s">
        <v>2225</v>
      </c>
      <c r="G985" s="833" t="s">
        <v>2416</v>
      </c>
      <c r="H985" s="833" t="s">
        <v>606</v>
      </c>
      <c r="I985" s="833" t="s">
        <v>3343</v>
      </c>
      <c r="J985" s="833" t="s">
        <v>1099</v>
      </c>
      <c r="K985" s="833" t="s">
        <v>1100</v>
      </c>
      <c r="L985" s="836">
        <v>38.5</v>
      </c>
      <c r="M985" s="836">
        <v>77</v>
      </c>
      <c r="N985" s="833">
        <v>2</v>
      </c>
      <c r="O985" s="837">
        <v>1</v>
      </c>
      <c r="P985" s="836">
        <v>77</v>
      </c>
      <c r="Q985" s="838">
        <v>1</v>
      </c>
      <c r="R985" s="833">
        <v>2</v>
      </c>
      <c r="S985" s="838">
        <v>1</v>
      </c>
      <c r="T985" s="837">
        <v>1</v>
      </c>
      <c r="U985" s="839">
        <v>1</v>
      </c>
    </row>
    <row r="986" spans="1:21" ht="14.45" customHeight="1" x14ac:dyDescent="0.2">
      <c r="A986" s="832">
        <v>11</v>
      </c>
      <c r="B986" s="833" t="s">
        <v>2224</v>
      </c>
      <c r="C986" s="833" t="s">
        <v>2230</v>
      </c>
      <c r="D986" s="834" t="s">
        <v>4292</v>
      </c>
      <c r="E986" s="835" t="s">
        <v>2256</v>
      </c>
      <c r="F986" s="833" t="s">
        <v>2225</v>
      </c>
      <c r="G986" s="833" t="s">
        <v>2606</v>
      </c>
      <c r="H986" s="833" t="s">
        <v>650</v>
      </c>
      <c r="I986" s="833" t="s">
        <v>2610</v>
      </c>
      <c r="J986" s="833" t="s">
        <v>2611</v>
      </c>
      <c r="K986" s="833" t="s">
        <v>2612</v>
      </c>
      <c r="L986" s="836">
        <v>663.86</v>
      </c>
      <c r="M986" s="836">
        <v>663.86</v>
      </c>
      <c r="N986" s="833">
        <v>1</v>
      </c>
      <c r="O986" s="837">
        <v>1</v>
      </c>
      <c r="P986" s="836"/>
      <c r="Q986" s="838">
        <v>0</v>
      </c>
      <c r="R986" s="833"/>
      <c r="S986" s="838">
        <v>0</v>
      </c>
      <c r="T986" s="837"/>
      <c r="U986" s="839">
        <v>0</v>
      </c>
    </row>
    <row r="987" spans="1:21" ht="14.45" customHeight="1" x14ac:dyDescent="0.2">
      <c r="A987" s="832">
        <v>11</v>
      </c>
      <c r="B987" s="833" t="s">
        <v>2224</v>
      </c>
      <c r="C987" s="833" t="s">
        <v>2230</v>
      </c>
      <c r="D987" s="834" t="s">
        <v>4292</v>
      </c>
      <c r="E987" s="835" t="s">
        <v>2256</v>
      </c>
      <c r="F987" s="833" t="s">
        <v>2225</v>
      </c>
      <c r="G987" s="833" t="s">
        <v>2331</v>
      </c>
      <c r="H987" s="833" t="s">
        <v>606</v>
      </c>
      <c r="I987" s="833" t="s">
        <v>2931</v>
      </c>
      <c r="J987" s="833" t="s">
        <v>843</v>
      </c>
      <c r="K987" s="833" t="s">
        <v>2932</v>
      </c>
      <c r="L987" s="836">
        <v>0</v>
      </c>
      <c r="M987" s="836">
        <v>0</v>
      </c>
      <c r="N987" s="833">
        <v>1</v>
      </c>
      <c r="O987" s="837">
        <v>0.5</v>
      </c>
      <c r="P987" s="836">
        <v>0</v>
      </c>
      <c r="Q987" s="838"/>
      <c r="R987" s="833">
        <v>1</v>
      </c>
      <c r="S987" s="838">
        <v>1</v>
      </c>
      <c r="T987" s="837">
        <v>0.5</v>
      </c>
      <c r="U987" s="839">
        <v>1</v>
      </c>
    </row>
    <row r="988" spans="1:21" ht="14.45" customHeight="1" x14ac:dyDescent="0.2">
      <c r="A988" s="832">
        <v>11</v>
      </c>
      <c r="B988" s="833" t="s">
        <v>2224</v>
      </c>
      <c r="C988" s="833" t="s">
        <v>2230</v>
      </c>
      <c r="D988" s="834" t="s">
        <v>4292</v>
      </c>
      <c r="E988" s="835" t="s">
        <v>2256</v>
      </c>
      <c r="F988" s="833" t="s">
        <v>2225</v>
      </c>
      <c r="G988" s="833" t="s">
        <v>2625</v>
      </c>
      <c r="H988" s="833" t="s">
        <v>606</v>
      </c>
      <c r="I988" s="833" t="s">
        <v>2626</v>
      </c>
      <c r="J988" s="833" t="s">
        <v>724</v>
      </c>
      <c r="K988" s="833" t="s">
        <v>1115</v>
      </c>
      <c r="L988" s="836">
        <v>38.56</v>
      </c>
      <c r="M988" s="836">
        <v>38.56</v>
      </c>
      <c r="N988" s="833">
        <v>1</v>
      </c>
      <c r="O988" s="837">
        <v>1</v>
      </c>
      <c r="P988" s="836">
        <v>38.56</v>
      </c>
      <c r="Q988" s="838">
        <v>1</v>
      </c>
      <c r="R988" s="833">
        <v>1</v>
      </c>
      <c r="S988" s="838">
        <v>1</v>
      </c>
      <c r="T988" s="837">
        <v>1</v>
      </c>
      <c r="U988" s="839">
        <v>1</v>
      </c>
    </row>
    <row r="989" spans="1:21" ht="14.45" customHeight="1" x14ac:dyDescent="0.2">
      <c r="A989" s="832">
        <v>11</v>
      </c>
      <c r="B989" s="833" t="s">
        <v>2224</v>
      </c>
      <c r="C989" s="833" t="s">
        <v>2230</v>
      </c>
      <c r="D989" s="834" t="s">
        <v>4292</v>
      </c>
      <c r="E989" s="835" t="s">
        <v>2256</v>
      </c>
      <c r="F989" s="833" t="s">
        <v>2225</v>
      </c>
      <c r="G989" s="833" t="s">
        <v>2430</v>
      </c>
      <c r="H989" s="833" t="s">
        <v>650</v>
      </c>
      <c r="I989" s="833" t="s">
        <v>2431</v>
      </c>
      <c r="J989" s="833" t="s">
        <v>2097</v>
      </c>
      <c r="K989" s="833" t="s">
        <v>2432</v>
      </c>
      <c r="L989" s="836">
        <v>140.96</v>
      </c>
      <c r="M989" s="836">
        <v>281.92</v>
      </c>
      <c r="N989" s="833">
        <v>2</v>
      </c>
      <c r="O989" s="837">
        <v>2</v>
      </c>
      <c r="P989" s="836"/>
      <c r="Q989" s="838">
        <v>0</v>
      </c>
      <c r="R989" s="833"/>
      <c r="S989" s="838">
        <v>0</v>
      </c>
      <c r="T989" s="837"/>
      <c r="U989" s="839">
        <v>0</v>
      </c>
    </row>
    <row r="990" spans="1:21" ht="14.45" customHeight="1" x14ac:dyDescent="0.2">
      <c r="A990" s="832">
        <v>11</v>
      </c>
      <c r="B990" s="833" t="s">
        <v>2224</v>
      </c>
      <c r="C990" s="833" t="s">
        <v>2230</v>
      </c>
      <c r="D990" s="834" t="s">
        <v>4292</v>
      </c>
      <c r="E990" s="835" t="s">
        <v>2256</v>
      </c>
      <c r="F990" s="833" t="s">
        <v>2225</v>
      </c>
      <c r="G990" s="833" t="s">
        <v>2273</v>
      </c>
      <c r="H990" s="833" t="s">
        <v>650</v>
      </c>
      <c r="I990" s="833" t="s">
        <v>1815</v>
      </c>
      <c r="J990" s="833" t="s">
        <v>771</v>
      </c>
      <c r="K990" s="833" t="s">
        <v>1816</v>
      </c>
      <c r="L990" s="836">
        <v>2309.36</v>
      </c>
      <c r="M990" s="836">
        <v>2309.36</v>
      </c>
      <c r="N990" s="833">
        <v>1</v>
      </c>
      <c r="O990" s="837">
        <v>1</v>
      </c>
      <c r="P990" s="836"/>
      <c r="Q990" s="838">
        <v>0</v>
      </c>
      <c r="R990" s="833"/>
      <c r="S990" s="838">
        <v>0</v>
      </c>
      <c r="T990" s="837"/>
      <c r="U990" s="839">
        <v>0</v>
      </c>
    </row>
    <row r="991" spans="1:21" ht="14.45" customHeight="1" x14ac:dyDescent="0.2">
      <c r="A991" s="832">
        <v>11</v>
      </c>
      <c r="B991" s="833" t="s">
        <v>2224</v>
      </c>
      <c r="C991" s="833" t="s">
        <v>2230</v>
      </c>
      <c r="D991" s="834" t="s">
        <v>4292</v>
      </c>
      <c r="E991" s="835" t="s">
        <v>2256</v>
      </c>
      <c r="F991" s="833" t="s">
        <v>2225</v>
      </c>
      <c r="G991" s="833" t="s">
        <v>2273</v>
      </c>
      <c r="H991" s="833" t="s">
        <v>650</v>
      </c>
      <c r="I991" s="833" t="s">
        <v>1821</v>
      </c>
      <c r="J991" s="833" t="s">
        <v>765</v>
      </c>
      <c r="K991" s="833" t="s">
        <v>1822</v>
      </c>
      <c r="L991" s="836">
        <v>736.33</v>
      </c>
      <c r="M991" s="836">
        <v>225316.98000000027</v>
      </c>
      <c r="N991" s="833">
        <v>306</v>
      </c>
      <c r="O991" s="837">
        <v>106</v>
      </c>
      <c r="P991" s="836">
        <v>184818.83000000025</v>
      </c>
      <c r="Q991" s="838">
        <v>0.82026143790849682</v>
      </c>
      <c r="R991" s="833">
        <v>251</v>
      </c>
      <c r="S991" s="838">
        <v>0.8202614379084967</v>
      </c>
      <c r="T991" s="837">
        <v>86.5</v>
      </c>
      <c r="U991" s="839">
        <v>0.81603773584905659</v>
      </c>
    </row>
    <row r="992" spans="1:21" ht="14.45" customHeight="1" x14ac:dyDescent="0.2">
      <c r="A992" s="832">
        <v>11</v>
      </c>
      <c r="B992" s="833" t="s">
        <v>2224</v>
      </c>
      <c r="C992" s="833" t="s">
        <v>2230</v>
      </c>
      <c r="D992" s="834" t="s">
        <v>4292</v>
      </c>
      <c r="E992" s="835" t="s">
        <v>2256</v>
      </c>
      <c r="F992" s="833" t="s">
        <v>2225</v>
      </c>
      <c r="G992" s="833" t="s">
        <v>2273</v>
      </c>
      <c r="H992" s="833" t="s">
        <v>650</v>
      </c>
      <c r="I992" s="833" t="s">
        <v>1825</v>
      </c>
      <c r="J992" s="833" t="s">
        <v>765</v>
      </c>
      <c r="K992" s="833" t="s">
        <v>1826</v>
      </c>
      <c r="L992" s="836">
        <v>490.89</v>
      </c>
      <c r="M992" s="836">
        <v>14235.81</v>
      </c>
      <c r="N992" s="833">
        <v>29</v>
      </c>
      <c r="O992" s="837">
        <v>10</v>
      </c>
      <c r="P992" s="836">
        <v>9326.91</v>
      </c>
      <c r="Q992" s="838">
        <v>0.65517241379310343</v>
      </c>
      <c r="R992" s="833">
        <v>19</v>
      </c>
      <c r="S992" s="838">
        <v>0.65517241379310343</v>
      </c>
      <c r="T992" s="837">
        <v>5.5</v>
      </c>
      <c r="U992" s="839">
        <v>0.55000000000000004</v>
      </c>
    </row>
    <row r="993" spans="1:21" ht="14.45" customHeight="1" x14ac:dyDescent="0.2">
      <c r="A993" s="832">
        <v>11</v>
      </c>
      <c r="B993" s="833" t="s">
        <v>2224</v>
      </c>
      <c r="C993" s="833" t="s">
        <v>2230</v>
      </c>
      <c r="D993" s="834" t="s">
        <v>4292</v>
      </c>
      <c r="E993" s="835" t="s">
        <v>2256</v>
      </c>
      <c r="F993" s="833" t="s">
        <v>2225</v>
      </c>
      <c r="G993" s="833" t="s">
        <v>2273</v>
      </c>
      <c r="H993" s="833" t="s">
        <v>650</v>
      </c>
      <c r="I993" s="833" t="s">
        <v>2944</v>
      </c>
      <c r="J993" s="833" t="s">
        <v>771</v>
      </c>
      <c r="K993" s="833" t="s">
        <v>2945</v>
      </c>
      <c r="L993" s="836">
        <v>1847.49</v>
      </c>
      <c r="M993" s="836">
        <v>5542.47</v>
      </c>
      <c r="N993" s="833">
        <v>3</v>
      </c>
      <c r="O993" s="837">
        <v>1</v>
      </c>
      <c r="P993" s="836">
        <v>1847.49</v>
      </c>
      <c r="Q993" s="838">
        <v>0.33333333333333331</v>
      </c>
      <c r="R993" s="833">
        <v>1</v>
      </c>
      <c r="S993" s="838">
        <v>0.33333333333333331</v>
      </c>
      <c r="T993" s="837">
        <v>0.5</v>
      </c>
      <c r="U993" s="839">
        <v>0.5</v>
      </c>
    </row>
    <row r="994" spans="1:21" ht="14.45" customHeight="1" x14ac:dyDescent="0.2">
      <c r="A994" s="832">
        <v>11</v>
      </c>
      <c r="B994" s="833" t="s">
        <v>2224</v>
      </c>
      <c r="C994" s="833" t="s">
        <v>2230</v>
      </c>
      <c r="D994" s="834" t="s">
        <v>4292</v>
      </c>
      <c r="E994" s="835" t="s">
        <v>2256</v>
      </c>
      <c r="F994" s="833" t="s">
        <v>2225</v>
      </c>
      <c r="G994" s="833" t="s">
        <v>2273</v>
      </c>
      <c r="H994" s="833" t="s">
        <v>650</v>
      </c>
      <c r="I994" s="833" t="s">
        <v>1823</v>
      </c>
      <c r="J994" s="833" t="s">
        <v>765</v>
      </c>
      <c r="K994" s="833" t="s">
        <v>1824</v>
      </c>
      <c r="L994" s="836">
        <v>1154.68</v>
      </c>
      <c r="M994" s="836">
        <v>2309.36</v>
      </c>
      <c r="N994" s="833">
        <v>2</v>
      </c>
      <c r="O994" s="837">
        <v>0.5</v>
      </c>
      <c r="P994" s="836">
        <v>2309.36</v>
      </c>
      <c r="Q994" s="838">
        <v>1</v>
      </c>
      <c r="R994" s="833">
        <v>2</v>
      </c>
      <c r="S994" s="838">
        <v>1</v>
      </c>
      <c r="T994" s="837">
        <v>0.5</v>
      </c>
      <c r="U994" s="839">
        <v>1</v>
      </c>
    </row>
    <row r="995" spans="1:21" ht="14.45" customHeight="1" x14ac:dyDescent="0.2">
      <c r="A995" s="832">
        <v>11</v>
      </c>
      <c r="B995" s="833" t="s">
        <v>2224</v>
      </c>
      <c r="C995" s="833" t="s">
        <v>2230</v>
      </c>
      <c r="D995" s="834" t="s">
        <v>4292</v>
      </c>
      <c r="E995" s="835" t="s">
        <v>2256</v>
      </c>
      <c r="F995" s="833" t="s">
        <v>2225</v>
      </c>
      <c r="G995" s="833" t="s">
        <v>2273</v>
      </c>
      <c r="H995" s="833" t="s">
        <v>650</v>
      </c>
      <c r="I995" s="833" t="s">
        <v>1817</v>
      </c>
      <c r="J995" s="833" t="s">
        <v>765</v>
      </c>
      <c r="K995" s="833" t="s">
        <v>1818</v>
      </c>
      <c r="L995" s="836">
        <v>923.74</v>
      </c>
      <c r="M995" s="836">
        <v>70204.24000000002</v>
      </c>
      <c r="N995" s="833">
        <v>76</v>
      </c>
      <c r="O995" s="837">
        <v>23</v>
      </c>
      <c r="P995" s="836">
        <v>61890.580000000024</v>
      </c>
      <c r="Q995" s="838">
        <v>0.88157894736842113</v>
      </c>
      <c r="R995" s="833">
        <v>67</v>
      </c>
      <c r="S995" s="838">
        <v>0.88157894736842102</v>
      </c>
      <c r="T995" s="837">
        <v>20</v>
      </c>
      <c r="U995" s="839">
        <v>0.86956521739130432</v>
      </c>
    </row>
    <row r="996" spans="1:21" ht="14.45" customHeight="1" x14ac:dyDescent="0.2">
      <c r="A996" s="832">
        <v>11</v>
      </c>
      <c r="B996" s="833" t="s">
        <v>2224</v>
      </c>
      <c r="C996" s="833" t="s">
        <v>2230</v>
      </c>
      <c r="D996" s="834" t="s">
        <v>4292</v>
      </c>
      <c r="E996" s="835" t="s">
        <v>2256</v>
      </c>
      <c r="F996" s="833" t="s">
        <v>2225</v>
      </c>
      <c r="G996" s="833" t="s">
        <v>2335</v>
      </c>
      <c r="H996" s="833" t="s">
        <v>606</v>
      </c>
      <c r="I996" s="833" t="s">
        <v>2336</v>
      </c>
      <c r="J996" s="833" t="s">
        <v>668</v>
      </c>
      <c r="K996" s="833" t="s">
        <v>2337</v>
      </c>
      <c r="L996" s="836">
        <v>35.25</v>
      </c>
      <c r="M996" s="836">
        <v>3701.25</v>
      </c>
      <c r="N996" s="833">
        <v>105</v>
      </c>
      <c r="O996" s="837">
        <v>79</v>
      </c>
      <c r="P996" s="836">
        <v>1903.5</v>
      </c>
      <c r="Q996" s="838">
        <v>0.51428571428571423</v>
      </c>
      <c r="R996" s="833">
        <v>54</v>
      </c>
      <c r="S996" s="838">
        <v>0.51428571428571423</v>
      </c>
      <c r="T996" s="837">
        <v>39</v>
      </c>
      <c r="U996" s="839">
        <v>0.49367088607594939</v>
      </c>
    </row>
    <row r="997" spans="1:21" ht="14.45" customHeight="1" x14ac:dyDescent="0.2">
      <c r="A997" s="832">
        <v>11</v>
      </c>
      <c r="B997" s="833" t="s">
        <v>2224</v>
      </c>
      <c r="C997" s="833" t="s">
        <v>2230</v>
      </c>
      <c r="D997" s="834" t="s">
        <v>4292</v>
      </c>
      <c r="E997" s="835" t="s">
        <v>2256</v>
      </c>
      <c r="F997" s="833" t="s">
        <v>2225</v>
      </c>
      <c r="G997" s="833" t="s">
        <v>2335</v>
      </c>
      <c r="H997" s="833" t="s">
        <v>606</v>
      </c>
      <c r="I997" s="833" t="s">
        <v>2357</v>
      </c>
      <c r="J997" s="833" t="s">
        <v>668</v>
      </c>
      <c r="K997" s="833" t="s">
        <v>2358</v>
      </c>
      <c r="L997" s="836">
        <v>35.25</v>
      </c>
      <c r="M997" s="836">
        <v>211.5</v>
      </c>
      <c r="N997" s="833">
        <v>6</v>
      </c>
      <c r="O997" s="837">
        <v>4</v>
      </c>
      <c r="P997" s="836">
        <v>211.5</v>
      </c>
      <c r="Q997" s="838">
        <v>1</v>
      </c>
      <c r="R997" s="833">
        <v>6</v>
      </c>
      <c r="S997" s="838">
        <v>1</v>
      </c>
      <c r="T997" s="837">
        <v>4</v>
      </c>
      <c r="U997" s="839">
        <v>1</v>
      </c>
    </row>
    <row r="998" spans="1:21" ht="14.45" customHeight="1" x14ac:dyDescent="0.2">
      <c r="A998" s="832">
        <v>11</v>
      </c>
      <c r="B998" s="833" t="s">
        <v>2224</v>
      </c>
      <c r="C998" s="833" t="s">
        <v>2230</v>
      </c>
      <c r="D998" s="834" t="s">
        <v>4292</v>
      </c>
      <c r="E998" s="835" t="s">
        <v>2256</v>
      </c>
      <c r="F998" s="833" t="s">
        <v>2225</v>
      </c>
      <c r="G998" s="833" t="s">
        <v>2816</v>
      </c>
      <c r="H998" s="833" t="s">
        <v>606</v>
      </c>
      <c r="I998" s="833" t="s">
        <v>3344</v>
      </c>
      <c r="J998" s="833" t="s">
        <v>778</v>
      </c>
      <c r="K998" s="833" t="s">
        <v>3345</v>
      </c>
      <c r="L998" s="836">
        <v>32.25</v>
      </c>
      <c r="M998" s="836">
        <v>32.25</v>
      </c>
      <c r="N998" s="833">
        <v>1</v>
      </c>
      <c r="O998" s="837">
        <v>0.5</v>
      </c>
      <c r="P998" s="836">
        <v>32.25</v>
      </c>
      <c r="Q998" s="838">
        <v>1</v>
      </c>
      <c r="R998" s="833">
        <v>1</v>
      </c>
      <c r="S998" s="838">
        <v>1</v>
      </c>
      <c r="T998" s="837">
        <v>0.5</v>
      </c>
      <c r="U998" s="839">
        <v>1</v>
      </c>
    </row>
    <row r="999" spans="1:21" ht="14.45" customHeight="1" x14ac:dyDescent="0.2">
      <c r="A999" s="832">
        <v>11</v>
      </c>
      <c r="B999" s="833" t="s">
        <v>2224</v>
      </c>
      <c r="C999" s="833" t="s">
        <v>2230</v>
      </c>
      <c r="D999" s="834" t="s">
        <v>4292</v>
      </c>
      <c r="E999" s="835" t="s">
        <v>2256</v>
      </c>
      <c r="F999" s="833" t="s">
        <v>2225</v>
      </c>
      <c r="G999" s="833" t="s">
        <v>2966</v>
      </c>
      <c r="H999" s="833" t="s">
        <v>606</v>
      </c>
      <c r="I999" s="833" t="s">
        <v>3346</v>
      </c>
      <c r="J999" s="833" t="s">
        <v>928</v>
      </c>
      <c r="K999" s="833" t="s">
        <v>3347</v>
      </c>
      <c r="L999" s="836">
        <v>128.69999999999999</v>
      </c>
      <c r="M999" s="836">
        <v>386.09999999999997</v>
      </c>
      <c r="N999" s="833">
        <v>3</v>
      </c>
      <c r="O999" s="837">
        <v>2.5</v>
      </c>
      <c r="P999" s="836">
        <v>386.09999999999997</v>
      </c>
      <c r="Q999" s="838">
        <v>1</v>
      </c>
      <c r="R999" s="833">
        <v>3</v>
      </c>
      <c r="S999" s="838">
        <v>1</v>
      </c>
      <c r="T999" s="837">
        <v>2.5</v>
      </c>
      <c r="U999" s="839">
        <v>1</v>
      </c>
    </row>
    <row r="1000" spans="1:21" ht="14.45" customHeight="1" x14ac:dyDescent="0.2">
      <c r="A1000" s="832">
        <v>11</v>
      </c>
      <c r="B1000" s="833" t="s">
        <v>2224</v>
      </c>
      <c r="C1000" s="833" t="s">
        <v>2230</v>
      </c>
      <c r="D1000" s="834" t="s">
        <v>4292</v>
      </c>
      <c r="E1000" s="835" t="s">
        <v>2256</v>
      </c>
      <c r="F1000" s="833" t="s">
        <v>2225</v>
      </c>
      <c r="G1000" s="833" t="s">
        <v>3273</v>
      </c>
      <c r="H1000" s="833" t="s">
        <v>650</v>
      </c>
      <c r="I1000" s="833" t="s">
        <v>1943</v>
      </c>
      <c r="J1000" s="833" t="s">
        <v>975</v>
      </c>
      <c r="K1000" s="833" t="s">
        <v>976</v>
      </c>
      <c r="L1000" s="836">
        <v>63.75</v>
      </c>
      <c r="M1000" s="836">
        <v>127.5</v>
      </c>
      <c r="N1000" s="833">
        <v>2</v>
      </c>
      <c r="O1000" s="837">
        <v>1.5</v>
      </c>
      <c r="P1000" s="836"/>
      <c r="Q1000" s="838">
        <v>0</v>
      </c>
      <c r="R1000" s="833"/>
      <c r="S1000" s="838">
        <v>0</v>
      </c>
      <c r="T1000" s="837"/>
      <c r="U1000" s="839">
        <v>0</v>
      </c>
    </row>
    <row r="1001" spans="1:21" ht="14.45" customHeight="1" x14ac:dyDescent="0.2">
      <c r="A1001" s="832">
        <v>11</v>
      </c>
      <c r="B1001" s="833" t="s">
        <v>2224</v>
      </c>
      <c r="C1001" s="833" t="s">
        <v>2230</v>
      </c>
      <c r="D1001" s="834" t="s">
        <v>4292</v>
      </c>
      <c r="E1001" s="835" t="s">
        <v>2256</v>
      </c>
      <c r="F1001" s="833" t="s">
        <v>2225</v>
      </c>
      <c r="G1001" s="833" t="s">
        <v>2317</v>
      </c>
      <c r="H1001" s="833" t="s">
        <v>650</v>
      </c>
      <c r="I1001" s="833" t="s">
        <v>1908</v>
      </c>
      <c r="J1001" s="833" t="s">
        <v>874</v>
      </c>
      <c r="K1001" s="833" t="s">
        <v>876</v>
      </c>
      <c r="L1001" s="836">
        <v>0</v>
      </c>
      <c r="M1001" s="836">
        <v>0</v>
      </c>
      <c r="N1001" s="833">
        <v>143</v>
      </c>
      <c r="O1001" s="837">
        <v>88</v>
      </c>
      <c r="P1001" s="836">
        <v>0</v>
      </c>
      <c r="Q1001" s="838"/>
      <c r="R1001" s="833">
        <v>100</v>
      </c>
      <c r="S1001" s="838">
        <v>0.69930069930069927</v>
      </c>
      <c r="T1001" s="837">
        <v>55.5</v>
      </c>
      <c r="U1001" s="839">
        <v>0.63068181818181823</v>
      </c>
    </row>
    <row r="1002" spans="1:21" ht="14.45" customHeight="1" x14ac:dyDescent="0.2">
      <c r="A1002" s="832">
        <v>11</v>
      </c>
      <c r="B1002" s="833" t="s">
        <v>2224</v>
      </c>
      <c r="C1002" s="833" t="s">
        <v>2230</v>
      </c>
      <c r="D1002" s="834" t="s">
        <v>4292</v>
      </c>
      <c r="E1002" s="835" t="s">
        <v>2256</v>
      </c>
      <c r="F1002" s="833" t="s">
        <v>2225</v>
      </c>
      <c r="G1002" s="833" t="s">
        <v>2317</v>
      </c>
      <c r="H1002" s="833" t="s">
        <v>606</v>
      </c>
      <c r="I1002" s="833" t="s">
        <v>1906</v>
      </c>
      <c r="J1002" s="833" t="s">
        <v>852</v>
      </c>
      <c r="K1002" s="833" t="s">
        <v>855</v>
      </c>
      <c r="L1002" s="836">
        <v>0</v>
      </c>
      <c r="M1002" s="836">
        <v>0</v>
      </c>
      <c r="N1002" s="833">
        <v>5</v>
      </c>
      <c r="O1002" s="837">
        <v>2.5</v>
      </c>
      <c r="P1002" s="836">
        <v>0</v>
      </c>
      <c r="Q1002" s="838"/>
      <c r="R1002" s="833">
        <v>4</v>
      </c>
      <c r="S1002" s="838">
        <v>0.8</v>
      </c>
      <c r="T1002" s="837">
        <v>2</v>
      </c>
      <c r="U1002" s="839">
        <v>0.8</v>
      </c>
    </row>
    <row r="1003" spans="1:21" ht="14.45" customHeight="1" x14ac:dyDescent="0.2">
      <c r="A1003" s="832">
        <v>11</v>
      </c>
      <c r="B1003" s="833" t="s">
        <v>2224</v>
      </c>
      <c r="C1003" s="833" t="s">
        <v>2230</v>
      </c>
      <c r="D1003" s="834" t="s">
        <v>4292</v>
      </c>
      <c r="E1003" s="835" t="s">
        <v>2256</v>
      </c>
      <c r="F1003" s="833" t="s">
        <v>2225</v>
      </c>
      <c r="G1003" s="833" t="s">
        <v>2298</v>
      </c>
      <c r="H1003" s="833" t="s">
        <v>606</v>
      </c>
      <c r="I1003" s="833" t="s">
        <v>3348</v>
      </c>
      <c r="J1003" s="833" t="s">
        <v>3349</v>
      </c>
      <c r="K1003" s="833" t="s">
        <v>3350</v>
      </c>
      <c r="L1003" s="836">
        <v>93.96</v>
      </c>
      <c r="M1003" s="836">
        <v>93.96</v>
      </c>
      <c r="N1003" s="833">
        <v>1</v>
      </c>
      <c r="O1003" s="837">
        <v>0.5</v>
      </c>
      <c r="P1003" s="836">
        <v>93.96</v>
      </c>
      <c r="Q1003" s="838">
        <v>1</v>
      </c>
      <c r="R1003" s="833">
        <v>1</v>
      </c>
      <c r="S1003" s="838">
        <v>1</v>
      </c>
      <c r="T1003" s="837">
        <v>0.5</v>
      </c>
      <c r="U1003" s="839">
        <v>1</v>
      </c>
    </row>
    <row r="1004" spans="1:21" ht="14.45" customHeight="1" x14ac:dyDescent="0.2">
      <c r="A1004" s="832">
        <v>11</v>
      </c>
      <c r="B1004" s="833" t="s">
        <v>2224</v>
      </c>
      <c r="C1004" s="833" t="s">
        <v>2230</v>
      </c>
      <c r="D1004" s="834" t="s">
        <v>4292</v>
      </c>
      <c r="E1004" s="835" t="s">
        <v>2256</v>
      </c>
      <c r="F1004" s="833" t="s">
        <v>2225</v>
      </c>
      <c r="G1004" s="833" t="s">
        <v>2298</v>
      </c>
      <c r="H1004" s="833" t="s">
        <v>606</v>
      </c>
      <c r="I1004" s="833" t="s">
        <v>3351</v>
      </c>
      <c r="J1004" s="833" t="s">
        <v>3352</v>
      </c>
      <c r="K1004" s="833" t="s">
        <v>3353</v>
      </c>
      <c r="L1004" s="836">
        <v>31.32</v>
      </c>
      <c r="M1004" s="836">
        <v>31.32</v>
      </c>
      <c r="N1004" s="833">
        <v>1</v>
      </c>
      <c r="O1004" s="837">
        <v>0.5</v>
      </c>
      <c r="P1004" s="836">
        <v>31.32</v>
      </c>
      <c r="Q1004" s="838">
        <v>1</v>
      </c>
      <c r="R1004" s="833">
        <v>1</v>
      </c>
      <c r="S1004" s="838">
        <v>1</v>
      </c>
      <c r="T1004" s="837">
        <v>0.5</v>
      </c>
      <c r="U1004" s="839">
        <v>1</v>
      </c>
    </row>
    <row r="1005" spans="1:21" ht="14.45" customHeight="1" x14ac:dyDescent="0.2">
      <c r="A1005" s="832">
        <v>11</v>
      </c>
      <c r="B1005" s="833" t="s">
        <v>2224</v>
      </c>
      <c r="C1005" s="833" t="s">
        <v>2230</v>
      </c>
      <c r="D1005" s="834" t="s">
        <v>4292</v>
      </c>
      <c r="E1005" s="835" t="s">
        <v>2256</v>
      </c>
      <c r="F1005" s="833" t="s">
        <v>2225</v>
      </c>
      <c r="G1005" s="833" t="s">
        <v>2447</v>
      </c>
      <c r="H1005" s="833" t="s">
        <v>606</v>
      </c>
      <c r="I1005" s="833" t="s">
        <v>2448</v>
      </c>
      <c r="J1005" s="833" t="s">
        <v>2449</v>
      </c>
      <c r="K1005" s="833" t="s">
        <v>2450</v>
      </c>
      <c r="L1005" s="836">
        <v>311.02</v>
      </c>
      <c r="M1005" s="836">
        <v>622.04</v>
      </c>
      <c r="N1005" s="833">
        <v>2</v>
      </c>
      <c r="O1005" s="837">
        <v>0.5</v>
      </c>
      <c r="P1005" s="836">
        <v>622.04</v>
      </c>
      <c r="Q1005" s="838">
        <v>1</v>
      </c>
      <c r="R1005" s="833">
        <v>2</v>
      </c>
      <c r="S1005" s="838">
        <v>1</v>
      </c>
      <c r="T1005" s="837">
        <v>0.5</v>
      </c>
      <c r="U1005" s="839">
        <v>1</v>
      </c>
    </row>
    <row r="1006" spans="1:21" ht="14.45" customHeight="1" x14ac:dyDescent="0.2">
      <c r="A1006" s="832">
        <v>11</v>
      </c>
      <c r="B1006" s="833" t="s">
        <v>2224</v>
      </c>
      <c r="C1006" s="833" t="s">
        <v>2230</v>
      </c>
      <c r="D1006" s="834" t="s">
        <v>4292</v>
      </c>
      <c r="E1006" s="835" t="s">
        <v>2256</v>
      </c>
      <c r="F1006" s="833" t="s">
        <v>2225</v>
      </c>
      <c r="G1006" s="833" t="s">
        <v>2454</v>
      </c>
      <c r="H1006" s="833" t="s">
        <v>606</v>
      </c>
      <c r="I1006" s="833" t="s">
        <v>2455</v>
      </c>
      <c r="J1006" s="833" t="s">
        <v>858</v>
      </c>
      <c r="K1006" s="833" t="s">
        <v>2456</v>
      </c>
      <c r="L1006" s="836">
        <v>0</v>
      </c>
      <c r="M1006" s="836">
        <v>0</v>
      </c>
      <c r="N1006" s="833">
        <v>1</v>
      </c>
      <c r="O1006" s="837">
        <v>1</v>
      </c>
      <c r="P1006" s="836"/>
      <c r="Q1006" s="838"/>
      <c r="R1006" s="833"/>
      <c r="S1006" s="838">
        <v>0</v>
      </c>
      <c r="T1006" s="837"/>
      <c r="U1006" s="839">
        <v>0</v>
      </c>
    </row>
    <row r="1007" spans="1:21" ht="14.45" customHeight="1" x14ac:dyDescent="0.2">
      <c r="A1007" s="832">
        <v>11</v>
      </c>
      <c r="B1007" s="833" t="s">
        <v>2224</v>
      </c>
      <c r="C1007" s="833" t="s">
        <v>2230</v>
      </c>
      <c r="D1007" s="834" t="s">
        <v>4292</v>
      </c>
      <c r="E1007" s="835" t="s">
        <v>2256</v>
      </c>
      <c r="F1007" s="833" t="s">
        <v>2225</v>
      </c>
      <c r="G1007" s="833" t="s">
        <v>3354</v>
      </c>
      <c r="H1007" s="833" t="s">
        <v>606</v>
      </c>
      <c r="I1007" s="833" t="s">
        <v>3355</v>
      </c>
      <c r="J1007" s="833" t="s">
        <v>1090</v>
      </c>
      <c r="K1007" s="833" t="s">
        <v>3356</v>
      </c>
      <c r="L1007" s="836">
        <v>0</v>
      </c>
      <c r="M1007" s="836">
        <v>0</v>
      </c>
      <c r="N1007" s="833">
        <v>1</v>
      </c>
      <c r="O1007" s="837">
        <v>0.5</v>
      </c>
      <c r="P1007" s="836">
        <v>0</v>
      </c>
      <c r="Q1007" s="838"/>
      <c r="R1007" s="833">
        <v>1</v>
      </c>
      <c r="S1007" s="838">
        <v>1</v>
      </c>
      <c r="T1007" s="837">
        <v>0.5</v>
      </c>
      <c r="U1007" s="839">
        <v>1</v>
      </c>
    </row>
    <row r="1008" spans="1:21" ht="14.45" customHeight="1" x14ac:dyDescent="0.2">
      <c r="A1008" s="832">
        <v>11</v>
      </c>
      <c r="B1008" s="833" t="s">
        <v>2224</v>
      </c>
      <c r="C1008" s="833" t="s">
        <v>2230</v>
      </c>
      <c r="D1008" s="834" t="s">
        <v>4292</v>
      </c>
      <c r="E1008" s="835" t="s">
        <v>2256</v>
      </c>
      <c r="F1008" s="833" t="s">
        <v>2225</v>
      </c>
      <c r="G1008" s="833" t="s">
        <v>2458</v>
      </c>
      <c r="H1008" s="833" t="s">
        <v>606</v>
      </c>
      <c r="I1008" s="833" t="s">
        <v>2459</v>
      </c>
      <c r="J1008" s="833" t="s">
        <v>2460</v>
      </c>
      <c r="K1008" s="833" t="s">
        <v>2461</v>
      </c>
      <c r="L1008" s="836">
        <v>99.94</v>
      </c>
      <c r="M1008" s="836">
        <v>399.76</v>
      </c>
      <c r="N1008" s="833">
        <v>4</v>
      </c>
      <c r="O1008" s="837">
        <v>3</v>
      </c>
      <c r="P1008" s="836">
        <v>199.88</v>
      </c>
      <c r="Q1008" s="838">
        <v>0.5</v>
      </c>
      <c r="R1008" s="833">
        <v>2</v>
      </c>
      <c r="S1008" s="838">
        <v>0.5</v>
      </c>
      <c r="T1008" s="837">
        <v>1</v>
      </c>
      <c r="U1008" s="839">
        <v>0.33333333333333331</v>
      </c>
    </row>
    <row r="1009" spans="1:21" ht="14.45" customHeight="1" x14ac:dyDescent="0.2">
      <c r="A1009" s="832">
        <v>11</v>
      </c>
      <c r="B1009" s="833" t="s">
        <v>2224</v>
      </c>
      <c r="C1009" s="833" t="s">
        <v>2230</v>
      </c>
      <c r="D1009" s="834" t="s">
        <v>4292</v>
      </c>
      <c r="E1009" s="835" t="s">
        <v>2256</v>
      </c>
      <c r="F1009" s="833" t="s">
        <v>2225</v>
      </c>
      <c r="G1009" s="833" t="s">
        <v>2458</v>
      </c>
      <c r="H1009" s="833" t="s">
        <v>606</v>
      </c>
      <c r="I1009" s="833" t="s">
        <v>2999</v>
      </c>
      <c r="J1009" s="833" t="s">
        <v>991</v>
      </c>
      <c r="K1009" s="833" t="s">
        <v>1279</v>
      </c>
      <c r="L1009" s="836">
        <v>50.32</v>
      </c>
      <c r="M1009" s="836">
        <v>50.32</v>
      </c>
      <c r="N1009" s="833">
        <v>1</v>
      </c>
      <c r="O1009" s="837">
        <v>1</v>
      </c>
      <c r="P1009" s="836">
        <v>50.32</v>
      </c>
      <c r="Q1009" s="838">
        <v>1</v>
      </c>
      <c r="R1009" s="833">
        <v>1</v>
      </c>
      <c r="S1009" s="838">
        <v>1</v>
      </c>
      <c r="T1009" s="837">
        <v>1</v>
      </c>
      <c r="U1009" s="839">
        <v>1</v>
      </c>
    </row>
    <row r="1010" spans="1:21" ht="14.45" customHeight="1" x14ac:dyDescent="0.2">
      <c r="A1010" s="832">
        <v>11</v>
      </c>
      <c r="B1010" s="833" t="s">
        <v>2224</v>
      </c>
      <c r="C1010" s="833" t="s">
        <v>2230</v>
      </c>
      <c r="D1010" s="834" t="s">
        <v>4292</v>
      </c>
      <c r="E1010" s="835" t="s">
        <v>2256</v>
      </c>
      <c r="F1010" s="833" t="s">
        <v>2225</v>
      </c>
      <c r="G1010" s="833" t="s">
        <v>2458</v>
      </c>
      <c r="H1010" s="833" t="s">
        <v>606</v>
      </c>
      <c r="I1010" s="833" t="s">
        <v>2467</v>
      </c>
      <c r="J1010" s="833" t="s">
        <v>991</v>
      </c>
      <c r="K1010" s="833" t="s">
        <v>2468</v>
      </c>
      <c r="L1010" s="836">
        <v>50.32</v>
      </c>
      <c r="M1010" s="836">
        <v>1559.9200000000005</v>
      </c>
      <c r="N1010" s="833">
        <v>31</v>
      </c>
      <c r="O1010" s="837">
        <v>19.5</v>
      </c>
      <c r="P1010" s="836">
        <v>805.12000000000023</v>
      </c>
      <c r="Q1010" s="838">
        <v>0.5161290322580645</v>
      </c>
      <c r="R1010" s="833">
        <v>16</v>
      </c>
      <c r="S1010" s="838">
        <v>0.5161290322580645</v>
      </c>
      <c r="T1010" s="837">
        <v>9</v>
      </c>
      <c r="U1010" s="839">
        <v>0.46153846153846156</v>
      </c>
    </row>
    <row r="1011" spans="1:21" ht="14.45" customHeight="1" x14ac:dyDescent="0.2">
      <c r="A1011" s="832">
        <v>11</v>
      </c>
      <c r="B1011" s="833" t="s">
        <v>2224</v>
      </c>
      <c r="C1011" s="833" t="s">
        <v>2230</v>
      </c>
      <c r="D1011" s="834" t="s">
        <v>4292</v>
      </c>
      <c r="E1011" s="835" t="s">
        <v>2256</v>
      </c>
      <c r="F1011" s="833" t="s">
        <v>2225</v>
      </c>
      <c r="G1011" s="833" t="s">
        <v>2342</v>
      </c>
      <c r="H1011" s="833" t="s">
        <v>650</v>
      </c>
      <c r="I1011" s="833" t="s">
        <v>1991</v>
      </c>
      <c r="J1011" s="833" t="s">
        <v>1013</v>
      </c>
      <c r="K1011" s="833" t="s">
        <v>1992</v>
      </c>
      <c r="L1011" s="836">
        <v>154.36000000000001</v>
      </c>
      <c r="M1011" s="836">
        <v>617.44000000000005</v>
      </c>
      <c r="N1011" s="833">
        <v>4</v>
      </c>
      <c r="O1011" s="837">
        <v>1.5</v>
      </c>
      <c r="P1011" s="836">
        <v>617.44000000000005</v>
      </c>
      <c r="Q1011" s="838">
        <v>1</v>
      </c>
      <c r="R1011" s="833">
        <v>4</v>
      </c>
      <c r="S1011" s="838">
        <v>1</v>
      </c>
      <c r="T1011" s="837">
        <v>1.5</v>
      </c>
      <c r="U1011" s="839">
        <v>1</v>
      </c>
    </row>
    <row r="1012" spans="1:21" ht="14.45" customHeight="1" x14ac:dyDescent="0.2">
      <c r="A1012" s="832">
        <v>11</v>
      </c>
      <c r="B1012" s="833" t="s">
        <v>2224</v>
      </c>
      <c r="C1012" s="833" t="s">
        <v>2230</v>
      </c>
      <c r="D1012" s="834" t="s">
        <v>4292</v>
      </c>
      <c r="E1012" s="835" t="s">
        <v>2256</v>
      </c>
      <c r="F1012" s="833" t="s">
        <v>2225</v>
      </c>
      <c r="G1012" s="833" t="s">
        <v>2342</v>
      </c>
      <c r="H1012" s="833" t="s">
        <v>650</v>
      </c>
      <c r="I1012" s="833" t="s">
        <v>1993</v>
      </c>
      <c r="J1012" s="833" t="s">
        <v>1994</v>
      </c>
      <c r="K1012" s="833" t="s">
        <v>1995</v>
      </c>
      <c r="L1012" s="836">
        <v>149.52000000000001</v>
      </c>
      <c r="M1012" s="836">
        <v>299.04000000000002</v>
      </c>
      <c r="N1012" s="833">
        <v>2</v>
      </c>
      <c r="O1012" s="837">
        <v>0.5</v>
      </c>
      <c r="P1012" s="836">
        <v>299.04000000000002</v>
      </c>
      <c r="Q1012" s="838">
        <v>1</v>
      </c>
      <c r="R1012" s="833">
        <v>2</v>
      </c>
      <c r="S1012" s="838">
        <v>1</v>
      </c>
      <c r="T1012" s="837">
        <v>0.5</v>
      </c>
      <c r="U1012" s="839">
        <v>1</v>
      </c>
    </row>
    <row r="1013" spans="1:21" ht="14.45" customHeight="1" x14ac:dyDescent="0.2">
      <c r="A1013" s="832">
        <v>11</v>
      </c>
      <c r="B1013" s="833" t="s">
        <v>2224</v>
      </c>
      <c r="C1013" s="833" t="s">
        <v>2230</v>
      </c>
      <c r="D1013" s="834" t="s">
        <v>4292</v>
      </c>
      <c r="E1013" s="835" t="s">
        <v>2256</v>
      </c>
      <c r="F1013" s="833" t="s">
        <v>2225</v>
      </c>
      <c r="G1013" s="833" t="s">
        <v>2342</v>
      </c>
      <c r="H1013" s="833" t="s">
        <v>606</v>
      </c>
      <c r="I1013" s="833" t="s">
        <v>2836</v>
      </c>
      <c r="J1013" s="833" t="s">
        <v>1013</v>
      </c>
      <c r="K1013" s="833" t="s">
        <v>1992</v>
      </c>
      <c r="L1013" s="836">
        <v>154.36000000000001</v>
      </c>
      <c r="M1013" s="836">
        <v>463.08000000000004</v>
      </c>
      <c r="N1013" s="833">
        <v>3</v>
      </c>
      <c r="O1013" s="837">
        <v>1.5</v>
      </c>
      <c r="P1013" s="836">
        <v>463.08000000000004</v>
      </c>
      <c r="Q1013" s="838">
        <v>1</v>
      </c>
      <c r="R1013" s="833">
        <v>3</v>
      </c>
      <c r="S1013" s="838">
        <v>1</v>
      </c>
      <c r="T1013" s="837">
        <v>1.5</v>
      </c>
      <c r="U1013" s="839">
        <v>1</v>
      </c>
    </row>
    <row r="1014" spans="1:21" ht="14.45" customHeight="1" x14ac:dyDescent="0.2">
      <c r="A1014" s="832">
        <v>11</v>
      </c>
      <c r="B1014" s="833" t="s">
        <v>2224</v>
      </c>
      <c r="C1014" s="833" t="s">
        <v>2230</v>
      </c>
      <c r="D1014" s="834" t="s">
        <v>4292</v>
      </c>
      <c r="E1014" s="835" t="s">
        <v>2256</v>
      </c>
      <c r="F1014" s="833" t="s">
        <v>2225</v>
      </c>
      <c r="G1014" s="833" t="s">
        <v>2342</v>
      </c>
      <c r="H1014" s="833" t="s">
        <v>606</v>
      </c>
      <c r="I1014" s="833" t="s">
        <v>2343</v>
      </c>
      <c r="J1014" s="833" t="s">
        <v>1013</v>
      </c>
      <c r="K1014" s="833" t="s">
        <v>2344</v>
      </c>
      <c r="L1014" s="836">
        <v>225.06</v>
      </c>
      <c r="M1014" s="836">
        <v>450.12</v>
      </c>
      <c r="N1014" s="833">
        <v>2</v>
      </c>
      <c r="O1014" s="837">
        <v>0.5</v>
      </c>
      <c r="P1014" s="836"/>
      <c r="Q1014" s="838">
        <v>0</v>
      </c>
      <c r="R1014" s="833"/>
      <c r="S1014" s="838">
        <v>0</v>
      </c>
      <c r="T1014" s="837"/>
      <c r="U1014" s="839">
        <v>0</v>
      </c>
    </row>
    <row r="1015" spans="1:21" ht="14.45" customHeight="1" x14ac:dyDescent="0.2">
      <c r="A1015" s="832">
        <v>11</v>
      </c>
      <c r="B1015" s="833" t="s">
        <v>2224</v>
      </c>
      <c r="C1015" s="833" t="s">
        <v>2230</v>
      </c>
      <c r="D1015" s="834" t="s">
        <v>4292</v>
      </c>
      <c r="E1015" s="835" t="s">
        <v>2256</v>
      </c>
      <c r="F1015" s="833" t="s">
        <v>2225</v>
      </c>
      <c r="G1015" s="833" t="s">
        <v>2338</v>
      </c>
      <c r="H1015" s="833" t="s">
        <v>606</v>
      </c>
      <c r="I1015" s="833" t="s">
        <v>2339</v>
      </c>
      <c r="J1015" s="833" t="s">
        <v>2340</v>
      </c>
      <c r="K1015" s="833" t="s">
        <v>2341</v>
      </c>
      <c r="L1015" s="836">
        <v>0</v>
      </c>
      <c r="M1015" s="836">
        <v>0</v>
      </c>
      <c r="N1015" s="833">
        <v>62</v>
      </c>
      <c r="O1015" s="837">
        <v>38.5</v>
      </c>
      <c r="P1015" s="836">
        <v>0</v>
      </c>
      <c r="Q1015" s="838"/>
      <c r="R1015" s="833">
        <v>46</v>
      </c>
      <c r="S1015" s="838">
        <v>0.74193548387096775</v>
      </c>
      <c r="T1015" s="837">
        <v>26</v>
      </c>
      <c r="U1015" s="839">
        <v>0.67532467532467533</v>
      </c>
    </row>
    <row r="1016" spans="1:21" ht="14.45" customHeight="1" x14ac:dyDescent="0.2">
      <c r="A1016" s="832">
        <v>11</v>
      </c>
      <c r="B1016" s="833" t="s">
        <v>2224</v>
      </c>
      <c r="C1016" s="833" t="s">
        <v>2230</v>
      </c>
      <c r="D1016" s="834" t="s">
        <v>4292</v>
      </c>
      <c r="E1016" s="835" t="s">
        <v>2256</v>
      </c>
      <c r="F1016" s="833" t="s">
        <v>2225</v>
      </c>
      <c r="G1016" s="833" t="s">
        <v>2675</v>
      </c>
      <c r="H1016" s="833" t="s">
        <v>606</v>
      </c>
      <c r="I1016" s="833" t="s">
        <v>2676</v>
      </c>
      <c r="J1016" s="833" t="s">
        <v>847</v>
      </c>
      <c r="K1016" s="833" t="s">
        <v>848</v>
      </c>
      <c r="L1016" s="836">
        <v>107.27</v>
      </c>
      <c r="M1016" s="836">
        <v>321.81</v>
      </c>
      <c r="N1016" s="833">
        <v>3</v>
      </c>
      <c r="O1016" s="837">
        <v>0.5</v>
      </c>
      <c r="P1016" s="836">
        <v>321.81</v>
      </c>
      <c r="Q1016" s="838">
        <v>1</v>
      </c>
      <c r="R1016" s="833">
        <v>3</v>
      </c>
      <c r="S1016" s="838">
        <v>1</v>
      </c>
      <c r="T1016" s="837">
        <v>0.5</v>
      </c>
      <c r="U1016" s="839">
        <v>1</v>
      </c>
    </row>
    <row r="1017" spans="1:21" ht="14.45" customHeight="1" x14ac:dyDescent="0.2">
      <c r="A1017" s="832">
        <v>11</v>
      </c>
      <c r="B1017" s="833" t="s">
        <v>2224</v>
      </c>
      <c r="C1017" s="833" t="s">
        <v>2230</v>
      </c>
      <c r="D1017" s="834" t="s">
        <v>4292</v>
      </c>
      <c r="E1017" s="835" t="s">
        <v>2256</v>
      </c>
      <c r="F1017" s="833" t="s">
        <v>2226</v>
      </c>
      <c r="G1017" s="833" t="s">
        <v>2274</v>
      </c>
      <c r="H1017" s="833" t="s">
        <v>606</v>
      </c>
      <c r="I1017" s="833" t="s">
        <v>1821</v>
      </c>
      <c r="J1017" s="833" t="s">
        <v>2276</v>
      </c>
      <c r="K1017" s="833"/>
      <c r="L1017" s="836">
        <v>736.33</v>
      </c>
      <c r="M1017" s="836">
        <v>1472.66</v>
      </c>
      <c r="N1017" s="833">
        <v>2</v>
      </c>
      <c r="O1017" s="837">
        <v>0.5</v>
      </c>
      <c r="P1017" s="836">
        <v>1472.66</v>
      </c>
      <c r="Q1017" s="838">
        <v>1</v>
      </c>
      <c r="R1017" s="833">
        <v>2</v>
      </c>
      <c r="S1017" s="838">
        <v>1</v>
      </c>
      <c r="T1017" s="837">
        <v>0.5</v>
      </c>
      <c r="U1017" s="839">
        <v>1</v>
      </c>
    </row>
    <row r="1018" spans="1:21" ht="14.45" customHeight="1" x14ac:dyDescent="0.2">
      <c r="A1018" s="832">
        <v>11</v>
      </c>
      <c r="B1018" s="833" t="s">
        <v>2224</v>
      </c>
      <c r="C1018" s="833" t="s">
        <v>2230</v>
      </c>
      <c r="D1018" s="834" t="s">
        <v>4292</v>
      </c>
      <c r="E1018" s="835" t="s">
        <v>2256</v>
      </c>
      <c r="F1018" s="833" t="s">
        <v>2227</v>
      </c>
      <c r="G1018" s="833" t="s">
        <v>2274</v>
      </c>
      <c r="H1018" s="833" t="s">
        <v>606</v>
      </c>
      <c r="I1018" s="833" t="s">
        <v>2302</v>
      </c>
      <c r="J1018" s="833" t="s">
        <v>2276</v>
      </c>
      <c r="K1018" s="833"/>
      <c r="L1018" s="836">
        <v>748.12</v>
      </c>
      <c r="M1018" s="836">
        <v>748.12</v>
      </c>
      <c r="N1018" s="833">
        <v>1</v>
      </c>
      <c r="O1018" s="837">
        <v>1</v>
      </c>
      <c r="P1018" s="836">
        <v>748.12</v>
      </c>
      <c r="Q1018" s="838">
        <v>1</v>
      </c>
      <c r="R1018" s="833">
        <v>1</v>
      </c>
      <c r="S1018" s="838">
        <v>1</v>
      </c>
      <c r="T1018" s="837">
        <v>1</v>
      </c>
      <c r="U1018" s="839">
        <v>1</v>
      </c>
    </row>
    <row r="1019" spans="1:21" ht="14.45" customHeight="1" x14ac:dyDescent="0.2">
      <c r="A1019" s="832">
        <v>11</v>
      </c>
      <c r="B1019" s="833" t="s">
        <v>2224</v>
      </c>
      <c r="C1019" s="833" t="s">
        <v>2230</v>
      </c>
      <c r="D1019" s="834" t="s">
        <v>4292</v>
      </c>
      <c r="E1019" s="835" t="s">
        <v>2256</v>
      </c>
      <c r="F1019" s="833" t="s">
        <v>2227</v>
      </c>
      <c r="G1019" s="833" t="s">
        <v>2274</v>
      </c>
      <c r="H1019" s="833" t="s">
        <v>606</v>
      </c>
      <c r="I1019" s="833" t="s">
        <v>2761</v>
      </c>
      <c r="J1019" s="833" t="s">
        <v>2276</v>
      </c>
      <c r="K1019" s="833"/>
      <c r="L1019" s="836">
        <v>1659.44</v>
      </c>
      <c r="M1019" s="836">
        <v>11616.08</v>
      </c>
      <c r="N1019" s="833">
        <v>7</v>
      </c>
      <c r="O1019" s="837">
        <v>5</v>
      </c>
      <c r="P1019" s="836">
        <v>11616.08</v>
      </c>
      <c r="Q1019" s="838">
        <v>1</v>
      </c>
      <c r="R1019" s="833">
        <v>7</v>
      </c>
      <c r="S1019" s="838">
        <v>1</v>
      </c>
      <c r="T1019" s="837">
        <v>5</v>
      </c>
      <c r="U1019" s="839">
        <v>1</v>
      </c>
    </row>
    <row r="1020" spans="1:21" ht="14.45" customHeight="1" x14ac:dyDescent="0.2">
      <c r="A1020" s="832">
        <v>11</v>
      </c>
      <c r="B1020" s="833" t="s">
        <v>2224</v>
      </c>
      <c r="C1020" s="833" t="s">
        <v>2230</v>
      </c>
      <c r="D1020" s="834" t="s">
        <v>4292</v>
      </c>
      <c r="E1020" s="835" t="s">
        <v>2256</v>
      </c>
      <c r="F1020" s="833" t="s">
        <v>2227</v>
      </c>
      <c r="G1020" s="833" t="s">
        <v>2274</v>
      </c>
      <c r="H1020" s="833" t="s">
        <v>606</v>
      </c>
      <c r="I1020" s="833" t="s">
        <v>2349</v>
      </c>
      <c r="J1020" s="833" t="s">
        <v>2276</v>
      </c>
      <c r="K1020" s="833"/>
      <c r="L1020" s="836">
        <v>1000</v>
      </c>
      <c r="M1020" s="836">
        <v>2000</v>
      </c>
      <c r="N1020" s="833">
        <v>2</v>
      </c>
      <c r="O1020" s="837">
        <v>2</v>
      </c>
      <c r="P1020" s="836">
        <v>2000</v>
      </c>
      <c r="Q1020" s="838">
        <v>1</v>
      </c>
      <c r="R1020" s="833">
        <v>2</v>
      </c>
      <c r="S1020" s="838">
        <v>1</v>
      </c>
      <c r="T1020" s="837">
        <v>2</v>
      </c>
      <c r="U1020" s="839">
        <v>1</v>
      </c>
    </row>
    <row r="1021" spans="1:21" ht="14.45" customHeight="1" x14ac:dyDescent="0.2">
      <c r="A1021" s="832">
        <v>11</v>
      </c>
      <c r="B1021" s="833" t="s">
        <v>2224</v>
      </c>
      <c r="C1021" s="833" t="s">
        <v>2230</v>
      </c>
      <c r="D1021" s="834" t="s">
        <v>4292</v>
      </c>
      <c r="E1021" s="835" t="s">
        <v>2256</v>
      </c>
      <c r="F1021" s="833" t="s">
        <v>2227</v>
      </c>
      <c r="G1021" s="833" t="s">
        <v>2274</v>
      </c>
      <c r="H1021" s="833" t="s">
        <v>606</v>
      </c>
      <c r="I1021" s="833" t="s">
        <v>2325</v>
      </c>
      <c r="J1021" s="833" t="s">
        <v>2276</v>
      </c>
      <c r="K1021" s="833"/>
      <c r="L1021" s="836">
        <v>350</v>
      </c>
      <c r="M1021" s="836">
        <v>350</v>
      </c>
      <c r="N1021" s="833">
        <v>1</v>
      </c>
      <c r="O1021" s="837">
        <v>1</v>
      </c>
      <c r="P1021" s="836">
        <v>350</v>
      </c>
      <c r="Q1021" s="838">
        <v>1</v>
      </c>
      <c r="R1021" s="833">
        <v>1</v>
      </c>
      <c r="S1021" s="838">
        <v>1</v>
      </c>
      <c r="T1021" s="837">
        <v>1</v>
      </c>
      <c r="U1021" s="839">
        <v>1</v>
      </c>
    </row>
    <row r="1022" spans="1:21" ht="14.45" customHeight="1" x14ac:dyDescent="0.2">
      <c r="A1022" s="832">
        <v>11</v>
      </c>
      <c r="B1022" s="833" t="s">
        <v>2224</v>
      </c>
      <c r="C1022" s="833" t="s">
        <v>2230</v>
      </c>
      <c r="D1022" s="834" t="s">
        <v>4292</v>
      </c>
      <c r="E1022" s="835" t="s">
        <v>2256</v>
      </c>
      <c r="F1022" s="833" t="s">
        <v>2227</v>
      </c>
      <c r="G1022" s="833" t="s">
        <v>2274</v>
      </c>
      <c r="H1022" s="833" t="s">
        <v>606</v>
      </c>
      <c r="I1022" s="833" t="s">
        <v>2270</v>
      </c>
      <c r="J1022" s="833" t="s">
        <v>2271</v>
      </c>
      <c r="K1022" s="833" t="s">
        <v>2272</v>
      </c>
      <c r="L1022" s="836">
        <v>500</v>
      </c>
      <c r="M1022" s="836">
        <v>500</v>
      </c>
      <c r="N1022" s="833">
        <v>1</v>
      </c>
      <c r="O1022" s="837">
        <v>1</v>
      </c>
      <c r="P1022" s="836">
        <v>500</v>
      </c>
      <c r="Q1022" s="838">
        <v>1</v>
      </c>
      <c r="R1022" s="833">
        <v>1</v>
      </c>
      <c r="S1022" s="838">
        <v>1</v>
      </c>
      <c r="T1022" s="837">
        <v>1</v>
      </c>
      <c r="U1022" s="839">
        <v>1</v>
      </c>
    </row>
    <row r="1023" spans="1:21" ht="14.45" customHeight="1" x14ac:dyDescent="0.2">
      <c r="A1023" s="832">
        <v>11</v>
      </c>
      <c r="B1023" s="833" t="s">
        <v>2224</v>
      </c>
      <c r="C1023" s="833" t="s">
        <v>2230</v>
      </c>
      <c r="D1023" s="834" t="s">
        <v>4292</v>
      </c>
      <c r="E1023" s="835" t="s">
        <v>2256</v>
      </c>
      <c r="F1023" s="833" t="s">
        <v>2227</v>
      </c>
      <c r="G1023" s="833" t="s">
        <v>2274</v>
      </c>
      <c r="H1023" s="833" t="s">
        <v>606</v>
      </c>
      <c r="I1023" s="833" t="s">
        <v>2270</v>
      </c>
      <c r="J1023" s="833" t="s">
        <v>2276</v>
      </c>
      <c r="K1023" s="833"/>
      <c r="L1023" s="836">
        <v>500</v>
      </c>
      <c r="M1023" s="836">
        <v>4000</v>
      </c>
      <c r="N1023" s="833">
        <v>8</v>
      </c>
      <c r="O1023" s="837">
        <v>8</v>
      </c>
      <c r="P1023" s="836">
        <v>3500</v>
      </c>
      <c r="Q1023" s="838">
        <v>0.875</v>
      </c>
      <c r="R1023" s="833">
        <v>7</v>
      </c>
      <c r="S1023" s="838">
        <v>0.875</v>
      </c>
      <c r="T1023" s="837">
        <v>7</v>
      </c>
      <c r="U1023" s="839">
        <v>0.875</v>
      </c>
    </row>
    <row r="1024" spans="1:21" ht="14.45" customHeight="1" x14ac:dyDescent="0.2">
      <c r="A1024" s="832">
        <v>11</v>
      </c>
      <c r="B1024" s="833" t="s">
        <v>2224</v>
      </c>
      <c r="C1024" s="833" t="s">
        <v>2230</v>
      </c>
      <c r="D1024" s="834" t="s">
        <v>4292</v>
      </c>
      <c r="E1024" s="835" t="s">
        <v>2256</v>
      </c>
      <c r="F1024" s="833" t="s">
        <v>2227</v>
      </c>
      <c r="G1024" s="833" t="s">
        <v>2274</v>
      </c>
      <c r="H1024" s="833" t="s">
        <v>606</v>
      </c>
      <c r="I1024" s="833" t="s">
        <v>2679</v>
      </c>
      <c r="J1024" s="833" t="s">
        <v>2276</v>
      </c>
      <c r="K1024" s="833"/>
      <c r="L1024" s="836">
        <v>58.5</v>
      </c>
      <c r="M1024" s="836">
        <v>58.5</v>
      </c>
      <c r="N1024" s="833">
        <v>1</v>
      </c>
      <c r="O1024" s="837">
        <v>1</v>
      </c>
      <c r="P1024" s="836">
        <v>58.5</v>
      </c>
      <c r="Q1024" s="838">
        <v>1</v>
      </c>
      <c r="R1024" s="833">
        <v>1</v>
      </c>
      <c r="S1024" s="838">
        <v>1</v>
      </c>
      <c r="T1024" s="837">
        <v>1</v>
      </c>
      <c r="U1024" s="839">
        <v>1</v>
      </c>
    </row>
    <row r="1025" spans="1:21" ht="14.45" customHeight="1" x14ac:dyDescent="0.2">
      <c r="A1025" s="832">
        <v>11</v>
      </c>
      <c r="B1025" s="833" t="s">
        <v>2224</v>
      </c>
      <c r="C1025" s="833" t="s">
        <v>2230</v>
      </c>
      <c r="D1025" s="834" t="s">
        <v>4292</v>
      </c>
      <c r="E1025" s="835" t="s">
        <v>2256</v>
      </c>
      <c r="F1025" s="833" t="s">
        <v>2227</v>
      </c>
      <c r="G1025" s="833" t="s">
        <v>2274</v>
      </c>
      <c r="H1025" s="833" t="s">
        <v>606</v>
      </c>
      <c r="I1025" s="833" t="s">
        <v>2289</v>
      </c>
      <c r="J1025" s="833" t="s">
        <v>2276</v>
      </c>
      <c r="K1025" s="833"/>
      <c r="L1025" s="836">
        <v>971.25</v>
      </c>
      <c r="M1025" s="836">
        <v>4856.25</v>
      </c>
      <c r="N1025" s="833">
        <v>5</v>
      </c>
      <c r="O1025" s="837">
        <v>5</v>
      </c>
      <c r="P1025" s="836">
        <v>4856.25</v>
      </c>
      <c r="Q1025" s="838">
        <v>1</v>
      </c>
      <c r="R1025" s="833">
        <v>5</v>
      </c>
      <c r="S1025" s="838">
        <v>1</v>
      </c>
      <c r="T1025" s="837">
        <v>5</v>
      </c>
      <c r="U1025" s="839">
        <v>1</v>
      </c>
    </row>
    <row r="1026" spans="1:21" ht="14.45" customHeight="1" x14ac:dyDescent="0.2">
      <c r="A1026" s="832">
        <v>11</v>
      </c>
      <c r="B1026" s="833" t="s">
        <v>2224</v>
      </c>
      <c r="C1026" s="833" t="s">
        <v>2230</v>
      </c>
      <c r="D1026" s="834" t="s">
        <v>4292</v>
      </c>
      <c r="E1026" s="835" t="s">
        <v>2256</v>
      </c>
      <c r="F1026" s="833" t="s">
        <v>2227</v>
      </c>
      <c r="G1026" s="833" t="s">
        <v>2274</v>
      </c>
      <c r="H1026" s="833" t="s">
        <v>606</v>
      </c>
      <c r="I1026" s="833" t="s">
        <v>2473</v>
      </c>
      <c r="J1026" s="833" t="s">
        <v>2276</v>
      </c>
      <c r="K1026" s="833"/>
      <c r="L1026" s="836">
        <v>180</v>
      </c>
      <c r="M1026" s="836">
        <v>360</v>
      </c>
      <c r="N1026" s="833">
        <v>2</v>
      </c>
      <c r="O1026" s="837">
        <v>2</v>
      </c>
      <c r="P1026" s="836"/>
      <c r="Q1026" s="838">
        <v>0</v>
      </c>
      <c r="R1026" s="833"/>
      <c r="S1026" s="838">
        <v>0</v>
      </c>
      <c r="T1026" s="837"/>
      <c r="U1026" s="839">
        <v>0</v>
      </c>
    </row>
    <row r="1027" spans="1:21" ht="14.45" customHeight="1" x14ac:dyDescent="0.2">
      <c r="A1027" s="832">
        <v>11</v>
      </c>
      <c r="B1027" s="833" t="s">
        <v>2224</v>
      </c>
      <c r="C1027" s="833" t="s">
        <v>2230</v>
      </c>
      <c r="D1027" s="834" t="s">
        <v>4292</v>
      </c>
      <c r="E1027" s="835" t="s">
        <v>2256</v>
      </c>
      <c r="F1027" s="833" t="s">
        <v>2227</v>
      </c>
      <c r="G1027" s="833" t="s">
        <v>2274</v>
      </c>
      <c r="H1027" s="833" t="s">
        <v>606</v>
      </c>
      <c r="I1027" s="833" t="s">
        <v>2498</v>
      </c>
      <c r="J1027" s="833" t="s">
        <v>2276</v>
      </c>
      <c r="K1027" s="833"/>
      <c r="L1027" s="836">
        <v>750</v>
      </c>
      <c r="M1027" s="836">
        <v>750</v>
      </c>
      <c r="N1027" s="833">
        <v>1</v>
      </c>
      <c r="O1027" s="837">
        <v>1</v>
      </c>
      <c r="P1027" s="836">
        <v>750</v>
      </c>
      <c r="Q1027" s="838">
        <v>1</v>
      </c>
      <c r="R1027" s="833">
        <v>1</v>
      </c>
      <c r="S1027" s="838">
        <v>1</v>
      </c>
      <c r="T1027" s="837">
        <v>1</v>
      </c>
      <c r="U1027" s="839">
        <v>1</v>
      </c>
    </row>
    <row r="1028" spans="1:21" ht="14.45" customHeight="1" x14ac:dyDescent="0.2">
      <c r="A1028" s="832">
        <v>11</v>
      </c>
      <c r="B1028" s="833" t="s">
        <v>2224</v>
      </c>
      <c r="C1028" s="833" t="s">
        <v>2230</v>
      </c>
      <c r="D1028" s="834" t="s">
        <v>4292</v>
      </c>
      <c r="E1028" s="835" t="s">
        <v>2256</v>
      </c>
      <c r="F1028" s="833" t="s">
        <v>2227</v>
      </c>
      <c r="G1028" s="833" t="s">
        <v>2274</v>
      </c>
      <c r="H1028" s="833" t="s">
        <v>606</v>
      </c>
      <c r="I1028" s="833" t="s">
        <v>2293</v>
      </c>
      <c r="J1028" s="833" t="s">
        <v>2276</v>
      </c>
      <c r="K1028" s="833"/>
      <c r="L1028" s="836">
        <v>278.75</v>
      </c>
      <c r="M1028" s="836">
        <v>3902.5</v>
      </c>
      <c r="N1028" s="833">
        <v>14</v>
      </c>
      <c r="O1028" s="837">
        <v>7</v>
      </c>
      <c r="P1028" s="836">
        <v>3345</v>
      </c>
      <c r="Q1028" s="838">
        <v>0.8571428571428571</v>
      </c>
      <c r="R1028" s="833">
        <v>12</v>
      </c>
      <c r="S1028" s="838">
        <v>0.8571428571428571</v>
      </c>
      <c r="T1028" s="837">
        <v>6</v>
      </c>
      <c r="U1028" s="839">
        <v>0.8571428571428571</v>
      </c>
    </row>
    <row r="1029" spans="1:21" ht="14.45" customHeight="1" x14ac:dyDescent="0.2">
      <c r="A1029" s="832">
        <v>11</v>
      </c>
      <c r="B1029" s="833" t="s">
        <v>2224</v>
      </c>
      <c r="C1029" s="833" t="s">
        <v>2230</v>
      </c>
      <c r="D1029" s="834" t="s">
        <v>4292</v>
      </c>
      <c r="E1029" s="835" t="s">
        <v>2256</v>
      </c>
      <c r="F1029" s="833" t="s">
        <v>2227</v>
      </c>
      <c r="G1029" s="833" t="s">
        <v>2274</v>
      </c>
      <c r="H1029" s="833" t="s">
        <v>606</v>
      </c>
      <c r="I1029" s="833" t="s">
        <v>2293</v>
      </c>
      <c r="J1029" s="833" t="s">
        <v>2294</v>
      </c>
      <c r="K1029" s="833" t="s">
        <v>2295</v>
      </c>
      <c r="L1029" s="836">
        <v>278.75</v>
      </c>
      <c r="M1029" s="836">
        <v>557.5</v>
      </c>
      <c r="N1029" s="833">
        <v>2</v>
      </c>
      <c r="O1029" s="837">
        <v>1</v>
      </c>
      <c r="P1029" s="836"/>
      <c r="Q1029" s="838">
        <v>0</v>
      </c>
      <c r="R1029" s="833"/>
      <c r="S1029" s="838">
        <v>0</v>
      </c>
      <c r="T1029" s="837"/>
      <c r="U1029" s="839">
        <v>0</v>
      </c>
    </row>
    <row r="1030" spans="1:21" ht="14.45" customHeight="1" x14ac:dyDescent="0.2">
      <c r="A1030" s="832">
        <v>11</v>
      </c>
      <c r="B1030" s="833" t="s">
        <v>2224</v>
      </c>
      <c r="C1030" s="833" t="s">
        <v>2230</v>
      </c>
      <c r="D1030" s="834" t="s">
        <v>4292</v>
      </c>
      <c r="E1030" s="835" t="s">
        <v>2256</v>
      </c>
      <c r="F1030" s="833" t="s">
        <v>2227</v>
      </c>
      <c r="G1030" s="833" t="s">
        <v>2274</v>
      </c>
      <c r="H1030" s="833" t="s">
        <v>606</v>
      </c>
      <c r="I1030" s="833" t="s">
        <v>2346</v>
      </c>
      <c r="J1030" s="833" t="s">
        <v>2276</v>
      </c>
      <c r="K1030" s="833"/>
      <c r="L1030" s="836">
        <v>1000</v>
      </c>
      <c r="M1030" s="836">
        <v>2000</v>
      </c>
      <c r="N1030" s="833">
        <v>2</v>
      </c>
      <c r="O1030" s="837">
        <v>2</v>
      </c>
      <c r="P1030" s="836">
        <v>2000</v>
      </c>
      <c r="Q1030" s="838">
        <v>1</v>
      </c>
      <c r="R1030" s="833">
        <v>2</v>
      </c>
      <c r="S1030" s="838">
        <v>1</v>
      </c>
      <c r="T1030" s="837">
        <v>2</v>
      </c>
      <c r="U1030" s="839">
        <v>1</v>
      </c>
    </row>
    <row r="1031" spans="1:21" ht="14.45" customHeight="1" x14ac:dyDescent="0.2">
      <c r="A1031" s="832">
        <v>11</v>
      </c>
      <c r="B1031" s="833" t="s">
        <v>2224</v>
      </c>
      <c r="C1031" s="833" t="s">
        <v>2230</v>
      </c>
      <c r="D1031" s="834" t="s">
        <v>4292</v>
      </c>
      <c r="E1031" s="835" t="s">
        <v>2256</v>
      </c>
      <c r="F1031" s="833" t="s">
        <v>2227</v>
      </c>
      <c r="G1031" s="833" t="s">
        <v>2274</v>
      </c>
      <c r="H1031" s="833" t="s">
        <v>606</v>
      </c>
      <c r="I1031" s="833" t="s">
        <v>3357</v>
      </c>
      <c r="J1031" s="833" t="s">
        <v>2276</v>
      </c>
      <c r="K1031" s="833"/>
      <c r="L1031" s="836">
        <v>750</v>
      </c>
      <c r="M1031" s="836">
        <v>750</v>
      </c>
      <c r="N1031" s="833">
        <v>1</v>
      </c>
      <c r="O1031" s="837">
        <v>1</v>
      </c>
      <c r="P1031" s="836">
        <v>750</v>
      </c>
      <c r="Q1031" s="838">
        <v>1</v>
      </c>
      <c r="R1031" s="833">
        <v>1</v>
      </c>
      <c r="S1031" s="838">
        <v>1</v>
      </c>
      <c r="T1031" s="837">
        <v>1</v>
      </c>
      <c r="U1031" s="839">
        <v>1</v>
      </c>
    </row>
    <row r="1032" spans="1:21" ht="14.45" customHeight="1" x14ac:dyDescent="0.2">
      <c r="A1032" s="832">
        <v>11</v>
      </c>
      <c r="B1032" s="833" t="s">
        <v>2224</v>
      </c>
      <c r="C1032" s="833" t="s">
        <v>2230</v>
      </c>
      <c r="D1032" s="834" t="s">
        <v>4292</v>
      </c>
      <c r="E1032" s="835" t="s">
        <v>2256</v>
      </c>
      <c r="F1032" s="833" t="s">
        <v>2227</v>
      </c>
      <c r="G1032" s="833" t="s">
        <v>2274</v>
      </c>
      <c r="H1032" s="833" t="s">
        <v>606</v>
      </c>
      <c r="I1032" s="833" t="s">
        <v>2687</v>
      </c>
      <c r="J1032" s="833" t="s">
        <v>2688</v>
      </c>
      <c r="K1032" s="833" t="s">
        <v>2485</v>
      </c>
      <c r="L1032" s="836">
        <v>0</v>
      </c>
      <c r="M1032" s="836">
        <v>0</v>
      </c>
      <c r="N1032" s="833">
        <v>1</v>
      </c>
      <c r="O1032" s="837">
        <v>1</v>
      </c>
      <c r="P1032" s="836"/>
      <c r="Q1032" s="838"/>
      <c r="R1032" s="833"/>
      <c r="S1032" s="838">
        <v>0</v>
      </c>
      <c r="T1032" s="837"/>
      <c r="U1032" s="839">
        <v>0</v>
      </c>
    </row>
    <row r="1033" spans="1:21" ht="14.45" customHeight="1" x14ac:dyDescent="0.2">
      <c r="A1033" s="832">
        <v>11</v>
      </c>
      <c r="B1033" s="833" t="s">
        <v>2224</v>
      </c>
      <c r="C1033" s="833" t="s">
        <v>2230</v>
      </c>
      <c r="D1033" s="834" t="s">
        <v>4292</v>
      </c>
      <c r="E1033" s="835" t="s">
        <v>2256</v>
      </c>
      <c r="F1033" s="833" t="s">
        <v>2227</v>
      </c>
      <c r="G1033" s="833" t="s">
        <v>2274</v>
      </c>
      <c r="H1033" s="833" t="s">
        <v>606</v>
      </c>
      <c r="I1033" s="833" t="s">
        <v>2483</v>
      </c>
      <c r="J1033" s="833" t="s">
        <v>2484</v>
      </c>
      <c r="K1033" s="833" t="s">
        <v>2485</v>
      </c>
      <c r="L1033" s="836">
        <v>0</v>
      </c>
      <c r="M1033" s="836">
        <v>0</v>
      </c>
      <c r="N1033" s="833">
        <v>2</v>
      </c>
      <c r="O1033" s="837">
        <v>2</v>
      </c>
      <c r="P1033" s="836"/>
      <c r="Q1033" s="838"/>
      <c r="R1033" s="833"/>
      <c r="S1033" s="838">
        <v>0</v>
      </c>
      <c r="T1033" s="837"/>
      <c r="U1033" s="839">
        <v>0</v>
      </c>
    </row>
    <row r="1034" spans="1:21" ht="14.45" customHeight="1" x14ac:dyDescent="0.2">
      <c r="A1034" s="832">
        <v>11</v>
      </c>
      <c r="B1034" s="833" t="s">
        <v>2224</v>
      </c>
      <c r="C1034" s="833" t="s">
        <v>2230</v>
      </c>
      <c r="D1034" s="834" t="s">
        <v>4292</v>
      </c>
      <c r="E1034" s="835" t="s">
        <v>2256</v>
      </c>
      <c r="F1034" s="833" t="s">
        <v>2227</v>
      </c>
      <c r="G1034" s="833" t="s">
        <v>2274</v>
      </c>
      <c r="H1034" s="833" t="s">
        <v>606</v>
      </c>
      <c r="I1034" s="833" t="s">
        <v>3358</v>
      </c>
      <c r="J1034" s="833" t="s">
        <v>3359</v>
      </c>
      <c r="K1034" s="833" t="s">
        <v>2485</v>
      </c>
      <c r="L1034" s="836">
        <v>0</v>
      </c>
      <c r="M1034" s="836">
        <v>0</v>
      </c>
      <c r="N1034" s="833">
        <v>1</v>
      </c>
      <c r="O1034" s="837">
        <v>1</v>
      </c>
      <c r="P1034" s="836"/>
      <c r="Q1034" s="838"/>
      <c r="R1034" s="833"/>
      <c r="S1034" s="838">
        <v>0</v>
      </c>
      <c r="T1034" s="837"/>
      <c r="U1034" s="839">
        <v>0</v>
      </c>
    </row>
    <row r="1035" spans="1:21" ht="14.45" customHeight="1" x14ac:dyDescent="0.2">
      <c r="A1035" s="832">
        <v>11</v>
      </c>
      <c r="B1035" s="833" t="s">
        <v>2224</v>
      </c>
      <c r="C1035" s="833" t="s">
        <v>2230</v>
      </c>
      <c r="D1035" s="834" t="s">
        <v>4292</v>
      </c>
      <c r="E1035" s="835" t="s">
        <v>2256</v>
      </c>
      <c r="F1035" s="833" t="s">
        <v>2227</v>
      </c>
      <c r="G1035" s="833" t="s">
        <v>2274</v>
      </c>
      <c r="H1035" s="833" t="s">
        <v>606</v>
      </c>
      <c r="I1035" s="833" t="s">
        <v>2486</v>
      </c>
      <c r="J1035" s="833" t="s">
        <v>2487</v>
      </c>
      <c r="K1035" s="833" t="s">
        <v>2488</v>
      </c>
      <c r="L1035" s="836">
        <v>0</v>
      </c>
      <c r="M1035" s="836">
        <v>0</v>
      </c>
      <c r="N1035" s="833">
        <v>108</v>
      </c>
      <c r="O1035" s="837">
        <v>104</v>
      </c>
      <c r="P1035" s="836">
        <v>0</v>
      </c>
      <c r="Q1035" s="838"/>
      <c r="R1035" s="833">
        <v>1</v>
      </c>
      <c r="S1035" s="838">
        <v>9.2592592592592587E-3</v>
      </c>
      <c r="T1035" s="837">
        <v>1</v>
      </c>
      <c r="U1035" s="839">
        <v>9.6153846153846159E-3</v>
      </c>
    </row>
    <row r="1036" spans="1:21" ht="14.45" customHeight="1" x14ac:dyDescent="0.2">
      <c r="A1036" s="832">
        <v>11</v>
      </c>
      <c r="B1036" s="833" t="s">
        <v>2224</v>
      </c>
      <c r="C1036" s="833" t="s">
        <v>2230</v>
      </c>
      <c r="D1036" s="834" t="s">
        <v>4292</v>
      </c>
      <c r="E1036" s="835" t="s">
        <v>2256</v>
      </c>
      <c r="F1036" s="833" t="s">
        <v>2227</v>
      </c>
      <c r="G1036" s="833" t="s">
        <v>2274</v>
      </c>
      <c r="H1036" s="833" t="s">
        <v>606</v>
      </c>
      <c r="I1036" s="833" t="s">
        <v>2347</v>
      </c>
      <c r="J1036" s="833" t="s">
        <v>2348</v>
      </c>
      <c r="K1036" s="833" t="s">
        <v>2280</v>
      </c>
      <c r="L1036" s="836">
        <v>0</v>
      </c>
      <c r="M1036" s="836">
        <v>0</v>
      </c>
      <c r="N1036" s="833">
        <v>2</v>
      </c>
      <c r="O1036" s="837">
        <v>2</v>
      </c>
      <c r="P1036" s="836"/>
      <c r="Q1036" s="838"/>
      <c r="R1036" s="833"/>
      <c r="S1036" s="838">
        <v>0</v>
      </c>
      <c r="T1036" s="837"/>
      <c r="U1036" s="839">
        <v>0</v>
      </c>
    </row>
    <row r="1037" spans="1:21" ht="14.45" customHeight="1" x14ac:dyDescent="0.2">
      <c r="A1037" s="832">
        <v>11</v>
      </c>
      <c r="B1037" s="833" t="s">
        <v>2224</v>
      </c>
      <c r="C1037" s="833" t="s">
        <v>2230</v>
      </c>
      <c r="D1037" s="834" t="s">
        <v>4292</v>
      </c>
      <c r="E1037" s="835" t="s">
        <v>2256</v>
      </c>
      <c r="F1037" s="833" t="s">
        <v>2227</v>
      </c>
      <c r="G1037" s="833" t="s">
        <v>2274</v>
      </c>
      <c r="H1037" s="833" t="s">
        <v>606</v>
      </c>
      <c r="I1037" s="833" t="s">
        <v>3360</v>
      </c>
      <c r="J1037" s="833" t="s">
        <v>2276</v>
      </c>
      <c r="K1037" s="833"/>
      <c r="L1037" s="836">
        <v>1000</v>
      </c>
      <c r="M1037" s="836">
        <v>1000</v>
      </c>
      <c r="N1037" s="833">
        <v>1</v>
      </c>
      <c r="O1037" s="837">
        <v>1</v>
      </c>
      <c r="P1037" s="836"/>
      <c r="Q1037" s="838">
        <v>0</v>
      </c>
      <c r="R1037" s="833"/>
      <c r="S1037" s="838">
        <v>0</v>
      </c>
      <c r="T1037" s="837"/>
      <c r="U1037" s="839">
        <v>0</v>
      </c>
    </row>
    <row r="1038" spans="1:21" ht="14.45" customHeight="1" x14ac:dyDescent="0.2">
      <c r="A1038" s="832">
        <v>11</v>
      </c>
      <c r="B1038" s="833" t="s">
        <v>2224</v>
      </c>
      <c r="C1038" s="833" t="s">
        <v>2230</v>
      </c>
      <c r="D1038" s="834" t="s">
        <v>4292</v>
      </c>
      <c r="E1038" s="835" t="s">
        <v>2256</v>
      </c>
      <c r="F1038" s="833" t="s">
        <v>2227</v>
      </c>
      <c r="G1038" s="833" t="s">
        <v>2274</v>
      </c>
      <c r="H1038" s="833" t="s">
        <v>606</v>
      </c>
      <c r="I1038" s="833" t="s">
        <v>3361</v>
      </c>
      <c r="J1038" s="833" t="s">
        <v>2276</v>
      </c>
      <c r="K1038" s="833"/>
      <c r="L1038" s="836">
        <v>498.75</v>
      </c>
      <c r="M1038" s="836">
        <v>498.75</v>
      </c>
      <c r="N1038" s="833">
        <v>1</v>
      </c>
      <c r="O1038" s="837">
        <v>1</v>
      </c>
      <c r="P1038" s="836">
        <v>498.75</v>
      </c>
      <c r="Q1038" s="838">
        <v>1</v>
      </c>
      <c r="R1038" s="833">
        <v>1</v>
      </c>
      <c r="S1038" s="838">
        <v>1</v>
      </c>
      <c r="T1038" s="837">
        <v>1</v>
      </c>
      <c r="U1038" s="839">
        <v>1</v>
      </c>
    </row>
    <row r="1039" spans="1:21" ht="14.45" customHeight="1" x14ac:dyDescent="0.2">
      <c r="A1039" s="832">
        <v>11</v>
      </c>
      <c r="B1039" s="833" t="s">
        <v>2224</v>
      </c>
      <c r="C1039" s="833" t="s">
        <v>2230</v>
      </c>
      <c r="D1039" s="834" t="s">
        <v>4292</v>
      </c>
      <c r="E1039" s="835" t="s">
        <v>2256</v>
      </c>
      <c r="F1039" s="833" t="s">
        <v>2227</v>
      </c>
      <c r="G1039" s="833" t="s">
        <v>2274</v>
      </c>
      <c r="H1039" s="833" t="s">
        <v>606</v>
      </c>
      <c r="I1039" s="833" t="s">
        <v>2320</v>
      </c>
      <c r="J1039" s="833" t="s">
        <v>2271</v>
      </c>
      <c r="K1039" s="833" t="s">
        <v>2272</v>
      </c>
      <c r="L1039" s="836">
        <v>562.03</v>
      </c>
      <c r="M1039" s="836">
        <v>1686.09</v>
      </c>
      <c r="N1039" s="833">
        <v>3</v>
      </c>
      <c r="O1039" s="837">
        <v>3</v>
      </c>
      <c r="P1039" s="836">
        <v>1686.09</v>
      </c>
      <c r="Q1039" s="838">
        <v>1</v>
      </c>
      <c r="R1039" s="833">
        <v>3</v>
      </c>
      <c r="S1039" s="838">
        <v>1</v>
      </c>
      <c r="T1039" s="837">
        <v>3</v>
      </c>
      <c r="U1039" s="839">
        <v>1</v>
      </c>
    </row>
    <row r="1040" spans="1:21" ht="14.45" customHeight="1" x14ac:dyDescent="0.2">
      <c r="A1040" s="832">
        <v>11</v>
      </c>
      <c r="B1040" s="833" t="s">
        <v>2224</v>
      </c>
      <c r="C1040" s="833" t="s">
        <v>2230</v>
      </c>
      <c r="D1040" s="834" t="s">
        <v>4292</v>
      </c>
      <c r="E1040" s="835" t="s">
        <v>2256</v>
      </c>
      <c r="F1040" s="833" t="s">
        <v>2227</v>
      </c>
      <c r="G1040" s="833" t="s">
        <v>2274</v>
      </c>
      <c r="H1040" s="833" t="s">
        <v>606</v>
      </c>
      <c r="I1040" s="833" t="s">
        <v>2281</v>
      </c>
      <c r="J1040" s="833" t="s">
        <v>2282</v>
      </c>
      <c r="K1040" s="833" t="s">
        <v>2283</v>
      </c>
      <c r="L1040" s="836">
        <v>249.55</v>
      </c>
      <c r="M1040" s="836">
        <v>1996.4</v>
      </c>
      <c r="N1040" s="833">
        <v>8</v>
      </c>
      <c r="O1040" s="837">
        <v>4</v>
      </c>
      <c r="P1040" s="836">
        <v>1497.3000000000002</v>
      </c>
      <c r="Q1040" s="838">
        <v>0.75000000000000011</v>
      </c>
      <c r="R1040" s="833">
        <v>6</v>
      </c>
      <c r="S1040" s="838">
        <v>0.75</v>
      </c>
      <c r="T1040" s="837">
        <v>3</v>
      </c>
      <c r="U1040" s="839">
        <v>0.75</v>
      </c>
    </row>
    <row r="1041" spans="1:21" ht="14.45" customHeight="1" x14ac:dyDescent="0.2">
      <c r="A1041" s="832">
        <v>11</v>
      </c>
      <c r="B1041" s="833" t="s">
        <v>2224</v>
      </c>
      <c r="C1041" s="833" t="s">
        <v>2230</v>
      </c>
      <c r="D1041" s="834" t="s">
        <v>4292</v>
      </c>
      <c r="E1041" s="835" t="s">
        <v>2256</v>
      </c>
      <c r="F1041" s="833" t="s">
        <v>2227</v>
      </c>
      <c r="G1041" s="833" t="s">
        <v>2274</v>
      </c>
      <c r="H1041" s="833" t="s">
        <v>606</v>
      </c>
      <c r="I1041" s="833" t="s">
        <v>2321</v>
      </c>
      <c r="J1041" s="833" t="s">
        <v>2322</v>
      </c>
      <c r="K1041" s="833" t="s">
        <v>2323</v>
      </c>
      <c r="L1041" s="836">
        <v>492.19</v>
      </c>
      <c r="M1041" s="836">
        <v>492.19</v>
      </c>
      <c r="N1041" s="833">
        <v>1</v>
      </c>
      <c r="O1041" s="837">
        <v>1</v>
      </c>
      <c r="P1041" s="836">
        <v>492.19</v>
      </c>
      <c r="Q1041" s="838">
        <v>1</v>
      </c>
      <c r="R1041" s="833">
        <v>1</v>
      </c>
      <c r="S1041" s="838">
        <v>1</v>
      </c>
      <c r="T1041" s="837">
        <v>1</v>
      </c>
      <c r="U1041" s="839">
        <v>1</v>
      </c>
    </row>
    <row r="1042" spans="1:21" ht="14.45" customHeight="1" x14ac:dyDescent="0.2">
      <c r="A1042" s="832">
        <v>11</v>
      </c>
      <c r="B1042" s="833" t="s">
        <v>2224</v>
      </c>
      <c r="C1042" s="833" t="s">
        <v>2230</v>
      </c>
      <c r="D1042" s="834" t="s">
        <v>4292</v>
      </c>
      <c r="E1042" s="835" t="s">
        <v>2256</v>
      </c>
      <c r="F1042" s="833" t="s">
        <v>2227</v>
      </c>
      <c r="G1042" s="833" t="s">
        <v>2274</v>
      </c>
      <c r="H1042" s="833" t="s">
        <v>606</v>
      </c>
      <c r="I1042" s="833" t="s">
        <v>2307</v>
      </c>
      <c r="J1042" s="833" t="s">
        <v>2308</v>
      </c>
      <c r="K1042" s="833" t="s">
        <v>2309</v>
      </c>
      <c r="L1042" s="836">
        <v>971.25</v>
      </c>
      <c r="M1042" s="836">
        <v>971.25</v>
      </c>
      <c r="N1042" s="833">
        <v>1</v>
      </c>
      <c r="O1042" s="837">
        <v>1</v>
      </c>
      <c r="P1042" s="836">
        <v>971.25</v>
      </c>
      <c r="Q1042" s="838">
        <v>1</v>
      </c>
      <c r="R1042" s="833">
        <v>1</v>
      </c>
      <c r="S1042" s="838">
        <v>1</v>
      </c>
      <c r="T1042" s="837">
        <v>1</v>
      </c>
      <c r="U1042" s="839">
        <v>1</v>
      </c>
    </row>
    <row r="1043" spans="1:21" ht="14.45" customHeight="1" x14ac:dyDescent="0.2">
      <c r="A1043" s="832">
        <v>11</v>
      </c>
      <c r="B1043" s="833" t="s">
        <v>2224</v>
      </c>
      <c r="C1043" s="833" t="s">
        <v>2230</v>
      </c>
      <c r="D1043" s="834" t="s">
        <v>4292</v>
      </c>
      <c r="E1043" s="835" t="s">
        <v>2256</v>
      </c>
      <c r="F1043" s="833" t="s">
        <v>2227</v>
      </c>
      <c r="G1043" s="833" t="s">
        <v>2274</v>
      </c>
      <c r="H1043" s="833" t="s">
        <v>606</v>
      </c>
      <c r="I1043" s="833" t="s">
        <v>3362</v>
      </c>
      <c r="J1043" s="833" t="s">
        <v>3363</v>
      </c>
      <c r="K1043" s="833" t="s">
        <v>3364</v>
      </c>
      <c r="L1043" s="836">
        <v>749.8</v>
      </c>
      <c r="M1043" s="836">
        <v>749.8</v>
      </c>
      <c r="N1043" s="833">
        <v>1</v>
      </c>
      <c r="O1043" s="837">
        <v>1</v>
      </c>
      <c r="P1043" s="836">
        <v>749.8</v>
      </c>
      <c r="Q1043" s="838">
        <v>1</v>
      </c>
      <c r="R1043" s="833">
        <v>1</v>
      </c>
      <c r="S1043" s="838">
        <v>1</v>
      </c>
      <c r="T1043" s="837">
        <v>1</v>
      </c>
      <c r="U1043" s="839">
        <v>1</v>
      </c>
    </row>
    <row r="1044" spans="1:21" ht="14.45" customHeight="1" x14ac:dyDescent="0.2">
      <c r="A1044" s="832">
        <v>11</v>
      </c>
      <c r="B1044" s="833" t="s">
        <v>2224</v>
      </c>
      <c r="C1044" s="833" t="s">
        <v>2230</v>
      </c>
      <c r="D1044" s="834" t="s">
        <v>4292</v>
      </c>
      <c r="E1044" s="835" t="s">
        <v>2256</v>
      </c>
      <c r="F1044" s="833" t="s">
        <v>2227</v>
      </c>
      <c r="G1044" s="833" t="s">
        <v>2274</v>
      </c>
      <c r="H1044" s="833" t="s">
        <v>606</v>
      </c>
      <c r="I1044" s="833" t="s">
        <v>3199</v>
      </c>
      <c r="J1044" s="833" t="s">
        <v>3200</v>
      </c>
      <c r="K1044" s="833" t="s">
        <v>3201</v>
      </c>
      <c r="L1044" s="836">
        <v>600.29999999999995</v>
      </c>
      <c r="M1044" s="836">
        <v>600.29999999999995</v>
      </c>
      <c r="N1044" s="833">
        <v>1</v>
      </c>
      <c r="O1044" s="837">
        <v>1</v>
      </c>
      <c r="P1044" s="836">
        <v>600.29999999999995</v>
      </c>
      <c r="Q1044" s="838">
        <v>1</v>
      </c>
      <c r="R1044" s="833">
        <v>1</v>
      </c>
      <c r="S1044" s="838">
        <v>1</v>
      </c>
      <c r="T1044" s="837">
        <v>1</v>
      </c>
      <c r="U1044" s="839">
        <v>1</v>
      </c>
    </row>
    <row r="1045" spans="1:21" ht="14.45" customHeight="1" x14ac:dyDescent="0.2">
      <c r="A1045" s="832">
        <v>11</v>
      </c>
      <c r="B1045" s="833" t="s">
        <v>2224</v>
      </c>
      <c r="C1045" s="833" t="s">
        <v>2230</v>
      </c>
      <c r="D1045" s="834" t="s">
        <v>4292</v>
      </c>
      <c r="E1045" s="835" t="s">
        <v>2256</v>
      </c>
      <c r="F1045" s="833" t="s">
        <v>2227</v>
      </c>
      <c r="G1045" s="833" t="s">
        <v>2274</v>
      </c>
      <c r="H1045" s="833" t="s">
        <v>606</v>
      </c>
      <c r="I1045" s="833" t="s">
        <v>2779</v>
      </c>
      <c r="J1045" s="833" t="s">
        <v>2762</v>
      </c>
      <c r="K1045" s="833" t="s">
        <v>2763</v>
      </c>
      <c r="L1045" s="836">
        <v>1382.99</v>
      </c>
      <c r="M1045" s="836">
        <v>2765.98</v>
      </c>
      <c r="N1045" s="833">
        <v>2</v>
      </c>
      <c r="O1045" s="837">
        <v>1</v>
      </c>
      <c r="P1045" s="836">
        <v>2765.98</v>
      </c>
      <c r="Q1045" s="838">
        <v>1</v>
      </c>
      <c r="R1045" s="833">
        <v>2</v>
      </c>
      <c r="S1045" s="838">
        <v>1</v>
      </c>
      <c r="T1045" s="837">
        <v>1</v>
      </c>
      <c r="U1045" s="839">
        <v>1</v>
      </c>
    </row>
    <row r="1046" spans="1:21" ht="14.45" customHeight="1" x14ac:dyDescent="0.2">
      <c r="A1046" s="832">
        <v>11</v>
      </c>
      <c r="B1046" s="833" t="s">
        <v>2224</v>
      </c>
      <c r="C1046" s="833" t="s">
        <v>2230</v>
      </c>
      <c r="D1046" s="834" t="s">
        <v>4292</v>
      </c>
      <c r="E1046" s="835" t="s">
        <v>2256</v>
      </c>
      <c r="F1046" s="833" t="s">
        <v>2227</v>
      </c>
      <c r="G1046" s="833" t="s">
        <v>2274</v>
      </c>
      <c r="H1046" s="833" t="s">
        <v>606</v>
      </c>
      <c r="I1046" s="833" t="s">
        <v>3365</v>
      </c>
      <c r="J1046" s="833" t="s">
        <v>3366</v>
      </c>
      <c r="K1046" s="833" t="s">
        <v>3367</v>
      </c>
      <c r="L1046" s="836">
        <v>749.8</v>
      </c>
      <c r="M1046" s="836">
        <v>749.8</v>
      </c>
      <c r="N1046" s="833">
        <v>1</v>
      </c>
      <c r="O1046" s="837">
        <v>1</v>
      </c>
      <c r="P1046" s="836">
        <v>749.8</v>
      </c>
      <c r="Q1046" s="838">
        <v>1</v>
      </c>
      <c r="R1046" s="833">
        <v>1</v>
      </c>
      <c r="S1046" s="838">
        <v>1</v>
      </c>
      <c r="T1046" s="837">
        <v>1</v>
      </c>
      <c r="U1046" s="839">
        <v>1</v>
      </c>
    </row>
    <row r="1047" spans="1:21" ht="14.45" customHeight="1" x14ac:dyDescent="0.2">
      <c r="A1047" s="832">
        <v>11</v>
      </c>
      <c r="B1047" s="833" t="s">
        <v>2224</v>
      </c>
      <c r="C1047" s="833" t="s">
        <v>2230</v>
      </c>
      <c r="D1047" s="834" t="s">
        <v>4292</v>
      </c>
      <c r="E1047" s="835" t="s">
        <v>2256</v>
      </c>
      <c r="F1047" s="833" t="s">
        <v>2227</v>
      </c>
      <c r="G1047" s="833" t="s">
        <v>3368</v>
      </c>
      <c r="H1047" s="833" t="s">
        <v>606</v>
      </c>
      <c r="I1047" s="833" t="s">
        <v>3369</v>
      </c>
      <c r="J1047" s="833" t="s">
        <v>3370</v>
      </c>
      <c r="K1047" s="833" t="s">
        <v>3371</v>
      </c>
      <c r="L1047" s="836">
        <v>566</v>
      </c>
      <c r="M1047" s="836">
        <v>566</v>
      </c>
      <c r="N1047" s="833">
        <v>1</v>
      </c>
      <c r="O1047" s="837">
        <v>1</v>
      </c>
      <c r="P1047" s="836"/>
      <c r="Q1047" s="838">
        <v>0</v>
      </c>
      <c r="R1047" s="833"/>
      <c r="S1047" s="838">
        <v>0</v>
      </c>
      <c r="T1047" s="837"/>
      <c r="U1047" s="839">
        <v>0</v>
      </c>
    </row>
    <row r="1048" spans="1:21" ht="14.45" customHeight="1" x14ac:dyDescent="0.2">
      <c r="A1048" s="832">
        <v>11</v>
      </c>
      <c r="B1048" s="833" t="s">
        <v>2224</v>
      </c>
      <c r="C1048" s="833" t="s">
        <v>2230</v>
      </c>
      <c r="D1048" s="834" t="s">
        <v>4292</v>
      </c>
      <c r="E1048" s="835" t="s">
        <v>2256</v>
      </c>
      <c r="F1048" s="833" t="s">
        <v>2227</v>
      </c>
      <c r="G1048" s="833" t="s">
        <v>2269</v>
      </c>
      <c r="H1048" s="833" t="s">
        <v>606</v>
      </c>
      <c r="I1048" s="833" t="s">
        <v>2302</v>
      </c>
      <c r="J1048" s="833" t="s">
        <v>2311</v>
      </c>
      <c r="K1048" s="833" t="s">
        <v>2324</v>
      </c>
      <c r="L1048" s="836">
        <v>748.12</v>
      </c>
      <c r="M1048" s="836">
        <v>5984.96</v>
      </c>
      <c r="N1048" s="833">
        <v>8</v>
      </c>
      <c r="O1048" s="837">
        <v>8</v>
      </c>
      <c r="P1048" s="836">
        <v>5984.96</v>
      </c>
      <c r="Q1048" s="838">
        <v>1</v>
      </c>
      <c r="R1048" s="833">
        <v>8</v>
      </c>
      <c r="S1048" s="838">
        <v>1</v>
      </c>
      <c r="T1048" s="837">
        <v>8</v>
      </c>
      <c r="U1048" s="839">
        <v>1</v>
      </c>
    </row>
    <row r="1049" spans="1:21" ht="14.45" customHeight="1" x14ac:dyDescent="0.2">
      <c r="A1049" s="832">
        <v>11</v>
      </c>
      <c r="B1049" s="833" t="s">
        <v>2224</v>
      </c>
      <c r="C1049" s="833" t="s">
        <v>2230</v>
      </c>
      <c r="D1049" s="834" t="s">
        <v>4292</v>
      </c>
      <c r="E1049" s="835" t="s">
        <v>2256</v>
      </c>
      <c r="F1049" s="833" t="s">
        <v>2227</v>
      </c>
      <c r="G1049" s="833" t="s">
        <v>2269</v>
      </c>
      <c r="H1049" s="833" t="s">
        <v>606</v>
      </c>
      <c r="I1049" s="833" t="s">
        <v>2349</v>
      </c>
      <c r="J1049" s="833" t="s">
        <v>2350</v>
      </c>
      <c r="K1049" s="833" t="s">
        <v>2351</v>
      </c>
      <c r="L1049" s="836">
        <v>1000</v>
      </c>
      <c r="M1049" s="836">
        <v>1000</v>
      </c>
      <c r="N1049" s="833">
        <v>1</v>
      </c>
      <c r="O1049" s="837">
        <v>1</v>
      </c>
      <c r="P1049" s="836">
        <v>1000</v>
      </c>
      <c r="Q1049" s="838">
        <v>1</v>
      </c>
      <c r="R1049" s="833">
        <v>1</v>
      </c>
      <c r="S1049" s="838">
        <v>1</v>
      </c>
      <c r="T1049" s="837">
        <v>1</v>
      </c>
      <c r="U1049" s="839">
        <v>1</v>
      </c>
    </row>
    <row r="1050" spans="1:21" ht="14.45" customHeight="1" x14ac:dyDescent="0.2">
      <c r="A1050" s="832">
        <v>11</v>
      </c>
      <c r="B1050" s="833" t="s">
        <v>2224</v>
      </c>
      <c r="C1050" s="833" t="s">
        <v>2230</v>
      </c>
      <c r="D1050" s="834" t="s">
        <v>4292</v>
      </c>
      <c r="E1050" s="835" t="s">
        <v>2256</v>
      </c>
      <c r="F1050" s="833" t="s">
        <v>2227</v>
      </c>
      <c r="G1050" s="833" t="s">
        <v>2269</v>
      </c>
      <c r="H1050" s="833" t="s">
        <v>606</v>
      </c>
      <c r="I1050" s="833" t="s">
        <v>2270</v>
      </c>
      <c r="J1050" s="833" t="s">
        <v>2271</v>
      </c>
      <c r="K1050" s="833" t="s">
        <v>2272</v>
      </c>
      <c r="L1050" s="836">
        <v>500</v>
      </c>
      <c r="M1050" s="836">
        <v>11000</v>
      </c>
      <c r="N1050" s="833">
        <v>22</v>
      </c>
      <c r="O1050" s="837">
        <v>22</v>
      </c>
      <c r="P1050" s="836">
        <v>10500</v>
      </c>
      <c r="Q1050" s="838">
        <v>0.95454545454545459</v>
      </c>
      <c r="R1050" s="833">
        <v>21</v>
      </c>
      <c r="S1050" s="838">
        <v>0.95454545454545459</v>
      </c>
      <c r="T1050" s="837">
        <v>21</v>
      </c>
      <c r="U1050" s="839">
        <v>0.95454545454545459</v>
      </c>
    </row>
    <row r="1051" spans="1:21" ht="14.45" customHeight="1" x14ac:dyDescent="0.2">
      <c r="A1051" s="832">
        <v>11</v>
      </c>
      <c r="B1051" s="833" t="s">
        <v>2224</v>
      </c>
      <c r="C1051" s="833" t="s">
        <v>2230</v>
      </c>
      <c r="D1051" s="834" t="s">
        <v>4292</v>
      </c>
      <c r="E1051" s="835" t="s">
        <v>2256</v>
      </c>
      <c r="F1051" s="833" t="s">
        <v>2227</v>
      </c>
      <c r="G1051" s="833" t="s">
        <v>2269</v>
      </c>
      <c r="H1051" s="833" t="s">
        <v>606</v>
      </c>
      <c r="I1051" s="833" t="s">
        <v>2289</v>
      </c>
      <c r="J1051" s="833" t="s">
        <v>2290</v>
      </c>
      <c r="K1051" s="833" t="s">
        <v>2291</v>
      </c>
      <c r="L1051" s="836">
        <v>971.25</v>
      </c>
      <c r="M1051" s="836">
        <v>11655</v>
      </c>
      <c r="N1051" s="833">
        <v>12</v>
      </c>
      <c r="O1051" s="837">
        <v>12</v>
      </c>
      <c r="P1051" s="836">
        <v>11655</v>
      </c>
      <c r="Q1051" s="838">
        <v>1</v>
      </c>
      <c r="R1051" s="833">
        <v>12</v>
      </c>
      <c r="S1051" s="838">
        <v>1</v>
      </c>
      <c r="T1051" s="837">
        <v>12</v>
      </c>
      <c r="U1051" s="839">
        <v>1</v>
      </c>
    </row>
    <row r="1052" spans="1:21" ht="14.45" customHeight="1" x14ac:dyDescent="0.2">
      <c r="A1052" s="832">
        <v>11</v>
      </c>
      <c r="B1052" s="833" t="s">
        <v>2224</v>
      </c>
      <c r="C1052" s="833" t="s">
        <v>2230</v>
      </c>
      <c r="D1052" s="834" t="s">
        <v>4292</v>
      </c>
      <c r="E1052" s="835" t="s">
        <v>2256</v>
      </c>
      <c r="F1052" s="833" t="s">
        <v>2227</v>
      </c>
      <c r="G1052" s="833" t="s">
        <v>2269</v>
      </c>
      <c r="H1052" s="833" t="s">
        <v>606</v>
      </c>
      <c r="I1052" s="833" t="s">
        <v>2473</v>
      </c>
      <c r="J1052" s="833" t="s">
        <v>2474</v>
      </c>
      <c r="K1052" s="833" t="s">
        <v>2475</v>
      </c>
      <c r="L1052" s="836">
        <v>180</v>
      </c>
      <c r="M1052" s="836">
        <v>360</v>
      </c>
      <c r="N1052" s="833">
        <v>2</v>
      </c>
      <c r="O1052" s="837">
        <v>2</v>
      </c>
      <c r="P1052" s="836">
        <v>360</v>
      </c>
      <c r="Q1052" s="838">
        <v>1</v>
      </c>
      <c r="R1052" s="833">
        <v>2</v>
      </c>
      <c r="S1052" s="838">
        <v>1</v>
      </c>
      <c r="T1052" s="837">
        <v>2</v>
      </c>
      <c r="U1052" s="839">
        <v>1</v>
      </c>
    </row>
    <row r="1053" spans="1:21" ht="14.45" customHeight="1" x14ac:dyDescent="0.2">
      <c r="A1053" s="832">
        <v>11</v>
      </c>
      <c r="B1053" s="833" t="s">
        <v>2224</v>
      </c>
      <c r="C1053" s="833" t="s">
        <v>2230</v>
      </c>
      <c r="D1053" s="834" t="s">
        <v>4292</v>
      </c>
      <c r="E1053" s="835" t="s">
        <v>2256</v>
      </c>
      <c r="F1053" s="833" t="s">
        <v>2227</v>
      </c>
      <c r="G1053" s="833" t="s">
        <v>2269</v>
      </c>
      <c r="H1053" s="833" t="s">
        <v>606</v>
      </c>
      <c r="I1053" s="833" t="s">
        <v>2717</v>
      </c>
      <c r="J1053" s="833" t="s">
        <v>2718</v>
      </c>
      <c r="K1053" s="833" t="s">
        <v>2719</v>
      </c>
      <c r="L1053" s="836">
        <v>249.37</v>
      </c>
      <c r="M1053" s="836">
        <v>249.37</v>
      </c>
      <c r="N1053" s="833">
        <v>1</v>
      </c>
      <c r="O1053" s="837">
        <v>1</v>
      </c>
      <c r="P1053" s="836">
        <v>249.37</v>
      </c>
      <c r="Q1053" s="838">
        <v>1</v>
      </c>
      <c r="R1053" s="833">
        <v>1</v>
      </c>
      <c r="S1053" s="838">
        <v>1</v>
      </c>
      <c r="T1053" s="837">
        <v>1</v>
      </c>
      <c r="U1053" s="839">
        <v>1</v>
      </c>
    </row>
    <row r="1054" spans="1:21" ht="14.45" customHeight="1" x14ac:dyDescent="0.2">
      <c r="A1054" s="832">
        <v>11</v>
      </c>
      <c r="B1054" s="833" t="s">
        <v>2224</v>
      </c>
      <c r="C1054" s="833" t="s">
        <v>2230</v>
      </c>
      <c r="D1054" s="834" t="s">
        <v>4292</v>
      </c>
      <c r="E1054" s="835" t="s">
        <v>2256</v>
      </c>
      <c r="F1054" s="833" t="s">
        <v>2227</v>
      </c>
      <c r="G1054" s="833" t="s">
        <v>2269</v>
      </c>
      <c r="H1054" s="833" t="s">
        <v>606</v>
      </c>
      <c r="I1054" s="833" t="s">
        <v>2724</v>
      </c>
      <c r="J1054" s="833" t="s">
        <v>2725</v>
      </c>
      <c r="K1054" s="833" t="s">
        <v>2726</v>
      </c>
      <c r="L1054" s="836">
        <v>350</v>
      </c>
      <c r="M1054" s="836">
        <v>350</v>
      </c>
      <c r="N1054" s="833">
        <v>1</v>
      </c>
      <c r="O1054" s="837">
        <v>1</v>
      </c>
      <c r="P1054" s="836">
        <v>350</v>
      </c>
      <c r="Q1054" s="838">
        <v>1</v>
      </c>
      <c r="R1054" s="833">
        <v>1</v>
      </c>
      <c r="S1054" s="838">
        <v>1</v>
      </c>
      <c r="T1054" s="837">
        <v>1</v>
      </c>
      <c r="U1054" s="839">
        <v>1</v>
      </c>
    </row>
    <row r="1055" spans="1:21" ht="14.45" customHeight="1" x14ac:dyDescent="0.2">
      <c r="A1055" s="832">
        <v>11</v>
      </c>
      <c r="B1055" s="833" t="s">
        <v>2224</v>
      </c>
      <c r="C1055" s="833" t="s">
        <v>2230</v>
      </c>
      <c r="D1055" s="834" t="s">
        <v>4292</v>
      </c>
      <c r="E1055" s="835" t="s">
        <v>2256</v>
      </c>
      <c r="F1055" s="833" t="s">
        <v>2227</v>
      </c>
      <c r="G1055" s="833" t="s">
        <v>2269</v>
      </c>
      <c r="H1055" s="833" t="s">
        <v>606</v>
      </c>
      <c r="I1055" s="833" t="s">
        <v>2346</v>
      </c>
      <c r="J1055" s="833" t="s">
        <v>2305</v>
      </c>
      <c r="K1055" s="833" t="s">
        <v>2306</v>
      </c>
      <c r="L1055" s="836">
        <v>1000</v>
      </c>
      <c r="M1055" s="836">
        <v>1000</v>
      </c>
      <c r="N1055" s="833">
        <v>1</v>
      </c>
      <c r="O1055" s="837">
        <v>1</v>
      </c>
      <c r="P1055" s="836">
        <v>1000</v>
      </c>
      <c r="Q1055" s="838">
        <v>1</v>
      </c>
      <c r="R1055" s="833">
        <v>1</v>
      </c>
      <c r="S1055" s="838">
        <v>1</v>
      </c>
      <c r="T1055" s="837">
        <v>1</v>
      </c>
      <c r="U1055" s="839">
        <v>1</v>
      </c>
    </row>
    <row r="1056" spans="1:21" ht="14.45" customHeight="1" x14ac:dyDescent="0.2">
      <c r="A1056" s="832">
        <v>11</v>
      </c>
      <c r="B1056" s="833" t="s">
        <v>2224</v>
      </c>
      <c r="C1056" s="833" t="s">
        <v>2230</v>
      </c>
      <c r="D1056" s="834" t="s">
        <v>4292</v>
      </c>
      <c r="E1056" s="835" t="s">
        <v>2256</v>
      </c>
      <c r="F1056" s="833" t="s">
        <v>2227</v>
      </c>
      <c r="G1056" s="833" t="s">
        <v>2269</v>
      </c>
      <c r="H1056" s="833" t="s">
        <v>606</v>
      </c>
      <c r="I1056" s="833" t="s">
        <v>2303</v>
      </c>
      <c r="J1056" s="833" t="s">
        <v>2318</v>
      </c>
      <c r="K1056" s="833" t="s">
        <v>2319</v>
      </c>
      <c r="L1056" s="836">
        <v>500</v>
      </c>
      <c r="M1056" s="836">
        <v>500</v>
      </c>
      <c r="N1056" s="833">
        <v>1</v>
      </c>
      <c r="O1056" s="837">
        <v>1</v>
      </c>
      <c r="P1056" s="836">
        <v>500</v>
      </c>
      <c r="Q1056" s="838">
        <v>1</v>
      </c>
      <c r="R1056" s="833">
        <v>1</v>
      </c>
      <c r="S1056" s="838">
        <v>1</v>
      </c>
      <c r="T1056" s="837">
        <v>1</v>
      </c>
      <c r="U1056" s="839">
        <v>1</v>
      </c>
    </row>
    <row r="1057" spans="1:21" ht="14.45" customHeight="1" x14ac:dyDescent="0.2">
      <c r="A1057" s="832">
        <v>11</v>
      </c>
      <c r="B1057" s="833" t="s">
        <v>2224</v>
      </c>
      <c r="C1057" s="833" t="s">
        <v>2230</v>
      </c>
      <c r="D1057" s="834" t="s">
        <v>4292</v>
      </c>
      <c r="E1057" s="835" t="s">
        <v>2256</v>
      </c>
      <c r="F1057" s="833" t="s">
        <v>2227</v>
      </c>
      <c r="G1057" s="833" t="s">
        <v>2269</v>
      </c>
      <c r="H1057" s="833" t="s">
        <v>606</v>
      </c>
      <c r="I1057" s="833" t="s">
        <v>2683</v>
      </c>
      <c r="J1057" s="833" t="s">
        <v>2733</v>
      </c>
      <c r="K1057" s="833"/>
      <c r="L1057" s="836">
        <v>250</v>
      </c>
      <c r="M1057" s="836">
        <v>250</v>
      </c>
      <c r="N1057" s="833">
        <v>1</v>
      </c>
      <c r="O1057" s="837">
        <v>1</v>
      </c>
      <c r="P1057" s="836"/>
      <c r="Q1057" s="838">
        <v>0</v>
      </c>
      <c r="R1057" s="833"/>
      <c r="S1057" s="838">
        <v>0</v>
      </c>
      <c r="T1057" s="837"/>
      <c r="U1057" s="839">
        <v>0</v>
      </c>
    </row>
    <row r="1058" spans="1:21" ht="14.45" customHeight="1" x14ac:dyDescent="0.2">
      <c r="A1058" s="832">
        <v>11</v>
      </c>
      <c r="B1058" s="833" t="s">
        <v>2224</v>
      </c>
      <c r="C1058" s="833" t="s">
        <v>2230</v>
      </c>
      <c r="D1058" s="834" t="s">
        <v>4292</v>
      </c>
      <c r="E1058" s="835" t="s">
        <v>2256</v>
      </c>
      <c r="F1058" s="833" t="s">
        <v>2227</v>
      </c>
      <c r="G1058" s="833" t="s">
        <v>2269</v>
      </c>
      <c r="H1058" s="833" t="s">
        <v>606</v>
      </c>
      <c r="I1058" s="833" t="s">
        <v>2480</v>
      </c>
      <c r="J1058" s="833" t="s">
        <v>3023</v>
      </c>
      <c r="K1058" s="833" t="s">
        <v>3024</v>
      </c>
      <c r="L1058" s="836">
        <v>2140.3000000000002</v>
      </c>
      <c r="M1058" s="836">
        <v>4280.6000000000004</v>
      </c>
      <c r="N1058" s="833">
        <v>2</v>
      </c>
      <c r="O1058" s="837">
        <v>2</v>
      </c>
      <c r="P1058" s="836">
        <v>2140.3000000000002</v>
      </c>
      <c r="Q1058" s="838">
        <v>0.5</v>
      </c>
      <c r="R1058" s="833">
        <v>1</v>
      </c>
      <c r="S1058" s="838">
        <v>0.5</v>
      </c>
      <c r="T1058" s="837">
        <v>1</v>
      </c>
      <c r="U1058" s="839">
        <v>0.5</v>
      </c>
    </row>
    <row r="1059" spans="1:21" ht="14.45" customHeight="1" x14ac:dyDescent="0.2">
      <c r="A1059" s="832">
        <v>11</v>
      </c>
      <c r="B1059" s="833" t="s">
        <v>2224</v>
      </c>
      <c r="C1059" s="833" t="s">
        <v>2230</v>
      </c>
      <c r="D1059" s="834" t="s">
        <v>4292</v>
      </c>
      <c r="E1059" s="835" t="s">
        <v>2256</v>
      </c>
      <c r="F1059" s="833" t="s">
        <v>2227</v>
      </c>
      <c r="G1059" s="833" t="s">
        <v>2269</v>
      </c>
      <c r="H1059" s="833" t="s">
        <v>606</v>
      </c>
      <c r="I1059" s="833" t="s">
        <v>3372</v>
      </c>
      <c r="J1059" s="833" t="s">
        <v>3092</v>
      </c>
      <c r="K1059" s="833" t="s">
        <v>3373</v>
      </c>
      <c r="L1059" s="836">
        <v>180</v>
      </c>
      <c r="M1059" s="836">
        <v>360</v>
      </c>
      <c r="N1059" s="833">
        <v>2</v>
      </c>
      <c r="O1059" s="837">
        <v>1</v>
      </c>
      <c r="P1059" s="836"/>
      <c r="Q1059" s="838">
        <v>0</v>
      </c>
      <c r="R1059" s="833"/>
      <c r="S1059" s="838">
        <v>0</v>
      </c>
      <c r="T1059" s="837"/>
      <c r="U1059" s="839">
        <v>0</v>
      </c>
    </row>
    <row r="1060" spans="1:21" ht="14.45" customHeight="1" x14ac:dyDescent="0.2">
      <c r="A1060" s="832">
        <v>11</v>
      </c>
      <c r="B1060" s="833" t="s">
        <v>2224</v>
      </c>
      <c r="C1060" s="833" t="s">
        <v>2230</v>
      </c>
      <c r="D1060" s="834" t="s">
        <v>4292</v>
      </c>
      <c r="E1060" s="835" t="s">
        <v>2256</v>
      </c>
      <c r="F1060" s="833" t="s">
        <v>2227</v>
      </c>
      <c r="G1060" s="833" t="s">
        <v>2269</v>
      </c>
      <c r="H1060" s="833" t="s">
        <v>606</v>
      </c>
      <c r="I1060" s="833" t="s">
        <v>3374</v>
      </c>
      <c r="J1060" s="833" t="s">
        <v>3375</v>
      </c>
      <c r="K1060" s="833"/>
      <c r="L1060" s="836">
        <v>400</v>
      </c>
      <c r="M1060" s="836">
        <v>400</v>
      </c>
      <c r="N1060" s="833">
        <v>1</v>
      </c>
      <c r="O1060" s="837">
        <v>1</v>
      </c>
      <c r="P1060" s="836">
        <v>400</v>
      </c>
      <c r="Q1060" s="838">
        <v>1</v>
      </c>
      <c r="R1060" s="833">
        <v>1</v>
      </c>
      <c r="S1060" s="838">
        <v>1</v>
      </c>
      <c r="T1060" s="837">
        <v>1</v>
      </c>
      <c r="U1060" s="839">
        <v>1</v>
      </c>
    </row>
    <row r="1061" spans="1:21" ht="14.45" customHeight="1" x14ac:dyDescent="0.2">
      <c r="A1061" s="832">
        <v>11</v>
      </c>
      <c r="B1061" s="833" t="s">
        <v>2224</v>
      </c>
      <c r="C1061" s="833" t="s">
        <v>2230</v>
      </c>
      <c r="D1061" s="834" t="s">
        <v>4292</v>
      </c>
      <c r="E1061" s="835" t="s">
        <v>2256</v>
      </c>
      <c r="F1061" s="833" t="s">
        <v>2227</v>
      </c>
      <c r="G1061" s="833" t="s">
        <v>2269</v>
      </c>
      <c r="H1061" s="833" t="s">
        <v>606</v>
      </c>
      <c r="I1061" s="833" t="s">
        <v>3376</v>
      </c>
      <c r="J1061" s="833" t="s">
        <v>3377</v>
      </c>
      <c r="K1061" s="833" t="s">
        <v>3378</v>
      </c>
      <c r="L1061" s="836">
        <v>659.94</v>
      </c>
      <c r="M1061" s="836">
        <v>659.94</v>
      </c>
      <c r="N1061" s="833">
        <v>1</v>
      </c>
      <c r="O1061" s="837">
        <v>1</v>
      </c>
      <c r="P1061" s="836">
        <v>659.94</v>
      </c>
      <c r="Q1061" s="838">
        <v>1</v>
      </c>
      <c r="R1061" s="833">
        <v>1</v>
      </c>
      <c r="S1061" s="838">
        <v>1</v>
      </c>
      <c r="T1061" s="837">
        <v>1</v>
      </c>
      <c r="U1061" s="839">
        <v>1</v>
      </c>
    </row>
    <row r="1062" spans="1:21" ht="14.45" customHeight="1" x14ac:dyDescent="0.2">
      <c r="A1062" s="832">
        <v>11</v>
      </c>
      <c r="B1062" s="833" t="s">
        <v>2224</v>
      </c>
      <c r="C1062" s="833" t="s">
        <v>2230</v>
      </c>
      <c r="D1062" s="834" t="s">
        <v>4292</v>
      </c>
      <c r="E1062" s="835" t="s">
        <v>2256</v>
      </c>
      <c r="F1062" s="833" t="s">
        <v>2227</v>
      </c>
      <c r="G1062" s="833" t="s">
        <v>2269</v>
      </c>
      <c r="H1062" s="833" t="s">
        <v>606</v>
      </c>
      <c r="I1062" s="833" t="s">
        <v>3070</v>
      </c>
      <c r="J1062" s="833" t="s">
        <v>3094</v>
      </c>
      <c r="K1062" s="833" t="s">
        <v>3095</v>
      </c>
      <c r="L1062" s="836">
        <v>1600</v>
      </c>
      <c r="M1062" s="836">
        <v>1600</v>
      </c>
      <c r="N1062" s="833">
        <v>1</v>
      </c>
      <c r="O1062" s="837">
        <v>1</v>
      </c>
      <c r="P1062" s="836">
        <v>1600</v>
      </c>
      <c r="Q1062" s="838">
        <v>1</v>
      </c>
      <c r="R1062" s="833">
        <v>1</v>
      </c>
      <c r="S1062" s="838">
        <v>1</v>
      </c>
      <c r="T1062" s="837">
        <v>1</v>
      </c>
      <c r="U1062" s="839">
        <v>1</v>
      </c>
    </row>
    <row r="1063" spans="1:21" ht="14.45" customHeight="1" x14ac:dyDescent="0.2">
      <c r="A1063" s="832">
        <v>11</v>
      </c>
      <c r="B1063" s="833" t="s">
        <v>2224</v>
      </c>
      <c r="C1063" s="833" t="s">
        <v>2230</v>
      </c>
      <c r="D1063" s="834" t="s">
        <v>4292</v>
      </c>
      <c r="E1063" s="835" t="s">
        <v>2256</v>
      </c>
      <c r="F1063" s="833" t="s">
        <v>2227</v>
      </c>
      <c r="G1063" s="833" t="s">
        <v>2269</v>
      </c>
      <c r="H1063" s="833" t="s">
        <v>606</v>
      </c>
      <c r="I1063" s="833" t="s">
        <v>2752</v>
      </c>
      <c r="J1063" s="833" t="s">
        <v>2753</v>
      </c>
      <c r="K1063" s="833" t="s">
        <v>2754</v>
      </c>
      <c r="L1063" s="836">
        <v>350</v>
      </c>
      <c r="M1063" s="836">
        <v>350</v>
      </c>
      <c r="N1063" s="833">
        <v>1</v>
      </c>
      <c r="O1063" s="837">
        <v>1</v>
      </c>
      <c r="P1063" s="836">
        <v>350</v>
      </c>
      <c r="Q1063" s="838">
        <v>1</v>
      </c>
      <c r="R1063" s="833">
        <v>1</v>
      </c>
      <c r="S1063" s="838">
        <v>1</v>
      </c>
      <c r="T1063" s="837">
        <v>1</v>
      </c>
      <c r="U1063" s="839">
        <v>1</v>
      </c>
    </row>
    <row r="1064" spans="1:21" ht="14.45" customHeight="1" x14ac:dyDescent="0.2">
      <c r="A1064" s="832">
        <v>11</v>
      </c>
      <c r="B1064" s="833" t="s">
        <v>2224</v>
      </c>
      <c r="C1064" s="833" t="s">
        <v>2230</v>
      </c>
      <c r="D1064" s="834" t="s">
        <v>4292</v>
      </c>
      <c r="E1064" s="835" t="s">
        <v>2256</v>
      </c>
      <c r="F1064" s="833" t="s">
        <v>2227</v>
      </c>
      <c r="G1064" s="833" t="s">
        <v>2269</v>
      </c>
      <c r="H1064" s="833" t="s">
        <v>606</v>
      </c>
      <c r="I1064" s="833" t="s">
        <v>3379</v>
      </c>
      <c r="J1064" s="833" t="s">
        <v>3380</v>
      </c>
      <c r="K1064" s="833" t="s">
        <v>3381</v>
      </c>
      <c r="L1064" s="836">
        <v>997.5</v>
      </c>
      <c r="M1064" s="836">
        <v>997.5</v>
      </c>
      <c r="N1064" s="833">
        <v>1</v>
      </c>
      <c r="O1064" s="837">
        <v>1</v>
      </c>
      <c r="P1064" s="836"/>
      <c r="Q1064" s="838">
        <v>0</v>
      </c>
      <c r="R1064" s="833"/>
      <c r="S1064" s="838">
        <v>0</v>
      </c>
      <c r="T1064" s="837"/>
      <c r="U1064" s="839">
        <v>0</v>
      </c>
    </row>
    <row r="1065" spans="1:21" ht="14.45" customHeight="1" x14ac:dyDescent="0.2">
      <c r="A1065" s="832">
        <v>11</v>
      </c>
      <c r="B1065" s="833" t="s">
        <v>2224</v>
      </c>
      <c r="C1065" s="833" t="s">
        <v>2230</v>
      </c>
      <c r="D1065" s="834" t="s">
        <v>4292</v>
      </c>
      <c r="E1065" s="835" t="s">
        <v>2256</v>
      </c>
      <c r="F1065" s="833" t="s">
        <v>2227</v>
      </c>
      <c r="G1065" s="833" t="s">
        <v>2269</v>
      </c>
      <c r="H1065" s="833" t="s">
        <v>606</v>
      </c>
      <c r="I1065" s="833" t="s">
        <v>3360</v>
      </c>
      <c r="J1065" s="833" t="s">
        <v>3382</v>
      </c>
      <c r="K1065" s="833" t="s">
        <v>3383</v>
      </c>
      <c r="L1065" s="836">
        <v>1000</v>
      </c>
      <c r="M1065" s="836">
        <v>1000</v>
      </c>
      <c r="N1065" s="833">
        <v>1</v>
      </c>
      <c r="O1065" s="837">
        <v>1</v>
      </c>
      <c r="P1065" s="836"/>
      <c r="Q1065" s="838">
        <v>0</v>
      </c>
      <c r="R1065" s="833"/>
      <c r="S1065" s="838">
        <v>0</v>
      </c>
      <c r="T1065" s="837"/>
      <c r="U1065" s="839">
        <v>0</v>
      </c>
    </row>
    <row r="1066" spans="1:21" ht="14.45" customHeight="1" x14ac:dyDescent="0.2">
      <c r="A1066" s="832">
        <v>11</v>
      </c>
      <c r="B1066" s="833" t="s">
        <v>2224</v>
      </c>
      <c r="C1066" s="833" t="s">
        <v>2230</v>
      </c>
      <c r="D1066" s="834" t="s">
        <v>4292</v>
      </c>
      <c r="E1066" s="835" t="s">
        <v>2256</v>
      </c>
      <c r="F1066" s="833" t="s">
        <v>2227</v>
      </c>
      <c r="G1066" s="833" t="s">
        <v>2269</v>
      </c>
      <c r="H1066" s="833" t="s">
        <v>606</v>
      </c>
      <c r="I1066" s="833" t="s">
        <v>3384</v>
      </c>
      <c r="J1066" s="833" t="s">
        <v>3385</v>
      </c>
      <c r="K1066" s="833" t="s">
        <v>3386</v>
      </c>
      <c r="L1066" s="836">
        <v>1000</v>
      </c>
      <c r="M1066" s="836">
        <v>1000</v>
      </c>
      <c r="N1066" s="833">
        <v>1</v>
      </c>
      <c r="O1066" s="837">
        <v>1</v>
      </c>
      <c r="P1066" s="836">
        <v>1000</v>
      </c>
      <c r="Q1066" s="838">
        <v>1</v>
      </c>
      <c r="R1066" s="833">
        <v>1</v>
      </c>
      <c r="S1066" s="838">
        <v>1</v>
      </c>
      <c r="T1066" s="837">
        <v>1</v>
      </c>
      <c r="U1066" s="839">
        <v>1</v>
      </c>
    </row>
    <row r="1067" spans="1:21" ht="14.45" customHeight="1" x14ac:dyDescent="0.2">
      <c r="A1067" s="832">
        <v>11</v>
      </c>
      <c r="B1067" s="833" t="s">
        <v>2224</v>
      </c>
      <c r="C1067" s="833" t="s">
        <v>2230</v>
      </c>
      <c r="D1067" s="834" t="s">
        <v>4292</v>
      </c>
      <c r="E1067" s="835" t="s">
        <v>2256</v>
      </c>
      <c r="F1067" s="833" t="s">
        <v>2227</v>
      </c>
      <c r="G1067" s="833" t="s">
        <v>2269</v>
      </c>
      <c r="H1067" s="833" t="s">
        <v>606</v>
      </c>
      <c r="I1067" s="833" t="s">
        <v>3387</v>
      </c>
      <c r="J1067" s="833" t="s">
        <v>3388</v>
      </c>
      <c r="K1067" s="833" t="s">
        <v>3389</v>
      </c>
      <c r="L1067" s="836">
        <v>750</v>
      </c>
      <c r="M1067" s="836">
        <v>750</v>
      </c>
      <c r="N1067" s="833">
        <v>1</v>
      </c>
      <c r="O1067" s="837">
        <v>1</v>
      </c>
      <c r="P1067" s="836">
        <v>750</v>
      </c>
      <c r="Q1067" s="838">
        <v>1</v>
      </c>
      <c r="R1067" s="833">
        <v>1</v>
      </c>
      <c r="S1067" s="838">
        <v>1</v>
      </c>
      <c r="T1067" s="837">
        <v>1</v>
      </c>
      <c r="U1067" s="839">
        <v>1</v>
      </c>
    </row>
    <row r="1068" spans="1:21" ht="14.45" customHeight="1" x14ac:dyDescent="0.2">
      <c r="A1068" s="832">
        <v>11</v>
      </c>
      <c r="B1068" s="833" t="s">
        <v>2224</v>
      </c>
      <c r="C1068" s="833" t="s">
        <v>2230</v>
      </c>
      <c r="D1068" s="834" t="s">
        <v>4292</v>
      </c>
      <c r="E1068" s="835" t="s">
        <v>2256</v>
      </c>
      <c r="F1068" s="833" t="s">
        <v>2227</v>
      </c>
      <c r="G1068" s="833" t="s">
        <v>2292</v>
      </c>
      <c r="H1068" s="833" t="s">
        <v>606</v>
      </c>
      <c r="I1068" s="833" t="s">
        <v>2523</v>
      </c>
      <c r="J1068" s="833" t="s">
        <v>2524</v>
      </c>
      <c r="K1068" s="833" t="s">
        <v>2525</v>
      </c>
      <c r="L1068" s="836">
        <v>950</v>
      </c>
      <c r="M1068" s="836">
        <v>950</v>
      </c>
      <c r="N1068" s="833">
        <v>1</v>
      </c>
      <c r="O1068" s="837">
        <v>1</v>
      </c>
      <c r="P1068" s="836">
        <v>950</v>
      </c>
      <c r="Q1068" s="838">
        <v>1</v>
      </c>
      <c r="R1068" s="833">
        <v>1</v>
      </c>
      <c r="S1068" s="838">
        <v>1</v>
      </c>
      <c r="T1068" s="837">
        <v>1</v>
      </c>
      <c r="U1068" s="839">
        <v>1</v>
      </c>
    </row>
    <row r="1069" spans="1:21" ht="14.45" customHeight="1" x14ac:dyDescent="0.2">
      <c r="A1069" s="832">
        <v>11</v>
      </c>
      <c r="B1069" s="833" t="s">
        <v>2224</v>
      </c>
      <c r="C1069" s="833" t="s">
        <v>2230</v>
      </c>
      <c r="D1069" s="834" t="s">
        <v>4292</v>
      </c>
      <c r="E1069" s="835" t="s">
        <v>2256</v>
      </c>
      <c r="F1069" s="833" t="s">
        <v>2227</v>
      </c>
      <c r="G1069" s="833" t="s">
        <v>2292</v>
      </c>
      <c r="H1069" s="833" t="s">
        <v>606</v>
      </c>
      <c r="I1069" s="833" t="s">
        <v>3390</v>
      </c>
      <c r="J1069" s="833" t="s">
        <v>2276</v>
      </c>
      <c r="K1069" s="833"/>
      <c r="L1069" s="836">
        <v>1075</v>
      </c>
      <c r="M1069" s="836">
        <v>1075</v>
      </c>
      <c r="N1069" s="833">
        <v>1</v>
      </c>
      <c r="O1069" s="837">
        <v>1</v>
      </c>
      <c r="P1069" s="836"/>
      <c r="Q1069" s="838">
        <v>0</v>
      </c>
      <c r="R1069" s="833"/>
      <c r="S1069" s="838">
        <v>0</v>
      </c>
      <c r="T1069" s="837"/>
      <c r="U1069" s="839">
        <v>0</v>
      </c>
    </row>
    <row r="1070" spans="1:21" ht="14.45" customHeight="1" x14ac:dyDescent="0.2">
      <c r="A1070" s="832">
        <v>11</v>
      </c>
      <c r="B1070" s="833" t="s">
        <v>2224</v>
      </c>
      <c r="C1070" s="833" t="s">
        <v>2230</v>
      </c>
      <c r="D1070" s="834" t="s">
        <v>4292</v>
      </c>
      <c r="E1070" s="835" t="s">
        <v>2256</v>
      </c>
      <c r="F1070" s="833" t="s">
        <v>2227</v>
      </c>
      <c r="G1070" s="833" t="s">
        <v>2292</v>
      </c>
      <c r="H1070" s="833" t="s">
        <v>606</v>
      </c>
      <c r="I1070" s="833" t="s">
        <v>2345</v>
      </c>
      <c r="J1070" s="833" t="s">
        <v>2285</v>
      </c>
      <c r="K1070" s="833" t="s">
        <v>2352</v>
      </c>
      <c r="L1070" s="836">
        <v>200</v>
      </c>
      <c r="M1070" s="836">
        <v>3200</v>
      </c>
      <c r="N1070" s="833">
        <v>16</v>
      </c>
      <c r="O1070" s="837">
        <v>8</v>
      </c>
      <c r="P1070" s="836">
        <v>2000</v>
      </c>
      <c r="Q1070" s="838">
        <v>0.625</v>
      </c>
      <c r="R1070" s="833">
        <v>10</v>
      </c>
      <c r="S1070" s="838">
        <v>0.625</v>
      </c>
      <c r="T1070" s="837">
        <v>5</v>
      </c>
      <c r="U1070" s="839">
        <v>0.625</v>
      </c>
    </row>
    <row r="1071" spans="1:21" ht="14.45" customHeight="1" x14ac:dyDescent="0.2">
      <c r="A1071" s="832">
        <v>11</v>
      </c>
      <c r="B1071" s="833" t="s">
        <v>2224</v>
      </c>
      <c r="C1071" s="833" t="s">
        <v>2230</v>
      </c>
      <c r="D1071" s="834" t="s">
        <v>4292</v>
      </c>
      <c r="E1071" s="835" t="s">
        <v>2256</v>
      </c>
      <c r="F1071" s="833" t="s">
        <v>2227</v>
      </c>
      <c r="G1071" s="833" t="s">
        <v>2292</v>
      </c>
      <c r="H1071" s="833" t="s">
        <v>606</v>
      </c>
      <c r="I1071" s="833" t="s">
        <v>2293</v>
      </c>
      <c r="J1071" s="833" t="s">
        <v>2294</v>
      </c>
      <c r="K1071" s="833" t="s">
        <v>2295</v>
      </c>
      <c r="L1071" s="836">
        <v>278.75</v>
      </c>
      <c r="M1071" s="836">
        <v>19791.25</v>
      </c>
      <c r="N1071" s="833">
        <v>71</v>
      </c>
      <c r="O1071" s="837">
        <v>36</v>
      </c>
      <c r="P1071" s="836">
        <v>14773.75</v>
      </c>
      <c r="Q1071" s="838">
        <v>0.74647887323943662</v>
      </c>
      <c r="R1071" s="833">
        <v>53</v>
      </c>
      <c r="S1071" s="838">
        <v>0.74647887323943662</v>
      </c>
      <c r="T1071" s="837">
        <v>27</v>
      </c>
      <c r="U1071" s="839">
        <v>0.75</v>
      </c>
    </row>
    <row r="1072" spans="1:21" ht="14.45" customHeight="1" x14ac:dyDescent="0.2">
      <c r="A1072" s="832">
        <v>11</v>
      </c>
      <c r="B1072" s="833" t="s">
        <v>2224</v>
      </c>
      <c r="C1072" s="833" t="s">
        <v>2230</v>
      </c>
      <c r="D1072" s="834" t="s">
        <v>4292</v>
      </c>
      <c r="E1072" s="835" t="s">
        <v>2256</v>
      </c>
      <c r="F1072" s="833" t="s">
        <v>2227</v>
      </c>
      <c r="G1072" s="833" t="s">
        <v>2292</v>
      </c>
      <c r="H1072" s="833" t="s">
        <v>606</v>
      </c>
      <c r="I1072" s="833" t="s">
        <v>3391</v>
      </c>
      <c r="J1072" s="833" t="s">
        <v>3392</v>
      </c>
      <c r="K1072" s="833" t="s">
        <v>3393</v>
      </c>
      <c r="L1072" s="836">
        <v>1690</v>
      </c>
      <c r="M1072" s="836">
        <v>1690</v>
      </c>
      <c r="N1072" s="833">
        <v>1</v>
      </c>
      <c r="O1072" s="837">
        <v>1</v>
      </c>
      <c r="P1072" s="836"/>
      <c r="Q1072" s="838">
        <v>0</v>
      </c>
      <c r="R1072" s="833"/>
      <c r="S1072" s="838">
        <v>0</v>
      </c>
      <c r="T1072" s="837"/>
      <c r="U1072" s="839">
        <v>0</v>
      </c>
    </row>
    <row r="1073" spans="1:21" ht="14.45" customHeight="1" x14ac:dyDescent="0.2">
      <c r="A1073" s="832">
        <v>11</v>
      </c>
      <c r="B1073" s="833" t="s">
        <v>2224</v>
      </c>
      <c r="C1073" s="833" t="s">
        <v>2230</v>
      </c>
      <c r="D1073" s="834" t="s">
        <v>4292</v>
      </c>
      <c r="E1073" s="835" t="s">
        <v>2256</v>
      </c>
      <c r="F1073" s="833" t="s">
        <v>2227</v>
      </c>
      <c r="G1073" s="833" t="s">
        <v>2552</v>
      </c>
      <c r="H1073" s="833" t="s">
        <v>606</v>
      </c>
      <c r="I1073" s="833" t="s">
        <v>2761</v>
      </c>
      <c r="J1073" s="833" t="s">
        <v>2762</v>
      </c>
      <c r="K1073" s="833" t="s">
        <v>2763</v>
      </c>
      <c r="L1073" s="836">
        <v>1659.44</v>
      </c>
      <c r="M1073" s="836">
        <v>61399.280000000021</v>
      </c>
      <c r="N1073" s="833">
        <v>37</v>
      </c>
      <c r="O1073" s="837">
        <v>31</v>
      </c>
      <c r="P1073" s="836">
        <v>56420.960000000021</v>
      </c>
      <c r="Q1073" s="838">
        <v>0.91891891891891897</v>
      </c>
      <c r="R1073" s="833">
        <v>34</v>
      </c>
      <c r="S1073" s="838">
        <v>0.91891891891891897</v>
      </c>
      <c r="T1073" s="837">
        <v>29</v>
      </c>
      <c r="U1073" s="839">
        <v>0.93548387096774188</v>
      </c>
    </row>
    <row r="1074" spans="1:21" ht="14.45" customHeight="1" x14ac:dyDescent="0.2">
      <c r="A1074" s="832">
        <v>11</v>
      </c>
      <c r="B1074" s="833" t="s">
        <v>2224</v>
      </c>
      <c r="C1074" s="833" t="s">
        <v>2230</v>
      </c>
      <c r="D1074" s="834" t="s">
        <v>4292</v>
      </c>
      <c r="E1074" s="835" t="s">
        <v>2257</v>
      </c>
      <c r="F1074" s="833" t="s">
        <v>2225</v>
      </c>
      <c r="G1074" s="833" t="s">
        <v>2367</v>
      </c>
      <c r="H1074" s="833" t="s">
        <v>606</v>
      </c>
      <c r="I1074" s="833" t="s">
        <v>2368</v>
      </c>
      <c r="J1074" s="833" t="s">
        <v>2369</v>
      </c>
      <c r="K1074" s="833" t="s">
        <v>2370</v>
      </c>
      <c r="L1074" s="836">
        <v>23.49</v>
      </c>
      <c r="M1074" s="836">
        <v>23.49</v>
      </c>
      <c r="N1074" s="833">
        <v>1</v>
      </c>
      <c r="O1074" s="837">
        <v>1</v>
      </c>
      <c r="P1074" s="836"/>
      <c r="Q1074" s="838">
        <v>0</v>
      </c>
      <c r="R1074" s="833"/>
      <c r="S1074" s="838">
        <v>0</v>
      </c>
      <c r="T1074" s="837"/>
      <c r="U1074" s="839">
        <v>0</v>
      </c>
    </row>
    <row r="1075" spans="1:21" ht="14.45" customHeight="1" x14ac:dyDescent="0.2">
      <c r="A1075" s="832">
        <v>11</v>
      </c>
      <c r="B1075" s="833" t="s">
        <v>2224</v>
      </c>
      <c r="C1075" s="833" t="s">
        <v>2230</v>
      </c>
      <c r="D1075" s="834" t="s">
        <v>4292</v>
      </c>
      <c r="E1075" s="835" t="s">
        <v>2257</v>
      </c>
      <c r="F1075" s="833" t="s">
        <v>2225</v>
      </c>
      <c r="G1075" s="833" t="s">
        <v>2367</v>
      </c>
      <c r="H1075" s="833" t="s">
        <v>606</v>
      </c>
      <c r="I1075" s="833" t="s">
        <v>3394</v>
      </c>
      <c r="J1075" s="833" t="s">
        <v>2369</v>
      </c>
      <c r="K1075" s="833" t="s">
        <v>3395</v>
      </c>
      <c r="L1075" s="836">
        <v>0</v>
      </c>
      <c r="M1075" s="836">
        <v>0</v>
      </c>
      <c r="N1075" s="833">
        <v>1</v>
      </c>
      <c r="O1075" s="837">
        <v>1</v>
      </c>
      <c r="P1075" s="836">
        <v>0</v>
      </c>
      <c r="Q1075" s="838"/>
      <c r="R1075" s="833">
        <v>1</v>
      </c>
      <c r="S1075" s="838">
        <v>1</v>
      </c>
      <c r="T1075" s="837">
        <v>1</v>
      </c>
      <c r="U1075" s="839">
        <v>1</v>
      </c>
    </row>
    <row r="1076" spans="1:21" ht="14.45" customHeight="1" x14ac:dyDescent="0.2">
      <c r="A1076" s="832">
        <v>11</v>
      </c>
      <c r="B1076" s="833" t="s">
        <v>2224</v>
      </c>
      <c r="C1076" s="833" t="s">
        <v>2230</v>
      </c>
      <c r="D1076" s="834" t="s">
        <v>4292</v>
      </c>
      <c r="E1076" s="835" t="s">
        <v>2257</v>
      </c>
      <c r="F1076" s="833" t="s">
        <v>2225</v>
      </c>
      <c r="G1076" s="833" t="s">
        <v>3396</v>
      </c>
      <c r="H1076" s="833" t="s">
        <v>606</v>
      </c>
      <c r="I1076" s="833" t="s">
        <v>3397</v>
      </c>
      <c r="J1076" s="833" t="s">
        <v>3398</v>
      </c>
      <c r="K1076" s="833" t="s">
        <v>3399</v>
      </c>
      <c r="L1076" s="836">
        <v>143.34</v>
      </c>
      <c r="M1076" s="836">
        <v>286.68</v>
      </c>
      <c r="N1076" s="833">
        <v>2</v>
      </c>
      <c r="O1076" s="837">
        <v>1</v>
      </c>
      <c r="P1076" s="836">
        <v>286.68</v>
      </c>
      <c r="Q1076" s="838">
        <v>1</v>
      </c>
      <c r="R1076" s="833">
        <v>2</v>
      </c>
      <c r="S1076" s="838">
        <v>1</v>
      </c>
      <c r="T1076" s="837">
        <v>1</v>
      </c>
      <c r="U1076" s="839">
        <v>1</v>
      </c>
    </row>
    <row r="1077" spans="1:21" ht="14.45" customHeight="1" x14ac:dyDescent="0.2">
      <c r="A1077" s="832">
        <v>11</v>
      </c>
      <c r="B1077" s="833" t="s">
        <v>2224</v>
      </c>
      <c r="C1077" s="833" t="s">
        <v>2230</v>
      </c>
      <c r="D1077" s="834" t="s">
        <v>4292</v>
      </c>
      <c r="E1077" s="835" t="s">
        <v>2257</v>
      </c>
      <c r="F1077" s="833" t="s">
        <v>2225</v>
      </c>
      <c r="G1077" s="833" t="s">
        <v>2375</v>
      </c>
      <c r="H1077" s="833" t="s">
        <v>606</v>
      </c>
      <c r="I1077" s="833" t="s">
        <v>2559</v>
      </c>
      <c r="J1077" s="833" t="s">
        <v>2377</v>
      </c>
      <c r="K1077" s="833" t="s">
        <v>2378</v>
      </c>
      <c r="L1077" s="836">
        <v>159.71</v>
      </c>
      <c r="M1077" s="836">
        <v>2874.7799999999997</v>
      </c>
      <c r="N1077" s="833">
        <v>18</v>
      </c>
      <c r="O1077" s="837">
        <v>6</v>
      </c>
      <c r="P1077" s="836">
        <v>1437.3899999999999</v>
      </c>
      <c r="Q1077" s="838">
        <v>0.5</v>
      </c>
      <c r="R1077" s="833">
        <v>9</v>
      </c>
      <c r="S1077" s="838">
        <v>0.5</v>
      </c>
      <c r="T1077" s="837">
        <v>3</v>
      </c>
      <c r="U1077" s="839">
        <v>0.5</v>
      </c>
    </row>
    <row r="1078" spans="1:21" ht="14.45" customHeight="1" x14ac:dyDescent="0.2">
      <c r="A1078" s="832">
        <v>11</v>
      </c>
      <c r="B1078" s="833" t="s">
        <v>2224</v>
      </c>
      <c r="C1078" s="833" t="s">
        <v>2230</v>
      </c>
      <c r="D1078" s="834" t="s">
        <v>4292</v>
      </c>
      <c r="E1078" s="835" t="s">
        <v>2257</v>
      </c>
      <c r="F1078" s="833" t="s">
        <v>2225</v>
      </c>
      <c r="G1078" s="833" t="s">
        <v>2375</v>
      </c>
      <c r="H1078" s="833" t="s">
        <v>606</v>
      </c>
      <c r="I1078" s="833" t="s">
        <v>2376</v>
      </c>
      <c r="J1078" s="833" t="s">
        <v>2377</v>
      </c>
      <c r="K1078" s="833" t="s">
        <v>2378</v>
      </c>
      <c r="L1078" s="836">
        <v>159.71</v>
      </c>
      <c r="M1078" s="836">
        <v>21081.71999999999</v>
      </c>
      <c r="N1078" s="833">
        <v>132</v>
      </c>
      <c r="O1078" s="837">
        <v>49</v>
      </c>
      <c r="P1078" s="836">
        <v>17248.679999999989</v>
      </c>
      <c r="Q1078" s="838">
        <v>0.81818181818181801</v>
      </c>
      <c r="R1078" s="833">
        <v>108</v>
      </c>
      <c r="S1078" s="838">
        <v>0.81818181818181823</v>
      </c>
      <c r="T1078" s="837">
        <v>39</v>
      </c>
      <c r="U1078" s="839">
        <v>0.79591836734693877</v>
      </c>
    </row>
    <row r="1079" spans="1:21" ht="14.45" customHeight="1" x14ac:dyDescent="0.2">
      <c r="A1079" s="832">
        <v>11</v>
      </c>
      <c r="B1079" s="833" t="s">
        <v>2224</v>
      </c>
      <c r="C1079" s="833" t="s">
        <v>2230</v>
      </c>
      <c r="D1079" s="834" t="s">
        <v>4292</v>
      </c>
      <c r="E1079" s="835" t="s">
        <v>2257</v>
      </c>
      <c r="F1079" s="833" t="s">
        <v>2225</v>
      </c>
      <c r="G1079" s="833" t="s">
        <v>2328</v>
      </c>
      <c r="H1079" s="833" t="s">
        <v>650</v>
      </c>
      <c r="I1079" s="833" t="s">
        <v>1880</v>
      </c>
      <c r="J1079" s="833" t="s">
        <v>989</v>
      </c>
      <c r="K1079" s="833" t="s">
        <v>1029</v>
      </c>
      <c r="L1079" s="836">
        <v>170.52</v>
      </c>
      <c r="M1079" s="836">
        <v>341.04</v>
      </c>
      <c r="N1079" s="833">
        <v>2</v>
      </c>
      <c r="O1079" s="837">
        <v>1</v>
      </c>
      <c r="P1079" s="836">
        <v>341.04</v>
      </c>
      <c r="Q1079" s="838">
        <v>1</v>
      </c>
      <c r="R1079" s="833">
        <v>2</v>
      </c>
      <c r="S1079" s="838">
        <v>1</v>
      </c>
      <c r="T1079" s="837">
        <v>1</v>
      </c>
      <c r="U1079" s="839">
        <v>1</v>
      </c>
    </row>
    <row r="1080" spans="1:21" ht="14.45" customHeight="1" x14ac:dyDescent="0.2">
      <c r="A1080" s="832">
        <v>11</v>
      </c>
      <c r="B1080" s="833" t="s">
        <v>2224</v>
      </c>
      <c r="C1080" s="833" t="s">
        <v>2230</v>
      </c>
      <c r="D1080" s="834" t="s">
        <v>4292</v>
      </c>
      <c r="E1080" s="835" t="s">
        <v>2257</v>
      </c>
      <c r="F1080" s="833" t="s">
        <v>2225</v>
      </c>
      <c r="G1080" s="833" t="s">
        <v>2381</v>
      </c>
      <c r="H1080" s="833" t="s">
        <v>606</v>
      </c>
      <c r="I1080" s="833" t="s">
        <v>2382</v>
      </c>
      <c r="J1080" s="833" t="s">
        <v>2383</v>
      </c>
      <c r="K1080" s="833" t="s">
        <v>2384</v>
      </c>
      <c r="L1080" s="836">
        <v>52.87</v>
      </c>
      <c r="M1080" s="836">
        <v>2009.0599999999995</v>
      </c>
      <c r="N1080" s="833">
        <v>38</v>
      </c>
      <c r="O1080" s="837">
        <v>29</v>
      </c>
      <c r="P1080" s="836">
        <v>1321.7499999999995</v>
      </c>
      <c r="Q1080" s="838">
        <v>0.6578947368421052</v>
      </c>
      <c r="R1080" s="833">
        <v>25</v>
      </c>
      <c r="S1080" s="838">
        <v>0.65789473684210531</v>
      </c>
      <c r="T1080" s="837">
        <v>20</v>
      </c>
      <c r="U1080" s="839">
        <v>0.68965517241379315</v>
      </c>
    </row>
    <row r="1081" spans="1:21" ht="14.45" customHeight="1" x14ac:dyDescent="0.2">
      <c r="A1081" s="832">
        <v>11</v>
      </c>
      <c r="B1081" s="833" t="s">
        <v>2224</v>
      </c>
      <c r="C1081" s="833" t="s">
        <v>2230</v>
      </c>
      <c r="D1081" s="834" t="s">
        <v>4292</v>
      </c>
      <c r="E1081" s="835" t="s">
        <v>2257</v>
      </c>
      <c r="F1081" s="833" t="s">
        <v>2225</v>
      </c>
      <c r="G1081" s="833" t="s">
        <v>2894</v>
      </c>
      <c r="H1081" s="833" t="s">
        <v>606</v>
      </c>
      <c r="I1081" s="833" t="s">
        <v>3400</v>
      </c>
      <c r="J1081" s="833" t="s">
        <v>979</v>
      </c>
      <c r="K1081" s="833" t="s">
        <v>980</v>
      </c>
      <c r="L1081" s="836">
        <v>94.7</v>
      </c>
      <c r="M1081" s="836">
        <v>378.8</v>
      </c>
      <c r="N1081" s="833">
        <v>4</v>
      </c>
      <c r="O1081" s="837">
        <v>2</v>
      </c>
      <c r="P1081" s="836">
        <v>189.4</v>
      </c>
      <c r="Q1081" s="838">
        <v>0.5</v>
      </c>
      <c r="R1081" s="833">
        <v>2</v>
      </c>
      <c r="S1081" s="838">
        <v>0.5</v>
      </c>
      <c r="T1081" s="837">
        <v>1</v>
      </c>
      <c r="U1081" s="839">
        <v>0.5</v>
      </c>
    </row>
    <row r="1082" spans="1:21" ht="14.45" customHeight="1" x14ac:dyDescent="0.2">
      <c r="A1082" s="832">
        <v>11</v>
      </c>
      <c r="B1082" s="833" t="s">
        <v>2224</v>
      </c>
      <c r="C1082" s="833" t="s">
        <v>2230</v>
      </c>
      <c r="D1082" s="834" t="s">
        <v>4292</v>
      </c>
      <c r="E1082" s="835" t="s">
        <v>2257</v>
      </c>
      <c r="F1082" s="833" t="s">
        <v>2225</v>
      </c>
      <c r="G1082" s="833" t="s">
        <v>2412</v>
      </c>
      <c r="H1082" s="833" t="s">
        <v>606</v>
      </c>
      <c r="I1082" s="833" t="s">
        <v>2413</v>
      </c>
      <c r="J1082" s="833" t="s">
        <v>2414</v>
      </c>
      <c r="K1082" s="833" t="s">
        <v>2415</v>
      </c>
      <c r="L1082" s="836">
        <v>159.71</v>
      </c>
      <c r="M1082" s="836">
        <v>11019.990000000002</v>
      </c>
      <c r="N1082" s="833">
        <v>69</v>
      </c>
      <c r="O1082" s="837">
        <v>23</v>
      </c>
      <c r="P1082" s="836">
        <v>7186.9500000000007</v>
      </c>
      <c r="Q1082" s="838">
        <v>0.65217391304347827</v>
      </c>
      <c r="R1082" s="833">
        <v>45</v>
      </c>
      <c r="S1082" s="838">
        <v>0.65217391304347827</v>
      </c>
      <c r="T1082" s="837">
        <v>15</v>
      </c>
      <c r="U1082" s="839">
        <v>0.65217391304347827</v>
      </c>
    </row>
    <row r="1083" spans="1:21" ht="14.45" customHeight="1" x14ac:dyDescent="0.2">
      <c r="A1083" s="832">
        <v>11</v>
      </c>
      <c r="B1083" s="833" t="s">
        <v>2224</v>
      </c>
      <c r="C1083" s="833" t="s">
        <v>2230</v>
      </c>
      <c r="D1083" s="834" t="s">
        <v>4292</v>
      </c>
      <c r="E1083" s="835" t="s">
        <v>2257</v>
      </c>
      <c r="F1083" s="833" t="s">
        <v>2225</v>
      </c>
      <c r="G1083" s="833" t="s">
        <v>2273</v>
      </c>
      <c r="H1083" s="833" t="s">
        <v>650</v>
      </c>
      <c r="I1083" s="833" t="s">
        <v>2296</v>
      </c>
      <c r="J1083" s="833" t="s">
        <v>771</v>
      </c>
      <c r="K1083" s="833" t="s">
        <v>2297</v>
      </c>
      <c r="L1083" s="836">
        <v>1385.62</v>
      </c>
      <c r="M1083" s="836">
        <v>1385.62</v>
      </c>
      <c r="N1083" s="833">
        <v>1</v>
      </c>
      <c r="O1083" s="837">
        <v>1</v>
      </c>
      <c r="P1083" s="836">
        <v>1385.62</v>
      </c>
      <c r="Q1083" s="838">
        <v>1</v>
      </c>
      <c r="R1083" s="833">
        <v>1</v>
      </c>
      <c r="S1083" s="838">
        <v>1</v>
      </c>
      <c r="T1083" s="837">
        <v>1</v>
      </c>
      <c r="U1083" s="839">
        <v>1</v>
      </c>
    </row>
    <row r="1084" spans="1:21" ht="14.45" customHeight="1" x14ac:dyDescent="0.2">
      <c r="A1084" s="832">
        <v>11</v>
      </c>
      <c r="B1084" s="833" t="s">
        <v>2224</v>
      </c>
      <c r="C1084" s="833" t="s">
        <v>2230</v>
      </c>
      <c r="D1084" s="834" t="s">
        <v>4292</v>
      </c>
      <c r="E1084" s="835" t="s">
        <v>2257</v>
      </c>
      <c r="F1084" s="833" t="s">
        <v>2225</v>
      </c>
      <c r="G1084" s="833" t="s">
        <v>2273</v>
      </c>
      <c r="H1084" s="833" t="s">
        <v>650</v>
      </c>
      <c r="I1084" s="833" t="s">
        <v>1821</v>
      </c>
      <c r="J1084" s="833" t="s">
        <v>765</v>
      </c>
      <c r="K1084" s="833" t="s">
        <v>1822</v>
      </c>
      <c r="L1084" s="836">
        <v>736.33</v>
      </c>
      <c r="M1084" s="836">
        <v>736.33</v>
      </c>
      <c r="N1084" s="833">
        <v>1</v>
      </c>
      <c r="O1084" s="837">
        <v>1</v>
      </c>
      <c r="P1084" s="836">
        <v>736.33</v>
      </c>
      <c r="Q1084" s="838">
        <v>1</v>
      </c>
      <c r="R1084" s="833">
        <v>1</v>
      </c>
      <c r="S1084" s="838">
        <v>1</v>
      </c>
      <c r="T1084" s="837">
        <v>1</v>
      </c>
      <c r="U1084" s="839">
        <v>1</v>
      </c>
    </row>
    <row r="1085" spans="1:21" ht="14.45" customHeight="1" x14ac:dyDescent="0.2">
      <c r="A1085" s="832">
        <v>11</v>
      </c>
      <c r="B1085" s="833" t="s">
        <v>2224</v>
      </c>
      <c r="C1085" s="833" t="s">
        <v>2230</v>
      </c>
      <c r="D1085" s="834" t="s">
        <v>4292</v>
      </c>
      <c r="E1085" s="835" t="s">
        <v>2257</v>
      </c>
      <c r="F1085" s="833" t="s">
        <v>2225</v>
      </c>
      <c r="G1085" s="833" t="s">
        <v>2273</v>
      </c>
      <c r="H1085" s="833" t="s">
        <v>650</v>
      </c>
      <c r="I1085" s="833" t="s">
        <v>1825</v>
      </c>
      <c r="J1085" s="833" t="s">
        <v>765</v>
      </c>
      <c r="K1085" s="833" t="s">
        <v>1826</v>
      </c>
      <c r="L1085" s="836">
        <v>490.89</v>
      </c>
      <c r="M1085" s="836">
        <v>981.78</v>
      </c>
      <c r="N1085" s="833">
        <v>2</v>
      </c>
      <c r="O1085" s="837">
        <v>2</v>
      </c>
      <c r="P1085" s="836">
        <v>981.78</v>
      </c>
      <c r="Q1085" s="838">
        <v>1</v>
      </c>
      <c r="R1085" s="833">
        <v>2</v>
      </c>
      <c r="S1085" s="838">
        <v>1</v>
      </c>
      <c r="T1085" s="837">
        <v>2</v>
      </c>
      <c r="U1085" s="839">
        <v>1</v>
      </c>
    </row>
    <row r="1086" spans="1:21" ht="14.45" customHeight="1" x14ac:dyDescent="0.2">
      <c r="A1086" s="832">
        <v>11</v>
      </c>
      <c r="B1086" s="833" t="s">
        <v>2224</v>
      </c>
      <c r="C1086" s="833" t="s">
        <v>2230</v>
      </c>
      <c r="D1086" s="834" t="s">
        <v>4292</v>
      </c>
      <c r="E1086" s="835" t="s">
        <v>2257</v>
      </c>
      <c r="F1086" s="833" t="s">
        <v>2225</v>
      </c>
      <c r="G1086" s="833" t="s">
        <v>2335</v>
      </c>
      <c r="H1086" s="833" t="s">
        <v>606</v>
      </c>
      <c r="I1086" s="833" t="s">
        <v>2336</v>
      </c>
      <c r="J1086" s="833" t="s">
        <v>668</v>
      </c>
      <c r="K1086" s="833" t="s">
        <v>2337</v>
      </c>
      <c r="L1086" s="836">
        <v>35.25</v>
      </c>
      <c r="M1086" s="836">
        <v>3525</v>
      </c>
      <c r="N1086" s="833">
        <v>100</v>
      </c>
      <c r="O1086" s="837">
        <v>92</v>
      </c>
      <c r="P1086" s="836">
        <v>2220.75</v>
      </c>
      <c r="Q1086" s="838">
        <v>0.63</v>
      </c>
      <c r="R1086" s="833">
        <v>63</v>
      </c>
      <c r="S1086" s="838">
        <v>0.63</v>
      </c>
      <c r="T1086" s="837">
        <v>58</v>
      </c>
      <c r="U1086" s="839">
        <v>0.63043478260869568</v>
      </c>
    </row>
    <row r="1087" spans="1:21" ht="14.45" customHeight="1" x14ac:dyDescent="0.2">
      <c r="A1087" s="832">
        <v>11</v>
      </c>
      <c r="B1087" s="833" t="s">
        <v>2224</v>
      </c>
      <c r="C1087" s="833" t="s">
        <v>2230</v>
      </c>
      <c r="D1087" s="834" t="s">
        <v>4292</v>
      </c>
      <c r="E1087" s="835" t="s">
        <v>2257</v>
      </c>
      <c r="F1087" s="833" t="s">
        <v>2225</v>
      </c>
      <c r="G1087" s="833" t="s">
        <v>2335</v>
      </c>
      <c r="H1087" s="833" t="s">
        <v>606</v>
      </c>
      <c r="I1087" s="833" t="s">
        <v>2357</v>
      </c>
      <c r="J1087" s="833" t="s">
        <v>668</v>
      </c>
      <c r="K1087" s="833" t="s">
        <v>2358</v>
      </c>
      <c r="L1087" s="836">
        <v>35.25</v>
      </c>
      <c r="M1087" s="836">
        <v>1445.25</v>
      </c>
      <c r="N1087" s="833">
        <v>41</v>
      </c>
      <c r="O1087" s="837">
        <v>31</v>
      </c>
      <c r="P1087" s="836">
        <v>916.5</v>
      </c>
      <c r="Q1087" s="838">
        <v>0.63414634146341464</v>
      </c>
      <c r="R1087" s="833">
        <v>26</v>
      </c>
      <c r="S1087" s="838">
        <v>0.63414634146341464</v>
      </c>
      <c r="T1087" s="837">
        <v>19</v>
      </c>
      <c r="U1087" s="839">
        <v>0.61290322580645162</v>
      </c>
    </row>
    <row r="1088" spans="1:21" ht="14.45" customHeight="1" x14ac:dyDescent="0.2">
      <c r="A1088" s="832">
        <v>11</v>
      </c>
      <c r="B1088" s="833" t="s">
        <v>2224</v>
      </c>
      <c r="C1088" s="833" t="s">
        <v>2230</v>
      </c>
      <c r="D1088" s="834" t="s">
        <v>4292</v>
      </c>
      <c r="E1088" s="835" t="s">
        <v>2257</v>
      </c>
      <c r="F1088" s="833" t="s">
        <v>2225</v>
      </c>
      <c r="G1088" s="833" t="s">
        <v>2335</v>
      </c>
      <c r="H1088" s="833" t="s">
        <v>606</v>
      </c>
      <c r="I1088" s="833" t="s">
        <v>2359</v>
      </c>
      <c r="J1088" s="833" t="s">
        <v>2360</v>
      </c>
      <c r="K1088" s="833" t="s">
        <v>2361</v>
      </c>
      <c r="L1088" s="836">
        <v>35.25</v>
      </c>
      <c r="M1088" s="836">
        <v>176.25</v>
      </c>
      <c r="N1088" s="833">
        <v>5</v>
      </c>
      <c r="O1088" s="837">
        <v>5</v>
      </c>
      <c r="P1088" s="836">
        <v>70.5</v>
      </c>
      <c r="Q1088" s="838">
        <v>0.4</v>
      </c>
      <c r="R1088" s="833">
        <v>2</v>
      </c>
      <c r="S1088" s="838">
        <v>0.4</v>
      </c>
      <c r="T1088" s="837">
        <v>2</v>
      </c>
      <c r="U1088" s="839">
        <v>0.4</v>
      </c>
    </row>
    <row r="1089" spans="1:21" ht="14.45" customHeight="1" x14ac:dyDescent="0.2">
      <c r="A1089" s="832">
        <v>11</v>
      </c>
      <c r="B1089" s="833" t="s">
        <v>2224</v>
      </c>
      <c r="C1089" s="833" t="s">
        <v>2230</v>
      </c>
      <c r="D1089" s="834" t="s">
        <v>4292</v>
      </c>
      <c r="E1089" s="835" t="s">
        <v>2257</v>
      </c>
      <c r="F1089" s="833" t="s">
        <v>2225</v>
      </c>
      <c r="G1089" s="833" t="s">
        <v>2447</v>
      </c>
      <c r="H1089" s="833" t="s">
        <v>606</v>
      </c>
      <c r="I1089" s="833" t="s">
        <v>2451</v>
      </c>
      <c r="J1089" s="833" t="s">
        <v>2452</v>
      </c>
      <c r="K1089" s="833" t="s">
        <v>2453</v>
      </c>
      <c r="L1089" s="836">
        <v>177.92</v>
      </c>
      <c r="M1089" s="836">
        <v>2135.04</v>
      </c>
      <c r="N1089" s="833">
        <v>12</v>
      </c>
      <c r="O1089" s="837">
        <v>5</v>
      </c>
      <c r="P1089" s="836">
        <v>1423.36</v>
      </c>
      <c r="Q1089" s="838">
        <v>0.66666666666666663</v>
      </c>
      <c r="R1089" s="833">
        <v>8</v>
      </c>
      <c r="S1089" s="838">
        <v>0.66666666666666663</v>
      </c>
      <c r="T1089" s="837">
        <v>3</v>
      </c>
      <c r="U1089" s="839">
        <v>0.6</v>
      </c>
    </row>
    <row r="1090" spans="1:21" ht="14.45" customHeight="1" x14ac:dyDescent="0.2">
      <c r="A1090" s="832">
        <v>11</v>
      </c>
      <c r="B1090" s="833" t="s">
        <v>2224</v>
      </c>
      <c r="C1090" s="833" t="s">
        <v>2230</v>
      </c>
      <c r="D1090" s="834" t="s">
        <v>4292</v>
      </c>
      <c r="E1090" s="835" t="s">
        <v>2257</v>
      </c>
      <c r="F1090" s="833" t="s">
        <v>2225</v>
      </c>
      <c r="G1090" s="833" t="s">
        <v>2458</v>
      </c>
      <c r="H1090" s="833" t="s">
        <v>606</v>
      </c>
      <c r="I1090" s="833" t="s">
        <v>2467</v>
      </c>
      <c r="J1090" s="833" t="s">
        <v>991</v>
      </c>
      <c r="K1090" s="833" t="s">
        <v>2468</v>
      </c>
      <c r="L1090" s="836">
        <v>50.32</v>
      </c>
      <c r="M1090" s="836">
        <v>50.32</v>
      </c>
      <c r="N1090" s="833">
        <v>1</v>
      </c>
      <c r="O1090" s="837">
        <v>1</v>
      </c>
      <c r="P1090" s="836"/>
      <c r="Q1090" s="838">
        <v>0</v>
      </c>
      <c r="R1090" s="833"/>
      <c r="S1090" s="838">
        <v>0</v>
      </c>
      <c r="T1090" s="837"/>
      <c r="U1090" s="839">
        <v>0</v>
      </c>
    </row>
    <row r="1091" spans="1:21" ht="14.45" customHeight="1" x14ac:dyDescent="0.2">
      <c r="A1091" s="832">
        <v>11</v>
      </c>
      <c r="B1091" s="833" t="s">
        <v>2224</v>
      </c>
      <c r="C1091" s="833" t="s">
        <v>2230</v>
      </c>
      <c r="D1091" s="834" t="s">
        <v>4292</v>
      </c>
      <c r="E1091" s="835" t="s">
        <v>2257</v>
      </c>
      <c r="F1091" s="833" t="s">
        <v>2225</v>
      </c>
      <c r="G1091" s="833" t="s">
        <v>2458</v>
      </c>
      <c r="H1091" s="833" t="s">
        <v>606</v>
      </c>
      <c r="I1091" s="833" t="s">
        <v>3401</v>
      </c>
      <c r="J1091" s="833" t="s">
        <v>991</v>
      </c>
      <c r="K1091" s="833" t="s">
        <v>3402</v>
      </c>
      <c r="L1091" s="836">
        <v>16.77</v>
      </c>
      <c r="M1091" s="836">
        <v>16.77</v>
      </c>
      <c r="N1091" s="833">
        <v>1</v>
      </c>
      <c r="O1091" s="837">
        <v>1</v>
      </c>
      <c r="P1091" s="836">
        <v>16.77</v>
      </c>
      <c r="Q1091" s="838">
        <v>1</v>
      </c>
      <c r="R1091" s="833">
        <v>1</v>
      </c>
      <c r="S1091" s="838">
        <v>1</v>
      </c>
      <c r="T1091" s="837">
        <v>1</v>
      </c>
      <c r="U1091" s="839">
        <v>1</v>
      </c>
    </row>
    <row r="1092" spans="1:21" ht="14.45" customHeight="1" x14ac:dyDescent="0.2">
      <c r="A1092" s="832">
        <v>11</v>
      </c>
      <c r="B1092" s="833" t="s">
        <v>2224</v>
      </c>
      <c r="C1092" s="833" t="s">
        <v>2230</v>
      </c>
      <c r="D1092" s="834" t="s">
        <v>4292</v>
      </c>
      <c r="E1092" s="835" t="s">
        <v>2257</v>
      </c>
      <c r="F1092" s="833" t="s">
        <v>2225</v>
      </c>
      <c r="G1092" s="833" t="s">
        <v>2342</v>
      </c>
      <c r="H1092" s="833" t="s">
        <v>650</v>
      </c>
      <c r="I1092" s="833" t="s">
        <v>1991</v>
      </c>
      <c r="J1092" s="833" t="s">
        <v>1013</v>
      </c>
      <c r="K1092" s="833" t="s">
        <v>1992</v>
      </c>
      <c r="L1092" s="836">
        <v>154.36000000000001</v>
      </c>
      <c r="M1092" s="836">
        <v>463.08000000000004</v>
      </c>
      <c r="N1092" s="833">
        <v>3</v>
      </c>
      <c r="O1092" s="837">
        <v>2</v>
      </c>
      <c r="P1092" s="836">
        <v>308.72000000000003</v>
      </c>
      <c r="Q1092" s="838">
        <v>0.66666666666666663</v>
      </c>
      <c r="R1092" s="833">
        <v>2</v>
      </c>
      <c r="S1092" s="838">
        <v>0.66666666666666663</v>
      </c>
      <c r="T1092" s="837">
        <v>1</v>
      </c>
      <c r="U1092" s="839">
        <v>0.5</v>
      </c>
    </row>
    <row r="1093" spans="1:21" ht="14.45" customHeight="1" x14ac:dyDescent="0.2">
      <c r="A1093" s="832">
        <v>11</v>
      </c>
      <c r="B1093" s="833" t="s">
        <v>2224</v>
      </c>
      <c r="C1093" s="833" t="s">
        <v>2230</v>
      </c>
      <c r="D1093" s="834" t="s">
        <v>4292</v>
      </c>
      <c r="E1093" s="835" t="s">
        <v>2257</v>
      </c>
      <c r="F1093" s="833" t="s">
        <v>2227</v>
      </c>
      <c r="G1093" s="833" t="s">
        <v>2274</v>
      </c>
      <c r="H1093" s="833" t="s">
        <v>606</v>
      </c>
      <c r="I1093" s="833" t="s">
        <v>2275</v>
      </c>
      <c r="J1093" s="833" t="s">
        <v>2276</v>
      </c>
      <c r="K1093" s="833"/>
      <c r="L1093" s="836">
        <v>245.43</v>
      </c>
      <c r="M1093" s="836">
        <v>490.86</v>
      </c>
      <c r="N1093" s="833">
        <v>2</v>
      </c>
      <c r="O1093" s="837">
        <v>2</v>
      </c>
      <c r="P1093" s="836">
        <v>490.86</v>
      </c>
      <c r="Q1093" s="838">
        <v>1</v>
      </c>
      <c r="R1093" s="833">
        <v>2</v>
      </c>
      <c r="S1093" s="838">
        <v>1</v>
      </c>
      <c r="T1093" s="837">
        <v>2</v>
      </c>
      <c r="U1093" s="839">
        <v>1</v>
      </c>
    </row>
    <row r="1094" spans="1:21" ht="14.45" customHeight="1" x14ac:dyDescent="0.2">
      <c r="A1094" s="832">
        <v>11</v>
      </c>
      <c r="B1094" s="833" t="s">
        <v>2224</v>
      </c>
      <c r="C1094" s="833" t="s">
        <v>2230</v>
      </c>
      <c r="D1094" s="834" t="s">
        <v>4292</v>
      </c>
      <c r="E1094" s="835" t="s">
        <v>2257</v>
      </c>
      <c r="F1094" s="833" t="s">
        <v>2227</v>
      </c>
      <c r="G1094" s="833" t="s">
        <v>2274</v>
      </c>
      <c r="H1094" s="833" t="s">
        <v>606</v>
      </c>
      <c r="I1094" s="833" t="s">
        <v>2270</v>
      </c>
      <c r="J1094" s="833" t="s">
        <v>2271</v>
      </c>
      <c r="K1094" s="833" t="s">
        <v>2272</v>
      </c>
      <c r="L1094" s="836">
        <v>500</v>
      </c>
      <c r="M1094" s="836">
        <v>500</v>
      </c>
      <c r="N1094" s="833">
        <v>1</v>
      </c>
      <c r="O1094" s="837">
        <v>1</v>
      </c>
      <c r="P1094" s="836">
        <v>500</v>
      </c>
      <c r="Q1094" s="838">
        <v>1</v>
      </c>
      <c r="R1094" s="833">
        <v>1</v>
      </c>
      <c r="S1094" s="838">
        <v>1</v>
      </c>
      <c r="T1094" s="837">
        <v>1</v>
      </c>
      <c r="U1094" s="839">
        <v>1</v>
      </c>
    </row>
    <row r="1095" spans="1:21" ht="14.45" customHeight="1" x14ac:dyDescent="0.2">
      <c r="A1095" s="832">
        <v>11</v>
      </c>
      <c r="B1095" s="833" t="s">
        <v>2224</v>
      </c>
      <c r="C1095" s="833" t="s">
        <v>2230</v>
      </c>
      <c r="D1095" s="834" t="s">
        <v>4292</v>
      </c>
      <c r="E1095" s="835" t="s">
        <v>2257</v>
      </c>
      <c r="F1095" s="833" t="s">
        <v>2227</v>
      </c>
      <c r="G1095" s="833" t="s">
        <v>2274</v>
      </c>
      <c r="H1095" s="833" t="s">
        <v>606</v>
      </c>
      <c r="I1095" s="833" t="s">
        <v>2473</v>
      </c>
      <c r="J1095" s="833" t="s">
        <v>2474</v>
      </c>
      <c r="K1095" s="833" t="s">
        <v>2475</v>
      </c>
      <c r="L1095" s="836">
        <v>180</v>
      </c>
      <c r="M1095" s="836">
        <v>180</v>
      </c>
      <c r="N1095" s="833">
        <v>1</v>
      </c>
      <c r="O1095" s="837">
        <v>1</v>
      </c>
      <c r="P1095" s="836">
        <v>180</v>
      </c>
      <c r="Q1095" s="838">
        <v>1</v>
      </c>
      <c r="R1095" s="833">
        <v>1</v>
      </c>
      <c r="S1095" s="838">
        <v>1</v>
      </c>
      <c r="T1095" s="837">
        <v>1</v>
      </c>
      <c r="U1095" s="839">
        <v>1</v>
      </c>
    </row>
    <row r="1096" spans="1:21" ht="14.45" customHeight="1" x14ac:dyDescent="0.2">
      <c r="A1096" s="832">
        <v>11</v>
      </c>
      <c r="B1096" s="833" t="s">
        <v>2224</v>
      </c>
      <c r="C1096" s="833" t="s">
        <v>2230</v>
      </c>
      <c r="D1096" s="834" t="s">
        <v>4292</v>
      </c>
      <c r="E1096" s="835" t="s">
        <v>2257</v>
      </c>
      <c r="F1096" s="833" t="s">
        <v>2227</v>
      </c>
      <c r="G1096" s="833" t="s">
        <v>2274</v>
      </c>
      <c r="H1096" s="833" t="s">
        <v>606</v>
      </c>
      <c r="I1096" s="833" t="s">
        <v>2345</v>
      </c>
      <c r="J1096" s="833" t="s">
        <v>2285</v>
      </c>
      <c r="K1096" s="833" t="s">
        <v>2352</v>
      </c>
      <c r="L1096" s="836">
        <v>200</v>
      </c>
      <c r="M1096" s="836">
        <v>400</v>
      </c>
      <c r="N1096" s="833">
        <v>2</v>
      </c>
      <c r="O1096" s="837">
        <v>1</v>
      </c>
      <c r="P1096" s="836">
        <v>400</v>
      </c>
      <c r="Q1096" s="838">
        <v>1</v>
      </c>
      <c r="R1096" s="833">
        <v>2</v>
      </c>
      <c r="S1096" s="838">
        <v>1</v>
      </c>
      <c r="T1096" s="837">
        <v>1</v>
      </c>
      <c r="U1096" s="839">
        <v>1</v>
      </c>
    </row>
    <row r="1097" spans="1:21" ht="14.45" customHeight="1" x14ac:dyDescent="0.2">
      <c r="A1097" s="832">
        <v>11</v>
      </c>
      <c r="B1097" s="833" t="s">
        <v>2224</v>
      </c>
      <c r="C1097" s="833" t="s">
        <v>2230</v>
      </c>
      <c r="D1097" s="834" t="s">
        <v>4292</v>
      </c>
      <c r="E1097" s="835" t="s">
        <v>2257</v>
      </c>
      <c r="F1097" s="833" t="s">
        <v>2227</v>
      </c>
      <c r="G1097" s="833" t="s">
        <v>2274</v>
      </c>
      <c r="H1097" s="833" t="s">
        <v>606</v>
      </c>
      <c r="I1097" s="833" t="s">
        <v>2345</v>
      </c>
      <c r="J1097" s="833" t="s">
        <v>2276</v>
      </c>
      <c r="K1097" s="833"/>
      <c r="L1097" s="836">
        <v>200</v>
      </c>
      <c r="M1097" s="836">
        <v>2800</v>
      </c>
      <c r="N1097" s="833">
        <v>14</v>
      </c>
      <c r="O1097" s="837">
        <v>7</v>
      </c>
      <c r="P1097" s="836">
        <v>2400</v>
      </c>
      <c r="Q1097" s="838">
        <v>0.8571428571428571</v>
      </c>
      <c r="R1097" s="833">
        <v>12</v>
      </c>
      <c r="S1097" s="838">
        <v>0.8571428571428571</v>
      </c>
      <c r="T1097" s="837">
        <v>6</v>
      </c>
      <c r="U1097" s="839">
        <v>0.8571428571428571</v>
      </c>
    </row>
    <row r="1098" spans="1:21" ht="14.45" customHeight="1" x14ac:dyDescent="0.2">
      <c r="A1098" s="832">
        <v>11</v>
      </c>
      <c r="B1098" s="833" t="s">
        <v>2224</v>
      </c>
      <c r="C1098" s="833" t="s">
        <v>2230</v>
      </c>
      <c r="D1098" s="834" t="s">
        <v>4292</v>
      </c>
      <c r="E1098" s="835" t="s">
        <v>2257</v>
      </c>
      <c r="F1098" s="833" t="s">
        <v>2227</v>
      </c>
      <c r="G1098" s="833" t="s">
        <v>2274</v>
      </c>
      <c r="H1098" s="833" t="s">
        <v>606</v>
      </c>
      <c r="I1098" s="833" t="s">
        <v>2293</v>
      </c>
      <c r="J1098" s="833" t="s">
        <v>2276</v>
      </c>
      <c r="K1098" s="833"/>
      <c r="L1098" s="836">
        <v>278.75</v>
      </c>
      <c r="M1098" s="836">
        <v>1115</v>
      </c>
      <c r="N1098" s="833">
        <v>4</v>
      </c>
      <c r="O1098" s="837">
        <v>2</v>
      </c>
      <c r="P1098" s="836">
        <v>1115</v>
      </c>
      <c r="Q1098" s="838">
        <v>1</v>
      </c>
      <c r="R1098" s="833">
        <v>4</v>
      </c>
      <c r="S1098" s="838">
        <v>1</v>
      </c>
      <c r="T1098" s="837">
        <v>2</v>
      </c>
      <c r="U1098" s="839">
        <v>1</v>
      </c>
    </row>
    <row r="1099" spans="1:21" ht="14.45" customHeight="1" x14ac:dyDescent="0.2">
      <c r="A1099" s="832">
        <v>11</v>
      </c>
      <c r="B1099" s="833" t="s">
        <v>2224</v>
      </c>
      <c r="C1099" s="833" t="s">
        <v>2230</v>
      </c>
      <c r="D1099" s="834" t="s">
        <v>4292</v>
      </c>
      <c r="E1099" s="835" t="s">
        <v>2257</v>
      </c>
      <c r="F1099" s="833" t="s">
        <v>2227</v>
      </c>
      <c r="G1099" s="833" t="s">
        <v>2274</v>
      </c>
      <c r="H1099" s="833" t="s">
        <v>606</v>
      </c>
      <c r="I1099" s="833" t="s">
        <v>2293</v>
      </c>
      <c r="J1099" s="833" t="s">
        <v>2294</v>
      </c>
      <c r="K1099" s="833" t="s">
        <v>2295</v>
      </c>
      <c r="L1099" s="836">
        <v>278.75</v>
      </c>
      <c r="M1099" s="836">
        <v>557.5</v>
      </c>
      <c r="N1099" s="833">
        <v>2</v>
      </c>
      <c r="O1099" s="837">
        <v>1</v>
      </c>
      <c r="P1099" s="836">
        <v>557.5</v>
      </c>
      <c r="Q1099" s="838">
        <v>1</v>
      </c>
      <c r="R1099" s="833">
        <v>2</v>
      </c>
      <c r="S1099" s="838">
        <v>1</v>
      </c>
      <c r="T1099" s="837">
        <v>1</v>
      </c>
      <c r="U1099" s="839">
        <v>1</v>
      </c>
    </row>
    <row r="1100" spans="1:21" ht="14.45" customHeight="1" x14ac:dyDescent="0.2">
      <c r="A1100" s="832">
        <v>11</v>
      </c>
      <c r="B1100" s="833" t="s">
        <v>2224</v>
      </c>
      <c r="C1100" s="833" t="s">
        <v>2230</v>
      </c>
      <c r="D1100" s="834" t="s">
        <v>4292</v>
      </c>
      <c r="E1100" s="835" t="s">
        <v>2257</v>
      </c>
      <c r="F1100" s="833" t="s">
        <v>2227</v>
      </c>
      <c r="G1100" s="833" t="s">
        <v>2274</v>
      </c>
      <c r="H1100" s="833" t="s">
        <v>606</v>
      </c>
      <c r="I1100" s="833" t="s">
        <v>2477</v>
      </c>
      <c r="J1100" s="833" t="s">
        <v>2276</v>
      </c>
      <c r="K1100" s="833"/>
      <c r="L1100" s="836">
        <v>1659.44</v>
      </c>
      <c r="M1100" s="836">
        <v>18253.84</v>
      </c>
      <c r="N1100" s="833">
        <v>11</v>
      </c>
      <c r="O1100" s="837">
        <v>11</v>
      </c>
      <c r="P1100" s="836">
        <v>18253.84</v>
      </c>
      <c r="Q1100" s="838">
        <v>1</v>
      </c>
      <c r="R1100" s="833">
        <v>11</v>
      </c>
      <c r="S1100" s="838">
        <v>1</v>
      </c>
      <c r="T1100" s="837">
        <v>11</v>
      </c>
      <c r="U1100" s="839">
        <v>1</v>
      </c>
    </row>
    <row r="1101" spans="1:21" ht="14.45" customHeight="1" x14ac:dyDescent="0.2">
      <c r="A1101" s="832">
        <v>11</v>
      </c>
      <c r="B1101" s="833" t="s">
        <v>2224</v>
      </c>
      <c r="C1101" s="833" t="s">
        <v>2230</v>
      </c>
      <c r="D1101" s="834" t="s">
        <v>4292</v>
      </c>
      <c r="E1101" s="835" t="s">
        <v>2257</v>
      </c>
      <c r="F1101" s="833" t="s">
        <v>2227</v>
      </c>
      <c r="G1101" s="833" t="s">
        <v>2274</v>
      </c>
      <c r="H1101" s="833" t="s">
        <v>606</v>
      </c>
      <c r="I1101" s="833" t="s">
        <v>2477</v>
      </c>
      <c r="J1101" s="833" t="s">
        <v>2478</v>
      </c>
      <c r="K1101" s="833" t="s">
        <v>2479</v>
      </c>
      <c r="L1101" s="836">
        <v>1659.44</v>
      </c>
      <c r="M1101" s="836">
        <v>4978.32</v>
      </c>
      <c r="N1101" s="833">
        <v>3</v>
      </c>
      <c r="O1101" s="837">
        <v>3</v>
      </c>
      <c r="P1101" s="836">
        <v>4978.32</v>
      </c>
      <c r="Q1101" s="838">
        <v>1</v>
      </c>
      <c r="R1101" s="833">
        <v>3</v>
      </c>
      <c r="S1101" s="838">
        <v>1</v>
      </c>
      <c r="T1101" s="837">
        <v>3</v>
      </c>
      <c r="U1101" s="839">
        <v>1</v>
      </c>
    </row>
    <row r="1102" spans="1:21" ht="14.45" customHeight="1" x14ac:dyDescent="0.2">
      <c r="A1102" s="832">
        <v>11</v>
      </c>
      <c r="B1102" s="833" t="s">
        <v>2224</v>
      </c>
      <c r="C1102" s="833" t="s">
        <v>2230</v>
      </c>
      <c r="D1102" s="834" t="s">
        <v>4292</v>
      </c>
      <c r="E1102" s="835" t="s">
        <v>2257</v>
      </c>
      <c r="F1102" s="833" t="s">
        <v>2227</v>
      </c>
      <c r="G1102" s="833" t="s">
        <v>2274</v>
      </c>
      <c r="H1102" s="833" t="s">
        <v>606</v>
      </c>
      <c r="I1102" s="833" t="s">
        <v>2486</v>
      </c>
      <c r="J1102" s="833" t="s">
        <v>2487</v>
      </c>
      <c r="K1102" s="833" t="s">
        <v>2488</v>
      </c>
      <c r="L1102" s="836">
        <v>0</v>
      </c>
      <c r="M1102" s="836">
        <v>0</v>
      </c>
      <c r="N1102" s="833">
        <v>36</v>
      </c>
      <c r="O1102" s="837">
        <v>36</v>
      </c>
      <c r="P1102" s="836"/>
      <c r="Q1102" s="838"/>
      <c r="R1102" s="833"/>
      <c r="S1102" s="838">
        <v>0</v>
      </c>
      <c r="T1102" s="837"/>
      <c r="U1102" s="839">
        <v>0</v>
      </c>
    </row>
    <row r="1103" spans="1:21" ht="14.45" customHeight="1" x14ac:dyDescent="0.2">
      <c r="A1103" s="832">
        <v>11</v>
      </c>
      <c r="B1103" s="833" t="s">
        <v>2224</v>
      </c>
      <c r="C1103" s="833" t="s">
        <v>2230</v>
      </c>
      <c r="D1103" s="834" t="s">
        <v>4292</v>
      </c>
      <c r="E1103" s="835" t="s">
        <v>2257</v>
      </c>
      <c r="F1103" s="833" t="s">
        <v>2227</v>
      </c>
      <c r="G1103" s="833" t="s">
        <v>2274</v>
      </c>
      <c r="H1103" s="833" t="s">
        <v>606</v>
      </c>
      <c r="I1103" s="833" t="s">
        <v>2492</v>
      </c>
      <c r="J1103" s="833" t="s">
        <v>2478</v>
      </c>
      <c r="K1103" s="833" t="s">
        <v>2479</v>
      </c>
      <c r="L1103" s="836">
        <v>1549.63</v>
      </c>
      <c r="M1103" s="836">
        <v>1549.63</v>
      </c>
      <c r="N1103" s="833">
        <v>1</v>
      </c>
      <c r="O1103" s="837">
        <v>1</v>
      </c>
      <c r="P1103" s="836">
        <v>1549.63</v>
      </c>
      <c r="Q1103" s="838">
        <v>1</v>
      </c>
      <c r="R1103" s="833">
        <v>1</v>
      </c>
      <c r="S1103" s="838">
        <v>1</v>
      </c>
      <c r="T1103" s="837">
        <v>1</v>
      </c>
      <c r="U1103" s="839">
        <v>1</v>
      </c>
    </row>
    <row r="1104" spans="1:21" ht="14.45" customHeight="1" x14ac:dyDescent="0.2">
      <c r="A1104" s="832">
        <v>11</v>
      </c>
      <c r="B1104" s="833" t="s">
        <v>2224</v>
      </c>
      <c r="C1104" s="833" t="s">
        <v>2230</v>
      </c>
      <c r="D1104" s="834" t="s">
        <v>4292</v>
      </c>
      <c r="E1104" s="835" t="s">
        <v>2257</v>
      </c>
      <c r="F1104" s="833" t="s">
        <v>2227</v>
      </c>
      <c r="G1104" s="833" t="s">
        <v>2274</v>
      </c>
      <c r="H1104" s="833" t="s">
        <v>606</v>
      </c>
      <c r="I1104" s="833" t="s">
        <v>2281</v>
      </c>
      <c r="J1104" s="833" t="s">
        <v>2282</v>
      </c>
      <c r="K1104" s="833" t="s">
        <v>2283</v>
      </c>
      <c r="L1104" s="836">
        <v>249.55</v>
      </c>
      <c r="M1104" s="836">
        <v>499.1</v>
      </c>
      <c r="N1104" s="833">
        <v>2</v>
      </c>
      <c r="O1104" s="837">
        <v>1</v>
      </c>
      <c r="P1104" s="836">
        <v>499.1</v>
      </c>
      <c r="Q1104" s="838">
        <v>1</v>
      </c>
      <c r="R1104" s="833">
        <v>2</v>
      </c>
      <c r="S1104" s="838">
        <v>1</v>
      </c>
      <c r="T1104" s="837">
        <v>1</v>
      </c>
      <c r="U1104" s="839">
        <v>1</v>
      </c>
    </row>
    <row r="1105" spans="1:21" ht="14.45" customHeight="1" x14ac:dyDescent="0.2">
      <c r="A1105" s="832">
        <v>11</v>
      </c>
      <c r="B1105" s="833" t="s">
        <v>2224</v>
      </c>
      <c r="C1105" s="833" t="s">
        <v>2230</v>
      </c>
      <c r="D1105" s="834" t="s">
        <v>4292</v>
      </c>
      <c r="E1105" s="835" t="s">
        <v>2257</v>
      </c>
      <c r="F1105" s="833" t="s">
        <v>2227</v>
      </c>
      <c r="G1105" s="833" t="s">
        <v>2274</v>
      </c>
      <c r="H1105" s="833" t="s">
        <v>606</v>
      </c>
      <c r="I1105" s="833" t="s">
        <v>2284</v>
      </c>
      <c r="J1105" s="833" t="s">
        <v>2285</v>
      </c>
      <c r="K1105" s="833" t="s">
        <v>2286</v>
      </c>
      <c r="L1105" s="836">
        <v>400.2</v>
      </c>
      <c r="M1105" s="836">
        <v>1200.5999999999999</v>
      </c>
      <c r="N1105" s="833">
        <v>3</v>
      </c>
      <c r="O1105" s="837">
        <v>3</v>
      </c>
      <c r="P1105" s="836">
        <v>800.4</v>
      </c>
      <c r="Q1105" s="838">
        <v>0.66666666666666674</v>
      </c>
      <c r="R1105" s="833">
        <v>2</v>
      </c>
      <c r="S1105" s="838">
        <v>0.66666666666666663</v>
      </c>
      <c r="T1105" s="837">
        <v>2</v>
      </c>
      <c r="U1105" s="839">
        <v>0.66666666666666663</v>
      </c>
    </row>
    <row r="1106" spans="1:21" ht="14.45" customHeight="1" x14ac:dyDescent="0.2">
      <c r="A1106" s="832">
        <v>11</v>
      </c>
      <c r="B1106" s="833" t="s">
        <v>2224</v>
      </c>
      <c r="C1106" s="833" t="s">
        <v>2230</v>
      </c>
      <c r="D1106" s="834" t="s">
        <v>4292</v>
      </c>
      <c r="E1106" s="835" t="s">
        <v>2257</v>
      </c>
      <c r="F1106" s="833" t="s">
        <v>2227</v>
      </c>
      <c r="G1106" s="833" t="s">
        <v>2703</v>
      </c>
      <c r="H1106" s="833" t="s">
        <v>606</v>
      </c>
      <c r="I1106" s="833" t="s">
        <v>2704</v>
      </c>
      <c r="J1106" s="833" t="s">
        <v>2705</v>
      </c>
      <c r="K1106" s="833" t="s">
        <v>2706</v>
      </c>
      <c r="L1106" s="836">
        <v>0</v>
      </c>
      <c r="M1106" s="836">
        <v>0</v>
      </c>
      <c r="N1106" s="833">
        <v>3</v>
      </c>
      <c r="O1106" s="837">
        <v>3</v>
      </c>
      <c r="P1106" s="836"/>
      <c r="Q1106" s="838"/>
      <c r="R1106" s="833"/>
      <c r="S1106" s="838">
        <v>0</v>
      </c>
      <c r="T1106" s="837"/>
      <c r="U1106" s="839">
        <v>0</v>
      </c>
    </row>
    <row r="1107" spans="1:21" ht="14.45" customHeight="1" x14ac:dyDescent="0.2">
      <c r="A1107" s="832">
        <v>11</v>
      </c>
      <c r="B1107" s="833" t="s">
        <v>2224</v>
      </c>
      <c r="C1107" s="833" t="s">
        <v>2230</v>
      </c>
      <c r="D1107" s="834" t="s">
        <v>4292</v>
      </c>
      <c r="E1107" s="835" t="s">
        <v>2257</v>
      </c>
      <c r="F1107" s="833" t="s">
        <v>2227</v>
      </c>
      <c r="G1107" s="833" t="s">
        <v>2269</v>
      </c>
      <c r="H1107" s="833" t="s">
        <v>606</v>
      </c>
      <c r="I1107" s="833" t="s">
        <v>3403</v>
      </c>
      <c r="J1107" s="833" t="s">
        <v>3404</v>
      </c>
      <c r="K1107" s="833" t="s">
        <v>3405</v>
      </c>
      <c r="L1107" s="836">
        <v>236.64</v>
      </c>
      <c r="M1107" s="836">
        <v>236.64</v>
      </c>
      <c r="N1107" s="833">
        <v>1</v>
      </c>
      <c r="O1107" s="837">
        <v>1</v>
      </c>
      <c r="P1107" s="836">
        <v>236.64</v>
      </c>
      <c r="Q1107" s="838">
        <v>1</v>
      </c>
      <c r="R1107" s="833">
        <v>1</v>
      </c>
      <c r="S1107" s="838">
        <v>1</v>
      </c>
      <c r="T1107" s="837">
        <v>1</v>
      </c>
      <c r="U1107" s="839">
        <v>1</v>
      </c>
    </row>
    <row r="1108" spans="1:21" ht="14.45" customHeight="1" x14ac:dyDescent="0.2">
      <c r="A1108" s="832">
        <v>11</v>
      </c>
      <c r="B1108" s="833" t="s">
        <v>2224</v>
      </c>
      <c r="C1108" s="833" t="s">
        <v>2230</v>
      </c>
      <c r="D1108" s="834" t="s">
        <v>4292</v>
      </c>
      <c r="E1108" s="835" t="s">
        <v>2257</v>
      </c>
      <c r="F1108" s="833" t="s">
        <v>2227</v>
      </c>
      <c r="G1108" s="833" t="s">
        <v>2292</v>
      </c>
      <c r="H1108" s="833" t="s">
        <v>606</v>
      </c>
      <c r="I1108" s="833" t="s">
        <v>2523</v>
      </c>
      <c r="J1108" s="833" t="s">
        <v>2524</v>
      </c>
      <c r="K1108" s="833" t="s">
        <v>2525</v>
      </c>
      <c r="L1108" s="836">
        <v>950</v>
      </c>
      <c r="M1108" s="836">
        <v>2850</v>
      </c>
      <c r="N1108" s="833">
        <v>3</v>
      </c>
      <c r="O1108" s="837">
        <v>3</v>
      </c>
      <c r="P1108" s="836">
        <v>1900</v>
      </c>
      <c r="Q1108" s="838">
        <v>0.66666666666666663</v>
      </c>
      <c r="R1108" s="833">
        <v>2</v>
      </c>
      <c r="S1108" s="838">
        <v>0.66666666666666663</v>
      </c>
      <c r="T1108" s="837">
        <v>2</v>
      </c>
      <c r="U1108" s="839">
        <v>0.66666666666666663</v>
      </c>
    </row>
    <row r="1109" spans="1:21" ht="14.45" customHeight="1" x14ac:dyDescent="0.2">
      <c r="A1109" s="832">
        <v>11</v>
      </c>
      <c r="B1109" s="833" t="s">
        <v>2224</v>
      </c>
      <c r="C1109" s="833" t="s">
        <v>2230</v>
      </c>
      <c r="D1109" s="834" t="s">
        <v>4292</v>
      </c>
      <c r="E1109" s="835" t="s">
        <v>2257</v>
      </c>
      <c r="F1109" s="833" t="s">
        <v>2227</v>
      </c>
      <c r="G1109" s="833" t="s">
        <v>2292</v>
      </c>
      <c r="H1109" s="833" t="s">
        <v>606</v>
      </c>
      <c r="I1109" s="833" t="s">
        <v>3406</v>
      </c>
      <c r="J1109" s="833" t="s">
        <v>3407</v>
      </c>
      <c r="K1109" s="833" t="s">
        <v>2527</v>
      </c>
      <c r="L1109" s="836">
        <v>5000</v>
      </c>
      <c r="M1109" s="836">
        <v>5000</v>
      </c>
      <c r="N1109" s="833">
        <v>1</v>
      </c>
      <c r="O1109" s="837">
        <v>1</v>
      </c>
      <c r="P1109" s="836"/>
      <c r="Q1109" s="838">
        <v>0</v>
      </c>
      <c r="R1109" s="833"/>
      <c r="S1109" s="838">
        <v>0</v>
      </c>
      <c r="T1109" s="837"/>
      <c r="U1109" s="839">
        <v>0</v>
      </c>
    </row>
    <row r="1110" spans="1:21" ht="14.45" customHeight="1" x14ac:dyDescent="0.2">
      <c r="A1110" s="832">
        <v>11</v>
      </c>
      <c r="B1110" s="833" t="s">
        <v>2224</v>
      </c>
      <c r="C1110" s="833" t="s">
        <v>2230</v>
      </c>
      <c r="D1110" s="834" t="s">
        <v>4292</v>
      </c>
      <c r="E1110" s="835" t="s">
        <v>2257</v>
      </c>
      <c r="F1110" s="833" t="s">
        <v>2227</v>
      </c>
      <c r="G1110" s="833" t="s">
        <v>2292</v>
      </c>
      <c r="H1110" s="833" t="s">
        <v>606</v>
      </c>
      <c r="I1110" s="833" t="s">
        <v>2345</v>
      </c>
      <c r="J1110" s="833" t="s">
        <v>2285</v>
      </c>
      <c r="K1110" s="833" t="s">
        <v>2352</v>
      </c>
      <c r="L1110" s="836">
        <v>200</v>
      </c>
      <c r="M1110" s="836">
        <v>8800</v>
      </c>
      <c r="N1110" s="833">
        <v>44</v>
      </c>
      <c r="O1110" s="837">
        <v>22</v>
      </c>
      <c r="P1110" s="836">
        <v>5600</v>
      </c>
      <c r="Q1110" s="838">
        <v>0.63636363636363635</v>
      </c>
      <c r="R1110" s="833">
        <v>28</v>
      </c>
      <c r="S1110" s="838">
        <v>0.63636363636363635</v>
      </c>
      <c r="T1110" s="837">
        <v>14</v>
      </c>
      <c r="U1110" s="839">
        <v>0.63636363636363635</v>
      </c>
    </row>
    <row r="1111" spans="1:21" ht="14.45" customHeight="1" x14ac:dyDescent="0.2">
      <c r="A1111" s="832">
        <v>11</v>
      </c>
      <c r="B1111" s="833" t="s">
        <v>2224</v>
      </c>
      <c r="C1111" s="833" t="s">
        <v>2230</v>
      </c>
      <c r="D1111" s="834" t="s">
        <v>4292</v>
      </c>
      <c r="E1111" s="835" t="s">
        <v>2257</v>
      </c>
      <c r="F1111" s="833" t="s">
        <v>2227</v>
      </c>
      <c r="G1111" s="833" t="s">
        <v>2292</v>
      </c>
      <c r="H1111" s="833" t="s">
        <v>606</v>
      </c>
      <c r="I1111" s="833" t="s">
        <v>2293</v>
      </c>
      <c r="J1111" s="833" t="s">
        <v>2294</v>
      </c>
      <c r="K1111" s="833" t="s">
        <v>2295</v>
      </c>
      <c r="L1111" s="836">
        <v>278.75</v>
      </c>
      <c r="M1111" s="836">
        <v>6132.5</v>
      </c>
      <c r="N1111" s="833">
        <v>22</v>
      </c>
      <c r="O1111" s="837">
        <v>11</v>
      </c>
      <c r="P1111" s="836">
        <v>5575</v>
      </c>
      <c r="Q1111" s="838">
        <v>0.90909090909090906</v>
      </c>
      <c r="R1111" s="833">
        <v>20</v>
      </c>
      <c r="S1111" s="838">
        <v>0.90909090909090906</v>
      </c>
      <c r="T1111" s="837">
        <v>10</v>
      </c>
      <c r="U1111" s="839">
        <v>0.90909090909090906</v>
      </c>
    </row>
    <row r="1112" spans="1:21" ht="14.45" customHeight="1" x14ac:dyDescent="0.2">
      <c r="A1112" s="832">
        <v>11</v>
      </c>
      <c r="B1112" s="833" t="s">
        <v>2224</v>
      </c>
      <c r="C1112" s="833" t="s">
        <v>2230</v>
      </c>
      <c r="D1112" s="834" t="s">
        <v>4292</v>
      </c>
      <c r="E1112" s="835" t="s">
        <v>2257</v>
      </c>
      <c r="F1112" s="833" t="s">
        <v>2227</v>
      </c>
      <c r="G1112" s="833" t="s">
        <v>2292</v>
      </c>
      <c r="H1112" s="833" t="s">
        <v>606</v>
      </c>
      <c r="I1112" s="833" t="s">
        <v>2537</v>
      </c>
      <c r="J1112" s="833" t="s">
        <v>2538</v>
      </c>
      <c r="K1112" s="833" t="s">
        <v>2539</v>
      </c>
      <c r="L1112" s="836">
        <v>1242.3499999999999</v>
      </c>
      <c r="M1112" s="836">
        <v>2484.6999999999998</v>
      </c>
      <c r="N1112" s="833">
        <v>2</v>
      </c>
      <c r="O1112" s="837">
        <v>2</v>
      </c>
      <c r="P1112" s="836">
        <v>2484.6999999999998</v>
      </c>
      <c r="Q1112" s="838">
        <v>1</v>
      </c>
      <c r="R1112" s="833">
        <v>2</v>
      </c>
      <c r="S1112" s="838">
        <v>1</v>
      </c>
      <c r="T1112" s="837">
        <v>2</v>
      </c>
      <c r="U1112" s="839">
        <v>1</v>
      </c>
    </row>
    <row r="1113" spans="1:21" ht="14.45" customHeight="1" x14ac:dyDescent="0.2">
      <c r="A1113" s="832">
        <v>11</v>
      </c>
      <c r="B1113" s="833" t="s">
        <v>2224</v>
      </c>
      <c r="C1113" s="833" t="s">
        <v>2230</v>
      </c>
      <c r="D1113" s="834" t="s">
        <v>4292</v>
      </c>
      <c r="E1113" s="835" t="s">
        <v>2257</v>
      </c>
      <c r="F1113" s="833" t="s">
        <v>2227</v>
      </c>
      <c r="G1113" s="833" t="s">
        <v>2552</v>
      </c>
      <c r="H1113" s="833" t="s">
        <v>606</v>
      </c>
      <c r="I1113" s="833" t="s">
        <v>2477</v>
      </c>
      <c r="J1113" s="833" t="s">
        <v>2478</v>
      </c>
      <c r="K1113" s="833" t="s">
        <v>2479</v>
      </c>
      <c r="L1113" s="836">
        <v>1659.44</v>
      </c>
      <c r="M1113" s="836">
        <v>79653.120000000054</v>
      </c>
      <c r="N1113" s="833">
        <v>48</v>
      </c>
      <c r="O1113" s="837">
        <v>48</v>
      </c>
      <c r="P1113" s="836">
        <v>74674.800000000047</v>
      </c>
      <c r="Q1113" s="838">
        <v>0.9375</v>
      </c>
      <c r="R1113" s="833">
        <v>45</v>
      </c>
      <c r="S1113" s="838">
        <v>0.9375</v>
      </c>
      <c r="T1113" s="837">
        <v>45</v>
      </c>
      <c r="U1113" s="839">
        <v>0.9375</v>
      </c>
    </row>
    <row r="1114" spans="1:21" ht="14.45" customHeight="1" x14ac:dyDescent="0.2">
      <c r="A1114" s="832">
        <v>11</v>
      </c>
      <c r="B1114" s="833" t="s">
        <v>2224</v>
      </c>
      <c r="C1114" s="833" t="s">
        <v>2230</v>
      </c>
      <c r="D1114" s="834" t="s">
        <v>4292</v>
      </c>
      <c r="E1114" s="835" t="s">
        <v>2258</v>
      </c>
      <c r="F1114" s="833" t="s">
        <v>2225</v>
      </c>
      <c r="G1114" s="833" t="s">
        <v>2367</v>
      </c>
      <c r="H1114" s="833" t="s">
        <v>606</v>
      </c>
      <c r="I1114" s="833" t="s">
        <v>2368</v>
      </c>
      <c r="J1114" s="833" t="s">
        <v>2369</v>
      </c>
      <c r="K1114" s="833" t="s">
        <v>2370</v>
      </c>
      <c r="L1114" s="836">
        <v>23.49</v>
      </c>
      <c r="M1114" s="836">
        <v>281.88</v>
      </c>
      <c r="N1114" s="833">
        <v>12</v>
      </c>
      <c r="O1114" s="837">
        <v>10</v>
      </c>
      <c r="P1114" s="836">
        <v>117.44999999999999</v>
      </c>
      <c r="Q1114" s="838">
        <v>0.41666666666666663</v>
      </c>
      <c r="R1114" s="833">
        <v>5</v>
      </c>
      <c r="S1114" s="838">
        <v>0.41666666666666669</v>
      </c>
      <c r="T1114" s="837">
        <v>5</v>
      </c>
      <c r="U1114" s="839">
        <v>0.5</v>
      </c>
    </row>
    <row r="1115" spans="1:21" ht="14.45" customHeight="1" x14ac:dyDescent="0.2">
      <c r="A1115" s="832">
        <v>11</v>
      </c>
      <c r="B1115" s="833" t="s">
        <v>2224</v>
      </c>
      <c r="C1115" s="833" t="s">
        <v>2230</v>
      </c>
      <c r="D1115" s="834" t="s">
        <v>4292</v>
      </c>
      <c r="E1115" s="835" t="s">
        <v>2258</v>
      </c>
      <c r="F1115" s="833" t="s">
        <v>2225</v>
      </c>
      <c r="G1115" s="833" t="s">
        <v>2367</v>
      </c>
      <c r="H1115" s="833" t="s">
        <v>606</v>
      </c>
      <c r="I1115" s="833" t="s">
        <v>3394</v>
      </c>
      <c r="J1115" s="833" t="s">
        <v>2369</v>
      </c>
      <c r="K1115" s="833" t="s">
        <v>3395</v>
      </c>
      <c r="L1115" s="836">
        <v>0</v>
      </c>
      <c r="M1115" s="836">
        <v>0</v>
      </c>
      <c r="N1115" s="833">
        <v>1</v>
      </c>
      <c r="O1115" s="837">
        <v>1</v>
      </c>
      <c r="P1115" s="836"/>
      <c r="Q1115" s="838"/>
      <c r="R1115" s="833"/>
      <c r="S1115" s="838">
        <v>0</v>
      </c>
      <c r="T1115" s="837"/>
      <c r="U1115" s="839">
        <v>0</v>
      </c>
    </row>
    <row r="1116" spans="1:21" ht="14.45" customHeight="1" x14ac:dyDescent="0.2">
      <c r="A1116" s="832">
        <v>11</v>
      </c>
      <c r="B1116" s="833" t="s">
        <v>2224</v>
      </c>
      <c r="C1116" s="833" t="s">
        <v>2230</v>
      </c>
      <c r="D1116" s="834" t="s">
        <v>4292</v>
      </c>
      <c r="E1116" s="835" t="s">
        <v>2258</v>
      </c>
      <c r="F1116" s="833" t="s">
        <v>2225</v>
      </c>
      <c r="G1116" s="833" t="s">
        <v>2375</v>
      </c>
      <c r="H1116" s="833" t="s">
        <v>606</v>
      </c>
      <c r="I1116" s="833" t="s">
        <v>2559</v>
      </c>
      <c r="J1116" s="833" t="s">
        <v>2377</v>
      </c>
      <c r="K1116" s="833" t="s">
        <v>2378</v>
      </c>
      <c r="L1116" s="836">
        <v>159.71</v>
      </c>
      <c r="M1116" s="836">
        <v>479.13</v>
      </c>
      <c r="N1116" s="833">
        <v>3</v>
      </c>
      <c r="O1116" s="837">
        <v>1</v>
      </c>
      <c r="P1116" s="836"/>
      <c r="Q1116" s="838">
        <v>0</v>
      </c>
      <c r="R1116" s="833"/>
      <c r="S1116" s="838">
        <v>0</v>
      </c>
      <c r="T1116" s="837"/>
      <c r="U1116" s="839">
        <v>0</v>
      </c>
    </row>
    <row r="1117" spans="1:21" ht="14.45" customHeight="1" x14ac:dyDescent="0.2">
      <c r="A1117" s="832">
        <v>11</v>
      </c>
      <c r="B1117" s="833" t="s">
        <v>2224</v>
      </c>
      <c r="C1117" s="833" t="s">
        <v>2230</v>
      </c>
      <c r="D1117" s="834" t="s">
        <v>4292</v>
      </c>
      <c r="E1117" s="835" t="s">
        <v>2258</v>
      </c>
      <c r="F1117" s="833" t="s">
        <v>2225</v>
      </c>
      <c r="G1117" s="833" t="s">
        <v>2381</v>
      </c>
      <c r="H1117" s="833" t="s">
        <v>606</v>
      </c>
      <c r="I1117" s="833" t="s">
        <v>2382</v>
      </c>
      <c r="J1117" s="833" t="s">
        <v>2383</v>
      </c>
      <c r="K1117" s="833" t="s">
        <v>2384</v>
      </c>
      <c r="L1117" s="836">
        <v>52.87</v>
      </c>
      <c r="M1117" s="836">
        <v>1744.7099999999998</v>
      </c>
      <c r="N1117" s="833">
        <v>33</v>
      </c>
      <c r="O1117" s="837">
        <v>24</v>
      </c>
      <c r="P1117" s="836">
        <v>581.56999999999994</v>
      </c>
      <c r="Q1117" s="838">
        <v>0.33333333333333331</v>
      </c>
      <c r="R1117" s="833">
        <v>11</v>
      </c>
      <c r="S1117" s="838">
        <v>0.33333333333333331</v>
      </c>
      <c r="T1117" s="837">
        <v>8</v>
      </c>
      <c r="U1117" s="839">
        <v>0.33333333333333331</v>
      </c>
    </row>
    <row r="1118" spans="1:21" ht="14.45" customHeight="1" x14ac:dyDescent="0.2">
      <c r="A1118" s="832">
        <v>11</v>
      </c>
      <c r="B1118" s="833" t="s">
        <v>2224</v>
      </c>
      <c r="C1118" s="833" t="s">
        <v>2230</v>
      </c>
      <c r="D1118" s="834" t="s">
        <v>4292</v>
      </c>
      <c r="E1118" s="835" t="s">
        <v>2258</v>
      </c>
      <c r="F1118" s="833" t="s">
        <v>2225</v>
      </c>
      <c r="G1118" s="833" t="s">
        <v>2381</v>
      </c>
      <c r="H1118" s="833" t="s">
        <v>606</v>
      </c>
      <c r="I1118" s="833" t="s">
        <v>3162</v>
      </c>
      <c r="J1118" s="833" t="s">
        <v>3163</v>
      </c>
      <c r="K1118" s="833" t="s">
        <v>3164</v>
      </c>
      <c r="L1118" s="836">
        <v>0</v>
      </c>
      <c r="M1118" s="836">
        <v>0</v>
      </c>
      <c r="N1118" s="833">
        <v>2</v>
      </c>
      <c r="O1118" s="837">
        <v>1</v>
      </c>
      <c r="P1118" s="836"/>
      <c r="Q1118" s="838"/>
      <c r="R1118" s="833"/>
      <c r="S1118" s="838">
        <v>0</v>
      </c>
      <c r="T1118" s="837"/>
      <c r="U1118" s="839">
        <v>0</v>
      </c>
    </row>
    <row r="1119" spans="1:21" ht="14.45" customHeight="1" x14ac:dyDescent="0.2">
      <c r="A1119" s="832">
        <v>11</v>
      </c>
      <c r="B1119" s="833" t="s">
        <v>2224</v>
      </c>
      <c r="C1119" s="833" t="s">
        <v>2230</v>
      </c>
      <c r="D1119" s="834" t="s">
        <v>4292</v>
      </c>
      <c r="E1119" s="835" t="s">
        <v>2258</v>
      </c>
      <c r="F1119" s="833" t="s">
        <v>2225</v>
      </c>
      <c r="G1119" s="833" t="s">
        <v>2381</v>
      </c>
      <c r="H1119" s="833" t="s">
        <v>606</v>
      </c>
      <c r="I1119" s="833" t="s">
        <v>2385</v>
      </c>
      <c r="J1119" s="833" t="s">
        <v>2386</v>
      </c>
      <c r="K1119" s="833" t="s">
        <v>2387</v>
      </c>
      <c r="L1119" s="836">
        <v>70.48</v>
      </c>
      <c r="M1119" s="836">
        <v>281.92</v>
      </c>
      <c r="N1119" s="833">
        <v>4</v>
      </c>
      <c r="O1119" s="837">
        <v>3</v>
      </c>
      <c r="P1119" s="836">
        <v>140.96</v>
      </c>
      <c r="Q1119" s="838">
        <v>0.5</v>
      </c>
      <c r="R1119" s="833">
        <v>2</v>
      </c>
      <c r="S1119" s="838">
        <v>0.5</v>
      </c>
      <c r="T1119" s="837">
        <v>2</v>
      </c>
      <c r="U1119" s="839">
        <v>0.66666666666666663</v>
      </c>
    </row>
    <row r="1120" spans="1:21" ht="14.45" customHeight="1" x14ac:dyDescent="0.2">
      <c r="A1120" s="832">
        <v>11</v>
      </c>
      <c r="B1120" s="833" t="s">
        <v>2224</v>
      </c>
      <c r="C1120" s="833" t="s">
        <v>2230</v>
      </c>
      <c r="D1120" s="834" t="s">
        <v>4292</v>
      </c>
      <c r="E1120" s="835" t="s">
        <v>2258</v>
      </c>
      <c r="F1120" s="833" t="s">
        <v>2225</v>
      </c>
      <c r="G1120" s="833" t="s">
        <v>2381</v>
      </c>
      <c r="H1120" s="833" t="s">
        <v>606</v>
      </c>
      <c r="I1120" s="833" t="s">
        <v>3165</v>
      </c>
      <c r="J1120" s="833" t="s">
        <v>2389</v>
      </c>
      <c r="K1120" s="833" t="s">
        <v>3166</v>
      </c>
      <c r="L1120" s="836">
        <v>46.99</v>
      </c>
      <c r="M1120" s="836">
        <v>1221.74</v>
      </c>
      <c r="N1120" s="833">
        <v>26</v>
      </c>
      <c r="O1120" s="837">
        <v>10</v>
      </c>
      <c r="P1120" s="836">
        <v>751.84</v>
      </c>
      <c r="Q1120" s="838">
        <v>0.61538461538461542</v>
      </c>
      <c r="R1120" s="833">
        <v>16</v>
      </c>
      <c r="S1120" s="838">
        <v>0.61538461538461542</v>
      </c>
      <c r="T1120" s="837">
        <v>7</v>
      </c>
      <c r="U1120" s="839">
        <v>0.7</v>
      </c>
    </row>
    <row r="1121" spans="1:21" ht="14.45" customHeight="1" x14ac:dyDescent="0.2">
      <c r="A1121" s="832">
        <v>11</v>
      </c>
      <c r="B1121" s="833" t="s">
        <v>2224</v>
      </c>
      <c r="C1121" s="833" t="s">
        <v>2230</v>
      </c>
      <c r="D1121" s="834" t="s">
        <v>4292</v>
      </c>
      <c r="E1121" s="835" t="s">
        <v>2258</v>
      </c>
      <c r="F1121" s="833" t="s">
        <v>2225</v>
      </c>
      <c r="G1121" s="833" t="s">
        <v>2381</v>
      </c>
      <c r="H1121" s="833" t="s">
        <v>606</v>
      </c>
      <c r="I1121" s="833" t="s">
        <v>2388</v>
      </c>
      <c r="J1121" s="833" t="s">
        <v>2389</v>
      </c>
      <c r="K1121" s="833" t="s">
        <v>2390</v>
      </c>
      <c r="L1121" s="836">
        <v>117.47</v>
      </c>
      <c r="M1121" s="836">
        <v>117.47</v>
      </c>
      <c r="N1121" s="833">
        <v>1</v>
      </c>
      <c r="O1121" s="837">
        <v>1</v>
      </c>
      <c r="P1121" s="836"/>
      <c r="Q1121" s="838">
        <v>0</v>
      </c>
      <c r="R1121" s="833"/>
      <c r="S1121" s="838">
        <v>0</v>
      </c>
      <c r="T1121" s="837"/>
      <c r="U1121" s="839">
        <v>0</v>
      </c>
    </row>
    <row r="1122" spans="1:21" ht="14.45" customHeight="1" x14ac:dyDescent="0.2">
      <c r="A1122" s="832">
        <v>11</v>
      </c>
      <c r="B1122" s="833" t="s">
        <v>2224</v>
      </c>
      <c r="C1122" s="833" t="s">
        <v>2230</v>
      </c>
      <c r="D1122" s="834" t="s">
        <v>4292</v>
      </c>
      <c r="E1122" s="835" t="s">
        <v>2258</v>
      </c>
      <c r="F1122" s="833" t="s">
        <v>2225</v>
      </c>
      <c r="G1122" s="833" t="s">
        <v>2394</v>
      </c>
      <c r="H1122" s="833" t="s">
        <v>606</v>
      </c>
      <c r="I1122" s="833" t="s">
        <v>2397</v>
      </c>
      <c r="J1122" s="833" t="s">
        <v>707</v>
      </c>
      <c r="K1122" s="833" t="s">
        <v>2396</v>
      </c>
      <c r="L1122" s="836">
        <v>91.11</v>
      </c>
      <c r="M1122" s="836">
        <v>182.22</v>
      </c>
      <c r="N1122" s="833">
        <v>2</v>
      </c>
      <c r="O1122" s="837">
        <v>0.5</v>
      </c>
      <c r="P1122" s="836"/>
      <c r="Q1122" s="838">
        <v>0</v>
      </c>
      <c r="R1122" s="833"/>
      <c r="S1122" s="838">
        <v>0</v>
      </c>
      <c r="T1122" s="837"/>
      <c r="U1122" s="839">
        <v>0</v>
      </c>
    </row>
    <row r="1123" spans="1:21" ht="14.45" customHeight="1" x14ac:dyDescent="0.2">
      <c r="A1123" s="832">
        <v>11</v>
      </c>
      <c r="B1123" s="833" t="s">
        <v>2224</v>
      </c>
      <c r="C1123" s="833" t="s">
        <v>2230</v>
      </c>
      <c r="D1123" s="834" t="s">
        <v>4292</v>
      </c>
      <c r="E1123" s="835" t="s">
        <v>2258</v>
      </c>
      <c r="F1123" s="833" t="s">
        <v>2225</v>
      </c>
      <c r="G1123" s="833" t="s">
        <v>2394</v>
      </c>
      <c r="H1123" s="833" t="s">
        <v>606</v>
      </c>
      <c r="I1123" s="833" t="s">
        <v>3408</v>
      </c>
      <c r="J1123" s="833" t="s">
        <v>707</v>
      </c>
      <c r="K1123" s="833" t="s">
        <v>2885</v>
      </c>
      <c r="L1123" s="836">
        <v>45.56</v>
      </c>
      <c r="M1123" s="836">
        <v>136.68</v>
      </c>
      <c r="N1123" s="833">
        <v>3</v>
      </c>
      <c r="O1123" s="837">
        <v>1</v>
      </c>
      <c r="P1123" s="836"/>
      <c r="Q1123" s="838">
        <v>0</v>
      </c>
      <c r="R1123" s="833"/>
      <c r="S1123" s="838">
        <v>0</v>
      </c>
      <c r="T1123" s="837"/>
      <c r="U1123" s="839">
        <v>0</v>
      </c>
    </row>
    <row r="1124" spans="1:21" ht="14.45" customHeight="1" x14ac:dyDescent="0.2">
      <c r="A1124" s="832">
        <v>11</v>
      </c>
      <c r="B1124" s="833" t="s">
        <v>2224</v>
      </c>
      <c r="C1124" s="833" t="s">
        <v>2230</v>
      </c>
      <c r="D1124" s="834" t="s">
        <v>4292</v>
      </c>
      <c r="E1124" s="835" t="s">
        <v>2258</v>
      </c>
      <c r="F1124" s="833" t="s">
        <v>2225</v>
      </c>
      <c r="G1124" s="833" t="s">
        <v>2394</v>
      </c>
      <c r="H1124" s="833" t="s">
        <v>606</v>
      </c>
      <c r="I1124" s="833" t="s">
        <v>2886</v>
      </c>
      <c r="J1124" s="833" t="s">
        <v>707</v>
      </c>
      <c r="K1124" s="833" t="s">
        <v>2585</v>
      </c>
      <c r="L1124" s="836">
        <v>182.22</v>
      </c>
      <c r="M1124" s="836">
        <v>728.88</v>
      </c>
      <c r="N1124" s="833">
        <v>4</v>
      </c>
      <c r="O1124" s="837">
        <v>2.5</v>
      </c>
      <c r="P1124" s="836">
        <v>546.66</v>
      </c>
      <c r="Q1124" s="838">
        <v>0.75</v>
      </c>
      <c r="R1124" s="833">
        <v>3</v>
      </c>
      <c r="S1124" s="838">
        <v>0.75</v>
      </c>
      <c r="T1124" s="837">
        <v>1.5</v>
      </c>
      <c r="U1124" s="839">
        <v>0.6</v>
      </c>
    </row>
    <row r="1125" spans="1:21" ht="14.45" customHeight="1" x14ac:dyDescent="0.2">
      <c r="A1125" s="832">
        <v>11</v>
      </c>
      <c r="B1125" s="833" t="s">
        <v>2224</v>
      </c>
      <c r="C1125" s="833" t="s">
        <v>2230</v>
      </c>
      <c r="D1125" s="834" t="s">
        <v>4292</v>
      </c>
      <c r="E1125" s="835" t="s">
        <v>2258</v>
      </c>
      <c r="F1125" s="833" t="s">
        <v>2225</v>
      </c>
      <c r="G1125" s="833" t="s">
        <v>2890</v>
      </c>
      <c r="H1125" s="833" t="s">
        <v>606</v>
      </c>
      <c r="I1125" s="833" t="s">
        <v>2891</v>
      </c>
      <c r="J1125" s="833" t="s">
        <v>2892</v>
      </c>
      <c r="K1125" s="833" t="s">
        <v>2893</v>
      </c>
      <c r="L1125" s="836">
        <v>0</v>
      </c>
      <c r="M1125" s="836">
        <v>0</v>
      </c>
      <c r="N1125" s="833">
        <v>3</v>
      </c>
      <c r="O1125" s="837">
        <v>1.5</v>
      </c>
      <c r="P1125" s="836">
        <v>0</v>
      </c>
      <c r="Q1125" s="838"/>
      <c r="R1125" s="833">
        <v>3</v>
      </c>
      <c r="S1125" s="838">
        <v>1</v>
      </c>
      <c r="T1125" s="837">
        <v>1.5</v>
      </c>
      <c r="U1125" s="839">
        <v>1</v>
      </c>
    </row>
    <row r="1126" spans="1:21" ht="14.45" customHeight="1" x14ac:dyDescent="0.2">
      <c r="A1126" s="832">
        <v>11</v>
      </c>
      <c r="B1126" s="833" t="s">
        <v>2224</v>
      </c>
      <c r="C1126" s="833" t="s">
        <v>2230</v>
      </c>
      <c r="D1126" s="834" t="s">
        <v>4292</v>
      </c>
      <c r="E1126" s="835" t="s">
        <v>2258</v>
      </c>
      <c r="F1126" s="833" t="s">
        <v>2225</v>
      </c>
      <c r="G1126" s="833" t="s">
        <v>2412</v>
      </c>
      <c r="H1126" s="833" t="s">
        <v>606</v>
      </c>
      <c r="I1126" s="833" t="s">
        <v>2413</v>
      </c>
      <c r="J1126" s="833" t="s">
        <v>2414</v>
      </c>
      <c r="K1126" s="833" t="s">
        <v>2415</v>
      </c>
      <c r="L1126" s="836">
        <v>159.71</v>
      </c>
      <c r="M1126" s="836">
        <v>2555.36</v>
      </c>
      <c r="N1126" s="833">
        <v>16</v>
      </c>
      <c r="O1126" s="837">
        <v>5.5</v>
      </c>
      <c r="P1126" s="836">
        <v>2235.94</v>
      </c>
      <c r="Q1126" s="838">
        <v>0.875</v>
      </c>
      <c r="R1126" s="833">
        <v>14</v>
      </c>
      <c r="S1126" s="838">
        <v>0.875</v>
      </c>
      <c r="T1126" s="837">
        <v>5</v>
      </c>
      <c r="U1126" s="839">
        <v>0.90909090909090906</v>
      </c>
    </row>
    <row r="1127" spans="1:21" ht="14.45" customHeight="1" x14ac:dyDescent="0.2">
      <c r="A1127" s="832">
        <v>11</v>
      </c>
      <c r="B1127" s="833" t="s">
        <v>2224</v>
      </c>
      <c r="C1127" s="833" t="s">
        <v>2230</v>
      </c>
      <c r="D1127" s="834" t="s">
        <v>4292</v>
      </c>
      <c r="E1127" s="835" t="s">
        <v>2258</v>
      </c>
      <c r="F1127" s="833" t="s">
        <v>2225</v>
      </c>
      <c r="G1127" s="833" t="s">
        <v>2412</v>
      </c>
      <c r="H1127" s="833" t="s">
        <v>606</v>
      </c>
      <c r="I1127" s="833" t="s">
        <v>2594</v>
      </c>
      <c r="J1127" s="833" t="s">
        <v>2414</v>
      </c>
      <c r="K1127" s="833" t="s">
        <v>2595</v>
      </c>
      <c r="L1127" s="836">
        <v>159.71</v>
      </c>
      <c r="M1127" s="836">
        <v>479.13</v>
      </c>
      <c r="N1127" s="833">
        <v>3</v>
      </c>
      <c r="O1127" s="837">
        <v>1</v>
      </c>
      <c r="P1127" s="836"/>
      <c r="Q1127" s="838">
        <v>0</v>
      </c>
      <c r="R1127" s="833"/>
      <c r="S1127" s="838">
        <v>0</v>
      </c>
      <c r="T1127" s="837"/>
      <c r="U1127" s="839">
        <v>0</v>
      </c>
    </row>
    <row r="1128" spans="1:21" ht="14.45" customHeight="1" x14ac:dyDescent="0.2">
      <c r="A1128" s="832">
        <v>11</v>
      </c>
      <c r="B1128" s="833" t="s">
        <v>2224</v>
      </c>
      <c r="C1128" s="833" t="s">
        <v>2230</v>
      </c>
      <c r="D1128" s="834" t="s">
        <v>4292</v>
      </c>
      <c r="E1128" s="835" t="s">
        <v>2258</v>
      </c>
      <c r="F1128" s="833" t="s">
        <v>2225</v>
      </c>
      <c r="G1128" s="833" t="s">
        <v>2596</v>
      </c>
      <c r="H1128" s="833" t="s">
        <v>606</v>
      </c>
      <c r="I1128" s="833" t="s">
        <v>3409</v>
      </c>
      <c r="J1128" s="833" t="s">
        <v>3410</v>
      </c>
      <c r="K1128" s="833" t="s">
        <v>3411</v>
      </c>
      <c r="L1128" s="836">
        <v>23.49</v>
      </c>
      <c r="M1128" s="836">
        <v>70.47</v>
      </c>
      <c r="N1128" s="833">
        <v>3</v>
      </c>
      <c r="O1128" s="837">
        <v>1</v>
      </c>
      <c r="P1128" s="836"/>
      <c r="Q1128" s="838">
        <v>0</v>
      </c>
      <c r="R1128" s="833"/>
      <c r="S1128" s="838">
        <v>0</v>
      </c>
      <c r="T1128" s="837"/>
      <c r="U1128" s="839">
        <v>0</v>
      </c>
    </row>
    <row r="1129" spans="1:21" ht="14.45" customHeight="1" x14ac:dyDescent="0.2">
      <c r="A1129" s="832">
        <v>11</v>
      </c>
      <c r="B1129" s="833" t="s">
        <v>2224</v>
      </c>
      <c r="C1129" s="833" t="s">
        <v>2230</v>
      </c>
      <c r="D1129" s="834" t="s">
        <v>4292</v>
      </c>
      <c r="E1129" s="835" t="s">
        <v>2258</v>
      </c>
      <c r="F1129" s="833" t="s">
        <v>2225</v>
      </c>
      <c r="G1129" s="833" t="s">
        <v>2313</v>
      </c>
      <c r="H1129" s="833" t="s">
        <v>606</v>
      </c>
      <c r="I1129" s="833" t="s">
        <v>2329</v>
      </c>
      <c r="J1129" s="833" t="s">
        <v>2315</v>
      </c>
      <c r="K1129" s="833" t="s">
        <v>2330</v>
      </c>
      <c r="L1129" s="836">
        <v>45.89</v>
      </c>
      <c r="M1129" s="836">
        <v>45.89</v>
      </c>
      <c r="N1129" s="833">
        <v>1</v>
      </c>
      <c r="O1129" s="837">
        <v>1</v>
      </c>
      <c r="P1129" s="836">
        <v>45.89</v>
      </c>
      <c r="Q1129" s="838">
        <v>1</v>
      </c>
      <c r="R1129" s="833">
        <v>1</v>
      </c>
      <c r="S1129" s="838">
        <v>1</v>
      </c>
      <c r="T1129" s="837">
        <v>1</v>
      </c>
      <c r="U1129" s="839">
        <v>1</v>
      </c>
    </row>
    <row r="1130" spans="1:21" ht="14.45" customHeight="1" x14ac:dyDescent="0.2">
      <c r="A1130" s="832">
        <v>11</v>
      </c>
      <c r="B1130" s="833" t="s">
        <v>2224</v>
      </c>
      <c r="C1130" s="833" t="s">
        <v>2230</v>
      </c>
      <c r="D1130" s="834" t="s">
        <v>4292</v>
      </c>
      <c r="E1130" s="835" t="s">
        <v>2258</v>
      </c>
      <c r="F1130" s="833" t="s">
        <v>2225</v>
      </c>
      <c r="G1130" s="833" t="s">
        <v>2419</v>
      </c>
      <c r="H1130" s="833" t="s">
        <v>606</v>
      </c>
      <c r="I1130" s="833" t="s">
        <v>2423</v>
      </c>
      <c r="J1130" s="833" t="s">
        <v>2424</v>
      </c>
      <c r="K1130" s="833" t="s">
        <v>2425</v>
      </c>
      <c r="L1130" s="836">
        <v>52.75</v>
      </c>
      <c r="M1130" s="836">
        <v>211</v>
      </c>
      <c r="N1130" s="833">
        <v>4</v>
      </c>
      <c r="O1130" s="837">
        <v>2</v>
      </c>
      <c r="P1130" s="836">
        <v>52.75</v>
      </c>
      <c r="Q1130" s="838">
        <v>0.25</v>
      </c>
      <c r="R1130" s="833">
        <v>1</v>
      </c>
      <c r="S1130" s="838">
        <v>0.25</v>
      </c>
      <c r="T1130" s="837">
        <v>0.5</v>
      </c>
      <c r="U1130" s="839">
        <v>0.25</v>
      </c>
    </row>
    <row r="1131" spans="1:21" ht="14.45" customHeight="1" x14ac:dyDescent="0.2">
      <c r="A1131" s="832">
        <v>11</v>
      </c>
      <c r="B1131" s="833" t="s">
        <v>2224</v>
      </c>
      <c r="C1131" s="833" t="s">
        <v>2230</v>
      </c>
      <c r="D1131" s="834" t="s">
        <v>4292</v>
      </c>
      <c r="E1131" s="835" t="s">
        <v>2258</v>
      </c>
      <c r="F1131" s="833" t="s">
        <v>2225</v>
      </c>
      <c r="G1131" s="833" t="s">
        <v>2426</v>
      </c>
      <c r="H1131" s="833" t="s">
        <v>606</v>
      </c>
      <c r="I1131" s="833" t="s">
        <v>2927</v>
      </c>
      <c r="J1131" s="833" t="s">
        <v>2428</v>
      </c>
      <c r="K1131" s="833" t="s">
        <v>2928</v>
      </c>
      <c r="L1131" s="836">
        <v>1222.95</v>
      </c>
      <c r="M1131" s="836">
        <v>1222.95</v>
      </c>
      <c r="N1131" s="833">
        <v>1</v>
      </c>
      <c r="O1131" s="837">
        <v>1</v>
      </c>
      <c r="P1131" s="836">
        <v>1222.95</v>
      </c>
      <c r="Q1131" s="838">
        <v>1</v>
      </c>
      <c r="R1131" s="833">
        <v>1</v>
      </c>
      <c r="S1131" s="838">
        <v>1</v>
      </c>
      <c r="T1131" s="837">
        <v>1</v>
      </c>
      <c r="U1131" s="839">
        <v>1</v>
      </c>
    </row>
    <row r="1132" spans="1:21" ht="14.45" customHeight="1" x14ac:dyDescent="0.2">
      <c r="A1132" s="832">
        <v>11</v>
      </c>
      <c r="B1132" s="833" t="s">
        <v>2224</v>
      </c>
      <c r="C1132" s="833" t="s">
        <v>2230</v>
      </c>
      <c r="D1132" s="834" t="s">
        <v>4292</v>
      </c>
      <c r="E1132" s="835" t="s">
        <v>2258</v>
      </c>
      <c r="F1132" s="833" t="s">
        <v>2225</v>
      </c>
      <c r="G1132" s="833" t="s">
        <v>2625</v>
      </c>
      <c r="H1132" s="833" t="s">
        <v>606</v>
      </c>
      <c r="I1132" s="833" t="s">
        <v>2626</v>
      </c>
      <c r="J1132" s="833" t="s">
        <v>724</v>
      </c>
      <c r="K1132" s="833" t="s">
        <v>1115</v>
      </c>
      <c r="L1132" s="836">
        <v>38.56</v>
      </c>
      <c r="M1132" s="836">
        <v>231.36</v>
      </c>
      <c r="N1132" s="833">
        <v>6</v>
      </c>
      <c r="O1132" s="837">
        <v>3</v>
      </c>
      <c r="P1132" s="836">
        <v>77.12</v>
      </c>
      <c r="Q1132" s="838">
        <v>0.33333333333333331</v>
      </c>
      <c r="R1132" s="833">
        <v>2</v>
      </c>
      <c r="S1132" s="838">
        <v>0.33333333333333331</v>
      </c>
      <c r="T1132" s="837">
        <v>1</v>
      </c>
      <c r="U1132" s="839">
        <v>0.33333333333333331</v>
      </c>
    </row>
    <row r="1133" spans="1:21" ht="14.45" customHeight="1" x14ac:dyDescent="0.2">
      <c r="A1133" s="832">
        <v>11</v>
      </c>
      <c r="B1133" s="833" t="s">
        <v>2224</v>
      </c>
      <c r="C1133" s="833" t="s">
        <v>2230</v>
      </c>
      <c r="D1133" s="834" t="s">
        <v>4292</v>
      </c>
      <c r="E1133" s="835" t="s">
        <v>2258</v>
      </c>
      <c r="F1133" s="833" t="s">
        <v>2225</v>
      </c>
      <c r="G1133" s="833" t="s">
        <v>3412</v>
      </c>
      <c r="H1133" s="833" t="s">
        <v>606</v>
      </c>
      <c r="I1133" s="833" t="s">
        <v>3413</v>
      </c>
      <c r="J1133" s="833" t="s">
        <v>3414</v>
      </c>
      <c r="K1133" s="833" t="s">
        <v>1811</v>
      </c>
      <c r="L1133" s="836">
        <v>86.41</v>
      </c>
      <c r="M1133" s="836">
        <v>777.69</v>
      </c>
      <c r="N1133" s="833">
        <v>9</v>
      </c>
      <c r="O1133" s="837">
        <v>3</v>
      </c>
      <c r="P1133" s="836">
        <v>604.87</v>
      </c>
      <c r="Q1133" s="838">
        <v>0.77777777777777768</v>
      </c>
      <c r="R1133" s="833">
        <v>7</v>
      </c>
      <c r="S1133" s="838">
        <v>0.77777777777777779</v>
      </c>
      <c r="T1133" s="837">
        <v>2.5</v>
      </c>
      <c r="U1133" s="839">
        <v>0.83333333333333337</v>
      </c>
    </row>
    <row r="1134" spans="1:21" ht="14.45" customHeight="1" x14ac:dyDescent="0.2">
      <c r="A1134" s="832">
        <v>11</v>
      </c>
      <c r="B1134" s="833" t="s">
        <v>2224</v>
      </c>
      <c r="C1134" s="833" t="s">
        <v>2230</v>
      </c>
      <c r="D1134" s="834" t="s">
        <v>4292</v>
      </c>
      <c r="E1134" s="835" t="s">
        <v>2258</v>
      </c>
      <c r="F1134" s="833" t="s">
        <v>2225</v>
      </c>
      <c r="G1134" s="833" t="s">
        <v>3412</v>
      </c>
      <c r="H1134" s="833" t="s">
        <v>606</v>
      </c>
      <c r="I1134" s="833" t="s">
        <v>3415</v>
      </c>
      <c r="J1134" s="833" t="s">
        <v>3416</v>
      </c>
      <c r="K1134" s="833" t="s">
        <v>3417</v>
      </c>
      <c r="L1134" s="836">
        <v>259.25</v>
      </c>
      <c r="M1134" s="836">
        <v>259.25</v>
      </c>
      <c r="N1134" s="833">
        <v>1</v>
      </c>
      <c r="O1134" s="837">
        <v>0.5</v>
      </c>
      <c r="P1134" s="836">
        <v>259.25</v>
      </c>
      <c r="Q1134" s="838">
        <v>1</v>
      </c>
      <c r="R1134" s="833">
        <v>1</v>
      </c>
      <c r="S1134" s="838">
        <v>1</v>
      </c>
      <c r="T1134" s="837">
        <v>0.5</v>
      </c>
      <c r="U1134" s="839">
        <v>1</v>
      </c>
    </row>
    <row r="1135" spans="1:21" ht="14.45" customHeight="1" x14ac:dyDescent="0.2">
      <c r="A1135" s="832">
        <v>11</v>
      </c>
      <c r="B1135" s="833" t="s">
        <v>2224</v>
      </c>
      <c r="C1135" s="833" t="s">
        <v>2230</v>
      </c>
      <c r="D1135" s="834" t="s">
        <v>4292</v>
      </c>
      <c r="E1135" s="835" t="s">
        <v>2258</v>
      </c>
      <c r="F1135" s="833" t="s">
        <v>2225</v>
      </c>
      <c r="G1135" s="833" t="s">
        <v>3412</v>
      </c>
      <c r="H1135" s="833" t="s">
        <v>606</v>
      </c>
      <c r="I1135" s="833" t="s">
        <v>3418</v>
      </c>
      <c r="J1135" s="833" t="s">
        <v>3416</v>
      </c>
      <c r="K1135" s="833" t="s">
        <v>1811</v>
      </c>
      <c r="L1135" s="836">
        <v>86.41</v>
      </c>
      <c r="M1135" s="836">
        <v>259.23</v>
      </c>
      <c r="N1135" s="833">
        <v>3</v>
      </c>
      <c r="O1135" s="837">
        <v>1</v>
      </c>
      <c r="P1135" s="836"/>
      <c r="Q1135" s="838">
        <v>0</v>
      </c>
      <c r="R1135" s="833"/>
      <c r="S1135" s="838">
        <v>0</v>
      </c>
      <c r="T1135" s="837"/>
      <c r="U1135" s="839">
        <v>0</v>
      </c>
    </row>
    <row r="1136" spans="1:21" ht="14.45" customHeight="1" x14ac:dyDescent="0.2">
      <c r="A1136" s="832">
        <v>11</v>
      </c>
      <c r="B1136" s="833" t="s">
        <v>2224</v>
      </c>
      <c r="C1136" s="833" t="s">
        <v>2230</v>
      </c>
      <c r="D1136" s="834" t="s">
        <v>4292</v>
      </c>
      <c r="E1136" s="835" t="s">
        <v>2258</v>
      </c>
      <c r="F1136" s="833" t="s">
        <v>2225</v>
      </c>
      <c r="G1136" s="833" t="s">
        <v>3254</v>
      </c>
      <c r="H1136" s="833" t="s">
        <v>606</v>
      </c>
      <c r="I1136" s="833" t="s">
        <v>3257</v>
      </c>
      <c r="J1136" s="833" t="s">
        <v>2062</v>
      </c>
      <c r="K1136" s="833" t="s">
        <v>3258</v>
      </c>
      <c r="L1136" s="836">
        <v>32.869999999999997</v>
      </c>
      <c r="M1136" s="836">
        <v>98.609999999999985</v>
      </c>
      <c r="N1136" s="833">
        <v>3</v>
      </c>
      <c r="O1136" s="837">
        <v>1</v>
      </c>
      <c r="P1136" s="836">
        <v>98.609999999999985</v>
      </c>
      <c r="Q1136" s="838">
        <v>1</v>
      </c>
      <c r="R1136" s="833">
        <v>3</v>
      </c>
      <c r="S1136" s="838">
        <v>1</v>
      </c>
      <c r="T1136" s="837">
        <v>1</v>
      </c>
      <c r="U1136" s="839">
        <v>1</v>
      </c>
    </row>
    <row r="1137" spans="1:21" ht="14.45" customHeight="1" x14ac:dyDescent="0.2">
      <c r="A1137" s="832">
        <v>11</v>
      </c>
      <c r="B1137" s="833" t="s">
        <v>2224</v>
      </c>
      <c r="C1137" s="833" t="s">
        <v>2230</v>
      </c>
      <c r="D1137" s="834" t="s">
        <v>4292</v>
      </c>
      <c r="E1137" s="835" t="s">
        <v>2258</v>
      </c>
      <c r="F1137" s="833" t="s">
        <v>2225</v>
      </c>
      <c r="G1137" s="833" t="s">
        <v>3113</v>
      </c>
      <c r="H1137" s="833" t="s">
        <v>650</v>
      </c>
      <c r="I1137" s="833" t="s">
        <v>3419</v>
      </c>
      <c r="J1137" s="833" t="s">
        <v>3420</v>
      </c>
      <c r="K1137" s="833" t="s">
        <v>3116</v>
      </c>
      <c r="L1137" s="836">
        <v>234.07</v>
      </c>
      <c r="M1137" s="836">
        <v>468.14</v>
      </c>
      <c r="N1137" s="833">
        <v>2</v>
      </c>
      <c r="O1137" s="837">
        <v>1</v>
      </c>
      <c r="P1137" s="836">
        <v>234.07</v>
      </c>
      <c r="Q1137" s="838">
        <v>0.5</v>
      </c>
      <c r="R1137" s="833">
        <v>1</v>
      </c>
      <c r="S1137" s="838">
        <v>0.5</v>
      </c>
      <c r="T1137" s="837">
        <v>0.5</v>
      </c>
      <c r="U1137" s="839">
        <v>0.5</v>
      </c>
    </row>
    <row r="1138" spans="1:21" ht="14.45" customHeight="1" x14ac:dyDescent="0.2">
      <c r="A1138" s="832">
        <v>11</v>
      </c>
      <c r="B1138" s="833" t="s">
        <v>2224</v>
      </c>
      <c r="C1138" s="833" t="s">
        <v>2230</v>
      </c>
      <c r="D1138" s="834" t="s">
        <v>4292</v>
      </c>
      <c r="E1138" s="835" t="s">
        <v>2258</v>
      </c>
      <c r="F1138" s="833" t="s">
        <v>2225</v>
      </c>
      <c r="G1138" s="833" t="s">
        <v>3113</v>
      </c>
      <c r="H1138" s="833" t="s">
        <v>606</v>
      </c>
      <c r="I1138" s="833" t="s">
        <v>3421</v>
      </c>
      <c r="J1138" s="833" t="s">
        <v>3420</v>
      </c>
      <c r="K1138" s="833" t="s">
        <v>3116</v>
      </c>
      <c r="L1138" s="836">
        <v>234.07</v>
      </c>
      <c r="M1138" s="836">
        <v>468.14</v>
      </c>
      <c r="N1138" s="833">
        <v>2</v>
      </c>
      <c r="O1138" s="837">
        <v>1.5</v>
      </c>
      <c r="P1138" s="836"/>
      <c r="Q1138" s="838">
        <v>0</v>
      </c>
      <c r="R1138" s="833"/>
      <c r="S1138" s="838">
        <v>0</v>
      </c>
      <c r="T1138" s="837"/>
      <c r="U1138" s="839">
        <v>0</v>
      </c>
    </row>
    <row r="1139" spans="1:21" ht="14.45" customHeight="1" x14ac:dyDescent="0.2">
      <c r="A1139" s="832">
        <v>11</v>
      </c>
      <c r="B1139" s="833" t="s">
        <v>2224</v>
      </c>
      <c r="C1139" s="833" t="s">
        <v>2230</v>
      </c>
      <c r="D1139" s="834" t="s">
        <v>4292</v>
      </c>
      <c r="E1139" s="835" t="s">
        <v>2258</v>
      </c>
      <c r="F1139" s="833" t="s">
        <v>2225</v>
      </c>
      <c r="G1139" s="833" t="s">
        <v>2273</v>
      </c>
      <c r="H1139" s="833" t="s">
        <v>650</v>
      </c>
      <c r="I1139" s="833" t="s">
        <v>1821</v>
      </c>
      <c r="J1139" s="833" t="s">
        <v>765</v>
      </c>
      <c r="K1139" s="833" t="s">
        <v>1822</v>
      </c>
      <c r="L1139" s="836">
        <v>736.33</v>
      </c>
      <c r="M1139" s="836">
        <v>2208.9900000000002</v>
      </c>
      <c r="N1139" s="833">
        <v>3</v>
      </c>
      <c r="O1139" s="837">
        <v>3</v>
      </c>
      <c r="P1139" s="836">
        <v>736.33</v>
      </c>
      <c r="Q1139" s="838">
        <v>0.33333333333333331</v>
      </c>
      <c r="R1139" s="833">
        <v>1</v>
      </c>
      <c r="S1139" s="838">
        <v>0.33333333333333331</v>
      </c>
      <c r="T1139" s="837">
        <v>1</v>
      </c>
      <c r="U1139" s="839">
        <v>0.33333333333333331</v>
      </c>
    </row>
    <row r="1140" spans="1:21" ht="14.45" customHeight="1" x14ac:dyDescent="0.2">
      <c r="A1140" s="832">
        <v>11</v>
      </c>
      <c r="B1140" s="833" t="s">
        <v>2224</v>
      </c>
      <c r="C1140" s="833" t="s">
        <v>2230</v>
      </c>
      <c r="D1140" s="834" t="s">
        <v>4292</v>
      </c>
      <c r="E1140" s="835" t="s">
        <v>2258</v>
      </c>
      <c r="F1140" s="833" t="s">
        <v>2225</v>
      </c>
      <c r="G1140" s="833" t="s">
        <v>2273</v>
      </c>
      <c r="H1140" s="833" t="s">
        <v>650</v>
      </c>
      <c r="I1140" s="833" t="s">
        <v>1825</v>
      </c>
      <c r="J1140" s="833" t="s">
        <v>765</v>
      </c>
      <c r="K1140" s="833" t="s">
        <v>1826</v>
      </c>
      <c r="L1140" s="836">
        <v>490.89</v>
      </c>
      <c r="M1140" s="836">
        <v>490.89</v>
      </c>
      <c r="N1140" s="833">
        <v>1</v>
      </c>
      <c r="O1140" s="837">
        <v>0.5</v>
      </c>
      <c r="P1140" s="836">
        <v>490.89</v>
      </c>
      <c r="Q1140" s="838">
        <v>1</v>
      </c>
      <c r="R1140" s="833">
        <v>1</v>
      </c>
      <c r="S1140" s="838">
        <v>1</v>
      </c>
      <c r="T1140" s="837">
        <v>0.5</v>
      </c>
      <c r="U1140" s="839">
        <v>1</v>
      </c>
    </row>
    <row r="1141" spans="1:21" ht="14.45" customHeight="1" x14ac:dyDescent="0.2">
      <c r="A1141" s="832">
        <v>11</v>
      </c>
      <c r="B1141" s="833" t="s">
        <v>2224</v>
      </c>
      <c r="C1141" s="833" t="s">
        <v>2230</v>
      </c>
      <c r="D1141" s="834" t="s">
        <v>4292</v>
      </c>
      <c r="E1141" s="835" t="s">
        <v>2258</v>
      </c>
      <c r="F1141" s="833" t="s">
        <v>2225</v>
      </c>
      <c r="G1141" s="833" t="s">
        <v>2273</v>
      </c>
      <c r="H1141" s="833" t="s">
        <v>650</v>
      </c>
      <c r="I1141" s="833" t="s">
        <v>3422</v>
      </c>
      <c r="J1141" s="833" t="s">
        <v>771</v>
      </c>
      <c r="K1141" s="833" t="s">
        <v>3423</v>
      </c>
      <c r="L1141" s="836">
        <v>277.12</v>
      </c>
      <c r="M1141" s="836">
        <v>1385.6</v>
      </c>
      <c r="N1141" s="833">
        <v>5</v>
      </c>
      <c r="O1141" s="837">
        <v>1.5</v>
      </c>
      <c r="P1141" s="836"/>
      <c r="Q1141" s="838">
        <v>0</v>
      </c>
      <c r="R1141" s="833"/>
      <c r="S1141" s="838">
        <v>0</v>
      </c>
      <c r="T1141" s="837"/>
      <c r="U1141" s="839">
        <v>0</v>
      </c>
    </row>
    <row r="1142" spans="1:21" ht="14.45" customHeight="1" x14ac:dyDescent="0.2">
      <c r="A1142" s="832">
        <v>11</v>
      </c>
      <c r="B1142" s="833" t="s">
        <v>2224</v>
      </c>
      <c r="C1142" s="833" t="s">
        <v>2230</v>
      </c>
      <c r="D1142" s="834" t="s">
        <v>4292</v>
      </c>
      <c r="E1142" s="835" t="s">
        <v>2258</v>
      </c>
      <c r="F1142" s="833" t="s">
        <v>2225</v>
      </c>
      <c r="G1142" s="833" t="s">
        <v>2335</v>
      </c>
      <c r="H1142" s="833" t="s">
        <v>606</v>
      </c>
      <c r="I1142" s="833" t="s">
        <v>2336</v>
      </c>
      <c r="J1142" s="833" t="s">
        <v>668</v>
      </c>
      <c r="K1142" s="833" t="s">
        <v>2337</v>
      </c>
      <c r="L1142" s="836">
        <v>35.25</v>
      </c>
      <c r="M1142" s="836">
        <v>881.25</v>
      </c>
      <c r="N1142" s="833">
        <v>25</v>
      </c>
      <c r="O1142" s="837">
        <v>19</v>
      </c>
      <c r="P1142" s="836">
        <v>317.25</v>
      </c>
      <c r="Q1142" s="838">
        <v>0.36</v>
      </c>
      <c r="R1142" s="833">
        <v>9</v>
      </c>
      <c r="S1142" s="838">
        <v>0.36</v>
      </c>
      <c r="T1142" s="837">
        <v>8</v>
      </c>
      <c r="U1142" s="839">
        <v>0.42105263157894735</v>
      </c>
    </row>
    <row r="1143" spans="1:21" ht="14.45" customHeight="1" x14ac:dyDescent="0.2">
      <c r="A1143" s="832">
        <v>11</v>
      </c>
      <c r="B1143" s="833" t="s">
        <v>2224</v>
      </c>
      <c r="C1143" s="833" t="s">
        <v>2230</v>
      </c>
      <c r="D1143" s="834" t="s">
        <v>4292</v>
      </c>
      <c r="E1143" s="835" t="s">
        <v>2258</v>
      </c>
      <c r="F1143" s="833" t="s">
        <v>2225</v>
      </c>
      <c r="G1143" s="833" t="s">
        <v>2335</v>
      </c>
      <c r="H1143" s="833" t="s">
        <v>606</v>
      </c>
      <c r="I1143" s="833" t="s">
        <v>2357</v>
      </c>
      <c r="J1143" s="833" t="s">
        <v>668</v>
      </c>
      <c r="K1143" s="833" t="s">
        <v>2358</v>
      </c>
      <c r="L1143" s="836">
        <v>35.25</v>
      </c>
      <c r="M1143" s="836">
        <v>70.5</v>
      </c>
      <c r="N1143" s="833">
        <v>2</v>
      </c>
      <c r="O1143" s="837">
        <v>1</v>
      </c>
      <c r="P1143" s="836"/>
      <c r="Q1143" s="838">
        <v>0</v>
      </c>
      <c r="R1143" s="833"/>
      <c r="S1143" s="838">
        <v>0</v>
      </c>
      <c r="T1143" s="837"/>
      <c r="U1143" s="839">
        <v>0</v>
      </c>
    </row>
    <row r="1144" spans="1:21" ht="14.45" customHeight="1" x14ac:dyDescent="0.2">
      <c r="A1144" s="832">
        <v>11</v>
      </c>
      <c r="B1144" s="833" t="s">
        <v>2224</v>
      </c>
      <c r="C1144" s="833" t="s">
        <v>2230</v>
      </c>
      <c r="D1144" s="834" t="s">
        <v>4292</v>
      </c>
      <c r="E1144" s="835" t="s">
        <v>2258</v>
      </c>
      <c r="F1144" s="833" t="s">
        <v>2225</v>
      </c>
      <c r="G1144" s="833" t="s">
        <v>2436</v>
      </c>
      <c r="H1144" s="833" t="s">
        <v>606</v>
      </c>
      <c r="I1144" s="833" t="s">
        <v>2437</v>
      </c>
      <c r="J1144" s="833" t="s">
        <v>2438</v>
      </c>
      <c r="K1144" s="833" t="s">
        <v>2439</v>
      </c>
      <c r="L1144" s="836">
        <v>218.62</v>
      </c>
      <c r="M1144" s="836">
        <v>874.48</v>
      </c>
      <c r="N1144" s="833">
        <v>4</v>
      </c>
      <c r="O1144" s="837">
        <v>2</v>
      </c>
      <c r="P1144" s="836"/>
      <c r="Q1144" s="838">
        <v>0</v>
      </c>
      <c r="R1144" s="833"/>
      <c r="S1144" s="838">
        <v>0</v>
      </c>
      <c r="T1144" s="837"/>
      <c r="U1144" s="839">
        <v>0</v>
      </c>
    </row>
    <row r="1145" spans="1:21" ht="14.45" customHeight="1" x14ac:dyDescent="0.2">
      <c r="A1145" s="832">
        <v>11</v>
      </c>
      <c r="B1145" s="833" t="s">
        <v>2224</v>
      </c>
      <c r="C1145" s="833" t="s">
        <v>2230</v>
      </c>
      <c r="D1145" s="834" t="s">
        <v>4292</v>
      </c>
      <c r="E1145" s="835" t="s">
        <v>2258</v>
      </c>
      <c r="F1145" s="833" t="s">
        <v>2225</v>
      </c>
      <c r="G1145" s="833" t="s">
        <v>3424</v>
      </c>
      <c r="H1145" s="833" t="s">
        <v>606</v>
      </c>
      <c r="I1145" s="833" t="s">
        <v>3425</v>
      </c>
      <c r="J1145" s="833" t="s">
        <v>3426</v>
      </c>
      <c r="K1145" s="833" t="s">
        <v>3427</v>
      </c>
      <c r="L1145" s="836">
        <v>80.2</v>
      </c>
      <c r="M1145" s="836">
        <v>160.4</v>
      </c>
      <c r="N1145" s="833">
        <v>2</v>
      </c>
      <c r="O1145" s="837">
        <v>1</v>
      </c>
      <c r="P1145" s="836"/>
      <c r="Q1145" s="838">
        <v>0</v>
      </c>
      <c r="R1145" s="833"/>
      <c r="S1145" s="838">
        <v>0</v>
      </c>
      <c r="T1145" s="837"/>
      <c r="U1145" s="839">
        <v>0</v>
      </c>
    </row>
    <row r="1146" spans="1:21" ht="14.45" customHeight="1" x14ac:dyDescent="0.2">
      <c r="A1146" s="832">
        <v>11</v>
      </c>
      <c r="B1146" s="833" t="s">
        <v>2224</v>
      </c>
      <c r="C1146" s="833" t="s">
        <v>2230</v>
      </c>
      <c r="D1146" s="834" t="s">
        <v>4292</v>
      </c>
      <c r="E1146" s="835" t="s">
        <v>2258</v>
      </c>
      <c r="F1146" s="833" t="s">
        <v>2225</v>
      </c>
      <c r="G1146" s="833" t="s">
        <v>2956</v>
      </c>
      <c r="H1146" s="833" t="s">
        <v>606</v>
      </c>
      <c r="I1146" s="833" t="s">
        <v>2957</v>
      </c>
      <c r="J1146" s="833" t="s">
        <v>653</v>
      </c>
      <c r="K1146" s="833" t="s">
        <v>2958</v>
      </c>
      <c r="L1146" s="836">
        <v>127.91</v>
      </c>
      <c r="M1146" s="836">
        <v>255.82</v>
      </c>
      <c r="N1146" s="833">
        <v>2</v>
      </c>
      <c r="O1146" s="837">
        <v>1</v>
      </c>
      <c r="P1146" s="836">
        <v>255.82</v>
      </c>
      <c r="Q1146" s="838">
        <v>1</v>
      </c>
      <c r="R1146" s="833">
        <v>2</v>
      </c>
      <c r="S1146" s="838">
        <v>1</v>
      </c>
      <c r="T1146" s="837">
        <v>1</v>
      </c>
      <c r="U1146" s="839">
        <v>1</v>
      </c>
    </row>
    <row r="1147" spans="1:21" ht="14.45" customHeight="1" x14ac:dyDescent="0.2">
      <c r="A1147" s="832">
        <v>11</v>
      </c>
      <c r="B1147" s="833" t="s">
        <v>2224</v>
      </c>
      <c r="C1147" s="833" t="s">
        <v>2230</v>
      </c>
      <c r="D1147" s="834" t="s">
        <v>4292</v>
      </c>
      <c r="E1147" s="835" t="s">
        <v>2258</v>
      </c>
      <c r="F1147" s="833" t="s">
        <v>2225</v>
      </c>
      <c r="G1147" s="833" t="s">
        <v>2956</v>
      </c>
      <c r="H1147" s="833" t="s">
        <v>606</v>
      </c>
      <c r="I1147" s="833" t="s">
        <v>3428</v>
      </c>
      <c r="J1147" s="833" t="s">
        <v>653</v>
      </c>
      <c r="K1147" s="833" t="s">
        <v>3429</v>
      </c>
      <c r="L1147" s="836">
        <v>52.61</v>
      </c>
      <c r="M1147" s="836">
        <v>52.61</v>
      </c>
      <c r="N1147" s="833">
        <v>1</v>
      </c>
      <c r="O1147" s="837">
        <v>1</v>
      </c>
      <c r="P1147" s="836"/>
      <c r="Q1147" s="838">
        <v>0</v>
      </c>
      <c r="R1147" s="833"/>
      <c r="S1147" s="838">
        <v>0</v>
      </c>
      <c r="T1147" s="837"/>
      <c r="U1147" s="839">
        <v>0</v>
      </c>
    </row>
    <row r="1148" spans="1:21" ht="14.45" customHeight="1" x14ac:dyDescent="0.2">
      <c r="A1148" s="832">
        <v>11</v>
      </c>
      <c r="B1148" s="833" t="s">
        <v>2224</v>
      </c>
      <c r="C1148" s="833" t="s">
        <v>2230</v>
      </c>
      <c r="D1148" s="834" t="s">
        <v>4292</v>
      </c>
      <c r="E1148" s="835" t="s">
        <v>2258</v>
      </c>
      <c r="F1148" s="833" t="s">
        <v>2225</v>
      </c>
      <c r="G1148" s="833" t="s">
        <v>3430</v>
      </c>
      <c r="H1148" s="833" t="s">
        <v>606</v>
      </c>
      <c r="I1148" s="833" t="s">
        <v>3431</v>
      </c>
      <c r="J1148" s="833" t="s">
        <v>1228</v>
      </c>
      <c r="K1148" s="833" t="s">
        <v>3432</v>
      </c>
      <c r="L1148" s="836">
        <v>54.55</v>
      </c>
      <c r="M1148" s="836">
        <v>54.55</v>
      </c>
      <c r="N1148" s="833">
        <v>1</v>
      </c>
      <c r="O1148" s="837">
        <v>0.5</v>
      </c>
      <c r="P1148" s="836">
        <v>54.55</v>
      </c>
      <c r="Q1148" s="838">
        <v>1</v>
      </c>
      <c r="R1148" s="833">
        <v>1</v>
      </c>
      <c r="S1148" s="838">
        <v>1</v>
      </c>
      <c r="T1148" s="837">
        <v>0.5</v>
      </c>
      <c r="U1148" s="839">
        <v>1</v>
      </c>
    </row>
    <row r="1149" spans="1:21" ht="14.45" customHeight="1" x14ac:dyDescent="0.2">
      <c r="A1149" s="832">
        <v>11</v>
      </c>
      <c r="B1149" s="833" t="s">
        <v>2224</v>
      </c>
      <c r="C1149" s="833" t="s">
        <v>2230</v>
      </c>
      <c r="D1149" s="834" t="s">
        <v>4292</v>
      </c>
      <c r="E1149" s="835" t="s">
        <v>2258</v>
      </c>
      <c r="F1149" s="833" t="s">
        <v>2225</v>
      </c>
      <c r="G1149" s="833" t="s">
        <v>2317</v>
      </c>
      <c r="H1149" s="833" t="s">
        <v>650</v>
      </c>
      <c r="I1149" s="833" t="s">
        <v>1908</v>
      </c>
      <c r="J1149" s="833" t="s">
        <v>874</v>
      </c>
      <c r="K1149" s="833" t="s">
        <v>876</v>
      </c>
      <c r="L1149" s="836">
        <v>0</v>
      </c>
      <c r="M1149" s="836">
        <v>0</v>
      </c>
      <c r="N1149" s="833">
        <v>12</v>
      </c>
      <c r="O1149" s="837">
        <v>9</v>
      </c>
      <c r="P1149" s="836">
        <v>0</v>
      </c>
      <c r="Q1149" s="838"/>
      <c r="R1149" s="833">
        <v>2</v>
      </c>
      <c r="S1149" s="838">
        <v>0.16666666666666666</v>
      </c>
      <c r="T1149" s="837">
        <v>2</v>
      </c>
      <c r="U1149" s="839">
        <v>0.22222222222222221</v>
      </c>
    </row>
    <row r="1150" spans="1:21" ht="14.45" customHeight="1" x14ac:dyDescent="0.2">
      <c r="A1150" s="832">
        <v>11</v>
      </c>
      <c r="B1150" s="833" t="s">
        <v>2224</v>
      </c>
      <c r="C1150" s="833" t="s">
        <v>2230</v>
      </c>
      <c r="D1150" s="834" t="s">
        <v>4292</v>
      </c>
      <c r="E1150" s="835" t="s">
        <v>2258</v>
      </c>
      <c r="F1150" s="833" t="s">
        <v>2225</v>
      </c>
      <c r="G1150" s="833" t="s">
        <v>3433</v>
      </c>
      <c r="H1150" s="833" t="s">
        <v>606</v>
      </c>
      <c r="I1150" s="833" t="s">
        <v>3434</v>
      </c>
      <c r="J1150" s="833" t="s">
        <v>3435</v>
      </c>
      <c r="K1150" s="833" t="s">
        <v>3436</v>
      </c>
      <c r="L1150" s="836">
        <v>79.11</v>
      </c>
      <c r="M1150" s="836">
        <v>237.32999999999998</v>
      </c>
      <c r="N1150" s="833">
        <v>3</v>
      </c>
      <c r="O1150" s="837">
        <v>1</v>
      </c>
      <c r="P1150" s="836"/>
      <c r="Q1150" s="838">
        <v>0</v>
      </c>
      <c r="R1150" s="833"/>
      <c r="S1150" s="838">
        <v>0</v>
      </c>
      <c r="T1150" s="837"/>
      <c r="U1150" s="839">
        <v>0</v>
      </c>
    </row>
    <row r="1151" spans="1:21" ht="14.45" customHeight="1" x14ac:dyDescent="0.2">
      <c r="A1151" s="832">
        <v>11</v>
      </c>
      <c r="B1151" s="833" t="s">
        <v>2224</v>
      </c>
      <c r="C1151" s="833" t="s">
        <v>2230</v>
      </c>
      <c r="D1151" s="834" t="s">
        <v>4292</v>
      </c>
      <c r="E1151" s="835" t="s">
        <v>2258</v>
      </c>
      <c r="F1151" s="833" t="s">
        <v>2225</v>
      </c>
      <c r="G1151" s="833" t="s">
        <v>3437</v>
      </c>
      <c r="H1151" s="833" t="s">
        <v>606</v>
      </c>
      <c r="I1151" s="833" t="s">
        <v>3438</v>
      </c>
      <c r="J1151" s="833" t="s">
        <v>3439</v>
      </c>
      <c r="K1151" s="833" t="s">
        <v>3440</v>
      </c>
      <c r="L1151" s="836">
        <v>311.12</v>
      </c>
      <c r="M1151" s="836">
        <v>311.12</v>
      </c>
      <c r="N1151" s="833">
        <v>1</v>
      </c>
      <c r="O1151" s="837">
        <v>0.5</v>
      </c>
      <c r="P1151" s="836">
        <v>311.12</v>
      </c>
      <c r="Q1151" s="838">
        <v>1</v>
      </c>
      <c r="R1151" s="833">
        <v>1</v>
      </c>
      <c r="S1151" s="838">
        <v>1</v>
      </c>
      <c r="T1151" s="837">
        <v>0.5</v>
      </c>
      <c r="U1151" s="839">
        <v>1</v>
      </c>
    </row>
    <row r="1152" spans="1:21" ht="14.45" customHeight="1" x14ac:dyDescent="0.2">
      <c r="A1152" s="832">
        <v>11</v>
      </c>
      <c r="B1152" s="833" t="s">
        <v>2224</v>
      </c>
      <c r="C1152" s="833" t="s">
        <v>2230</v>
      </c>
      <c r="D1152" s="834" t="s">
        <v>4292</v>
      </c>
      <c r="E1152" s="835" t="s">
        <v>2258</v>
      </c>
      <c r="F1152" s="833" t="s">
        <v>2225</v>
      </c>
      <c r="G1152" s="833" t="s">
        <v>3437</v>
      </c>
      <c r="H1152" s="833" t="s">
        <v>650</v>
      </c>
      <c r="I1152" s="833" t="s">
        <v>3441</v>
      </c>
      <c r="J1152" s="833" t="s">
        <v>3442</v>
      </c>
      <c r="K1152" s="833" t="s">
        <v>3443</v>
      </c>
      <c r="L1152" s="836">
        <v>345.69</v>
      </c>
      <c r="M1152" s="836">
        <v>691.38</v>
      </c>
      <c r="N1152" s="833">
        <v>2</v>
      </c>
      <c r="O1152" s="837">
        <v>1.5</v>
      </c>
      <c r="P1152" s="836"/>
      <c r="Q1152" s="838">
        <v>0</v>
      </c>
      <c r="R1152" s="833"/>
      <c r="S1152" s="838">
        <v>0</v>
      </c>
      <c r="T1152" s="837"/>
      <c r="U1152" s="839">
        <v>0</v>
      </c>
    </row>
    <row r="1153" spans="1:21" ht="14.45" customHeight="1" x14ac:dyDescent="0.2">
      <c r="A1153" s="832">
        <v>11</v>
      </c>
      <c r="B1153" s="833" t="s">
        <v>2224</v>
      </c>
      <c r="C1153" s="833" t="s">
        <v>2230</v>
      </c>
      <c r="D1153" s="834" t="s">
        <v>4292</v>
      </c>
      <c r="E1153" s="835" t="s">
        <v>2258</v>
      </c>
      <c r="F1153" s="833" t="s">
        <v>2225</v>
      </c>
      <c r="G1153" s="833" t="s">
        <v>2298</v>
      </c>
      <c r="H1153" s="833" t="s">
        <v>606</v>
      </c>
      <c r="I1153" s="833" t="s">
        <v>3444</v>
      </c>
      <c r="J1153" s="833" t="s">
        <v>1264</v>
      </c>
      <c r="K1153" s="833" t="s">
        <v>3445</v>
      </c>
      <c r="L1153" s="836">
        <v>31.32</v>
      </c>
      <c r="M1153" s="836">
        <v>62.64</v>
      </c>
      <c r="N1153" s="833">
        <v>2</v>
      </c>
      <c r="O1153" s="837">
        <v>1</v>
      </c>
      <c r="P1153" s="836"/>
      <c r="Q1153" s="838">
        <v>0</v>
      </c>
      <c r="R1153" s="833"/>
      <c r="S1153" s="838">
        <v>0</v>
      </c>
      <c r="T1153" s="837"/>
      <c r="U1153" s="839">
        <v>0</v>
      </c>
    </row>
    <row r="1154" spans="1:21" ht="14.45" customHeight="1" x14ac:dyDescent="0.2">
      <c r="A1154" s="832">
        <v>11</v>
      </c>
      <c r="B1154" s="833" t="s">
        <v>2224</v>
      </c>
      <c r="C1154" s="833" t="s">
        <v>2230</v>
      </c>
      <c r="D1154" s="834" t="s">
        <v>4292</v>
      </c>
      <c r="E1154" s="835" t="s">
        <v>2258</v>
      </c>
      <c r="F1154" s="833" t="s">
        <v>2225</v>
      </c>
      <c r="G1154" s="833" t="s">
        <v>2298</v>
      </c>
      <c r="H1154" s="833" t="s">
        <v>606</v>
      </c>
      <c r="I1154" s="833" t="s">
        <v>2443</v>
      </c>
      <c r="J1154" s="833" t="s">
        <v>2300</v>
      </c>
      <c r="K1154" s="833" t="s">
        <v>2444</v>
      </c>
      <c r="L1154" s="836">
        <v>93.96</v>
      </c>
      <c r="M1154" s="836">
        <v>469.79999999999995</v>
      </c>
      <c r="N1154" s="833">
        <v>5</v>
      </c>
      <c r="O1154" s="837">
        <v>3</v>
      </c>
      <c r="P1154" s="836">
        <v>187.92</v>
      </c>
      <c r="Q1154" s="838">
        <v>0.4</v>
      </c>
      <c r="R1154" s="833">
        <v>2</v>
      </c>
      <c r="S1154" s="838">
        <v>0.4</v>
      </c>
      <c r="T1154" s="837">
        <v>2</v>
      </c>
      <c r="U1154" s="839">
        <v>0.66666666666666663</v>
      </c>
    </row>
    <row r="1155" spans="1:21" ht="14.45" customHeight="1" x14ac:dyDescent="0.2">
      <c r="A1155" s="832">
        <v>11</v>
      </c>
      <c r="B1155" s="833" t="s">
        <v>2224</v>
      </c>
      <c r="C1155" s="833" t="s">
        <v>2230</v>
      </c>
      <c r="D1155" s="834" t="s">
        <v>4292</v>
      </c>
      <c r="E1155" s="835" t="s">
        <v>2258</v>
      </c>
      <c r="F1155" s="833" t="s">
        <v>2225</v>
      </c>
      <c r="G1155" s="833" t="s">
        <v>2298</v>
      </c>
      <c r="H1155" s="833" t="s">
        <v>606</v>
      </c>
      <c r="I1155" s="833" t="s">
        <v>3446</v>
      </c>
      <c r="J1155" s="833" t="s">
        <v>3352</v>
      </c>
      <c r="K1155" s="833" t="s">
        <v>3447</v>
      </c>
      <c r="L1155" s="836">
        <v>300.68</v>
      </c>
      <c r="M1155" s="836">
        <v>300.68</v>
      </c>
      <c r="N1155" s="833">
        <v>1</v>
      </c>
      <c r="O1155" s="837">
        <v>1</v>
      </c>
      <c r="P1155" s="836"/>
      <c r="Q1155" s="838">
        <v>0</v>
      </c>
      <c r="R1155" s="833"/>
      <c r="S1155" s="838">
        <v>0</v>
      </c>
      <c r="T1155" s="837"/>
      <c r="U1155" s="839">
        <v>0</v>
      </c>
    </row>
    <row r="1156" spans="1:21" ht="14.45" customHeight="1" x14ac:dyDescent="0.2">
      <c r="A1156" s="832">
        <v>11</v>
      </c>
      <c r="B1156" s="833" t="s">
        <v>2224</v>
      </c>
      <c r="C1156" s="833" t="s">
        <v>2230</v>
      </c>
      <c r="D1156" s="834" t="s">
        <v>4292</v>
      </c>
      <c r="E1156" s="835" t="s">
        <v>2258</v>
      </c>
      <c r="F1156" s="833" t="s">
        <v>2225</v>
      </c>
      <c r="G1156" s="833" t="s">
        <v>2298</v>
      </c>
      <c r="H1156" s="833" t="s">
        <v>606</v>
      </c>
      <c r="I1156" s="833" t="s">
        <v>3448</v>
      </c>
      <c r="J1156" s="833" t="s">
        <v>3449</v>
      </c>
      <c r="K1156" s="833" t="s">
        <v>3450</v>
      </c>
      <c r="L1156" s="836">
        <v>140.94999999999999</v>
      </c>
      <c r="M1156" s="836">
        <v>422.84999999999997</v>
      </c>
      <c r="N1156" s="833">
        <v>3</v>
      </c>
      <c r="O1156" s="837">
        <v>0.5</v>
      </c>
      <c r="P1156" s="836">
        <v>422.84999999999997</v>
      </c>
      <c r="Q1156" s="838">
        <v>1</v>
      </c>
      <c r="R1156" s="833">
        <v>3</v>
      </c>
      <c r="S1156" s="838">
        <v>1</v>
      </c>
      <c r="T1156" s="837">
        <v>0.5</v>
      </c>
      <c r="U1156" s="839">
        <v>1</v>
      </c>
    </row>
    <row r="1157" spans="1:21" ht="14.45" customHeight="1" x14ac:dyDescent="0.2">
      <c r="A1157" s="832">
        <v>11</v>
      </c>
      <c r="B1157" s="833" t="s">
        <v>2224</v>
      </c>
      <c r="C1157" s="833" t="s">
        <v>2230</v>
      </c>
      <c r="D1157" s="834" t="s">
        <v>4292</v>
      </c>
      <c r="E1157" s="835" t="s">
        <v>2258</v>
      </c>
      <c r="F1157" s="833" t="s">
        <v>2225</v>
      </c>
      <c r="G1157" s="833" t="s">
        <v>2298</v>
      </c>
      <c r="H1157" s="833" t="s">
        <v>606</v>
      </c>
      <c r="I1157" s="833" t="s">
        <v>3451</v>
      </c>
      <c r="J1157" s="833" t="s">
        <v>3452</v>
      </c>
      <c r="K1157" s="833" t="s">
        <v>3453</v>
      </c>
      <c r="L1157" s="836">
        <v>93.96</v>
      </c>
      <c r="M1157" s="836">
        <v>375.84</v>
      </c>
      <c r="N1157" s="833">
        <v>4</v>
      </c>
      <c r="O1157" s="837">
        <v>1.5</v>
      </c>
      <c r="P1157" s="836"/>
      <c r="Q1157" s="838">
        <v>0</v>
      </c>
      <c r="R1157" s="833"/>
      <c r="S1157" s="838">
        <v>0</v>
      </c>
      <c r="T1157" s="837"/>
      <c r="U1157" s="839">
        <v>0</v>
      </c>
    </row>
    <row r="1158" spans="1:21" ht="14.45" customHeight="1" x14ac:dyDescent="0.2">
      <c r="A1158" s="832">
        <v>11</v>
      </c>
      <c r="B1158" s="833" t="s">
        <v>2224</v>
      </c>
      <c r="C1158" s="833" t="s">
        <v>2230</v>
      </c>
      <c r="D1158" s="834" t="s">
        <v>4292</v>
      </c>
      <c r="E1158" s="835" t="s">
        <v>2258</v>
      </c>
      <c r="F1158" s="833" t="s">
        <v>2225</v>
      </c>
      <c r="G1158" s="833" t="s">
        <v>2298</v>
      </c>
      <c r="H1158" s="833" t="s">
        <v>606</v>
      </c>
      <c r="I1158" s="833" t="s">
        <v>3454</v>
      </c>
      <c r="J1158" s="833" t="s">
        <v>3449</v>
      </c>
      <c r="K1158" s="833" t="s">
        <v>3450</v>
      </c>
      <c r="L1158" s="836">
        <v>140.94999999999999</v>
      </c>
      <c r="M1158" s="836">
        <v>986.64999999999986</v>
      </c>
      <c r="N1158" s="833">
        <v>7</v>
      </c>
      <c r="O1158" s="837">
        <v>2</v>
      </c>
      <c r="P1158" s="836">
        <v>422.84999999999997</v>
      </c>
      <c r="Q1158" s="838">
        <v>0.4285714285714286</v>
      </c>
      <c r="R1158" s="833">
        <v>3</v>
      </c>
      <c r="S1158" s="838">
        <v>0.42857142857142855</v>
      </c>
      <c r="T1158" s="837">
        <v>0.5</v>
      </c>
      <c r="U1158" s="839">
        <v>0.25</v>
      </c>
    </row>
    <row r="1159" spans="1:21" ht="14.45" customHeight="1" x14ac:dyDescent="0.2">
      <c r="A1159" s="832">
        <v>11</v>
      </c>
      <c r="B1159" s="833" t="s">
        <v>2224</v>
      </c>
      <c r="C1159" s="833" t="s">
        <v>2230</v>
      </c>
      <c r="D1159" s="834" t="s">
        <v>4292</v>
      </c>
      <c r="E1159" s="835" t="s">
        <v>2258</v>
      </c>
      <c r="F1159" s="833" t="s">
        <v>2225</v>
      </c>
      <c r="G1159" s="833" t="s">
        <v>2298</v>
      </c>
      <c r="H1159" s="833" t="s">
        <v>606</v>
      </c>
      <c r="I1159" s="833" t="s">
        <v>2299</v>
      </c>
      <c r="J1159" s="833" t="s">
        <v>2300</v>
      </c>
      <c r="K1159" s="833" t="s">
        <v>2301</v>
      </c>
      <c r="L1159" s="836">
        <v>140.94999999999999</v>
      </c>
      <c r="M1159" s="836">
        <v>845.69999999999993</v>
      </c>
      <c r="N1159" s="833">
        <v>6</v>
      </c>
      <c r="O1159" s="837">
        <v>2</v>
      </c>
      <c r="P1159" s="836">
        <v>422.84999999999997</v>
      </c>
      <c r="Q1159" s="838">
        <v>0.5</v>
      </c>
      <c r="R1159" s="833">
        <v>3</v>
      </c>
      <c r="S1159" s="838">
        <v>0.5</v>
      </c>
      <c r="T1159" s="837">
        <v>1</v>
      </c>
      <c r="U1159" s="839">
        <v>0.5</v>
      </c>
    </row>
    <row r="1160" spans="1:21" ht="14.45" customHeight="1" x14ac:dyDescent="0.2">
      <c r="A1160" s="832">
        <v>11</v>
      </c>
      <c r="B1160" s="833" t="s">
        <v>2224</v>
      </c>
      <c r="C1160" s="833" t="s">
        <v>2230</v>
      </c>
      <c r="D1160" s="834" t="s">
        <v>4292</v>
      </c>
      <c r="E1160" s="835" t="s">
        <v>2258</v>
      </c>
      <c r="F1160" s="833" t="s">
        <v>2225</v>
      </c>
      <c r="G1160" s="833" t="s">
        <v>2298</v>
      </c>
      <c r="H1160" s="833" t="s">
        <v>606</v>
      </c>
      <c r="I1160" s="833" t="s">
        <v>2299</v>
      </c>
      <c r="J1160" s="833" t="s">
        <v>2300</v>
      </c>
      <c r="K1160" s="833" t="s">
        <v>2301</v>
      </c>
      <c r="L1160" s="836">
        <v>150.26</v>
      </c>
      <c r="M1160" s="836">
        <v>450.78</v>
      </c>
      <c r="N1160" s="833">
        <v>3</v>
      </c>
      <c r="O1160" s="837">
        <v>1</v>
      </c>
      <c r="P1160" s="836"/>
      <c r="Q1160" s="838">
        <v>0</v>
      </c>
      <c r="R1160" s="833"/>
      <c r="S1160" s="838">
        <v>0</v>
      </c>
      <c r="T1160" s="837"/>
      <c r="U1160" s="839">
        <v>0</v>
      </c>
    </row>
    <row r="1161" spans="1:21" ht="14.45" customHeight="1" x14ac:dyDescent="0.2">
      <c r="A1161" s="832">
        <v>11</v>
      </c>
      <c r="B1161" s="833" t="s">
        <v>2224</v>
      </c>
      <c r="C1161" s="833" t="s">
        <v>2230</v>
      </c>
      <c r="D1161" s="834" t="s">
        <v>4292</v>
      </c>
      <c r="E1161" s="835" t="s">
        <v>2258</v>
      </c>
      <c r="F1161" s="833" t="s">
        <v>2225</v>
      </c>
      <c r="G1161" s="833" t="s">
        <v>2298</v>
      </c>
      <c r="H1161" s="833" t="s">
        <v>606</v>
      </c>
      <c r="I1161" s="833" t="s">
        <v>3455</v>
      </c>
      <c r="J1161" s="833" t="s">
        <v>3352</v>
      </c>
      <c r="K1161" s="833" t="s">
        <v>3456</v>
      </c>
      <c r="L1161" s="836">
        <v>54.46</v>
      </c>
      <c r="M1161" s="836">
        <v>54.46</v>
      </c>
      <c r="N1161" s="833">
        <v>1</v>
      </c>
      <c r="O1161" s="837">
        <v>1</v>
      </c>
      <c r="P1161" s="836">
        <v>54.46</v>
      </c>
      <c r="Q1161" s="838">
        <v>1</v>
      </c>
      <c r="R1161" s="833">
        <v>1</v>
      </c>
      <c r="S1161" s="838">
        <v>1</v>
      </c>
      <c r="T1161" s="837">
        <v>1</v>
      </c>
      <c r="U1161" s="839">
        <v>1</v>
      </c>
    </row>
    <row r="1162" spans="1:21" ht="14.45" customHeight="1" x14ac:dyDescent="0.2">
      <c r="A1162" s="832">
        <v>11</v>
      </c>
      <c r="B1162" s="833" t="s">
        <v>2224</v>
      </c>
      <c r="C1162" s="833" t="s">
        <v>2230</v>
      </c>
      <c r="D1162" s="834" t="s">
        <v>4292</v>
      </c>
      <c r="E1162" s="835" t="s">
        <v>2258</v>
      </c>
      <c r="F1162" s="833" t="s">
        <v>2225</v>
      </c>
      <c r="G1162" s="833" t="s">
        <v>2447</v>
      </c>
      <c r="H1162" s="833" t="s">
        <v>606</v>
      </c>
      <c r="I1162" s="833" t="s">
        <v>2448</v>
      </c>
      <c r="J1162" s="833" t="s">
        <v>2449</v>
      </c>
      <c r="K1162" s="833" t="s">
        <v>2450</v>
      </c>
      <c r="L1162" s="836">
        <v>311.02</v>
      </c>
      <c r="M1162" s="836">
        <v>311.02</v>
      </c>
      <c r="N1162" s="833">
        <v>1</v>
      </c>
      <c r="O1162" s="837">
        <v>1</v>
      </c>
      <c r="P1162" s="836">
        <v>311.02</v>
      </c>
      <c r="Q1162" s="838">
        <v>1</v>
      </c>
      <c r="R1162" s="833">
        <v>1</v>
      </c>
      <c r="S1162" s="838">
        <v>1</v>
      </c>
      <c r="T1162" s="837">
        <v>1</v>
      </c>
      <c r="U1162" s="839">
        <v>1</v>
      </c>
    </row>
    <row r="1163" spans="1:21" ht="14.45" customHeight="1" x14ac:dyDescent="0.2">
      <c r="A1163" s="832">
        <v>11</v>
      </c>
      <c r="B1163" s="833" t="s">
        <v>2224</v>
      </c>
      <c r="C1163" s="833" t="s">
        <v>2230</v>
      </c>
      <c r="D1163" s="834" t="s">
        <v>4292</v>
      </c>
      <c r="E1163" s="835" t="s">
        <v>2258</v>
      </c>
      <c r="F1163" s="833" t="s">
        <v>2225</v>
      </c>
      <c r="G1163" s="833" t="s">
        <v>2458</v>
      </c>
      <c r="H1163" s="833" t="s">
        <v>606</v>
      </c>
      <c r="I1163" s="833" t="s">
        <v>2467</v>
      </c>
      <c r="J1163" s="833" t="s">
        <v>991</v>
      </c>
      <c r="K1163" s="833" t="s">
        <v>2468</v>
      </c>
      <c r="L1163" s="836">
        <v>50.32</v>
      </c>
      <c r="M1163" s="836">
        <v>201.28</v>
      </c>
      <c r="N1163" s="833">
        <v>4</v>
      </c>
      <c r="O1163" s="837">
        <v>3</v>
      </c>
      <c r="P1163" s="836">
        <v>100.64</v>
      </c>
      <c r="Q1163" s="838">
        <v>0.5</v>
      </c>
      <c r="R1163" s="833">
        <v>2</v>
      </c>
      <c r="S1163" s="838">
        <v>0.5</v>
      </c>
      <c r="T1163" s="837">
        <v>1</v>
      </c>
      <c r="U1163" s="839">
        <v>0.33333333333333331</v>
      </c>
    </row>
    <row r="1164" spans="1:21" ht="14.45" customHeight="1" x14ac:dyDescent="0.2">
      <c r="A1164" s="832">
        <v>11</v>
      </c>
      <c r="B1164" s="833" t="s">
        <v>2224</v>
      </c>
      <c r="C1164" s="833" t="s">
        <v>2230</v>
      </c>
      <c r="D1164" s="834" t="s">
        <v>4292</v>
      </c>
      <c r="E1164" s="835" t="s">
        <v>2258</v>
      </c>
      <c r="F1164" s="833" t="s">
        <v>2225</v>
      </c>
      <c r="G1164" s="833" t="s">
        <v>2342</v>
      </c>
      <c r="H1164" s="833" t="s">
        <v>650</v>
      </c>
      <c r="I1164" s="833" t="s">
        <v>1991</v>
      </c>
      <c r="J1164" s="833" t="s">
        <v>1013</v>
      </c>
      <c r="K1164" s="833" t="s">
        <v>1992</v>
      </c>
      <c r="L1164" s="836">
        <v>154.36000000000001</v>
      </c>
      <c r="M1164" s="836">
        <v>308.72000000000003</v>
      </c>
      <c r="N1164" s="833">
        <v>2</v>
      </c>
      <c r="O1164" s="837">
        <v>1.5</v>
      </c>
      <c r="P1164" s="836">
        <v>154.36000000000001</v>
      </c>
      <c r="Q1164" s="838">
        <v>0.5</v>
      </c>
      <c r="R1164" s="833">
        <v>1</v>
      </c>
      <c r="S1164" s="838">
        <v>0.5</v>
      </c>
      <c r="T1164" s="837">
        <v>0.5</v>
      </c>
      <c r="U1164" s="839">
        <v>0.33333333333333331</v>
      </c>
    </row>
    <row r="1165" spans="1:21" ht="14.45" customHeight="1" x14ac:dyDescent="0.2">
      <c r="A1165" s="832">
        <v>11</v>
      </c>
      <c r="B1165" s="833" t="s">
        <v>2224</v>
      </c>
      <c r="C1165" s="833" t="s">
        <v>2230</v>
      </c>
      <c r="D1165" s="834" t="s">
        <v>4292</v>
      </c>
      <c r="E1165" s="835" t="s">
        <v>2258</v>
      </c>
      <c r="F1165" s="833" t="s">
        <v>2225</v>
      </c>
      <c r="G1165" s="833" t="s">
        <v>2342</v>
      </c>
      <c r="H1165" s="833" t="s">
        <v>606</v>
      </c>
      <c r="I1165" s="833" t="s">
        <v>2836</v>
      </c>
      <c r="J1165" s="833" t="s">
        <v>1013</v>
      </c>
      <c r="K1165" s="833" t="s">
        <v>1992</v>
      </c>
      <c r="L1165" s="836">
        <v>154.36000000000001</v>
      </c>
      <c r="M1165" s="836">
        <v>154.36000000000001</v>
      </c>
      <c r="N1165" s="833">
        <v>1</v>
      </c>
      <c r="O1165" s="837">
        <v>1</v>
      </c>
      <c r="P1165" s="836">
        <v>154.36000000000001</v>
      </c>
      <c r="Q1165" s="838">
        <v>1</v>
      </c>
      <c r="R1165" s="833">
        <v>1</v>
      </c>
      <c r="S1165" s="838">
        <v>1</v>
      </c>
      <c r="T1165" s="837">
        <v>1</v>
      </c>
      <c r="U1165" s="839">
        <v>1</v>
      </c>
    </row>
    <row r="1166" spans="1:21" ht="14.45" customHeight="1" x14ac:dyDescent="0.2">
      <c r="A1166" s="832">
        <v>11</v>
      </c>
      <c r="B1166" s="833" t="s">
        <v>2224</v>
      </c>
      <c r="C1166" s="833" t="s">
        <v>2230</v>
      </c>
      <c r="D1166" s="834" t="s">
        <v>4292</v>
      </c>
      <c r="E1166" s="835" t="s">
        <v>2258</v>
      </c>
      <c r="F1166" s="833" t="s">
        <v>2225</v>
      </c>
      <c r="G1166" s="833" t="s">
        <v>2342</v>
      </c>
      <c r="H1166" s="833" t="s">
        <v>606</v>
      </c>
      <c r="I1166" s="833" t="s">
        <v>3457</v>
      </c>
      <c r="J1166" s="833" t="s">
        <v>3066</v>
      </c>
      <c r="K1166" s="833" t="s">
        <v>3458</v>
      </c>
      <c r="L1166" s="836">
        <v>154.36000000000001</v>
      </c>
      <c r="M1166" s="836">
        <v>154.36000000000001</v>
      </c>
      <c r="N1166" s="833">
        <v>1</v>
      </c>
      <c r="O1166" s="837">
        <v>1</v>
      </c>
      <c r="P1166" s="836">
        <v>154.36000000000001</v>
      </c>
      <c r="Q1166" s="838">
        <v>1</v>
      </c>
      <c r="R1166" s="833">
        <v>1</v>
      </c>
      <c r="S1166" s="838">
        <v>1</v>
      </c>
      <c r="T1166" s="837">
        <v>1</v>
      </c>
      <c r="U1166" s="839">
        <v>1</v>
      </c>
    </row>
    <row r="1167" spans="1:21" ht="14.45" customHeight="1" x14ac:dyDescent="0.2">
      <c r="A1167" s="832">
        <v>11</v>
      </c>
      <c r="B1167" s="833" t="s">
        <v>2224</v>
      </c>
      <c r="C1167" s="833" t="s">
        <v>2230</v>
      </c>
      <c r="D1167" s="834" t="s">
        <v>4292</v>
      </c>
      <c r="E1167" s="835" t="s">
        <v>2258</v>
      </c>
      <c r="F1167" s="833" t="s">
        <v>2225</v>
      </c>
      <c r="G1167" s="833" t="s">
        <v>2338</v>
      </c>
      <c r="H1167" s="833" t="s">
        <v>606</v>
      </c>
      <c r="I1167" s="833" t="s">
        <v>2673</v>
      </c>
      <c r="J1167" s="833" t="s">
        <v>2340</v>
      </c>
      <c r="K1167" s="833" t="s">
        <v>2674</v>
      </c>
      <c r="L1167" s="836">
        <v>0</v>
      </c>
      <c r="M1167" s="836">
        <v>0</v>
      </c>
      <c r="N1167" s="833">
        <v>1</v>
      </c>
      <c r="O1167" s="837">
        <v>1</v>
      </c>
      <c r="P1167" s="836">
        <v>0</v>
      </c>
      <c r="Q1167" s="838"/>
      <c r="R1167" s="833">
        <v>1</v>
      </c>
      <c r="S1167" s="838">
        <v>1</v>
      </c>
      <c r="T1167" s="837">
        <v>1</v>
      </c>
      <c r="U1167" s="839">
        <v>1</v>
      </c>
    </row>
    <row r="1168" spans="1:21" ht="14.45" customHeight="1" x14ac:dyDescent="0.2">
      <c r="A1168" s="832">
        <v>11</v>
      </c>
      <c r="B1168" s="833" t="s">
        <v>2224</v>
      </c>
      <c r="C1168" s="833" t="s">
        <v>2230</v>
      </c>
      <c r="D1168" s="834" t="s">
        <v>4292</v>
      </c>
      <c r="E1168" s="835" t="s">
        <v>2258</v>
      </c>
      <c r="F1168" s="833" t="s">
        <v>2227</v>
      </c>
      <c r="G1168" s="833" t="s">
        <v>2274</v>
      </c>
      <c r="H1168" s="833" t="s">
        <v>606</v>
      </c>
      <c r="I1168" s="833" t="s">
        <v>2473</v>
      </c>
      <c r="J1168" s="833" t="s">
        <v>2276</v>
      </c>
      <c r="K1168" s="833"/>
      <c r="L1168" s="836">
        <v>180</v>
      </c>
      <c r="M1168" s="836">
        <v>540</v>
      </c>
      <c r="N1168" s="833">
        <v>3</v>
      </c>
      <c r="O1168" s="837">
        <v>3</v>
      </c>
      <c r="P1168" s="836">
        <v>540</v>
      </c>
      <c r="Q1168" s="838">
        <v>1</v>
      </c>
      <c r="R1168" s="833">
        <v>3</v>
      </c>
      <c r="S1168" s="838">
        <v>1</v>
      </c>
      <c r="T1168" s="837">
        <v>3</v>
      </c>
      <c r="U1168" s="839">
        <v>1</v>
      </c>
    </row>
    <row r="1169" spans="1:21" ht="14.45" customHeight="1" x14ac:dyDescent="0.2">
      <c r="A1169" s="832">
        <v>11</v>
      </c>
      <c r="B1169" s="833" t="s">
        <v>2224</v>
      </c>
      <c r="C1169" s="833" t="s">
        <v>2230</v>
      </c>
      <c r="D1169" s="834" t="s">
        <v>4292</v>
      </c>
      <c r="E1169" s="835" t="s">
        <v>2258</v>
      </c>
      <c r="F1169" s="833" t="s">
        <v>2227</v>
      </c>
      <c r="G1169" s="833" t="s">
        <v>2274</v>
      </c>
      <c r="H1169" s="833" t="s">
        <v>606</v>
      </c>
      <c r="I1169" s="833" t="s">
        <v>2500</v>
      </c>
      <c r="J1169" s="833" t="s">
        <v>2276</v>
      </c>
      <c r="K1169" s="833"/>
      <c r="L1169" s="836">
        <v>600</v>
      </c>
      <c r="M1169" s="836">
        <v>600</v>
      </c>
      <c r="N1169" s="833">
        <v>1</v>
      </c>
      <c r="O1169" s="837">
        <v>1</v>
      </c>
      <c r="P1169" s="836">
        <v>600</v>
      </c>
      <c r="Q1169" s="838">
        <v>1</v>
      </c>
      <c r="R1169" s="833">
        <v>1</v>
      </c>
      <c r="S1169" s="838">
        <v>1</v>
      </c>
      <c r="T1169" s="837">
        <v>1</v>
      </c>
      <c r="U1169" s="839">
        <v>1</v>
      </c>
    </row>
    <row r="1170" spans="1:21" ht="14.45" customHeight="1" x14ac:dyDescent="0.2">
      <c r="A1170" s="832">
        <v>11</v>
      </c>
      <c r="B1170" s="833" t="s">
        <v>2224</v>
      </c>
      <c r="C1170" s="833" t="s">
        <v>2230</v>
      </c>
      <c r="D1170" s="834" t="s">
        <v>4292</v>
      </c>
      <c r="E1170" s="835" t="s">
        <v>2258</v>
      </c>
      <c r="F1170" s="833" t="s">
        <v>2227</v>
      </c>
      <c r="G1170" s="833" t="s">
        <v>2274</v>
      </c>
      <c r="H1170" s="833" t="s">
        <v>606</v>
      </c>
      <c r="I1170" s="833" t="s">
        <v>2345</v>
      </c>
      <c r="J1170" s="833" t="s">
        <v>2276</v>
      </c>
      <c r="K1170" s="833"/>
      <c r="L1170" s="836">
        <v>200</v>
      </c>
      <c r="M1170" s="836">
        <v>1200</v>
      </c>
      <c r="N1170" s="833">
        <v>6</v>
      </c>
      <c r="O1170" s="837">
        <v>3</v>
      </c>
      <c r="P1170" s="836">
        <v>1200</v>
      </c>
      <c r="Q1170" s="838">
        <v>1</v>
      </c>
      <c r="R1170" s="833">
        <v>6</v>
      </c>
      <c r="S1170" s="838">
        <v>1</v>
      </c>
      <c r="T1170" s="837">
        <v>3</v>
      </c>
      <c r="U1170" s="839">
        <v>1</v>
      </c>
    </row>
    <row r="1171" spans="1:21" ht="14.45" customHeight="1" x14ac:dyDescent="0.2">
      <c r="A1171" s="832">
        <v>11</v>
      </c>
      <c r="B1171" s="833" t="s">
        <v>2224</v>
      </c>
      <c r="C1171" s="833" t="s">
        <v>2230</v>
      </c>
      <c r="D1171" s="834" t="s">
        <v>4292</v>
      </c>
      <c r="E1171" s="835" t="s">
        <v>2258</v>
      </c>
      <c r="F1171" s="833" t="s">
        <v>2227</v>
      </c>
      <c r="G1171" s="833" t="s">
        <v>2274</v>
      </c>
      <c r="H1171" s="833" t="s">
        <v>606</v>
      </c>
      <c r="I1171" s="833" t="s">
        <v>2477</v>
      </c>
      <c r="J1171" s="833" t="s">
        <v>2276</v>
      </c>
      <c r="K1171" s="833"/>
      <c r="L1171" s="836">
        <v>1659.44</v>
      </c>
      <c r="M1171" s="836">
        <v>26551.039999999994</v>
      </c>
      <c r="N1171" s="833">
        <v>16</v>
      </c>
      <c r="O1171" s="837">
        <v>15</v>
      </c>
      <c r="P1171" s="836">
        <v>26551.039999999994</v>
      </c>
      <c r="Q1171" s="838">
        <v>1</v>
      </c>
      <c r="R1171" s="833">
        <v>16</v>
      </c>
      <c r="S1171" s="838">
        <v>1</v>
      </c>
      <c r="T1171" s="837">
        <v>15</v>
      </c>
      <c r="U1171" s="839">
        <v>1</v>
      </c>
    </row>
    <row r="1172" spans="1:21" ht="14.45" customHeight="1" x14ac:dyDescent="0.2">
      <c r="A1172" s="832">
        <v>11</v>
      </c>
      <c r="B1172" s="833" t="s">
        <v>2224</v>
      </c>
      <c r="C1172" s="833" t="s">
        <v>2230</v>
      </c>
      <c r="D1172" s="834" t="s">
        <v>4292</v>
      </c>
      <c r="E1172" s="835" t="s">
        <v>2258</v>
      </c>
      <c r="F1172" s="833" t="s">
        <v>2227</v>
      </c>
      <c r="G1172" s="833" t="s">
        <v>2274</v>
      </c>
      <c r="H1172" s="833" t="s">
        <v>606</v>
      </c>
      <c r="I1172" s="833" t="s">
        <v>2477</v>
      </c>
      <c r="J1172" s="833" t="s">
        <v>2478</v>
      </c>
      <c r="K1172" s="833" t="s">
        <v>2479</v>
      </c>
      <c r="L1172" s="836">
        <v>1659.44</v>
      </c>
      <c r="M1172" s="836">
        <v>1659.44</v>
      </c>
      <c r="N1172" s="833">
        <v>1</v>
      </c>
      <c r="O1172" s="837">
        <v>1</v>
      </c>
      <c r="P1172" s="836">
        <v>1659.44</v>
      </c>
      <c r="Q1172" s="838">
        <v>1</v>
      </c>
      <c r="R1172" s="833">
        <v>1</v>
      </c>
      <c r="S1172" s="838">
        <v>1</v>
      </c>
      <c r="T1172" s="837">
        <v>1</v>
      </c>
      <c r="U1172" s="839">
        <v>1</v>
      </c>
    </row>
    <row r="1173" spans="1:21" ht="14.45" customHeight="1" x14ac:dyDescent="0.2">
      <c r="A1173" s="832">
        <v>11</v>
      </c>
      <c r="B1173" s="833" t="s">
        <v>2224</v>
      </c>
      <c r="C1173" s="833" t="s">
        <v>2230</v>
      </c>
      <c r="D1173" s="834" t="s">
        <v>4292</v>
      </c>
      <c r="E1173" s="835" t="s">
        <v>2258</v>
      </c>
      <c r="F1173" s="833" t="s">
        <v>2227</v>
      </c>
      <c r="G1173" s="833" t="s">
        <v>2274</v>
      </c>
      <c r="H1173" s="833" t="s">
        <v>606</v>
      </c>
      <c r="I1173" s="833" t="s">
        <v>2480</v>
      </c>
      <c r="J1173" s="833" t="s">
        <v>3023</v>
      </c>
      <c r="K1173" s="833" t="s">
        <v>3024</v>
      </c>
      <c r="L1173" s="836">
        <v>2140.3000000000002</v>
      </c>
      <c r="M1173" s="836">
        <v>2140.3000000000002</v>
      </c>
      <c r="N1173" s="833">
        <v>1</v>
      </c>
      <c r="O1173" s="837">
        <v>1</v>
      </c>
      <c r="P1173" s="836"/>
      <c r="Q1173" s="838">
        <v>0</v>
      </c>
      <c r="R1173" s="833"/>
      <c r="S1173" s="838">
        <v>0</v>
      </c>
      <c r="T1173" s="837"/>
      <c r="U1173" s="839">
        <v>0</v>
      </c>
    </row>
    <row r="1174" spans="1:21" ht="14.45" customHeight="1" x14ac:dyDescent="0.2">
      <c r="A1174" s="832">
        <v>11</v>
      </c>
      <c r="B1174" s="833" t="s">
        <v>2224</v>
      </c>
      <c r="C1174" s="833" t="s">
        <v>2230</v>
      </c>
      <c r="D1174" s="834" t="s">
        <v>4292</v>
      </c>
      <c r="E1174" s="835" t="s">
        <v>2258</v>
      </c>
      <c r="F1174" s="833" t="s">
        <v>2227</v>
      </c>
      <c r="G1174" s="833" t="s">
        <v>2274</v>
      </c>
      <c r="H1174" s="833" t="s">
        <v>606</v>
      </c>
      <c r="I1174" s="833" t="s">
        <v>2486</v>
      </c>
      <c r="J1174" s="833" t="s">
        <v>2487</v>
      </c>
      <c r="K1174" s="833" t="s">
        <v>2488</v>
      </c>
      <c r="L1174" s="836">
        <v>0</v>
      </c>
      <c r="M1174" s="836">
        <v>0</v>
      </c>
      <c r="N1174" s="833">
        <v>11</v>
      </c>
      <c r="O1174" s="837">
        <v>10</v>
      </c>
      <c r="P1174" s="836">
        <v>0</v>
      </c>
      <c r="Q1174" s="838"/>
      <c r="R1174" s="833">
        <v>1</v>
      </c>
      <c r="S1174" s="838">
        <v>9.0909090909090912E-2</v>
      </c>
      <c r="T1174" s="837">
        <v>1</v>
      </c>
      <c r="U1174" s="839">
        <v>0.1</v>
      </c>
    </row>
    <row r="1175" spans="1:21" ht="14.45" customHeight="1" x14ac:dyDescent="0.2">
      <c r="A1175" s="832">
        <v>11</v>
      </c>
      <c r="B1175" s="833" t="s">
        <v>2224</v>
      </c>
      <c r="C1175" s="833" t="s">
        <v>2230</v>
      </c>
      <c r="D1175" s="834" t="s">
        <v>4292</v>
      </c>
      <c r="E1175" s="835" t="s">
        <v>2258</v>
      </c>
      <c r="F1175" s="833" t="s">
        <v>2227</v>
      </c>
      <c r="G1175" s="833" t="s">
        <v>2274</v>
      </c>
      <c r="H1175" s="833" t="s">
        <v>606</v>
      </c>
      <c r="I1175" s="833" t="s">
        <v>2492</v>
      </c>
      <c r="J1175" s="833" t="s">
        <v>2478</v>
      </c>
      <c r="K1175" s="833" t="s">
        <v>2479</v>
      </c>
      <c r="L1175" s="836">
        <v>1549.63</v>
      </c>
      <c r="M1175" s="836">
        <v>6198.52</v>
      </c>
      <c r="N1175" s="833">
        <v>4</v>
      </c>
      <c r="O1175" s="837">
        <v>3</v>
      </c>
      <c r="P1175" s="836">
        <v>6198.52</v>
      </c>
      <c r="Q1175" s="838">
        <v>1</v>
      </c>
      <c r="R1175" s="833">
        <v>4</v>
      </c>
      <c r="S1175" s="838">
        <v>1</v>
      </c>
      <c r="T1175" s="837">
        <v>3</v>
      </c>
      <c r="U1175" s="839">
        <v>1</v>
      </c>
    </row>
    <row r="1176" spans="1:21" ht="14.45" customHeight="1" x14ac:dyDescent="0.2">
      <c r="A1176" s="832">
        <v>11</v>
      </c>
      <c r="B1176" s="833" t="s">
        <v>2224</v>
      </c>
      <c r="C1176" s="833" t="s">
        <v>2230</v>
      </c>
      <c r="D1176" s="834" t="s">
        <v>4292</v>
      </c>
      <c r="E1176" s="835" t="s">
        <v>2258</v>
      </c>
      <c r="F1176" s="833" t="s">
        <v>2227</v>
      </c>
      <c r="G1176" s="833" t="s">
        <v>2269</v>
      </c>
      <c r="H1176" s="833" t="s">
        <v>606</v>
      </c>
      <c r="I1176" s="833" t="s">
        <v>2325</v>
      </c>
      <c r="J1176" s="833" t="s">
        <v>2326</v>
      </c>
      <c r="K1176" s="833" t="s">
        <v>2327</v>
      </c>
      <c r="L1176" s="836">
        <v>350</v>
      </c>
      <c r="M1176" s="836">
        <v>350</v>
      </c>
      <c r="N1176" s="833">
        <v>1</v>
      </c>
      <c r="O1176" s="837">
        <v>1</v>
      </c>
      <c r="P1176" s="836">
        <v>350</v>
      </c>
      <c r="Q1176" s="838">
        <v>1</v>
      </c>
      <c r="R1176" s="833">
        <v>1</v>
      </c>
      <c r="S1176" s="838">
        <v>1</v>
      </c>
      <c r="T1176" s="837">
        <v>1</v>
      </c>
      <c r="U1176" s="839">
        <v>1</v>
      </c>
    </row>
    <row r="1177" spans="1:21" ht="14.45" customHeight="1" x14ac:dyDescent="0.2">
      <c r="A1177" s="832">
        <v>11</v>
      </c>
      <c r="B1177" s="833" t="s">
        <v>2224</v>
      </c>
      <c r="C1177" s="833" t="s">
        <v>2230</v>
      </c>
      <c r="D1177" s="834" t="s">
        <v>4292</v>
      </c>
      <c r="E1177" s="835" t="s">
        <v>2258</v>
      </c>
      <c r="F1177" s="833" t="s">
        <v>2227</v>
      </c>
      <c r="G1177" s="833" t="s">
        <v>2269</v>
      </c>
      <c r="H1177" s="833" t="s">
        <v>606</v>
      </c>
      <c r="I1177" s="833" t="s">
        <v>2289</v>
      </c>
      <c r="J1177" s="833" t="s">
        <v>2290</v>
      </c>
      <c r="K1177" s="833" t="s">
        <v>2291</v>
      </c>
      <c r="L1177" s="836">
        <v>971.25</v>
      </c>
      <c r="M1177" s="836">
        <v>971.25</v>
      </c>
      <c r="N1177" s="833">
        <v>1</v>
      </c>
      <c r="O1177" s="837">
        <v>1</v>
      </c>
      <c r="P1177" s="836">
        <v>971.25</v>
      </c>
      <c r="Q1177" s="838">
        <v>1</v>
      </c>
      <c r="R1177" s="833">
        <v>1</v>
      </c>
      <c r="S1177" s="838">
        <v>1</v>
      </c>
      <c r="T1177" s="837">
        <v>1</v>
      </c>
      <c r="U1177" s="839">
        <v>1</v>
      </c>
    </row>
    <row r="1178" spans="1:21" ht="14.45" customHeight="1" x14ac:dyDescent="0.2">
      <c r="A1178" s="832">
        <v>11</v>
      </c>
      <c r="B1178" s="833" t="s">
        <v>2224</v>
      </c>
      <c r="C1178" s="833" t="s">
        <v>2230</v>
      </c>
      <c r="D1178" s="834" t="s">
        <v>4292</v>
      </c>
      <c r="E1178" s="835" t="s">
        <v>2258</v>
      </c>
      <c r="F1178" s="833" t="s">
        <v>2227</v>
      </c>
      <c r="G1178" s="833" t="s">
        <v>2269</v>
      </c>
      <c r="H1178" s="833" t="s">
        <v>606</v>
      </c>
      <c r="I1178" s="833" t="s">
        <v>2473</v>
      </c>
      <c r="J1178" s="833" t="s">
        <v>2474</v>
      </c>
      <c r="K1178" s="833" t="s">
        <v>2475</v>
      </c>
      <c r="L1178" s="836">
        <v>180</v>
      </c>
      <c r="M1178" s="836">
        <v>180</v>
      </c>
      <c r="N1178" s="833">
        <v>1</v>
      </c>
      <c r="O1178" s="837">
        <v>1</v>
      </c>
      <c r="P1178" s="836">
        <v>180</v>
      </c>
      <c r="Q1178" s="838">
        <v>1</v>
      </c>
      <c r="R1178" s="833">
        <v>1</v>
      </c>
      <c r="S1178" s="838">
        <v>1</v>
      </c>
      <c r="T1178" s="837">
        <v>1</v>
      </c>
      <c r="U1178" s="839">
        <v>1</v>
      </c>
    </row>
    <row r="1179" spans="1:21" ht="14.45" customHeight="1" x14ac:dyDescent="0.2">
      <c r="A1179" s="832">
        <v>11</v>
      </c>
      <c r="B1179" s="833" t="s">
        <v>2224</v>
      </c>
      <c r="C1179" s="833" t="s">
        <v>2230</v>
      </c>
      <c r="D1179" s="834" t="s">
        <v>4292</v>
      </c>
      <c r="E1179" s="835" t="s">
        <v>2258</v>
      </c>
      <c r="F1179" s="833" t="s">
        <v>2227</v>
      </c>
      <c r="G1179" s="833" t="s">
        <v>2269</v>
      </c>
      <c r="H1179" s="833" t="s">
        <v>606</v>
      </c>
      <c r="I1179" s="833" t="s">
        <v>3088</v>
      </c>
      <c r="J1179" s="833" t="s">
        <v>3089</v>
      </c>
      <c r="K1179" s="833" t="s">
        <v>3090</v>
      </c>
      <c r="L1179" s="836">
        <v>679.94</v>
      </c>
      <c r="M1179" s="836">
        <v>679.94</v>
      </c>
      <c r="N1179" s="833">
        <v>1</v>
      </c>
      <c r="O1179" s="837">
        <v>1</v>
      </c>
      <c r="P1179" s="836">
        <v>679.94</v>
      </c>
      <c r="Q1179" s="838">
        <v>1</v>
      </c>
      <c r="R1179" s="833">
        <v>1</v>
      </c>
      <c r="S1179" s="838">
        <v>1</v>
      </c>
      <c r="T1179" s="837">
        <v>1</v>
      </c>
      <c r="U1179" s="839">
        <v>1</v>
      </c>
    </row>
    <row r="1180" spans="1:21" ht="14.45" customHeight="1" x14ac:dyDescent="0.2">
      <c r="A1180" s="832">
        <v>11</v>
      </c>
      <c r="B1180" s="833" t="s">
        <v>2224</v>
      </c>
      <c r="C1180" s="833" t="s">
        <v>2230</v>
      </c>
      <c r="D1180" s="834" t="s">
        <v>4292</v>
      </c>
      <c r="E1180" s="835" t="s">
        <v>2258</v>
      </c>
      <c r="F1180" s="833" t="s">
        <v>2227</v>
      </c>
      <c r="G1180" s="833" t="s">
        <v>2269</v>
      </c>
      <c r="H1180" s="833" t="s">
        <v>606</v>
      </c>
      <c r="I1180" s="833" t="s">
        <v>3459</v>
      </c>
      <c r="J1180" s="833" t="s">
        <v>3460</v>
      </c>
      <c r="K1180" s="833" t="s">
        <v>3461</v>
      </c>
      <c r="L1180" s="836">
        <v>680.11</v>
      </c>
      <c r="M1180" s="836">
        <v>680.11</v>
      </c>
      <c r="N1180" s="833">
        <v>1</v>
      </c>
      <c r="O1180" s="837">
        <v>1</v>
      </c>
      <c r="P1180" s="836"/>
      <c r="Q1180" s="838">
        <v>0</v>
      </c>
      <c r="R1180" s="833"/>
      <c r="S1180" s="838">
        <v>0</v>
      </c>
      <c r="T1180" s="837"/>
      <c r="U1180" s="839">
        <v>0</v>
      </c>
    </row>
    <row r="1181" spans="1:21" ht="14.45" customHeight="1" x14ac:dyDescent="0.2">
      <c r="A1181" s="832">
        <v>11</v>
      </c>
      <c r="B1181" s="833" t="s">
        <v>2224</v>
      </c>
      <c r="C1181" s="833" t="s">
        <v>2230</v>
      </c>
      <c r="D1181" s="834" t="s">
        <v>4292</v>
      </c>
      <c r="E1181" s="835" t="s">
        <v>2258</v>
      </c>
      <c r="F1181" s="833" t="s">
        <v>2227</v>
      </c>
      <c r="G1181" s="833" t="s">
        <v>2269</v>
      </c>
      <c r="H1181" s="833" t="s">
        <v>606</v>
      </c>
      <c r="I1181" s="833" t="s">
        <v>3376</v>
      </c>
      <c r="J1181" s="833" t="s">
        <v>3377</v>
      </c>
      <c r="K1181" s="833" t="s">
        <v>3378</v>
      </c>
      <c r="L1181" s="836">
        <v>659.94</v>
      </c>
      <c r="M1181" s="836">
        <v>659.94</v>
      </c>
      <c r="N1181" s="833">
        <v>1</v>
      </c>
      <c r="O1181" s="837">
        <v>1</v>
      </c>
      <c r="P1181" s="836">
        <v>659.94</v>
      </c>
      <c r="Q1181" s="838">
        <v>1</v>
      </c>
      <c r="R1181" s="833">
        <v>1</v>
      </c>
      <c r="S1181" s="838">
        <v>1</v>
      </c>
      <c r="T1181" s="837">
        <v>1</v>
      </c>
      <c r="U1181" s="839">
        <v>1</v>
      </c>
    </row>
    <row r="1182" spans="1:21" ht="14.45" customHeight="1" x14ac:dyDescent="0.2">
      <c r="A1182" s="832">
        <v>11</v>
      </c>
      <c r="B1182" s="833" t="s">
        <v>2224</v>
      </c>
      <c r="C1182" s="833" t="s">
        <v>2230</v>
      </c>
      <c r="D1182" s="834" t="s">
        <v>4292</v>
      </c>
      <c r="E1182" s="835" t="s">
        <v>2258</v>
      </c>
      <c r="F1182" s="833" t="s">
        <v>2227</v>
      </c>
      <c r="G1182" s="833" t="s">
        <v>2269</v>
      </c>
      <c r="H1182" s="833" t="s">
        <v>606</v>
      </c>
      <c r="I1182" s="833" t="s">
        <v>3462</v>
      </c>
      <c r="J1182" s="833" t="s">
        <v>3463</v>
      </c>
      <c r="K1182" s="833" t="s">
        <v>3464</v>
      </c>
      <c r="L1182" s="836">
        <v>1595</v>
      </c>
      <c r="M1182" s="836">
        <v>1595</v>
      </c>
      <c r="N1182" s="833">
        <v>1</v>
      </c>
      <c r="O1182" s="837">
        <v>1</v>
      </c>
      <c r="P1182" s="836">
        <v>1595</v>
      </c>
      <c r="Q1182" s="838">
        <v>1</v>
      </c>
      <c r="R1182" s="833">
        <v>1</v>
      </c>
      <c r="S1182" s="838">
        <v>1</v>
      </c>
      <c r="T1182" s="837">
        <v>1</v>
      </c>
      <c r="U1182" s="839">
        <v>1</v>
      </c>
    </row>
    <row r="1183" spans="1:21" ht="14.45" customHeight="1" x14ac:dyDescent="0.2">
      <c r="A1183" s="832">
        <v>11</v>
      </c>
      <c r="B1183" s="833" t="s">
        <v>2224</v>
      </c>
      <c r="C1183" s="833" t="s">
        <v>2230</v>
      </c>
      <c r="D1183" s="834" t="s">
        <v>4292</v>
      </c>
      <c r="E1183" s="835" t="s">
        <v>2258</v>
      </c>
      <c r="F1183" s="833" t="s">
        <v>2227</v>
      </c>
      <c r="G1183" s="833" t="s">
        <v>2292</v>
      </c>
      <c r="H1183" s="833" t="s">
        <v>606</v>
      </c>
      <c r="I1183" s="833" t="s">
        <v>2523</v>
      </c>
      <c r="J1183" s="833" t="s">
        <v>2524</v>
      </c>
      <c r="K1183" s="833" t="s">
        <v>2525</v>
      </c>
      <c r="L1183" s="836">
        <v>950</v>
      </c>
      <c r="M1183" s="836">
        <v>950</v>
      </c>
      <c r="N1183" s="833">
        <v>1</v>
      </c>
      <c r="O1183" s="837">
        <v>1</v>
      </c>
      <c r="P1183" s="836">
        <v>950</v>
      </c>
      <c r="Q1183" s="838">
        <v>1</v>
      </c>
      <c r="R1183" s="833">
        <v>1</v>
      </c>
      <c r="S1183" s="838">
        <v>1</v>
      </c>
      <c r="T1183" s="837">
        <v>1</v>
      </c>
      <c r="U1183" s="839">
        <v>1</v>
      </c>
    </row>
    <row r="1184" spans="1:21" ht="14.45" customHeight="1" x14ac:dyDescent="0.2">
      <c r="A1184" s="832">
        <v>11</v>
      </c>
      <c r="B1184" s="833" t="s">
        <v>2224</v>
      </c>
      <c r="C1184" s="833" t="s">
        <v>2230</v>
      </c>
      <c r="D1184" s="834" t="s">
        <v>4292</v>
      </c>
      <c r="E1184" s="835" t="s">
        <v>2258</v>
      </c>
      <c r="F1184" s="833" t="s">
        <v>2227</v>
      </c>
      <c r="G1184" s="833" t="s">
        <v>2292</v>
      </c>
      <c r="H1184" s="833" t="s">
        <v>606</v>
      </c>
      <c r="I1184" s="833" t="s">
        <v>2345</v>
      </c>
      <c r="J1184" s="833" t="s">
        <v>2285</v>
      </c>
      <c r="K1184" s="833" t="s">
        <v>2352</v>
      </c>
      <c r="L1184" s="836">
        <v>200</v>
      </c>
      <c r="M1184" s="836">
        <v>6000</v>
      </c>
      <c r="N1184" s="833">
        <v>30</v>
      </c>
      <c r="O1184" s="837">
        <v>16</v>
      </c>
      <c r="P1184" s="836">
        <v>4400</v>
      </c>
      <c r="Q1184" s="838">
        <v>0.73333333333333328</v>
      </c>
      <c r="R1184" s="833">
        <v>22</v>
      </c>
      <c r="S1184" s="838">
        <v>0.73333333333333328</v>
      </c>
      <c r="T1184" s="837">
        <v>12</v>
      </c>
      <c r="U1184" s="839">
        <v>0.75</v>
      </c>
    </row>
    <row r="1185" spans="1:21" ht="14.45" customHeight="1" x14ac:dyDescent="0.2">
      <c r="A1185" s="832">
        <v>11</v>
      </c>
      <c r="B1185" s="833" t="s">
        <v>2224</v>
      </c>
      <c r="C1185" s="833" t="s">
        <v>2230</v>
      </c>
      <c r="D1185" s="834" t="s">
        <v>4292</v>
      </c>
      <c r="E1185" s="835" t="s">
        <v>2258</v>
      </c>
      <c r="F1185" s="833" t="s">
        <v>2227</v>
      </c>
      <c r="G1185" s="833" t="s">
        <v>2292</v>
      </c>
      <c r="H1185" s="833" t="s">
        <v>606</v>
      </c>
      <c r="I1185" s="833" t="s">
        <v>2293</v>
      </c>
      <c r="J1185" s="833" t="s">
        <v>2294</v>
      </c>
      <c r="K1185" s="833" t="s">
        <v>2295</v>
      </c>
      <c r="L1185" s="836">
        <v>278.75</v>
      </c>
      <c r="M1185" s="836">
        <v>6132.5</v>
      </c>
      <c r="N1185" s="833">
        <v>22</v>
      </c>
      <c r="O1185" s="837">
        <v>6</v>
      </c>
      <c r="P1185" s="836">
        <v>2230</v>
      </c>
      <c r="Q1185" s="838">
        <v>0.36363636363636365</v>
      </c>
      <c r="R1185" s="833">
        <v>8</v>
      </c>
      <c r="S1185" s="838">
        <v>0.36363636363636365</v>
      </c>
      <c r="T1185" s="837">
        <v>4</v>
      </c>
      <c r="U1185" s="839">
        <v>0.66666666666666663</v>
      </c>
    </row>
    <row r="1186" spans="1:21" ht="14.45" customHeight="1" x14ac:dyDescent="0.2">
      <c r="A1186" s="832">
        <v>11</v>
      </c>
      <c r="B1186" s="833" t="s">
        <v>2224</v>
      </c>
      <c r="C1186" s="833" t="s">
        <v>2230</v>
      </c>
      <c r="D1186" s="834" t="s">
        <v>4292</v>
      </c>
      <c r="E1186" s="835" t="s">
        <v>2258</v>
      </c>
      <c r="F1186" s="833" t="s">
        <v>2227</v>
      </c>
      <c r="G1186" s="833" t="s">
        <v>2292</v>
      </c>
      <c r="H1186" s="833" t="s">
        <v>606</v>
      </c>
      <c r="I1186" s="833" t="s">
        <v>3465</v>
      </c>
      <c r="J1186" s="833" t="s">
        <v>3466</v>
      </c>
      <c r="K1186" s="833" t="s">
        <v>3467</v>
      </c>
      <c r="L1186" s="836">
        <v>25800</v>
      </c>
      <c r="M1186" s="836">
        <v>25800</v>
      </c>
      <c r="N1186" s="833">
        <v>1</v>
      </c>
      <c r="O1186" s="837">
        <v>1</v>
      </c>
      <c r="P1186" s="836"/>
      <c r="Q1186" s="838">
        <v>0</v>
      </c>
      <c r="R1186" s="833"/>
      <c r="S1186" s="838">
        <v>0</v>
      </c>
      <c r="T1186" s="837"/>
      <c r="U1186" s="839">
        <v>0</v>
      </c>
    </row>
    <row r="1187" spans="1:21" ht="14.45" customHeight="1" x14ac:dyDescent="0.2">
      <c r="A1187" s="832">
        <v>11</v>
      </c>
      <c r="B1187" s="833" t="s">
        <v>2224</v>
      </c>
      <c r="C1187" s="833" t="s">
        <v>2230</v>
      </c>
      <c r="D1187" s="834" t="s">
        <v>4292</v>
      </c>
      <c r="E1187" s="835" t="s">
        <v>2258</v>
      </c>
      <c r="F1187" s="833" t="s">
        <v>2227</v>
      </c>
      <c r="G1187" s="833" t="s">
        <v>2292</v>
      </c>
      <c r="H1187" s="833" t="s">
        <v>606</v>
      </c>
      <c r="I1187" s="833" t="s">
        <v>2537</v>
      </c>
      <c r="J1187" s="833" t="s">
        <v>2538</v>
      </c>
      <c r="K1187" s="833" t="s">
        <v>2539</v>
      </c>
      <c r="L1187" s="836">
        <v>1242.3499999999999</v>
      </c>
      <c r="M1187" s="836">
        <v>1242.3499999999999</v>
      </c>
      <c r="N1187" s="833">
        <v>1</v>
      </c>
      <c r="O1187" s="837">
        <v>1</v>
      </c>
      <c r="P1187" s="836">
        <v>1242.3499999999999</v>
      </c>
      <c r="Q1187" s="838">
        <v>1</v>
      </c>
      <c r="R1187" s="833">
        <v>1</v>
      </c>
      <c r="S1187" s="838">
        <v>1</v>
      </c>
      <c r="T1187" s="837">
        <v>1</v>
      </c>
      <c r="U1187" s="839">
        <v>1</v>
      </c>
    </row>
    <row r="1188" spans="1:21" ht="14.45" customHeight="1" x14ac:dyDescent="0.2">
      <c r="A1188" s="832">
        <v>11</v>
      </c>
      <c r="B1188" s="833" t="s">
        <v>2224</v>
      </c>
      <c r="C1188" s="833" t="s">
        <v>2230</v>
      </c>
      <c r="D1188" s="834" t="s">
        <v>4292</v>
      </c>
      <c r="E1188" s="835" t="s">
        <v>2258</v>
      </c>
      <c r="F1188" s="833" t="s">
        <v>2227</v>
      </c>
      <c r="G1188" s="833" t="s">
        <v>2292</v>
      </c>
      <c r="H1188" s="833" t="s">
        <v>606</v>
      </c>
      <c r="I1188" s="833" t="s">
        <v>3468</v>
      </c>
      <c r="J1188" s="833" t="s">
        <v>3469</v>
      </c>
      <c r="K1188" s="833"/>
      <c r="L1188" s="836">
        <v>29198</v>
      </c>
      <c r="M1188" s="836">
        <v>29198</v>
      </c>
      <c r="N1188" s="833">
        <v>1</v>
      </c>
      <c r="O1188" s="837">
        <v>1</v>
      </c>
      <c r="P1188" s="836"/>
      <c r="Q1188" s="838">
        <v>0</v>
      </c>
      <c r="R1188" s="833"/>
      <c r="S1188" s="838">
        <v>0</v>
      </c>
      <c r="T1188" s="837"/>
      <c r="U1188" s="839">
        <v>0</v>
      </c>
    </row>
    <row r="1189" spans="1:21" ht="14.45" customHeight="1" x14ac:dyDescent="0.2">
      <c r="A1189" s="832">
        <v>11</v>
      </c>
      <c r="B1189" s="833" t="s">
        <v>2224</v>
      </c>
      <c r="C1189" s="833" t="s">
        <v>2230</v>
      </c>
      <c r="D1189" s="834" t="s">
        <v>4292</v>
      </c>
      <c r="E1189" s="835" t="s">
        <v>2258</v>
      </c>
      <c r="F1189" s="833" t="s">
        <v>2227</v>
      </c>
      <c r="G1189" s="833" t="s">
        <v>2292</v>
      </c>
      <c r="H1189" s="833" t="s">
        <v>606</v>
      </c>
      <c r="I1189" s="833" t="s">
        <v>3470</v>
      </c>
      <c r="J1189" s="833" t="s">
        <v>3471</v>
      </c>
      <c r="K1189" s="833" t="s">
        <v>3472</v>
      </c>
      <c r="L1189" s="836">
        <v>30000</v>
      </c>
      <c r="M1189" s="836">
        <v>30000</v>
      </c>
      <c r="N1189" s="833">
        <v>1</v>
      </c>
      <c r="O1189" s="837">
        <v>1</v>
      </c>
      <c r="P1189" s="836"/>
      <c r="Q1189" s="838">
        <v>0</v>
      </c>
      <c r="R1189" s="833"/>
      <c r="S1189" s="838">
        <v>0</v>
      </c>
      <c r="T1189" s="837"/>
      <c r="U1189" s="839">
        <v>0</v>
      </c>
    </row>
    <row r="1190" spans="1:21" ht="14.45" customHeight="1" x14ac:dyDescent="0.2">
      <c r="A1190" s="832">
        <v>11</v>
      </c>
      <c r="B1190" s="833" t="s">
        <v>2224</v>
      </c>
      <c r="C1190" s="833" t="s">
        <v>2230</v>
      </c>
      <c r="D1190" s="834" t="s">
        <v>4292</v>
      </c>
      <c r="E1190" s="835" t="s">
        <v>2258</v>
      </c>
      <c r="F1190" s="833" t="s">
        <v>2227</v>
      </c>
      <c r="G1190" s="833" t="s">
        <v>2552</v>
      </c>
      <c r="H1190" s="833" t="s">
        <v>606</v>
      </c>
      <c r="I1190" s="833" t="s">
        <v>2477</v>
      </c>
      <c r="J1190" s="833" t="s">
        <v>2478</v>
      </c>
      <c r="K1190" s="833" t="s">
        <v>2479</v>
      </c>
      <c r="L1190" s="836">
        <v>1659.44</v>
      </c>
      <c r="M1190" s="836">
        <v>91269.200000000055</v>
      </c>
      <c r="N1190" s="833">
        <v>55</v>
      </c>
      <c r="O1190" s="837">
        <v>49</v>
      </c>
      <c r="P1190" s="836">
        <v>91269.200000000055</v>
      </c>
      <c r="Q1190" s="838">
        <v>1</v>
      </c>
      <c r="R1190" s="833">
        <v>55</v>
      </c>
      <c r="S1190" s="838">
        <v>1</v>
      </c>
      <c r="T1190" s="837">
        <v>49</v>
      </c>
      <c r="U1190" s="839">
        <v>1</v>
      </c>
    </row>
    <row r="1191" spans="1:21" ht="14.45" customHeight="1" x14ac:dyDescent="0.2">
      <c r="A1191" s="832">
        <v>11</v>
      </c>
      <c r="B1191" s="833" t="s">
        <v>2224</v>
      </c>
      <c r="C1191" s="833" t="s">
        <v>2230</v>
      </c>
      <c r="D1191" s="834" t="s">
        <v>4292</v>
      </c>
      <c r="E1191" s="835" t="s">
        <v>2258</v>
      </c>
      <c r="F1191" s="833" t="s">
        <v>2227</v>
      </c>
      <c r="G1191" s="833" t="s">
        <v>2552</v>
      </c>
      <c r="H1191" s="833" t="s">
        <v>606</v>
      </c>
      <c r="I1191" s="833" t="s">
        <v>3473</v>
      </c>
      <c r="J1191" s="833" t="s">
        <v>3474</v>
      </c>
      <c r="K1191" s="833" t="s">
        <v>3475</v>
      </c>
      <c r="L1191" s="836">
        <v>2760</v>
      </c>
      <c r="M1191" s="836">
        <v>2760</v>
      </c>
      <c r="N1191" s="833">
        <v>1</v>
      </c>
      <c r="O1191" s="837">
        <v>1</v>
      </c>
      <c r="P1191" s="836"/>
      <c r="Q1191" s="838">
        <v>0</v>
      </c>
      <c r="R1191" s="833"/>
      <c r="S1191" s="838">
        <v>0</v>
      </c>
      <c r="T1191" s="837"/>
      <c r="U1191" s="839">
        <v>0</v>
      </c>
    </row>
    <row r="1192" spans="1:21" ht="14.45" customHeight="1" x14ac:dyDescent="0.2">
      <c r="A1192" s="832">
        <v>11</v>
      </c>
      <c r="B1192" s="833" t="s">
        <v>2224</v>
      </c>
      <c r="C1192" s="833" t="s">
        <v>2230</v>
      </c>
      <c r="D1192" s="834" t="s">
        <v>4292</v>
      </c>
      <c r="E1192" s="835" t="s">
        <v>2258</v>
      </c>
      <c r="F1192" s="833" t="s">
        <v>2227</v>
      </c>
      <c r="G1192" s="833" t="s">
        <v>2552</v>
      </c>
      <c r="H1192" s="833" t="s">
        <v>606</v>
      </c>
      <c r="I1192" s="833" t="s">
        <v>3476</v>
      </c>
      <c r="J1192" s="833" t="s">
        <v>3477</v>
      </c>
      <c r="K1192" s="833" t="s">
        <v>3478</v>
      </c>
      <c r="L1192" s="836">
        <v>3000</v>
      </c>
      <c r="M1192" s="836">
        <v>3000</v>
      </c>
      <c r="N1192" s="833">
        <v>1</v>
      </c>
      <c r="O1192" s="837">
        <v>1</v>
      </c>
      <c r="P1192" s="836"/>
      <c r="Q1192" s="838">
        <v>0</v>
      </c>
      <c r="R1192" s="833"/>
      <c r="S1192" s="838">
        <v>0</v>
      </c>
      <c r="T1192" s="837"/>
      <c r="U1192" s="839">
        <v>0</v>
      </c>
    </row>
    <row r="1193" spans="1:21" ht="14.45" customHeight="1" x14ac:dyDescent="0.2">
      <c r="A1193" s="832">
        <v>11</v>
      </c>
      <c r="B1193" s="833" t="s">
        <v>2224</v>
      </c>
      <c r="C1193" s="833" t="s">
        <v>2230</v>
      </c>
      <c r="D1193" s="834" t="s">
        <v>4292</v>
      </c>
      <c r="E1193" s="835" t="s">
        <v>2258</v>
      </c>
      <c r="F1193" s="833" t="s">
        <v>2227</v>
      </c>
      <c r="G1193" s="833" t="s">
        <v>2553</v>
      </c>
      <c r="H1193" s="833" t="s">
        <v>606</v>
      </c>
      <c r="I1193" s="833" t="s">
        <v>3479</v>
      </c>
      <c r="J1193" s="833" t="s">
        <v>3480</v>
      </c>
      <c r="K1193" s="833" t="s">
        <v>3481</v>
      </c>
      <c r="L1193" s="836">
        <v>19000</v>
      </c>
      <c r="M1193" s="836">
        <v>19000</v>
      </c>
      <c r="N1193" s="833">
        <v>1</v>
      </c>
      <c r="O1193" s="837">
        <v>1</v>
      </c>
      <c r="P1193" s="836"/>
      <c r="Q1193" s="838">
        <v>0</v>
      </c>
      <c r="R1193" s="833"/>
      <c r="S1193" s="838">
        <v>0</v>
      </c>
      <c r="T1193" s="837"/>
      <c r="U1193" s="839">
        <v>0</v>
      </c>
    </row>
    <row r="1194" spans="1:21" ht="14.45" customHeight="1" x14ac:dyDescent="0.2">
      <c r="A1194" s="832">
        <v>11</v>
      </c>
      <c r="B1194" s="833" t="s">
        <v>2224</v>
      </c>
      <c r="C1194" s="833" t="s">
        <v>2230</v>
      </c>
      <c r="D1194" s="834" t="s">
        <v>4292</v>
      </c>
      <c r="E1194" s="835" t="s">
        <v>2258</v>
      </c>
      <c r="F1194" s="833" t="s">
        <v>2227</v>
      </c>
      <c r="G1194" s="833" t="s">
        <v>2553</v>
      </c>
      <c r="H1194" s="833" t="s">
        <v>606</v>
      </c>
      <c r="I1194" s="833" t="s">
        <v>3482</v>
      </c>
      <c r="J1194" s="833" t="s">
        <v>3483</v>
      </c>
      <c r="K1194" s="833" t="s">
        <v>3484</v>
      </c>
      <c r="L1194" s="836">
        <v>2444</v>
      </c>
      <c r="M1194" s="836">
        <v>2444</v>
      </c>
      <c r="N1194" s="833">
        <v>1</v>
      </c>
      <c r="O1194" s="837">
        <v>1</v>
      </c>
      <c r="P1194" s="836"/>
      <c r="Q1194" s="838">
        <v>0</v>
      </c>
      <c r="R1194" s="833"/>
      <c r="S1194" s="838">
        <v>0</v>
      </c>
      <c r="T1194" s="837"/>
      <c r="U1194" s="839">
        <v>0</v>
      </c>
    </row>
    <row r="1195" spans="1:21" ht="14.45" customHeight="1" x14ac:dyDescent="0.2">
      <c r="A1195" s="832">
        <v>11</v>
      </c>
      <c r="B1195" s="833" t="s">
        <v>2224</v>
      </c>
      <c r="C1195" s="833" t="s">
        <v>2230</v>
      </c>
      <c r="D1195" s="834" t="s">
        <v>4292</v>
      </c>
      <c r="E1195" s="835" t="s">
        <v>2258</v>
      </c>
      <c r="F1195" s="833" t="s">
        <v>2227</v>
      </c>
      <c r="G1195" s="833" t="s">
        <v>2553</v>
      </c>
      <c r="H1195" s="833" t="s">
        <v>606</v>
      </c>
      <c r="I1195" s="833" t="s">
        <v>3485</v>
      </c>
      <c r="J1195" s="833" t="s">
        <v>3486</v>
      </c>
      <c r="K1195" s="833" t="s">
        <v>3487</v>
      </c>
      <c r="L1195" s="836">
        <v>550</v>
      </c>
      <c r="M1195" s="836">
        <v>550</v>
      </c>
      <c r="N1195" s="833">
        <v>1</v>
      </c>
      <c r="O1195" s="837">
        <v>1</v>
      </c>
      <c r="P1195" s="836"/>
      <c r="Q1195" s="838">
        <v>0</v>
      </c>
      <c r="R1195" s="833"/>
      <c r="S1195" s="838">
        <v>0</v>
      </c>
      <c r="T1195" s="837"/>
      <c r="U1195" s="839">
        <v>0</v>
      </c>
    </row>
    <row r="1196" spans="1:21" ht="14.45" customHeight="1" x14ac:dyDescent="0.2">
      <c r="A1196" s="832">
        <v>11</v>
      </c>
      <c r="B1196" s="833" t="s">
        <v>2224</v>
      </c>
      <c r="C1196" s="833" t="s">
        <v>2230</v>
      </c>
      <c r="D1196" s="834" t="s">
        <v>4292</v>
      </c>
      <c r="E1196" s="835" t="s">
        <v>2261</v>
      </c>
      <c r="F1196" s="833" t="s">
        <v>2225</v>
      </c>
      <c r="G1196" s="833" t="s">
        <v>2367</v>
      </c>
      <c r="H1196" s="833" t="s">
        <v>606</v>
      </c>
      <c r="I1196" s="833" t="s">
        <v>2368</v>
      </c>
      <c r="J1196" s="833" t="s">
        <v>2369</v>
      </c>
      <c r="K1196" s="833" t="s">
        <v>2370</v>
      </c>
      <c r="L1196" s="836">
        <v>23.49</v>
      </c>
      <c r="M1196" s="836">
        <v>563.76</v>
      </c>
      <c r="N1196" s="833">
        <v>24</v>
      </c>
      <c r="O1196" s="837">
        <v>15.5</v>
      </c>
      <c r="P1196" s="836">
        <v>258.39</v>
      </c>
      <c r="Q1196" s="838">
        <v>0.45833333333333331</v>
      </c>
      <c r="R1196" s="833">
        <v>11</v>
      </c>
      <c r="S1196" s="838">
        <v>0.45833333333333331</v>
      </c>
      <c r="T1196" s="837">
        <v>8</v>
      </c>
      <c r="U1196" s="839">
        <v>0.5161290322580645</v>
      </c>
    </row>
    <row r="1197" spans="1:21" ht="14.45" customHeight="1" x14ac:dyDescent="0.2">
      <c r="A1197" s="832">
        <v>11</v>
      </c>
      <c r="B1197" s="833" t="s">
        <v>2224</v>
      </c>
      <c r="C1197" s="833" t="s">
        <v>2230</v>
      </c>
      <c r="D1197" s="834" t="s">
        <v>4292</v>
      </c>
      <c r="E1197" s="835" t="s">
        <v>2261</v>
      </c>
      <c r="F1197" s="833" t="s">
        <v>2225</v>
      </c>
      <c r="G1197" s="833" t="s">
        <v>2367</v>
      </c>
      <c r="H1197" s="833" t="s">
        <v>606</v>
      </c>
      <c r="I1197" s="833" t="s">
        <v>2557</v>
      </c>
      <c r="J1197" s="833" t="s">
        <v>2369</v>
      </c>
      <c r="K1197" s="833" t="s">
        <v>2558</v>
      </c>
      <c r="L1197" s="836">
        <v>70.48</v>
      </c>
      <c r="M1197" s="836">
        <v>1973.4400000000003</v>
      </c>
      <c r="N1197" s="833">
        <v>28</v>
      </c>
      <c r="O1197" s="837">
        <v>18</v>
      </c>
      <c r="P1197" s="836">
        <v>986.72000000000014</v>
      </c>
      <c r="Q1197" s="838">
        <v>0.5</v>
      </c>
      <c r="R1197" s="833">
        <v>14</v>
      </c>
      <c r="S1197" s="838">
        <v>0.5</v>
      </c>
      <c r="T1197" s="837">
        <v>10.5</v>
      </c>
      <c r="U1197" s="839">
        <v>0.58333333333333337</v>
      </c>
    </row>
    <row r="1198" spans="1:21" ht="14.45" customHeight="1" x14ac:dyDescent="0.2">
      <c r="A1198" s="832">
        <v>11</v>
      </c>
      <c r="B1198" s="833" t="s">
        <v>2224</v>
      </c>
      <c r="C1198" s="833" t="s">
        <v>2230</v>
      </c>
      <c r="D1198" s="834" t="s">
        <v>4292</v>
      </c>
      <c r="E1198" s="835" t="s">
        <v>2261</v>
      </c>
      <c r="F1198" s="833" t="s">
        <v>2225</v>
      </c>
      <c r="G1198" s="833" t="s">
        <v>2375</v>
      </c>
      <c r="H1198" s="833" t="s">
        <v>606</v>
      </c>
      <c r="I1198" s="833" t="s">
        <v>2376</v>
      </c>
      <c r="J1198" s="833" t="s">
        <v>2377</v>
      </c>
      <c r="K1198" s="833" t="s">
        <v>2378</v>
      </c>
      <c r="L1198" s="836">
        <v>159.71</v>
      </c>
      <c r="M1198" s="836">
        <v>1756.81</v>
      </c>
      <c r="N1198" s="833">
        <v>11</v>
      </c>
      <c r="O1198" s="837">
        <v>2.5</v>
      </c>
      <c r="P1198" s="836">
        <v>479.13</v>
      </c>
      <c r="Q1198" s="838">
        <v>0.27272727272727271</v>
      </c>
      <c r="R1198" s="833">
        <v>3</v>
      </c>
      <c r="S1198" s="838">
        <v>0.27272727272727271</v>
      </c>
      <c r="T1198" s="837">
        <v>0.5</v>
      </c>
      <c r="U1198" s="839">
        <v>0.2</v>
      </c>
    </row>
    <row r="1199" spans="1:21" ht="14.45" customHeight="1" x14ac:dyDescent="0.2">
      <c r="A1199" s="832">
        <v>11</v>
      </c>
      <c r="B1199" s="833" t="s">
        <v>2224</v>
      </c>
      <c r="C1199" s="833" t="s">
        <v>2230</v>
      </c>
      <c r="D1199" s="834" t="s">
        <v>4292</v>
      </c>
      <c r="E1199" s="835" t="s">
        <v>2261</v>
      </c>
      <c r="F1199" s="833" t="s">
        <v>2225</v>
      </c>
      <c r="G1199" s="833" t="s">
        <v>3488</v>
      </c>
      <c r="H1199" s="833" t="s">
        <v>606</v>
      </c>
      <c r="I1199" s="833" t="s">
        <v>3489</v>
      </c>
      <c r="J1199" s="833" t="s">
        <v>3490</v>
      </c>
      <c r="K1199" s="833" t="s">
        <v>3491</v>
      </c>
      <c r="L1199" s="836">
        <v>736.33</v>
      </c>
      <c r="M1199" s="836">
        <v>1472.66</v>
      </c>
      <c r="N1199" s="833">
        <v>2</v>
      </c>
      <c r="O1199" s="837">
        <v>1</v>
      </c>
      <c r="P1199" s="836"/>
      <c r="Q1199" s="838">
        <v>0</v>
      </c>
      <c r="R1199" s="833"/>
      <c r="S1199" s="838">
        <v>0</v>
      </c>
      <c r="T1199" s="837"/>
      <c r="U1199" s="839">
        <v>0</v>
      </c>
    </row>
    <row r="1200" spans="1:21" ht="14.45" customHeight="1" x14ac:dyDescent="0.2">
      <c r="A1200" s="832">
        <v>11</v>
      </c>
      <c r="B1200" s="833" t="s">
        <v>2224</v>
      </c>
      <c r="C1200" s="833" t="s">
        <v>2230</v>
      </c>
      <c r="D1200" s="834" t="s">
        <v>4292</v>
      </c>
      <c r="E1200" s="835" t="s">
        <v>2261</v>
      </c>
      <c r="F1200" s="833" t="s">
        <v>2225</v>
      </c>
      <c r="G1200" s="833" t="s">
        <v>2795</v>
      </c>
      <c r="H1200" s="833" t="s">
        <v>606</v>
      </c>
      <c r="I1200" s="833" t="s">
        <v>3492</v>
      </c>
      <c r="J1200" s="833" t="s">
        <v>2797</v>
      </c>
      <c r="K1200" s="833" t="s">
        <v>3493</v>
      </c>
      <c r="L1200" s="836">
        <v>254.37</v>
      </c>
      <c r="M1200" s="836">
        <v>2543.6999999999998</v>
      </c>
      <c r="N1200" s="833">
        <v>10</v>
      </c>
      <c r="O1200" s="837">
        <v>1.5</v>
      </c>
      <c r="P1200" s="836">
        <v>1017.48</v>
      </c>
      <c r="Q1200" s="838">
        <v>0.4</v>
      </c>
      <c r="R1200" s="833">
        <v>4</v>
      </c>
      <c r="S1200" s="838">
        <v>0.4</v>
      </c>
      <c r="T1200" s="837">
        <v>0.5</v>
      </c>
      <c r="U1200" s="839">
        <v>0.33333333333333331</v>
      </c>
    </row>
    <row r="1201" spans="1:21" ht="14.45" customHeight="1" x14ac:dyDescent="0.2">
      <c r="A1201" s="832">
        <v>11</v>
      </c>
      <c r="B1201" s="833" t="s">
        <v>2224</v>
      </c>
      <c r="C1201" s="833" t="s">
        <v>2230</v>
      </c>
      <c r="D1201" s="834" t="s">
        <v>4292</v>
      </c>
      <c r="E1201" s="835" t="s">
        <v>2261</v>
      </c>
      <c r="F1201" s="833" t="s">
        <v>2225</v>
      </c>
      <c r="G1201" s="833" t="s">
        <v>3335</v>
      </c>
      <c r="H1201" s="833" t="s">
        <v>650</v>
      </c>
      <c r="I1201" s="833" t="s">
        <v>1945</v>
      </c>
      <c r="J1201" s="833" t="s">
        <v>995</v>
      </c>
      <c r="K1201" s="833" t="s">
        <v>1946</v>
      </c>
      <c r="L1201" s="836">
        <v>117.55</v>
      </c>
      <c r="M1201" s="836">
        <v>117.55</v>
      </c>
      <c r="N1201" s="833">
        <v>1</v>
      </c>
      <c r="O1201" s="837">
        <v>1</v>
      </c>
      <c r="P1201" s="836">
        <v>117.55</v>
      </c>
      <c r="Q1201" s="838">
        <v>1</v>
      </c>
      <c r="R1201" s="833">
        <v>1</v>
      </c>
      <c r="S1201" s="838">
        <v>1</v>
      </c>
      <c r="T1201" s="837">
        <v>1</v>
      </c>
      <c r="U1201" s="839">
        <v>1</v>
      </c>
    </row>
    <row r="1202" spans="1:21" ht="14.45" customHeight="1" x14ac:dyDescent="0.2">
      <c r="A1202" s="832">
        <v>11</v>
      </c>
      <c r="B1202" s="833" t="s">
        <v>2224</v>
      </c>
      <c r="C1202" s="833" t="s">
        <v>2230</v>
      </c>
      <c r="D1202" s="834" t="s">
        <v>4292</v>
      </c>
      <c r="E1202" s="835" t="s">
        <v>2261</v>
      </c>
      <c r="F1202" s="833" t="s">
        <v>2225</v>
      </c>
      <c r="G1202" s="833" t="s">
        <v>3156</v>
      </c>
      <c r="H1202" s="833" t="s">
        <v>606</v>
      </c>
      <c r="I1202" s="833" t="s">
        <v>3157</v>
      </c>
      <c r="J1202" s="833" t="s">
        <v>1530</v>
      </c>
      <c r="K1202" s="833" t="s">
        <v>3158</v>
      </c>
      <c r="L1202" s="836">
        <v>236.03</v>
      </c>
      <c r="M1202" s="836">
        <v>708.09</v>
      </c>
      <c r="N1202" s="833">
        <v>3</v>
      </c>
      <c r="O1202" s="837">
        <v>1.5</v>
      </c>
      <c r="P1202" s="836"/>
      <c r="Q1202" s="838">
        <v>0</v>
      </c>
      <c r="R1202" s="833"/>
      <c r="S1202" s="838">
        <v>0</v>
      </c>
      <c r="T1202" s="837"/>
      <c r="U1202" s="839">
        <v>0</v>
      </c>
    </row>
    <row r="1203" spans="1:21" ht="14.45" customHeight="1" x14ac:dyDescent="0.2">
      <c r="A1203" s="832">
        <v>11</v>
      </c>
      <c r="B1203" s="833" t="s">
        <v>2224</v>
      </c>
      <c r="C1203" s="833" t="s">
        <v>2230</v>
      </c>
      <c r="D1203" s="834" t="s">
        <v>4292</v>
      </c>
      <c r="E1203" s="835" t="s">
        <v>2261</v>
      </c>
      <c r="F1203" s="833" t="s">
        <v>2225</v>
      </c>
      <c r="G1203" s="833" t="s">
        <v>3156</v>
      </c>
      <c r="H1203" s="833" t="s">
        <v>606</v>
      </c>
      <c r="I1203" s="833" t="s">
        <v>3494</v>
      </c>
      <c r="J1203" s="833" t="s">
        <v>1530</v>
      </c>
      <c r="K1203" s="833" t="s">
        <v>902</v>
      </c>
      <c r="L1203" s="836">
        <v>516</v>
      </c>
      <c r="M1203" s="836">
        <v>1548</v>
      </c>
      <c r="N1203" s="833">
        <v>3</v>
      </c>
      <c r="O1203" s="837">
        <v>1.5</v>
      </c>
      <c r="P1203" s="836">
        <v>516</v>
      </c>
      <c r="Q1203" s="838">
        <v>0.33333333333333331</v>
      </c>
      <c r="R1203" s="833">
        <v>1</v>
      </c>
      <c r="S1203" s="838">
        <v>0.33333333333333331</v>
      </c>
      <c r="T1203" s="837">
        <v>0.5</v>
      </c>
      <c r="U1203" s="839">
        <v>0.33333333333333331</v>
      </c>
    </row>
    <row r="1204" spans="1:21" ht="14.45" customHeight="1" x14ac:dyDescent="0.2">
      <c r="A1204" s="832">
        <v>11</v>
      </c>
      <c r="B1204" s="833" t="s">
        <v>2224</v>
      </c>
      <c r="C1204" s="833" t="s">
        <v>2230</v>
      </c>
      <c r="D1204" s="834" t="s">
        <v>4292</v>
      </c>
      <c r="E1204" s="835" t="s">
        <v>2261</v>
      </c>
      <c r="F1204" s="833" t="s">
        <v>2225</v>
      </c>
      <c r="G1204" s="833" t="s">
        <v>3495</v>
      </c>
      <c r="H1204" s="833" t="s">
        <v>606</v>
      </c>
      <c r="I1204" s="833" t="s">
        <v>3496</v>
      </c>
      <c r="J1204" s="833" t="s">
        <v>3497</v>
      </c>
      <c r="K1204" s="833" t="s">
        <v>3498</v>
      </c>
      <c r="L1204" s="836">
        <v>47.47</v>
      </c>
      <c r="M1204" s="836">
        <v>47.47</v>
      </c>
      <c r="N1204" s="833">
        <v>1</v>
      </c>
      <c r="O1204" s="837">
        <v>0.5</v>
      </c>
      <c r="P1204" s="836"/>
      <c r="Q1204" s="838">
        <v>0</v>
      </c>
      <c r="R1204" s="833"/>
      <c r="S1204" s="838">
        <v>0</v>
      </c>
      <c r="T1204" s="837"/>
      <c r="U1204" s="839">
        <v>0</v>
      </c>
    </row>
    <row r="1205" spans="1:21" ht="14.45" customHeight="1" x14ac:dyDescent="0.2">
      <c r="A1205" s="832">
        <v>11</v>
      </c>
      <c r="B1205" s="833" t="s">
        <v>2224</v>
      </c>
      <c r="C1205" s="833" t="s">
        <v>2230</v>
      </c>
      <c r="D1205" s="834" t="s">
        <v>4292</v>
      </c>
      <c r="E1205" s="835" t="s">
        <v>2261</v>
      </c>
      <c r="F1205" s="833" t="s">
        <v>2225</v>
      </c>
      <c r="G1205" s="833" t="s">
        <v>3499</v>
      </c>
      <c r="H1205" s="833" t="s">
        <v>606</v>
      </c>
      <c r="I1205" s="833" t="s">
        <v>3500</v>
      </c>
      <c r="J1205" s="833" t="s">
        <v>3501</v>
      </c>
      <c r="K1205" s="833" t="s">
        <v>3502</v>
      </c>
      <c r="L1205" s="836">
        <v>79.849999999999994</v>
      </c>
      <c r="M1205" s="836">
        <v>1277.5999999999999</v>
      </c>
      <c r="N1205" s="833">
        <v>16</v>
      </c>
      <c r="O1205" s="837">
        <v>3.5</v>
      </c>
      <c r="P1205" s="836">
        <v>1038.05</v>
      </c>
      <c r="Q1205" s="838">
        <v>0.8125</v>
      </c>
      <c r="R1205" s="833">
        <v>13</v>
      </c>
      <c r="S1205" s="838">
        <v>0.8125</v>
      </c>
      <c r="T1205" s="837">
        <v>2.5</v>
      </c>
      <c r="U1205" s="839">
        <v>0.7142857142857143</v>
      </c>
    </row>
    <row r="1206" spans="1:21" ht="14.45" customHeight="1" x14ac:dyDescent="0.2">
      <c r="A1206" s="832">
        <v>11</v>
      </c>
      <c r="B1206" s="833" t="s">
        <v>2224</v>
      </c>
      <c r="C1206" s="833" t="s">
        <v>2230</v>
      </c>
      <c r="D1206" s="834" t="s">
        <v>4292</v>
      </c>
      <c r="E1206" s="835" t="s">
        <v>2261</v>
      </c>
      <c r="F1206" s="833" t="s">
        <v>2225</v>
      </c>
      <c r="G1206" s="833" t="s">
        <v>3499</v>
      </c>
      <c r="H1206" s="833" t="s">
        <v>606</v>
      </c>
      <c r="I1206" s="833" t="s">
        <v>3503</v>
      </c>
      <c r="J1206" s="833" t="s">
        <v>3501</v>
      </c>
      <c r="K1206" s="833" t="s">
        <v>3504</v>
      </c>
      <c r="L1206" s="836">
        <v>0</v>
      </c>
      <c r="M1206" s="836">
        <v>0</v>
      </c>
      <c r="N1206" s="833">
        <v>2</v>
      </c>
      <c r="O1206" s="837">
        <v>1</v>
      </c>
      <c r="P1206" s="836"/>
      <c r="Q1206" s="838"/>
      <c r="R1206" s="833"/>
      <c r="S1206" s="838">
        <v>0</v>
      </c>
      <c r="T1206" s="837"/>
      <c r="U1206" s="839">
        <v>0</v>
      </c>
    </row>
    <row r="1207" spans="1:21" ht="14.45" customHeight="1" x14ac:dyDescent="0.2">
      <c r="A1207" s="832">
        <v>11</v>
      </c>
      <c r="B1207" s="833" t="s">
        <v>2224</v>
      </c>
      <c r="C1207" s="833" t="s">
        <v>2230</v>
      </c>
      <c r="D1207" s="834" t="s">
        <v>4292</v>
      </c>
      <c r="E1207" s="835" t="s">
        <v>2261</v>
      </c>
      <c r="F1207" s="833" t="s">
        <v>2225</v>
      </c>
      <c r="G1207" s="833" t="s">
        <v>3505</v>
      </c>
      <c r="H1207" s="833" t="s">
        <v>606</v>
      </c>
      <c r="I1207" s="833" t="s">
        <v>3506</v>
      </c>
      <c r="J1207" s="833" t="s">
        <v>3507</v>
      </c>
      <c r="K1207" s="833" t="s">
        <v>3508</v>
      </c>
      <c r="L1207" s="836">
        <v>23.72</v>
      </c>
      <c r="M1207" s="836">
        <v>47.44</v>
      </c>
      <c r="N1207" s="833">
        <v>2</v>
      </c>
      <c r="O1207" s="837">
        <v>1</v>
      </c>
      <c r="P1207" s="836"/>
      <c r="Q1207" s="838">
        <v>0</v>
      </c>
      <c r="R1207" s="833"/>
      <c r="S1207" s="838">
        <v>0</v>
      </c>
      <c r="T1207" s="837"/>
      <c r="U1207" s="839">
        <v>0</v>
      </c>
    </row>
    <row r="1208" spans="1:21" ht="14.45" customHeight="1" x14ac:dyDescent="0.2">
      <c r="A1208" s="832">
        <v>11</v>
      </c>
      <c r="B1208" s="833" t="s">
        <v>2224</v>
      </c>
      <c r="C1208" s="833" t="s">
        <v>2230</v>
      </c>
      <c r="D1208" s="834" t="s">
        <v>4292</v>
      </c>
      <c r="E1208" s="835" t="s">
        <v>2261</v>
      </c>
      <c r="F1208" s="833" t="s">
        <v>2225</v>
      </c>
      <c r="G1208" s="833" t="s">
        <v>2381</v>
      </c>
      <c r="H1208" s="833" t="s">
        <v>606</v>
      </c>
      <c r="I1208" s="833" t="s">
        <v>2382</v>
      </c>
      <c r="J1208" s="833" t="s">
        <v>2383</v>
      </c>
      <c r="K1208" s="833" t="s">
        <v>2384</v>
      </c>
      <c r="L1208" s="836">
        <v>52.87</v>
      </c>
      <c r="M1208" s="836">
        <v>422.96</v>
      </c>
      <c r="N1208" s="833">
        <v>8</v>
      </c>
      <c r="O1208" s="837">
        <v>4.5</v>
      </c>
      <c r="P1208" s="836">
        <v>211.48</v>
      </c>
      <c r="Q1208" s="838">
        <v>0.5</v>
      </c>
      <c r="R1208" s="833">
        <v>4</v>
      </c>
      <c r="S1208" s="838">
        <v>0.5</v>
      </c>
      <c r="T1208" s="837">
        <v>2.5</v>
      </c>
      <c r="U1208" s="839">
        <v>0.55555555555555558</v>
      </c>
    </row>
    <row r="1209" spans="1:21" ht="14.45" customHeight="1" x14ac:dyDescent="0.2">
      <c r="A1209" s="832">
        <v>11</v>
      </c>
      <c r="B1209" s="833" t="s">
        <v>2224</v>
      </c>
      <c r="C1209" s="833" t="s">
        <v>2230</v>
      </c>
      <c r="D1209" s="834" t="s">
        <v>4292</v>
      </c>
      <c r="E1209" s="835" t="s">
        <v>2261</v>
      </c>
      <c r="F1209" s="833" t="s">
        <v>2225</v>
      </c>
      <c r="G1209" s="833" t="s">
        <v>2381</v>
      </c>
      <c r="H1209" s="833" t="s">
        <v>606</v>
      </c>
      <c r="I1209" s="833" t="s">
        <v>3338</v>
      </c>
      <c r="J1209" s="833" t="s">
        <v>3220</v>
      </c>
      <c r="K1209" s="833" t="s">
        <v>3339</v>
      </c>
      <c r="L1209" s="836">
        <v>0</v>
      </c>
      <c r="M1209" s="836">
        <v>0</v>
      </c>
      <c r="N1209" s="833">
        <v>1</v>
      </c>
      <c r="O1209" s="837">
        <v>1</v>
      </c>
      <c r="P1209" s="836"/>
      <c r="Q1209" s="838"/>
      <c r="R1209" s="833"/>
      <c r="S1209" s="838">
        <v>0</v>
      </c>
      <c r="T1209" s="837"/>
      <c r="U1209" s="839">
        <v>0</v>
      </c>
    </row>
    <row r="1210" spans="1:21" ht="14.45" customHeight="1" x14ac:dyDescent="0.2">
      <c r="A1210" s="832">
        <v>11</v>
      </c>
      <c r="B1210" s="833" t="s">
        <v>2224</v>
      </c>
      <c r="C1210" s="833" t="s">
        <v>2230</v>
      </c>
      <c r="D1210" s="834" t="s">
        <v>4292</v>
      </c>
      <c r="E1210" s="835" t="s">
        <v>2261</v>
      </c>
      <c r="F1210" s="833" t="s">
        <v>2225</v>
      </c>
      <c r="G1210" s="833" t="s">
        <v>2381</v>
      </c>
      <c r="H1210" s="833" t="s">
        <v>606</v>
      </c>
      <c r="I1210" s="833" t="s">
        <v>3162</v>
      </c>
      <c r="J1210" s="833" t="s">
        <v>3163</v>
      </c>
      <c r="K1210" s="833" t="s">
        <v>3164</v>
      </c>
      <c r="L1210" s="836">
        <v>0</v>
      </c>
      <c r="M1210" s="836">
        <v>0</v>
      </c>
      <c r="N1210" s="833">
        <v>1</v>
      </c>
      <c r="O1210" s="837">
        <v>1</v>
      </c>
      <c r="P1210" s="836">
        <v>0</v>
      </c>
      <c r="Q1210" s="838"/>
      <c r="R1210" s="833">
        <v>1</v>
      </c>
      <c r="S1210" s="838">
        <v>1</v>
      </c>
      <c r="T1210" s="837">
        <v>1</v>
      </c>
      <c r="U1210" s="839">
        <v>1</v>
      </c>
    </row>
    <row r="1211" spans="1:21" ht="14.45" customHeight="1" x14ac:dyDescent="0.2">
      <c r="A1211" s="832">
        <v>11</v>
      </c>
      <c r="B1211" s="833" t="s">
        <v>2224</v>
      </c>
      <c r="C1211" s="833" t="s">
        <v>2230</v>
      </c>
      <c r="D1211" s="834" t="s">
        <v>4292</v>
      </c>
      <c r="E1211" s="835" t="s">
        <v>2261</v>
      </c>
      <c r="F1211" s="833" t="s">
        <v>2225</v>
      </c>
      <c r="G1211" s="833" t="s">
        <v>2381</v>
      </c>
      <c r="H1211" s="833" t="s">
        <v>606</v>
      </c>
      <c r="I1211" s="833" t="s">
        <v>3165</v>
      </c>
      <c r="J1211" s="833" t="s">
        <v>2389</v>
      </c>
      <c r="K1211" s="833" t="s">
        <v>3166</v>
      </c>
      <c r="L1211" s="836">
        <v>46.99</v>
      </c>
      <c r="M1211" s="836">
        <v>46.99</v>
      </c>
      <c r="N1211" s="833">
        <v>1</v>
      </c>
      <c r="O1211" s="837">
        <v>1</v>
      </c>
      <c r="P1211" s="836"/>
      <c r="Q1211" s="838">
        <v>0</v>
      </c>
      <c r="R1211" s="833"/>
      <c r="S1211" s="838">
        <v>0</v>
      </c>
      <c r="T1211" s="837"/>
      <c r="U1211" s="839">
        <v>0</v>
      </c>
    </row>
    <row r="1212" spans="1:21" ht="14.45" customHeight="1" x14ac:dyDescent="0.2">
      <c r="A1212" s="832">
        <v>11</v>
      </c>
      <c r="B1212" s="833" t="s">
        <v>2224</v>
      </c>
      <c r="C1212" s="833" t="s">
        <v>2230</v>
      </c>
      <c r="D1212" s="834" t="s">
        <v>4292</v>
      </c>
      <c r="E1212" s="835" t="s">
        <v>2261</v>
      </c>
      <c r="F1212" s="833" t="s">
        <v>2225</v>
      </c>
      <c r="G1212" s="833" t="s">
        <v>2398</v>
      </c>
      <c r="H1212" s="833" t="s">
        <v>606</v>
      </c>
      <c r="I1212" s="833" t="s">
        <v>3509</v>
      </c>
      <c r="J1212" s="833" t="s">
        <v>3224</v>
      </c>
      <c r="K1212" s="833" t="s">
        <v>3510</v>
      </c>
      <c r="L1212" s="836">
        <v>93.49</v>
      </c>
      <c r="M1212" s="836">
        <v>93.49</v>
      </c>
      <c r="N1212" s="833">
        <v>1</v>
      </c>
      <c r="O1212" s="837">
        <v>1</v>
      </c>
      <c r="P1212" s="836">
        <v>93.49</v>
      </c>
      <c r="Q1212" s="838">
        <v>1</v>
      </c>
      <c r="R1212" s="833">
        <v>1</v>
      </c>
      <c r="S1212" s="838">
        <v>1</v>
      </c>
      <c r="T1212" s="837">
        <v>1</v>
      </c>
      <c r="U1212" s="839">
        <v>1</v>
      </c>
    </row>
    <row r="1213" spans="1:21" ht="14.45" customHeight="1" x14ac:dyDescent="0.2">
      <c r="A1213" s="832">
        <v>11</v>
      </c>
      <c r="B1213" s="833" t="s">
        <v>2224</v>
      </c>
      <c r="C1213" s="833" t="s">
        <v>2230</v>
      </c>
      <c r="D1213" s="834" t="s">
        <v>4292</v>
      </c>
      <c r="E1213" s="835" t="s">
        <v>2261</v>
      </c>
      <c r="F1213" s="833" t="s">
        <v>2225</v>
      </c>
      <c r="G1213" s="833" t="s">
        <v>2803</v>
      </c>
      <c r="H1213" s="833" t="s">
        <v>606</v>
      </c>
      <c r="I1213" s="833" t="s">
        <v>2804</v>
      </c>
      <c r="J1213" s="833" t="s">
        <v>1207</v>
      </c>
      <c r="K1213" s="833" t="s">
        <v>2805</v>
      </c>
      <c r="L1213" s="836">
        <v>34.93</v>
      </c>
      <c r="M1213" s="836">
        <v>69.86</v>
      </c>
      <c r="N1213" s="833">
        <v>2</v>
      </c>
      <c r="O1213" s="837">
        <v>0.5</v>
      </c>
      <c r="P1213" s="836"/>
      <c r="Q1213" s="838">
        <v>0</v>
      </c>
      <c r="R1213" s="833"/>
      <c r="S1213" s="838">
        <v>0</v>
      </c>
      <c r="T1213" s="837"/>
      <c r="U1213" s="839">
        <v>0</v>
      </c>
    </row>
    <row r="1214" spans="1:21" ht="14.45" customHeight="1" x14ac:dyDescent="0.2">
      <c r="A1214" s="832">
        <v>11</v>
      </c>
      <c r="B1214" s="833" t="s">
        <v>2224</v>
      </c>
      <c r="C1214" s="833" t="s">
        <v>2230</v>
      </c>
      <c r="D1214" s="834" t="s">
        <v>4292</v>
      </c>
      <c r="E1214" s="835" t="s">
        <v>2261</v>
      </c>
      <c r="F1214" s="833" t="s">
        <v>2225</v>
      </c>
      <c r="G1214" s="833" t="s">
        <v>3511</v>
      </c>
      <c r="H1214" s="833" t="s">
        <v>606</v>
      </c>
      <c r="I1214" s="833" t="s">
        <v>3512</v>
      </c>
      <c r="J1214" s="833" t="s">
        <v>3513</v>
      </c>
      <c r="K1214" s="833" t="s">
        <v>3514</v>
      </c>
      <c r="L1214" s="836">
        <v>98.68</v>
      </c>
      <c r="M1214" s="836">
        <v>197.36</v>
      </c>
      <c r="N1214" s="833">
        <v>2</v>
      </c>
      <c r="O1214" s="837">
        <v>1</v>
      </c>
      <c r="P1214" s="836"/>
      <c r="Q1214" s="838">
        <v>0</v>
      </c>
      <c r="R1214" s="833"/>
      <c r="S1214" s="838">
        <v>0</v>
      </c>
      <c r="T1214" s="837"/>
      <c r="U1214" s="839">
        <v>0</v>
      </c>
    </row>
    <row r="1215" spans="1:21" ht="14.45" customHeight="1" x14ac:dyDescent="0.2">
      <c r="A1215" s="832">
        <v>11</v>
      </c>
      <c r="B1215" s="833" t="s">
        <v>2224</v>
      </c>
      <c r="C1215" s="833" t="s">
        <v>2230</v>
      </c>
      <c r="D1215" s="834" t="s">
        <v>4292</v>
      </c>
      <c r="E1215" s="835" t="s">
        <v>2261</v>
      </c>
      <c r="F1215" s="833" t="s">
        <v>2225</v>
      </c>
      <c r="G1215" s="833" t="s">
        <v>2587</v>
      </c>
      <c r="H1215" s="833" t="s">
        <v>606</v>
      </c>
      <c r="I1215" s="833" t="s">
        <v>3515</v>
      </c>
      <c r="J1215" s="833" t="s">
        <v>3516</v>
      </c>
      <c r="K1215" s="833" t="s">
        <v>3517</v>
      </c>
      <c r="L1215" s="836">
        <v>169.47</v>
      </c>
      <c r="M1215" s="836">
        <v>169.47</v>
      </c>
      <c r="N1215" s="833">
        <v>1</v>
      </c>
      <c r="O1215" s="837">
        <v>1</v>
      </c>
      <c r="P1215" s="836"/>
      <c r="Q1215" s="838">
        <v>0</v>
      </c>
      <c r="R1215" s="833"/>
      <c r="S1215" s="838">
        <v>0</v>
      </c>
      <c r="T1215" s="837"/>
      <c r="U1215" s="839">
        <v>0</v>
      </c>
    </row>
    <row r="1216" spans="1:21" ht="14.45" customHeight="1" x14ac:dyDescent="0.2">
      <c r="A1216" s="832">
        <v>11</v>
      </c>
      <c r="B1216" s="833" t="s">
        <v>2224</v>
      </c>
      <c r="C1216" s="833" t="s">
        <v>2230</v>
      </c>
      <c r="D1216" s="834" t="s">
        <v>4292</v>
      </c>
      <c r="E1216" s="835" t="s">
        <v>2261</v>
      </c>
      <c r="F1216" s="833" t="s">
        <v>2225</v>
      </c>
      <c r="G1216" s="833" t="s">
        <v>2587</v>
      </c>
      <c r="H1216" s="833" t="s">
        <v>606</v>
      </c>
      <c r="I1216" s="833" t="s">
        <v>3518</v>
      </c>
      <c r="J1216" s="833" t="s">
        <v>2589</v>
      </c>
      <c r="K1216" s="833" t="s">
        <v>3519</v>
      </c>
      <c r="L1216" s="836">
        <v>0</v>
      </c>
      <c r="M1216" s="836">
        <v>0</v>
      </c>
      <c r="N1216" s="833">
        <v>64</v>
      </c>
      <c r="O1216" s="837">
        <v>17.5</v>
      </c>
      <c r="P1216" s="836">
        <v>0</v>
      </c>
      <c r="Q1216" s="838"/>
      <c r="R1216" s="833">
        <v>31</v>
      </c>
      <c r="S1216" s="838">
        <v>0.484375</v>
      </c>
      <c r="T1216" s="837">
        <v>7.5</v>
      </c>
      <c r="U1216" s="839">
        <v>0.42857142857142855</v>
      </c>
    </row>
    <row r="1217" spans="1:21" ht="14.45" customHeight="1" x14ac:dyDescent="0.2">
      <c r="A1217" s="832">
        <v>11</v>
      </c>
      <c r="B1217" s="833" t="s">
        <v>2224</v>
      </c>
      <c r="C1217" s="833" t="s">
        <v>2230</v>
      </c>
      <c r="D1217" s="834" t="s">
        <v>4292</v>
      </c>
      <c r="E1217" s="835" t="s">
        <v>2261</v>
      </c>
      <c r="F1217" s="833" t="s">
        <v>2225</v>
      </c>
      <c r="G1217" s="833" t="s">
        <v>2412</v>
      </c>
      <c r="H1217" s="833" t="s">
        <v>606</v>
      </c>
      <c r="I1217" s="833" t="s">
        <v>2413</v>
      </c>
      <c r="J1217" s="833" t="s">
        <v>2414</v>
      </c>
      <c r="K1217" s="833" t="s">
        <v>2415</v>
      </c>
      <c r="L1217" s="836">
        <v>159.71</v>
      </c>
      <c r="M1217" s="836">
        <v>24116.209999999995</v>
      </c>
      <c r="N1217" s="833">
        <v>151</v>
      </c>
      <c r="O1217" s="837">
        <v>37.5</v>
      </c>
      <c r="P1217" s="836">
        <v>12617.089999999998</v>
      </c>
      <c r="Q1217" s="838">
        <v>0.52317880794701987</v>
      </c>
      <c r="R1217" s="833">
        <v>79</v>
      </c>
      <c r="S1217" s="838">
        <v>0.52317880794701987</v>
      </c>
      <c r="T1217" s="837">
        <v>18.5</v>
      </c>
      <c r="U1217" s="839">
        <v>0.49333333333333335</v>
      </c>
    </row>
    <row r="1218" spans="1:21" ht="14.45" customHeight="1" x14ac:dyDescent="0.2">
      <c r="A1218" s="832">
        <v>11</v>
      </c>
      <c r="B1218" s="833" t="s">
        <v>2224</v>
      </c>
      <c r="C1218" s="833" t="s">
        <v>2230</v>
      </c>
      <c r="D1218" s="834" t="s">
        <v>4292</v>
      </c>
      <c r="E1218" s="835" t="s">
        <v>2261</v>
      </c>
      <c r="F1218" s="833" t="s">
        <v>2225</v>
      </c>
      <c r="G1218" s="833" t="s">
        <v>2313</v>
      </c>
      <c r="H1218" s="833" t="s">
        <v>606</v>
      </c>
      <c r="I1218" s="833" t="s">
        <v>2314</v>
      </c>
      <c r="J1218" s="833" t="s">
        <v>2315</v>
      </c>
      <c r="K1218" s="833" t="s">
        <v>2316</v>
      </c>
      <c r="L1218" s="836">
        <v>91.78</v>
      </c>
      <c r="M1218" s="836">
        <v>550.68000000000006</v>
      </c>
      <c r="N1218" s="833">
        <v>6</v>
      </c>
      <c r="O1218" s="837">
        <v>3</v>
      </c>
      <c r="P1218" s="836">
        <v>367.12</v>
      </c>
      <c r="Q1218" s="838">
        <v>0.66666666666666663</v>
      </c>
      <c r="R1218" s="833">
        <v>4</v>
      </c>
      <c r="S1218" s="838">
        <v>0.66666666666666663</v>
      </c>
      <c r="T1218" s="837">
        <v>1.5</v>
      </c>
      <c r="U1218" s="839">
        <v>0.5</v>
      </c>
    </row>
    <row r="1219" spans="1:21" ht="14.45" customHeight="1" x14ac:dyDescent="0.2">
      <c r="A1219" s="832">
        <v>11</v>
      </c>
      <c r="B1219" s="833" t="s">
        <v>2224</v>
      </c>
      <c r="C1219" s="833" t="s">
        <v>2230</v>
      </c>
      <c r="D1219" s="834" t="s">
        <v>4292</v>
      </c>
      <c r="E1219" s="835" t="s">
        <v>2261</v>
      </c>
      <c r="F1219" s="833" t="s">
        <v>2225</v>
      </c>
      <c r="G1219" s="833" t="s">
        <v>2600</v>
      </c>
      <c r="H1219" s="833" t="s">
        <v>606</v>
      </c>
      <c r="I1219" s="833" t="s">
        <v>2601</v>
      </c>
      <c r="J1219" s="833" t="s">
        <v>1040</v>
      </c>
      <c r="K1219" s="833" t="s">
        <v>2602</v>
      </c>
      <c r="L1219" s="836">
        <v>42.14</v>
      </c>
      <c r="M1219" s="836">
        <v>42.14</v>
      </c>
      <c r="N1219" s="833">
        <v>1</v>
      </c>
      <c r="O1219" s="837">
        <v>1</v>
      </c>
      <c r="P1219" s="836">
        <v>42.14</v>
      </c>
      <c r="Q1219" s="838">
        <v>1</v>
      </c>
      <c r="R1219" s="833">
        <v>1</v>
      </c>
      <c r="S1219" s="838">
        <v>1</v>
      </c>
      <c r="T1219" s="837">
        <v>1</v>
      </c>
      <c r="U1219" s="839">
        <v>1</v>
      </c>
    </row>
    <row r="1220" spans="1:21" ht="14.45" customHeight="1" x14ac:dyDescent="0.2">
      <c r="A1220" s="832">
        <v>11</v>
      </c>
      <c r="B1220" s="833" t="s">
        <v>2224</v>
      </c>
      <c r="C1220" s="833" t="s">
        <v>2230</v>
      </c>
      <c r="D1220" s="834" t="s">
        <v>4292</v>
      </c>
      <c r="E1220" s="835" t="s">
        <v>2261</v>
      </c>
      <c r="F1220" s="833" t="s">
        <v>2225</v>
      </c>
      <c r="G1220" s="833" t="s">
        <v>2913</v>
      </c>
      <c r="H1220" s="833" t="s">
        <v>606</v>
      </c>
      <c r="I1220" s="833" t="s">
        <v>3111</v>
      </c>
      <c r="J1220" s="833" t="s">
        <v>3112</v>
      </c>
      <c r="K1220" s="833" t="s">
        <v>990</v>
      </c>
      <c r="L1220" s="836">
        <v>111.72</v>
      </c>
      <c r="M1220" s="836">
        <v>670.31999999999994</v>
      </c>
      <c r="N1220" s="833">
        <v>6</v>
      </c>
      <c r="O1220" s="837">
        <v>1.5</v>
      </c>
      <c r="P1220" s="836">
        <v>670.31999999999994</v>
      </c>
      <c r="Q1220" s="838">
        <v>1</v>
      </c>
      <c r="R1220" s="833">
        <v>6</v>
      </c>
      <c r="S1220" s="838">
        <v>1</v>
      </c>
      <c r="T1220" s="837">
        <v>1.5</v>
      </c>
      <c r="U1220" s="839">
        <v>1</v>
      </c>
    </row>
    <row r="1221" spans="1:21" ht="14.45" customHeight="1" x14ac:dyDescent="0.2">
      <c r="A1221" s="832">
        <v>11</v>
      </c>
      <c r="B1221" s="833" t="s">
        <v>2224</v>
      </c>
      <c r="C1221" s="833" t="s">
        <v>2230</v>
      </c>
      <c r="D1221" s="834" t="s">
        <v>4292</v>
      </c>
      <c r="E1221" s="835" t="s">
        <v>2261</v>
      </c>
      <c r="F1221" s="833" t="s">
        <v>2225</v>
      </c>
      <c r="G1221" s="833" t="s">
        <v>2353</v>
      </c>
      <c r="H1221" s="833" t="s">
        <v>606</v>
      </c>
      <c r="I1221" s="833" t="s">
        <v>2354</v>
      </c>
      <c r="J1221" s="833" t="s">
        <v>2355</v>
      </c>
      <c r="K1221" s="833" t="s">
        <v>2356</v>
      </c>
      <c r="L1221" s="836">
        <v>132.97999999999999</v>
      </c>
      <c r="M1221" s="836">
        <v>531.91999999999996</v>
      </c>
      <c r="N1221" s="833">
        <v>4</v>
      </c>
      <c r="O1221" s="837">
        <v>2</v>
      </c>
      <c r="P1221" s="836">
        <v>265.95999999999998</v>
      </c>
      <c r="Q1221" s="838">
        <v>0.5</v>
      </c>
      <c r="R1221" s="833">
        <v>2</v>
      </c>
      <c r="S1221" s="838">
        <v>0.5</v>
      </c>
      <c r="T1221" s="837">
        <v>1</v>
      </c>
      <c r="U1221" s="839">
        <v>0.5</v>
      </c>
    </row>
    <row r="1222" spans="1:21" ht="14.45" customHeight="1" x14ac:dyDescent="0.2">
      <c r="A1222" s="832">
        <v>11</v>
      </c>
      <c r="B1222" s="833" t="s">
        <v>2224</v>
      </c>
      <c r="C1222" s="833" t="s">
        <v>2230</v>
      </c>
      <c r="D1222" s="834" t="s">
        <v>4292</v>
      </c>
      <c r="E1222" s="835" t="s">
        <v>2261</v>
      </c>
      <c r="F1222" s="833" t="s">
        <v>2225</v>
      </c>
      <c r="G1222" s="833" t="s">
        <v>2416</v>
      </c>
      <c r="H1222" s="833" t="s">
        <v>606</v>
      </c>
      <c r="I1222" s="833" t="s">
        <v>3343</v>
      </c>
      <c r="J1222" s="833" t="s">
        <v>1099</v>
      </c>
      <c r="K1222" s="833" t="s">
        <v>1100</v>
      </c>
      <c r="L1222" s="836">
        <v>38.5</v>
      </c>
      <c r="M1222" s="836">
        <v>77</v>
      </c>
      <c r="N1222" s="833">
        <v>2</v>
      </c>
      <c r="O1222" s="837">
        <v>1</v>
      </c>
      <c r="P1222" s="836"/>
      <c r="Q1222" s="838">
        <v>0</v>
      </c>
      <c r="R1222" s="833"/>
      <c r="S1222" s="838">
        <v>0</v>
      </c>
      <c r="T1222" s="837"/>
      <c r="U1222" s="839">
        <v>0</v>
      </c>
    </row>
    <row r="1223" spans="1:21" ht="14.45" customHeight="1" x14ac:dyDescent="0.2">
      <c r="A1223" s="832">
        <v>11</v>
      </c>
      <c r="B1223" s="833" t="s">
        <v>2224</v>
      </c>
      <c r="C1223" s="833" t="s">
        <v>2230</v>
      </c>
      <c r="D1223" s="834" t="s">
        <v>4292</v>
      </c>
      <c r="E1223" s="835" t="s">
        <v>2261</v>
      </c>
      <c r="F1223" s="833" t="s">
        <v>2225</v>
      </c>
      <c r="G1223" s="833" t="s">
        <v>2416</v>
      </c>
      <c r="H1223" s="833" t="s">
        <v>606</v>
      </c>
      <c r="I1223" s="833" t="s">
        <v>3520</v>
      </c>
      <c r="J1223" s="833" t="s">
        <v>1099</v>
      </c>
      <c r="K1223" s="833" t="s">
        <v>2418</v>
      </c>
      <c r="L1223" s="836">
        <v>73.989999999999995</v>
      </c>
      <c r="M1223" s="836">
        <v>147.97999999999999</v>
      </c>
      <c r="N1223" s="833">
        <v>2</v>
      </c>
      <c r="O1223" s="837">
        <v>1</v>
      </c>
      <c r="P1223" s="836">
        <v>147.97999999999999</v>
      </c>
      <c r="Q1223" s="838">
        <v>1</v>
      </c>
      <c r="R1223" s="833">
        <v>2</v>
      </c>
      <c r="S1223" s="838">
        <v>1</v>
      </c>
      <c r="T1223" s="837">
        <v>1</v>
      </c>
      <c r="U1223" s="839">
        <v>1</v>
      </c>
    </row>
    <row r="1224" spans="1:21" ht="14.45" customHeight="1" x14ac:dyDescent="0.2">
      <c r="A1224" s="832">
        <v>11</v>
      </c>
      <c r="B1224" s="833" t="s">
        <v>2224</v>
      </c>
      <c r="C1224" s="833" t="s">
        <v>2230</v>
      </c>
      <c r="D1224" s="834" t="s">
        <v>4292</v>
      </c>
      <c r="E1224" s="835" t="s">
        <v>2261</v>
      </c>
      <c r="F1224" s="833" t="s">
        <v>2225</v>
      </c>
      <c r="G1224" s="833" t="s">
        <v>2426</v>
      </c>
      <c r="H1224" s="833" t="s">
        <v>606</v>
      </c>
      <c r="I1224" s="833" t="s">
        <v>2605</v>
      </c>
      <c r="J1224" s="833" t="s">
        <v>2428</v>
      </c>
      <c r="K1224" s="833" t="s">
        <v>2429</v>
      </c>
      <c r="L1224" s="836">
        <v>1776.68</v>
      </c>
      <c r="M1224" s="836">
        <v>1776.68</v>
      </c>
      <c r="N1224" s="833">
        <v>1</v>
      </c>
      <c r="O1224" s="837">
        <v>1</v>
      </c>
      <c r="P1224" s="836">
        <v>1776.68</v>
      </c>
      <c r="Q1224" s="838">
        <v>1</v>
      </c>
      <c r="R1224" s="833">
        <v>1</v>
      </c>
      <c r="S1224" s="838">
        <v>1</v>
      </c>
      <c r="T1224" s="837">
        <v>1</v>
      </c>
      <c r="U1224" s="839">
        <v>1</v>
      </c>
    </row>
    <row r="1225" spans="1:21" ht="14.45" customHeight="1" x14ac:dyDescent="0.2">
      <c r="A1225" s="832">
        <v>11</v>
      </c>
      <c r="B1225" s="833" t="s">
        <v>2224</v>
      </c>
      <c r="C1225" s="833" t="s">
        <v>2230</v>
      </c>
      <c r="D1225" s="834" t="s">
        <v>4292</v>
      </c>
      <c r="E1225" s="835" t="s">
        <v>2261</v>
      </c>
      <c r="F1225" s="833" t="s">
        <v>2225</v>
      </c>
      <c r="G1225" s="833" t="s">
        <v>3521</v>
      </c>
      <c r="H1225" s="833" t="s">
        <v>606</v>
      </c>
      <c r="I1225" s="833" t="s">
        <v>3522</v>
      </c>
      <c r="J1225" s="833" t="s">
        <v>3523</v>
      </c>
      <c r="K1225" s="833" t="s">
        <v>3524</v>
      </c>
      <c r="L1225" s="836">
        <v>248.55</v>
      </c>
      <c r="M1225" s="836">
        <v>248.55</v>
      </c>
      <c r="N1225" s="833">
        <v>1</v>
      </c>
      <c r="O1225" s="837">
        <v>1</v>
      </c>
      <c r="P1225" s="836">
        <v>248.55</v>
      </c>
      <c r="Q1225" s="838">
        <v>1</v>
      </c>
      <c r="R1225" s="833">
        <v>1</v>
      </c>
      <c r="S1225" s="838">
        <v>1</v>
      </c>
      <c r="T1225" s="837">
        <v>1</v>
      </c>
      <c r="U1225" s="839">
        <v>1</v>
      </c>
    </row>
    <row r="1226" spans="1:21" ht="14.45" customHeight="1" x14ac:dyDescent="0.2">
      <c r="A1226" s="832">
        <v>11</v>
      </c>
      <c r="B1226" s="833" t="s">
        <v>2224</v>
      </c>
      <c r="C1226" s="833" t="s">
        <v>2230</v>
      </c>
      <c r="D1226" s="834" t="s">
        <v>4292</v>
      </c>
      <c r="E1226" s="835" t="s">
        <v>2261</v>
      </c>
      <c r="F1226" s="833" t="s">
        <v>2225</v>
      </c>
      <c r="G1226" s="833" t="s">
        <v>2430</v>
      </c>
      <c r="H1226" s="833" t="s">
        <v>650</v>
      </c>
      <c r="I1226" s="833" t="s">
        <v>2096</v>
      </c>
      <c r="J1226" s="833" t="s">
        <v>2097</v>
      </c>
      <c r="K1226" s="833" t="s">
        <v>2098</v>
      </c>
      <c r="L1226" s="836">
        <v>70.48</v>
      </c>
      <c r="M1226" s="836">
        <v>140.96</v>
      </c>
      <c r="N1226" s="833">
        <v>2</v>
      </c>
      <c r="O1226" s="837">
        <v>1.5</v>
      </c>
      <c r="P1226" s="836">
        <v>70.48</v>
      </c>
      <c r="Q1226" s="838">
        <v>0.5</v>
      </c>
      <c r="R1226" s="833">
        <v>1</v>
      </c>
      <c r="S1226" s="838">
        <v>0.5</v>
      </c>
      <c r="T1226" s="837">
        <v>0.5</v>
      </c>
      <c r="U1226" s="839">
        <v>0.33333333333333331</v>
      </c>
    </row>
    <row r="1227" spans="1:21" ht="14.45" customHeight="1" x14ac:dyDescent="0.2">
      <c r="A1227" s="832">
        <v>11</v>
      </c>
      <c r="B1227" s="833" t="s">
        <v>2224</v>
      </c>
      <c r="C1227" s="833" t="s">
        <v>2230</v>
      </c>
      <c r="D1227" s="834" t="s">
        <v>4292</v>
      </c>
      <c r="E1227" s="835" t="s">
        <v>2261</v>
      </c>
      <c r="F1227" s="833" t="s">
        <v>2225</v>
      </c>
      <c r="G1227" s="833" t="s">
        <v>2430</v>
      </c>
      <c r="H1227" s="833" t="s">
        <v>650</v>
      </c>
      <c r="I1227" s="833" t="s">
        <v>2431</v>
      </c>
      <c r="J1227" s="833" t="s">
        <v>2097</v>
      </c>
      <c r="K1227" s="833" t="s">
        <v>2432</v>
      </c>
      <c r="L1227" s="836">
        <v>140.96</v>
      </c>
      <c r="M1227" s="836">
        <v>11699.68</v>
      </c>
      <c r="N1227" s="833">
        <v>83</v>
      </c>
      <c r="O1227" s="837">
        <v>58.5</v>
      </c>
      <c r="P1227" s="836">
        <v>4792.6400000000003</v>
      </c>
      <c r="Q1227" s="838">
        <v>0.40963855421686751</v>
      </c>
      <c r="R1227" s="833">
        <v>34</v>
      </c>
      <c r="S1227" s="838">
        <v>0.40963855421686746</v>
      </c>
      <c r="T1227" s="837">
        <v>23.5</v>
      </c>
      <c r="U1227" s="839">
        <v>0.40170940170940173</v>
      </c>
    </row>
    <row r="1228" spans="1:21" ht="14.45" customHeight="1" x14ac:dyDescent="0.2">
      <c r="A1228" s="832">
        <v>11</v>
      </c>
      <c r="B1228" s="833" t="s">
        <v>2224</v>
      </c>
      <c r="C1228" s="833" t="s">
        <v>2230</v>
      </c>
      <c r="D1228" s="834" t="s">
        <v>4292</v>
      </c>
      <c r="E1228" s="835" t="s">
        <v>2261</v>
      </c>
      <c r="F1228" s="833" t="s">
        <v>2225</v>
      </c>
      <c r="G1228" s="833" t="s">
        <v>2273</v>
      </c>
      <c r="H1228" s="833" t="s">
        <v>650</v>
      </c>
      <c r="I1228" s="833" t="s">
        <v>2296</v>
      </c>
      <c r="J1228" s="833" t="s">
        <v>771</v>
      </c>
      <c r="K1228" s="833" t="s">
        <v>2297</v>
      </c>
      <c r="L1228" s="836">
        <v>1385.62</v>
      </c>
      <c r="M1228" s="836">
        <v>5542.48</v>
      </c>
      <c r="N1228" s="833">
        <v>4</v>
      </c>
      <c r="O1228" s="837">
        <v>1.5</v>
      </c>
      <c r="P1228" s="836">
        <v>5542.48</v>
      </c>
      <c r="Q1228" s="838">
        <v>1</v>
      </c>
      <c r="R1228" s="833">
        <v>4</v>
      </c>
      <c r="S1228" s="838">
        <v>1</v>
      </c>
      <c r="T1228" s="837">
        <v>1.5</v>
      </c>
      <c r="U1228" s="839">
        <v>1</v>
      </c>
    </row>
    <row r="1229" spans="1:21" ht="14.45" customHeight="1" x14ac:dyDescent="0.2">
      <c r="A1229" s="832">
        <v>11</v>
      </c>
      <c r="B1229" s="833" t="s">
        <v>2224</v>
      </c>
      <c r="C1229" s="833" t="s">
        <v>2230</v>
      </c>
      <c r="D1229" s="834" t="s">
        <v>4292</v>
      </c>
      <c r="E1229" s="835" t="s">
        <v>2261</v>
      </c>
      <c r="F1229" s="833" t="s">
        <v>2225</v>
      </c>
      <c r="G1229" s="833" t="s">
        <v>2273</v>
      </c>
      <c r="H1229" s="833" t="s">
        <v>650</v>
      </c>
      <c r="I1229" s="833" t="s">
        <v>1821</v>
      </c>
      <c r="J1229" s="833" t="s">
        <v>765</v>
      </c>
      <c r="K1229" s="833" t="s">
        <v>1822</v>
      </c>
      <c r="L1229" s="836">
        <v>736.33</v>
      </c>
      <c r="M1229" s="836">
        <v>5890.64</v>
      </c>
      <c r="N1229" s="833">
        <v>8</v>
      </c>
      <c r="O1229" s="837">
        <v>4.5</v>
      </c>
      <c r="P1229" s="836">
        <v>3681.65</v>
      </c>
      <c r="Q1229" s="838">
        <v>0.625</v>
      </c>
      <c r="R1229" s="833">
        <v>5</v>
      </c>
      <c r="S1229" s="838">
        <v>0.625</v>
      </c>
      <c r="T1229" s="837">
        <v>2.5</v>
      </c>
      <c r="U1229" s="839">
        <v>0.55555555555555558</v>
      </c>
    </row>
    <row r="1230" spans="1:21" ht="14.45" customHeight="1" x14ac:dyDescent="0.2">
      <c r="A1230" s="832">
        <v>11</v>
      </c>
      <c r="B1230" s="833" t="s">
        <v>2224</v>
      </c>
      <c r="C1230" s="833" t="s">
        <v>2230</v>
      </c>
      <c r="D1230" s="834" t="s">
        <v>4292</v>
      </c>
      <c r="E1230" s="835" t="s">
        <v>2261</v>
      </c>
      <c r="F1230" s="833" t="s">
        <v>2225</v>
      </c>
      <c r="G1230" s="833" t="s">
        <v>2273</v>
      </c>
      <c r="H1230" s="833" t="s">
        <v>650</v>
      </c>
      <c r="I1230" s="833" t="s">
        <v>1825</v>
      </c>
      <c r="J1230" s="833" t="s">
        <v>765</v>
      </c>
      <c r="K1230" s="833" t="s">
        <v>1826</v>
      </c>
      <c r="L1230" s="836">
        <v>490.89</v>
      </c>
      <c r="M1230" s="836">
        <v>490.89</v>
      </c>
      <c r="N1230" s="833">
        <v>1</v>
      </c>
      <c r="O1230" s="837">
        <v>1</v>
      </c>
      <c r="P1230" s="836">
        <v>490.89</v>
      </c>
      <c r="Q1230" s="838">
        <v>1</v>
      </c>
      <c r="R1230" s="833">
        <v>1</v>
      </c>
      <c r="S1230" s="838">
        <v>1</v>
      </c>
      <c r="T1230" s="837">
        <v>1</v>
      </c>
      <c r="U1230" s="839">
        <v>1</v>
      </c>
    </row>
    <row r="1231" spans="1:21" ht="14.45" customHeight="1" x14ac:dyDescent="0.2">
      <c r="A1231" s="832">
        <v>11</v>
      </c>
      <c r="B1231" s="833" t="s">
        <v>2224</v>
      </c>
      <c r="C1231" s="833" t="s">
        <v>2230</v>
      </c>
      <c r="D1231" s="834" t="s">
        <v>4292</v>
      </c>
      <c r="E1231" s="835" t="s">
        <v>2261</v>
      </c>
      <c r="F1231" s="833" t="s">
        <v>2225</v>
      </c>
      <c r="G1231" s="833" t="s">
        <v>2273</v>
      </c>
      <c r="H1231" s="833" t="s">
        <v>650</v>
      </c>
      <c r="I1231" s="833" t="s">
        <v>1823</v>
      </c>
      <c r="J1231" s="833" t="s">
        <v>765</v>
      </c>
      <c r="K1231" s="833" t="s">
        <v>1824</v>
      </c>
      <c r="L1231" s="836">
        <v>1154.68</v>
      </c>
      <c r="M1231" s="836">
        <v>4618.72</v>
      </c>
      <c r="N1231" s="833">
        <v>4</v>
      </c>
      <c r="O1231" s="837">
        <v>0.5</v>
      </c>
      <c r="P1231" s="836">
        <v>4618.72</v>
      </c>
      <c r="Q1231" s="838">
        <v>1</v>
      </c>
      <c r="R1231" s="833">
        <v>4</v>
      </c>
      <c r="S1231" s="838">
        <v>1</v>
      </c>
      <c r="T1231" s="837">
        <v>0.5</v>
      </c>
      <c r="U1231" s="839">
        <v>1</v>
      </c>
    </row>
    <row r="1232" spans="1:21" ht="14.45" customHeight="1" x14ac:dyDescent="0.2">
      <c r="A1232" s="832">
        <v>11</v>
      </c>
      <c r="B1232" s="833" t="s">
        <v>2224</v>
      </c>
      <c r="C1232" s="833" t="s">
        <v>2230</v>
      </c>
      <c r="D1232" s="834" t="s">
        <v>4292</v>
      </c>
      <c r="E1232" s="835" t="s">
        <v>2261</v>
      </c>
      <c r="F1232" s="833" t="s">
        <v>2225</v>
      </c>
      <c r="G1232" s="833" t="s">
        <v>2273</v>
      </c>
      <c r="H1232" s="833" t="s">
        <v>650</v>
      </c>
      <c r="I1232" s="833" t="s">
        <v>1817</v>
      </c>
      <c r="J1232" s="833" t="s">
        <v>765</v>
      </c>
      <c r="K1232" s="833" t="s">
        <v>1818</v>
      </c>
      <c r="L1232" s="836">
        <v>923.74</v>
      </c>
      <c r="M1232" s="836">
        <v>2771.2200000000003</v>
      </c>
      <c r="N1232" s="833">
        <v>3</v>
      </c>
      <c r="O1232" s="837">
        <v>1.5</v>
      </c>
      <c r="P1232" s="836">
        <v>923.74</v>
      </c>
      <c r="Q1232" s="838">
        <v>0.33333333333333331</v>
      </c>
      <c r="R1232" s="833">
        <v>1</v>
      </c>
      <c r="S1232" s="838">
        <v>0.33333333333333331</v>
      </c>
      <c r="T1232" s="837">
        <v>0.5</v>
      </c>
      <c r="U1232" s="839">
        <v>0.33333333333333331</v>
      </c>
    </row>
    <row r="1233" spans="1:21" ht="14.45" customHeight="1" x14ac:dyDescent="0.2">
      <c r="A1233" s="832">
        <v>11</v>
      </c>
      <c r="B1233" s="833" t="s">
        <v>2224</v>
      </c>
      <c r="C1233" s="833" t="s">
        <v>2230</v>
      </c>
      <c r="D1233" s="834" t="s">
        <v>4292</v>
      </c>
      <c r="E1233" s="835" t="s">
        <v>2261</v>
      </c>
      <c r="F1233" s="833" t="s">
        <v>2225</v>
      </c>
      <c r="G1233" s="833" t="s">
        <v>3525</v>
      </c>
      <c r="H1233" s="833" t="s">
        <v>606</v>
      </c>
      <c r="I1233" s="833" t="s">
        <v>3526</v>
      </c>
      <c r="J1233" s="833" t="s">
        <v>3527</v>
      </c>
      <c r="K1233" s="833" t="s">
        <v>2390</v>
      </c>
      <c r="L1233" s="836">
        <v>57.28</v>
      </c>
      <c r="M1233" s="836">
        <v>114.56</v>
      </c>
      <c r="N1233" s="833">
        <v>2</v>
      </c>
      <c r="O1233" s="837">
        <v>1</v>
      </c>
      <c r="P1233" s="836">
        <v>114.56</v>
      </c>
      <c r="Q1233" s="838">
        <v>1</v>
      </c>
      <c r="R1233" s="833">
        <v>2</v>
      </c>
      <c r="S1233" s="838">
        <v>1</v>
      </c>
      <c r="T1233" s="837">
        <v>1</v>
      </c>
      <c r="U1233" s="839">
        <v>1</v>
      </c>
    </row>
    <row r="1234" spans="1:21" ht="14.45" customHeight="1" x14ac:dyDescent="0.2">
      <c r="A1234" s="832">
        <v>11</v>
      </c>
      <c r="B1234" s="833" t="s">
        <v>2224</v>
      </c>
      <c r="C1234" s="833" t="s">
        <v>2230</v>
      </c>
      <c r="D1234" s="834" t="s">
        <v>4292</v>
      </c>
      <c r="E1234" s="835" t="s">
        <v>2261</v>
      </c>
      <c r="F1234" s="833" t="s">
        <v>2225</v>
      </c>
      <c r="G1234" s="833" t="s">
        <v>2335</v>
      </c>
      <c r="H1234" s="833" t="s">
        <v>606</v>
      </c>
      <c r="I1234" s="833" t="s">
        <v>2336</v>
      </c>
      <c r="J1234" s="833" t="s">
        <v>668</v>
      </c>
      <c r="K1234" s="833" t="s">
        <v>2337</v>
      </c>
      <c r="L1234" s="836">
        <v>35.25</v>
      </c>
      <c r="M1234" s="836">
        <v>881.25</v>
      </c>
      <c r="N1234" s="833">
        <v>25</v>
      </c>
      <c r="O1234" s="837">
        <v>19.5</v>
      </c>
      <c r="P1234" s="836">
        <v>387.75</v>
      </c>
      <c r="Q1234" s="838">
        <v>0.44</v>
      </c>
      <c r="R1234" s="833">
        <v>11</v>
      </c>
      <c r="S1234" s="838">
        <v>0.44</v>
      </c>
      <c r="T1234" s="837">
        <v>6.5</v>
      </c>
      <c r="U1234" s="839">
        <v>0.33333333333333331</v>
      </c>
    </row>
    <row r="1235" spans="1:21" ht="14.45" customHeight="1" x14ac:dyDescent="0.2">
      <c r="A1235" s="832">
        <v>11</v>
      </c>
      <c r="B1235" s="833" t="s">
        <v>2224</v>
      </c>
      <c r="C1235" s="833" t="s">
        <v>2230</v>
      </c>
      <c r="D1235" s="834" t="s">
        <v>4292</v>
      </c>
      <c r="E1235" s="835" t="s">
        <v>2261</v>
      </c>
      <c r="F1235" s="833" t="s">
        <v>2225</v>
      </c>
      <c r="G1235" s="833" t="s">
        <v>2335</v>
      </c>
      <c r="H1235" s="833" t="s">
        <v>606</v>
      </c>
      <c r="I1235" s="833" t="s">
        <v>2357</v>
      </c>
      <c r="J1235" s="833" t="s">
        <v>668</v>
      </c>
      <c r="K1235" s="833" t="s">
        <v>2358</v>
      </c>
      <c r="L1235" s="836">
        <v>35.25</v>
      </c>
      <c r="M1235" s="836">
        <v>493.5</v>
      </c>
      <c r="N1235" s="833">
        <v>14</v>
      </c>
      <c r="O1235" s="837">
        <v>9.5</v>
      </c>
      <c r="P1235" s="836">
        <v>211.5</v>
      </c>
      <c r="Q1235" s="838">
        <v>0.42857142857142855</v>
      </c>
      <c r="R1235" s="833">
        <v>6</v>
      </c>
      <c r="S1235" s="838">
        <v>0.42857142857142855</v>
      </c>
      <c r="T1235" s="837">
        <v>3.5</v>
      </c>
      <c r="U1235" s="839">
        <v>0.36842105263157893</v>
      </c>
    </row>
    <row r="1236" spans="1:21" ht="14.45" customHeight="1" x14ac:dyDescent="0.2">
      <c r="A1236" s="832">
        <v>11</v>
      </c>
      <c r="B1236" s="833" t="s">
        <v>2224</v>
      </c>
      <c r="C1236" s="833" t="s">
        <v>2230</v>
      </c>
      <c r="D1236" s="834" t="s">
        <v>4292</v>
      </c>
      <c r="E1236" s="835" t="s">
        <v>2261</v>
      </c>
      <c r="F1236" s="833" t="s">
        <v>2225</v>
      </c>
      <c r="G1236" s="833" t="s">
        <v>2335</v>
      </c>
      <c r="H1236" s="833" t="s">
        <v>606</v>
      </c>
      <c r="I1236" s="833" t="s">
        <v>2359</v>
      </c>
      <c r="J1236" s="833" t="s">
        <v>2360</v>
      </c>
      <c r="K1236" s="833" t="s">
        <v>2361</v>
      </c>
      <c r="L1236" s="836">
        <v>35.25</v>
      </c>
      <c r="M1236" s="836">
        <v>246.75</v>
      </c>
      <c r="N1236" s="833">
        <v>7</v>
      </c>
      <c r="O1236" s="837">
        <v>4</v>
      </c>
      <c r="P1236" s="836">
        <v>176.25</v>
      </c>
      <c r="Q1236" s="838">
        <v>0.7142857142857143</v>
      </c>
      <c r="R1236" s="833">
        <v>5</v>
      </c>
      <c r="S1236" s="838">
        <v>0.7142857142857143</v>
      </c>
      <c r="T1236" s="837">
        <v>3</v>
      </c>
      <c r="U1236" s="839">
        <v>0.75</v>
      </c>
    </row>
    <row r="1237" spans="1:21" ht="14.45" customHeight="1" x14ac:dyDescent="0.2">
      <c r="A1237" s="832">
        <v>11</v>
      </c>
      <c r="B1237" s="833" t="s">
        <v>2224</v>
      </c>
      <c r="C1237" s="833" t="s">
        <v>2230</v>
      </c>
      <c r="D1237" s="834" t="s">
        <v>4292</v>
      </c>
      <c r="E1237" s="835" t="s">
        <v>2261</v>
      </c>
      <c r="F1237" s="833" t="s">
        <v>2225</v>
      </c>
      <c r="G1237" s="833" t="s">
        <v>2335</v>
      </c>
      <c r="H1237" s="833" t="s">
        <v>606</v>
      </c>
      <c r="I1237" s="833" t="s">
        <v>2637</v>
      </c>
      <c r="J1237" s="833" t="s">
        <v>668</v>
      </c>
      <c r="K1237" s="833" t="s">
        <v>2337</v>
      </c>
      <c r="L1237" s="836">
        <v>35.25</v>
      </c>
      <c r="M1237" s="836">
        <v>35.25</v>
      </c>
      <c r="N1237" s="833">
        <v>1</v>
      </c>
      <c r="O1237" s="837">
        <v>1</v>
      </c>
      <c r="P1237" s="836"/>
      <c r="Q1237" s="838">
        <v>0</v>
      </c>
      <c r="R1237" s="833"/>
      <c r="S1237" s="838">
        <v>0</v>
      </c>
      <c r="T1237" s="837"/>
      <c r="U1237" s="839">
        <v>0</v>
      </c>
    </row>
    <row r="1238" spans="1:21" ht="14.45" customHeight="1" x14ac:dyDescent="0.2">
      <c r="A1238" s="832">
        <v>11</v>
      </c>
      <c r="B1238" s="833" t="s">
        <v>2224</v>
      </c>
      <c r="C1238" s="833" t="s">
        <v>2230</v>
      </c>
      <c r="D1238" s="834" t="s">
        <v>4292</v>
      </c>
      <c r="E1238" s="835" t="s">
        <v>2261</v>
      </c>
      <c r="F1238" s="833" t="s">
        <v>2225</v>
      </c>
      <c r="G1238" s="833" t="s">
        <v>2816</v>
      </c>
      <c r="H1238" s="833" t="s">
        <v>606</v>
      </c>
      <c r="I1238" s="833" t="s">
        <v>3528</v>
      </c>
      <c r="J1238" s="833" t="s">
        <v>3529</v>
      </c>
      <c r="K1238" s="833" t="s">
        <v>3530</v>
      </c>
      <c r="L1238" s="836">
        <v>157.78</v>
      </c>
      <c r="M1238" s="836">
        <v>157.78</v>
      </c>
      <c r="N1238" s="833">
        <v>1</v>
      </c>
      <c r="O1238" s="837">
        <v>1</v>
      </c>
      <c r="P1238" s="836"/>
      <c r="Q1238" s="838">
        <v>0</v>
      </c>
      <c r="R1238" s="833"/>
      <c r="S1238" s="838">
        <v>0</v>
      </c>
      <c r="T1238" s="837"/>
      <c r="U1238" s="839">
        <v>0</v>
      </c>
    </row>
    <row r="1239" spans="1:21" ht="14.45" customHeight="1" x14ac:dyDescent="0.2">
      <c r="A1239" s="832">
        <v>11</v>
      </c>
      <c r="B1239" s="833" t="s">
        <v>2224</v>
      </c>
      <c r="C1239" s="833" t="s">
        <v>2230</v>
      </c>
      <c r="D1239" s="834" t="s">
        <v>4292</v>
      </c>
      <c r="E1239" s="835" t="s">
        <v>2261</v>
      </c>
      <c r="F1239" s="833" t="s">
        <v>2225</v>
      </c>
      <c r="G1239" s="833" t="s">
        <v>2816</v>
      </c>
      <c r="H1239" s="833" t="s">
        <v>606</v>
      </c>
      <c r="I1239" s="833" t="s">
        <v>3528</v>
      </c>
      <c r="J1239" s="833" t="s">
        <v>3529</v>
      </c>
      <c r="K1239" s="833" t="s">
        <v>3530</v>
      </c>
      <c r="L1239" s="836">
        <v>64.5</v>
      </c>
      <c r="M1239" s="836">
        <v>451.5</v>
      </c>
      <c r="N1239" s="833">
        <v>7</v>
      </c>
      <c r="O1239" s="837">
        <v>4</v>
      </c>
      <c r="P1239" s="836">
        <v>129</v>
      </c>
      <c r="Q1239" s="838">
        <v>0.2857142857142857</v>
      </c>
      <c r="R1239" s="833">
        <v>2</v>
      </c>
      <c r="S1239" s="838">
        <v>0.2857142857142857</v>
      </c>
      <c r="T1239" s="837">
        <v>1</v>
      </c>
      <c r="U1239" s="839">
        <v>0.25</v>
      </c>
    </row>
    <row r="1240" spans="1:21" ht="14.45" customHeight="1" x14ac:dyDescent="0.2">
      <c r="A1240" s="832">
        <v>11</v>
      </c>
      <c r="B1240" s="833" t="s">
        <v>2224</v>
      </c>
      <c r="C1240" s="833" t="s">
        <v>2230</v>
      </c>
      <c r="D1240" s="834" t="s">
        <v>4292</v>
      </c>
      <c r="E1240" s="835" t="s">
        <v>2261</v>
      </c>
      <c r="F1240" s="833" t="s">
        <v>2225</v>
      </c>
      <c r="G1240" s="833" t="s">
        <v>2816</v>
      </c>
      <c r="H1240" s="833" t="s">
        <v>606</v>
      </c>
      <c r="I1240" s="833" t="s">
        <v>3531</v>
      </c>
      <c r="J1240" s="833" t="s">
        <v>778</v>
      </c>
      <c r="K1240" s="833" t="s">
        <v>3345</v>
      </c>
      <c r="L1240" s="836">
        <v>32.25</v>
      </c>
      <c r="M1240" s="836">
        <v>32.25</v>
      </c>
      <c r="N1240" s="833">
        <v>1</v>
      </c>
      <c r="O1240" s="837">
        <v>0.5</v>
      </c>
      <c r="P1240" s="836"/>
      <c r="Q1240" s="838">
        <v>0</v>
      </c>
      <c r="R1240" s="833"/>
      <c r="S1240" s="838">
        <v>0</v>
      </c>
      <c r="T1240" s="837"/>
      <c r="U1240" s="839">
        <v>0</v>
      </c>
    </row>
    <row r="1241" spans="1:21" ht="14.45" customHeight="1" x14ac:dyDescent="0.2">
      <c r="A1241" s="832">
        <v>11</v>
      </c>
      <c r="B1241" s="833" t="s">
        <v>2224</v>
      </c>
      <c r="C1241" s="833" t="s">
        <v>2230</v>
      </c>
      <c r="D1241" s="834" t="s">
        <v>4292</v>
      </c>
      <c r="E1241" s="835" t="s">
        <v>2261</v>
      </c>
      <c r="F1241" s="833" t="s">
        <v>2225</v>
      </c>
      <c r="G1241" s="833" t="s">
        <v>2823</v>
      </c>
      <c r="H1241" s="833" t="s">
        <v>650</v>
      </c>
      <c r="I1241" s="833" t="s">
        <v>2039</v>
      </c>
      <c r="J1241" s="833" t="s">
        <v>2040</v>
      </c>
      <c r="K1241" s="833" t="s">
        <v>2041</v>
      </c>
      <c r="L1241" s="836">
        <v>16.12</v>
      </c>
      <c r="M1241" s="836">
        <v>16.12</v>
      </c>
      <c r="N1241" s="833">
        <v>1</v>
      </c>
      <c r="O1241" s="837">
        <v>0.5</v>
      </c>
      <c r="P1241" s="836"/>
      <c r="Q1241" s="838">
        <v>0</v>
      </c>
      <c r="R1241" s="833"/>
      <c r="S1241" s="838">
        <v>0</v>
      </c>
      <c r="T1241" s="837"/>
      <c r="U1241" s="839">
        <v>0</v>
      </c>
    </row>
    <row r="1242" spans="1:21" ht="14.45" customHeight="1" x14ac:dyDescent="0.2">
      <c r="A1242" s="832">
        <v>11</v>
      </c>
      <c r="B1242" s="833" t="s">
        <v>2224</v>
      </c>
      <c r="C1242" s="833" t="s">
        <v>2230</v>
      </c>
      <c r="D1242" s="834" t="s">
        <v>4292</v>
      </c>
      <c r="E1242" s="835" t="s">
        <v>2261</v>
      </c>
      <c r="F1242" s="833" t="s">
        <v>2225</v>
      </c>
      <c r="G1242" s="833" t="s">
        <v>3532</v>
      </c>
      <c r="H1242" s="833" t="s">
        <v>650</v>
      </c>
      <c r="I1242" s="833" t="s">
        <v>3533</v>
      </c>
      <c r="J1242" s="833" t="s">
        <v>3534</v>
      </c>
      <c r="K1242" s="833" t="s">
        <v>3535</v>
      </c>
      <c r="L1242" s="836">
        <v>236.36</v>
      </c>
      <c r="M1242" s="836">
        <v>236.36</v>
      </c>
      <c r="N1242" s="833">
        <v>1</v>
      </c>
      <c r="O1242" s="837">
        <v>1</v>
      </c>
      <c r="P1242" s="836"/>
      <c r="Q1242" s="838">
        <v>0</v>
      </c>
      <c r="R1242" s="833"/>
      <c r="S1242" s="838">
        <v>0</v>
      </c>
      <c r="T1242" s="837"/>
      <c r="U1242" s="839">
        <v>0</v>
      </c>
    </row>
    <row r="1243" spans="1:21" ht="14.45" customHeight="1" x14ac:dyDescent="0.2">
      <c r="A1243" s="832">
        <v>11</v>
      </c>
      <c r="B1243" s="833" t="s">
        <v>2224</v>
      </c>
      <c r="C1243" s="833" t="s">
        <v>2230</v>
      </c>
      <c r="D1243" s="834" t="s">
        <v>4292</v>
      </c>
      <c r="E1243" s="835" t="s">
        <v>2261</v>
      </c>
      <c r="F1243" s="833" t="s">
        <v>2225</v>
      </c>
      <c r="G1243" s="833" t="s">
        <v>2956</v>
      </c>
      <c r="H1243" s="833" t="s">
        <v>606</v>
      </c>
      <c r="I1243" s="833" t="s">
        <v>2957</v>
      </c>
      <c r="J1243" s="833" t="s">
        <v>653</v>
      </c>
      <c r="K1243" s="833" t="s">
        <v>2958</v>
      </c>
      <c r="L1243" s="836">
        <v>127.91</v>
      </c>
      <c r="M1243" s="836">
        <v>127.91</v>
      </c>
      <c r="N1243" s="833">
        <v>1</v>
      </c>
      <c r="O1243" s="837">
        <v>0.5</v>
      </c>
      <c r="P1243" s="836"/>
      <c r="Q1243" s="838">
        <v>0</v>
      </c>
      <c r="R1243" s="833"/>
      <c r="S1243" s="838">
        <v>0</v>
      </c>
      <c r="T1243" s="837"/>
      <c r="U1243" s="839">
        <v>0</v>
      </c>
    </row>
    <row r="1244" spans="1:21" ht="14.45" customHeight="1" x14ac:dyDescent="0.2">
      <c r="A1244" s="832">
        <v>11</v>
      </c>
      <c r="B1244" s="833" t="s">
        <v>2224</v>
      </c>
      <c r="C1244" s="833" t="s">
        <v>2230</v>
      </c>
      <c r="D1244" s="834" t="s">
        <v>4292</v>
      </c>
      <c r="E1244" s="835" t="s">
        <v>2261</v>
      </c>
      <c r="F1244" s="833" t="s">
        <v>2225</v>
      </c>
      <c r="G1244" s="833" t="s">
        <v>2956</v>
      </c>
      <c r="H1244" s="833" t="s">
        <v>606</v>
      </c>
      <c r="I1244" s="833" t="s">
        <v>2959</v>
      </c>
      <c r="J1244" s="833" t="s">
        <v>2960</v>
      </c>
      <c r="K1244" s="833" t="s">
        <v>2961</v>
      </c>
      <c r="L1244" s="836">
        <v>107.37</v>
      </c>
      <c r="M1244" s="836">
        <v>107.37</v>
      </c>
      <c r="N1244" s="833">
        <v>1</v>
      </c>
      <c r="O1244" s="837">
        <v>0.5</v>
      </c>
      <c r="P1244" s="836"/>
      <c r="Q1244" s="838">
        <v>0</v>
      </c>
      <c r="R1244" s="833"/>
      <c r="S1244" s="838">
        <v>0</v>
      </c>
      <c r="T1244" s="837"/>
      <c r="U1244" s="839">
        <v>0</v>
      </c>
    </row>
    <row r="1245" spans="1:21" ht="14.45" customHeight="1" x14ac:dyDescent="0.2">
      <c r="A1245" s="832">
        <v>11</v>
      </c>
      <c r="B1245" s="833" t="s">
        <v>2224</v>
      </c>
      <c r="C1245" s="833" t="s">
        <v>2230</v>
      </c>
      <c r="D1245" s="834" t="s">
        <v>4292</v>
      </c>
      <c r="E1245" s="835" t="s">
        <v>2261</v>
      </c>
      <c r="F1245" s="833" t="s">
        <v>2225</v>
      </c>
      <c r="G1245" s="833" t="s">
        <v>3273</v>
      </c>
      <c r="H1245" s="833" t="s">
        <v>650</v>
      </c>
      <c r="I1245" s="833" t="s">
        <v>3274</v>
      </c>
      <c r="J1245" s="833" t="s">
        <v>3275</v>
      </c>
      <c r="K1245" s="833" t="s">
        <v>3276</v>
      </c>
      <c r="L1245" s="836">
        <v>25.5</v>
      </c>
      <c r="M1245" s="836">
        <v>51</v>
      </c>
      <c r="N1245" s="833">
        <v>2</v>
      </c>
      <c r="O1245" s="837">
        <v>0.5</v>
      </c>
      <c r="P1245" s="836">
        <v>51</v>
      </c>
      <c r="Q1245" s="838">
        <v>1</v>
      </c>
      <c r="R1245" s="833">
        <v>2</v>
      </c>
      <c r="S1245" s="838">
        <v>1</v>
      </c>
      <c r="T1245" s="837">
        <v>0.5</v>
      </c>
      <c r="U1245" s="839">
        <v>1</v>
      </c>
    </row>
    <row r="1246" spans="1:21" ht="14.45" customHeight="1" x14ac:dyDescent="0.2">
      <c r="A1246" s="832">
        <v>11</v>
      </c>
      <c r="B1246" s="833" t="s">
        <v>2224</v>
      </c>
      <c r="C1246" s="833" t="s">
        <v>2230</v>
      </c>
      <c r="D1246" s="834" t="s">
        <v>4292</v>
      </c>
      <c r="E1246" s="835" t="s">
        <v>2261</v>
      </c>
      <c r="F1246" s="833" t="s">
        <v>2225</v>
      </c>
      <c r="G1246" s="833" t="s">
        <v>2317</v>
      </c>
      <c r="H1246" s="833" t="s">
        <v>650</v>
      </c>
      <c r="I1246" s="833" t="s">
        <v>1908</v>
      </c>
      <c r="J1246" s="833" t="s">
        <v>874</v>
      </c>
      <c r="K1246" s="833" t="s">
        <v>876</v>
      </c>
      <c r="L1246" s="836">
        <v>0</v>
      </c>
      <c r="M1246" s="836">
        <v>0</v>
      </c>
      <c r="N1246" s="833">
        <v>17</v>
      </c>
      <c r="O1246" s="837">
        <v>4.5</v>
      </c>
      <c r="P1246" s="836">
        <v>0</v>
      </c>
      <c r="Q1246" s="838"/>
      <c r="R1246" s="833">
        <v>12</v>
      </c>
      <c r="S1246" s="838">
        <v>0.70588235294117652</v>
      </c>
      <c r="T1246" s="837">
        <v>3</v>
      </c>
      <c r="U1246" s="839">
        <v>0.66666666666666663</v>
      </c>
    </row>
    <row r="1247" spans="1:21" ht="14.45" customHeight="1" x14ac:dyDescent="0.2">
      <c r="A1247" s="832">
        <v>11</v>
      </c>
      <c r="B1247" s="833" t="s">
        <v>2224</v>
      </c>
      <c r="C1247" s="833" t="s">
        <v>2230</v>
      </c>
      <c r="D1247" s="834" t="s">
        <v>4292</v>
      </c>
      <c r="E1247" s="835" t="s">
        <v>2261</v>
      </c>
      <c r="F1247" s="833" t="s">
        <v>2225</v>
      </c>
      <c r="G1247" s="833" t="s">
        <v>2298</v>
      </c>
      <c r="H1247" s="833" t="s">
        <v>606</v>
      </c>
      <c r="I1247" s="833" t="s">
        <v>3062</v>
      </c>
      <c r="J1247" s="833" t="s">
        <v>3063</v>
      </c>
      <c r="K1247" s="833" t="s">
        <v>3064</v>
      </c>
      <c r="L1247" s="836">
        <v>187.92</v>
      </c>
      <c r="M1247" s="836">
        <v>187.92</v>
      </c>
      <c r="N1247" s="833">
        <v>1</v>
      </c>
      <c r="O1247" s="837">
        <v>0.5</v>
      </c>
      <c r="P1247" s="836"/>
      <c r="Q1247" s="838">
        <v>0</v>
      </c>
      <c r="R1247" s="833"/>
      <c r="S1247" s="838">
        <v>0</v>
      </c>
      <c r="T1247" s="837"/>
      <c r="U1247" s="839">
        <v>0</v>
      </c>
    </row>
    <row r="1248" spans="1:21" ht="14.45" customHeight="1" x14ac:dyDescent="0.2">
      <c r="A1248" s="832">
        <v>11</v>
      </c>
      <c r="B1248" s="833" t="s">
        <v>2224</v>
      </c>
      <c r="C1248" s="833" t="s">
        <v>2230</v>
      </c>
      <c r="D1248" s="834" t="s">
        <v>4292</v>
      </c>
      <c r="E1248" s="835" t="s">
        <v>2261</v>
      </c>
      <c r="F1248" s="833" t="s">
        <v>2225</v>
      </c>
      <c r="G1248" s="833" t="s">
        <v>3185</v>
      </c>
      <c r="H1248" s="833" t="s">
        <v>606</v>
      </c>
      <c r="I1248" s="833" t="s">
        <v>3186</v>
      </c>
      <c r="J1248" s="833" t="s">
        <v>3187</v>
      </c>
      <c r="K1248" s="833" t="s">
        <v>3188</v>
      </c>
      <c r="L1248" s="836">
        <v>941.26</v>
      </c>
      <c r="M1248" s="836">
        <v>4706.3</v>
      </c>
      <c r="N1248" s="833">
        <v>5</v>
      </c>
      <c r="O1248" s="837">
        <v>5</v>
      </c>
      <c r="P1248" s="836">
        <v>4706.3</v>
      </c>
      <c r="Q1248" s="838">
        <v>1</v>
      </c>
      <c r="R1248" s="833">
        <v>5</v>
      </c>
      <c r="S1248" s="838">
        <v>1</v>
      </c>
      <c r="T1248" s="837">
        <v>5</v>
      </c>
      <c r="U1248" s="839">
        <v>1</v>
      </c>
    </row>
    <row r="1249" spans="1:21" ht="14.45" customHeight="1" x14ac:dyDescent="0.2">
      <c r="A1249" s="832">
        <v>11</v>
      </c>
      <c r="B1249" s="833" t="s">
        <v>2224</v>
      </c>
      <c r="C1249" s="833" t="s">
        <v>2230</v>
      </c>
      <c r="D1249" s="834" t="s">
        <v>4292</v>
      </c>
      <c r="E1249" s="835" t="s">
        <v>2261</v>
      </c>
      <c r="F1249" s="833" t="s">
        <v>2225</v>
      </c>
      <c r="G1249" s="833" t="s">
        <v>3536</v>
      </c>
      <c r="H1249" s="833" t="s">
        <v>650</v>
      </c>
      <c r="I1249" s="833" t="s">
        <v>2114</v>
      </c>
      <c r="J1249" s="833" t="s">
        <v>2115</v>
      </c>
      <c r="K1249" s="833" t="s">
        <v>1414</v>
      </c>
      <c r="L1249" s="836">
        <v>80.53</v>
      </c>
      <c r="M1249" s="836">
        <v>483.18</v>
      </c>
      <c r="N1249" s="833">
        <v>6</v>
      </c>
      <c r="O1249" s="837">
        <v>2</v>
      </c>
      <c r="P1249" s="836"/>
      <c r="Q1249" s="838">
        <v>0</v>
      </c>
      <c r="R1249" s="833"/>
      <c r="S1249" s="838">
        <v>0</v>
      </c>
      <c r="T1249" s="837"/>
      <c r="U1249" s="839">
        <v>0</v>
      </c>
    </row>
    <row r="1250" spans="1:21" ht="14.45" customHeight="1" x14ac:dyDescent="0.2">
      <c r="A1250" s="832">
        <v>11</v>
      </c>
      <c r="B1250" s="833" t="s">
        <v>2224</v>
      </c>
      <c r="C1250" s="833" t="s">
        <v>2230</v>
      </c>
      <c r="D1250" s="834" t="s">
        <v>4292</v>
      </c>
      <c r="E1250" s="835" t="s">
        <v>2261</v>
      </c>
      <c r="F1250" s="833" t="s">
        <v>2225</v>
      </c>
      <c r="G1250" s="833" t="s">
        <v>3536</v>
      </c>
      <c r="H1250" s="833" t="s">
        <v>650</v>
      </c>
      <c r="I1250" s="833" t="s">
        <v>3537</v>
      </c>
      <c r="J1250" s="833" t="s">
        <v>2115</v>
      </c>
      <c r="K1250" s="833" t="s">
        <v>1414</v>
      </c>
      <c r="L1250" s="836">
        <v>80.53</v>
      </c>
      <c r="M1250" s="836">
        <v>241.59</v>
      </c>
      <c r="N1250" s="833">
        <v>3</v>
      </c>
      <c r="O1250" s="837">
        <v>1</v>
      </c>
      <c r="P1250" s="836">
        <v>241.59</v>
      </c>
      <c r="Q1250" s="838">
        <v>1</v>
      </c>
      <c r="R1250" s="833">
        <v>3</v>
      </c>
      <c r="S1250" s="838">
        <v>1</v>
      </c>
      <c r="T1250" s="837">
        <v>1</v>
      </c>
      <c r="U1250" s="839">
        <v>1</v>
      </c>
    </row>
    <row r="1251" spans="1:21" ht="14.45" customHeight="1" x14ac:dyDescent="0.2">
      <c r="A1251" s="832">
        <v>11</v>
      </c>
      <c r="B1251" s="833" t="s">
        <v>2224</v>
      </c>
      <c r="C1251" s="833" t="s">
        <v>2230</v>
      </c>
      <c r="D1251" s="834" t="s">
        <v>4292</v>
      </c>
      <c r="E1251" s="835" t="s">
        <v>2261</v>
      </c>
      <c r="F1251" s="833" t="s">
        <v>2225</v>
      </c>
      <c r="G1251" s="833" t="s">
        <v>2457</v>
      </c>
      <c r="H1251" s="833" t="s">
        <v>606</v>
      </c>
      <c r="I1251" s="833" t="s">
        <v>3293</v>
      </c>
      <c r="J1251" s="833" t="s">
        <v>2778</v>
      </c>
      <c r="K1251" s="833" t="s">
        <v>2175</v>
      </c>
      <c r="L1251" s="836">
        <v>0</v>
      </c>
      <c r="M1251" s="836">
        <v>0</v>
      </c>
      <c r="N1251" s="833">
        <v>1</v>
      </c>
      <c r="O1251" s="837">
        <v>0.5</v>
      </c>
      <c r="P1251" s="836"/>
      <c r="Q1251" s="838"/>
      <c r="R1251" s="833"/>
      <c r="S1251" s="838">
        <v>0</v>
      </c>
      <c r="T1251" s="837"/>
      <c r="U1251" s="839">
        <v>0</v>
      </c>
    </row>
    <row r="1252" spans="1:21" ht="14.45" customHeight="1" x14ac:dyDescent="0.2">
      <c r="A1252" s="832">
        <v>11</v>
      </c>
      <c r="B1252" s="833" t="s">
        <v>2224</v>
      </c>
      <c r="C1252" s="833" t="s">
        <v>2230</v>
      </c>
      <c r="D1252" s="834" t="s">
        <v>4292</v>
      </c>
      <c r="E1252" s="835" t="s">
        <v>2261</v>
      </c>
      <c r="F1252" s="833" t="s">
        <v>2225</v>
      </c>
      <c r="G1252" s="833" t="s">
        <v>2457</v>
      </c>
      <c r="H1252" s="833" t="s">
        <v>650</v>
      </c>
      <c r="I1252" s="833" t="s">
        <v>1928</v>
      </c>
      <c r="J1252" s="833" t="s">
        <v>1001</v>
      </c>
      <c r="K1252" s="833" t="s">
        <v>1929</v>
      </c>
      <c r="L1252" s="836">
        <v>0</v>
      </c>
      <c r="M1252" s="836">
        <v>0</v>
      </c>
      <c r="N1252" s="833">
        <v>1</v>
      </c>
      <c r="O1252" s="837">
        <v>1</v>
      </c>
      <c r="P1252" s="836"/>
      <c r="Q1252" s="838"/>
      <c r="R1252" s="833"/>
      <c r="S1252" s="838">
        <v>0</v>
      </c>
      <c r="T1252" s="837"/>
      <c r="U1252" s="839">
        <v>0</v>
      </c>
    </row>
    <row r="1253" spans="1:21" ht="14.45" customHeight="1" x14ac:dyDescent="0.2">
      <c r="A1253" s="832">
        <v>11</v>
      </c>
      <c r="B1253" s="833" t="s">
        <v>2224</v>
      </c>
      <c r="C1253" s="833" t="s">
        <v>2230</v>
      </c>
      <c r="D1253" s="834" t="s">
        <v>4292</v>
      </c>
      <c r="E1253" s="835" t="s">
        <v>2261</v>
      </c>
      <c r="F1253" s="833" t="s">
        <v>2225</v>
      </c>
      <c r="G1253" s="833" t="s">
        <v>3538</v>
      </c>
      <c r="H1253" s="833" t="s">
        <v>650</v>
      </c>
      <c r="I1253" s="833" t="s">
        <v>3539</v>
      </c>
      <c r="J1253" s="833" t="s">
        <v>3540</v>
      </c>
      <c r="K1253" s="833" t="s">
        <v>3541</v>
      </c>
      <c r="L1253" s="836">
        <v>707.67</v>
      </c>
      <c r="M1253" s="836">
        <v>1415.34</v>
      </c>
      <c r="N1253" s="833">
        <v>2</v>
      </c>
      <c r="O1253" s="837">
        <v>0.5</v>
      </c>
      <c r="P1253" s="836">
        <v>1415.34</v>
      </c>
      <c r="Q1253" s="838">
        <v>1</v>
      </c>
      <c r="R1253" s="833">
        <v>2</v>
      </c>
      <c r="S1253" s="838">
        <v>1</v>
      </c>
      <c r="T1253" s="837">
        <v>0.5</v>
      </c>
      <c r="U1253" s="839">
        <v>1</v>
      </c>
    </row>
    <row r="1254" spans="1:21" ht="14.45" customHeight="1" x14ac:dyDescent="0.2">
      <c r="A1254" s="832">
        <v>11</v>
      </c>
      <c r="B1254" s="833" t="s">
        <v>2224</v>
      </c>
      <c r="C1254" s="833" t="s">
        <v>2230</v>
      </c>
      <c r="D1254" s="834" t="s">
        <v>4292</v>
      </c>
      <c r="E1254" s="835" t="s">
        <v>2261</v>
      </c>
      <c r="F1254" s="833" t="s">
        <v>2225</v>
      </c>
      <c r="G1254" s="833" t="s">
        <v>2993</v>
      </c>
      <c r="H1254" s="833" t="s">
        <v>606</v>
      </c>
      <c r="I1254" s="833" t="s">
        <v>2994</v>
      </c>
      <c r="J1254" s="833" t="s">
        <v>1203</v>
      </c>
      <c r="K1254" s="833" t="s">
        <v>2995</v>
      </c>
      <c r="L1254" s="836">
        <v>0</v>
      </c>
      <c r="M1254" s="836">
        <v>0</v>
      </c>
      <c r="N1254" s="833">
        <v>1</v>
      </c>
      <c r="O1254" s="837">
        <v>0.5</v>
      </c>
      <c r="P1254" s="836">
        <v>0</v>
      </c>
      <c r="Q1254" s="838"/>
      <c r="R1254" s="833">
        <v>1</v>
      </c>
      <c r="S1254" s="838">
        <v>1</v>
      </c>
      <c r="T1254" s="837">
        <v>0.5</v>
      </c>
      <c r="U1254" s="839">
        <v>1</v>
      </c>
    </row>
    <row r="1255" spans="1:21" ht="14.45" customHeight="1" x14ac:dyDescent="0.2">
      <c r="A1255" s="832">
        <v>11</v>
      </c>
      <c r="B1255" s="833" t="s">
        <v>2224</v>
      </c>
      <c r="C1255" s="833" t="s">
        <v>2230</v>
      </c>
      <c r="D1255" s="834" t="s">
        <v>4292</v>
      </c>
      <c r="E1255" s="835" t="s">
        <v>2261</v>
      </c>
      <c r="F1255" s="833" t="s">
        <v>2225</v>
      </c>
      <c r="G1255" s="833" t="s">
        <v>2993</v>
      </c>
      <c r="H1255" s="833" t="s">
        <v>606</v>
      </c>
      <c r="I1255" s="833" t="s">
        <v>3542</v>
      </c>
      <c r="J1255" s="833" t="s">
        <v>1203</v>
      </c>
      <c r="K1255" s="833" t="s">
        <v>3543</v>
      </c>
      <c r="L1255" s="836">
        <v>0</v>
      </c>
      <c r="M1255" s="836">
        <v>0</v>
      </c>
      <c r="N1255" s="833">
        <v>8</v>
      </c>
      <c r="O1255" s="837">
        <v>1</v>
      </c>
      <c r="P1255" s="836"/>
      <c r="Q1255" s="838"/>
      <c r="R1255" s="833"/>
      <c r="S1255" s="838">
        <v>0</v>
      </c>
      <c r="T1255" s="837"/>
      <c r="U1255" s="839">
        <v>0</v>
      </c>
    </row>
    <row r="1256" spans="1:21" ht="14.45" customHeight="1" x14ac:dyDescent="0.2">
      <c r="A1256" s="832">
        <v>11</v>
      </c>
      <c r="B1256" s="833" t="s">
        <v>2224</v>
      </c>
      <c r="C1256" s="833" t="s">
        <v>2230</v>
      </c>
      <c r="D1256" s="834" t="s">
        <v>4292</v>
      </c>
      <c r="E1256" s="835" t="s">
        <v>2261</v>
      </c>
      <c r="F1256" s="833" t="s">
        <v>2225</v>
      </c>
      <c r="G1256" s="833" t="s">
        <v>2458</v>
      </c>
      <c r="H1256" s="833" t="s">
        <v>606</v>
      </c>
      <c r="I1256" s="833" t="s">
        <v>2459</v>
      </c>
      <c r="J1256" s="833" t="s">
        <v>2460</v>
      </c>
      <c r="K1256" s="833" t="s">
        <v>2461</v>
      </c>
      <c r="L1256" s="836">
        <v>99.94</v>
      </c>
      <c r="M1256" s="836">
        <v>899.46</v>
      </c>
      <c r="N1256" s="833">
        <v>9</v>
      </c>
      <c r="O1256" s="837">
        <v>4.5</v>
      </c>
      <c r="P1256" s="836">
        <v>499.7</v>
      </c>
      <c r="Q1256" s="838">
        <v>0.55555555555555547</v>
      </c>
      <c r="R1256" s="833">
        <v>5</v>
      </c>
      <c r="S1256" s="838">
        <v>0.55555555555555558</v>
      </c>
      <c r="T1256" s="837">
        <v>2</v>
      </c>
      <c r="U1256" s="839">
        <v>0.44444444444444442</v>
      </c>
    </row>
    <row r="1257" spans="1:21" ht="14.45" customHeight="1" x14ac:dyDescent="0.2">
      <c r="A1257" s="832">
        <v>11</v>
      </c>
      <c r="B1257" s="833" t="s">
        <v>2224</v>
      </c>
      <c r="C1257" s="833" t="s">
        <v>2230</v>
      </c>
      <c r="D1257" s="834" t="s">
        <v>4292</v>
      </c>
      <c r="E1257" s="835" t="s">
        <v>2261</v>
      </c>
      <c r="F1257" s="833" t="s">
        <v>2225</v>
      </c>
      <c r="G1257" s="833" t="s">
        <v>2458</v>
      </c>
      <c r="H1257" s="833" t="s">
        <v>606</v>
      </c>
      <c r="I1257" s="833" t="s">
        <v>2999</v>
      </c>
      <c r="J1257" s="833" t="s">
        <v>991</v>
      </c>
      <c r="K1257" s="833" t="s">
        <v>1279</v>
      </c>
      <c r="L1257" s="836">
        <v>50.32</v>
      </c>
      <c r="M1257" s="836">
        <v>100.64</v>
      </c>
      <c r="N1257" s="833">
        <v>2</v>
      </c>
      <c r="O1257" s="837">
        <v>1</v>
      </c>
      <c r="P1257" s="836"/>
      <c r="Q1257" s="838">
        <v>0</v>
      </c>
      <c r="R1257" s="833"/>
      <c r="S1257" s="838">
        <v>0</v>
      </c>
      <c r="T1257" s="837"/>
      <c r="U1257" s="839">
        <v>0</v>
      </c>
    </row>
    <row r="1258" spans="1:21" ht="14.45" customHeight="1" x14ac:dyDescent="0.2">
      <c r="A1258" s="832">
        <v>11</v>
      </c>
      <c r="B1258" s="833" t="s">
        <v>2224</v>
      </c>
      <c r="C1258" s="833" t="s">
        <v>2230</v>
      </c>
      <c r="D1258" s="834" t="s">
        <v>4292</v>
      </c>
      <c r="E1258" s="835" t="s">
        <v>2261</v>
      </c>
      <c r="F1258" s="833" t="s">
        <v>2225</v>
      </c>
      <c r="G1258" s="833" t="s">
        <v>2458</v>
      </c>
      <c r="H1258" s="833" t="s">
        <v>606</v>
      </c>
      <c r="I1258" s="833" t="s">
        <v>2467</v>
      </c>
      <c r="J1258" s="833" t="s">
        <v>991</v>
      </c>
      <c r="K1258" s="833" t="s">
        <v>2468</v>
      </c>
      <c r="L1258" s="836">
        <v>50.32</v>
      </c>
      <c r="M1258" s="836">
        <v>2113.44</v>
      </c>
      <c r="N1258" s="833">
        <v>42</v>
      </c>
      <c r="O1258" s="837">
        <v>21</v>
      </c>
      <c r="P1258" s="836">
        <v>754.80000000000018</v>
      </c>
      <c r="Q1258" s="838">
        <v>0.35714285714285721</v>
      </c>
      <c r="R1258" s="833">
        <v>15</v>
      </c>
      <c r="S1258" s="838">
        <v>0.35714285714285715</v>
      </c>
      <c r="T1258" s="837">
        <v>7.5</v>
      </c>
      <c r="U1258" s="839">
        <v>0.35714285714285715</v>
      </c>
    </row>
    <row r="1259" spans="1:21" ht="14.45" customHeight="1" x14ac:dyDescent="0.2">
      <c r="A1259" s="832">
        <v>11</v>
      </c>
      <c r="B1259" s="833" t="s">
        <v>2224</v>
      </c>
      <c r="C1259" s="833" t="s">
        <v>2230</v>
      </c>
      <c r="D1259" s="834" t="s">
        <v>4292</v>
      </c>
      <c r="E1259" s="835" t="s">
        <v>2261</v>
      </c>
      <c r="F1259" s="833" t="s">
        <v>2225</v>
      </c>
      <c r="G1259" s="833" t="s">
        <v>2342</v>
      </c>
      <c r="H1259" s="833" t="s">
        <v>650</v>
      </c>
      <c r="I1259" s="833" t="s">
        <v>1991</v>
      </c>
      <c r="J1259" s="833" t="s">
        <v>1013</v>
      </c>
      <c r="K1259" s="833" t="s">
        <v>1992</v>
      </c>
      <c r="L1259" s="836">
        <v>154.36000000000001</v>
      </c>
      <c r="M1259" s="836">
        <v>2469.7600000000002</v>
      </c>
      <c r="N1259" s="833">
        <v>16</v>
      </c>
      <c r="O1259" s="837">
        <v>6</v>
      </c>
      <c r="P1259" s="836">
        <v>1852.3200000000002</v>
      </c>
      <c r="Q1259" s="838">
        <v>0.75</v>
      </c>
      <c r="R1259" s="833">
        <v>12</v>
      </c>
      <c r="S1259" s="838">
        <v>0.75</v>
      </c>
      <c r="T1259" s="837">
        <v>4</v>
      </c>
      <c r="U1259" s="839">
        <v>0.66666666666666663</v>
      </c>
    </row>
    <row r="1260" spans="1:21" ht="14.45" customHeight="1" x14ac:dyDescent="0.2">
      <c r="A1260" s="832">
        <v>11</v>
      </c>
      <c r="B1260" s="833" t="s">
        <v>2224</v>
      </c>
      <c r="C1260" s="833" t="s">
        <v>2230</v>
      </c>
      <c r="D1260" s="834" t="s">
        <v>4292</v>
      </c>
      <c r="E1260" s="835" t="s">
        <v>2261</v>
      </c>
      <c r="F1260" s="833" t="s">
        <v>2225</v>
      </c>
      <c r="G1260" s="833" t="s">
        <v>2342</v>
      </c>
      <c r="H1260" s="833" t="s">
        <v>606</v>
      </c>
      <c r="I1260" s="833" t="s">
        <v>2836</v>
      </c>
      <c r="J1260" s="833" t="s">
        <v>1013</v>
      </c>
      <c r="K1260" s="833" t="s">
        <v>1992</v>
      </c>
      <c r="L1260" s="836">
        <v>154.36000000000001</v>
      </c>
      <c r="M1260" s="836">
        <v>463.08000000000004</v>
      </c>
      <c r="N1260" s="833">
        <v>3</v>
      </c>
      <c r="O1260" s="837">
        <v>1.5</v>
      </c>
      <c r="P1260" s="836">
        <v>463.08000000000004</v>
      </c>
      <c r="Q1260" s="838">
        <v>1</v>
      </c>
      <c r="R1260" s="833">
        <v>3</v>
      </c>
      <c r="S1260" s="838">
        <v>1</v>
      </c>
      <c r="T1260" s="837">
        <v>1.5</v>
      </c>
      <c r="U1260" s="839">
        <v>1</v>
      </c>
    </row>
    <row r="1261" spans="1:21" ht="14.45" customHeight="1" x14ac:dyDescent="0.2">
      <c r="A1261" s="832">
        <v>11</v>
      </c>
      <c r="B1261" s="833" t="s">
        <v>2224</v>
      </c>
      <c r="C1261" s="833" t="s">
        <v>2230</v>
      </c>
      <c r="D1261" s="834" t="s">
        <v>4292</v>
      </c>
      <c r="E1261" s="835" t="s">
        <v>2261</v>
      </c>
      <c r="F1261" s="833" t="s">
        <v>2225</v>
      </c>
      <c r="G1261" s="833" t="s">
        <v>2342</v>
      </c>
      <c r="H1261" s="833" t="s">
        <v>606</v>
      </c>
      <c r="I1261" s="833" t="s">
        <v>2343</v>
      </c>
      <c r="J1261" s="833" t="s">
        <v>1013</v>
      </c>
      <c r="K1261" s="833" t="s">
        <v>2344</v>
      </c>
      <c r="L1261" s="836">
        <v>225.06</v>
      </c>
      <c r="M1261" s="836">
        <v>225.06</v>
      </c>
      <c r="N1261" s="833">
        <v>1</v>
      </c>
      <c r="O1261" s="837">
        <v>0.5</v>
      </c>
      <c r="P1261" s="836">
        <v>225.06</v>
      </c>
      <c r="Q1261" s="838">
        <v>1</v>
      </c>
      <c r="R1261" s="833">
        <v>1</v>
      </c>
      <c r="S1261" s="838">
        <v>1</v>
      </c>
      <c r="T1261" s="837">
        <v>0.5</v>
      </c>
      <c r="U1261" s="839">
        <v>1</v>
      </c>
    </row>
    <row r="1262" spans="1:21" ht="14.45" customHeight="1" x14ac:dyDescent="0.2">
      <c r="A1262" s="832">
        <v>11</v>
      </c>
      <c r="B1262" s="833" t="s">
        <v>2224</v>
      </c>
      <c r="C1262" s="833" t="s">
        <v>2230</v>
      </c>
      <c r="D1262" s="834" t="s">
        <v>4292</v>
      </c>
      <c r="E1262" s="835" t="s">
        <v>2261</v>
      </c>
      <c r="F1262" s="833" t="s">
        <v>2225</v>
      </c>
      <c r="G1262" s="833" t="s">
        <v>2342</v>
      </c>
      <c r="H1262" s="833" t="s">
        <v>606</v>
      </c>
      <c r="I1262" s="833" t="s">
        <v>3544</v>
      </c>
      <c r="J1262" s="833" t="s">
        <v>1013</v>
      </c>
      <c r="K1262" s="833" t="s">
        <v>2344</v>
      </c>
      <c r="L1262" s="836">
        <v>225.06</v>
      </c>
      <c r="M1262" s="836">
        <v>225.06</v>
      </c>
      <c r="N1262" s="833">
        <v>1</v>
      </c>
      <c r="O1262" s="837">
        <v>1</v>
      </c>
      <c r="P1262" s="836"/>
      <c r="Q1262" s="838">
        <v>0</v>
      </c>
      <c r="R1262" s="833"/>
      <c r="S1262" s="838">
        <v>0</v>
      </c>
      <c r="T1262" s="837"/>
      <c r="U1262" s="839">
        <v>0</v>
      </c>
    </row>
    <row r="1263" spans="1:21" ht="14.45" customHeight="1" x14ac:dyDescent="0.2">
      <c r="A1263" s="832">
        <v>11</v>
      </c>
      <c r="B1263" s="833" t="s">
        <v>2224</v>
      </c>
      <c r="C1263" s="833" t="s">
        <v>2230</v>
      </c>
      <c r="D1263" s="834" t="s">
        <v>4292</v>
      </c>
      <c r="E1263" s="835" t="s">
        <v>2261</v>
      </c>
      <c r="F1263" s="833" t="s">
        <v>2225</v>
      </c>
      <c r="G1263" s="833" t="s">
        <v>2338</v>
      </c>
      <c r="H1263" s="833" t="s">
        <v>606</v>
      </c>
      <c r="I1263" s="833" t="s">
        <v>2339</v>
      </c>
      <c r="J1263" s="833" t="s">
        <v>2340</v>
      </c>
      <c r="K1263" s="833" t="s">
        <v>2341</v>
      </c>
      <c r="L1263" s="836">
        <v>0</v>
      </c>
      <c r="M1263" s="836">
        <v>0</v>
      </c>
      <c r="N1263" s="833">
        <v>5</v>
      </c>
      <c r="O1263" s="837">
        <v>2</v>
      </c>
      <c r="P1263" s="836">
        <v>0</v>
      </c>
      <c r="Q1263" s="838"/>
      <c r="R1263" s="833">
        <v>2</v>
      </c>
      <c r="S1263" s="838">
        <v>0.4</v>
      </c>
      <c r="T1263" s="837">
        <v>0.5</v>
      </c>
      <c r="U1263" s="839">
        <v>0.25</v>
      </c>
    </row>
    <row r="1264" spans="1:21" ht="14.45" customHeight="1" x14ac:dyDescent="0.2">
      <c r="A1264" s="832">
        <v>11</v>
      </c>
      <c r="B1264" s="833" t="s">
        <v>2224</v>
      </c>
      <c r="C1264" s="833" t="s">
        <v>2230</v>
      </c>
      <c r="D1264" s="834" t="s">
        <v>4292</v>
      </c>
      <c r="E1264" s="835" t="s">
        <v>2261</v>
      </c>
      <c r="F1264" s="833" t="s">
        <v>2225</v>
      </c>
      <c r="G1264" s="833" t="s">
        <v>3545</v>
      </c>
      <c r="H1264" s="833" t="s">
        <v>606</v>
      </c>
      <c r="I1264" s="833" t="s">
        <v>3546</v>
      </c>
      <c r="J1264" s="833" t="s">
        <v>3547</v>
      </c>
      <c r="K1264" s="833" t="s">
        <v>3548</v>
      </c>
      <c r="L1264" s="836">
        <v>299.24</v>
      </c>
      <c r="M1264" s="836">
        <v>299.24</v>
      </c>
      <c r="N1264" s="833">
        <v>1</v>
      </c>
      <c r="O1264" s="837">
        <v>0.5</v>
      </c>
      <c r="P1264" s="836"/>
      <c r="Q1264" s="838">
        <v>0</v>
      </c>
      <c r="R1264" s="833"/>
      <c r="S1264" s="838">
        <v>0</v>
      </c>
      <c r="T1264" s="837"/>
      <c r="U1264" s="839">
        <v>0</v>
      </c>
    </row>
    <row r="1265" spans="1:21" ht="14.45" customHeight="1" x14ac:dyDescent="0.2">
      <c r="A1265" s="832">
        <v>11</v>
      </c>
      <c r="B1265" s="833" t="s">
        <v>2224</v>
      </c>
      <c r="C1265" s="833" t="s">
        <v>2230</v>
      </c>
      <c r="D1265" s="834" t="s">
        <v>4292</v>
      </c>
      <c r="E1265" s="835" t="s">
        <v>2261</v>
      </c>
      <c r="F1265" s="833" t="s">
        <v>2225</v>
      </c>
      <c r="G1265" s="833" t="s">
        <v>2675</v>
      </c>
      <c r="H1265" s="833" t="s">
        <v>606</v>
      </c>
      <c r="I1265" s="833" t="s">
        <v>3008</v>
      </c>
      <c r="J1265" s="833" t="s">
        <v>847</v>
      </c>
      <c r="K1265" s="833" t="s">
        <v>848</v>
      </c>
      <c r="L1265" s="836">
        <v>107.27</v>
      </c>
      <c r="M1265" s="836">
        <v>1072.7</v>
      </c>
      <c r="N1265" s="833">
        <v>10</v>
      </c>
      <c r="O1265" s="837">
        <v>3.5</v>
      </c>
      <c r="P1265" s="836"/>
      <c r="Q1265" s="838">
        <v>0</v>
      </c>
      <c r="R1265" s="833"/>
      <c r="S1265" s="838">
        <v>0</v>
      </c>
      <c r="T1265" s="837"/>
      <c r="U1265" s="839">
        <v>0</v>
      </c>
    </row>
    <row r="1266" spans="1:21" ht="14.45" customHeight="1" x14ac:dyDescent="0.2">
      <c r="A1266" s="832">
        <v>11</v>
      </c>
      <c r="B1266" s="833" t="s">
        <v>2224</v>
      </c>
      <c r="C1266" s="833" t="s">
        <v>2230</v>
      </c>
      <c r="D1266" s="834" t="s">
        <v>4292</v>
      </c>
      <c r="E1266" s="835" t="s">
        <v>2261</v>
      </c>
      <c r="F1266" s="833" t="s">
        <v>2225</v>
      </c>
      <c r="G1266" s="833" t="s">
        <v>2675</v>
      </c>
      <c r="H1266" s="833" t="s">
        <v>606</v>
      </c>
      <c r="I1266" s="833" t="s">
        <v>2676</v>
      </c>
      <c r="J1266" s="833" t="s">
        <v>847</v>
      </c>
      <c r="K1266" s="833" t="s">
        <v>848</v>
      </c>
      <c r="L1266" s="836">
        <v>107.27</v>
      </c>
      <c r="M1266" s="836">
        <v>107.27</v>
      </c>
      <c r="N1266" s="833">
        <v>1</v>
      </c>
      <c r="O1266" s="837">
        <v>0.5</v>
      </c>
      <c r="P1266" s="836">
        <v>107.27</v>
      </c>
      <c r="Q1266" s="838">
        <v>1</v>
      </c>
      <c r="R1266" s="833">
        <v>1</v>
      </c>
      <c r="S1266" s="838">
        <v>1</v>
      </c>
      <c r="T1266" s="837">
        <v>0.5</v>
      </c>
      <c r="U1266" s="839">
        <v>1</v>
      </c>
    </row>
    <row r="1267" spans="1:21" ht="14.45" customHeight="1" x14ac:dyDescent="0.2">
      <c r="A1267" s="832">
        <v>11</v>
      </c>
      <c r="B1267" s="833" t="s">
        <v>2224</v>
      </c>
      <c r="C1267" s="833" t="s">
        <v>2230</v>
      </c>
      <c r="D1267" s="834" t="s">
        <v>4292</v>
      </c>
      <c r="E1267" s="835" t="s">
        <v>2261</v>
      </c>
      <c r="F1267" s="833" t="s">
        <v>2227</v>
      </c>
      <c r="G1267" s="833" t="s">
        <v>2274</v>
      </c>
      <c r="H1267" s="833" t="s">
        <v>606</v>
      </c>
      <c r="I1267" s="833" t="s">
        <v>2761</v>
      </c>
      <c r="J1267" s="833" t="s">
        <v>2276</v>
      </c>
      <c r="K1267" s="833"/>
      <c r="L1267" s="836">
        <v>1659.44</v>
      </c>
      <c r="M1267" s="836">
        <v>3318.88</v>
      </c>
      <c r="N1267" s="833">
        <v>2</v>
      </c>
      <c r="O1267" s="837">
        <v>1</v>
      </c>
      <c r="P1267" s="836">
        <v>3318.88</v>
      </c>
      <c r="Q1267" s="838">
        <v>1</v>
      </c>
      <c r="R1267" s="833">
        <v>2</v>
      </c>
      <c r="S1267" s="838">
        <v>1</v>
      </c>
      <c r="T1267" s="837">
        <v>1</v>
      </c>
      <c r="U1267" s="839">
        <v>1</v>
      </c>
    </row>
    <row r="1268" spans="1:21" ht="14.45" customHeight="1" x14ac:dyDescent="0.2">
      <c r="A1268" s="832">
        <v>11</v>
      </c>
      <c r="B1268" s="833" t="s">
        <v>2224</v>
      </c>
      <c r="C1268" s="833" t="s">
        <v>2230</v>
      </c>
      <c r="D1268" s="834" t="s">
        <v>4292</v>
      </c>
      <c r="E1268" s="835" t="s">
        <v>2261</v>
      </c>
      <c r="F1268" s="833" t="s">
        <v>2227</v>
      </c>
      <c r="G1268" s="833" t="s">
        <v>2274</v>
      </c>
      <c r="H1268" s="833" t="s">
        <v>606</v>
      </c>
      <c r="I1268" s="833" t="s">
        <v>2270</v>
      </c>
      <c r="J1268" s="833" t="s">
        <v>2276</v>
      </c>
      <c r="K1268" s="833"/>
      <c r="L1268" s="836">
        <v>500</v>
      </c>
      <c r="M1268" s="836">
        <v>500</v>
      </c>
      <c r="N1268" s="833">
        <v>1</v>
      </c>
      <c r="O1268" s="837">
        <v>1</v>
      </c>
      <c r="P1268" s="836">
        <v>500</v>
      </c>
      <c r="Q1268" s="838">
        <v>1</v>
      </c>
      <c r="R1268" s="833">
        <v>1</v>
      </c>
      <c r="S1268" s="838">
        <v>1</v>
      </c>
      <c r="T1268" s="837">
        <v>1</v>
      </c>
      <c r="U1268" s="839">
        <v>1</v>
      </c>
    </row>
    <row r="1269" spans="1:21" ht="14.45" customHeight="1" x14ac:dyDescent="0.2">
      <c r="A1269" s="832">
        <v>11</v>
      </c>
      <c r="B1269" s="833" t="s">
        <v>2224</v>
      </c>
      <c r="C1269" s="833" t="s">
        <v>2230</v>
      </c>
      <c r="D1269" s="834" t="s">
        <v>4292</v>
      </c>
      <c r="E1269" s="835" t="s">
        <v>2261</v>
      </c>
      <c r="F1269" s="833" t="s">
        <v>2227</v>
      </c>
      <c r="G1269" s="833" t="s">
        <v>2274</v>
      </c>
      <c r="H1269" s="833" t="s">
        <v>606</v>
      </c>
      <c r="I1269" s="833" t="s">
        <v>2710</v>
      </c>
      <c r="J1269" s="833" t="s">
        <v>2276</v>
      </c>
      <c r="K1269" s="833"/>
      <c r="L1269" s="836">
        <v>50.5</v>
      </c>
      <c r="M1269" s="836">
        <v>50.5</v>
      </c>
      <c r="N1269" s="833">
        <v>1</v>
      </c>
      <c r="O1269" s="837">
        <v>1</v>
      </c>
      <c r="P1269" s="836">
        <v>50.5</v>
      </c>
      <c r="Q1269" s="838">
        <v>1</v>
      </c>
      <c r="R1269" s="833">
        <v>1</v>
      </c>
      <c r="S1269" s="838">
        <v>1</v>
      </c>
      <c r="T1269" s="837">
        <v>1</v>
      </c>
      <c r="U1269" s="839">
        <v>1</v>
      </c>
    </row>
    <row r="1270" spans="1:21" ht="14.45" customHeight="1" x14ac:dyDescent="0.2">
      <c r="A1270" s="832">
        <v>11</v>
      </c>
      <c r="B1270" s="833" t="s">
        <v>2224</v>
      </c>
      <c r="C1270" s="833" t="s">
        <v>2230</v>
      </c>
      <c r="D1270" s="834" t="s">
        <v>4292</v>
      </c>
      <c r="E1270" s="835" t="s">
        <v>2261</v>
      </c>
      <c r="F1270" s="833" t="s">
        <v>2227</v>
      </c>
      <c r="G1270" s="833" t="s">
        <v>2274</v>
      </c>
      <c r="H1270" s="833" t="s">
        <v>606</v>
      </c>
      <c r="I1270" s="833" t="s">
        <v>2345</v>
      </c>
      <c r="J1270" s="833" t="s">
        <v>2276</v>
      </c>
      <c r="K1270" s="833"/>
      <c r="L1270" s="836">
        <v>200</v>
      </c>
      <c r="M1270" s="836">
        <v>2000</v>
      </c>
      <c r="N1270" s="833">
        <v>10</v>
      </c>
      <c r="O1270" s="837">
        <v>5</v>
      </c>
      <c r="P1270" s="836">
        <v>1600</v>
      </c>
      <c r="Q1270" s="838">
        <v>0.8</v>
      </c>
      <c r="R1270" s="833">
        <v>8</v>
      </c>
      <c r="S1270" s="838">
        <v>0.8</v>
      </c>
      <c r="T1270" s="837">
        <v>4</v>
      </c>
      <c r="U1270" s="839">
        <v>0.8</v>
      </c>
    </row>
    <row r="1271" spans="1:21" ht="14.45" customHeight="1" x14ac:dyDescent="0.2">
      <c r="A1271" s="832">
        <v>11</v>
      </c>
      <c r="B1271" s="833" t="s">
        <v>2224</v>
      </c>
      <c r="C1271" s="833" t="s">
        <v>2230</v>
      </c>
      <c r="D1271" s="834" t="s">
        <v>4292</v>
      </c>
      <c r="E1271" s="835" t="s">
        <v>2261</v>
      </c>
      <c r="F1271" s="833" t="s">
        <v>2227</v>
      </c>
      <c r="G1271" s="833" t="s">
        <v>2274</v>
      </c>
      <c r="H1271" s="833" t="s">
        <v>606</v>
      </c>
      <c r="I1271" s="833" t="s">
        <v>2293</v>
      </c>
      <c r="J1271" s="833" t="s">
        <v>2276</v>
      </c>
      <c r="K1271" s="833"/>
      <c r="L1271" s="836">
        <v>0</v>
      </c>
      <c r="M1271" s="836">
        <v>0</v>
      </c>
      <c r="N1271" s="833">
        <v>2</v>
      </c>
      <c r="O1271" s="837">
        <v>1</v>
      </c>
      <c r="P1271" s="836"/>
      <c r="Q1271" s="838"/>
      <c r="R1271" s="833"/>
      <c r="S1271" s="838">
        <v>0</v>
      </c>
      <c r="T1271" s="837"/>
      <c r="U1271" s="839">
        <v>0</v>
      </c>
    </row>
    <row r="1272" spans="1:21" ht="14.45" customHeight="1" x14ac:dyDescent="0.2">
      <c r="A1272" s="832">
        <v>11</v>
      </c>
      <c r="B1272" s="833" t="s">
        <v>2224</v>
      </c>
      <c r="C1272" s="833" t="s">
        <v>2230</v>
      </c>
      <c r="D1272" s="834" t="s">
        <v>4292</v>
      </c>
      <c r="E1272" s="835" t="s">
        <v>2261</v>
      </c>
      <c r="F1272" s="833" t="s">
        <v>2227</v>
      </c>
      <c r="G1272" s="833" t="s">
        <v>2274</v>
      </c>
      <c r="H1272" s="833" t="s">
        <v>606</v>
      </c>
      <c r="I1272" s="833" t="s">
        <v>2293</v>
      </c>
      <c r="J1272" s="833" t="s">
        <v>2276</v>
      </c>
      <c r="K1272" s="833"/>
      <c r="L1272" s="836">
        <v>278.75</v>
      </c>
      <c r="M1272" s="836">
        <v>4460</v>
      </c>
      <c r="N1272" s="833">
        <v>16</v>
      </c>
      <c r="O1272" s="837">
        <v>8</v>
      </c>
      <c r="P1272" s="836">
        <v>3902.5</v>
      </c>
      <c r="Q1272" s="838">
        <v>0.875</v>
      </c>
      <c r="R1272" s="833">
        <v>14</v>
      </c>
      <c r="S1272" s="838">
        <v>0.875</v>
      </c>
      <c r="T1272" s="837">
        <v>7</v>
      </c>
      <c r="U1272" s="839">
        <v>0.875</v>
      </c>
    </row>
    <row r="1273" spans="1:21" ht="14.45" customHeight="1" x14ac:dyDescent="0.2">
      <c r="A1273" s="832">
        <v>11</v>
      </c>
      <c r="B1273" s="833" t="s">
        <v>2224</v>
      </c>
      <c r="C1273" s="833" t="s">
        <v>2230</v>
      </c>
      <c r="D1273" s="834" t="s">
        <v>4292</v>
      </c>
      <c r="E1273" s="835" t="s">
        <v>2261</v>
      </c>
      <c r="F1273" s="833" t="s">
        <v>2227</v>
      </c>
      <c r="G1273" s="833" t="s">
        <v>2274</v>
      </c>
      <c r="H1273" s="833" t="s">
        <v>606</v>
      </c>
      <c r="I1273" s="833" t="s">
        <v>2293</v>
      </c>
      <c r="J1273" s="833" t="s">
        <v>2294</v>
      </c>
      <c r="K1273" s="833" t="s">
        <v>2295</v>
      </c>
      <c r="L1273" s="836">
        <v>278.75</v>
      </c>
      <c r="M1273" s="836">
        <v>1393.75</v>
      </c>
      <c r="N1273" s="833">
        <v>5</v>
      </c>
      <c r="O1273" s="837">
        <v>3</v>
      </c>
      <c r="P1273" s="836">
        <v>1393.75</v>
      </c>
      <c r="Q1273" s="838">
        <v>1</v>
      </c>
      <c r="R1273" s="833">
        <v>5</v>
      </c>
      <c r="S1273" s="838">
        <v>1</v>
      </c>
      <c r="T1273" s="837">
        <v>3</v>
      </c>
      <c r="U1273" s="839">
        <v>1</v>
      </c>
    </row>
    <row r="1274" spans="1:21" ht="14.45" customHeight="1" x14ac:dyDescent="0.2">
      <c r="A1274" s="832">
        <v>11</v>
      </c>
      <c r="B1274" s="833" t="s">
        <v>2224</v>
      </c>
      <c r="C1274" s="833" t="s">
        <v>2230</v>
      </c>
      <c r="D1274" s="834" t="s">
        <v>4292</v>
      </c>
      <c r="E1274" s="835" t="s">
        <v>2261</v>
      </c>
      <c r="F1274" s="833" t="s">
        <v>2227</v>
      </c>
      <c r="G1274" s="833" t="s">
        <v>2274</v>
      </c>
      <c r="H1274" s="833" t="s">
        <v>606</v>
      </c>
      <c r="I1274" s="833" t="s">
        <v>2720</v>
      </c>
      <c r="J1274" s="833" t="s">
        <v>2276</v>
      </c>
      <c r="K1274" s="833"/>
      <c r="L1274" s="836">
        <v>1600</v>
      </c>
      <c r="M1274" s="836">
        <v>1600</v>
      </c>
      <c r="N1274" s="833">
        <v>1</v>
      </c>
      <c r="O1274" s="837">
        <v>1</v>
      </c>
      <c r="P1274" s="836"/>
      <c r="Q1274" s="838">
        <v>0</v>
      </c>
      <c r="R1274" s="833"/>
      <c r="S1274" s="838">
        <v>0</v>
      </c>
      <c r="T1274" s="837"/>
      <c r="U1274" s="839">
        <v>0</v>
      </c>
    </row>
    <row r="1275" spans="1:21" ht="14.45" customHeight="1" x14ac:dyDescent="0.2">
      <c r="A1275" s="832">
        <v>11</v>
      </c>
      <c r="B1275" s="833" t="s">
        <v>2224</v>
      </c>
      <c r="C1275" s="833" t="s">
        <v>2230</v>
      </c>
      <c r="D1275" s="834" t="s">
        <v>4292</v>
      </c>
      <c r="E1275" s="835" t="s">
        <v>2261</v>
      </c>
      <c r="F1275" s="833" t="s">
        <v>2227</v>
      </c>
      <c r="G1275" s="833" t="s">
        <v>2274</v>
      </c>
      <c r="H1275" s="833" t="s">
        <v>606</v>
      </c>
      <c r="I1275" s="833" t="s">
        <v>2722</v>
      </c>
      <c r="J1275" s="833" t="s">
        <v>2276</v>
      </c>
      <c r="K1275" s="833"/>
      <c r="L1275" s="836">
        <v>58.5</v>
      </c>
      <c r="M1275" s="836">
        <v>58.5</v>
      </c>
      <c r="N1275" s="833">
        <v>1</v>
      </c>
      <c r="O1275" s="837">
        <v>1</v>
      </c>
      <c r="P1275" s="836">
        <v>58.5</v>
      </c>
      <c r="Q1275" s="838">
        <v>1</v>
      </c>
      <c r="R1275" s="833">
        <v>1</v>
      </c>
      <c r="S1275" s="838">
        <v>1</v>
      </c>
      <c r="T1275" s="837">
        <v>1</v>
      </c>
      <c r="U1275" s="839">
        <v>1</v>
      </c>
    </row>
    <row r="1276" spans="1:21" ht="14.45" customHeight="1" x14ac:dyDescent="0.2">
      <c r="A1276" s="832">
        <v>11</v>
      </c>
      <c r="B1276" s="833" t="s">
        <v>2224</v>
      </c>
      <c r="C1276" s="833" t="s">
        <v>2230</v>
      </c>
      <c r="D1276" s="834" t="s">
        <v>4292</v>
      </c>
      <c r="E1276" s="835" t="s">
        <v>2261</v>
      </c>
      <c r="F1276" s="833" t="s">
        <v>2227</v>
      </c>
      <c r="G1276" s="833" t="s">
        <v>2274</v>
      </c>
      <c r="H1276" s="833" t="s">
        <v>606</v>
      </c>
      <c r="I1276" s="833" t="s">
        <v>2730</v>
      </c>
      <c r="J1276" s="833" t="s">
        <v>2276</v>
      </c>
      <c r="K1276" s="833"/>
      <c r="L1276" s="836">
        <v>1600</v>
      </c>
      <c r="M1276" s="836">
        <v>1600</v>
      </c>
      <c r="N1276" s="833">
        <v>1</v>
      </c>
      <c r="O1276" s="837">
        <v>1</v>
      </c>
      <c r="P1276" s="836">
        <v>1600</v>
      </c>
      <c r="Q1276" s="838">
        <v>1</v>
      </c>
      <c r="R1276" s="833">
        <v>1</v>
      </c>
      <c r="S1276" s="838">
        <v>1</v>
      </c>
      <c r="T1276" s="837">
        <v>1</v>
      </c>
      <c r="U1276" s="839">
        <v>1</v>
      </c>
    </row>
    <row r="1277" spans="1:21" ht="14.45" customHeight="1" x14ac:dyDescent="0.2">
      <c r="A1277" s="832">
        <v>11</v>
      </c>
      <c r="B1277" s="833" t="s">
        <v>2224</v>
      </c>
      <c r="C1277" s="833" t="s">
        <v>2230</v>
      </c>
      <c r="D1277" s="834" t="s">
        <v>4292</v>
      </c>
      <c r="E1277" s="835" t="s">
        <v>2261</v>
      </c>
      <c r="F1277" s="833" t="s">
        <v>2227</v>
      </c>
      <c r="G1277" s="833" t="s">
        <v>2274</v>
      </c>
      <c r="H1277" s="833" t="s">
        <v>606</v>
      </c>
      <c r="I1277" s="833" t="s">
        <v>3549</v>
      </c>
      <c r="J1277" s="833" t="s">
        <v>2276</v>
      </c>
      <c r="K1277" s="833"/>
      <c r="L1277" s="836">
        <v>1659.44</v>
      </c>
      <c r="M1277" s="836">
        <v>1659.44</v>
      </c>
      <c r="N1277" s="833">
        <v>1</v>
      </c>
      <c r="O1277" s="837">
        <v>1</v>
      </c>
      <c r="P1277" s="836">
        <v>1659.44</v>
      </c>
      <c r="Q1277" s="838">
        <v>1</v>
      </c>
      <c r="R1277" s="833">
        <v>1</v>
      </c>
      <c r="S1277" s="838">
        <v>1</v>
      </c>
      <c r="T1277" s="837">
        <v>1</v>
      </c>
      <c r="U1277" s="839">
        <v>1</v>
      </c>
    </row>
    <row r="1278" spans="1:21" ht="14.45" customHeight="1" x14ac:dyDescent="0.2">
      <c r="A1278" s="832">
        <v>11</v>
      </c>
      <c r="B1278" s="833" t="s">
        <v>2224</v>
      </c>
      <c r="C1278" s="833" t="s">
        <v>2230</v>
      </c>
      <c r="D1278" s="834" t="s">
        <v>4292</v>
      </c>
      <c r="E1278" s="835" t="s">
        <v>2261</v>
      </c>
      <c r="F1278" s="833" t="s">
        <v>2227</v>
      </c>
      <c r="G1278" s="833" t="s">
        <v>2274</v>
      </c>
      <c r="H1278" s="833" t="s">
        <v>606</v>
      </c>
      <c r="I1278" s="833" t="s">
        <v>3069</v>
      </c>
      <c r="J1278" s="833" t="s">
        <v>2276</v>
      </c>
      <c r="K1278" s="833"/>
      <c r="L1278" s="836">
        <v>750</v>
      </c>
      <c r="M1278" s="836">
        <v>750</v>
      </c>
      <c r="N1278" s="833">
        <v>1</v>
      </c>
      <c r="O1278" s="837">
        <v>1</v>
      </c>
      <c r="P1278" s="836"/>
      <c r="Q1278" s="838">
        <v>0</v>
      </c>
      <c r="R1278" s="833"/>
      <c r="S1278" s="838">
        <v>0</v>
      </c>
      <c r="T1278" s="837"/>
      <c r="U1278" s="839">
        <v>0</v>
      </c>
    </row>
    <row r="1279" spans="1:21" ht="14.45" customHeight="1" x14ac:dyDescent="0.2">
      <c r="A1279" s="832">
        <v>11</v>
      </c>
      <c r="B1279" s="833" t="s">
        <v>2224</v>
      </c>
      <c r="C1279" s="833" t="s">
        <v>2230</v>
      </c>
      <c r="D1279" s="834" t="s">
        <v>4292</v>
      </c>
      <c r="E1279" s="835" t="s">
        <v>2261</v>
      </c>
      <c r="F1279" s="833" t="s">
        <v>2227</v>
      </c>
      <c r="G1279" s="833" t="s">
        <v>2274</v>
      </c>
      <c r="H1279" s="833" t="s">
        <v>606</v>
      </c>
      <c r="I1279" s="833" t="s">
        <v>2505</v>
      </c>
      <c r="J1279" s="833" t="s">
        <v>2506</v>
      </c>
      <c r="K1279" s="833" t="s">
        <v>2507</v>
      </c>
      <c r="L1279" s="836">
        <v>600</v>
      </c>
      <c r="M1279" s="836">
        <v>600</v>
      </c>
      <c r="N1279" s="833">
        <v>1</v>
      </c>
      <c r="O1279" s="837">
        <v>1</v>
      </c>
      <c r="P1279" s="836">
        <v>600</v>
      </c>
      <c r="Q1279" s="838">
        <v>1</v>
      </c>
      <c r="R1279" s="833">
        <v>1</v>
      </c>
      <c r="S1279" s="838">
        <v>1</v>
      </c>
      <c r="T1279" s="837">
        <v>1</v>
      </c>
      <c r="U1279" s="839">
        <v>1</v>
      </c>
    </row>
    <row r="1280" spans="1:21" ht="14.45" customHeight="1" x14ac:dyDescent="0.2">
      <c r="A1280" s="832">
        <v>11</v>
      </c>
      <c r="B1280" s="833" t="s">
        <v>2224</v>
      </c>
      <c r="C1280" s="833" t="s">
        <v>2230</v>
      </c>
      <c r="D1280" s="834" t="s">
        <v>4292</v>
      </c>
      <c r="E1280" s="835" t="s">
        <v>2261</v>
      </c>
      <c r="F1280" s="833" t="s">
        <v>2227</v>
      </c>
      <c r="G1280" s="833" t="s">
        <v>2274</v>
      </c>
      <c r="H1280" s="833" t="s">
        <v>606</v>
      </c>
      <c r="I1280" s="833" t="s">
        <v>2477</v>
      </c>
      <c r="J1280" s="833" t="s">
        <v>2276</v>
      </c>
      <c r="K1280" s="833"/>
      <c r="L1280" s="836">
        <v>1659.44</v>
      </c>
      <c r="M1280" s="836">
        <v>46464.319999999992</v>
      </c>
      <c r="N1280" s="833">
        <v>28</v>
      </c>
      <c r="O1280" s="837">
        <v>25</v>
      </c>
      <c r="P1280" s="836">
        <v>38167.119999999995</v>
      </c>
      <c r="Q1280" s="838">
        <v>0.82142857142857151</v>
      </c>
      <c r="R1280" s="833">
        <v>23</v>
      </c>
      <c r="S1280" s="838">
        <v>0.8214285714285714</v>
      </c>
      <c r="T1280" s="837">
        <v>20</v>
      </c>
      <c r="U1280" s="839">
        <v>0.8</v>
      </c>
    </row>
    <row r="1281" spans="1:21" ht="14.45" customHeight="1" x14ac:dyDescent="0.2">
      <c r="A1281" s="832">
        <v>11</v>
      </c>
      <c r="B1281" s="833" t="s">
        <v>2224</v>
      </c>
      <c r="C1281" s="833" t="s">
        <v>2230</v>
      </c>
      <c r="D1281" s="834" t="s">
        <v>4292</v>
      </c>
      <c r="E1281" s="835" t="s">
        <v>2261</v>
      </c>
      <c r="F1281" s="833" t="s">
        <v>2227</v>
      </c>
      <c r="G1281" s="833" t="s">
        <v>2274</v>
      </c>
      <c r="H1281" s="833" t="s">
        <v>606</v>
      </c>
      <c r="I1281" s="833" t="s">
        <v>2477</v>
      </c>
      <c r="J1281" s="833" t="s">
        <v>2478</v>
      </c>
      <c r="K1281" s="833" t="s">
        <v>2479</v>
      </c>
      <c r="L1281" s="836">
        <v>1659.44</v>
      </c>
      <c r="M1281" s="836">
        <v>4978.32</v>
      </c>
      <c r="N1281" s="833">
        <v>3</v>
      </c>
      <c r="O1281" s="837">
        <v>3</v>
      </c>
      <c r="P1281" s="836">
        <v>3318.88</v>
      </c>
      <c r="Q1281" s="838">
        <v>0.66666666666666674</v>
      </c>
      <c r="R1281" s="833">
        <v>2</v>
      </c>
      <c r="S1281" s="838">
        <v>0.66666666666666663</v>
      </c>
      <c r="T1281" s="837">
        <v>2</v>
      </c>
      <c r="U1281" s="839">
        <v>0.66666666666666663</v>
      </c>
    </row>
    <row r="1282" spans="1:21" ht="14.45" customHeight="1" x14ac:dyDescent="0.2">
      <c r="A1282" s="832">
        <v>11</v>
      </c>
      <c r="B1282" s="833" t="s">
        <v>2224</v>
      </c>
      <c r="C1282" s="833" t="s">
        <v>2230</v>
      </c>
      <c r="D1282" s="834" t="s">
        <v>4292</v>
      </c>
      <c r="E1282" s="835" t="s">
        <v>2261</v>
      </c>
      <c r="F1282" s="833" t="s">
        <v>2227</v>
      </c>
      <c r="G1282" s="833" t="s">
        <v>2274</v>
      </c>
      <c r="H1282" s="833" t="s">
        <v>606</v>
      </c>
      <c r="I1282" s="833" t="s">
        <v>3550</v>
      </c>
      <c r="J1282" s="833" t="s">
        <v>2276</v>
      </c>
      <c r="K1282" s="833"/>
      <c r="L1282" s="836">
        <v>1545.22</v>
      </c>
      <c r="M1282" s="836">
        <v>1545.22</v>
      </c>
      <c r="N1282" s="833">
        <v>1</v>
      </c>
      <c r="O1282" s="837">
        <v>1</v>
      </c>
      <c r="P1282" s="836"/>
      <c r="Q1282" s="838">
        <v>0</v>
      </c>
      <c r="R1282" s="833"/>
      <c r="S1282" s="838">
        <v>0</v>
      </c>
      <c r="T1282" s="837"/>
      <c r="U1282" s="839">
        <v>0</v>
      </c>
    </row>
    <row r="1283" spans="1:21" ht="14.45" customHeight="1" x14ac:dyDescent="0.2">
      <c r="A1283" s="832">
        <v>11</v>
      </c>
      <c r="B1283" s="833" t="s">
        <v>2224</v>
      </c>
      <c r="C1283" s="833" t="s">
        <v>2230</v>
      </c>
      <c r="D1283" s="834" t="s">
        <v>4292</v>
      </c>
      <c r="E1283" s="835" t="s">
        <v>2261</v>
      </c>
      <c r="F1283" s="833" t="s">
        <v>2227</v>
      </c>
      <c r="G1283" s="833" t="s">
        <v>2274</v>
      </c>
      <c r="H1283" s="833" t="s">
        <v>606</v>
      </c>
      <c r="I1283" s="833" t="s">
        <v>3091</v>
      </c>
      <c r="J1283" s="833" t="s">
        <v>2276</v>
      </c>
      <c r="K1283" s="833"/>
      <c r="L1283" s="836">
        <v>180</v>
      </c>
      <c r="M1283" s="836">
        <v>180</v>
      </c>
      <c r="N1283" s="833">
        <v>1</v>
      </c>
      <c r="O1283" s="837">
        <v>1</v>
      </c>
      <c r="P1283" s="836">
        <v>180</v>
      </c>
      <c r="Q1283" s="838">
        <v>1</v>
      </c>
      <c r="R1283" s="833">
        <v>1</v>
      </c>
      <c r="S1283" s="838">
        <v>1</v>
      </c>
      <c r="T1283" s="837">
        <v>1</v>
      </c>
      <c r="U1283" s="839">
        <v>1</v>
      </c>
    </row>
    <row r="1284" spans="1:21" ht="14.45" customHeight="1" x14ac:dyDescent="0.2">
      <c r="A1284" s="832">
        <v>11</v>
      </c>
      <c r="B1284" s="833" t="s">
        <v>2224</v>
      </c>
      <c r="C1284" s="833" t="s">
        <v>2230</v>
      </c>
      <c r="D1284" s="834" t="s">
        <v>4292</v>
      </c>
      <c r="E1284" s="835" t="s">
        <v>2261</v>
      </c>
      <c r="F1284" s="833" t="s">
        <v>2227</v>
      </c>
      <c r="G1284" s="833" t="s">
        <v>2274</v>
      </c>
      <c r="H1284" s="833" t="s">
        <v>606</v>
      </c>
      <c r="I1284" s="833" t="s">
        <v>2684</v>
      </c>
      <c r="J1284" s="833" t="s">
        <v>2685</v>
      </c>
      <c r="K1284" s="833" t="s">
        <v>2686</v>
      </c>
      <c r="L1284" s="836">
        <v>0</v>
      </c>
      <c r="M1284" s="836">
        <v>0</v>
      </c>
      <c r="N1284" s="833">
        <v>4</v>
      </c>
      <c r="O1284" s="837">
        <v>4</v>
      </c>
      <c r="P1284" s="836"/>
      <c r="Q1284" s="838"/>
      <c r="R1284" s="833"/>
      <c r="S1284" s="838">
        <v>0</v>
      </c>
      <c r="T1284" s="837"/>
      <c r="U1284" s="839">
        <v>0</v>
      </c>
    </row>
    <row r="1285" spans="1:21" ht="14.45" customHeight="1" x14ac:dyDescent="0.2">
      <c r="A1285" s="832">
        <v>11</v>
      </c>
      <c r="B1285" s="833" t="s">
        <v>2224</v>
      </c>
      <c r="C1285" s="833" t="s">
        <v>2230</v>
      </c>
      <c r="D1285" s="834" t="s">
        <v>4292</v>
      </c>
      <c r="E1285" s="835" t="s">
        <v>2261</v>
      </c>
      <c r="F1285" s="833" t="s">
        <v>2227</v>
      </c>
      <c r="G1285" s="833" t="s">
        <v>2274</v>
      </c>
      <c r="H1285" s="833" t="s">
        <v>606</v>
      </c>
      <c r="I1285" s="833" t="s">
        <v>3358</v>
      </c>
      <c r="J1285" s="833" t="s">
        <v>3359</v>
      </c>
      <c r="K1285" s="833" t="s">
        <v>2485</v>
      </c>
      <c r="L1285" s="836">
        <v>0</v>
      </c>
      <c r="M1285" s="836">
        <v>0</v>
      </c>
      <c r="N1285" s="833">
        <v>1</v>
      </c>
      <c r="O1285" s="837">
        <v>1</v>
      </c>
      <c r="P1285" s="836"/>
      <c r="Q1285" s="838"/>
      <c r="R1285" s="833"/>
      <c r="S1285" s="838">
        <v>0</v>
      </c>
      <c r="T1285" s="837"/>
      <c r="U1285" s="839">
        <v>0</v>
      </c>
    </row>
    <row r="1286" spans="1:21" ht="14.45" customHeight="1" x14ac:dyDescent="0.2">
      <c r="A1286" s="832">
        <v>11</v>
      </c>
      <c r="B1286" s="833" t="s">
        <v>2224</v>
      </c>
      <c r="C1286" s="833" t="s">
        <v>2230</v>
      </c>
      <c r="D1286" s="834" t="s">
        <v>4292</v>
      </c>
      <c r="E1286" s="835" t="s">
        <v>2261</v>
      </c>
      <c r="F1286" s="833" t="s">
        <v>2227</v>
      </c>
      <c r="G1286" s="833" t="s">
        <v>2274</v>
      </c>
      <c r="H1286" s="833" t="s">
        <v>606</v>
      </c>
      <c r="I1286" s="833" t="s">
        <v>2486</v>
      </c>
      <c r="J1286" s="833" t="s">
        <v>2487</v>
      </c>
      <c r="K1286" s="833" t="s">
        <v>2488</v>
      </c>
      <c r="L1286" s="836">
        <v>0</v>
      </c>
      <c r="M1286" s="836">
        <v>0</v>
      </c>
      <c r="N1286" s="833">
        <v>34</v>
      </c>
      <c r="O1286" s="837">
        <v>30</v>
      </c>
      <c r="P1286" s="836"/>
      <c r="Q1286" s="838"/>
      <c r="R1286" s="833"/>
      <c r="S1286" s="838">
        <v>0</v>
      </c>
      <c r="T1286" s="837"/>
      <c r="U1286" s="839">
        <v>0</v>
      </c>
    </row>
    <row r="1287" spans="1:21" ht="14.45" customHeight="1" x14ac:dyDescent="0.2">
      <c r="A1287" s="832">
        <v>11</v>
      </c>
      <c r="B1287" s="833" t="s">
        <v>2224</v>
      </c>
      <c r="C1287" s="833" t="s">
        <v>2230</v>
      </c>
      <c r="D1287" s="834" t="s">
        <v>4292</v>
      </c>
      <c r="E1287" s="835" t="s">
        <v>2261</v>
      </c>
      <c r="F1287" s="833" t="s">
        <v>2227</v>
      </c>
      <c r="G1287" s="833" t="s">
        <v>2274</v>
      </c>
      <c r="H1287" s="833" t="s">
        <v>606</v>
      </c>
      <c r="I1287" s="833" t="s">
        <v>3071</v>
      </c>
      <c r="J1287" s="833" t="s">
        <v>3072</v>
      </c>
      <c r="K1287" s="833"/>
      <c r="L1287" s="836">
        <v>0</v>
      </c>
      <c r="M1287" s="836">
        <v>0</v>
      </c>
      <c r="N1287" s="833">
        <v>1</v>
      </c>
      <c r="O1287" s="837">
        <v>1</v>
      </c>
      <c r="P1287" s="836"/>
      <c r="Q1287" s="838"/>
      <c r="R1287" s="833"/>
      <c r="S1287" s="838">
        <v>0</v>
      </c>
      <c r="T1287" s="837"/>
      <c r="U1287" s="839">
        <v>0</v>
      </c>
    </row>
    <row r="1288" spans="1:21" ht="14.45" customHeight="1" x14ac:dyDescent="0.2">
      <c r="A1288" s="832">
        <v>11</v>
      </c>
      <c r="B1288" s="833" t="s">
        <v>2224</v>
      </c>
      <c r="C1288" s="833" t="s">
        <v>2230</v>
      </c>
      <c r="D1288" s="834" t="s">
        <v>4292</v>
      </c>
      <c r="E1288" s="835" t="s">
        <v>2261</v>
      </c>
      <c r="F1288" s="833" t="s">
        <v>2227</v>
      </c>
      <c r="G1288" s="833" t="s">
        <v>2274</v>
      </c>
      <c r="H1288" s="833" t="s">
        <v>606</v>
      </c>
      <c r="I1288" s="833" t="s">
        <v>3551</v>
      </c>
      <c r="J1288" s="833" t="s">
        <v>2276</v>
      </c>
      <c r="K1288" s="833"/>
      <c r="L1288" s="836">
        <v>700</v>
      </c>
      <c r="M1288" s="836">
        <v>700</v>
      </c>
      <c r="N1288" s="833">
        <v>1</v>
      </c>
      <c r="O1288" s="837">
        <v>1</v>
      </c>
      <c r="P1288" s="836"/>
      <c r="Q1288" s="838">
        <v>0</v>
      </c>
      <c r="R1288" s="833"/>
      <c r="S1288" s="838">
        <v>0</v>
      </c>
      <c r="T1288" s="837"/>
      <c r="U1288" s="839">
        <v>0</v>
      </c>
    </row>
    <row r="1289" spans="1:21" ht="14.45" customHeight="1" x14ac:dyDescent="0.2">
      <c r="A1289" s="832">
        <v>11</v>
      </c>
      <c r="B1289" s="833" t="s">
        <v>2224</v>
      </c>
      <c r="C1289" s="833" t="s">
        <v>2230</v>
      </c>
      <c r="D1289" s="834" t="s">
        <v>4292</v>
      </c>
      <c r="E1289" s="835" t="s">
        <v>2261</v>
      </c>
      <c r="F1289" s="833" t="s">
        <v>2227</v>
      </c>
      <c r="G1289" s="833" t="s">
        <v>2274</v>
      </c>
      <c r="H1289" s="833" t="s">
        <v>606</v>
      </c>
      <c r="I1289" s="833" t="s">
        <v>3552</v>
      </c>
      <c r="J1289" s="833" t="s">
        <v>2276</v>
      </c>
      <c r="K1289" s="833"/>
      <c r="L1289" s="836">
        <v>32123</v>
      </c>
      <c r="M1289" s="836">
        <v>64246</v>
      </c>
      <c r="N1289" s="833">
        <v>2</v>
      </c>
      <c r="O1289" s="837">
        <v>1</v>
      </c>
      <c r="P1289" s="836"/>
      <c r="Q1289" s="838">
        <v>0</v>
      </c>
      <c r="R1289" s="833"/>
      <c r="S1289" s="838">
        <v>0</v>
      </c>
      <c r="T1289" s="837"/>
      <c r="U1289" s="839">
        <v>0</v>
      </c>
    </row>
    <row r="1290" spans="1:21" ht="14.45" customHeight="1" x14ac:dyDescent="0.2">
      <c r="A1290" s="832">
        <v>11</v>
      </c>
      <c r="B1290" s="833" t="s">
        <v>2224</v>
      </c>
      <c r="C1290" s="833" t="s">
        <v>2230</v>
      </c>
      <c r="D1290" s="834" t="s">
        <v>4292</v>
      </c>
      <c r="E1290" s="835" t="s">
        <v>2261</v>
      </c>
      <c r="F1290" s="833" t="s">
        <v>2227</v>
      </c>
      <c r="G1290" s="833" t="s">
        <v>2274</v>
      </c>
      <c r="H1290" s="833" t="s">
        <v>606</v>
      </c>
      <c r="I1290" s="833" t="s">
        <v>3553</v>
      </c>
      <c r="J1290" s="833" t="s">
        <v>2276</v>
      </c>
      <c r="K1290" s="833"/>
      <c r="L1290" s="836">
        <v>696.93</v>
      </c>
      <c r="M1290" s="836">
        <v>696.93</v>
      </c>
      <c r="N1290" s="833">
        <v>1</v>
      </c>
      <c r="O1290" s="837">
        <v>1</v>
      </c>
      <c r="P1290" s="836"/>
      <c r="Q1290" s="838">
        <v>0</v>
      </c>
      <c r="R1290" s="833"/>
      <c r="S1290" s="838">
        <v>0</v>
      </c>
      <c r="T1290" s="837"/>
      <c r="U1290" s="839">
        <v>0</v>
      </c>
    </row>
    <row r="1291" spans="1:21" ht="14.45" customHeight="1" x14ac:dyDescent="0.2">
      <c r="A1291" s="832">
        <v>11</v>
      </c>
      <c r="B1291" s="833" t="s">
        <v>2224</v>
      </c>
      <c r="C1291" s="833" t="s">
        <v>2230</v>
      </c>
      <c r="D1291" s="834" t="s">
        <v>4292</v>
      </c>
      <c r="E1291" s="835" t="s">
        <v>2261</v>
      </c>
      <c r="F1291" s="833" t="s">
        <v>2227</v>
      </c>
      <c r="G1291" s="833" t="s">
        <v>2274</v>
      </c>
      <c r="H1291" s="833" t="s">
        <v>606</v>
      </c>
      <c r="I1291" s="833" t="s">
        <v>3554</v>
      </c>
      <c r="J1291" s="833" t="s">
        <v>2276</v>
      </c>
      <c r="K1291" s="833"/>
      <c r="L1291" s="836">
        <v>180</v>
      </c>
      <c r="M1291" s="836">
        <v>360</v>
      </c>
      <c r="N1291" s="833">
        <v>2</v>
      </c>
      <c r="O1291" s="837">
        <v>2</v>
      </c>
      <c r="P1291" s="836">
        <v>180</v>
      </c>
      <c r="Q1291" s="838">
        <v>0.5</v>
      </c>
      <c r="R1291" s="833">
        <v>1</v>
      </c>
      <c r="S1291" s="838">
        <v>0.5</v>
      </c>
      <c r="T1291" s="837">
        <v>1</v>
      </c>
      <c r="U1291" s="839">
        <v>0.5</v>
      </c>
    </row>
    <row r="1292" spans="1:21" ht="14.45" customHeight="1" x14ac:dyDescent="0.2">
      <c r="A1292" s="832">
        <v>11</v>
      </c>
      <c r="B1292" s="833" t="s">
        <v>2224</v>
      </c>
      <c r="C1292" s="833" t="s">
        <v>2230</v>
      </c>
      <c r="D1292" s="834" t="s">
        <v>4292</v>
      </c>
      <c r="E1292" s="835" t="s">
        <v>2261</v>
      </c>
      <c r="F1292" s="833" t="s">
        <v>2227</v>
      </c>
      <c r="G1292" s="833" t="s">
        <v>2274</v>
      </c>
      <c r="H1292" s="833" t="s">
        <v>606</v>
      </c>
      <c r="I1292" s="833" t="s">
        <v>3555</v>
      </c>
      <c r="J1292" s="833" t="s">
        <v>3556</v>
      </c>
      <c r="K1292" s="833" t="s">
        <v>3557</v>
      </c>
      <c r="L1292" s="836">
        <v>0</v>
      </c>
      <c r="M1292" s="836">
        <v>0</v>
      </c>
      <c r="N1292" s="833">
        <v>1</v>
      </c>
      <c r="O1292" s="837">
        <v>1</v>
      </c>
      <c r="P1292" s="836"/>
      <c r="Q1292" s="838"/>
      <c r="R1292" s="833"/>
      <c r="S1292" s="838">
        <v>0</v>
      </c>
      <c r="T1292" s="837"/>
      <c r="U1292" s="839">
        <v>0</v>
      </c>
    </row>
    <row r="1293" spans="1:21" ht="14.45" customHeight="1" x14ac:dyDescent="0.2">
      <c r="A1293" s="832">
        <v>11</v>
      </c>
      <c r="B1293" s="833" t="s">
        <v>2224</v>
      </c>
      <c r="C1293" s="833" t="s">
        <v>2230</v>
      </c>
      <c r="D1293" s="834" t="s">
        <v>4292</v>
      </c>
      <c r="E1293" s="835" t="s">
        <v>2261</v>
      </c>
      <c r="F1293" s="833" t="s">
        <v>2227</v>
      </c>
      <c r="G1293" s="833" t="s">
        <v>2274</v>
      </c>
      <c r="H1293" s="833" t="s">
        <v>606</v>
      </c>
      <c r="I1293" s="833" t="s">
        <v>3558</v>
      </c>
      <c r="J1293" s="833" t="s">
        <v>2276</v>
      </c>
      <c r="K1293" s="833"/>
      <c r="L1293" s="836">
        <v>1600</v>
      </c>
      <c r="M1293" s="836">
        <v>1600</v>
      </c>
      <c r="N1293" s="833">
        <v>1</v>
      </c>
      <c r="O1293" s="837">
        <v>1</v>
      </c>
      <c r="P1293" s="836">
        <v>1600</v>
      </c>
      <c r="Q1293" s="838">
        <v>1</v>
      </c>
      <c r="R1293" s="833">
        <v>1</v>
      </c>
      <c r="S1293" s="838">
        <v>1</v>
      </c>
      <c r="T1293" s="837">
        <v>1</v>
      </c>
      <c r="U1293" s="839">
        <v>1</v>
      </c>
    </row>
    <row r="1294" spans="1:21" ht="14.45" customHeight="1" x14ac:dyDescent="0.2">
      <c r="A1294" s="832">
        <v>11</v>
      </c>
      <c r="B1294" s="833" t="s">
        <v>2224</v>
      </c>
      <c r="C1294" s="833" t="s">
        <v>2230</v>
      </c>
      <c r="D1294" s="834" t="s">
        <v>4292</v>
      </c>
      <c r="E1294" s="835" t="s">
        <v>2261</v>
      </c>
      <c r="F1294" s="833" t="s">
        <v>2227</v>
      </c>
      <c r="G1294" s="833" t="s">
        <v>2274</v>
      </c>
      <c r="H1294" s="833" t="s">
        <v>606</v>
      </c>
      <c r="I1294" s="833" t="s">
        <v>2492</v>
      </c>
      <c r="J1294" s="833" t="s">
        <v>2478</v>
      </c>
      <c r="K1294" s="833" t="s">
        <v>2479</v>
      </c>
      <c r="L1294" s="836">
        <v>1549.63</v>
      </c>
      <c r="M1294" s="836">
        <v>12397.04</v>
      </c>
      <c r="N1294" s="833">
        <v>8</v>
      </c>
      <c r="O1294" s="837">
        <v>6</v>
      </c>
      <c r="P1294" s="836">
        <v>9297.7800000000007</v>
      </c>
      <c r="Q1294" s="838">
        <v>0.75</v>
      </c>
      <c r="R1294" s="833">
        <v>6</v>
      </c>
      <c r="S1294" s="838">
        <v>0.75</v>
      </c>
      <c r="T1294" s="837">
        <v>5</v>
      </c>
      <c r="U1294" s="839">
        <v>0.83333333333333337</v>
      </c>
    </row>
    <row r="1295" spans="1:21" ht="14.45" customHeight="1" x14ac:dyDescent="0.2">
      <c r="A1295" s="832">
        <v>11</v>
      </c>
      <c r="B1295" s="833" t="s">
        <v>2224</v>
      </c>
      <c r="C1295" s="833" t="s">
        <v>2230</v>
      </c>
      <c r="D1295" s="834" t="s">
        <v>4292</v>
      </c>
      <c r="E1295" s="835" t="s">
        <v>2261</v>
      </c>
      <c r="F1295" s="833" t="s">
        <v>2227</v>
      </c>
      <c r="G1295" s="833" t="s">
        <v>2274</v>
      </c>
      <c r="H1295" s="833" t="s">
        <v>606</v>
      </c>
      <c r="I1295" s="833" t="s">
        <v>3559</v>
      </c>
      <c r="J1295" s="833" t="s">
        <v>3560</v>
      </c>
      <c r="K1295" s="833" t="s">
        <v>3561</v>
      </c>
      <c r="L1295" s="836">
        <v>1599.65</v>
      </c>
      <c r="M1295" s="836">
        <v>1599.65</v>
      </c>
      <c r="N1295" s="833">
        <v>1</v>
      </c>
      <c r="O1295" s="837">
        <v>1</v>
      </c>
      <c r="P1295" s="836">
        <v>1599.65</v>
      </c>
      <c r="Q1295" s="838">
        <v>1</v>
      </c>
      <c r="R1295" s="833">
        <v>1</v>
      </c>
      <c r="S1295" s="838">
        <v>1</v>
      </c>
      <c r="T1295" s="837">
        <v>1</v>
      </c>
      <c r="U1295" s="839">
        <v>1</v>
      </c>
    </row>
    <row r="1296" spans="1:21" ht="14.45" customHeight="1" x14ac:dyDescent="0.2">
      <c r="A1296" s="832">
        <v>11</v>
      </c>
      <c r="B1296" s="833" t="s">
        <v>2224</v>
      </c>
      <c r="C1296" s="833" t="s">
        <v>2230</v>
      </c>
      <c r="D1296" s="834" t="s">
        <v>4292</v>
      </c>
      <c r="E1296" s="835" t="s">
        <v>2261</v>
      </c>
      <c r="F1296" s="833" t="s">
        <v>2227</v>
      </c>
      <c r="G1296" s="833" t="s">
        <v>2274</v>
      </c>
      <c r="H1296" s="833" t="s">
        <v>606</v>
      </c>
      <c r="I1296" s="833" t="s">
        <v>3199</v>
      </c>
      <c r="J1296" s="833" t="s">
        <v>3200</v>
      </c>
      <c r="K1296" s="833" t="s">
        <v>3201</v>
      </c>
      <c r="L1296" s="836">
        <v>600.29999999999995</v>
      </c>
      <c r="M1296" s="836">
        <v>600.29999999999995</v>
      </c>
      <c r="N1296" s="833">
        <v>1</v>
      </c>
      <c r="O1296" s="837">
        <v>1</v>
      </c>
      <c r="P1296" s="836">
        <v>600.29999999999995</v>
      </c>
      <c r="Q1296" s="838">
        <v>1</v>
      </c>
      <c r="R1296" s="833">
        <v>1</v>
      </c>
      <c r="S1296" s="838">
        <v>1</v>
      </c>
      <c r="T1296" s="837">
        <v>1</v>
      </c>
      <c r="U1296" s="839">
        <v>1</v>
      </c>
    </row>
    <row r="1297" spans="1:21" ht="14.45" customHeight="1" x14ac:dyDescent="0.2">
      <c r="A1297" s="832">
        <v>11</v>
      </c>
      <c r="B1297" s="833" t="s">
        <v>2224</v>
      </c>
      <c r="C1297" s="833" t="s">
        <v>2230</v>
      </c>
      <c r="D1297" s="834" t="s">
        <v>4292</v>
      </c>
      <c r="E1297" s="835" t="s">
        <v>2261</v>
      </c>
      <c r="F1297" s="833" t="s">
        <v>2227</v>
      </c>
      <c r="G1297" s="833" t="s">
        <v>2274</v>
      </c>
      <c r="H1297" s="833" t="s">
        <v>606</v>
      </c>
      <c r="I1297" s="833" t="s">
        <v>3562</v>
      </c>
      <c r="J1297" s="833" t="s">
        <v>3563</v>
      </c>
      <c r="K1297" s="833" t="s">
        <v>3564</v>
      </c>
      <c r="L1297" s="836">
        <v>249.55</v>
      </c>
      <c r="M1297" s="836">
        <v>499.1</v>
      </c>
      <c r="N1297" s="833">
        <v>2</v>
      </c>
      <c r="O1297" s="837">
        <v>1</v>
      </c>
      <c r="P1297" s="836"/>
      <c r="Q1297" s="838">
        <v>0</v>
      </c>
      <c r="R1297" s="833"/>
      <c r="S1297" s="838">
        <v>0</v>
      </c>
      <c r="T1297" s="837"/>
      <c r="U1297" s="839">
        <v>0</v>
      </c>
    </row>
    <row r="1298" spans="1:21" ht="14.45" customHeight="1" x14ac:dyDescent="0.2">
      <c r="A1298" s="832">
        <v>11</v>
      </c>
      <c r="B1298" s="833" t="s">
        <v>2224</v>
      </c>
      <c r="C1298" s="833" t="s">
        <v>2230</v>
      </c>
      <c r="D1298" s="834" t="s">
        <v>4292</v>
      </c>
      <c r="E1298" s="835" t="s">
        <v>2261</v>
      </c>
      <c r="F1298" s="833" t="s">
        <v>2227</v>
      </c>
      <c r="G1298" s="833" t="s">
        <v>2703</v>
      </c>
      <c r="H1298" s="833" t="s">
        <v>606</v>
      </c>
      <c r="I1298" s="833" t="s">
        <v>2704</v>
      </c>
      <c r="J1298" s="833" t="s">
        <v>2705</v>
      </c>
      <c r="K1298" s="833" t="s">
        <v>2706</v>
      </c>
      <c r="L1298" s="836">
        <v>0</v>
      </c>
      <c r="M1298" s="836">
        <v>0</v>
      </c>
      <c r="N1298" s="833">
        <v>2</v>
      </c>
      <c r="O1298" s="837">
        <v>2</v>
      </c>
      <c r="P1298" s="836"/>
      <c r="Q1298" s="838"/>
      <c r="R1298" s="833"/>
      <c r="S1298" s="838">
        <v>0</v>
      </c>
      <c r="T1298" s="837"/>
      <c r="U1298" s="839">
        <v>0</v>
      </c>
    </row>
    <row r="1299" spans="1:21" ht="14.45" customHeight="1" x14ac:dyDescent="0.2">
      <c r="A1299" s="832">
        <v>11</v>
      </c>
      <c r="B1299" s="833" t="s">
        <v>2224</v>
      </c>
      <c r="C1299" s="833" t="s">
        <v>2230</v>
      </c>
      <c r="D1299" s="834" t="s">
        <v>4292</v>
      </c>
      <c r="E1299" s="835" t="s">
        <v>2261</v>
      </c>
      <c r="F1299" s="833" t="s">
        <v>2227</v>
      </c>
      <c r="G1299" s="833" t="s">
        <v>2269</v>
      </c>
      <c r="H1299" s="833" t="s">
        <v>606</v>
      </c>
      <c r="I1299" s="833" t="s">
        <v>2302</v>
      </c>
      <c r="J1299" s="833" t="s">
        <v>2311</v>
      </c>
      <c r="K1299" s="833" t="s">
        <v>2324</v>
      </c>
      <c r="L1299" s="836">
        <v>748.12</v>
      </c>
      <c r="M1299" s="836">
        <v>748.12</v>
      </c>
      <c r="N1299" s="833">
        <v>1</v>
      </c>
      <c r="O1299" s="837">
        <v>1</v>
      </c>
      <c r="P1299" s="836">
        <v>748.12</v>
      </c>
      <c r="Q1299" s="838">
        <v>1</v>
      </c>
      <c r="R1299" s="833">
        <v>1</v>
      </c>
      <c r="S1299" s="838">
        <v>1</v>
      </c>
      <c r="T1299" s="837">
        <v>1</v>
      </c>
      <c r="U1299" s="839">
        <v>1</v>
      </c>
    </row>
    <row r="1300" spans="1:21" ht="14.45" customHeight="1" x14ac:dyDescent="0.2">
      <c r="A1300" s="832">
        <v>11</v>
      </c>
      <c r="B1300" s="833" t="s">
        <v>2224</v>
      </c>
      <c r="C1300" s="833" t="s">
        <v>2230</v>
      </c>
      <c r="D1300" s="834" t="s">
        <v>4292</v>
      </c>
      <c r="E1300" s="835" t="s">
        <v>2261</v>
      </c>
      <c r="F1300" s="833" t="s">
        <v>2227</v>
      </c>
      <c r="G1300" s="833" t="s">
        <v>2269</v>
      </c>
      <c r="H1300" s="833" t="s">
        <v>606</v>
      </c>
      <c r="I1300" s="833" t="s">
        <v>2349</v>
      </c>
      <c r="J1300" s="833" t="s">
        <v>2350</v>
      </c>
      <c r="K1300" s="833" t="s">
        <v>2351</v>
      </c>
      <c r="L1300" s="836">
        <v>1000</v>
      </c>
      <c r="M1300" s="836">
        <v>1000</v>
      </c>
      <c r="N1300" s="833">
        <v>1</v>
      </c>
      <c r="O1300" s="837">
        <v>1</v>
      </c>
      <c r="P1300" s="836">
        <v>1000</v>
      </c>
      <c r="Q1300" s="838">
        <v>1</v>
      </c>
      <c r="R1300" s="833">
        <v>1</v>
      </c>
      <c r="S1300" s="838">
        <v>1</v>
      </c>
      <c r="T1300" s="837">
        <v>1</v>
      </c>
      <c r="U1300" s="839">
        <v>1</v>
      </c>
    </row>
    <row r="1301" spans="1:21" ht="14.45" customHeight="1" x14ac:dyDescent="0.2">
      <c r="A1301" s="832">
        <v>11</v>
      </c>
      <c r="B1301" s="833" t="s">
        <v>2224</v>
      </c>
      <c r="C1301" s="833" t="s">
        <v>2230</v>
      </c>
      <c r="D1301" s="834" t="s">
        <v>4292</v>
      </c>
      <c r="E1301" s="835" t="s">
        <v>2261</v>
      </c>
      <c r="F1301" s="833" t="s">
        <v>2227</v>
      </c>
      <c r="G1301" s="833" t="s">
        <v>2269</v>
      </c>
      <c r="H1301" s="833" t="s">
        <v>606</v>
      </c>
      <c r="I1301" s="833" t="s">
        <v>2270</v>
      </c>
      <c r="J1301" s="833" t="s">
        <v>2271</v>
      </c>
      <c r="K1301" s="833" t="s">
        <v>2272</v>
      </c>
      <c r="L1301" s="836">
        <v>500</v>
      </c>
      <c r="M1301" s="836">
        <v>1000</v>
      </c>
      <c r="N1301" s="833">
        <v>2</v>
      </c>
      <c r="O1301" s="837">
        <v>2</v>
      </c>
      <c r="P1301" s="836">
        <v>1000</v>
      </c>
      <c r="Q1301" s="838">
        <v>1</v>
      </c>
      <c r="R1301" s="833">
        <v>2</v>
      </c>
      <c r="S1301" s="838">
        <v>1</v>
      </c>
      <c r="T1301" s="837">
        <v>2</v>
      </c>
      <c r="U1301" s="839">
        <v>1</v>
      </c>
    </row>
    <row r="1302" spans="1:21" ht="14.45" customHeight="1" x14ac:dyDescent="0.2">
      <c r="A1302" s="832">
        <v>11</v>
      </c>
      <c r="B1302" s="833" t="s">
        <v>2224</v>
      </c>
      <c r="C1302" s="833" t="s">
        <v>2230</v>
      </c>
      <c r="D1302" s="834" t="s">
        <v>4292</v>
      </c>
      <c r="E1302" s="835" t="s">
        <v>2261</v>
      </c>
      <c r="F1302" s="833" t="s">
        <v>2227</v>
      </c>
      <c r="G1302" s="833" t="s">
        <v>2269</v>
      </c>
      <c r="H1302" s="833" t="s">
        <v>606</v>
      </c>
      <c r="I1302" s="833" t="s">
        <v>2289</v>
      </c>
      <c r="J1302" s="833" t="s">
        <v>2290</v>
      </c>
      <c r="K1302" s="833" t="s">
        <v>2291</v>
      </c>
      <c r="L1302" s="836">
        <v>971.25</v>
      </c>
      <c r="M1302" s="836">
        <v>4856.25</v>
      </c>
      <c r="N1302" s="833">
        <v>5</v>
      </c>
      <c r="O1302" s="837">
        <v>5</v>
      </c>
      <c r="P1302" s="836">
        <v>4856.25</v>
      </c>
      <c r="Q1302" s="838">
        <v>1</v>
      </c>
      <c r="R1302" s="833">
        <v>5</v>
      </c>
      <c r="S1302" s="838">
        <v>1</v>
      </c>
      <c r="T1302" s="837">
        <v>5</v>
      </c>
      <c r="U1302" s="839">
        <v>1</v>
      </c>
    </row>
    <row r="1303" spans="1:21" ht="14.45" customHeight="1" x14ac:dyDescent="0.2">
      <c r="A1303" s="832">
        <v>11</v>
      </c>
      <c r="B1303" s="833" t="s">
        <v>2224</v>
      </c>
      <c r="C1303" s="833" t="s">
        <v>2230</v>
      </c>
      <c r="D1303" s="834" t="s">
        <v>4292</v>
      </c>
      <c r="E1303" s="835" t="s">
        <v>2261</v>
      </c>
      <c r="F1303" s="833" t="s">
        <v>2227</v>
      </c>
      <c r="G1303" s="833" t="s">
        <v>2269</v>
      </c>
      <c r="H1303" s="833" t="s">
        <v>606</v>
      </c>
      <c r="I1303" s="833" t="s">
        <v>2500</v>
      </c>
      <c r="J1303" s="833" t="s">
        <v>2501</v>
      </c>
      <c r="K1303" s="833"/>
      <c r="L1303" s="836">
        <v>600</v>
      </c>
      <c r="M1303" s="836">
        <v>1200</v>
      </c>
      <c r="N1303" s="833">
        <v>2</v>
      </c>
      <c r="O1303" s="837">
        <v>1</v>
      </c>
      <c r="P1303" s="836"/>
      <c r="Q1303" s="838">
        <v>0</v>
      </c>
      <c r="R1303" s="833"/>
      <c r="S1303" s="838">
        <v>0</v>
      </c>
      <c r="T1303" s="837"/>
      <c r="U1303" s="839">
        <v>0</v>
      </c>
    </row>
    <row r="1304" spans="1:21" ht="14.45" customHeight="1" x14ac:dyDescent="0.2">
      <c r="A1304" s="832">
        <v>11</v>
      </c>
      <c r="B1304" s="833" t="s">
        <v>2224</v>
      </c>
      <c r="C1304" s="833" t="s">
        <v>2230</v>
      </c>
      <c r="D1304" s="834" t="s">
        <v>4292</v>
      </c>
      <c r="E1304" s="835" t="s">
        <v>2261</v>
      </c>
      <c r="F1304" s="833" t="s">
        <v>2227</v>
      </c>
      <c r="G1304" s="833" t="s">
        <v>2269</v>
      </c>
      <c r="H1304" s="833" t="s">
        <v>606</v>
      </c>
      <c r="I1304" s="833" t="s">
        <v>3565</v>
      </c>
      <c r="J1304" s="833" t="s">
        <v>3566</v>
      </c>
      <c r="K1304" s="833"/>
      <c r="L1304" s="836">
        <v>80.349999999999994</v>
      </c>
      <c r="M1304" s="836">
        <v>80.349999999999994</v>
      </c>
      <c r="N1304" s="833">
        <v>1</v>
      </c>
      <c r="O1304" s="837">
        <v>1</v>
      </c>
      <c r="P1304" s="836">
        <v>80.349999999999994</v>
      </c>
      <c r="Q1304" s="838">
        <v>1</v>
      </c>
      <c r="R1304" s="833">
        <v>1</v>
      </c>
      <c r="S1304" s="838">
        <v>1</v>
      </c>
      <c r="T1304" s="837">
        <v>1</v>
      </c>
      <c r="U1304" s="839">
        <v>1</v>
      </c>
    </row>
    <row r="1305" spans="1:21" ht="14.45" customHeight="1" x14ac:dyDescent="0.2">
      <c r="A1305" s="832">
        <v>11</v>
      </c>
      <c r="B1305" s="833" t="s">
        <v>2224</v>
      </c>
      <c r="C1305" s="833" t="s">
        <v>2230</v>
      </c>
      <c r="D1305" s="834" t="s">
        <v>4292</v>
      </c>
      <c r="E1305" s="835" t="s">
        <v>2261</v>
      </c>
      <c r="F1305" s="833" t="s">
        <v>2227</v>
      </c>
      <c r="G1305" s="833" t="s">
        <v>2269</v>
      </c>
      <c r="H1305" s="833" t="s">
        <v>606</v>
      </c>
      <c r="I1305" s="833" t="s">
        <v>2502</v>
      </c>
      <c r="J1305" s="833" t="s">
        <v>2503</v>
      </c>
      <c r="K1305" s="833" t="s">
        <v>2504</v>
      </c>
      <c r="L1305" s="836">
        <v>700</v>
      </c>
      <c r="M1305" s="836">
        <v>2100</v>
      </c>
      <c r="N1305" s="833">
        <v>3</v>
      </c>
      <c r="O1305" s="837">
        <v>3</v>
      </c>
      <c r="P1305" s="836">
        <v>700</v>
      </c>
      <c r="Q1305" s="838">
        <v>0.33333333333333331</v>
      </c>
      <c r="R1305" s="833">
        <v>1</v>
      </c>
      <c r="S1305" s="838">
        <v>0.33333333333333331</v>
      </c>
      <c r="T1305" s="837">
        <v>1</v>
      </c>
      <c r="U1305" s="839">
        <v>0.33333333333333331</v>
      </c>
    </row>
    <row r="1306" spans="1:21" ht="14.45" customHeight="1" x14ac:dyDescent="0.2">
      <c r="A1306" s="832">
        <v>11</v>
      </c>
      <c r="B1306" s="833" t="s">
        <v>2224</v>
      </c>
      <c r="C1306" s="833" t="s">
        <v>2230</v>
      </c>
      <c r="D1306" s="834" t="s">
        <v>4292</v>
      </c>
      <c r="E1306" s="835" t="s">
        <v>2261</v>
      </c>
      <c r="F1306" s="833" t="s">
        <v>2227</v>
      </c>
      <c r="G1306" s="833" t="s">
        <v>2269</v>
      </c>
      <c r="H1306" s="833" t="s">
        <v>606</v>
      </c>
      <c r="I1306" s="833" t="s">
        <v>2720</v>
      </c>
      <c r="J1306" s="833" t="s">
        <v>2509</v>
      </c>
      <c r="K1306" s="833" t="s">
        <v>2721</v>
      </c>
      <c r="L1306" s="836">
        <v>1600</v>
      </c>
      <c r="M1306" s="836">
        <v>1600</v>
      </c>
      <c r="N1306" s="833">
        <v>1</v>
      </c>
      <c r="O1306" s="837">
        <v>1</v>
      </c>
      <c r="P1306" s="836">
        <v>1600</v>
      </c>
      <c r="Q1306" s="838">
        <v>1</v>
      </c>
      <c r="R1306" s="833">
        <v>1</v>
      </c>
      <c r="S1306" s="838">
        <v>1</v>
      </c>
      <c r="T1306" s="837">
        <v>1</v>
      </c>
      <c r="U1306" s="839">
        <v>1</v>
      </c>
    </row>
    <row r="1307" spans="1:21" ht="14.45" customHeight="1" x14ac:dyDescent="0.2">
      <c r="A1307" s="832">
        <v>11</v>
      </c>
      <c r="B1307" s="833" t="s">
        <v>2224</v>
      </c>
      <c r="C1307" s="833" t="s">
        <v>2230</v>
      </c>
      <c r="D1307" s="834" t="s">
        <v>4292</v>
      </c>
      <c r="E1307" s="835" t="s">
        <v>2261</v>
      </c>
      <c r="F1307" s="833" t="s">
        <v>2227</v>
      </c>
      <c r="G1307" s="833" t="s">
        <v>2269</v>
      </c>
      <c r="H1307" s="833" t="s">
        <v>606</v>
      </c>
      <c r="I1307" s="833" t="s">
        <v>2730</v>
      </c>
      <c r="J1307" s="833" t="s">
        <v>2731</v>
      </c>
      <c r="K1307" s="833" t="s">
        <v>2732</v>
      </c>
      <c r="L1307" s="836">
        <v>1600</v>
      </c>
      <c r="M1307" s="836">
        <v>3200</v>
      </c>
      <c r="N1307" s="833">
        <v>2</v>
      </c>
      <c r="O1307" s="837">
        <v>2</v>
      </c>
      <c r="P1307" s="836">
        <v>3200</v>
      </c>
      <c r="Q1307" s="838">
        <v>1</v>
      </c>
      <c r="R1307" s="833">
        <v>2</v>
      </c>
      <c r="S1307" s="838">
        <v>1</v>
      </c>
      <c r="T1307" s="837">
        <v>2</v>
      </c>
      <c r="U1307" s="839">
        <v>1</v>
      </c>
    </row>
    <row r="1308" spans="1:21" ht="14.45" customHeight="1" x14ac:dyDescent="0.2">
      <c r="A1308" s="832">
        <v>11</v>
      </c>
      <c r="B1308" s="833" t="s">
        <v>2224</v>
      </c>
      <c r="C1308" s="833" t="s">
        <v>2230</v>
      </c>
      <c r="D1308" s="834" t="s">
        <v>4292</v>
      </c>
      <c r="E1308" s="835" t="s">
        <v>2261</v>
      </c>
      <c r="F1308" s="833" t="s">
        <v>2227</v>
      </c>
      <c r="G1308" s="833" t="s">
        <v>2269</v>
      </c>
      <c r="H1308" s="833" t="s">
        <v>606</v>
      </c>
      <c r="I1308" s="833" t="s">
        <v>2346</v>
      </c>
      <c r="J1308" s="833" t="s">
        <v>2305</v>
      </c>
      <c r="K1308" s="833" t="s">
        <v>2306</v>
      </c>
      <c r="L1308" s="836">
        <v>1000</v>
      </c>
      <c r="M1308" s="836">
        <v>1000</v>
      </c>
      <c r="N1308" s="833">
        <v>1</v>
      </c>
      <c r="O1308" s="837">
        <v>1</v>
      </c>
      <c r="P1308" s="836">
        <v>1000</v>
      </c>
      <c r="Q1308" s="838">
        <v>1</v>
      </c>
      <c r="R1308" s="833">
        <v>1</v>
      </c>
      <c r="S1308" s="838">
        <v>1</v>
      </c>
      <c r="T1308" s="837">
        <v>1</v>
      </c>
      <c r="U1308" s="839">
        <v>1</v>
      </c>
    </row>
    <row r="1309" spans="1:21" ht="14.45" customHeight="1" x14ac:dyDescent="0.2">
      <c r="A1309" s="832">
        <v>11</v>
      </c>
      <c r="B1309" s="833" t="s">
        <v>2224</v>
      </c>
      <c r="C1309" s="833" t="s">
        <v>2230</v>
      </c>
      <c r="D1309" s="834" t="s">
        <v>4292</v>
      </c>
      <c r="E1309" s="835" t="s">
        <v>2261</v>
      </c>
      <c r="F1309" s="833" t="s">
        <v>2227</v>
      </c>
      <c r="G1309" s="833" t="s">
        <v>2269</v>
      </c>
      <c r="H1309" s="833" t="s">
        <v>606</v>
      </c>
      <c r="I1309" s="833" t="s">
        <v>2303</v>
      </c>
      <c r="J1309" s="833" t="s">
        <v>2318</v>
      </c>
      <c r="K1309" s="833" t="s">
        <v>2319</v>
      </c>
      <c r="L1309" s="836">
        <v>500</v>
      </c>
      <c r="M1309" s="836">
        <v>500</v>
      </c>
      <c r="N1309" s="833">
        <v>1</v>
      </c>
      <c r="O1309" s="837">
        <v>1</v>
      </c>
      <c r="P1309" s="836">
        <v>500</v>
      </c>
      <c r="Q1309" s="838">
        <v>1</v>
      </c>
      <c r="R1309" s="833">
        <v>1</v>
      </c>
      <c r="S1309" s="838">
        <v>1</v>
      </c>
      <c r="T1309" s="837">
        <v>1</v>
      </c>
      <c r="U1309" s="839">
        <v>1</v>
      </c>
    </row>
    <row r="1310" spans="1:21" ht="14.45" customHeight="1" x14ac:dyDescent="0.2">
      <c r="A1310" s="832">
        <v>11</v>
      </c>
      <c r="B1310" s="833" t="s">
        <v>2224</v>
      </c>
      <c r="C1310" s="833" t="s">
        <v>2230</v>
      </c>
      <c r="D1310" s="834" t="s">
        <v>4292</v>
      </c>
      <c r="E1310" s="835" t="s">
        <v>2261</v>
      </c>
      <c r="F1310" s="833" t="s">
        <v>2227</v>
      </c>
      <c r="G1310" s="833" t="s">
        <v>2269</v>
      </c>
      <c r="H1310" s="833" t="s">
        <v>606</v>
      </c>
      <c r="I1310" s="833" t="s">
        <v>3567</v>
      </c>
      <c r="J1310" s="833" t="s">
        <v>3568</v>
      </c>
      <c r="K1310" s="833" t="s">
        <v>3569</v>
      </c>
      <c r="L1310" s="836">
        <v>600</v>
      </c>
      <c r="M1310" s="836">
        <v>2400</v>
      </c>
      <c r="N1310" s="833">
        <v>4</v>
      </c>
      <c r="O1310" s="837">
        <v>2</v>
      </c>
      <c r="P1310" s="836">
        <v>1200</v>
      </c>
      <c r="Q1310" s="838">
        <v>0.5</v>
      </c>
      <c r="R1310" s="833">
        <v>2</v>
      </c>
      <c r="S1310" s="838">
        <v>0.5</v>
      </c>
      <c r="T1310" s="837">
        <v>1</v>
      </c>
      <c r="U1310" s="839">
        <v>0.5</v>
      </c>
    </row>
    <row r="1311" spans="1:21" ht="14.45" customHeight="1" x14ac:dyDescent="0.2">
      <c r="A1311" s="832">
        <v>11</v>
      </c>
      <c r="B1311" s="833" t="s">
        <v>2224</v>
      </c>
      <c r="C1311" s="833" t="s">
        <v>2230</v>
      </c>
      <c r="D1311" s="834" t="s">
        <v>4292</v>
      </c>
      <c r="E1311" s="835" t="s">
        <v>2261</v>
      </c>
      <c r="F1311" s="833" t="s">
        <v>2227</v>
      </c>
      <c r="G1311" s="833" t="s">
        <v>2269</v>
      </c>
      <c r="H1311" s="833" t="s">
        <v>606</v>
      </c>
      <c r="I1311" s="833" t="s">
        <v>3069</v>
      </c>
      <c r="J1311" s="833" t="s">
        <v>3570</v>
      </c>
      <c r="K1311" s="833" t="s">
        <v>3367</v>
      </c>
      <c r="L1311" s="836">
        <v>750</v>
      </c>
      <c r="M1311" s="836">
        <v>750</v>
      </c>
      <c r="N1311" s="833">
        <v>1</v>
      </c>
      <c r="O1311" s="837">
        <v>1</v>
      </c>
      <c r="P1311" s="836"/>
      <c r="Q1311" s="838">
        <v>0</v>
      </c>
      <c r="R1311" s="833"/>
      <c r="S1311" s="838">
        <v>0</v>
      </c>
      <c r="T1311" s="837"/>
      <c r="U1311" s="839">
        <v>0</v>
      </c>
    </row>
    <row r="1312" spans="1:21" ht="14.45" customHeight="1" x14ac:dyDescent="0.2">
      <c r="A1312" s="832">
        <v>11</v>
      </c>
      <c r="B1312" s="833" t="s">
        <v>2224</v>
      </c>
      <c r="C1312" s="833" t="s">
        <v>2230</v>
      </c>
      <c r="D1312" s="834" t="s">
        <v>4292</v>
      </c>
      <c r="E1312" s="835" t="s">
        <v>2261</v>
      </c>
      <c r="F1312" s="833" t="s">
        <v>2227</v>
      </c>
      <c r="G1312" s="833" t="s">
        <v>2269</v>
      </c>
      <c r="H1312" s="833" t="s">
        <v>606</v>
      </c>
      <c r="I1312" s="833" t="s">
        <v>3357</v>
      </c>
      <c r="J1312" s="833" t="s">
        <v>3571</v>
      </c>
      <c r="K1312" s="833" t="s">
        <v>3572</v>
      </c>
      <c r="L1312" s="836">
        <v>750</v>
      </c>
      <c r="M1312" s="836">
        <v>750</v>
      </c>
      <c r="N1312" s="833">
        <v>1</v>
      </c>
      <c r="O1312" s="837">
        <v>1</v>
      </c>
      <c r="P1312" s="836"/>
      <c r="Q1312" s="838">
        <v>0</v>
      </c>
      <c r="R1312" s="833"/>
      <c r="S1312" s="838">
        <v>0</v>
      </c>
      <c r="T1312" s="837"/>
      <c r="U1312" s="839">
        <v>0</v>
      </c>
    </row>
    <row r="1313" spans="1:21" ht="14.45" customHeight="1" x14ac:dyDescent="0.2">
      <c r="A1313" s="832">
        <v>11</v>
      </c>
      <c r="B1313" s="833" t="s">
        <v>2224</v>
      </c>
      <c r="C1313" s="833" t="s">
        <v>2230</v>
      </c>
      <c r="D1313" s="834" t="s">
        <v>4292</v>
      </c>
      <c r="E1313" s="835" t="s">
        <v>2261</v>
      </c>
      <c r="F1313" s="833" t="s">
        <v>2227</v>
      </c>
      <c r="G1313" s="833" t="s">
        <v>2269</v>
      </c>
      <c r="H1313" s="833" t="s">
        <v>606</v>
      </c>
      <c r="I1313" s="833" t="s">
        <v>3573</v>
      </c>
      <c r="J1313" s="833" t="s">
        <v>3574</v>
      </c>
      <c r="K1313" s="833" t="s">
        <v>3575</v>
      </c>
      <c r="L1313" s="836">
        <v>3200</v>
      </c>
      <c r="M1313" s="836">
        <v>3200</v>
      </c>
      <c r="N1313" s="833">
        <v>1</v>
      </c>
      <c r="O1313" s="837">
        <v>1</v>
      </c>
      <c r="P1313" s="836">
        <v>3200</v>
      </c>
      <c r="Q1313" s="838">
        <v>1</v>
      </c>
      <c r="R1313" s="833">
        <v>1</v>
      </c>
      <c r="S1313" s="838">
        <v>1</v>
      </c>
      <c r="T1313" s="837">
        <v>1</v>
      </c>
      <c r="U1313" s="839">
        <v>1</v>
      </c>
    </row>
    <row r="1314" spans="1:21" ht="14.45" customHeight="1" x14ac:dyDescent="0.2">
      <c r="A1314" s="832">
        <v>11</v>
      </c>
      <c r="B1314" s="833" t="s">
        <v>2224</v>
      </c>
      <c r="C1314" s="833" t="s">
        <v>2230</v>
      </c>
      <c r="D1314" s="834" t="s">
        <v>4292</v>
      </c>
      <c r="E1314" s="835" t="s">
        <v>2261</v>
      </c>
      <c r="F1314" s="833" t="s">
        <v>2227</v>
      </c>
      <c r="G1314" s="833" t="s">
        <v>2269</v>
      </c>
      <c r="H1314" s="833" t="s">
        <v>606</v>
      </c>
      <c r="I1314" s="833" t="s">
        <v>3318</v>
      </c>
      <c r="J1314" s="833" t="s">
        <v>3319</v>
      </c>
      <c r="K1314" s="833" t="s">
        <v>3320</v>
      </c>
      <c r="L1314" s="836">
        <v>2520</v>
      </c>
      <c r="M1314" s="836">
        <v>2520</v>
      </c>
      <c r="N1314" s="833">
        <v>1</v>
      </c>
      <c r="O1314" s="837">
        <v>1</v>
      </c>
      <c r="P1314" s="836">
        <v>2520</v>
      </c>
      <c r="Q1314" s="838">
        <v>1</v>
      </c>
      <c r="R1314" s="833">
        <v>1</v>
      </c>
      <c r="S1314" s="838">
        <v>1</v>
      </c>
      <c r="T1314" s="837">
        <v>1</v>
      </c>
      <c r="U1314" s="839">
        <v>1</v>
      </c>
    </row>
    <row r="1315" spans="1:21" ht="14.45" customHeight="1" x14ac:dyDescent="0.2">
      <c r="A1315" s="832">
        <v>11</v>
      </c>
      <c r="B1315" s="833" t="s">
        <v>2224</v>
      </c>
      <c r="C1315" s="833" t="s">
        <v>2230</v>
      </c>
      <c r="D1315" s="834" t="s">
        <v>4292</v>
      </c>
      <c r="E1315" s="835" t="s">
        <v>2261</v>
      </c>
      <c r="F1315" s="833" t="s">
        <v>2227</v>
      </c>
      <c r="G1315" s="833" t="s">
        <v>2269</v>
      </c>
      <c r="H1315" s="833" t="s">
        <v>606</v>
      </c>
      <c r="I1315" s="833" t="s">
        <v>3025</v>
      </c>
      <c r="J1315" s="833" t="s">
        <v>3026</v>
      </c>
      <c r="K1315" s="833" t="s">
        <v>3027</v>
      </c>
      <c r="L1315" s="836">
        <v>180</v>
      </c>
      <c r="M1315" s="836">
        <v>180</v>
      </c>
      <c r="N1315" s="833">
        <v>1</v>
      </c>
      <c r="O1315" s="837">
        <v>1</v>
      </c>
      <c r="P1315" s="836">
        <v>180</v>
      </c>
      <c r="Q1315" s="838">
        <v>1</v>
      </c>
      <c r="R1315" s="833">
        <v>1</v>
      </c>
      <c r="S1315" s="838">
        <v>1</v>
      </c>
      <c r="T1315" s="837">
        <v>1</v>
      </c>
      <c r="U1315" s="839">
        <v>1</v>
      </c>
    </row>
    <row r="1316" spans="1:21" ht="14.45" customHeight="1" x14ac:dyDescent="0.2">
      <c r="A1316" s="832">
        <v>11</v>
      </c>
      <c r="B1316" s="833" t="s">
        <v>2224</v>
      </c>
      <c r="C1316" s="833" t="s">
        <v>2230</v>
      </c>
      <c r="D1316" s="834" t="s">
        <v>4292</v>
      </c>
      <c r="E1316" s="835" t="s">
        <v>2261</v>
      </c>
      <c r="F1316" s="833" t="s">
        <v>2227</v>
      </c>
      <c r="G1316" s="833" t="s">
        <v>2269</v>
      </c>
      <c r="H1316" s="833" t="s">
        <v>606</v>
      </c>
      <c r="I1316" s="833" t="s">
        <v>3576</v>
      </c>
      <c r="J1316" s="833" t="s">
        <v>3577</v>
      </c>
      <c r="K1316" s="833" t="s">
        <v>3578</v>
      </c>
      <c r="L1316" s="836">
        <v>1243.8699999999999</v>
      </c>
      <c r="M1316" s="836">
        <v>1243.8699999999999</v>
      </c>
      <c r="N1316" s="833">
        <v>1</v>
      </c>
      <c r="O1316" s="837">
        <v>1</v>
      </c>
      <c r="P1316" s="836">
        <v>1243.8699999999999</v>
      </c>
      <c r="Q1316" s="838">
        <v>1</v>
      </c>
      <c r="R1316" s="833">
        <v>1</v>
      </c>
      <c r="S1316" s="838">
        <v>1</v>
      </c>
      <c r="T1316" s="837">
        <v>1</v>
      </c>
      <c r="U1316" s="839">
        <v>1</v>
      </c>
    </row>
    <row r="1317" spans="1:21" ht="14.45" customHeight="1" x14ac:dyDescent="0.2">
      <c r="A1317" s="832">
        <v>11</v>
      </c>
      <c r="B1317" s="833" t="s">
        <v>2224</v>
      </c>
      <c r="C1317" s="833" t="s">
        <v>2230</v>
      </c>
      <c r="D1317" s="834" t="s">
        <v>4292</v>
      </c>
      <c r="E1317" s="835" t="s">
        <v>2261</v>
      </c>
      <c r="F1317" s="833" t="s">
        <v>2227</v>
      </c>
      <c r="G1317" s="833" t="s">
        <v>2269</v>
      </c>
      <c r="H1317" s="833" t="s">
        <v>606</v>
      </c>
      <c r="I1317" s="833" t="s">
        <v>2511</v>
      </c>
      <c r="J1317" s="833" t="s">
        <v>2512</v>
      </c>
      <c r="K1317" s="833" t="s">
        <v>2513</v>
      </c>
      <c r="L1317" s="836">
        <v>1600</v>
      </c>
      <c r="M1317" s="836">
        <v>3200</v>
      </c>
      <c r="N1317" s="833">
        <v>2</v>
      </c>
      <c r="O1317" s="837">
        <v>2</v>
      </c>
      <c r="P1317" s="836">
        <v>1600</v>
      </c>
      <c r="Q1317" s="838">
        <v>0.5</v>
      </c>
      <c r="R1317" s="833">
        <v>1</v>
      </c>
      <c r="S1317" s="838">
        <v>0.5</v>
      </c>
      <c r="T1317" s="837">
        <v>1</v>
      </c>
      <c r="U1317" s="839">
        <v>0.5</v>
      </c>
    </row>
    <row r="1318" spans="1:21" ht="14.45" customHeight="1" x14ac:dyDescent="0.2">
      <c r="A1318" s="832">
        <v>11</v>
      </c>
      <c r="B1318" s="833" t="s">
        <v>2224</v>
      </c>
      <c r="C1318" s="833" t="s">
        <v>2230</v>
      </c>
      <c r="D1318" s="834" t="s">
        <v>4292</v>
      </c>
      <c r="E1318" s="835" t="s">
        <v>2261</v>
      </c>
      <c r="F1318" s="833" t="s">
        <v>2227</v>
      </c>
      <c r="G1318" s="833" t="s">
        <v>2269</v>
      </c>
      <c r="H1318" s="833" t="s">
        <v>606</v>
      </c>
      <c r="I1318" s="833" t="s">
        <v>3579</v>
      </c>
      <c r="J1318" s="833" t="s">
        <v>3580</v>
      </c>
      <c r="K1318" s="833" t="s">
        <v>3581</v>
      </c>
      <c r="L1318" s="836">
        <v>180</v>
      </c>
      <c r="M1318" s="836">
        <v>180</v>
      </c>
      <c r="N1318" s="833">
        <v>1</v>
      </c>
      <c r="O1318" s="837">
        <v>1</v>
      </c>
      <c r="P1318" s="836">
        <v>180</v>
      </c>
      <c r="Q1318" s="838">
        <v>1</v>
      </c>
      <c r="R1318" s="833">
        <v>1</v>
      </c>
      <c r="S1318" s="838">
        <v>1</v>
      </c>
      <c r="T1318" s="837">
        <v>1</v>
      </c>
      <c r="U1318" s="839">
        <v>1</v>
      </c>
    </row>
    <row r="1319" spans="1:21" ht="14.45" customHeight="1" x14ac:dyDescent="0.2">
      <c r="A1319" s="832">
        <v>11</v>
      </c>
      <c r="B1319" s="833" t="s">
        <v>2224</v>
      </c>
      <c r="C1319" s="833" t="s">
        <v>2230</v>
      </c>
      <c r="D1319" s="834" t="s">
        <v>4292</v>
      </c>
      <c r="E1319" s="835" t="s">
        <v>2261</v>
      </c>
      <c r="F1319" s="833" t="s">
        <v>2227</v>
      </c>
      <c r="G1319" s="833" t="s">
        <v>2269</v>
      </c>
      <c r="H1319" s="833" t="s">
        <v>606</v>
      </c>
      <c r="I1319" s="833" t="s">
        <v>3550</v>
      </c>
      <c r="J1319" s="833" t="s">
        <v>3582</v>
      </c>
      <c r="K1319" s="833" t="s">
        <v>3583</v>
      </c>
      <c r="L1319" s="836">
        <v>1545.22</v>
      </c>
      <c r="M1319" s="836">
        <v>1545.22</v>
      </c>
      <c r="N1319" s="833">
        <v>1</v>
      </c>
      <c r="O1319" s="837">
        <v>1</v>
      </c>
      <c r="P1319" s="836"/>
      <c r="Q1319" s="838">
        <v>0</v>
      </c>
      <c r="R1319" s="833"/>
      <c r="S1319" s="838">
        <v>0</v>
      </c>
      <c r="T1319" s="837"/>
      <c r="U1319" s="839">
        <v>0</v>
      </c>
    </row>
    <row r="1320" spans="1:21" ht="14.45" customHeight="1" x14ac:dyDescent="0.2">
      <c r="A1320" s="832">
        <v>11</v>
      </c>
      <c r="B1320" s="833" t="s">
        <v>2224</v>
      </c>
      <c r="C1320" s="833" t="s">
        <v>2230</v>
      </c>
      <c r="D1320" s="834" t="s">
        <v>4292</v>
      </c>
      <c r="E1320" s="835" t="s">
        <v>2261</v>
      </c>
      <c r="F1320" s="833" t="s">
        <v>2227</v>
      </c>
      <c r="G1320" s="833" t="s">
        <v>2269</v>
      </c>
      <c r="H1320" s="833" t="s">
        <v>606</v>
      </c>
      <c r="I1320" s="833" t="s">
        <v>3091</v>
      </c>
      <c r="J1320" s="833" t="s">
        <v>3092</v>
      </c>
      <c r="K1320" s="833" t="s">
        <v>3093</v>
      </c>
      <c r="L1320" s="836">
        <v>180</v>
      </c>
      <c r="M1320" s="836">
        <v>360</v>
      </c>
      <c r="N1320" s="833">
        <v>2</v>
      </c>
      <c r="O1320" s="837">
        <v>2</v>
      </c>
      <c r="P1320" s="836">
        <v>180</v>
      </c>
      <c r="Q1320" s="838">
        <v>0.5</v>
      </c>
      <c r="R1320" s="833">
        <v>1</v>
      </c>
      <c r="S1320" s="838">
        <v>0.5</v>
      </c>
      <c r="T1320" s="837">
        <v>1</v>
      </c>
      <c r="U1320" s="839">
        <v>0.5</v>
      </c>
    </row>
    <row r="1321" spans="1:21" ht="14.45" customHeight="1" x14ac:dyDescent="0.2">
      <c r="A1321" s="832">
        <v>11</v>
      </c>
      <c r="B1321" s="833" t="s">
        <v>2224</v>
      </c>
      <c r="C1321" s="833" t="s">
        <v>2230</v>
      </c>
      <c r="D1321" s="834" t="s">
        <v>4292</v>
      </c>
      <c r="E1321" s="835" t="s">
        <v>2261</v>
      </c>
      <c r="F1321" s="833" t="s">
        <v>2227</v>
      </c>
      <c r="G1321" s="833" t="s">
        <v>2269</v>
      </c>
      <c r="H1321" s="833" t="s">
        <v>606</v>
      </c>
      <c r="I1321" s="833" t="s">
        <v>2481</v>
      </c>
      <c r="J1321" s="833" t="s">
        <v>2698</v>
      </c>
      <c r="K1321" s="833" t="s">
        <v>2699</v>
      </c>
      <c r="L1321" s="836">
        <v>590</v>
      </c>
      <c r="M1321" s="836">
        <v>590</v>
      </c>
      <c r="N1321" s="833">
        <v>1</v>
      </c>
      <c r="O1321" s="837">
        <v>1</v>
      </c>
      <c r="P1321" s="836">
        <v>590</v>
      </c>
      <c r="Q1321" s="838">
        <v>1</v>
      </c>
      <c r="R1321" s="833">
        <v>1</v>
      </c>
      <c r="S1321" s="838">
        <v>1</v>
      </c>
      <c r="T1321" s="837">
        <v>1</v>
      </c>
      <c r="U1321" s="839">
        <v>1</v>
      </c>
    </row>
    <row r="1322" spans="1:21" ht="14.45" customHeight="1" x14ac:dyDescent="0.2">
      <c r="A1322" s="832">
        <v>11</v>
      </c>
      <c r="B1322" s="833" t="s">
        <v>2224</v>
      </c>
      <c r="C1322" s="833" t="s">
        <v>2230</v>
      </c>
      <c r="D1322" s="834" t="s">
        <v>4292</v>
      </c>
      <c r="E1322" s="835" t="s">
        <v>2261</v>
      </c>
      <c r="F1322" s="833" t="s">
        <v>2227</v>
      </c>
      <c r="G1322" s="833" t="s">
        <v>2269</v>
      </c>
      <c r="H1322" s="833" t="s">
        <v>606</v>
      </c>
      <c r="I1322" s="833" t="s">
        <v>2514</v>
      </c>
      <c r="J1322" s="833" t="s">
        <v>2515</v>
      </c>
      <c r="K1322" s="833" t="s">
        <v>2516</v>
      </c>
      <c r="L1322" s="836">
        <v>739.92</v>
      </c>
      <c r="M1322" s="836">
        <v>739.92</v>
      </c>
      <c r="N1322" s="833">
        <v>1</v>
      </c>
      <c r="O1322" s="837">
        <v>1</v>
      </c>
      <c r="P1322" s="836"/>
      <c r="Q1322" s="838">
        <v>0</v>
      </c>
      <c r="R1322" s="833"/>
      <c r="S1322" s="838">
        <v>0</v>
      </c>
      <c r="T1322" s="837"/>
      <c r="U1322" s="839">
        <v>0</v>
      </c>
    </row>
    <row r="1323" spans="1:21" ht="14.45" customHeight="1" x14ac:dyDescent="0.2">
      <c r="A1323" s="832">
        <v>11</v>
      </c>
      <c r="B1323" s="833" t="s">
        <v>2224</v>
      </c>
      <c r="C1323" s="833" t="s">
        <v>2230</v>
      </c>
      <c r="D1323" s="834" t="s">
        <v>4292</v>
      </c>
      <c r="E1323" s="835" t="s">
        <v>2261</v>
      </c>
      <c r="F1323" s="833" t="s">
        <v>2227</v>
      </c>
      <c r="G1323" s="833" t="s">
        <v>2269</v>
      </c>
      <c r="H1323" s="833" t="s">
        <v>606</v>
      </c>
      <c r="I1323" s="833" t="s">
        <v>3070</v>
      </c>
      <c r="J1323" s="833" t="s">
        <v>3094</v>
      </c>
      <c r="K1323" s="833" t="s">
        <v>3095</v>
      </c>
      <c r="L1323" s="836">
        <v>1600</v>
      </c>
      <c r="M1323" s="836">
        <v>1600</v>
      </c>
      <c r="N1323" s="833">
        <v>1</v>
      </c>
      <c r="O1323" s="837">
        <v>1</v>
      </c>
      <c r="P1323" s="836">
        <v>1600</v>
      </c>
      <c r="Q1323" s="838">
        <v>1</v>
      </c>
      <c r="R1323" s="833">
        <v>1</v>
      </c>
      <c r="S1323" s="838">
        <v>1</v>
      </c>
      <c r="T1323" s="837">
        <v>1</v>
      </c>
      <c r="U1323" s="839">
        <v>1</v>
      </c>
    </row>
    <row r="1324" spans="1:21" ht="14.45" customHeight="1" x14ac:dyDescent="0.2">
      <c r="A1324" s="832">
        <v>11</v>
      </c>
      <c r="B1324" s="833" t="s">
        <v>2224</v>
      </c>
      <c r="C1324" s="833" t="s">
        <v>2230</v>
      </c>
      <c r="D1324" s="834" t="s">
        <v>4292</v>
      </c>
      <c r="E1324" s="835" t="s">
        <v>2261</v>
      </c>
      <c r="F1324" s="833" t="s">
        <v>2227</v>
      </c>
      <c r="G1324" s="833" t="s">
        <v>2269</v>
      </c>
      <c r="H1324" s="833" t="s">
        <v>606</v>
      </c>
      <c r="I1324" s="833" t="s">
        <v>3584</v>
      </c>
      <c r="J1324" s="833" t="s">
        <v>3585</v>
      </c>
      <c r="K1324" s="833" t="s">
        <v>3586</v>
      </c>
      <c r="L1324" s="836">
        <v>600</v>
      </c>
      <c r="M1324" s="836">
        <v>600</v>
      </c>
      <c r="N1324" s="833">
        <v>1</v>
      </c>
      <c r="O1324" s="837">
        <v>1</v>
      </c>
      <c r="P1324" s="836"/>
      <c r="Q1324" s="838">
        <v>0</v>
      </c>
      <c r="R1324" s="833"/>
      <c r="S1324" s="838">
        <v>0</v>
      </c>
      <c r="T1324" s="837"/>
      <c r="U1324" s="839">
        <v>0</v>
      </c>
    </row>
    <row r="1325" spans="1:21" ht="14.45" customHeight="1" x14ac:dyDescent="0.2">
      <c r="A1325" s="832">
        <v>11</v>
      </c>
      <c r="B1325" s="833" t="s">
        <v>2224</v>
      </c>
      <c r="C1325" s="833" t="s">
        <v>2230</v>
      </c>
      <c r="D1325" s="834" t="s">
        <v>4292</v>
      </c>
      <c r="E1325" s="835" t="s">
        <v>2261</v>
      </c>
      <c r="F1325" s="833" t="s">
        <v>2227</v>
      </c>
      <c r="G1325" s="833" t="s">
        <v>2269</v>
      </c>
      <c r="H1325" s="833" t="s">
        <v>606</v>
      </c>
      <c r="I1325" s="833" t="s">
        <v>2489</v>
      </c>
      <c r="J1325" s="833" t="s">
        <v>2490</v>
      </c>
      <c r="K1325" s="833" t="s">
        <v>2491</v>
      </c>
      <c r="L1325" s="836">
        <v>700</v>
      </c>
      <c r="M1325" s="836">
        <v>700</v>
      </c>
      <c r="N1325" s="833">
        <v>1</v>
      </c>
      <c r="O1325" s="837">
        <v>1</v>
      </c>
      <c r="P1325" s="836">
        <v>700</v>
      </c>
      <c r="Q1325" s="838">
        <v>1</v>
      </c>
      <c r="R1325" s="833">
        <v>1</v>
      </c>
      <c r="S1325" s="838">
        <v>1</v>
      </c>
      <c r="T1325" s="837">
        <v>1</v>
      </c>
      <c r="U1325" s="839">
        <v>1</v>
      </c>
    </row>
    <row r="1326" spans="1:21" ht="14.45" customHeight="1" x14ac:dyDescent="0.2">
      <c r="A1326" s="832">
        <v>11</v>
      </c>
      <c r="B1326" s="833" t="s">
        <v>2224</v>
      </c>
      <c r="C1326" s="833" t="s">
        <v>2230</v>
      </c>
      <c r="D1326" s="834" t="s">
        <v>4292</v>
      </c>
      <c r="E1326" s="835" t="s">
        <v>2261</v>
      </c>
      <c r="F1326" s="833" t="s">
        <v>2227</v>
      </c>
      <c r="G1326" s="833" t="s">
        <v>2269</v>
      </c>
      <c r="H1326" s="833" t="s">
        <v>606</v>
      </c>
      <c r="I1326" s="833" t="s">
        <v>3587</v>
      </c>
      <c r="J1326" s="833" t="s">
        <v>3588</v>
      </c>
      <c r="K1326" s="833" t="s">
        <v>3589</v>
      </c>
      <c r="L1326" s="836">
        <v>180</v>
      </c>
      <c r="M1326" s="836">
        <v>360</v>
      </c>
      <c r="N1326" s="833">
        <v>2</v>
      </c>
      <c r="O1326" s="837">
        <v>2</v>
      </c>
      <c r="P1326" s="836">
        <v>180</v>
      </c>
      <c r="Q1326" s="838">
        <v>0.5</v>
      </c>
      <c r="R1326" s="833">
        <v>1</v>
      </c>
      <c r="S1326" s="838">
        <v>0.5</v>
      </c>
      <c r="T1326" s="837">
        <v>1</v>
      </c>
      <c r="U1326" s="839">
        <v>0.5</v>
      </c>
    </row>
    <row r="1327" spans="1:21" ht="14.45" customHeight="1" x14ac:dyDescent="0.2">
      <c r="A1327" s="832">
        <v>11</v>
      </c>
      <c r="B1327" s="833" t="s">
        <v>2224</v>
      </c>
      <c r="C1327" s="833" t="s">
        <v>2230</v>
      </c>
      <c r="D1327" s="834" t="s">
        <v>4292</v>
      </c>
      <c r="E1327" s="835" t="s">
        <v>2261</v>
      </c>
      <c r="F1327" s="833" t="s">
        <v>2227</v>
      </c>
      <c r="G1327" s="833" t="s">
        <v>2269</v>
      </c>
      <c r="H1327" s="833" t="s">
        <v>606</v>
      </c>
      <c r="I1327" s="833" t="s">
        <v>3590</v>
      </c>
      <c r="J1327" s="833" t="s">
        <v>3591</v>
      </c>
      <c r="K1327" s="833" t="s">
        <v>3592</v>
      </c>
      <c r="L1327" s="836">
        <v>3000</v>
      </c>
      <c r="M1327" s="836">
        <v>3000</v>
      </c>
      <c r="N1327" s="833">
        <v>1</v>
      </c>
      <c r="O1327" s="837">
        <v>1</v>
      </c>
      <c r="P1327" s="836"/>
      <c r="Q1327" s="838">
        <v>0</v>
      </c>
      <c r="R1327" s="833"/>
      <c r="S1327" s="838">
        <v>0</v>
      </c>
      <c r="T1327" s="837"/>
      <c r="U1327" s="839">
        <v>0</v>
      </c>
    </row>
    <row r="1328" spans="1:21" ht="14.45" customHeight="1" x14ac:dyDescent="0.2">
      <c r="A1328" s="832">
        <v>11</v>
      </c>
      <c r="B1328" s="833" t="s">
        <v>2224</v>
      </c>
      <c r="C1328" s="833" t="s">
        <v>2230</v>
      </c>
      <c r="D1328" s="834" t="s">
        <v>4292</v>
      </c>
      <c r="E1328" s="835" t="s">
        <v>2261</v>
      </c>
      <c r="F1328" s="833" t="s">
        <v>2227</v>
      </c>
      <c r="G1328" s="833" t="s">
        <v>2269</v>
      </c>
      <c r="H1328" s="833" t="s">
        <v>606</v>
      </c>
      <c r="I1328" s="833" t="s">
        <v>3593</v>
      </c>
      <c r="J1328" s="833" t="s">
        <v>3594</v>
      </c>
      <c r="K1328" s="833" t="s">
        <v>3595</v>
      </c>
      <c r="L1328" s="836">
        <v>700</v>
      </c>
      <c r="M1328" s="836">
        <v>700</v>
      </c>
      <c r="N1328" s="833">
        <v>1</v>
      </c>
      <c r="O1328" s="837">
        <v>1</v>
      </c>
      <c r="P1328" s="836">
        <v>700</v>
      </c>
      <c r="Q1328" s="838">
        <v>1</v>
      </c>
      <c r="R1328" s="833">
        <v>1</v>
      </c>
      <c r="S1328" s="838">
        <v>1</v>
      </c>
      <c r="T1328" s="837">
        <v>1</v>
      </c>
      <c r="U1328" s="839">
        <v>1</v>
      </c>
    </row>
    <row r="1329" spans="1:21" ht="14.45" customHeight="1" x14ac:dyDescent="0.2">
      <c r="A1329" s="832">
        <v>11</v>
      </c>
      <c r="B1329" s="833" t="s">
        <v>2224</v>
      </c>
      <c r="C1329" s="833" t="s">
        <v>2230</v>
      </c>
      <c r="D1329" s="834" t="s">
        <v>4292</v>
      </c>
      <c r="E1329" s="835" t="s">
        <v>2261</v>
      </c>
      <c r="F1329" s="833" t="s">
        <v>2227</v>
      </c>
      <c r="G1329" s="833" t="s">
        <v>2269</v>
      </c>
      <c r="H1329" s="833" t="s">
        <v>606</v>
      </c>
      <c r="I1329" s="833" t="s">
        <v>3596</v>
      </c>
      <c r="J1329" s="833" t="s">
        <v>3597</v>
      </c>
      <c r="K1329" s="833" t="s">
        <v>3598</v>
      </c>
      <c r="L1329" s="836">
        <v>1600</v>
      </c>
      <c r="M1329" s="836">
        <v>1600</v>
      </c>
      <c r="N1329" s="833">
        <v>1</v>
      </c>
      <c r="O1329" s="837">
        <v>1</v>
      </c>
      <c r="P1329" s="836">
        <v>1600</v>
      </c>
      <c r="Q1329" s="838">
        <v>1</v>
      </c>
      <c r="R1329" s="833">
        <v>1</v>
      </c>
      <c r="S1329" s="838">
        <v>1</v>
      </c>
      <c r="T1329" s="837">
        <v>1</v>
      </c>
      <c r="U1329" s="839">
        <v>1</v>
      </c>
    </row>
    <row r="1330" spans="1:21" ht="14.45" customHeight="1" x14ac:dyDescent="0.2">
      <c r="A1330" s="832">
        <v>11</v>
      </c>
      <c r="B1330" s="833" t="s">
        <v>2224</v>
      </c>
      <c r="C1330" s="833" t="s">
        <v>2230</v>
      </c>
      <c r="D1330" s="834" t="s">
        <v>4292</v>
      </c>
      <c r="E1330" s="835" t="s">
        <v>2261</v>
      </c>
      <c r="F1330" s="833" t="s">
        <v>2227</v>
      </c>
      <c r="G1330" s="833" t="s">
        <v>2292</v>
      </c>
      <c r="H1330" s="833" t="s">
        <v>606</v>
      </c>
      <c r="I1330" s="833" t="s">
        <v>2523</v>
      </c>
      <c r="J1330" s="833" t="s">
        <v>2524</v>
      </c>
      <c r="K1330" s="833" t="s">
        <v>2525</v>
      </c>
      <c r="L1330" s="836">
        <v>950</v>
      </c>
      <c r="M1330" s="836">
        <v>950</v>
      </c>
      <c r="N1330" s="833">
        <v>1</v>
      </c>
      <c r="O1330" s="837">
        <v>1</v>
      </c>
      <c r="P1330" s="836">
        <v>950</v>
      </c>
      <c r="Q1330" s="838">
        <v>1</v>
      </c>
      <c r="R1330" s="833">
        <v>1</v>
      </c>
      <c r="S1330" s="838">
        <v>1</v>
      </c>
      <c r="T1330" s="837">
        <v>1</v>
      </c>
      <c r="U1330" s="839">
        <v>1</v>
      </c>
    </row>
    <row r="1331" spans="1:21" ht="14.45" customHeight="1" x14ac:dyDescent="0.2">
      <c r="A1331" s="832">
        <v>11</v>
      </c>
      <c r="B1331" s="833" t="s">
        <v>2224</v>
      </c>
      <c r="C1331" s="833" t="s">
        <v>2230</v>
      </c>
      <c r="D1331" s="834" t="s">
        <v>4292</v>
      </c>
      <c r="E1331" s="835" t="s">
        <v>2261</v>
      </c>
      <c r="F1331" s="833" t="s">
        <v>2227</v>
      </c>
      <c r="G1331" s="833" t="s">
        <v>2292</v>
      </c>
      <c r="H1331" s="833" t="s">
        <v>606</v>
      </c>
      <c r="I1331" s="833" t="s">
        <v>2345</v>
      </c>
      <c r="J1331" s="833" t="s">
        <v>2285</v>
      </c>
      <c r="K1331" s="833" t="s">
        <v>2352</v>
      </c>
      <c r="L1331" s="836">
        <v>200</v>
      </c>
      <c r="M1331" s="836">
        <v>9200</v>
      </c>
      <c r="N1331" s="833">
        <v>46</v>
      </c>
      <c r="O1331" s="837">
        <v>23</v>
      </c>
      <c r="P1331" s="836">
        <v>7600</v>
      </c>
      <c r="Q1331" s="838">
        <v>0.82608695652173914</v>
      </c>
      <c r="R1331" s="833">
        <v>38</v>
      </c>
      <c r="S1331" s="838">
        <v>0.82608695652173914</v>
      </c>
      <c r="T1331" s="837">
        <v>19</v>
      </c>
      <c r="U1331" s="839">
        <v>0.82608695652173914</v>
      </c>
    </row>
    <row r="1332" spans="1:21" ht="14.45" customHeight="1" x14ac:dyDescent="0.2">
      <c r="A1332" s="832">
        <v>11</v>
      </c>
      <c r="B1332" s="833" t="s">
        <v>2224</v>
      </c>
      <c r="C1332" s="833" t="s">
        <v>2230</v>
      </c>
      <c r="D1332" s="834" t="s">
        <v>4292</v>
      </c>
      <c r="E1332" s="835" t="s">
        <v>2261</v>
      </c>
      <c r="F1332" s="833" t="s">
        <v>2227</v>
      </c>
      <c r="G1332" s="833" t="s">
        <v>2292</v>
      </c>
      <c r="H1332" s="833" t="s">
        <v>606</v>
      </c>
      <c r="I1332" s="833" t="s">
        <v>2293</v>
      </c>
      <c r="J1332" s="833" t="s">
        <v>2294</v>
      </c>
      <c r="K1332" s="833" t="s">
        <v>2295</v>
      </c>
      <c r="L1332" s="836">
        <v>278.75</v>
      </c>
      <c r="M1332" s="836">
        <v>13380</v>
      </c>
      <c r="N1332" s="833">
        <v>48</v>
      </c>
      <c r="O1332" s="837">
        <v>24</v>
      </c>
      <c r="P1332" s="836">
        <v>11707.5</v>
      </c>
      <c r="Q1332" s="838">
        <v>0.875</v>
      </c>
      <c r="R1332" s="833">
        <v>42</v>
      </c>
      <c r="S1332" s="838">
        <v>0.875</v>
      </c>
      <c r="T1332" s="837">
        <v>21</v>
      </c>
      <c r="U1332" s="839">
        <v>0.875</v>
      </c>
    </row>
    <row r="1333" spans="1:21" ht="14.45" customHeight="1" x14ac:dyDescent="0.2">
      <c r="A1333" s="832">
        <v>11</v>
      </c>
      <c r="B1333" s="833" t="s">
        <v>2224</v>
      </c>
      <c r="C1333" s="833" t="s">
        <v>2230</v>
      </c>
      <c r="D1333" s="834" t="s">
        <v>4292</v>
      </c>
      <c r="E1333" s="835" t="s">
        <v>2261</v>
      </c>
      <c r="F1333" s="833" t="s">
        <v>2227</v>
      </c>
      <c r="G1333" s="833" t="s">
        <v>2292</v>
      </c>
      <c r="H1333" s="833" t="s">
        <v>606</v>
      </c>
      <c r="I1333" s="833" t="s">
        <v>2476</v>
      </c>
      <c r="J1333" s="833" t="s">
        <v>2526</v>
      </c>
      <c r="K1333" s="833" t="s">
        <v>2527</v>
      </c>
      <c r="L1333" s="836">
        <v>5000</v>
      </c>
      <c r="M1333" s="836">
        <v>10000</v>
      </c>
      <c r="N1333" s="833">
        <v>2</v>
      </c>
      <c r="O1333" s="837">
        <v>2</v>
      </c>
      <c r="P1333" s="836">
        <v>5000</v>
      </c>
      <c r="Q1333" s="838">
        <v>0.5</v>
      </c>
      <c r="R1333" s="833">
        <v>1</v>
      </c>
      <c r="S1333" s="838">
        <v>0.5</v>
      </c>
      <c r="T1333" s="837">
        <v>1</v>
      </c>
      <c r="U1333" s="839">
        <v>0.5</v>
      </c>
    </row>
    <row r="1334" spans="1:21" ht="14.45" customHeight="1" x14ac:dyDescent="0.2">
      <c r="A1334" s="832">
        <v>11</v>
      </c>
      <c r="B1334" s="833" t="s">
        <v>2224</v>
      </c>
      <c r="C1334" s="833" t="s">
        <v>2230</v>
      </c>
      <c r="D1334" s="834" t="s">
        <v>4292</v>
      </c>
      <c r="E1334" s="835" t="s">
        <v>2261</v>
      </c>
      <c r="F1334" s="833" t="s">
        <v>2227</v>
      </c>
      <c r="G1334" s="833" t="s">
        <v>2552</v>
      </c>
      <c r="H1334" s="833" t="s">
        <v>606</v>
      </c>
      <c r="I1334" s="833" t="s">
        <v>2761</v>
      </c>
      <c r="J1334" s="833" t="s">
        <v>2762</v>
      </c>
      <c r="K1334" s="833" t="s">
        <v>2763</v>
      </c>
      <c r="L1334" s="836">
        <v>1659.44</v>
      </c>
      <c r="M1334" s="836">
        <v>3318.88</v>
      </c>
      <c r="N1334" s="833">
        <v>2</v>
      </c>
      <c r="O1334" s="837">
        <v>1</v>
      </c>
      <c r="P1334" s="836">
        <v>3318.88</v>
      </c>
      <c r="Q1334" s="838">
        <v>1</v>
      </c>
      <c r="R1334" s="833">
        <v>2</v>
      </c>
      <c r="S1334" s="838">
        <v>1</v>
      </c>
      <c r="T1334" s="837">
        <v>1</v>
      </c>
      <c r="U1334" s="839">
        <v>1</v>
      </c>
    </row>
    <row r="1335" spans="1:21" ht="14.45" customHeight="1" x14ac:dyDescent="0.2">
      <c r="A1335" s="832">
        <v>11</v>
      </c>
      <c r="B1335" s="833" t="s">
        <v>2224</v>
      </c>
      <c r="C1335" s="833" t="s">
        <v>2230</v>
      </c>
      <c r="D1335" s="834" t="s">
        <v>4292</v>
      </c>
      <c r="E1335" s="835" t="s">
        <v>2261</v>
      </c>
      <c r="F1335" s="833" t="s">
        <v>2227</v>
      </c>
      <c r="G1335" s="833" t="s">
        <v>2552</v>
      </c>
      <c r="H1335" s="833" t="s">
        <v>606</v>
      </c>
      <c r="I1335" s="833" t="s">
        <v>3300</v>
      </c>
      <c r="J1335" s="833" t="s">
        <v>3301</v>
      </c>
      <c r="K1335" s="833" t="s">
        <v>3302</v>
      </c>
      <c r="L1335" s="836">
        <v>553.15</v>
      </c>
      <c r="M1335" s="836">
        <v>9956.6999999999989</v>
      </c>
      <c r="N1335" s="833">
        <v>18</v>
      </c>
      <c r="O1335" s="837">
        <v>3</v>
      </c>
      <c r="P1335" s="836">
        <v>9956.6999999999989</v>
      </c>
      <c r="Q1335" s="838">
        <v>1</v>
      </c>
      <c r="R1335" s="833">
        <v>18</v>
      </c>
      <c r="S1335" s="838">
        <v>1</v>
      </c>
      <c r="T1335" s="837">
        <v>3</v>
      </c>
      <c r="U1335" s="839">
        <v>1</v>
      </c>
    </row>
    <row r="1336" spans="1:21" ht="14.45" customHeight="1" x14ac:dyDescent="0.2">
      <c r="A1336" s="832">
        <v>11</v>
      </c>
      <c r="B1336" s="833" t="s">
        <v>2224</v>
      </c>
      <c r="C1336" s="833" t="s">
        <v>2230</v>
      </c>
      <c r="D1336" s="834" t="s">
        <v>4292</v>
      </c>
      <c r="E1336" s="835" t="s">
        <v>2261</v>
      </c>
      <c r="F1336" s="833" t="s">
        <v>2227</v>
      </c>
      <c r="G1336" s="833" t="s">
        <v>2552</v>
      </c>
      <c r="H1336" s="833" t="s">
        <v>606</v>
      </c>
      <c r="I1336" s="833" t="s">
        <v>2477</v>
      </c>
      <c r="J1336" s="833" t="s">
        <v>2478</v>
      </c>
      <c r="K1336" s="833" t="s">
        <v>2479</v>
      </c>
      <c r="L1336" s="836">
        <v>1659.44</v>
      </c>
      <c r="M1336" s="836">
        <v>132755.20000000007</v>
      </c>
      <c r="N1336" s="833">
        <v>80</v>
      </c>
      <c r="O1336" s="837">
        <v>70</v>
      </c>
      <c r="P1336" s="836">
        <v>101225.84000000007</v>
      </c>
      <c r="Q1336" s="838">
        <v>0.76250000000000007</v>
      </c>
      <c r="R1336" s="833">
        <v>61</v>
      </c>
      <c r="S1336" s="838">
        <v>0.76249999999999996</v>
      </c>
      <c r="T1336" s="837">
        <v>55</v>
      </c>
      <c r="U1336" s="839">
        <v>0.7857142857142857</v>
      </c>
    </row>
    <row r="1337" spans="1:21" ht="14.45" customHeight="1" x14ac:dyDescent="0.2">
      <c r="A1337" s="832">
        <v>11</v>
      </c>
      <c r="B1337" s="833" t="s">
        <v>2224</v>
      </c>
      <c r="C1337" s="833" t="s">
        <v>2230</v>
      </c>
      <c r="D1337" s="834" t="s">
        <v>4292</v>
      </c>
      <c r="E1337" s="835" t="s">
        <v>2261</v>
      </c>
      <c r="F1337" s="833" t="s">
        <v>2227</v>
      </c>
      <c r="G1337" s="833" t="s">
        <v>3045</v>
      </c>
      <c r="H1337" s="833" t="s">
        <v>606</v>
      </c>
      <c r="I1337" s="833" t="s">
        <v>3009</v>
      </c>
      <c r="J1337" s="833" t="s">
        <v>3010</v>
      </c>
      <c r="K1337" s="833" t="s">
        <v>3011</v>
      </c>
      <c r="L1337" s="836">
        <v>38233</v>
      </c>
      <c r="M1337" s="836">
        <v>38233</v>
      </c>
      <c r="N1337" s="833">
        <v>1</v>
      </c>
      <c r="O1337" s="837">
        <v>1</v>
      </c>
      <c r="P1337" s="836"/>
      <c r="Q1337" s="838">
        <v>0</v>
      </c>
      <c r="R1337" s="833"/>
      <c r="S1337" s="838">
        <v>0</v>
      </c>
      <c r="T1337" s="837"/>
      <c r="U1337" s="839">
        <v>0</v>
      </c>
    </row>
    <row r="1338" spans="1:21" ht="14.45" customHeight="1" x14ac:dyDescent="0.2">
      <c r="A1338" s="832">
        <v>11</v>
      </c>
      <c r="B1338" s="833" t="s">
        <v>2224</v>
      </c>
      <c r="C1338" s="833" t="s">
        <v>2230</v>
      </c>
      <c r="D1338" s="834" t="s">
        <v>4292</v>
      </c>
      <c r="E1338" s="835" t="s">
        <v>2262</v>
      </c>
      <c r="F1338" s="833" t="s">
        <v>2225</v>
      </c>
      <c r="G1338" s="833" t="s">
        <v>3599</v>
      </c>
      <c r="H1338" s="833" t="s">
        <v>606</v>
      </c>
      <c r="I1338" s="833" t="s">
        <v>3600</v>
      </c>
      <c r="J1338" s="833" t="s">
        <v>3601</v>
      </c>
      <c r="K1338" s="833" t="s">
        <v>3602</v>
      </c>
      <c r="L1338" s="836">
        <v>0</v>
      </c>
      <c r="M1338" s="836">
        <v>0</v>
      </c>
      <c r="N1338" s="833">
        <v>3</v>
      </c>
      <c r="O1338" s="837">
        <v>0.5</v>
      </c>
      <c r="P1338" s="836">
        <v>0</v>
      </c>
      <c r="Q1338" s="838"/>
      <c r="R1338" s="833">
        <v>3</v>
      </c>
      <c r="S1338" s="838">
        <v>1</v>
      </c>
      <c r="T1338" s="837">
        <v>0.5</v>
      </c>
      <c r="U1338" s="839">
        <v>1</v>
      </c>
    </row>
    <row r="1339" spans="1:21" ht="14.45" customHeight="1" x14ac:dyDescent="0.2">
      <c r="A1339" s="832">
        <v>11</v>
      </c>
      <c r="B1339" s="833" t="s">
        <v>2224</v>
      </c>
      <c r="C1339" s="833" t="s">
        <v>2230</v>
      </c>
      <c r="D1339" s="834" t="s">
        <v>4292</v>
      </c>
      <c r="E1339" s="835" t="s">
        <v>2262</v>
      </c>
      <c r="F1339" s="833" t="s">
        <v>2225</v>
      </c>
      <c r="G1339" s="833" t="s">
        <v>2328</v>
      </c>
      <c r="H1339" s="833" t="s">
        <v>650</v>
      </c>
      <c r="I1339" s="833" t="s">
        <v>1880</v>
      </c>
      <c r="J1339" s="833" t="s">
        <v>989</v>
      </c>
      <c r="K1339" s="833" t="s">
        <v>1029</v>
      </c>
      <c r="L1339" s="836">
        <v>170.52</v>
      </c>
      <c r="M1339" s="836">
        <v>170.52</v>
      </c>
      <c r="N1339" s="833">
        <v>1</v>
      </c>
      <c r="O1339" s="837">
        <v>1</v>
      </c>
      <c r="P1339" s="836">
        <v>170.52</v>
      </c>
      <c r="Q1339" s="838">
        <v>1</v>
      </c>
      <c r="R1339" s="833">
        <v>1</v>
      </c>
      <c r="S1339" s="838">
        <v>1</v>
      </c>
      <c r="T1339" s="837">
        <v>1</v>
      </c>
      <c r="U1339" s="839">
        <v>1</v>
      </c>
    </row>
    <row r="1340" spans="1:21" ht="14.45" customHeight="1" x14ac:dyDescent="0.2">
      <c r="A1340" s="832">
        <v>11</v>
      </c>
      <c r="B1340" s="833" t="s">
        <v>2224</v>
      </c>
      <c r="C1340" s="833" t="s">
        <v>2230</v>
      </c>
      <c r="D1340" s="834" t="s">
        <v>4292</v>
      </c>
      <c r="E1340" s="835" t="s">
        <v>2262</v>
      </c>
      <c r="F1340" s="833" t="s">
        <v>2225</v>
      </c>
      <c r="G1340" s="833" t="s">
        <v>2795</v>
      </c>
      <c r="H1340" s="833" t="s">
        <v>606</v>
      </c>
      <c r="I1340" s="833" t="s">
        <v>2796</v>
      </c>
      <c r="J1340" s="833" t="s">
        <v>2797</v>
      </c>
      <c r="K1340" s="833" t="s">
        <v>2798</v>
      </c>
      <c r="L1340" s="836">
        <v>508.75</v>
      </c>
      <c r="M1340" s="836">
        <v>508.75</v>
      </c>
      <c r="N1340" s="833">
        <v>1</v>
      </c>
      <c r="O1340" s="837">
        <v>1</v>
      </c>
      <c r="P1340" s="836">
        <v>508.75</v>
      </c>
      <c r="Q1340" s="838">
        <v>1</v>
      </c>
      <c r="R1340" s="833">
        <v>1</v>
      </c>
      <c r="S1340" s="838">
        <v>1</v>
      </c>
      <c r="T1340" s="837">
        <v>1</v>
      </c>
      <c r="U1340" s="839">
        <v>1</v>
      </c>
    </row>
    <row r="1341" spans="1:21" ht="14.45" customHeight="1" x14ac:dyDescent="0.2">
      <c r="A1341" s="832">
        <v>11</v>
      </c>
      <c r="B1341" s="833" t="s">
        <v>2224</v>
      </c>
      <c r="C1341" s="833" t="s">
        <v>2230</v>
      </c>
      <c r="D1341" s="834" t="s">
        <v>4292</v>
      </c>
      <c r="E1341" s="835" t="s">
        <v>2262</v>
      </c>
      <c r="F1341" s="833" t="s">
        <v>2225</v>
      </c>
      <c r="G1341" s="833" t="s">
        <v>3603</v>
      </c>
      <c r="H1341" s="833" t="s">
        <v>606</v>
      </c>
      <c r="I1341" s="833" t="s">
        <v>3604</v>
      </c>
      <c r="J1341" s="833" t="s">
        <v>3605</v>
      </c>
      <c r="K1341" s="833" t="s">
        <v>1029</v>
      </c>
      <c r="L1341" s="836">
        <v>78.33</v>
      </c>
      <c r="M1341" s="836">
        <v>78.33</v>
      </c>
      <c r="N1341" s="833">
        <v>1</v>
      </c>
      <c r="O1341" s="837">
        <v>0.5</v>
      </c>
      <c r="P1341" s="836">
        <v>78.33</v>
      </c>
      <c r="Q1341" s="838">
        <v>1</v>
      </c>
      <c r="R1341" s="833">
        <v>1</v>
      </c>
      <c r="S1341" s="838">
        <v>1</v>
      </c>
      <c r="T1341" s="837">
        <v>0.5</v>
      </c>
      <c r="U1341" s="839">
        <v>1</v>
      </c>
    </row>
    <row r="1342" spans="1:21" ht="14.45" customHeight="1" x14ac:dyDescent="0.2">
      <c r="A1342" s="832">
        <v>11</v>
      </c>
      <c r="B1342" s="833" t="s">
        <v>2224</v>
      </c>
      <c r="C1342" s="833" t="s">
        <v>2230</v>
      </c>
      <c r="D1342" s="834" t="s">
        <v>4292</v>
      </c>
      <c r="E1342" s="835" t="s">
        <v>2262</v>
      </c>
      <c r="F1342" s="833" t="s">
        <v>2225</v>
      </c>
      <c r="G1342" s="833" t="s">
        <v>2381</v>
      </c>
      <c r="H1342" s="833" t="s">
        <v>606</v>
      </c>
      <c r="I1342" s="833" t="s">
        <v>2382</v>
      </c>
      <c r="J1342" s="833" t="s">
        <v>2383</v>
      </c>
      <c r="K1342" s="833" t="s">
        <v>2384</v>
      </c>
      <c r="L1342" s="836">
        <v>52.87</v>
      </c>
      <c r="M1342" s="836">
        <v>687.31</v>
      </c>
      <c r="N1342" s="833">
        <v>13</v>
      </c>
      <c r="O1342" s="837">
        <v>9.5</v>
      </c>
      <c r="P1342" s="836">
        <v>475.83</v>
      </c>
      <c r="Q1342" s="838">
        <v>0.69230769230769229</v>
      </c>
      <c r="R1342" s="833">
        <v>9</v>
      </c>
      <c r="S1342" s="838">
        <v>0.69230769230769229</v>
      </c>
      <c r="T1342" s="837">
        <v>6</v>
      </c>
      <c r="U1342" s="839">
        <v>0.63157894736842102</v>
      </c>
    </row>
    <row r="1343" spans="1:21" ht="14.45" customHeight="1" x14ac:dyDescent="0.2">
      <c r="A1343" s="832">
        <v>11</v>
      </c>
      <c r="B1343" s="833" t="s">
        <v>2224</v>
      </c>
      <c r="C1343" s="833" t="s">
        <v>2230</v>
      </c>
      <c r="D1343" s="834" t="s">
        <v>4292</v>
      </c>
      <c r="E1343" s="835" t="s">
        <v>2262</v>
      </c>
      <c r="F1343" s="833" t="s">
        <v>2225</v>
      </c>
      <c r="G1343" s="833" t="s">
        <v>2381</v>
      </c>
      <c r="H1343" s="833" t="s">
        <v>606</v>
      </c>
      <c r="I1343" s="833" t="s">
        <v>3159</v>
      </c>
      <c r="J1343" s="833" t="s">
        <v>3160</v>
      </c>
      <c r="K1343" s="833" t="s">
        <v>3161</v>
      </c>
      <c r="L1343" s="836">
        <v>0</v>
      </c>
      <c r="M1343" s="836">
        <v>0</v>
      </c>
      <c r="N1343" s="833">
        <v>1</v>
      </c>
      <c r="O1343" s="837">
        <v>0.5</v>
      </c>
      <c r="P1343" s="836">
        <v>0</v>
      </c>
      <c r="Q1343" s="838"/>
      <c r="R1343" s="833">
        <v>1</v>
      </c>
      <c r="S1343" s="838">
        <v>1</v>
      </c>
      <c r="T1343" s="837">
        <v>0.5</v>
      </c>
      <c r="U1343" s="839">
        <v>1</v>
      </c>
    </row>
    <row r="1344" spans="1:21" ht="14.45" customHeight="1" x14ac:dyDescent="0.2">
      <c r="A1344" s="832">
        <v>11</v>
      </c>
      <c r="B1344" s="833" t="s">
        <v>2224</v>
      </c>
      <c r="C1344" s="833" t="s">
        <v>2230</v>
      </c>
      <c r="D1344" s="834" t="s">
        <v>4292</v>
      </c>
      <c r="E1344" s="835" t="s">
        <v>2262</v>
      </c>
      <c r="F1344" s="833" t="s">
        <v>2225</v>
      </c>
      <c r="G1344" s="833" t="s">
        <v>2381</v>
      </c>
      <c r="H1344" s="833" t="s">
        <v>606</v>
      </c>
      <c r="I1344" s="833" t="s">
        <v>2385</v>
      </c>
      <c r="J1344" s="833" t="s">
        <v>2386</v>
      </c>
      <c r="K1344" s="833" t="s">
        <v>2387</v>
      </c>
      <c r="L1344" s="836">
        <v>70.48</v>
      </c>
      <c r="M1344" s="836">
        <v>140.96</v>
      </c>
      <c r="N1344" s="833">
        <v>2</v>
      </c>
      <c r="O1344" s="837">
        <v>1.5</v>
      </c>
      <c r="P1344" s="836">
        <v>70.48</v>
      </c>
      <c r="Q1344" s="838">
        <v>0.5</v>
      </c>
      <c r="R1344" s="833">
        <v>1</v>
      </c>
      <c r="S1344" s="838">
        <v>0.5</v>
      </c>
      <c r="T1344" s="837">
        <v>1</v>
      </c>
      <c r="U1344" s="839">
        <v>0.66666666666666663</v>
      </c>
    </row>
    <row r="1345" spans="1:21" ht="14.45" customHeight="1" x14ac:dyDescent="0.2">
      <c r="A1345" s="832">
        <v>11</v>
      </c>
      <c r="B1345" s="833" t="s">
        <v>2224</v>
      </c>
      <c r="C1345" s="833" t="s">
        <v>2230</v>
      </c>
      <c r="D1345" s="834" t="s">
        <v>4292</v>
      </c>
      <c r="E1345" s="835" t="s">
        <v>2262</v>
      </c>
      <c r="F1345" s="833" t="s">
        <v>2225</v>
      </c>
      <c r="G1345" s="833" t="s">
        <v>2381</v>
      </c>
      <c r="H1345" s="833" t="s">
        <v>606</v>
      </c>
      <c r="I1345" s="833" t="s">
        <v>3606</v>
      </c>
      <c r="J1345" s="833" t="s">
        <v>3607</v>
      </c>
      <c r="K1345" s="833" t="s">
        <v>3166</v>
      </c>
      <c r="L1345" s="836">
        <v>46.99</v>
      </c>
      <c r="M1345" s="836">
        <v>93.98</v>
      </c>
      <c r="N1345" s="833">
        <v>2</v>
      </c>
      <c r="O1345" s="837">
        <v>0.5</v>
      </c>
      <c r="P1345" s="836">
        <v>93.98</v>
      </c>
      <c r="Q1345" s="838">
        <v>1</v>
      </c>
      <c r="R1345" s="833">
        <v>2</v>
      </c>
      <c r="S1345" s="838">
        <v>1</v>
      </c>
      <c r="T1345" s="837">
        <v>0.5</v>
      </c>
      <c r="U1345" s="839">
        <v>1</v>
      </c>
    </row>
    <row r="1346" spans="1:21" ht="14.45" customHeight="1" x14ac:dyDescent="0.2">
      <c r="A1346" s="832">
        <v>11</v>
      </c>
      <c r="B1346" s="833" t="s">
        <v>2224</v>
      </c>
      <c r="C1346" s="833" t="s">
        <v>2230</v>
      </c>
      <c r="D1346" s="834" t="s">
        <v>4292</v>
      </c>
      <c r="E1346" s="835" t="s">
        <v>2262</v>
      </c>
      <c r="F1346" s="833" t="s">
        <v>2225</v>
      </c>
      <c r="G1346" s="833" t="s">
        <v>2381</v>
      </c>
      <c r="H1346" s="833" t="s">
        <v>606</v>
      </c>
      <c r="I1346" s="833" t="s">
        <v>3165</v>
      </c>
      <c r="J1346" s="833" t="s">
        <v>2389</v>
      </c>
      <c r="K1346" s="833" t="s">
        <v>3166</v>
      </c>
      <c r="L1346" s="836">
        <v>46.99</v>
      </c>
      <c r="M1346" s="836">
        <v>93.98</v>
      </c>
      <c r="N1346" s="833">
        <v>2</v>
      </c>
      <c r="O1346" s="837">
        <v>1.5</v>
      </c>
      <c r="P1346" s="836"/>
      <c r="Q1346" s="838">
        <v>0</v>
      </c>
      <c r="R1346" s="833"/>
      <c r="S1346" s="838">
        <v>0</v>
      </c>
      <c r="T1346" s="837"/>
      <c r="U1346" s="839">
        <v>0</v>
      </c>
    </row>
    <row r="1347" spans="1:21" ht="14.45" customHeight="1" x14ac:dyDescent="0.2">
      <c r="A1347" s="832">
        <v>11</v>
      </c>
      <c r="B1347" s="833" t="s">
        <v>2224</v>
      </c>
      <c r="C1347" s="833" t="s">
        <v>2230</v>
      </c>
      <c r="D1347" s="834" t="s">
        <v>4292</v>
      </c>
      <c r="E1347" s="835" t="s">
        <v>2262</v>
      </c>
      <c r="F1347" s="833" t="s">
        <v>2225</v>
      </c>
      <c r="G1347" s="833" t="s">
        <v>2381</v>
      </c>
      <c r="H1347" s="833" t="s">
        <v>606</v>
      </c>
      <c r="I1347" s="833" t="s">
        <v>2581</v>
      </c>
      <c r="J1347" s="833" t="s">
        <v>2389</v>
      </c>
      <c r="K1347" s="833" t="s">
        <v>677</v>
      </c>
      <c r="L1347" s="836">
        <v>234.94</v>
      </c>
      <c r="M1347" s="836">
        <v>234.94</v>
      </c>
      <c r="N1347" s="833">
        <v>1</v>
      </c>
      <c r="O1347" s="837">
        <v>1</v>
      </c>
      <c r="P1347" s="836"/>
      <c r="Q1347" s="838">
        <v>0</v>
      </c>
      <c r="R1347" s="833"/>
      <c r="S1347" s="838">
        <v>0</v>
      </c>
      <c r="T1347" s="837"/>
      <c r="U1347" s="839">
        <v>0</v>
      </c>
    </row>
    <row r="1348" spans="1:21" ht="14.45" customHeight="1" x14ac:dyDescent="0.2">
      <c r="A1348" s="832">
        <v>11</v>
      </c>
      <c r="B1348" s="833" t="s">
        <v>2224</v>
      </c>
      <c r="C1348" s="833" t="s">
        <v>2230</v>
      </c>
      <c r="D1348" s="834" t="s">
        <v>4292</v>
      </c>
      <c r="E1348" s="835" t="s">
        <v>2262</v>
      </c>
      <c r="F1348" s="833" t="s">
        <v>2225</v>
      </c>
      <c r="G1348" s="833" t="s">
        <v>2381</v>
      </c>
      <c r="H1348" s="833" t="s">
        <v>606</v>
      </c>
      <c r="I1348" s="833" t="s">
        <v>3167</v>
      </c>
      <c r="J1348" s="833" t="s">
        <v>3168</v>
      </c>
      <c r="K1348" s="833" t="s">
        <v>3169</v>
      </c>
      <c r="L1348" s="836">
        <v>58.74</v>
      </c>
      <c r="M1348" s="836">
        <v>58.74</v>
      </c>
      <c r="N1348" s="833">
        <v>1</v>
      </c>
      <c r="O1348" s="837">
        <v>1</v>
      </c>
      <c r="P1348" s="836"/>
      <c r="Q1348" s="838">
        <v>0</v>
      </c>
      <c r="R1348" s="833"/>
      <c r="S1348" s="838">
        <v>0</v>
      </c>
      <c r="T1348" s="837"/>
      <c r="U1348" s="839">
        <v>0</v>
      </c>
    </row>
    <row r="1349" spans="1:21" ht="14.45" customHeight="1" x14ac:dyDescent="0.2">
      <c r="A1349" s="832">
        <v>11</v>
      </c>
      <c r="B1349" s="833" t="s">
        <v>2224</v>
      </c>
      <c r="C1349" s="833" t="s">
        <v>2230</v>
      </c>
      <c r="D1349" s="834" t="s">
        <v>4292</v>
      </c>
      <c r="E1349" s="835" t="s">
        <v>2262</v>
      </c>
      <c r="F1349" s="833" t="s">
        <v>2225</v>
      </c>
      <c r="G1349" s="833" t="s">
        <v>2381</v>
      </c>
      <c r="H1349" s="833" t="s">
        <v>606</v>
      </c>
      <c r="I1349" s="833" t="s">
        <v>3608</v>
      </c>
      <c r="J1349" s="833" t="s">
        <v>3609</v>
      </c>
      <c r="K1349" s="833" t="s">
        <v>3610</v>
      </c>
      <c r="L1349" s="836">
        <v>39.020000000000003</v>
      </c>
      <c r="M1349" s="836">
        <v>234.12</v>
      </c>
      <c r="N1349" s="833">
        <v>6</v>
      </c>
      <c r="O1349" s="837">
        <v>2</v>
      </c>
      <c r="P1349" s="836">
        <v>78.040000000000006</v>
      </c>
      <c r="Q1349" s="838">
        <v>0.33333333333333337</v>
      </c>
      <c r="R1349" s="833">
        <v>2</v>
      </c>
      <c r="S1349" s="838">
        <v>0.33333333333333331</v>
      </c>
      <c r="T1349" s="837">
        <v>0.5</v>
      </c>
      <c r="U1349" s="839">
        <v>0.25</v>
      </c>
    </row>
    <row r="1350" spans="1:21" ht="14.45" customHeight="1" x14ac:dyDescent="0.2">
      <c r="A1350" s="832">
        <v>11</v>
      </c>
      <c r="B1350" s="833" t="s">
        <v>2224</v>
      </c>
      <c r="C1350" s="833" t="s">
        <v>2230</v>
      </c>
      <c r="D1350" s="834" t="s">
        <v>4292</v>
      </c>
      <c r="E1350" s="835" t="s">
        <v>2262</v>
      </c>
      <c r="F1350" s="833" t="s">
        <v>2225</v>
      </c>
      <c r="G1350" s="833" t="s">
        <v>2398</v>
      </c>
      <c r="H1350" s="833" t="s">
        <v>606</v>
      </c>
      <c r="I1350" s="833" t="s">
        <v>2399</v>
      </c>
      <c r="J1350" s="833" t="s">
        <v>2400</v>
      </c>
      <c r="K1350" s="833" t="s">
        <v>2401</v>
      </c>
      <c r="L1350" s="836">
        <v>93.49</v>
      </c>
      <c r="M1350" s="836">
        <v>467.44999999999993</v>
      </c>
      <c r="N1350" s="833">
        <v>5</v>
      </c>
      <c r="O1350" s="837">
        <v>2</v>
      </c>
      <c r="P1350" s="836"/>
      <c r="Q1350" s="838">
        <v>0</v>
      </c>
      <c r="R1350" s="833"/>
      <c r="S1350" s="838">
        <v>0</v>
      </c>
      <c r="T1350" s="837"/>
      <c r="U1350" s="839">
        <v>0</v>
      </c>
    </row>
    <row r="1351" spans="1:21" ht="14.45" customHeight="1" x14ac:dyDescent="0.2">
      <c r="A1351" s="832">
        <v>11</v>
      </c>
      <c r="B1351" s="833" t="s">
        <v>2224</v>
      </c>
      <c r="C1351" s="833" t="s">
        <v>2230</v>
      </c>
      <c r="D1351" s="834" t="s">
        <v>4292</v>
      </c>
      <c r="E1351" s="835" t="s">
        <v>2262</v>
      </c>
      <c r="F1351" s="833" t="s">
        <v>2225</v>
      </c>
      <c r="G1351" s="833" t="s">
        <v>3611</v>
      </c>
      <c r="H1351" s="833" t="s">
        <v>606</v>
      </c>
      <c r="I1351" s="833" t="s">
        <v>3612</v>
      </c>
      <c r="J1351" s="833" t="s">
        <v>3613</v>
      </c>
      <c r="K1351" s="833" t="s">
        <v>3614</v>
      </c>
      <c r="L1351" s="836">
        <v>37.68</v>
      </c>
      <c r="M1351" s="836">
        <v>37.68</v>
      </c>
      <c r="N1351" s="833">
        <v>1</v>
      </c>
      <c r="O1351" s="837">
        <v>1</v>
      </c>
      <c r="P1351" s="836"/>
      <c r="Q1351" s="838">
        <v>0</v>
      </c>
      <c r="R1351" s="833"/>
      <c r="S1351" s="838">
        <v>0</v>
      </c>
      <c r="T1351" s="837"/>
      <c r="U1351" s="839">
        <v>0</v>
      </c>
    </row>
    <row r="1352" spans="1:21" ht="14.45" customHeight="1" x14ac:dyDescent="0.2">
      <c r="A1352" s="832">
        <v>11</v>
      </c>
      <c r="B1352" s="833" t="s">
        <v>2224</v>
      </c>
      <c r="C1352" s="833" t="s">
        <v>2230</v>
      </c>
      <c r="D1352" s="834" t="s">
        <v>4292</v>
      </c>
      <c r="E1352" s="835" t="s">
        <v>2262</v>
      </c>
      <c r="F1352" s="833" t="s">
        <v>2225</v>
      </c>
      <c r="G1352" s="833" t="s">
        <v>2412</v>
      </c>
      <c r="H1352" s="833" t="s">
        <v>606</v>
      </c>
      <c r="I1352" s="833" t="s">
        <v>2413</v>
      </c>
      <c r="J1352" s="833" t="s">
        <v>2414</v>
      </c>
      <c r="K1352" s="833" t="s">
        <v>2415</v>
      </c>
      <c r="L1352" s="836">
        <v>159.71</v>
      </c>
      <c r="M1352" s="836">
        <v>11658.830000000002</v>
      </c>
      <c r="N1352" s="833">
        <v>73</v>
      </c>
      <c r="O1352" s="837">
        <v>23.5</v>
      </c>
      <c r="P1352" s="836">
        <v>6867.5300000000007</v>
      </c>
      <c r="Q1352" s="838">
        <v>0.58904109589041098</v>
      </c>
      <c r="R1352" s="833">
        <v>43</v>
      </c>
      <c r="S1352" s="838">
        <v>0.58904109589041098</v>
      </c>
      <c r="T1352" s="837">
        <v>14</v>
      </c>
      <c r="U1352" s="839">
        <v>0.5957446808510638</v>
      </c>
    </row>
    <row r="1353" spans="1:21" ht="14.45" customHeight="1" x14ac:dyDescent="0.2">
      <c r="A1353" s="832">
        <v>11</v>
      </c>
      <c r="B1353" s="833" t="s">
        <v>2224</v>
      </c>
      <c r="C1353" s="833" t="s">
        <v>2230</v>
      </c>
      <c r="D1353" s="834" t="s">
        <v>4292</v>
      </c>
      <c r="E1353" s="835" t="s">
        <v>2262</v>
      </c>
      <c r="F1353" s="833" t="s">
        <v>2225</v>
      </c>
      <c r="G1353" s="833" t="s">
        <v>2596</v>
      </c>
      <c r="H1353" s="833" t="s">
        <v>606</v>
      </c>
      <c r="I1353" s="833" t="s">
        <v>2597</v>
      </c>
      <c r="J1353" s="833" t="s">
        <v>2598</v>
      </c>
      <c r="K1353" s="833" t="s">
        <v>2599</v>
      </c>
      <c r="L1353" s="836">
        <v>35.25</v>
      </c>
      <c r="M1353" s="836">
        <v>35.25</v>
      </c>
      <c r="N1353" s="833">
        <v>1</v>
      </c>
      <c r="O1353" s="837">
        <v>0.5</v>
      </c>
      <c r="P1353" s="836"/>
      <c r="Q1353" s="838">
        <v>0</v>
      </c>
      <c r="R1353" s="833"/>
      <c r="S1353" s="838">
        <v>0</v>
      </c>
      <c r="T1353" s="837"/>
      <c r="U1353" s="839">
        <v>0</v>
      </c>
    </row>
    <row r="1354" spans="1:21" ht="14.45" customHeight="1" x14ac:dyDescent="0.2">
      <c r="A1354" s="832">
        <v>11</v>
      </c>
      <c r="B1354" s="833" t="s">
        <v>2224</v>
      </c>
      <c r="C1354" s="833" t="s">
        <v>2230</v>
      </c>
      <c r="D1354" s="834" t="s">
        <v>4292</v>
      </c>
      <c r="E1354" s="835" t="s">
        <v>2262</v>
      </c>
      <c r="F1354" s="833" t="s">
        <v>2225</v>
      </c>
      <c r="G1354" s="833" t="s">
        <v>3615</v>
      </c>
      <c r="H1354" s="833" t="s">
        <v>606</v>
      </c>
      <c r="I1354" s="833" t="s">
        <v>3616</v>
      </c>
      <c r="J1354" s="833" t="s">
        <v>3617</v>
      </c>
      <c r="K1354" s="833" t="s">
        <v>3618</v>
      </c>
      <c r="L1354" s="836">
        <v>76.180000000000007</v>
      </c>
      <c r="M1354" s="836">
        <v>457.08000000000004</v>
      </c>
      <c r="N1354" s="833">
        <v>6</v>
      </c>
      <c r="O1354" s="837">
        <v>3</v>
      </c>
      <c r="P1354" s="836"/>
      <c r="Q1354" s="838">
        <v>0</v>
      </c>
      <c r="R1354" s="833"/>
      <c r="S1354" s="838">
        <v>0</v>
      </c>
      <c r="T1354" s="837"/>
      <c r="U1354" s="839">
        <v>0</v>
      </c>
    </row>
    <row r="1355" spans="1:21" ht="14.45" customHeight="1" x14ac:dyDescent="0.2">
      <c r="A1355" s="832">
        <v>11</v>
      </c>
      <c r="B1355" s="833" t="s">
        <v>2224</v>
      </c>
      <c r="C1355" s="833" t="s">
        <v>2230</v>
      </c>
      <c r="D1355" s="834" t="s">
        <v>4292</v>
      </c>
      <c r="E1355" s="835" t="s">
        <v>2262</v>
      </c>
      <c r="F1355" s="833" t="s">
        <v>2225</v>
      </c>
      <c r="G1355" s="833" t="s">
        <v>2913</v>
      </c>
      <c r="H1355" s="833" t="s">
        <v>606</v>
      </c>
      <c r="I1355" s="833" t="s">
        <v>3111</v>
      </c>
      <c r="J1355" s="833" t="s">
        <v>3112</v>
      </c>
      <c r="K1355" s="833" t="s">
        <v>990</v>
      </c>
      <c r="L1355" s="836">
        <v>111.72</v>
      </c>
      <c r="M1355" s="836">
        <v>446.88</v>
      </c>
      <c r="N1355" s="833">
        <v>4</v>
      </c>
      <c r="O1355" s="837">
        <v>1</v>
      </c>
      <c r="P1355" s="836">
        <v>446.88</v>
      </c>
      <c r="Q1355" s="838">
        <v>1</v>
      </c>
      <c r="R1355" s="833">
        <v>4</v>
      </c>
      <c r="S1355" s="838">
        <v>1</v>
      </c>
      <c r="T1355" s="837">
        <v>1</v>
      </c>
      <c r="U1355" s="839">
        <v>1</v>
      </c>
    </row>
    <row r="1356" spans="1:21" ht="14.45" customHeight="1" x14ac:dyDescent="0.2">
      <c r="A1356" s="832">
        <v>11</v>
      </c>
      <c r="B1356" s="833" t="s">
        <v>2224</v>
      </c>
      <c r="C1356" s="833" t="s">
        <v>2230</v>
      </c>
      <c r="D1356" s="834" t="s">
        <v>4292</v>
      </c>
      <c r="E1356" s="835" t="s">
        <v>2262</v>
      </c>
      <c r="F1356" s="833" t="s">
        <v>2225</v>
      </c>
      <c r="G1356" s="833" t="s">
        <v>2353</v>
      </c>
      <c r="H1356" s="833" t="s">
        <v>606</v>
      </c>
      <c r="I1356" s="833" t="s">
        <v>2354</v>
      </c>
      <c r="J1356" s="833" t="s">
        <v>2355</v>
      </c>
      <c r="K1356" s="833" t="s">
        <v>2356</v>
      </c>
      <c r="L1356" s="836">
        <v>132.97999999999999</v>
      </c>
      <c r="M1356" s="836">
        <v>265.95999999999998</v>
      </c>
      <c r="N1356" s="833">
        <v>2</v>
      </c>
      <c r="O1356" s="837">
        <v>1</v>
      </c>
      <c r="P1356" s="836">
        <v>265.95999999999998</v>
      </c>
      <c r="Q1356" s="838">
        <v>1</v>
      </c>
      <c r="R1356" s="833">
        <v>2</v>
      </c>
      <c r="S1356" s="838">
        <v>1</v>
      </c>
      <c r="T1356" s="837">
        <v>1</v>
      </c>
      <c r="U1356" s="839">
        <v>1</v>
      </c>
    </row>
    <row r="1357" spans="1:21" ht="14.45" customHeight="1" x14ac:dyDescent="0.2">
      <c r="A1357" s="832">
        <v>11</v>
      </c>
      <c r="B1357" s="833" t="s">
        <v>2224</v>
      </c>
      <c r="C1357" s="833" t="s">
        <v>2230</v>
      </c>
      <c r="D1357" s="834" t="s">
        <v>4292</v>
      </c>
      <c r="E1357" s="835" t="s">
        <v>2262</v>
      </c>
      <c r="F1357" s="833" t="s">
        <v>2225</v>
      </c>
      <c r="G1357" s="833" t="s">
        <v>2416</v>
      </c>
      <c r="H1357" s="833" t="s">
        <v>606</v>
      </c>
      <c r="I1357" s="833" t="s">
        <v>2417</v>
      </c>
      <c r="J1357" s="833" t="s">
        <v>1099</v>
      </c>
      <c r="K1357" s="833" t="s">
        <v>2418</v>
      </c>
      <c r="L1357" s="836">
        <v>73.989999999999995</v>
      </c>
      <c r="M1357" s="836">
        <v>73.989999999999995</v>
      </c>
      <c r="N1357" s="833">
        <v>1</v>
      </c>
      <c r="O1357" s="837">
        <v>1</v>
      </c>
      <c r="P1357" s="836"/>
      <c r="Q1357" s="838">
        <v>0</v>
      </c>
      <c r="R1357" s="833"/>
      <c r="S1357" s="838">
        <v>0</v>
      </c>
      <c r="T1357" s="837"/>
      <c r="U1357" s="839">
        <v>0</v>
      </c>
    </row>
    <row r="1358" spans="1:21" ht="14.45" customHeight="1" x14ac:dyDescent="0.2">
      <c r="A1358" s="832">
        <v>11</v>
      </c>
      <c r="B1358" s="833" t="s">
        <v>2224</v>
      </c>
      <c r="C1358" s="833" t="s">
        <v>2230</v>
      </c>
      <c r="D1358" s="834" t="s">
        <v>4292</v>
      </c>
      <c r="E1358" s="835" t="s">
        <v>2262</v>
      </c>
      <c r="F1358" s="833" t="s">
        <v>2225</v>
      </c>
      <c r="G1358" s="833" t="s">
        <v>2419</v>
      </c>
      <c r="H1358" s="833" t="s">
        <v>606</v>
      </c>
      <c r="I1358" s="833" t="s">
        <v>3619</v>
      </c>
      <c r="J1358" s="833" t="s">
        <v>1072</v>
      </c>
      <c r="K1358" s="833" t="s">
        <v>656</v>
      </c>
      <c r="L1358" s="836">
        <v>58.62</v>
      </c>
      <c r="M1358" s="836">
        <v>58.62</v>
      </c>
      <c r="N1358" s="833">
        <v>1</v>
      </c>
      <c r="O1358" s="837">
        <v>0.5</v>
      </c>
      <c r="P1358" s="836">
        <v>58.62</v>
      </c>
      <c r="Q1358" s="838">
        <v>1</v>
      </c>
      <c r="R1358" s="833">
        <v>1</v>
      </c>
      <c r="S1358" s="838">
        <v>1</v>
      </c>
      <c r="T1358" s="837">
        <v>0.5</v>
      </c>
      <c r="U1358" s="839">
        <v>1</v>
      </c>
    </row>
    <row r="1359" spans="1:21" ht="14.45" customHeight="1" x14ac:dyDescent="0.2">
      <c r="A1359" s="832">
        <v>11</v>
      </c>
      <c r="B1359" s="833" t="s">
        <v>2224</v>
      </c>
      <c r="C1359" s="833" t="s">
        <v>2230</v>
      </c>
      <c r="D1359" s="834" t="s">
        <v>4292</v>
      </c>
      <c r="E1359" s="835" t="s">
        <v>2262</v>
      </c>
      <c r="F1359" s="833" t="s">
        <v>2225</v>
      </c>
      <c r="G1359" s="833" t="s">
        <v>2426</v>
      </c>
      <c r="H1359" s="833" t="s">
        <v>606</v>
      </c>
      <c r="I1359" s="833" t="s">
        <v>2427</v>
      </c>
      <c r="J1359" s="833" t="s">
        <v>2428</v>
      </c>
      <c r="K1359" s="833" t="s">
        <v>2429</v>
      </c>
      <c r="L1359" s="836">
        <v>1776.68</v>
      </c>
      <c r="M1359" s="836">
        <v>10660.08</v>
      </c>
      <c r="N1359" s="833">
        <v>6</v>
      </c>
      <c r="O1359" s="837">
        <v>4.5</v>
      </c>
      <c r="P1359" s="836">
        <v>10660.08</v>
      </c>
      <c r="Q1359" s="838">
        <v>1</v>
      </c>
      <c r="R1359" s="833">
        <v>6</v>
      </c>
      <c r="S1359" s="838">
        <v>1</v>
      </c>
      <c r="T1359" s="837">
        <v>4.5</v>
      </c>
      <c r="U1359" s="839">
        <v>1</v>
      </c>
    </row>
    <row r="1360" spans="1:21" ht="14.45" customHeight="1" x14ac:dyDescent="0.2">
      <c r="A1360" s="832">
        <v>11</v>
      </c>
      <c r="B1360" s="833" t="s">
        <v>2224</v>
      </c>
      <c r="C1360" s="833" t="s">
        <v>2230</v>
      </c>
      <c r="D1360" s="834" t="s">
        <v>4292</v>
      </c>
      <c r="E1360" s="835" t="s">
        <v>2262</v>
      </c>
      <c r="F1360" s="833" t="s">
        <v>2225</v>
      </c>
      <c r="G1360" s="833" t="s">
        <v>3620</v>
      </c>
      <c r="H1360" s="833" t="s">
        <v>650</v>
      </c>
      <c r="I1360" s="833" t="s">
        <v>3621</v>
      </c>
      <c r="J1360" s="833" t="s">
        <v>3622</v>
      </c>
      <c r="K1360" s="833" t="s">
        <v>3623</v>
      </c>
      <c r="L1360" s="836">
        <v>619.6</v>
      </c>
      <c r="M1360" s="836">
        <v>619.6</v>
      </c>
      <c r="N1360" s="833">
        <v>1</v>
      </c>
      <c r="O1360" s="837">
        <v>1</v>
      </c>
      <c r="P1360" s="836"/>
      <c r="Q1360" s="838">
        <v>0</v>
      </c>
      <c r="R1360" s="833"/>
      <c r="S1360" s="838">
        <v>0</v>
      </c>
      <c r="T1360" s="837"/>
      <c r="U1360" s="839">
        <v>0</v>
      </c>
    </row>
    <row r="1361" spans="1:21" ht="14.45" customHeight="1" x14ac:dyDescent="0.2">
      <c r="A1361" s="832">
        <v>11</v>
      </c>
      <c r="B1361" s="833" t="s">
        <v>2224</v>
      </c>
      <c r="C1361" s="833" t="s">
        <v>2230</v>
      </c>
      <c r="D1361" s="834" t="s">
        <v>4292</v>
      </c>
      <c r="E1361" s="835" t="s">
        <v>2262</v>
      </c>
      <c r="F1361" s="833" t="s">
        <v>2225</v>
      </c>
      <c r="G1361" s="833" t="s">
        <v>2615</v>
      </c>
      <c r="H1361" s="833" t="s">
        <v>606</v>
      </c>
      <c r="I1361" s="833" t="s">
        <v>3624</v>
      </c>
      <c r="J1361" s="833" t="s">
        <v>2617</v>
      </c>
      <c r="K1361" s="833" t="s">
        <v>2618</v>
      </c>
      <c r="L1361" s="836">
        <v>23.49</v>
      </c>
      <c r="M1361" s="836">
        <v>23.49</v>
      </c>
      <c r="N1361" s="833">
        <v>1</v>
      </c>
      <c r="O1361" s="837">
        <v>1</v>
      </c>
      <c r="P1361" s="836"/>
      <c r="Q1361" s="838">
        <v>0</v>
      </c>
      <c r="R1361" s="833"/>
      <c r="S1361" s="838">
        <v>0</v>
      </c>
      <c r="T1361" s="837"/>
      <c r="U1361" s="839">
        <v>0</v>
      </c>
    </row>
    <row r="1362" spans="1:21" ht="14.45" customHeight="1" x14ac:dyDescent="0.2">
      <c r="A1362" s="832">
        <v>11</v>
      </c>
      <c r="B1362" s="833" t="s">
        <v>2224</v>
      </c>
      <c r="C1362" s="833" t="s">
        <v>2230</v>
      </c>
      <c r="D1362" s="834" t="s">
        <v>4292</v>
      </c>
      <c r="E1362" s="835" t="s">
        <v>2262</v>
      </c>
      <c r="F1362" s="833" t="s">
        <v>2225</v>
      </c>
      <c r="G1362" s="833" t="s">
        <v>2625</v>
      </c>
      <c r="H1362" s="833" t="s">
        <v>606</v>
      </c>
      <c r="I1362" s="833" t="s">
        <v>2935</v>
      </c>
      <c r="J1362" s="833" t="s">
        <v>1114</v>
      </c>
      <c r="K1362" s="833" t="s">
        <v>1115</v>
      </c>
      <c r="L1362" s="836">
        <v>38.56</v>
      </c>
      <c r="M1362" s="836">
        <v>192.8</v>
      </c>
      <c r="N1362" s="833">
        <v>5</v>
      </c>
      <c r="O1362" s="837">
        <v>3.5</v>
      </c>
      <c r="P1362" s="836">
        <v>192.8</v>
      </c>
      <c r="Q1362" s="838">
        <v>1</v>
      </c>
      <c r="R1362" s="833">
        <v>5</v>
      </c>
      <c r="S1362" s="838">
        <v>1</v>
      </c>
      <c r="T1362" s="837">
        <v>3.5</v>
      </c>
      <c r="U1362" s="839">
        <v>1</v>
      </c>
    </row>
    <row r="1363" spans="1:21" ht="14.45" customHeight="1" x14ac:dyDescent="0.2">
      <c r="A1363" s="832">
        <v>11</v>
      </c>
      <c r="B1363" s="833" t="s">
        <v>2224</v>
      </c>
      <c r="C1363" s="833" t="s">
        <v>2230</v>
      </c>
      <c r="D1363" s="834" t="s">
        <v>4292</v>
      </c>
      <c r="E1363" s="835" t="s">
        <v>2262</v>
      </c>
      <c r="F1363" s="833" t="s">
        <v>2225</v>
      </c>
      <c r="G1363" s="833" t="s">
        <v>2625</v>
      </c>
      <c r="H1363" s="833" t="s">
        <v>606</v>
      </c>
      <c r="I1363" s="833" t="s">
        <v>2626</v>
      </c>
      <c r="J1363" s="833" t="s">
        <v>724</v>
      </c>
      <c r="K1363" s="833" t="s">
        <v>1115</v>
      </c>
      <c r="L1363" s="836">
        <v>38.56</v>
      </c>
      <c r="M1363" s="836">
        <v>38.56</v>
      </c>
      <c r="N1363" s="833">
        <v>1</v>
      </c>
      <c r="O1363" s="837">
        <v>1</v>
      </c>
      <c r="P1363" s="836">
        <v>38.56</v>
      </c>
      <c r="Q1363" s="838">
        <v>1</v>
      </c>
      <c r="R1363" s="833">
        <v>1</v>
      </c>
      <c r="S1363" s="838">
        <v>1</v>
      </c>
      <c r="T1363" s="837">
        <v>1</v>
      </c>
      <c r="U1363" s="839">
        <v>1</v>
      </c>
    </row>
    <row r="1364" spans="1:21" ht="14.45" customHeight="1" x14ac:dyDescent="0.2">
      <c r="A1364" s="832">
        <v>11</v>
      </c>
      <c r="B1364" s="833" t="s">
        <v>2224</v>
      </c>
      <c r="C1364" s="833" t="s">
        <v>2230</v>
      </c>
      <c r="D1364" s="834" t="s">
        <v>4292</v>
      </c>
      <c r="E1364" s="835" t="s">
        <v>2262</v>
      </c>
      <c r="F1364" s="833" t="s">
        <v>2225</v>
      </c>
      <c r="G1364" s="833" t="s">
        <v>2430</v>
      </c>
      <c r="H1364" s="833" t="s">
        <v>650</v>
      </c>
      <c r="I1364" s="833" t="s">
        <v>2096</v>
      </c>
      <c r="J1364" s="833" t="s">
        <v>2097</v>
      </c>
      <c r="K1364" s="833" t="s">
        <v>2098</v>
      </c>
      <c r="L1364" s="836">
        <v>70.48</v>
      </c>
      <c r="M1364" s="836">
        <v>422.88</v>
      </c>
      <c r="N1364" s="833">
        <v>6</v>
      </c>
      <c r="O1364" s="837">
        <v>4</v>
      </c>
      <c r="P1364" s="836">
        <v>211.44</v>
      </c>
      <c r="Q1364" s="838">
        <v>0.5</v>
      </c>
      <c r="R1364" s="833">
        <v>3</v>
      </c>
      <c r="S1364" s="838">
        <v>0.5</v>
      </c>
      <c r="T1364" s="837">
        <v>1.5</v>
      </c>
      <c r="U1364" s="839">
        <v>0.375</v>
      </c>
    </row>
    <row r="1365" spans="1:21" ht="14.45" customHeight="1" x14ac:dyDescent="0.2">
      <c r="A1365" s="832">
        <v>11</v>
      </c>
      <c r="B1365" s="833" t="s">
        <v>2224</v>
      </c>
      <c r="C1365" s="833" t="s">
        <v>2230</v>
      </c>
      <c r="D1365" s="834" t="s">
        <v>4292</v>
      </c>
      <c r="E1365" s="835" t="s">
        <v>2262</v>
      </c>
      <c r="F1365" s="833" t="s">
        <v>2225</v>
      </c>
      <c r="G1365" s="833" t="s">
        <v>2430</v>
      </c>
      <c r="H1365" s="833" t="s">
        <v>650</v>
      </c>
      <c r="I1365" s="833" t="s">
        <v>3625</v>
      </c>
      <c r="J1365" s="833" t="s">
        <v>2097</v>
      </c>
      <c r="K1365" s="833" t="s">
        <v>3626</v>
      </c>
      <c r="L1365" s="836">
        <v>46.99</v>
      </c>
      <c r="M1365" s="836">
        <v>140.97</v>
      </c>
      <c r="N1365" s="833">
        <v>3</v>
      </c>
      <c r="O1365" s="837">
        <v>3</v>
      </c>
      <c r="P1365" s="836">
        <v>93.98</v>
      </c>
      <c r="Q1365" s="838">
        <v>0.66666666666666674</v>
      </c>
      <c r="R1365" s="833">
        <v>2</v>
      </c>
      <c r="S1365" s="838">
        <v>0.66666666666666663</v>
      </c>
      <c r="T1365" s="837">
        <v>2</v>
      </c>
      <c r="U1365" s="839">
        <v>0.66666666666666663</v>
      </c>
    </row>
    <row r="1366" spans="1:21" ht="14.45" customHeight="1" x14ac:dyDescent="0.2">
      <c r="A1366" s="832">
        <v>11</v>
      </c>
      <c r="B1366" s="833" t="s">
        <v>2224</v>
      </c>
      <c r="C1366" s="833" t="s">
        <v>2230</v>
      </c>
      <c r="D1366" s="834" t="s">
        <v>4292</v>
      </c>
      <c r="E1366" s="835" t="s">
        <v>2262</v>
      </c>
      <c r="F1366" s="833" t="s">
        <v>2225</v>
      </c>
      <c r="G1366" s="833" t="s">
        <v>2273</v>
      </c>
      <c r="H1366" s="833" t="s">
        <v>650</v>
      </c>
      <c r="I1366" s="833" t="s">
        <v>1821</v>
      </c>
      <c r="J1366" s="833" t="s">
        <v>765</v>
      </c>
      <c r="K1366" s="833" t="s">
        <v>1822</v>
      </c>
      <c r="L1366" s="836">
        <v>736.33</v>
      </c>
      <c r="M1366" s="836">
        <v>5890.64</v>
      </c>
      <c r="N1366" s="833">
        <v>8</v>
      </c>
      <c r="O1366" s="837">
        <v>5.5</v>
      </c>
      <c r="P1366" s="836">
        <v>2945.32</v>
      </c>
      <c r="Q1366" s="838">
        <v>0.5</v>
      </c>
      <c r="R1366" s="833">
        <v>4</v>
      </c>
      <c r="S1366" s="838">
        <v>0.5</v>
      </c>
      <c r="T1366" s="837">
        <v>3</v>
      </c>
      <c r="U1366" s="839">
        <v>0.54545454545454541</v>
      </c>
    </row>
    <row r="1367" spans="1:21" ht="14.45" customHeight="1" x14ac:dyDescent="0.2">
      <c r="A1367" s="832">
        <v>11</v>
      </c>
      <c r="B1367" s="833" t="s">
        <v>2224</v>
      </c>
      <c r="C1367" s="833" t="s">
        <v>2230</v>
      </c>
      <c r="D1367" s="834" t="s">
        <v>4292</v>
      </c>
      <c r="E1367" s="835" t="s">
        <v>2262</v>
      </c>
      <c r="F1367" s="833" t="s">
        <v>2225</v>
      </c>
      <c r="G1367" s="833" t="s">
        <v>2273</v>
      </c>
      <c r="H1367" s="833" t="s">
        <v>650</v>
      </c>
      <c r="I1367" s="833" t="s">
        <v>1825</v>
      </c>
      <c r="J1367" s="833" t="s">
        <v>765</v>
      </c>
      <c r="K1367" s="833" t="s">
        <v>1826</v>
      </c>
      <c r="L1367" s="836">
        <v>490.89</v>
      </c>
      <c r="M1367" s="836">
        <v>1472.67</v>
      </c>
      <c r="N1367" s="833">
        <v>3</v>
      </c>
      <c r="O1367" s="837">
        <v>3</v>
      </c>
      <c r="P1367" s="836">
        <v>490.89</v>
      </c>
      <c r="Q1367" s="838">
        <v>0.33333333333333331</v>
      </c>
      <c r="R1367" s="833">
        <v>1</v>
      </c>
      <c r="S1367" s="838">
        <v>0.33333333333333331</v>
      </c>
      <c r="T1367" s="837">
        <v>1</v>
      </c>
      <c r="U1367" s="839">
        <v>0.33333333333333331</v>
      </c>
    </row>
    <row r="1368" spans="1:21" ht="14.45" customHeight="1" x14ac:dyDescent="0.2">
      <c r="A1368" s="832">
        <v>11</v>
      </c>
      <c r="B1368" s="833" t="s">
        <v>2224</v>
      </c>
      <c r="C1368" s="833" t="s">
        <v>2230</v>
      </c>
      <c r="D1368" s="834" t="s">
        <v>4292</v>
      </c>
      <c r="E1368" s="835" t="s">
        <v>2262</v>
      </c>
      <c r="F1368" s="833" t="s">
        <v>2225</v>
      </c>
      <c r="G1368" s="833" t="s">
        <v>2335</v>
      </c>
      <c r="H1368" s="833" t="s">
        <v>606</v>
      </c>
      <c r="I1368" s="833" t="s">
        <v>2336</v>
      </c>
      <c r="J1368" s="833" t="s">
        <v>668</v>
      </c>
      <c r="K1368" s="833" t="s">
        <v>2337</v>
      </c>
      <c r="L1368" s="836">
        <v>35.25</v>
      </c>
      <c r="M1368" s="836">
        <v>493.5</v>
      </c>
      <c r="N1368" s="833">
        <v>14</v>
      </c>
      <c r="O1368" s="837">
        <v>7</v>
      </c>
      <c r="P1368" s="836">
        <v>211.5</v>
      </c>
      <c r="Q1368" s="838">
        <v>0.42857142857142855</v>
      </c>
      <c r="R1368" s="833">
        <v>6</v>
      </c>
      <c r="S1368" s="838">
        <v>0.42857142857142855</v>
      </c>
      <c r="T1368" s="837">
        <v>4</v>
      </c>
      <c r="U1368" s="839">
        <v>0.5714285714285714</v>
      </c>
    </row>
    <row r="1369" spans="1:21" ht="14.45" customHeight="1" x14ac:dyDescent="0.2">
      <c r="A1369" s="832">
        <v>11</v>
      </c>
      <c r="B1369" s="833" t="s">
        <v>2224</v>
      </c>
      <c r="C1369" s="833" t="s">
        <v>2230</v>
      </c>
      <c r="D1369" s="834" t="s">
        <v>4292</v>
      </c>
      <c r="E1369" s="835" t="s">
        <v>2262</v>
      </c>
      <c r="F1369" s="833" t="s">
        <v>2225</v>
      </c>
      <c r="G1369" s="833" t="s">
        <v>2335</v>
      </c>
      <c r="H1369" s="833" t="s">
        <v>606</v>
      </c>
      <c r="I1369" s="833" t="s">
        <v>2357</v>
      </c>
      <c r="J1369" s="833" t="s">
        <v>668</v>
      </c>
      <c r="K1369" s="833" t="s">
        <v>2358</v>
      </c>
      <c r="L1369" s="836">
        <v>35.25</v>
      </c>
      <c r="M1369" s="836">
        <v>105.75</v>
      </c>
      <c r="N1369" s="833">
        <v>3</v>
      </c>
      <c r="O1369" s="837">
        <v>2</v>
      </c>
      <c r="P1369" s="836"/>
      <c r="Q1369" s="838">
        <v>0</v>
      </c>
      <c r="R1369" s="833"/>
      <c r="S1369" s="838">
        <v>0</v>
      </c>
      <c r="T1369" s="837"/>
      <c r="U1369" s="839">
        <v>0</v>
      </c>
    </row>
    <row r="1370" spans="1:21" ht="14.45" customHeight="1" x14ac:dyDescent="0.2">
      <c r="A1370" s="832">
        <v>11</v>
      </c>
      <c r="B1370" s="833" t="s">
        <v>2224</v>
      </c>
      <c r="C1370" s="833" t="s">
        <v>2230</v>
      </c>
      <c r="D1370" s="834" t="s">
        <v>4292</v>
      </c>
      <c r="E1370" s="835" t="s">
        <v>2262</v>
      </c>
      <c r="F1370" s="833" t="s">
        <v>2225</v>
      </c>
      <c r="G1370" s="833" t="s">
        <v>2335</v>
      </c>
      <c r="H1370" s="833" t="s">
        <v>606</v>
      </c>
      <c r="I1370" s="833" t="s">
        <v>2359</v>
      </c>
      <c r="J1370" s="833" t="s">
        <v>2360</v>
      </c>
      <c r="K1370" s="833" t="s">
        <v>2361</v>
      </c>
      <c r="L1370" s="836">
        <v>35.25</v>
      </c>
      <c r="M1370" s="836">
        <v>70.5</v>
      </c>
      <c r="N1370" s="833">
        <v>2</v>
      </c>
      <c r="O1370" s="837">
        <v>0.5</v>
      </c>
      <c r="P1370" s="836">
        <v>70.5</v>
      </c>
      <c r="Q1370" s="838">
        <v>1</v>
      </c>
      <c r="R1370" s="833">
        <v>2</v>
      </c>
      <c r="S1370" s="838">
        <v>1</v>
      </c>
      <c r="T1370" s="837">
        <v>0.5</v>
      </c>
      <c r="U1370" s="839">
        <v>1</v>
      </c>
    </row>
    <row r="1371" spans="1:21" ht="14.45" customHeight="1" x14ac:dyDescent="0.2">
      <c r="A1371" s="832">
        <v>11</v>
      </c>
      <c r="B1371" s="833" t="s">
        <v>2224</v>
      </c>
      <c r="C1371" s="833" t="s">
        <v>2230</v>
      </c>
      <c r="D1371" s="834" t="s">
        <v>4292</v>
      </c>
      <c r="E1371" s="835" t="s">
        <v>2262</v>
      </c>
      <c r="F1371" s="833" t="s">
        <v>2225</v>
      </c>
      <c r="G1371" s="833" t="s">
        <v>2956</v>
      </c>
      <c r="H1371" s="833" t="s">
        <v>606</v>
      </c>
      <c r="I1371" s="833" t="s">
        <v>2959</v>
      </c>
      <c r="J1371" s="833" t="s">
        <v>2960</v>
      </c>
      <c r="K1371" s="833" t="s">
        <v>2961</v>
      </c>
      <c r="L1371" s="836">
        <v>107.37</v>
      </c>
      <c r="M1371" s="836">
        <v>214.74</v>
      </c>
      <c r="N1371" s="833">
        <v>2</v>
      </c>
      <c r="O1371" s="837">
        <v>0.5</v>
      </c>
      <c r="P1371" s="836"/>
      <c r="Q1371" s="838">
        <v>0</v>
      </c>
      <c r="R1371" s="833"/>
      <c r="S1371" s="838">
        <v>0</v>
      </c>
      <c r="T1371" s="837"/>
      <c r="U1371" s="839">
        <v>0</v>
      </c>
    </row>
    <row r="1372" spans="1:21" ht="14.45" customHeight="1" x14ac:dyDescent="0.2">
      <c r="A1372" s="832">
        <v>11</v>
      </c>
      <c r="B1372" s="833" t="s">
        <v>2224</v>
      </c>
      <c r="C1372" s="833" t="s">
        <v>2230</v>
      </c>
      <c r="D1372" s="834" t="s">
        <v>4292</v>
      </c>
      <c r="E1372" s="835" t="s">
        <v>2262</v>
      </c>
      <c r="F1372" s="833" t="s">
        <v>2225</v>
      </c>
      <c r="G1372" s="833" t="s">
        <v>2969</v>
      </c>
      <c r="H1372" s="833" t="s">
        <v>606</v>
      </c>
      <c r="I1372" s="833" t="s">
        <v>3627</v>
      </c>
      <c r="J1372" s="833" t="s">
        <v>2971</v>
      </c>
      <c r="K1372" s="833" t="s">
        <v>3628</v>
      </c>
      <c r="L1372" s="836">
        <v>108.88</v>
      </c>
      <c r="M1372" s="836">
        <v>108.88</v>
      </c>
      <c r="N1372" s="833">
        <v>1</v>
      </c>
      <c r="O1372" s="837">
        <v>1</v>
      </c>
      <c r="P1372" s="836"/>
      <c r="Q1372" s="838">
        <v>0</v>
      </c>
      <c r="R1372" s="833"/>
      <c r="S1372" s="838">
        <v>0</v>
      </c>
      <c r="T1372" s="837"/>
      <c r="U1372" s="839">
        <v>0</v>
      </c>
    </row>
    <row r="1373" spans="1:21" ht="14.45" customHeight="1" x14ac:dyDescent="0.2">
      <c r="A1373" s="832">
        <v>11</v>
      </c>
      <c r="B1373" s="833" t="s">
        <v>2224</v>
      </c>
      <c r="C1373" s="833" t="s">
        <v>2230</v>
      </c>
      <c r="D1373" s="834" t="s">
        <v>4292</v>
      </c>
      <c r="E1373" s="835" t="s">
        <v>2262</v>
      </c>
      <c r="F1373" s="833" t="s">
        <v>2225</v>
      </c>
      <c r="G1373" s="833" t="s">
        <v>2317</v>
      </c>
      <c r="H1373" s="833" t="s">
        <v>650</v>
      </c>
      <c r="I1373" s="833" t="s">
        <v>1908</v>
      </c>
      <c r="J1373" s="833" t="s">
        <v>874</v>
      </c>
      <c r="K1373" s="833" t="s">
        <v>876</v>
      </c>
      <c r="L1373" s="836">
        <v>0</v>
      </c>
      <c r="M1373" s="836">
        <v>0</v>
      </c>
      <c r="N1373" s="833">
        <v>17</v>
      </c>
      <c r="O1373" s="837">
        <v>8</v>
      </c>
      <c r="P1373" s="836">
        <v>0</v>
      </c>
      <c r="Q1373" s="838"/>
      <c r="R1373" s="833">
        <v>8</v>
      </c>
      <c r="S1373" s="838">
        <v>0.47058823529411764</v>
      </c>
      <c r="T1373" s="837">
        <v>3.5</v>
      </c>
      <c r="U1373" s="839">
        <v>0.4375</v>
      </c>
    </row>
    <row r="1374" spans="1:21" ht="14.45" customHeight="1" x14ac:dyDescent="0.2">
      <c r="A1374" s="832">
        <v>11</v>
      </c>
      <c r="B1374" s="833" t="s">
        <v>2224</v>
      </c>
      <c r="C1374" s="833" t="s">
        <v>2230</v>
      </c>
      <c r="D1374" s="834" t="s">
        <v>4292</v>
      </c>
      <c r="E1374" s="835" t="s">
        <v>2262</v>
      </c>
      <c r="F1374" s="833" t="s">
        <v>2225</v>
      </c>
      <c r="G1374" s="833" t="s">
        <v>2977</v>
      </c>
      <c r="H1374" s="833" t="s">
        <v>606</v>
      </c>
      <c r="I1374" s="833" t="s">
        <v>2978</v>
      </c>
      <c r="J1374" s="833" t="s">
        <v>2979</v>
      </c>
      <c r="K1374" s="833" t="s">
        <v>2045</v>
      </c>
      <c r="L1374" s="836">
        <v>38.56</v>
      </c>
      <c r="M1374" s="836">
        <v>38.56</v>
      </c>
      <c r="N1374" s="833">
        <v>1</v>
      </c>
      <c r="O1374" s="837">
        <v>0.5</v>
      </c>
      <c r="P1374" s="836">
        <v>38.56</v>
      </c>
      <c r="Q1374" s="838">
        <v>1</v>
      </c>
      <c r="R1374" s="833">
        <v>1</v>
      </c>
      <c r="S1374" s="838">
        <v>1</v>
      </c>
      <c r="T1374" s="837">
        <v>0.5</v>
      </c>
      <c r="U1374" s="839">
        <v>1</v>
      </c>
    </row>
    <row r="1375" spans="1:21" ht="14.45" customHeight="1" x14ac:dyDescent="0.2">
      <c r="A1375" s="832">
        <v>11</v>
      </c>
      <c r="B1375" s="833" t="s">
        <v>2224</v>
      </c>
      <c r="C1375" s="833" t="s">
        <v>2230</v>
      </c>
      <c r="D1375" s="834" t="s">
        <v>4292</v>
      </c>
      <c r="E1375" s="835" t="s">
        <v>2262</v>
      </c>
      <c r="F1375" s="833" t="s">
        <v>2225</v>
      </c>
      <c r="G1375" s="833" t="s">
        <v>2298</v>
      </c>
      <c r="H1375" s="833" t="s">
        <v>606</v>
      </c>
      <c r="I1375" s="833" t="s">
        <v>3629</v>
      </c>
      <c r="J1375" s="833" t="s">
        <v>957</v>
      </c>
      <c r="K1375" s="833" t="s">
        <v>3630</v>
      </c>
      <c r="L1375" s="836">
        <v>31.32</v>
      </c>
      <c r="M1375" s="836">
        <v>31.32</v>
      </c>
      <c r="N1375" s="833">
        <v>1</v>
      </c>
      <c r="O1375" s="837">
        <v>1</v>
      </c>
      <c r="P1375" s="836">
        <v>31.32</v>
      </c>
      <c r="Q1375" s="838">
        <v>1</v>
      </c>
      <c r="R1375" s="833">
        <v>1</v>
      </c>
      <c r="S1375" s="838">
        <v>1</v>
      </c>
      <c r="T1375" s="837">
        <v>1</v>
      </c>
      <c r="U1375" s="839">
        <v>1</v>
      </c>
    </row>
    <row r="1376" spans="1:21" ht="14.45" customHeight="1" x14ac:dyDescent="0.2">
      <c r="A1376" s="832">
        <v>11</v>
      </c>
      <c r="B1376" s="833" t="s">
        <v>2224</v>
      </c>
      <c r="C1376" s="833" t="s">
        <v>2230</v>
      </c>
      <c r="D1376" s="834" t="s">
        <v>4292</v>
      </c>
      <c r="E1376" s="835" t="s">
        <v>2262</v>
      </c>
      <c r="F1376" s="833" t="s">
        <v>2225</v>
      </c>
      <c r="G1376" s="833" t="s">
        <v>2298</v>
      </c>
      <c r="H1376" s="833" t="s">
        <v>606</v>
      </c>
      <c r="I1376" s="833" t="s">
        <v>2443</v>
      </c>
      <c r="J1376" s="833" t="s">
        <v>2300</v>
      </c>
      <c r="K1376" s="833" t="s">
        <v>2444</v>
      </c>
      <c r="L1376" s="836">
        <v>93.96</v>
      </c>
      <c r="M1376" s="836">
        <v>187.92</v>
      </c>
      <c r="N1376" s="833">
        <v>2</v>
      </c>
      <c r="O1376" s="837">
        <v>1.5</v>
      </c>
      <c r="P1376" s="836">
        <v>187.92</v>
      </c>
      <c r="Q1376" s="838">
        <v>1</v>
      </c>
      <c r="R1376" s="833">
        <v>2</v>
      </c>
      <c r="S1376" s="838">
        <v>1</v>
      </c>
      <c r="T1376" s="837">
        <v>1.5</v>
      </c>
      <c r="U1376" s="839">
        <v>1</v>
      </c>
    </row>
    <row r="1377" spans="1:21" ht="14.45" customHeight="1" x14ac:dyDescent="0.2">
      <c r="A1377" s="832">
        <v>11</v>
      </c>
      <c r="B1377" s="833" t="s">
        <v>2224</v>
      </c>
      <c r="C1377" s="833" t="s">
        <v>2230</v>
      </c>
      <c r="D1377" s="834" t="s">
        <v>4292</v>
      </c>
      <c r="E1377" s="835" t="s">
        <v>2262</v>
      </c>
      <c r="F1377" s="833" t="s">
        <v>2225</v>
      </c>
      <c r="G1377" s="833" t="s">
        <v>2298</v>
      </c>
      <c r="H1377" s="833" t="s">
        <v>606</v>
      </c>
      <c r="I1377" s="833" t="s">
        <v>3631</v>
      </c>
      <c r="J1377" s="833" t="s">
        <v>3452</v>
      </c>
      <c r="K1377" s="833" t="s">
        <v>3630</v>
      </c>
      <c r="L1377" s="836">
        <v>31.32</v>
      </c>
      <c r="M1377" s="836">
        <v>31.32</v>
      </c>
      <c r="N1377" s="833">
        <v>1</v>
      </c>
      <c r="O1377" s="837">
        <v>1</v>
      </c>
      <c r="P1377" s="836"/>
      <c r="Q1377" s="838">
        <v>0</v>
      </c>
      <c r="R1377" s="833"/>
      <c r="S1377" s="838">
        <v>0</v>
      </c>
      <c r="T1377" s="837"/>
      <c r="U1377" s="839">
        <v>0</v>
      </c>
    </row>
    <row r="1378" spans="1:21" ht="14.45" customHeight="1" x14ac:dyDescent="0.2">
      <c r="A1378" s="832">
        <v>11</v>
      </c>
      <c r="B1378" s="833" t="s">
        <v>2224</v>
      </c>
      <c r="C1378" s="833" t="s">
        <v>2230</v>
      </c>
      <c r="D1378" s="834" t="s">
        <v>4292</v>
      </c>
      <c r="E1378" s="835" t="s">
        <v>2262</v>
      </c>
      <c r="F1378" s="833" t="s">
        <v>2225</v>
      </c>
      <c r="G1378" s="833" t="s">
        <v>2298</v>
      </c>
      <c r="H1378" s="833" t="s">
        <v>606</v>
      </c>
      <c r="I1378" s="833" t="s">
        <v>3451</v>
      </c>
      <c r="J1378" s="833" t="s">
        <v>3452</v>
      </c>
      <c r="K1378" s="833" t="s">
        <v>3453</v>
      </c>
      <c r="L1378" s="836">
        <v>93.96</v>
      </c>
      <c r="M1378" s="836">
        <v>93.96</v>
      </c>
      <c r="N1378" s="833">
        <v>1</v>
      </c>
      <c r="O1378" s="837">
        <v>1</v>
      </c>
      <c r="P1378" s="836">
        <v>93.96</v>
      </c>
      <c r="Q1378" s="838">
        <v>1</v>
      </c>
      <c r="R1378" s="833">
        <v>1</v>
      </c>
      <c r="S1378" s="838">
        <v>1</v>
      </c>
      <c r="T1378" s="837">
        <v>1</v>
      </c>
      <c r="U1378" s="839">
        <v>1</v>
      </c>
    </row>
    <row r="1379" spans="1:21" ht="14.45" customHeight="1" x14ac:dyDescent="0.2">
      <c r="A1379" s="832">
        <v>11</v>
      </c>
      <c r="B1379" s="833" t="s">
        <v>2224</v>
      </c>
      <c r="C1379" s="833" t="s">
        <v>2230</v>
      </c>
      <c r="D1379" s="834" t="s">
        <v>4292</v>
      </c>
      <c r="E1379" s="835" t="s">
        <v>2262</v>
      </c>
      <c r="F1379" s="833" t="s">
        <v>2225</v>
      </c>
      <c r="G1379" s="833" t="s">
        <v>2298</v>
      </c>
      <c r="H1379" s="833" t="s">
        <v>606</v>
      </c>
      <c r="I1379" s="833" t="s">
        <v>2299</v>
      </c>
      <c r="J1379" s="833" t="s">
        <v>2300</v>
      </c>
      <c r="K1379" s="833" t="s">
        <v>2301</v>
      </c>
      <c r="L1379" s="836">
        <v>140.94999999999999</v>
      </c>
      <c r="M1379" s="836">
        <v>281.89999999999998</v>
      </c>
      <c r="N1379" s="833">
        <v>2</v>
      </c>
      <c r="O1379" s="837">
        <v>1</v>
      </c>
      <c r="P1379" s="836">
        <v>281.89999999999998</v>
      </c>
      <c r="Q1379" s="838">
        <v>1</v>
      </c>
      <c r="R1379" s="833">
        <v>2</v>
      </c>
      <c r="S1379" s="838">
        <v>1</v>
      </c>
      <c r="T1379" s="837">
        <v>1</v>
      </c>
      <c r="U1379" s="839">
        <v>1</v>
      </c>
    </row>
    <row r="1380" spans="1:21" ht="14.45" customHeight="1" x14ac:dyDescent="0.2">
      <c r="A1380" s="832">
        <v>11</v>
      </c>
      <c r="B1380" s="833" t="s">
        <v>2224</v>
      </c>
      <c r="C1380" s="833" t="s">
        <v>2230</v>
      </c>
      <c r="D1380" s="834" t="s">
        <v>4292</v>
      </c>
      <c r="E1380" s="835" t="s">
        <v>2262</v>
      </c>
      <c r="F1380" s="833" t="s">
        <v>2225</v>
      </c>
      <c r="G1380" s="833" t="s">
        <v>2298</v>
      </c>
      <c r="H1380" s="833" t="s">
        <v>606</v>
      </c>
      <c r="I1380" s="833" t="s">
        <v>3632</v>
      </c>
      <c r="J1380" s="833" t="s">
        <v>3633</v>
      </c>
      <c r="K1380" s="833" t="s">
        <v>3450</v>
      </c>
      <c r="L1380" s="836">
        <v>140.94999999999999</v>
      </c>
      <c r="M1380" s="836">
        <v>140.94999999999999</v>
      </c>
      <c r="N1380" s="833">
        <v>1</v>
      </c>
      <c r="O1380" s="837">
        <v>1</v>
      </c>
      <c r="P1380" s="836">
        <v>140.94999999999999</v>
      </c>
      <c r="Q1380" s="838">
        <v>1</v>
      </c>
      <c r="R1380" s="833">
        <v>1</v>
      </c>
      <c r="S1380" s="838">
        <v>1</v>
      </c>
      <c r="T1380" s="837">
        <v>1</v>
      </c>
      <c r="U1380" s="839">
        <v>1</v>
      </c>
    </row>
    <row r="1381" spans="1:21" ht="14.45" customHeight="1" x14ac:dyDescent="0.2">
      <c r="A1381" s="832">
        <v>11</v>
      </c>
      <c r="B1381" s="833" t="s">
        <v>2224</v>
      </c>
      <c r="C1381" s="833" t="s">
        <v>2230</v>
      </c>
      <c r="D1381" s="834" t="s">
        <v>4292</v>
      </c>
      <c r="E1381" s="835" t="s">
        <v>2262</v>
      </c>
      <c r="F1381" s="833" t="s">
        <v>2225</v>
      </c>
      <c r="G1381" s="833" t="s">
        <v>2298</v>
      </c>
      <c r="H1381" s="833" t="s">
        <v>606</v>
      </c>
      <c r="I1381" s="833" t="s">
        <v>3455</v>
      </c>
      <c r="J1381" s="833" t="s">
        <v>3352</v>
      </c>
      <c r="K1381" s="833" t="s">
        <v>3456</v>
      </c>
      <c r="L1381" s="836">
        <v>54.46</v>
      </c>
      <c r="M1381" s="836">
        <v>54.46</v>
      </c>
      <c r="N1381" s="833">
        <v>1</v>
      </c>
      <c r="O1381" s="837">
        <v>1</v>
      </c>
      <c r="P1381" s="836">
        <v>54.46</v>
      </c>
      <c r="Q1381" s="838">
        <v>1</v>
      </c>
      <c r="R1381" s="833">
        <v>1</v>
      </c>
      <c r="S1381" s="838">
        <v>1</v>
      </c>
      <c r="T1381" s="837">
        <v>1</v>
      </c>
      <c r="U1381" s="839">
        <v>1</v>
      </c>
    </row>
    <row r="1382" spans="1:21" ht="14.45" customHeight="1" x14ac:dyDescent="0.2">
      <c r="A1382" s="832">
        <v>11</v>
      </c>
      <c r="B1382" s="833" t="s">
        <v>2224</v>
      </c>
      <c r="C1382" s="833" t="s">
        <v>2230</v>
      </c>
      <c r="D1382" s="834" t="s">
        <v>4292</v>
      </c>
      <c r="E1382" s="835" t="s">
        <v>2262</v>
      </c>
      <c r="F1382" s="833" t="s">
        <v>2225</v>
      </c>
      <c r="G1382" s="833" t="s">
        <v>2447</v>
      </c>
      <c r="H1382" s="833" t="s">
        <v>606</v>
      </c>
      <c r="I1382" s="833" t="s">
        <v>3285</v>
      </c>
      <c r="J1382" s="833" t="s">
        <v>1088</v>
      </c>
      <c r="K1382" s="833" t="s">
        <v>3286</v>
      </c>
      <c r="L1382" s="836">
        <v>0</v>
      </c>
      <c r="M1382" s="836">
        <v>0</v>
      </c>
      <c r="N1382" s="833">
        <v>1</v>
      </c>
      <c r="O1382" s="837">
        <v>0.5</v>
      </c>
      <c r="P1382" s="836">
        <v>0</v>
      </c>
      <c r="Q1382" s="838"/>
      <c r="R1382" s="833">
        <v>1</v>
      </c>
      <c r="S1382" s="838">
        <v>1</v>
      </c>
      <c r="T1382" s="837">
        <v>0.5</v>
      </c>
      <c r="U1382" s="839">
        <v>1</v>
      </c>
    </row>
    <row r="1383" spans="1:21" ht="14.45" customHeight="1" x14ac:dyDescent="0.2">
      <c r="A1383" s="832">
        <v>11</v>
      </c>
      <c r="B1383" s="833" t="s">
        <v>2224</v>
      </c>
      <c r="C1383" s="833" t="s">
        <v>2230</v>
      </c>
      <c r="D1383" s="834" t="s">
        <v>4292</v>
      </c>
      <c r="E1383" s="835" t="s">
        <v>2262</v>
      </c>
      <c r="F1383" s="833" t="s">
        <v>2225</v>
      </c>
      <c r="G1383" s="833" t="s">
        <v>2447</v>
      </c>
      <c r="H1383" s="833" t="s">
        <v>606</v>
      </c>
      <c r="I1383" s="833" t="s">
        <v>2657</v>
      </c>
      <c r="J1383" s="833" t="s">
        <v>2452</v>
      </c>
      <c r="K1383" s="833" t="s">
        <v>2658</v>
      </c>
      <c r="L1383" s="836">
        <v>387.73</v>
      </c>
      <c r="M1383" s="836">
        <v>775.46</v>
      </c>
      <c r="N1383" s="833">
        <v>2</v>
      </c>
      <c r="O1383" s="837">
        <v>1</v>
      </c>
      <c r="P1383" s="836"/>
      <c r="Q1383" s="838">
        <v>0</v>
      </c>
      <c r="R1383" s="833"/>
      <c r="S1383" s="838">
        <v>0</v>
      </c>
      <c r="T1383" s="837"/>
      <c r="U1383" s="839">
        <v>0</v>
      </c>
    </row>
    <row r="1384" spans="1:21" ht="14.45" customHeight="1" x14ac:dyDescent="0.2">
      <c r="A1384" s="832">
        <v>11</v>
      </c>
      <c r="B1384" s="833" t="s">
        <v>2224</v>
      </c>
      <c r="C1384" s="833" t="s">
        <v>2230</v>
      </c>
      <c r="D1384" s="834" t="s">
        <v>4292</v>
      </c>
      <c r="E1384" s="835" t="s">
        <v>2262</v>
      </c>
      <c r="F1384" s="833" t="s">
        <v>2225</v>
      </c>
      <c r="G1384" s="833" t="s">
        <v>2447</v>
      </c>
      <c r="H1384" s="833" t="s">
        <v>606</v>
      </c>
      <c r="I1384" s="833" t="s">
        <v>2984</v>
      </c>
      <c r="J1384" s="833" t="s">
        <v>2985</v>
      </c>
      <c r="K1384" s="833" t="s">
        <v>2453</v>
      </c>
      <c r="L1384" s="836">
        <v>177.92</v>
      </c>
      <c r="M1384" s="836">
        <v>355.84</v>
      </c>
      <c r="N1384" s="833">
        <v>2</v>
      </c>
      <c r="O1384" s="837">
        <v>0.5</v>
      </c>
      <c r="P1384" s="836">
        <v>355.84</v>
      </c>
      <c r="Q1384" s="838">
        <v>1</v>
      </c>
      <c r="R1384" s="833">
        <v>2</v>
      </c>
      <c r="S1384" s="838">
        <v>1</v>
      </c>
      <c r="T1384" s="837">
        <v>0.5</v>
      </c>
      <c r="U1384" s="839">
        <v>1</v>
      </c>
    </row>
    <row r="1385" spans="1:21" ht="14.45" customHeight="1" x14ac:dyDescent="0.2">
      <c r="A1385" s="832">
        <v>11</v>
      </c>
      <c r="B1385" s="833" t="s">
        <v>2224</v>
      </c>
      <c r="C1385" s="833" t="s">
        <v>2230</v>
      </c>
      <c r="D1385" s="834" t="s">
        <v>4292</v>
      </c>
      <c r="E1385" s="835" t="s">
        <v>2262</v>
      </c>
      <c r="F1385" s="833" t="s">
        <v>2225</v>
      </c>
      <c r="G1385" s="833" t="s">
        <v>2993</v>
      </c>
      <c r="H1385" s="833" t="s">
        <v>606</v>
      </c>
      <c r="I1385" s="833" t="s">
        <v>2994</v>
      </c>
      <c r="J1385" s="833" t="s">
        <v>1203</v>
      </c>
      <c r="K1385" s="833" t="s">
        <v>2995</v>
      </c>
      <c r="L1385" s="836">
        <v>0</v>
      </c>
      <c r="M1385" s="836">
        <v>0</v>
      </c>
      <c r="N1385" s="833">
        <v>1</v>
      </c>
      <c r="O1385" s="837">
        <v>1</v>
      </c>
      <c r="P1385" s="836">
        <v>0</v>
      </c>
      <c r="Q1385" s="838"/>
      <c r="R1385" s="833">
        <v>1</v>
      </c>
      <c r="S1385" s="838">
        <v>1</v>
      </c>
      <c r="T1385" s="837">
        <v>1</v>
      </c>
      <c r="U1385" s="839">
        <v>1</v>
      </c>
    </row>
    <row r="1386" spans="1:21" ht="14.45" customHeight="1" x14ac:dyDescent="0.2">
      <c r="A1386" s="832">
        <v>11</v>
      </c>
      <c r="B1386" s="833" t="s">
        <v>2224</v>
      </c>
      <c r="C1386" s="833" t="s">
        <v>2230</v>
      </c>
      <c r="D1386" s="834" t="s">
        <v>4292</v>
      </c>
      <c r="E1386" s="835" t="s">
        <v>2262</v>
      </c>
      <c r="F1386" s="833" t="s">
        <v>2225</v>
      </c>
      <c r="G1386" s="833" t="s">
        <v>2458</v>
      </c>
      <c r="H1386" s="833" t="s">
        <v>606</v>
      </c>
      <c r="I1386" s="833" t="s">
        <v>2459</v>
      </c>
      <c r="J1386" s="833" t="s">
        <v>2460</v>
      </c>
      <c r="K1386" s="833" t="s">
        <v>2461</v>
      </c>
      <c r="L1386" s="836">
        <v>99.94</v>
      </c>
      <c r="M1386" s="836">
        <v>299.82</v>
      </c>
      <c r="N1386" s="833">
        <v>3</v>
      </c>
      <c r="O1386" s="837">
        <v>1</v>
      </c>
      <c r="P1386" s="836">
        <v>299.82</v>
      </c>
      <c r="Q1386" s="838">
        <v>1</v>
      </c>
      <c r="R1386" s="833">
        <v>3</v>
      </c>
      <c r="S1386" s="838">
        <v>1</v>
      </c>
      <c r="T1386" s="837">
        <v>1</v>
      </c>
      <c r="U1386" s="839">
        <v>1</v>
      </c>
    </row>
    <row r="1387" spans="1:21" ht="14.45" customHeight="1" x14ac:dyDescent="0.2">
      <c r="A1387" s="832">
        <v>11</v>
      </c>
      <c r="B1387" s="833" t="s">
        <v>2224</v>
      </c>
      <c r="C1387" s="833" t="s">
        <v>2230</v>
      </c>
      <c r="D1387" s="834" t="s">
        <v>4292</v>
      </c>
      <c r="E1387" s="835" t="s">
        <v>2262</v>
      </c>
      <c r="F1387" s="833" t="s">
        <v>2225</v>
      </c>
      <c r="G1387" s="833" t="s">
        <v>2458</v>
      </c>
      <c r="H1387" s="833" t="s">
        <v>606</v>
      </c>
      <c r="I1387" s="833" t="s">
        <v>3000</v>
      </c>
      <c r="J1387" s="833" t="s">
        <v>3001</v>
      </c>
      <c r="K1387" s="833" t="s">
        <v>3002</v>
      </c>
      <c r="L1387" s="836">
        <v>50.32</v>
      </c>
      <c r="M1387" s="836">
        <v>50.32</v>
      </c>
      <c r="N1387" s="833">
        <v>1</v>
      </c>
      <c r="O1387" s="837">
        <v>1</v>
      </c>
      <c r="P1387" s="836">
        <v>50.32</v>
      </c>
      <c r="Q1387" s="838">
        <v>1</v>
      </c>
      <c r="R1387" s="833">
        <v>1</v>
      </c>
      <c r="S1387" s="838">
        <v>1</v>
      </c>
      <c r="T1387" s="837">
        <v>1</v>
      </c>
      <c r="U1387" s="839">
        <v>1</v>
      </c>
    </row>
    <row r="1388" spans="1:21" ht="14.45" customHeight="1" x14ac:dyDescent="0.2">
      <c r="A1388" s="832">
        <v>11</v>
      </c>
      <c r="B1388" s="833" t="s">
        <v>2224</v>
      </c>
      <c r="C1388" s="833" t="s">
        <v>2230</v>
      </c>
      <c r="D1388" s="834" t="s">
        <v>4292</v>
      </c>
      <c r="E1388" s="835" t="s">
        <v>2262</v>
      </c>
      <c r="F1388" s="833" t="s">
        <v>2225</v>
      </c>
      <c r="G1388" s="833" t="s">
        <v>2458</v>
      </c>
      <c r="H1388" s="833" t="s">
        <v>606</v>
      </c>
      <c r="I1388" s="833" t="s">
        <v>2467</v>
      </c>
      <c r="J1388" s="833" t="s">
        <v>991</v>
      </c>
      <c r="K1388" s="833" t="s">
        <v>2468</v>
      </c>
      <c r="L1388" s="836">
        <v>50.32</v>
      </c>
      <c r="M1388" s="836">
        <v>805.12</v>
      </c>
      <c r="N1388" s="833">
        <v>16</v>
      </c>
      <c r="O1388" s="837">
        <v>8.5</v>
      </c>
      <c r="P1388" s="836">
        <v>452.88</v>
      </c>
      <c r="Q1388" s="838">
        <v>0.5625</v>
      </c>
      <c r="R1388" s="833">
        <v>9</v>
      </c>
      <c r="S1388" s="838">
        <v>0.5625</v>
      </c>
      <c r="T1388" s="837">
        <v>4.5</v>
      </c>
      <c r="U1388" s="839">
        <v>0.52941176470588236</v>
      </c>
    </row>
    <row r="1389" spans="1:21" ht="14.45" customHeight="1" x14ac:dyDescent="0.2">
      <c r="A1389" s="832">
        <v>11</v>
      </c>
      <c r="B1389" s="833" t="s">
        <v>2224</v>
      </c>
      <c r="C1389" s="833" t="s">
        <v>2230</v>
      </c>
      <c r="D1389" s="834" t="s">
        <v>4292</v>
      </c>
      <c r="E1389" s="835" t="s">
        <v>2262</v>
      </c>
      <c r="F1389" s="833" t="s">
        <v>2225</v>
      </c>
      <c r="G1389" s="833" t="s">
        <v>2342</v>
      </c>
      <c r="H1389" s="833" t="s">
        <v>650</v>
      </c>
      <c r="I1389" s="833" t="s">
        <v>1991</v>
      </c>
      <c r="J1389" s="833" t="s">
        <v>1013</v>
      </c>
      <c r="K1389" s="833" t="s">
        <v>1992</v>
      </c>
      <c r="L1389" s="836">
        <v>154.36000000000001</v>
      </c>
      <c r="M1389" s="836">
        <v>771.80000000000007</v>
      </c>
      <c r="N1389" s="833">
        <v>5</v>
      </c>
      <c r="O1389" s="837">
        <v>3</v>
      </c>
      <c r="P1389" s="836">
        <v>617.44000000000005</v>
      </c>
      <c r="Q1389" s="838">
        <v>0.8</v>
      </c>
      <c r="R1389" s="833">
        <v>4</v>
      </c>
      <c r="S1389" s="838">
        <v>0.8</v>
      </c>
      <c r="T1389" s="837">
        <v>2</v>
      </c>
      <c r="U1389" s="839">
        <v>0.66666666666666663</v>
      </c>
    </row>
    <row r="1390" spans="1:21" ht="14.45" customHeight="1" x14ac:dyDescent="0.2">
      <c r="A1390" s="832">
        <v>11</v>
      </c>
      <c r="B1390" s="833" t="s">
        <v>2224</v>
      </c>
      <c r="C1390" s="833" t="s">
        <v>2230</v>
      </c>
      <c r="D1390" s="834" t="s">
        <v>4292</v>
      </c>
      <c r="E1390" s="835" t="s">
        <v>2262</v>
      </c>
      <c r="F1390" s="833" t="s">
        <v>2227</v>
      </c>
      <c r="G1390" s="833" t="s">
        <v>2274</v>
      </c>
      <c r="H1390" s="833" t="s">
        <v>606</v>
      </c>
      <c r="I1390" s="833" t="s">
        <v>2275</v>
      </c>
      <c r="J1390" s="833" t="s">
        <v>2276</v>
      </c>
      <c r="K1390" s="833"/>
      <c r="L1390" s="836">
        <v>245.43</v>
      </c>
      <c r="M1390" s="836">
        <v>245.43</v>
      </c>
      <c r="N1390" s="833">
        <v>1</v>
      </c>
      <c r="O1390" s="837">
        <v>1</v>
      </c>
      <c r="P1390" s="836">
        <v>245.43</v>
      </c>
      <c r="Q1390" s="838">
        <v>1</v>
      </c>
      <c r="R1390" s="833">
        <v>1</v>
      </c>
      <c r="S1390" s="838">
        <v>1</v>
      </c>
      <c r="T1390" s="837">
        <v>1</v>
      </c>
      <c r="U1390" s="839">
        <v>1</v>
      </c>
    </row>
    <row r="1391" spans="1:21" ht="14.45" customHeight="1" x14ac:dyDescent="0.2">
      <c r="A1391" s="832">
        <v>11</v>
      </c>
      <c r="B1391" s="833" t="s">
        <v>2224</v>
      </c>
      <c r="C1391" s="833" t="s">
        <v>2230</v>
      </c>
      <c r="D1391" s="834" t="s">
        <v>4292</v>
      </c>
      <c r="E1391" s="835" t="s">
        <v>2262</v>
      </c>
      <c r="F1391" s="833" t="s">
        <v>2227</v>
      </c>
      <c r="G1391" s="833" t="s">
        <v>2274</v>
      </c>
      <c r="H1391" s="833" t="s">
        <v>606</v>
      </c>
      <c r="I1391" s="833" t="s">
        <v>2302</v>
      </c>
      <c r="J1391" s="833" t="s">
        <v>2276</v>
      </c>
      <c r="K1391" s="833"/>
      <c r="L1391" s="836">
        <v>748.12</v>
      </c>
      <c r="M1391" s="836">
        <v>748.12</v>
      </c>
      <c r="N1391" s="833">
        <v>1</v>
      </c>
      <c r="O1391" s="837">
        <v>1</v>
      </c>
      <c r="P1391" s="836">
        <v>748.12</v>
      </c>
      <c r="Q1391" s="838">
        <v>1</v>
      </c>
      <c r="R1391" s="833">
        <v>1</v>
      </c>
      <c r="S1391" s="838">
        <v>1</v>
      </c>
      <c r="T1391" s="837">
        <v>1</v>
      </c>
      <c r="U1391" s="839">
        <v>1</v>
      </c>
    </row>
    <row r="1392" spans="1:21" ht="14.45" customHeight="1" x14ac:dyDescent="0.2">
      <c r="A1392" s="832">
        <v>11</v>
      </c>
      <c r="B1392" s="833" t="s">
        <v>2224</v>
      </c>
      <c r="C1392" s="833" t="s">
        <v>2230</v>
      </c>
      <c r="D1392" s="834" t="s">
        <v>4292</v>
      </c>
      <c r="E1392" s="835" t="s">
        <v>2262</v>
      </c>
      <c r="F1392" s="833" t="s">
        <v>2227</v>
      </c>
      <c r="G1392" s="833" t="s">
        <v>2274</v>
      </c>
      <c r="H1392" s="833" t="s">
        <v>606</v>
      </c>
      <c r="I1392" s="833" t="s">
        <v>3406</v>
      </c>
      <c r="J1392" s="833" t="s">
        <v>2276</v>
      </c>
      <c r="K1392" s="833"/>
      <c r="L1392" s="836">
        <v>5000</v>
      </c>
      <c r="M1392" s="836">
        <v>5000</v>
      </c>
      <c r="N1392" s="833">
        <v>1</v>
      </c>
      <c r="O1392" s="837">
        <v>1</v>
      </c>
      <c r="P1392" s="836"/>
      <c r="Q1392" s="838">
        <v>0</v>
      </c>
      <c r="R1392" s="833"/>
      <c r="S1392" s="838">
        <v>0</v>
      </c>
      <c r="T1392" s="837"/>
      <c r="U1392" s="839">
        <v>0</v>
      </c>
    </row>
    <row r="1393" spans="1:21" ht="14.45" customHeight="1" x14ac:dyDescent="0.2">
      <c r="A1393" s="832">
        <v>11</v>
      </c>
      <c r="B1393" s="833" t="s">
        <v>2224</v>
      </c>
      <c r="C1393" s="833" t="s">
        <v>2230</v>
      </c>
      <c r="D1393" s="834" t="s">
        <v>4292</v>
      </c>
      <c r="E1393" s="835" t="s">
        <v>2262</v>
      </c>
      <c r="F1393" s="833" t="s">
        <v>2227</v>
      </c>
      <c r="G1393" s="833" t="s">
        <v>2274</v>
      </c>
      <c r="H1393" s="833" t="s">
        <v>606</v>
      </c>
      <c r="I1393" s="833" t="s">
        <v>2500</v>
      </c>
      <c r="J1393" s="833" t="s">
        <v>2276</v>
      </c>
      <c r="K1393" s="833"/>
      <c r="L1393" s="836">
        <v>600</v>
      </c>
      <c r="M1393" s="836">
        <v>1200</v>
      </c>
      <c r="N1393" s="833">
        <v>2</v>
      </c>
      <c r="O1393" s="837">
        <v>1</v>
      </c>
      <c r="P1393" s="836">
        <v>1200</v>
      </c>
      <c r="Q1393" s="838">
        <v>1</v>
      </c>
      <c r="R1393" s="833">
        <v>2</v>
      </c>
      <c r="S1393" s="838">
        <v>1</v>
      </c>
      <c r="T1393" s="837">
        <v>1</v>
      </c>
      <c r="U1393" s="839">
        <v>1</v>
      </c>
    </row>
    <row r="1394" spans="1:21" ht="14.45" customHeight="1" x14ac:dyDescent="0.2">
      <c r="A1394" s="832">
        <v>11</v>
      </c>
      <c r="B1394" s="833" t="s">
        <v>2224</v>
      </c>
      <c r="C1394" s="833" t="s">
        <v>2230</v>
      </c>
      <c r="D1394" s="834" t="s">
        <v>4292</v>
      </c>
      <c r="E1394" s="835" t="s">
        <v>2262</v>
      </c>
      <c r="F1394" s="833" t="s">
        <v>2227</v>
      </c>
      <c r="G1394" s="833" t="s">
        <v>2274</v>
      </c>
      <c r="H1394" s="833" t="s">
        <v>606</v>
      </c>
      <c r="I1394" s="833" t="s">
        <v>2345</v>
      </c>
      <c r="J1394" s="833" t="s">
        <v>2276</v>
      </c>
      <c r="K1394" s="833"/>
      <c r="L1394" s="836">
        <v>200</v>
      </c>
      <c r="M1394" s="836">
        <v>1000</v>
      </c>
      <c r="N1394" s="833">
        <v>5</v>
      </c>
      <c r="O1394" s="837">
        <v>3</v>
      </c>
      <c r="P1394" s="836">
        <v>600</v>
      </c>
      <c r="Q1394" s="838">
        <v>0.6</v>
      </c>
      <c r="R1394" s="833">
        <v>3</v>
      </c>
      <c r="S1394" s="838">
        <v>0.6</v>
      </c>
      <c r="T1394" s="837">
        <v>2</v>
      </c>
      <c r="U1394" s="839">
        <v>0.66666666666666663</v>
      </c>
    </row>
    <row r="1395" spans="1:21" ht="14.45" customHeight="1" x14ac:dyDescent="0.2">
      <c r="A1395" s="832">
        <v>11</v>
      </c>
      <c r="B1395" s="833" t="s">
        <v>2224</v>
      </c>
      <c r="C1395" s="833" t="s">
        <v>2230</v>
      </c>
      <c r="D1395" s="834" t="s">
        <v>4292</v>
      </c>
      <c r="E1395" s="835" t="s">
        <v>2262</v>
      </c>
      <c r="F1395" s="833" t="s">
        <v>2227</v>
      </c>
      <c r="G1395" s="833" t="s">
        <v>2274</v>
      </c>
      <c r="H1395" s="833" t="s">
        <v>606</v>
      </c>
      <c r="I1395" s="833" t="s">
        <v>2293</v>
      </c>
      <c r="J1395" s="833" t="s">
        <v>2276</v>
      </c>
      <c r="K1395" s="833"/>
      <c r="L1395" s="836">
        <v>278.75</v>
      </c>
      <c r="M1395" s="836">
        <v>2230</v>
      </c>
      <c r="N1395" s="833">
        <v>8</v>
      </c>
      <c r="O1395" s="837">
        <v>5</v>
      </c>
      <c r="P1395" s="836">
        <v>1951.25</v>
      </c>
      <c r="Q1395" s="838">
        <v>0.875</v>
      </c>
      <c r="R1395" s="833">
        <v>7</v>
      </c>
      <c r="S1395" s="838">
        <v>0.875</v>
      </c>
      <c r="T1395" s="837">
        <v>4</v>
      </c>
      <c r="U1395" s="839">
        <v>0.8</v>
      </c>
    </row>
    <row r="1396" spans="1:21" ht="14.45" customHeight="1" x14ac:dyDescent="0.2">
      <c r="A1396" s="832">
        <v>11</v>
      </c>
      <c r="B1396" s="833" t="s">
        <v>2224</v>
      </c>
      <c r="C1396" s="833" t="s">
        <v>2230</v>
      </c>
      <c r="D1396" s="834" t="s">
        <v>4292</v>
      </c>
      <c r="E1396" s="835" t="s">
        <v>2262</v>
      </c>
      <c r="F1396" s="833" t="s">
        <v>2227</v>
      </c>
      <c r="G1396" s="833" t="s">
        <v>2274</v>
      </c>
      <c r="H1396" s="833" t="s">
        <v>606</v>
      </c>
      <c r="I1396" s="833" t="s">
        <v>2680</v>
      </c>
      <c r="J1396" s="833" t="s">
        <v>2276</v>
      </c>
      <c r="K1396" s="833"/>
      <c r="L1396" s="836">
        <v>300</v>
      </c>
      <c r="M1396" s="836">
        <v>300</v>
      </c>
      <c r="N1396" s="833">
        <v>1</v>
      </c>
      <c r="O1396" s="837">
        <v>1</v>
      </c>
      <c r="P1396" s="836"/>
      <c r="Q1396" s="838">
        <v>0</v>
      </c>
      <c r="R1396" s="833"/>
      <c r="S1396" s="838">
        <v>0</v>
      </c>
      <c r="T1396" s="837"/>
      <c r="U1396" s="839">
        <v>0</v>
      </c>
    </row>
    <row r="1397" spans="1:21" ht="14.45" customHeight="1" x14ac:dyDescent="0.2">
      <c r="A1397" s="832">
        <v>11</v>
      </c>
      <c r="B1397" s="833" t="s">
        <v>2224</v>
      </c>
      <c r="C1397" s="833" t="s">
        <v>2230</v>
      </c>
      <c r="D1397" s="834" t="s">
        <v>4292</v>
      </c>
      <c r="E1397" s="835" t="s">
        <v>2262</v>
      </c>
      <c r="F1397" s="833" t="s">
        <v>2227</v>
      </c>
      <c r="G1397" s="833" t="s">
        <v>2274</v>
      </c>
      <c r="H1397" s="833" t="s">
        <v>606</v>
      </c>
      <c r="I1397" s="833" t="s">
        <v>3549</v>
      </c>
      <c r="J1397" s="833" t="s">
        <v>2276</v>
      </c>
      <c r="K1397" s="833"/>
      <c r="L1397" s="836">
        <v>1659.44</v>
      </c>
      <c r="M1397" s="836">
        <v>1659.44</v>
      </c>
      <c r="N1397" s="833">
        <v>1</v>
      </c>
      <c r="O1397" s="837">
        <v>1</v>
      </c>
      <c r="P1397" s="836">
        <v>1659.44</v>
      </c>
      <c r="Q1397" s="838">
        <v>1</v>
      </c>
      <c r="R1397" s="833">
        <v>1</v>
      </c>
      <c r="S1397" s="838">
        <v>1</v>
      </c>
      <c r="T1397" s="837">
        <v>1</v>
      </c>
      <c r="U1397" s="839">
        <v>1</v>
      </c>
    </row>
    <row r="1398" spans="1:21" ht="14.45" customHeight="1" x14ac:dyDescent="0.2">
      <c r="A1398" s="832">
        <v>11</v>
      </c>
      <c r="B1398" s="833" t="s">
        <v>2224</v>
      </c>
      <c r="C1398" s="833" t="s">
        <v>2230</v>
      </c>
      <c r="D1398" s="834" t="s">
        <v>4292</v>
      </c>
      <c r="E1398" s="835" t="s">
        <v>2262</v>
      </c>
      <c r="F1398" s="833" t="s">
        <v>2227</v>
      </c>
      <c r="G1398" s="833" t="s">
        <v>2274</v>
      </c>
      <c r="H1398" s="833" t="s">
        <v>606</v>
      </c>
      <c r="I1398" s="833" t="s">
        <v>2505</v>
      </c>
      <c r="J1398" s="833" t="s">
        <v>2276</v>
      </c>
      <c r="K1398" s="833"/>
      <c r="L1398" s="836">
        <v>600</v>
      </c>
      <c r="M1398" s="836">
        <v>600</v>
      </c>
      <c r="N1398" s="833">
        <v>1</v>
      </c>
      <c r="O1398" s="837">
        <v>1</v>
      </c>
      <c r="P1398" s="836"/>
      <c r="Q1398" s="838">
        <v>0</v>
      </c>
      <c r="R1398" s="833"/>
      <c r="S1398" s="838">
        <v>0</v>
      </c>
      <c r="T1398" s="837"/>
      <c r="U1398" s="839">
        <v>0</v>
      </c>
    </row>
    <row r="1399" spans="1:21" ht="14.45" customHeight="1" x14ac:dyDescent="0.2">
      <c r="A1399" s="832">
        <v>11</v>
      </c>
      <c r="B1399" s="833" t="s">
        <v>2224</v>
      </c>
      <c r="C1399" s="833" t="s">
        <v>2230</v>
      </c>
      <c r="D1399" s="834" t="s">
        <v>4292</v>
      </c>
      <c r="E1399" s="835" t="s">
        <v>2262</v>
      </c>
      <c r="F1399" s="833" t="s">
        <v>2227</v>
      </c>
      <c r="G1399" s="833" t="s">
        <v>2274</v>
      </c>
      <c r="H1399" s="833" t="s">
        <v>606</v>
      </c>
      <c r="I1399" s="833" t="s">
        <v>3634</v>
      </c>
      <c r="J1399" s="833" t="s">
        <v>2276</v>
      </c>
      <c r="K1399" s="833"/>
      <c r="L1399" s="836">
        <v>4300</v>
      </c>
      <c r="M1399" s="836">
        <v>4300</v>
      </c>
      <c r="N1399" s="833">
        <v>1</v>
      </c>
      <c r="O1399" s="837">
        <v>1</v>
      </c>
      <c r="P1399" s="836"/>
      <c r="Q1399" s="838">
        <v>0</v>
      </c>
      <c r="R1399" s="833"/>
      <c r="S1399" s="838">
        <v>0</v>
      </c>
      <c r="T1399" s="837"/>
      <c r="U1399" s="839">
        <v>0</v>
      </c>
    </row>
    <row r="1400" spans="1:21" ht="14.45" customHeight="1" x14ac:dyDescent="0.2">
      <c r="A1400" s="832">
        <v>11</v>
      </c>
      <c r="B1400" s="833" t="s">
        <v>2224</v>
      </c>
      <c r="C1400" s="833" t="s">
        <v>2230</v>
      </c>
      <c r="D1400" s="834" t="s">
        <v>4292</v>
      </c>
      <c r="E1400" s="835" t="s">
        <v>2262</v>
      </c>
      <c r="F1400" s="833" t="s">
        <v>2227</v>
      </c>
      <c r="G1400" s="833" t="s">
        <v>2274</v>
      </c>
      <c r="H1400" s="833" t="s">
        <v>606</v>
      </c>
      <c r="I1400" s="833" t="s">
        <v>2477</v>
      </c>
      <c r="J1400" s="833" t="s">
        <v>2276</v>
      </c>
      <c r="K1400" s="833"/>
      <c r="L1400" s="836">
        <v>0</v>
      </c>
      <c r="M1400" s="836">
        <v>0</v>
      </c>
      <c r="N1400" s="833">
        <v>2</v>
      </c>
      <c r="O1400" s="837">
        <v>1</v>
      </c>
      <c r="P1400" s="836">
        <v>0</v>
      </c>
      <c r="Q1400" s="838"/>
      <c r="R1400" s="833">
        <v>2</v>
      </c>
      <c r="S1400" s="838">
        <v>1</v>
      </c>
      <c r="T1400" s="837">
        <v>1</v>
      </c>
      <c r="U1400" s="839">
        <v>1</v>
      </c>
    </row>
    <row r="1401" spans="1:21" ht="14.45" customHeight="1" x14ac:dyDescent="0.2">
      <c r="A1401" s="832">
        <v>11</v>
      </c>
      <c r="B1401" s="833" t="s">
        <v>2224</v>
      </c>
      <c r="C1401" s="833" t="s">
        <v>2230</v>
      </c>
      <c r="D1401" s="834" t="s">
        <v>4292</v>
      </c>
      <c r="E1401" s="835" t="s">
        <v>2262</v>
      </c>
      <c r="F1401" s="833" t="s">
        <v>2227</v>
      </c>
      <c r="G1401" s="833" t="s">
        <v>2274</v>
      </c>
      <c r="H1401" s="833" t="s">
        <v>606</v>
      </c>
      <c r="I1401" s="833" t="s">
        <v>2477</v>
      </c>
      <c r="J1401" s="833" t="s">
        <v>2276</v>
      </c>
      <c r="K1401" s="833"/>
      <c r="L1401" s="836">
        <v>1659.44</v>
      </c>
      <c r="M1401" s="836">
        <v>33188.800000000003</v>
      </c>
      <c r="N1401" s="833">
        <v>20</v>
      </c>
      <c r="O1401" s="837">
        <v>16</v>
      </c>
      <c r="P1401" s="836">
        <v>33188.800000000003</v>
      </c>
      <c r="Q1401" s="838">
        <v>1</v>
      </c>
      <c r="R1401" s="833">
        <v>20</v>
      </c>
      <c r="S1401" s="838">
        <v>1</v>
      </c>
      <c r="T1401" s="837">
        <v>16</v>
      </c>
      <c r="U1401" s="839">
        <v>1</v>
      </c>
    </row>
    <row r="1402" spans="1:21" ht="14.45" customHeight="1" x14ac:dyDescent="0.2">
      <c r="A1402" s="832">
        <v>11</v>
      </c>
      <c r="B1402" s="833" t="s">
        <v>2224</v>
      </c>
      <c r="C1402" s="833" t="s">
        <v>2230</v>
      </c>
      <c r="D1402" s="834" t="s">
        <v>4292</v>
      </c>
      <c r="E1402" s="835" t="s">
        <v>2262</v>
      </c>
      <c r="F1402" s="833" t="s">
        <v>2227</v>
      </c>
      <c r="G1402" s="833" t="s">
        <v>2274</v>
      </c>
      <c r="H1402" s="833" t="s">
        <v>606</v>
      </c>
      <c r="I1402" s="833" t="s">
        <v>2481</v>
      </c>
      <c r="J1402" s="833" t="s">
        <v>2276</v>
      </c>
      <c r="K1402" s="833"/>
      <c r="L1402" s="836">
        <v>590</v>
      </c>
      <c r="M1402" s="836">
        <v>590</v>
      </c>
      <c r="N1402" s="833">
        <v>1</v>
      </c>
      <c r="O1402" s="837">
        <v>1</v>
      </c>
      <c r="P1402" s="836"/>
      <c r="Q1402" s="838">
        <v>0</v>
      </c>
      <c r="R1402" s="833"/>
      <c r="S1402" s="838">
        <v>0</v>
      </c>
      <c r="T1402" s="837"/>
      <c r="U1402" s="839">
        <v>0</v>
      </c>
    </row>
    <row r="1403" spans="1:21" ht="14.45" customHeight="1" x14ac:dyDescent="0.2">
      <c r="A1403" s="832">
        <v>11</v>
      </c>
      <c r="B1403" s="833" t="s">
        <v>2224</v>
      </c>
      <c r="C1403" s="833" t="s">
        <v>2230</v>
      </c>
      <c r="D1403" s="834" t="s">
        <v>4292</v>
      </c>
      <c r="E1403" s="835" t="s">
        <v>2262</v>
      </c>
      <c r="F1403" s="833" t="s">
        <v>2227</v>
      </c>
      <c r="G1403" s="833" t="s">
        <v>2274</v>
      </c>
      <c r="H1403" s="833" t="s">
        <v>606</v>
      </c>
      <c r="I1403" s="833" t="s">
        <v>2483</v>
      </c>
      <c r="J1403" s="833" t="s">
        <v>2484</v>
      </c>
      <c r="K1403" s="833" t="s">
        <v>2485</v>
      </c>
      <c r="L1403" s="836">
        <v>0</v>
      </c>
      <c r="M1403" s="836">
        <v>0</v>
      </c>
      <c r="N1403" s="833">
        <v>1</v>
      </c>
      <c r="O1403" s="837">
        <v>1</v>
      </c>
      <c r="P1403" s="836"/>
      <c r="Q1403" s="838"/>
      <c r="R1403" s="833"/>
      <c r="S1403" s="838">
        <v>0</v>
      </c>
      <c r="T1403" s="837"/>
      <c r="U1403" s="839">
        <v>0</v>
      </c>
    </row>
    <row r="1404" spans="1:21" ht="14.45" customHeight="1" x14ac:dyDescent="0.2">
      <c r="A1404" s="832">
        <v>11</v>
      </c>
      <c r="B1404" s="833" t="s">
        <v>2224</v>
      </c>
      <c r="C1404" s="833" t="s">
        <v>2230</v>
      </c>
      <c r="D1404" s="834" t="s">
        <v>4292</v>
      </c>
      <c r="E1404" s="835" t="s">
        <v>2262</v>
      </c>
      <c r="F1404" s="833" t="s">
        <v>2227</v>
      </c>
      <c r="G1404" s="833" t="s">
        <v>2274</v>
      </c>
      <c r="H1404" s="833" t="s">
        <v>606</v>
      </c>
      <c r="I1404" s="833" t="s">
        <v>2486</v>
      </c>
      <c r="J1404" s="833" t="s">
        <v>2487</v>
      </c>
      <c r="K1404" s="833" t="s">
        <v>2488</v>
      </c>
      <c r="L1404" s="836">
        <v>0</v>
      </c>
      <c r="M1404" s="836">
        <v>0</v>
      </c>
      <c r="N1404" s="833">
        <v>18</v>
      </c>
      <c r="O1404" s="837">
        <v>18</v>
      </c>
      <c r="P1404" s="836"/>
      <c r="Q1404" s="838"/>
      <c r="R1404" s="833"/>
      <c r="S1404" s="838">
        <v>0</v>
      </c>
      <c r="T1404" s="837"/>
      <c r="U1404" s="839">
        <v>0</v>
      </c>
    </row>
    <row r="1405" spans="1:21" ht="14.45" customHeight="1" x14ac:dyDescent="0.2">
      <c r="A1405" s="832">
        <v>11</v>
      </c>
      <c r="B1405" s="833" t="s">
        <v>2224</v>
      </c>
      <c r="C1405" s="833" t="s">
        <v>2230</v>
      </c>
      <c r="D1405" s="834" t="s">
        <v>4292</v>
      </c>
      <c r="E1405" s="835" t="s">
        <v>2262</v>
      </c>
      <c r="F1405" s="833" t="s">
        <v>2227</v>
      </c>
      <c r="G1405" s="833" t="s">
        <v>2274</v>
      </c>
      <c r="H1405" s="833" t="s">
        <v>606</v>
      </c>
      <c r="I1405" s="833" t="s">
        <v>3587</v>
      </c>
      <c r="J1405" s="833" t="s">
        <v>2276</v>
      </c>
      <c r="K1405" s="833"/>
      <c r="L1405" s="836">
        <v>180</v>
      </c>
      <c r="M1405" s="836">
        <v>180</v>
      </c>
      <c r="N1405" s="833">
        <v>1</v>
      </c>
      <c r="O1405" s="837">
        <v>1</v>
      </c>
      <c r="P1405" s="836">
        <v>180</v>
      </c>
      <c r="Q1405" s="838">
        <v>1</v>
      </c>
      <c r="R1405" s="833">
        <v>1</v>
      </c>
      <c r="S1405" s="838">
        <v>1</v>
      </c>
      <c r="T1405" s="837">
        <v>1</v>
      </c>
      <c r="U1405" s="839">
        <v>1</v>
      </c>
    </row>
    <row r="1406" spans="1:21" ht="14.45" customHeight="1" x14ac:dyDescent="0.2">
      <c r="A1406" s="832">
        <v>11</v>
      </c>
      <c r="B1406" s="833" t="s">
        <v>2224</v>
      </c>
      <c r="C1406" s="833" t="s">
        <v>2230</v>
      </c>
      <c r="D1406" s="834" t="s">
        <v>4292</v>
      </c>
      <c r="E1406" s="835" t="s">
        <v>2262</v>
      </c>
      <c r="F1406" s="833" t="s">
        <v>2227</v>
      </c>
      <c r="G1406" s="833" t="s">
        <v>2274</v>
      </c>
      <c r="H1406" s="833" t="s">
        <v>606</v>
      </c>
      <c r="I1406" s="833" t="s">
        <v>3635</v>
      </c>
      <c r="J1406" s="833" t="s">
        <v>2276</v>
      </c>
      <c r="K1406" s="833"/>
      <c r="L1406" s="836">
        <v>350</v>
      </c>
      <c r="M1406" s="836">
        <v>1050</v>
      </c>
      <c r="N1406" s="833">
        <v>3</v>
      </c>
      <c r="O1406" s="837">
        <v>3</v>
      </c>
      <c r="P1406" s="836">
        <v>1050</v>
      </c>
      <c r="Q1406" s="838">
        <v>1</v>
      </c>
      <c r="R1406" s="833">
        <v>3</v>
      </c>
      <c r="S1406" s="838">
        <v>1</v>
      </c>
      <c r="T1406" s="837">
        <v>3</v>
      </c>
      <c r="U1406" s="839">
        <v>1</v>
      </c>
    </row>
    <row r="1407" spans="1:21" ht="14.45" customHeight="1" x14ac:dyDescent="0.2">
      <c r="A1407" s="832">
        <v>11</v>
      </c>
      <c r="B1407" s="833" t="s">
        <v>2224</v>
      </c>
      <c r="C1407" s="833" t="s">
        <v>2230</v>
      </c>
      <c r="D1407" s="834" t="s">
        <v>4292</v>
      </c>
      <c r="E1407" s="835" t="s">
        <v>2262</v>
      </c>
      <c r="F1407" s="833" t="s">
        <v>2227</v>
      </c>
      <c r="G1407" s="833" t="s">
        <v>2274</v>
      </c>
      <c r="H1407" s="833" t="s">
        <v>606</v>
      </c>
      <c r="I1407" s="833" t="s">
        <v>2492</v>
      </c>
      <c r="J1407" s="833" t="s">
        <v>2478</v>
      </c>
      <c r="K1407" s="833" t="s">
        <v>2479</v>
      </c>
      <c r="L1407" s="836">
        <v>1549.63</v>
      </c>
      <c r="M1407" s="836">
        <v>10847.41</v>
      </c>
      <c r="N1407" s="833">
        <v>7</v>
      </c>
      <c r="O1407" s="837">
        <v>5</v>
      </c>
      <c r="P1407" s="836">
        <v>6198.52</v>
      </c>
      <c r="Q1407" s="838">
        <v>0.57142857142857151</v>
      </c>
      <c r="R1407" s="833">
        <v>4</v>
      </c>
      <c r="S1407" s="838">
        <v>0.5714285714285714</v>
      </c>
      <c r="T1407" s="837">
        <v>3</v>
      </c>
      <c r="U1407" s="839">
        <v>0.6</v>
      </c>
    </row>
    <row r="1408" spans="1:21" ht="14.45" customHeight="1" x14ac:dyDescent="0.2">
      <c r="A1408" s="832">
        <v>11</v>
      </c>
      <c r="B1408" s="833" t="s">
        <v>2224</v>
      </c>
      <c r="C1408" s="833" t="s">
        <v>2230</v>
      </c>
      <c r="D1408" s="834" t="s">
        <v>4292</v>
      </c>
      <c r="E1408" s="835" t="s">
        <v>2262</v>
      </c>
      <c r="F1408" s="833" t="s">
        <v>2227</v>
      </c>
      <c r="G1408" s="833" t="s">
        <v>2274</v>
      </c>
      <c r="H1408" s="833" t="s">
        <v>606</v>
      </c>
      <c r="I1408" s="833" t="s">
        <v>2281</v>
      </c>
      <c r="J1408" s="833" t="s">
        <v>2282</v>
      </c>
      <c r="K1408" s="833" t="s">
        <v>2283</v>
      </c>
      <c r="L1408" s="836">
        <v>249.55</v>
      </c>
      <c r="M1408" s="836">
        <v>998.2</v>
      </c>
      <c r="N1408" s="833">
        <v>4</v>
      </c>
      <c r="O1408" s="837">
        <v>2</v>
      </c>
      <c r="P1408" s="836">
        <v>998.2</v>
      </c>
      <c r="Q1408" s="838">
        <v>1</v>
      </c>
      <c r="R1408" s="833">
        <v>4</v>
      </c>
      <c r="S1408" s="838">
        <v>1</v>
      </c>
      <c r="T1408" s="837">
        <v>2</v>
      </c>
      <c r="U1408" s="839">
        <v>1</v>
      </c>
    </row>
    <row r="1409" spans="1:21" ht="14.45" customHeight="1" x14ac:dyDescent="0.2">
      <c r="A1409" s="832">
        <v>11</v>
      </c>
      <c r="B1409" s="833" t="s">
        <v>2224</v>
      </c>
      <c r="C1409" s="833" t="s">
        <v>2230</v>
      </c>
      <c r="D1409" s="834" t="s">
        <v>4292</v>
      </c>
      <c r="E1409" s="835" t="s">
        <v>2262</v>
      </c>
      <c r="F1409" s="833" t="s">
        <v>2227</v>
      </c>
      <c r="G1409" s="833" t="s">
        <v>2274</v>
      </c>
      <c r="H1409" s="833" t="s">
        <v>606</v>
      </c>
      <c r="I1409" s="833" t="s">
        <v>2284</v>
      </c>
      <c r="J1409" s="833" t="s">
        <v>2285</v>
      </c>
      <c r="K1409" s="833" t="s">
        <v>2286</v>
      </c>
      <c r="L1409" s="836">
        <v>400.2</v>
      </c>
      <c r="M1409" s="836">
        <v>800.4</v>
      </c>
      <c r="N1409" s="833">
        <v>2</v>
      </c>
      <c r="O1409" s="837">
        <v>2</v>
      </c>
      <c r="P1409" s="836">
        <v>800.4</v>
      </c>
      <c r="Q1409" s="838">
        <v>1</v>
      </c>
      <c r="R1409" s="833">
        <v>2</v>
      </c>
      <c r="S1409" s="838">
        <v>1</v>
      </c>
      <c r="T1409" s="837">
        <v>2</v>
      </c>
      <c r="U1409" s="839">
        <v>1</v>
      </c>
    </row>
    <row r="1410" spans="1:21" ht="14.45" customHeight="1" x14ac:dyDescent="0.2">
      <c r="A1410" s="832">
        <v>11</v>
      </c>
      <c r="B1410" s="833" t="s">
        <v>2224</v>
      </c>
      <c r="C1410" s="833" t="s">
        <v>2230</v>
      </c>
      <c r="D1410" s="834" t="s">
        <v>4292</v>
      </c>
      <c r="E1410" s="835" t="s">
        <v>2262</v>
      </c>
      <c r="F1410" s="833" t="s">
        <v>2227</v>
      </c>
      <c r="G1410" s="833" t="s">
        <v>2703</v>
      </c>
      <c r="H1410" s="833" t="s">
        <v>606</v>
      </c>
      <c r="I1410" s="833" t="s">
        <v>2704</v>
      </c>
      <c r="J1410" s="833" t="s">
        <v>2705</v>
      </c>
      <c r="K1410" s="833" t="s">
        <v>2706</v>
      </c>
      <c r="L1410" s="836">
        <v>0</v>
      </c>
      <c r="M1410" s="836">
        <v>0</v>
      </c>
      <c r="N1410" s="833">
        <v>3</v>
      </c>
      <c r="O1410" s="837">
        <v>3</v>
      </c>
      <c r="P1410" s="836">
        <v>0</v>
      </c>
      <c r="Q1410" s="838"/>
      <c r="R1410" s="833">
        <v>1</v>
      </c>
      <c r="S1410" s="838">
        <v>0.33333333333333331</v>
      </c>
      <c r="T1410" s="837">
        <v>1</v>
      </c>
      <c r="U1410" s="839">
        <v>0.33333333333333331</v>
      </c>
    </row>
    <row r="1411" spans="1:21" ht="14.45" customHeight="1" x14ac:dyDescent="0.2">
      <c r="A1411" s="832">
        <v>11</v>
      </c>
      <c r="B1411" s="833" t="s">
        <v>2224</v>
      </c>
      <c r="C1411" s="833" t="s">
        <v>2230</v>
      </c>
      <c r="D1411" s="834" t="s">
        <v>4292</v>
      </c>
      <c r="E1411" s="835" t="s">
        <v>2262</v>
      </c>
      <c r="F1411" s="833" t="s">
        <v>2227</v>
      </c>
      <c r="G1411" s="833" t="s">
        <v>2269</v>
      </c>
      <c r="H1411" s="833" t="s">
        <v>606</v>
      </c>
      <c r="I1411" s="833" t="s">
        <v>2325</v>
      </c>
      <c r="J1411" s="833" t="s">
        <v>2326</v>
      </c>
      <c r="K1411" s="833" t="s">
        <v>2327</v>
      </c>
      <c r="L1411" s="836">
        <v>350</v>
      </c>
      <c r="M1411" s="836">
        <v>350</v>
      </c>
      <c r="N1411" s="833">
        <v>1</v>
      </c>
      <c r="O1411" s="837">
        <v>1</v>
      </c>
      <c r="P1411" s="836">
        <v>350</v>
      </c>
      <c r="Q1411" s="838">
        <v>1</v>
      </c>
      <c r="R1411" s="833">
        <v>1</v>
      </c>
      <c r="S1411" s="838">
        <v>1</v>
      </c>
      <c r="T1411" s="837">
        <v>1</v>
      </c>
      <c r="U1411" s="839">
        <v>1</v>
      </c>
    </row>
    <row r="1412" spans="1:21" ht="14.45" customHeight="1" x14ac:dyDescent="0.2">
      <c r="A1412" s="832">
        <v>11</v>
      </c>
      <c r="B1412" s="833" t="s">
        <v>2224</v>
      </c>
      <c r="C1412" s="833" t="s">
        <v>2230</v>
      </c>
      <c r="D1412" s="834" t="s">
        <v>4292</v>
      </c>
      <c r="E1412" s="835" t="s">
        <v>2262</v>
      </c>
      <c r="F1412" s="833" t="s">
        <v>2227</v>
      </c>
      <c r="G1412" s="833" t="s">
        <v>2269</v>
      </c>
      <c r="H1412" s="833" t="s">
        <v>606</v>
      </c>
      <c r="I1412" s="833" t="s">
        <v>2270</v>
      </c>
      <c r="J1412" s="833" t="s">
        <v>2271</v>
      </c>
      <c r="K1412" s="833" t="s">
        <v>2272</v>
      </c>
      <c r="L1412" s="836">
        <v>500</v>
      </c>
      <c r="M1412" s="836">
        <v>500</v>
      </c>
      <c r="N1412" s="833">
        <v>1</v>
      </c>
      <c r="O1412" s="837">
        <v>1</v>
      </c>
      <c r="P1412" s="836">
        <v>500</v>
      </c>
      <c r="Q1412" s="838">
        <v>1</v>
      </c>
      <c r="R1412" s="833">
        <v>1</v>
      </c>
      <c r="S1412" s="838">
        <v>1</v>
      </c>
      <c r="T1412" s="837">
        <v>1</v>
      </c>
      <c r="U1412" s="839">
        <v>1</v>
      </c>
    </row>
    <row r="1413" spans="1:21" ht="14.45" customHeight="1" x14ac:dyDescent="0.2">
      <c r="A1413" s="832">
        <v>11</v>
      </c>
      <c r="B1413" s="833" t="s">
        <v>2224</v>
      </c>
      <c r="C1413" s="833" t="s">
        <v>2230</v>
      </c>
      <c r="D1413" s="834" t="s">
        <v>4292</v>
      </c>
      <c r="E1413" s="835" t="s">
        <v>2262</v>
      </c>
      <c r="F1413" s="833" t="s">
        <v>2227</v>
      </c>
      <c r="G1413" s="833" t="s">
        <v>2269</v>
      </c>
      <c r="H1413" s="833" t="s">
        <v>606</v>
      </c>
      <c r="I1413" s="833" t="s">
        <v>2289</v>
      </c>
      <c r="J1413" s="833" t="s">
        <v>2290</v>
      </c>
      <c r="K1413" s="833" t="s">
        <v>2291</v>
      </c>
      <c r="L1413" s="836">
        <v>971.25</v>
      </c>
      <c r="M1413" s="836">
        <v>1942.5</v>
      </c>
      <c r="N1413" s="833">
        <v>2</v>
      </c>
      <c r="O1413" s="837">
        <v>2</v>
      </c>
      <c r="P1413" s="836">
        <v>1942.5</v>
      </c>
      <c r="Q1413" s="838">
        <v>1</v>
      </c>
      <c r="R1413" s="833">
        <v>2</v>
      </c>
      <c r="S1413" s="838">
        <v>1</v>
      </c>
      <c r="T1413" s="837">
        <v>2</v>
      </c>
      <c r="U1413" s="839">
        <v>1</v>
      </c>
    </row>
    <row r="1414" spans="1:21" ht="14.45" customHeight="1" x14ac:dyDescent="0.2">
      <c r="A1414" s="832">
        <v>11</v>
      </c>
      <c r="B1414" s="833" t="s">
        <v>2224</v>
      </c>
      <c r="C1414" s="833" t="s">
        <v>2230</v>
      </c>
      <c r="D1414" s="834" t="s">
        <v>4292</v>
      </c>
      <c r="E1414" s="835" t="s">
        <v>2262</v>
      </c>
      <c r="F1414" s="833" t="s">
        <v>2227</v>
      </c>
      <c r="G1414" s="833" t="s">
        <v>2269</v>
      </c>
      <c r="H1414" s="833" t="s">
        <v>606</v>
      </c>
      <c r="I1414" s="833" t="s">
        <v>2473</v>
      </c>
      <c r="J1414" s="833" t="s">
        <v>2474</v>
      </c>
      <c r="K1414" s="833" t="s">
        <v>2475</v>
      </c>
      <c r="L1414" s="836">
        <v>180</v>
      </c>
      <c r="M1414" s="836">
        <v>180</v>
      </c>
      <c r="N1414" s="833">
        <v>1</v>
      </c>
      <c r="O1414" s="837">
        <v>1</v>
      </c>
      <c r="P1414" s="836">
        <v>180</v>
      </c>
      <c r="Q1414" s="838">
        <v>1</v>
      </c>
      <c r="R1414" s="833">
        <v>1</v>
      </c>
      <c r="S1414" s="838">
        <v>1</v>
      </c>
      <c r="T1414" s="837">
        <v>1</v>
      </c>
      <c r="U1414" s="839">
        <v>1</v>
      </c>
    </row>
    <row r="1415" spans="1:21" ht="14.45" customHeight="1" x14ac:dyDescent="0.2">
      <c r="A1415" s="832">
        <v>11</v>
      </c>
      <c r="B1415" s="833" t="s">
        <v>2224</v>
      </c>
      <c r="C1415" s="833" t="s">
        <v>2230</v>
      </c>
      <c r="D1415" s="834" t="s">
        <v>4292</v>
      </c>
      <c r="E1415" s="835" t="s">
        <v>2262</v>
      </c>
      <c r="F1415" s="833" t="s">
        <v>2227</v>
      </c>
      <c r="G1415" s="833" t="s">
        <v>2269</v>
      </c>
      <c r="H1415" s="833" t="s">
        <v>606</v>
      </c>
      <c r="I1415" s="833" t="s">
        <v>2716</v>
      </c>
      <c r="J1415" s="833" t="s">
        <v>3636</v>
      </c>
      <c r="K1415" s="833" t="s">
        <v>3637</v>
      </c>
      <c r="L1415" s="836">
        <v>100</v>
      </c>
      <c r="M1415" s="836">
        <v>600</v>
      </c>
      <c r="N1415" s="833">
        <v>6</v>
      </c>
      <c r="O1415" s="837">
        <v>6</v>
      </c>
      <c r="P1415" s="836">
        <v>500</v>
      </c>
      <c r="Q1415" s="838">
        <v>0.83333333333333337</v>
      </c>
      <c r="R1415" s="833">
        <v>5</v>
      </c>
      <c r="S1415" s="838">
        <v>0.83333333333333337</v>
      </c>
      <c r="T1415" s="837">
        <v>5</v>
      </c>
      <c r="U1415" s="839">
        <v>0.83333333333333337</v>
      </c>
    </row>
    <row r="1416" spans="1:21" ht="14.45" customHeight="1" x14ac:dyDescent="0.2">
      <c r="A1416" s="832">
        <v>11</v>
      </c>
      <c r="B1416" s="833" t="s">
        <v>2224</v>
      </c>
      <c r="C1416" s="833" t="s">
        <v>2230</v>
      </c>
      <c r="D1416" s="834" t="s">
        <v>4292</v>
      </c>
      <c r="E1416" s="835" t="s">
        <v>2262</v>
      </c>
      <c r="F1416" s="833" t="s">
        <v>2227</v>
      </c>
      <c r="G1416" s="833" t="s">
        <v>2269</v>
      </c>
      <c r="H1416" s="833" t="s">
        <v>606</v>
      </c>
      <c r="I1416" s="833" t="s">
        <v>2500</v>
      </c>
      <c r="J1416" s="833" t="s">
        <v>2501</v>
      </c>
      <c r="K1416" s="833"/>
      <c r="L1416" s="836">
        <v>600</v>
      </c>
      <c r="M1416" s="836">
        <v>600</v>
      </c>
      <c r="N1416" s="833">
        <v>1</v>
      </c>
      <c r="O1416" s="837">
        <v>1</v>
      </c>
      <c r="P1416" s="836">
        <v>600</v>
      </c>
      <c r="Q1416" s="838">
        <v>1</v>
      </c>
      <c r="R1416" s="833">
        <v>1</v>
      </c>
      <c r="S1416" s="838">
        <v>1</v>
      </c>
      <c r="T1416" s="837">
        <v>1</v>
      </c>
      <c r="U1416" s="839">
        <v>1</v>
      </c>
    </row>
    <row r="1417" spans="1:21" ht="14.45" customHeight="1" x14ac:dyDescent="0.2">
      <c r="A1417" s="832">
        <v>11</v>
      </c>
      <c r="B1417" s="833" t="s">
        <v>2224</v>
      </c>
      <c r="C1417" s="833" t="s">
        <v>2230</v>
      </c>
      <c r="D1417" s="834" t="s">
        <v>4292</v>
      </c>
      <c r="E1417" s="835" t="s">
        <v>2262</v>
      </c>
      <c r="F1417" s="833" t="s">
        <v>2227</v>
      </c>
      <c r="G1417" s="833" t="s">
        <v>2269</v>
      </c>
      <c r="H1417" s="833" t="s">
        <v>606</v>
      </c>
      <c r="I1417" s="833" t="s">
        <v>2717</v>
      </c>
      <c r="J1417" s="833" t="s">
        <v>2718</v>
      </c>
      <c r="K1417" s="833" t="s">
        <v>2719</v>
      </c>
      <c r="L1417" s="836">
        <v>249.37</v>
      </c>
      <c r="M1417" s="836">
        <v>2244.3299999999995</v>
      </c>
      <c r="N1417" s="833">
        <v>9</v>
      </c>
      <c r="O1417" s="837">
        <v>9</v>
      </c>
      <c r="P1417" s="836">
        <v>2244.3299999999995</v>
      </c>
      <c r="Q1417" s="838">
        <v>1</v>
      </c>
      <c r="R1417" s="833">
        <v>9</v>
      </c>
      <c r="S1417" s="838">
        <v>1</v>
      </c>
      <c r="T1417" s="837">
        <v>9</v>
      </c>
      <c r="U1417" s="839">
        <v>1</v>
      </c>
    </row>
    <row r="1418" spans="1:21" ht="14.45" customHeight="1" x14ac:dyDescent="0.2">
      <c r="A1418" s="832">
        <v>11</v>
      </c>
      <c r="B1418" s="833" t="s">
        <v>2224</v>
      </c>
      <c r="C1418" s="833" t="s">
        <v>2230</v>
      </c>
      <c r="D1418" s="834" t="s">
        <v>4292</v>
      </c>
      <c r="E1418" s="835" t="s">
        <v>2262</v>
      </c>
      <c r="F1418" s="833" t="s">
        <v>2227</v>
      </c>
      <c r="G1418" s="833" t="s">
        <v>2269</v>
      </c>
      <c r="H1418" s="833" t="s">
        <v>606</v>
      </c>
      <c r="I1418" s="833" t="s">
        <v>2724</v>
      </c>
      <c r="J1418" s="833" t="s">
        <v>2725</v>
      </c>
      <c r="K1418" s="833" t="s">
        <v>2726</v>
      </c>
      <c r="L1418" s="836">
        <v>350</v>
      </c>
      <c r="M1418" s="836">
        <v>350</v>
      </c>
      <c r="N1418" s="833">
        <v>1</v>
      </c>
      <c r="O1418" s="837">
        <v>1</v>
      </c>
      <c r="P1418" s="836"/>
      <c r="Q1418" s="838">
        <v>0</v>
      </c>
      <c r="R1418" s="833"/>
      <c r="S1418" s="838">
        <v>0</v>
      </c>
      <c r="T1418" s="837"/>
      <c r="U1418" s="839">
        <v>0</v>
      </c>
    </row>
    <row r="1419" spans="1:21" ht="14.45" customHeight="1" x14ac:dyDescent="0.2">
      <c r="A1419" s="832">
        <v>11</v>
      </c>
      <c r="B1419" s="833" t="s">
        <v>2224</v>
      </c>
      <c r="C1419" s="833" t="s">
        <v>2230</v>
      </c>
      <c r="D1419" s="834" t="s">
        <v>4292</v>
      </c>
      <c r="E1419" s="835" t="s">
        <v>2262</v>
      </c>
      <c r="F1419" s="833" t="s">
        <v>2227</v>
      </c>
      <c r="G1419" s="833" t="s">
        <v>2269</v>
      </c>
      <c r="H1419" s="833" t="s">
        <v>606</v>
      </c>
      <c r="I1419" s="833" t="s">
        <v>2730</v>
      </c>
      <c r="J1419" s="833" t="s">
        <v>2731</v>
      </c>
      <c r="K1419" s="833" t="s">
        <v>2732</v>
      </c>
      <c r="L1419" s="836">
        <v>1600</v>
      </c>
      <c r="M1419" s="836">
        <v>1600</v>
      </c>
      <c r="N1419" s="833">
        <v>1</v>
      </c>
      <c r="O1419" s="837">
        <v>1</v>
      </c>
      <c r="P1419" s="836">
        <v>1600</v>
      </c>
      <c r="Q1419" s="838">
        <v>1</v>
      </c>
      <c r="R1419" s="833">
        <v>1</v>
      </c>
      <c r="S1419" s="838">
        <v>1</v>
      </c>
      <c r="T1419" s="837">
        <v>1</v>
      </c>
      <c r="U1419" s="839">
        <v>1</v>
      </c>
    </row>
    <row r="1420" spans="1:21" ht="14.45" customHeight="1" x14ac:dyDescent="0.2">
      <c r="A1420" s="832">
        <v>11</v>
      </c>
      <c r="B1420" s="833" t="s">
        <v>2224</v>
      </c>
      <c r="C1420" s="833" t="s">
        <v>2230</v>
      </c>
      <c r="D1420" s="834" t="s">
        <v>4292</v>
      </c>
      <c r="E1420" s="835" t="s">
        <v>2262</v>
      </c>
      <c r="F1420" s="833" t="s">
        <v>2227</v>
      </c>
      <c r="G1420" s="833" t="s">
        <v>2269</v>
      </c>
      <c r="H1420" s="833" t="s">
        <v>606</v>
      </c>
      <c r="I1420" s="833" t="s">
        <v>3638</v>
      </c>
      <c r="J1420" s="833" t="s">
        <v>3639</v>
      </c>
      <c r="K1420" s="833"/>
      <c r="L1420" s="836">
        <v>705.67</v>
      </c>
      <c r="M1420" s="836">
        <v>705.67</v>
      </c>
      <c r="N1420" s="833">
        <v>1</v>
      </c>
      <c r="O1420" s="837">
        <v>1</v>
      </c>
      <c r="P1420" s="836"/>
      <c r="Q1420" s="838">
        <v>0</v>
      </c>
      <c r="R1420" s="833"/>
      <c r="S1420" s="838">
        <v>0</v>
      </c>
      <c r="T1420" s="837"/>
      <c r="U1420" s="839">
        <v>0</v>
      </c>
    </row>
    <row r="1421" spans="1:21" ht="14.45" customHeight="1" x14ac:dyDescent="0.2">
      <c r="A1421" s="832">
        <v>11</v>
      </c>
      <c r="B1421" s="833" t="s">
        <v>2224</v>
      </c>
      <c r="C1421" s="833" t="s">
        <v>2230</v>
      </c>
      <c r="D1421" s="834" t="s">
        <v>4292</v>
      </c>
      <c r="E1421" s="835" t="s">
        <v>2262</v>
      </c>
      <c r="F1421" s="833" t="s">
        <v>2227</v>
      </c>
      <c r="G1421" s="833" t="s">
        <v>2269</v>
      </c>
      <c r="H1421" s="833" t="s">
        <v>606</v>
      </c>
      <c r="I1421" s="833" t="s">
        <v>3069</v>
      </c>
      <c r="J1421" s="833" t="s">
        <v>3570</v>
      </c>
      <c r="K1421" s="833" t="s">
        <v>3367</v>
      </c>
      <c r="L1421" s="836">
        <v>750</v>
      </c>
      <c r="M1421" s="836">
        <v>2250</v>
      </c>
      <c r="N1421" s="833">
        <v>3</v>
      </c>
      <c r="O1421" s="837">
        <v>3</v>
      </c>
      <c r="P1421" s="836">
        <v>750</v>
      </c>
      <c r="Q1421" s="838">
        <v>0.33333333333333331</v>
      </c>
      <c r="R1421" s="833">
        <v>1</v>
      </c>
      <c r="S1421" s="838">
        <v>0.33333333333333331</v>
      </c>
      <c r="T1421" s="837">
        <v>1</v>
      </c>
      <c r="U1421" s="839">
        <v>0.33333333333333331</v>
      </c>
    </row>
    <row r="1422" spans="1:21" ht="14.45" customHeight="1" x14ac:dyDescent="0.2">
      <c r="A1422" s="832">
        <v>11</v>
      </c>
      <c r="B1422" s="833" t="s">
        <v>2224</v>
      </c>
      <c r="C1422" s="833" t="s">
        <v>2230</v>
      </c>
      <c r="D1422" s="834" t="s">
        <v>4292</v>
      </c>
      <c r="E1422" s="835" t="s">
        <v>2262</v>
      </c>
      <c r="F1422" s="833" t="s">
        <v>2227</v>
      </c>
      <c r="G1422" s="833" t="s">
        <v>2269</v>
      </c>
      <c r="H1422" s="833" t="s">
        <v>606</v>
      </c>
      <c r="I1422" s="833" t="s">
        <v>2505</v>
      </c>
      <c r="J1422" s="833" t="s">
        <v>2506</v>
      </c>
      <c r="K1422" s="833" t="s">
        <v>2507</v>
      </c>
      <c r="L1422" s="836">
        <v>600</v>
      </c>
      <c r="M1422" s="836">
        <v>1800</v>
      </c>
      <c r="N1422" s="833">
        <v>3</v>
      </c>
      <c r="O1422" s="837">
        <v>3</v>
      </c>
      <c r="P1422" s="836">
        <v>1800</v>
      </c>
      <c r="Q1422" s="838">
        <v>1</v>
      </c>
      <c r="R1422" s="833">
        <v>3</v>
      </c>
      <c r="S1422" s="838">
        <v>1</v>
      </c>
      <c r="T1422" s="837">
        <v>3</v>
      </c>
      <c r="U1422" s="839">
        <v>1</v>
      </c>
    </row>
    <row r="1423" spans="1:21" ht="14.45" customHeight="1" x14ac:dyDescent="0.2">
      <c r="A1423" s="832">
        <v>11</v>
      </c>
      <c r="B1423" s="833" t="s">
        <v>2224</v>
      </c>
      <c r="C1423" s="833" t="s">
        <v>2230</v>
      </c>
      <c r="D1423" s="834" t="s">
        <v>4292</v>
      </c>
      <c r="E1423" s="835" t="s">
        <v>2262</v>
      </c>
      <c r="F1423" s="833" t="s">
        <v>2227</v>
      </c>
      <c r="G1423" s="833" t="s">
        <v>2269</v>
      </c>
      <c r="H1423" s="833" t="s">
        <v>606</v>
      </c>
      <c r="I1423" s="833" t="s">
        <v>3025</v>
      </c>
      <c r="J1423" s="833" t="s">
        <v>3026</v>
      </c>
      <c r="K1423" s="833" t="s">
        <v>3027</v>
      </c>
      <c r="L1423" s="836">
        <v>180</v>
      </c>
      <c r="M1423" s="836">
        <v>180</v>
      </c>
      <c r="N1423" s="833">
        <v>1</v>
      </c>
      <c r="O1423" s="837">
        <v>1</v>
      </c>
      <c r="P1423" s="836">
        <v>180</v>
      </c>
      <c r="Q1423" s="838">
        <v>1</v>
      </c>
      <c r="R1423" s="833">
        <v>1</v>
      </c>
      <c r="S1423" s="838">
        <v>1</v>
      </c>
      <c r="T1423" s="837">
        <v>1</v>
      </c>
      <c r="U1423" s="839">
        <v>1</v>
      </c>
    </row>
    <row r="1424" spans="1:21" ht="14.45" customHeight="1" x14ac:dyDescent="0.2">
      <c r="A1424" s="832">
        <v>11</v>
      </c>
      <c r="B1424" s="833" t="s">
        <v>2224</v>
      </c>
      <c r="C1424" s="833" t="s">
        <v>2230</v>
      </c>
      <c r="D1424" s="834" t="s">
        <v>4292</v>
      </c>
      <c r="E1424" s="835" t="s">
        <v>2262</v>
      </c>
      <c r="F1424" s="833" t="s">
        <v>2227</v>
      </c>
      <c r="G1424" s="833" t="s">
        <v>2269</v>
      </c>
      <c r="H1424" s="833" t="s">
        <v>606</v>
      </c>
      <c r="I1424" s="833" t="s">
        <v>3579</v>
      </c>
      <c r="J1424" s="833" t="s">
        <v>3580</v>
      </c>
      <c r="K1424" s="833" t="s">
        <v>3581</v>
      </c>
      <c r="L1424" s="836">
        <v>180</v>
      </c>
      <c r="M1424" s="836">
        <v>180</v>
      </c>
      <c r="N1424" s="833">
        <v>1</v>
      </c>
      <c r="O1424" s="837">
        <v>1</v>
      </c>
      <c r="P1424" s="836"/>
      <c r="Q1424" s="838">
        <v>0</v>
      </c>
      <c r="R1424" s="833"/>
      <c r="S1424" s="838">
        <v>0</v>
      </c>
      <c r="T1424" s="837"/>
      <c r="U1424" s="839">
        <v>0</v>
      </c>
    </row>
    <row r="1425" spans="1:21" ht="14.45" customHeight="1" x14ac:dyDescent="0.2">
      <c r="A1425" s="832">
        <v>11</v>
      </c>
      <c r="B1425" s="833" t="s">
        <v>2224</v>
      </c>
      <c r="C1425" s="833" t="s">
        <v>2230</v>
      </c>
      <c r="D1425" s="834" t="s">
        <v>4292</v>
      </c>
      <c r="E1425" s="835" t="s">
        <v>2262</v>
      </c>
      <c r="F1425" s="833" t="s">
        <v>2227</v>
      </c>
      <c r="G1425" s="833" t="s">
        <v>2269</v>
      </c>
      <c r="H1425" s="833" t="s">
        <v>606</v>
      </c>
      <c r="I1425" s="833" t="s">
        <v>3372</v>
      </c>
      <c r="J1425" s="833" t="s">
        <v>3092</v>
      </c>
      <c r="K1425" s="833" t="s">
        <v>3373</v>
      </c>
      <c r="L1425" s="836">
        <v>180</v>
      </c>
      <c r="M1425" s="836">
        <v>180</v>
      </c>
      <c r="N1425" s="833">
        <v>1</v>
      </c>
      <c r="O1425" s="837">
        <v>1</v>
      </c>
      <c r="P1425" s="836"/>
      <c r="Q1425" s="838">
        <v>0</v>
      </c>
      <c r="R1425" s="833"/>
      <c r="S1425" s="838">
        <v>0</v>
      </c>
      <c r="T1425" s="837"/>
      <c r="U1425" s="839">
        <v>0</v>
      </c>
    </row>
    <row r="1426" spans="1:21" ht="14.45" customHeight="1" x14ac:dyDescent="0.2">
      <c r="A1426" s="832">
        <v>11</v>
      </c>
      <c r="B1426" s="833" t="s">
        <v>2224</v>
      </c>
      <c r="C1426" s="833" t="s">
        <v>2230</v>
      </c>
      <c r="D1426" s="834" t="s">
        <v>4292</v>
      </c>
      <c r="E1426" s="835" t="s">
        <v>2262</v>
      </c>
      <c r="F1426" s="833" t="s">
        <v>2227</v>
      </c>
      <c r="G1426" s="833" t="s">
        <v>2269</v>
      </c>
      <c r="H1426" s="833" t="s">
        <v>606</v>
      </c>
      <c r="I1426" s="833" t="s">
        <v>3091</v>
      </c>
      <c r="J1426" s="833" t="s">
        <v>3092</v>
      </c>
      <c r="K1426" s="833" t="s">
        <v>3093</v>
      </c>
      <c r="L1426" s="836">
        <v>180</v>
      </c>
      <c r="M1426" s="836">
        <v>180</v>
      </c>
      <c r="N1426" s="833">
        <v>1</v>
      </c>
      <c r="O1426" s="837">
        <v>1</v>
      </c>
      <c r="P1426" s="836">
        <v>180</v>
      </c>
      <c r="Q1426" s="838">
        <v>1</v>
      </c>
      <c r="R1426" s="833">
        <v>1</v>
      </c>
      <c r="S1426" s="838">
        <v>1</v>
      </c>
      <c r="T1426" s="837">
        <v>1</v>
      </c>
      <c r="U1426" s="839">
        <v>1</v>
      </c>
    </row>
    <row r="1427" spans="1:21" ht="14.45" customHeight="1" x14ac:dyDescent="0.2">
      <c r="A1427" s="832">
        <v>11</v>
      </c>
      <c r="B1427" s="833" t="s">
        <v>2224</v>
      </c>
      <c r="C1427" s="833" t="s">
        <v>2230</v>
      </c>
      <c r="D1427" s="834" t="s">
        <v>4292</v>
      </c>
      <c r="E1427" s="835" t="s">
        <v>2262</v>
      </c>
      <c r="F1427" s="833" t="s">
        <v>2227</v>
      </c>
      <c r="G1427" s="833" t="s">
        <v>2269</v>
      </c>
      <c r="H1427" s="833" t="s">
        <v>606</v>
      </c>
      <c r="I1427" s="833" t="s">
        <v>3374</v>
      </c>
      <c r="J1427" s="833" t="s">
        <v>3375</v>
      </c>
      <c r="K1427" s="833"/>
      <c r="L1427" s="836">
        <v>400</v>
      </c>
      <c r="M1427" s="836">
        <v>400</v>
      </c>
      <c r="N1427" s="833">
        <v>1</v>
      </c>
      <c r="O1427" s="837">
        <v>1</v>
      </c>
      <c r="P1427" s="836">
        <v>400</v>
      </c>
      <c r="Q1427" s="838">
        <v>1</v>
      </c>
      <c r="R1427" s="833">
        <v>1</v>
      </c>
      <c r="S1427" s="838">
        <v>1</v>
      </c>
      <c r="T1427" s="837">
        <v>1</v>
      </c>
      <c r="U1427" s="839">
        <v>1</v>
      </c>
    </row>
    <row r="1428" spans="1:21" ht="14.45" customHeight="1" x14ac:dyDescent="0.2">
      <c r="A1428" s="832">
        <v>11</v>
      </c>
      <c r="B1428" s="833" t="s">
        <v>2224</v>
      </c>
      <c r="C1428" s="833" t="s">
        <v>2230</v>
      </c>
      <c r="D1428" s="834" t="s">
        <v>4292</v>
      </c>
      <c r="E1428" s="835" t="s">
        <v>2262</v>
      </c>
      <c r="F1428" s="833" t="s">
        <v>2227</v>
      </c>
      <c r="G1428" s="833" t="s">
        <v>2269</v>
      </c>
      <c r="H1428" s="833" t="s">
        <v>606</v>
      </c>
      <c r="I1428" s="833" t="s">
        <v>2755</v>
      </c>
      <c r="J1428" s="833" t="s">
        <v>2756</v>
      </c>
      <c r="K1428" s="833" t="s">
        <v>2757</v>
      </c>
      <c r="L1428" s="836">
        <v>700</v>
      </c>
      <c r="M1428" s="836">
        <v>700</v>
      </c>
      <c r="N1428" s="833">
        <v>1</v>
      </c>
      <c r="O1428" s="837">
        <v>1</v>
      </c>
      <c r="P1428" s="836"/>
      <c r="Q1428" s="838">
        <v>0</v>
      </c>
      <c r="R1428" s="833"/>
      <c r="S1428" s="838">
        <v>0</v>
      </c>
      <c r="T1428" s="837"/>
      <c r="U1428" s="839">
        <v>0</v>
      </c>
    </row>
    <row r="1429" spans="1:21" ht="14.45" customHeight="1" x14ac:dyDescent="0.2">
      <c r="A1429" s="832">
        <v>11</v>
      </c>
      <c r="B1429" s="833" t="s">
        <v>2224</v>
      </c>
      <c r="C1429" s="833" t="s">
        <v>2230</v>
      </c>
      <c r="D1429" s="834" t="s">
        <v>4292</v>
      </c>
      <c r="E1429" s="835" t="s">
        <v>2262</v>
      </c>
      <c r="F1429" s="833" t="s">
        <v>2227</v>
      </c>
      <c r="G1429" s="833" t="s">
        <v>2269</v>
      </c>
      <c r="H1429" s="833" t="s">
        <v>606</v>
      </c>
      <c r="I1429" s="833" t="s">
        <v>3640</v>
      </c>
      <c r="J1429" s="833" t="s">
        <v>3641</v>
      </c>
      <c r="K1429" s="833" t="s">
        <v>3642</v>
      </c>
      <c r="L1429" s="836">
        <v>350</v>
      </c>
      <c r="M1429" s="836">
        <v>350</v>
      </c>
      <c r="N1429" s="833">
        <v>1</v>
      </c>
      <c r="O1429" s="837">
        <v>1</v>
      </c>
      <c r="P1429" s="836">
        <v>350</v>
      </c>
      <c r="Q1429" s="838">
        <v>1</v>
      </c>
      <c r="R1429" s="833">
        <v>1</v>
      </c>
      <c r="S1429" s="838">
        <v>1</v>
      </c>
      <c r="T1429" s="837">
        <v>1</v>
      </c>
      <c r="U1429" s="839">
        <v>1</v>
      </c>
    </row>
    <row r="1430" spans="1:21" ht="14.45" customHeight="1" x14ac:dyDescent="0.2">
      <c r="A1430" s="832">
        <v>11</v>
      </c>
      <c r="B1430" s="833" t="s">
        <v>2224</v>
      </c>
      <c r="C1430" s="833" t="s">
        <v>2230</v>
      </c>
      <c r="D1430" s="834" t="s">
        <v>4292</v>
      </c>
      <c r="E1430" s="835" t="s">
        <v>2262</v>
      </c>
      <c r="F1430" s="833" t="s">
        <v>2227</v>
      </c>
      <c r="G1430" s="833" t="s">
        <v>2269</v>
      </c>
      <c r="H1430" s="833" t="s">
        <v>606</v>
      </c>
      <c r="I1430" s="833" t="s">
        <v>3635</v>
      </c>
      <c r="J1430" s="833" t="s">
        <v>3643</v>
      </c>
      <c r="K1430" s="833" t="s">
        <v>2753</v>
      </c>
      <c r="L1430" s="836">
        <v>350</v>
      </c>
      <c r="M1430" s="836">
        <v>350</v>
      </c>
      <c r="N1430" s="833">
        <v>1</v>
      </c>
      <c r="O1430" s="837">
        <v>1</v>
      </c>
      <c r="P1430" s="836"/>
      <c r="Q1430" s="838">
        <v>0</v>
      </c>
      <c r="R1430" s="833"/>
      <c r="S1430" s="838">
        <v>0</v>
      </c>
      <c r="T1430" s="837"/>
      <c r="U1430" s="839">
        <v>0</v>
      </c>
    </row>
    <row r="1431" spans="1:21" ht="14.45" customHeight="1" x14ac:dyDescent="0.2">
      <c r="A1431" s="832">
        <v>11</v>
      </c>
      <c r="B1431" s="833" t="s">
        <v>2224</v>
      </c>
      <c r="C1431" s="833" t="s">
        <v>2230</v>
      </c>
      <c r="D1431" s="834" t="s">
        <v>4292</v>
      </c>
      <c r="E1431" s="835" t="s">
        <v>2262</v>
      </c>
      <c r="F1431" s="833" t="s">
        <v>2227</v>
      </c>
      <c r="G1431" s="833" t="s">
        <v>2292</v>
      </c>
      <c r="H1431" s="833" t="s">
        <v>606</v>
      </c>
      <c r="I1431" s="833" t="s">
        <v>2523</v>
      </c>
      <c r="J1431" s="833" t="s">
        <v>2524</v>
      </c>
      <c r="K1431" s="833" t="s">
        <v>2525</v>
      </c>
      <c r="L1431" s="836">
        <v>950</v>
      </c>
      <c r="M1431" s="836">
        <v>950</v>
      </c>
      <c r="N1431" s="833">
        <v>1</v>
      </c>
      <c r="O1431" s="837">
        <v>1</v>
      </c>
      <c r="P1431" s="836">
        <v>950</v>
      </c>
      <c r="Q1431" s="838">
        <v>1</v>
      </c>
      <c r="R1431" s="833">
        <v>1</v>
      </c>
      <c r="S1431" s="838">
        <v>1</v>
      </c>
      <c r="T1431" s="837">
        <v>1</v>
      </c>
      <c r="U1431" s="839">
        <v>1</v>
      </c>
    </row>
    <row r="1432" spans="1:21" ht="14.45" customHeight="1" x14ac:dyDescent="0.2">
      <c r="A1432" s="832">
        <v>11</v>
      </c>
      <c r="B1432" s="833" t="s">
        <v>2224</v>
      </c>
      <c r="C1432" s="833" t="s">
        <v>2230</v>
      </c>
      <c r="D1432" s="834" t="s">
        <v>4292</v>
      </c>
      <c r="E1432" s="835" t="s">
        <v>2262</v>
      </c>
      <c r="F1432" s="833" t="s">
        <v>2227</v>
      </c>
      <c r="G1432" s="833" t="s">
        <v>2292</v>
      </c>
      <c r="H1432" s="833" t="s">
        <v>606</v>
      </c>
      <c r="I1432" s="833" t="s">
        <v>2345</v>
      </c>
      <c r="J1432" s="833" t="s">
        <v>2285</v>
      </c>
      <c r="K1432" s="833" t="s">
        <v>2352</v>
      </c>
      <c r="L1432" s="836">
        <v>200</v>
      </c>
      <c r="M1432" s="836">
        <v>5600</v>
      </c>
      <c r="N1432" s="833">
        <v>28</v>
      </c>
      <c r="O1432" s="837">
        <v>14</v>
      </c>
      <c r="P1432" s="836">
        <v>4400</v>
      </c>
      <c r="Q1432" s="838">
        <v>0.7857142857142857</v>
      </c>
      <c r="R1432" s="833">
        <v>22</v>
      </c>
      <c r="S1432" s="838">
        <v>0.7857142857142857</v>
      </c>
      <c r="T1432" s="837">
        <v>11</v>
      </c>
      <c r="U1432" s="839">
        <v>0.7857142857142857</v>
      </c>
    </row>
    <row r="1433" spans="1:21" ht="14.45" customHeight="1" x14ac:dyDescent="0.2">
      <c r="A1433" s="832">
        <v>11</v>
      </c>
      <c r="B1433" s="833" t="s">
        <v>2224</v>
      </c>
      <c r="C1433" s="833" t="s">
        <v>2230</v>
      </c>
      <c r="D1433" s="834" t="s">
        <v>4292</v>
      </c>
      <c r="E1433" s="835" t="s">
        <v>2262</v>
      </c>
      <c r="F1433" s="833" t="s">
        <v>2227</v>
      </c>
      <c r="G1433" s="833" t="s">
        <v>2292</v>
      </c>
      <c r="H1433" s="833" t="s">
        <v>606</v>
      </c>
      <c r="I1433" s="833" t="s">
        <v>2293</v>
      </c>
      <c r="J1433" s="833" t="s">
        <v>2294</v>
      </c>
      <c r="K1433" s="833" t="s">
        <v>2295</v>
      </c>
      <c r="L1433" s="836">
        <v>278.75</v>
      </c>
      <c r="M1433" s="836">
        <v>7805</v>
      </c>
      <c r="N1433" s="833">
        <v>28</v>
      </c>
      <c r="O1433" s="837">
        <v>14</v>
      </c>
      <c r="P1433" s="836">
        <v>6690</v>
      </c>
      <c r="Q1433" s="838">
        <v>0.8571428571428571</v>
      </c>
      <c r="R1433" s="833">
        <v>24</v>
      </c>
      <c r="S1433" s="838">
        <v>0.8571428571428571</v>
      </c>
      <c r="T1433" s="837">
        <v>12</v>
      </c>
      <c r="U1433" s="839">
        <v>0.8571428571428571</v>
      </c>
    </row>
    <row r="1434" spans="1:21" ht="14.45" customHeight="1" x14ac:dyDescent="0.2">
      <c r="A1434" s="832">
        <v>11</v>
      </c>
      <c r="B1434" s="833" t="s">
        <v>2224</v>
      </c>
      <c r="C1434" s="833" t="s">
        <v>2230</v>
      </c>
      <c r="D1434" s="834" t="s">
        <v>4292</v>
      </c>
      <c r="E1434" s="835" t="s">
        <v>2262</v>
      </c>
      <c r="F1434" s="833" t="s">
        <v>2227</v>
      </c>
      <c r="G1434" s="833" t="s">
        <v>2292</v>
      </c>
      <c r="H1434" s="833" t="s">
        <v>606</v>
      </c>
      <c r="I1434" s="833" t="s">
        <v>2528</v>
      </c>
      <c r="J1434" s="833" t="s">
        <v>2529</v>
      </c>
      <c r="K1434" s="833" t="s">
        <v>2530</v>
      </c>
      <c r="L1434" s="836">
        <v>1150</v>
      </c>
      <c r="M1434" s="836">
        <v>1150</v>
      </c>
      <c r="N1434" s="833">
        <v>1</v>
      </c>
      <c r="O1434" s="837">
        <v>1</v>
      </c>
      <c r="P1434" s="836">
        <v>1150</v>
      </c>
      <c r="Q1434" s="838">
        <v>1</v>
      </c>
      <c r="R1434" s="833">
        <v>1</v>
      </c>
      <c r="S1434" s="838">
        <v>1</v>
      </c>
      <c r="T1434" s="837">
        <v>1</v>
      </c>
      <c r="U1434" s="839">
        <v>1</v>
      </c>
    </row>
    <row r="1435" spans="1:21" ht="14.45" customHeight="1" x14ac:dyDescent="0.2">
      <c r="A1435" s="832">
        <v>11</v>
      </c>
      <c r="B1435" s="833" t="s">
        <v>2224</v>
      </c>
      <c r="C1435" s="833" t="s">
        <v>2230</v>
      </c>
      <c r="D1435" s="834" t="s">
        <v>4292</v>
      </c>
      <c r="E1435" s="835" t="s">
        <v>2262</v>
      </c>
      <c r="F1435" s="833" t="s">
        <v>2227</v>
      </c>
      <c r="G1435" s="833" t="s">
        <v>2292</v>
      </c>
      <c r="H1435" s="833" t="s">
        <v>606</v>
      </c>
      <c r="I1435" s="833" t="s">
        <v>3644</v>
      </c>
      <c r="J1435" s="833" t="s">
        <v>3645</v>
      </c>
      <c r="K1435" s="833" t="s">
        <v>3646</v>
      </c>
      <c r="L1435" s="836">
        <v>3730</v>
      </c>
      <c r="M1435" s="836">
        <v>3730</v>
      </c>
      <c r="N1435" s="833">
        <v>1</v>
      </c>
      <c r="O1435" s="837">
        <v>1</v>
      </c>
      <c r="P1435" s="836">
        <v>3730</v>
      </c>
      <c r="Q1435" s="838">
        <v>1</v>
      </c>
      <c r="R1435" s="833">
        <v>1</v>
      </c>
      <c r="S1435" s="838">
        <v>1</v>
      </c>
      <c r="T1435" s="837">
        <v>1</v>
      </c>
      <c r="U1435" s="839">
        <v>1</v>
      </c>
    </row>
    <row r="1436" spans="1:21" ht="14.45" customHeight="1" x14ac:dyDescent="0.2">
      <c r="A1436" s="832">
        <v>11</v>
      </c>
      <c r="B1436" s="833" t="s">
        <v>2224</v>
      </c>
      <c r="C1436" s="833" t="s">
        <v>2230</v>
      </c>
      <c r="D1436" s="834" t="s">
        <v>4292</v>
      </c>
      <c r="E1436" s="835" t="s">
        <v>2262</v>
      </c>
      <c r="F1436" s="833" t="s">
        <v>2227</v>
      </c>
      <c r="G1436" s="833" t="s">
        <v>2552</v>
      </c>
      <c r="H1436" s="833" t="s">
        <v>606</v>
      </c>
      <c r="I1436" s="833" t="s">
        <v>2761</v>
      </c>
      <c r="J1436" s="833" t="s">
        <v>2762</v>
      </c>
      <c r="K1436" s="833" t="s">
        <v>2763</v>
      </c>
      <c r="L1436" s="836">
        <v>1659.44</v>
      </c>
      <c r="M1436" s="836">
        <v>3318.88</v>
      </c>
      <c r="N1436" s="833">
        <v>2</v>
      </c>
      <c r="O1436" s="837">
        <v>1</v>
      </c>
      <c r="P1436" s="836">
        <v>3318.88</v>
      </c>
      <c r="Q1436" s="838">
        <v>1</v>
      </c>
      <c r="R1436" s="833">
        <v>2</v>
      </c>
      <c r="S1436" s="838">
        <v>1</v>
      </c>
      <c r="T1436" s="837">
        <v>1</v>
      </c>
      <c r="U1436" s="839">
        <v>1</v>
      </c>
    </row>
    <row r="1437" spans="1:21" ht="14.45" customHeight="1" x14ac:dyDescent="0.2">
      <c r="A1437" s="832">
        <v>11</v>
      </c>
      <c r="B1437" s="833" t="s">
        <v>2224</v>
      </c>
      <c r="C1437" s="833" t="s">
        <v>2230</v>
      </c>
      <c r="D1437" s="834" t="s">
        <v>4292</v>
      </c>
      <c r="E1437" s="835" t="s">
        <v>2262</v>
      </c>
      <c r="F1437" s="833" t="s">
        <v>2227</v>
      </c>
      <c r="G1437" s="833" t="s">
        <v>2552</v>
      </c>
      <c r="H1437" s="833" t="s">
        <v>606</v>
      </c>
      <c r="I1437" s="833" t="s">
        <v>3647</v>
      </c>
      <c r="J1437" s="833" t="s">
        <v>3648</v>
      </c>
      <c r="K1437" s="833" t="s">
        <v>3649</v>
      </c>
      <c r="L1437" s="836">
        <v>553.15</v>
      </c>
      <c r="M1437" s="836">
        <v>3318.8999999999996</v>
      </c>
      <c r="N1437" s="833">
        <v>6</v>
      </c>
      <c r="O1437" s="837">
        <v>1</v>
      </c>
      <c r="P1437" s="836"/>
      <c r="Q1437" s="838">
        <v>0</v>
      </c>
      <c r="R1437" s="833"/>
      <c r="S1437" s="838">
        <v>0</v>
      </c>
      <c r="T1437" s="837"/>
      <c r="U1437" s="839">
        <v>0</v>
      </c>
    </row>
    <row r="1438" spans="1:21" ht="14.45" customHeight="1" x14ac:dyDescent="0.2">
      <c r="A1438" s="832">
        <v>11</v>
      </c>
      <c r="B1438" s="833" t="s">
        <v>2224</v>
      </c>
      <c r="C1438" s="833" t="s">
        <v>2230</v>
      </c>
      <c r="D1438" s="834" t="s">
        <v>4292</v>
      </c>
      <c r="E1438" s="835" t="s">
        <v>2262</v>
      </c>
      <c r="F1438" s="833" t="s">
        <v>2227</v>
      </c>
      <c r="G1438" s="833" t="s">
        <v>2552</v>
      </c>
      <c r="H1438" s="833" t="s">
        <v>606</v>
      </c>
      <c r="I1438" s="833" t="s">
        <v>3650</v>
      </c>
      <c r="J1438" s="833" t="s">
        <v>3648</v>
      </c>
      <c r="K1438" s="833" t="s">
        <v>3651</v>
      </c>
      <c r="L1438" s="836">
        <v>1659.44</v>
      </c>
      <c r="M1438" s="836">
        <v>1659.44</v>
      </c>
      <c r="N1438" s="833">
        <v>1</v>
      </c>
      <c r="O1438" s="837">
        <v>1</v>
      </c>
      <c r="P1438" s="836">
        <v>1659.44</v>
      </c>
      <c r="Q1438" s="838">
        <v>1</v>
      </c>
      <c r="R1438" s="833">
        <v>1</v>
      </c>
      <c r="S1438" s="838">
        <v>1</v>
      </c>
      <c r="T1438" s="837">
        <v>1</v>
      </c>
      <c r="U1438" s="839">
        <v>1</v>
      </c>
    </row>
    <row r="1439" spans="1:21" ht="14.45" customHeight="1" x14ac:dyDescent="0.2">
      <c r="A1439" s="832">
        <v>11</v>
      </c>
      <c r="B1439" s="833" t="s">
        <v>2224</v>
      </c>
      <c r="C1439" s="833" t="s">
        <v>2230</v>
      </c>
      <c r="D1439" s="834" t="s">
        <v>4292</v>
      </c>
      <c r="E1439" s="835" t="s">
        <v>2262</v>
      </c>
      <c r="F1439" s="833" t="s">
        <v>2227</v>
      </c>
      <c r="G1439" s="833" t="s">
        <v>2552</v>
      </c>
      <c r="H1439" s="833" t="s">
        <v>606</v>
      </c>
      <c r="I1439" s="833" t="s">
        <v>3549</v>
      </c>
      <c r="J1439" s="833" t="s">
        <v>3652</v>
      </c>
      <c r="K1439" s="833" t="s">
        <v>3653</v>
      </c>
      <c r="L1439" s="836">
        <v>1659.44</v>
      </c>
      <c r="M1439" s="836">
        <v>1659.44</v>
      </c>
      <c r="N1439" s="833">
        <v>1</v>
      </c>
      <c r="O1439" s="837">
        <v>1</v>
      </c>
      <c r="P1439" s="836">
        <v>1659.44</v>
      </c>
      <c r="Q1439" s="838">
        <v>1</v>
      </c>
      <c r="R1439" s="833">
        <v>1</v>
      </c>
      <c r="S1439" s="838">
        <v>1</v>
      </c>
      <c r="T1439" s="837">
        <v>1</v>
      </c>
      <c r="U1439" s="839">
        <v>1</v>
      </c>
    </row>
    <row r="1440" spans="1:21" ht="14.45" customHeight="1" x14ac:dyDescent="0.2">
      <c r="A1440" s="832">
        <v>11</v>
      </c>
      <c r="B1440" s="833" t="s">
        <v>2224</v>
      </c>
      <c r="C1440" s="833" t="s">
        <v>2230</v>
      </c>
      <c r="D1440" s="834" t="s">
        <v>4292</v>
      </c>
      <c r="E1440" s="835" t="s">
        <v>2262</v>
      </c>
      <c r="F1440" s="833" t="s">
        <v>2227</v>
      </c>
      <c r="G1440" s="833" t="s">
        <v>2552</v>
      </c>
      <c r="H1440" s="833" t="s">
        <v>606</v>
      </c>
      <c r="I1440" s="833" t="s">
        <v>2477</v>
      </c>
      <c r="J1440" s="833" t="s">
        <v>2478</v>
      </c>
      <c r="K1440" s="833" t="s">
        <v>2479</v>
      </c>
      <c r="L1440" s="836">
        <v>1659.44</v>
      </c>
      <c r="M1440" s="836">
        <v>63058.720000000016</v>
      </c>
      <c r="N1440" s="833">
        <v>38</v>
      </c>
      <c r="O1440" s="837">
        <v>33</v>
      </c>
      <c r="P1440" s="836">
        <v>54761.520000000011</v>
      </c>
      <c r="Q1440" s="838">
        <v>0.86842105263157887</v>
      </c>
      <c r="R1440" s="833">
        <v>33</v>
      </c>
      <c r="S1440" s="838">
        <v>0.86842105263157898</v>
      </c>
      <c r="T1440" s="837">
        <v>29</v>
      </c>
      <c r="U1440" s="839">
        <v>0.87878787878787878</v>
      </c>
    </row>
    <row r="1441" spans="1:21" ht="14.45" customHeight="1" x14ac:dyDescent="0.2">
      <c r="A1441" s="832">
        <v>11</v>
      </c>
      <c r="B1441" s="833" t="s">
        <v>2224</v>
      </c>
      <c r="C1441" s="833" t="s">
        <v>2230</v>
      </c>
      <c r="D1441" s="834" t="s">
        <v>4292</v>
      </c>
      <c r="E1441" s="835" t="s">
        <v>2262</v>
      </c>
      <c r="F1441" s="833" t="s">
        <v>2227</v>
      </c>
      <c r="G1441" s="833" t="s">
        <v>2552</v>
      </c>
      <c r="H1441" s="833" t="s">
        <v>606</v>
      </c>
      <c r="I1441" s="833" t="s">
        <v>3654</v>
      </c>
      <c r="J1441" s="833" t="s">
        <v>3655</v>
      </c>
      <c r="K1441" s="833" t="s">
        <v>3656</v>
      </c>
      <c r="L1441" s="836">
        <v>3280</v>
      </c>
      <c r="M1441" s="836">
        <v>3280</v>
      </c>
      <c r="N1441" s="833">
        <v>1</v>
      </c>
      <c r="O1441" s="837">
        <v>1</v>
      </c>
      <c r="P1441" s="836">
        <v>3280</v>
      </c>
      <c r="Q1441" s="838">
        <v>1</v>
      </c>
      <c r="R1441" s="833">
        <v>1</v>
      </c>
      <c r="S1441" s="838">
        <v>1</v>
      </c>
      <c r="T1441" s="837">
        <v>1</v>
      </c>
      <c r="U1441" s="839">
        <v>1</v>
      </c>
    </row>
    <row r="1442" spans="1:21" ht="14.45" customHeight="1" x14ac:dyDescent="0.2">
      <c r="A1442" s="832">
        <v>11</v>
      </c>
      <c r="B1442" s="833" t="s">
        <v>2224</v>
      </c>
      <c r="C1442" s="833" t="s">
        <v>2230</v>
      </c>
      <c r="D1442" s="834" t="s">
        <v>4292</v>
      </c>
      <c r="E1442" s="835" t="s">
        <v>2265</v>
      </c>
      <c r="F1442" s="833" t="s">
        <v>2225</v>
      </c>
      <c r="G1442" s="833" t="s">
        <v>2367</v>
      </c>
      <c r="H1442" s="833" t="s">
        <v>606</v>
      </c>
      <c r="I1442" s="833" t="s">
        <v>3394</v>
      </c>
      <c r="J1442" s="833" t="s">
        <v>2369</v>
      </c>
      <c r="K1442" s="833" t="s">
        <v>3395</v>
      </c>
      <c r="L1442" s="836">
        <v>0</v>
      </c>
      <c r="M1442" s="836">
        <v>0</v>
      </c>
      <c r="N1442" s="833">
        <v>1</v>
      </c>
      <c r="O1442" s="837">
        <v>1</v>
      </c>
      <c r="P1442" s="836"/>
      <c r="Q1442" s="838"/>
      <c r="R1442" s="833"/>
      <c r="S1442" s="838">
        <v>0</v>
      </c>
      <c r="T1442" s="837"/>
      <c r="U1442" s="839">
        <v>0</v>
      </c>
    </row>
    <row r="1443" spans="1:21" ht="14.45" customHeight="1" x14ac:dyDescent="0.2">
      <c r="A1443" s="832">
        <v>11</v>
      </c>
      <c r="B1443" s="833" t="s">
        <v>2224</v>
      </c>
      <c r="C1443" s="833" t="s">
        <v>2230</v>
      </c>
      <c r="D1443" s="834" t="s">
        <v>4292</v>
      </c>
      <c r="E1443" s="835" t="s">
        <v>2265</v>
      </c>
      <c r="F1443" s="833" t="s">
        <v>2225</v>
      </c>
      <c r="G1443" s="833" t="s">
        <v>2375</v>
      </c>
      <c r="H1443" s="833" t="s">
        <v>606</v>
      </c>
      <c r="I1443" s="833" t="s">
        <v>2559</v>
      </c>
      <c r="J1443" s="833" t="s">
        <v>2377</v>
      </c>
      <c r="K1443" s="833" t="s">
        <v>2378</v>
      </c>
      <c r="L1443" s="836">
        <v>159.71</v>
      </c>
      <c r="M1443" s="836">
        <v>958.26</v>
      </c>
      <c r="N1443" s="833">
        <v>6</v>
      </c>
      <c r="O1443" s="837">
        <v>1.5</v>
      </c>
      <c r="P1443" s="836">
        <v>638.84</v>
      </c>
      <c r="Q1443" s="838">
        <v>0.66666666666666674</v>
      </c>
      <c r="R1443" s="833">
        <v>4</v>
      </c>
      <c r="S1443" s="838">
        <v>0.66666666666666663</v>
      </c>
      <c r="T1443" s="837">
        <v>1</v>
      </c>
      <c r="U1443" s="839">
        <v>0.66666666666666663</v>
      </c>
    </row>
    <row r="1444" spans="1:21" ht="14.45" customHeight="1" x14ac:dyDescent="0.2">
      <c r="A1444" s="832">
        <v>11</v>
      </c>
      <c r="B1444" s="833" t="s">
        <v>2224</v>
      </c>
      <c r="C1444" s="833" t="s">
        <v>2230</v>
      </c>
      <c r="D1444" s="834" t="s">
        <v>4292</v>
      </c>
      <c r="E1444" s="835" t="s">
        <v>2265</v>
      </c>
      <c r="F1444" s="833" t="s">
        <v>2225</v>
      </c>
      <c r="G1444" s="833" t="s">
        <v>2375</v>
      </c>
      <c r="H1444" s="833" t="s">
        <v>606</v>
      </c>
      <c r="I1444" s="833" t="s">
        <v>2376</v>
      </c>
      <c r="J1444" s="833" t="s">
        <v>2377</v>
      </c>
      <c r="K1444" s="833" t="s">
        <v>2378</v>
      </c>
      <c r="L1444" s="836">
        <v>159.71</v>
      </c>
      <c r="M1444" s="836">
        <v>12297.670000000002</v>
      </c>
      <c r="N1444" s="833">
        <v>77</v>
      </c>
      <c r="O1444" s="837">
        <v>21.5</v>
      </c>
      <c r="P1444" s="836">
        <v>7027.2400000000007</v>
      </c>
      <c r="Q1444" s="838">
        <v>0.5714285714285714</v>
      </c>
      <c r="R1444" s="833">
        <v>44</v>
      </c>
      <c r="S1444" s="838">
        <v>0.5714285714285714</v>
      </c>
      <c r="T1444" s="837">
        <v>12</v>
      </c>
      <c r="U1444" s="839">
        <v>0.55813953488372092</v>
      </c>
    </row>
    <row r="1445" spans="1:21" ht="14.45" customHeight="1" x14ac:dyDescent="0.2">
      <c r="A1445" s="832">
        <v>11</v>
      </c>
      <c r="B1445" s="833" t="s">
        <v>2224</v>
      </c>
      <c r="C1445" s="833" t="s">
        <v>2230</v>
      </c>
      <c r="D1445" s="834" t="s">
        <v>4292</v>
      </c>
      <c r="E1445" s="835" t="s">
        <v>2265</v>
      </c>
      <c r="F1445" s="833" t="s">
        <v>2225</v>
      </c>
      <c r="G1445" s="833" t="s">
        <v>3488</v>
      </c>
      <c r="H1445" s="833" t="s">
        <v>606</v>
      </c>
      <c r="I1445" s="833" t="s">
        <v>3489</v>
      </c>
      <c r="J1445" s="833" t="s">
        <v>3490</v>
      </c>
      <c r="K1445" s="833" t="s">
        <v>3491</v>
      </c>
      <c r="L1445" s="836">
        <v>736.33</v>
      </c>
      <c r="M1445" s="836">
        <v>2208.9900000000002</v>
      </c>
      <c r="N1445" s="833">
        <v>3</v>
      </c>
      <c r="O1445" s="837">
        <v>1</v>
      </c>
      <c r="P1445" s="836"/>
      <c r="Q1445" s="838">
        <v>0</v>
      </c>
      <c r="R1445" s="833"/>
      <c r="S1445" s="838">
        <v>0</v>
      </c>
      <c r="T1445" s="837"/>
      <c r="U1445" s="839">
        <v>0</v>
      </c>
    </row>
    <row r="1446" spans="1:21" ht="14.45" customHeight="1" x14ac:dyDescent="0.2">
      <c r="A1446" s="832">
        <v>11</v>
      </c>
      <c r="B1446" s="833" t="s">
        <v>2224</v>
      </c>
      <c r="C1446" s="833" t="s">
        <v>2230</v>
      </c>
      <c r="D1446" s="834" t="s">
        <v>4292</v>
      </c>
      <c r="E1446" s="835" t="s">
        <v>2265</v>
      </c>
      <c r="F1446" s="833" t="s">
        <v>2225</v>
      </c>
      <c r="G1446" s="833" t="s">
        <v>2328</v>
      </c>
      <c r="H1446" s="833" t="s">
        <v>650</v>
      </c>
      <c r="I1446" s="833" t="s">
        <v>1880</v>
      </c>
      <c r="J1446" s="833" t="s">
        <v>989</v>
      </c>
      <c r="K1446" s="833" t="s">
        <v>1029</v>
      </c>
      <c r="L1446" s="836">
        <v>170.52</v>
      </c>
      <c r="M1446" s="836">
        <v>341.04</v>
      </c>
      <c r="N1446" s="833">
        <v>2</v>
      </c>
      <c r="O1446" s="837">
        <v>1</v>
      </c>
      <c r="P1446" s="836">
        <v>341.04</v>
      </c>
      <c r="Q1446" s="838">
        <v>1</v>
      </c>
      <c r="R1446" s="833">
        <v>2</v>
      </c>
      <c r="S1446" s="838">
        <v>1</v>
      </c>
      <c r="T1446" s="837">
        <v>1</v>
      </c>
      <c r="U1446" s="839">
        <v>1</v>
      </c>
    </row>
    <row r="1447" spans="1:21" ht="14.45" customHeight="1" x14ac:dyDescent="0.2">
      <c r="A1447" s="832">
        <v>11</v>
      </c>
      <c r="B1447" s="833" t="s">
        <v>2224</v>
      </c>
      <c r="C1447" s="833" t="s">
        <v>2230</v>
      </c>
      <c r="D1447" s="834" t="s">
        <v>4292</v>
      </c>
      <c r="E1447" s="835" t="s">
        <v>2265</v>
      </c>
      <c r="F1447" s="833" t="s">
        <v>2225</v>
      </c>
      <c r="G1447" s="833" t="s">
        <v>2328</v>
      </c>
      <c r="H1447" s="833" t="s">
        <v>650</v>
      </c>
      <c r="I1447" s="833" t="s">
        <v>1880</v>
      </c>
      <c r="J1447" s="833" t="s">
        <v>989</v>
      </c>
      <c r="K1447" s="833" t="s">
        <v>1029</v>
      </c>
      <c r="L1447" s="836">
        <v>96.04</v>
      </c>
      <c r="M1447" s="836">
        <v>288.12</v>
      </c>
      <c r="N1447" s="833">
        <v>3</v>
      </c>
      <c r="O1447" s="837">
        <v>2</v>
      </c>
      <c r="P1447" s="836">
        <v>192.08</v>
      </c>
      <c r="Q1447" s="838">
        <v>0.66666666666666674</v>
      </c>
      <c r="R1447" s="833">
        <v>2</v>
      </c>
      <c r="S1447" s="838">
        <v>0.66666666666666663</v>
      </c>
      <c r="T1447" s="837">
        <v>1</v>
      </c>
      <c r="U1447" s="839">
        <v>0.5</v>
      </c>
    </row>
    <row r="1448" spans="1:21" ht="14.45" customHeight="1" x14ac:dyDescent="0.2">
      <c r="A1448" s="832">
        <v>11</v>
      </c>
      <c r="B1448" s="833" t="s">
        <v>2224</v>
      </c>
      <c r="C1448" s="833" t="s">
        <v>2230</v>
      </c>
      <c r="D1448" s="834" t="s">
        <v>4292</v>
      </c>
      <c r="E1448" s="835" t="s">
        <v>2265</v>
      </c>
      <c r="F1448" s="833" t="s">
        <v>2225</v>
      </c>
      <c r="G1448" s="833" t="s">
        <v>3603</v>
      </c>
      <c r="H1448" s="833" t="s">
        <v>606</v>
      </c>
      <c r="I1448" s="833" t="s">
        <v>3657</v>
      </c>
      <c r="J1448" s="833" t="s">
        <v>3605</v>
      </c>
      <c r="K1448" s="833" t="s">
        <v>2380</v>
      </c>
      <c r="L1448" s="836">
        <v>39.17</v>
      </c>
      <c r="M1448" s="836">
        <v>78.34</v>
      </c>
      <c r="N1448" s="833">
        <v>2</v>
      </c>
      <c r="O1448" s="837">
        <v>1</v>
      </c>
      <c r="P1448" s="836">
        <v>78.34</v>
      </c>
      <c r="Q1448" s="838">
        <v>1</v>
      </c>
      <c r="R1448" s="833">
        <v>2</v>
      </c>
      <c r="S1448" s="838">
        <v>1</v>
      </c>
      <c r="T1448" s="837">
        <v>1</v>
      </c>
      <c r="U1448" s="839">
        <v>1</v>
      </c>
    </row>
    <row r="1449" spans="1:21" ht="14.45" customHeight="1" x14ac:dyDescent="0.2">
      <c r="A1449" s="832">
        <v>11</v>
      </c>
      <c r="B1449" s="833" t="s">
        <v>2224</v>
      </c>
      <c r="C1449" s="833" t="s">
        <v>2230</v>
      </c>
      <c r="D1449" s="834" t="s">
        <v>4292</v>
      </c>
      <c r="E1449" s="835" t="s">
        <v>2265</v>
      </c>
      <c r="F1449" s="833" t="s">
        <v>2225</v>
      </c>
      <c r="G1449" s="833" t="s">
        <v>3499</v>
      </c>
      <c r="H1449" s="833" t="s">
        <v>606</v>
      </c>
      <c r="I1449" s="833" t="s">
        <v>3503</v>
      </c>
      <c r="J1449" s="833" t="s">
        <v>3501</v>
      </c>
      <c r="K1449" s="833" t="s">
        <v>3504</v>
      </c>
      <c r="L1449" s="836">
        <v>0</v>
      </c>
      <c r="M1449" s="836">
        <v>0</v>
      </c>
      <c r="N1449" s="833">
        <v>7</v>
      </c>
      <c r="O1449" s="837">
        <v>4</v>
      </c>
      <c r="P1449" s="836">
        <v>0</v>
      </c>
      <c r="Q1449" s="838"/>
      <c r="R1449" s="833">
        <v>4</v>
      </c>
      <c r="S1449" s="838">
        <v>0.5714285714285714</v>
      </c>
      <c r="T1449" s="837">
        <v>2</v>
      </c>
      <c r="U1449" s="839">
        <v>0.5</v>
      </c>
    </row>
    <row r="1450" spans="1:21" ht="14.45" customHeight="1" x14ac:dyDescent="0.2">
      <c r="A1450" s="832">
        <v>11</v>
      </c>
      <c r="B1450" s="833" t="s">
        <v>2224</v>
      </c>
      <c r="C1450" s="833" t="s">
        <v>2230</v>
      </c>
      <c r="D1450" s="834" t="s">
        <v>4292</v>
      </c>
      <c r="E1450" s="835" t="s">
        <v>2265</v>
      </c>
      <c r="F1450" s="833" t="s">
        <v>2225</v>
      </c>
      <c r="G1450" s="833" t="s">
        <v>3658</v>
      </c>
      <c r="H1450" s="833" t="s">
        <v>606</v>
      </c>
      <c r="I1450" s="833" t="s">
        <v>3659</v>
      </c>
      <c r="J1450" s="833" t="s">
        <v>3660</v>
      </c>
      <c r="K1450" s="833" t="s">
        <v>3661</v>
      </c>
      <c r="L1450" s="836">
        <v>140.94999999999999</v>
      </c>
      <c r="M1450" s="836">
        <v>140.94999999999999</v>
      </c>
      <c r="N1450" s="833">
        <v>1</v>
      </c>
      <c r="O1450" s="837">
        <v>0.5</v>
      </c>
      <c r="P1450" s="836"/>
      <c r="Q1450" s="838">
        <v>0</v>
      </c>
      <c r="R1450" s="833"/>
      <c r="S1450" s="838">
        <v>0</v>
      </c>
      <c r="T1450" s="837"/>
      <c r="U1450" s="839">
        <v>0</v>
      </c>
    </row>
    <row r="1451" spans="1:21" ht="14.45" customHeight="1" x14ac:dyDescent="0.2">
      <c r="A1451" s="832">
        <v>11</v>
      </c>
      <c r="B1451" s="833" t="s">
        <v>2224</v>
      </c>
      <c r="C1451" s="833" t="s">
        <v>2230</v>
      </c>
      <c r="D1451" s="834" t="s">
        <v>4292</v>
      </c>
      <c r="E1451" s="835" t="s">
        <v>2265</v>
      </c>
      <c r="F1451" s="833" t="s">
        <v>2225</v>
      </c>
      <c r="G1451" s="833" t="s">
        <v>3658</v>
      </c>
      <c r="H1451" s="833" t="s">
        <v>606</v>
      </c>
      <c r="I1451" s="833" t="s">
        <v>3659</v>
      </c>
      <c r="J1451" s="833" t="s">
        <v>3660</v>
      </c>
      <c r="K1451" s="833" t="s">
        <v>3661</v>
      </c>
      <c r="L1451" s="836">
        <v>150.26</v>
      </c>
      <c r="M1451" s="836">
        <v>150.26</v>
      </c>
      <c r="N1451" s="833">
        <v>1</v>
      </c>
      <c r="O1451" s="837">
        <v>0.5</v>
      </c>
      <c r="P1451" s="836"/>
      <c r="Q1451" s="838">
        <v>0</v>
      </c>
      <c r="R1451" s="833"/>
      <c r="S1451" s="838">
        <v>0</v>
      </c>
      <c r="T1451" s="837"/>
      <c r="U1451" s="839">
        <v>0</v>
      </c>
    </row>
    <row r="1452" spans="1:21" ht="14.45" customHeight="1" x14ac:dyDescent="0.2">
      <c r="A1452" s="832">
        <v>11</v>
      </c>
      <c r="B1452" s="833" t="s">
        <v>2224</v>
      </c>
      <c r="C1452" s="833" t="s">
        <v>2230</v>
      </c>
      <c r="D1452" s="834" t="s">
        <v>4292</v>
      </c>
      <c r="E1452" s="835" t="s">
        <v>2265</v>
      </c>
      <c r="F1452" s="833" t="s">
        <v>2225</v>
      </c>
      <c r="G1452" s="833" t="s">
        <v>2381</v>
      </c>
      <c r="H1452" s="833" t="s">
        <v>606</v>
      </c>
      <c r="I1452" s="833" t="s">
        <v>2382</v>
      </c>
      <c r="J1452" s="833" t="s">
        <v>2383</v>
      </c>
      <c r="K1452" s="833" t="s">
        <v>2384</v>
      </c>
      <c r="L1452" s="836">
        <v>52.87</v>
      </c>
      <c r="M1452" s="836">
        <v>1268.8799999999999</v>
      </c>
      <c r="N1452" s="833">
        <v>24</v>
      </c>
      <c r="O1452" s="837">
        <v>18</v>
      </c>
      <c r="P1452" s="836">
        <v>793.05</v>
      </c>
      <c r="Q1452" s="838">
        <v>0.625</v>
      </c>
      <c r="R1452" s="833">
        <v>15</v>
      </c>
      <c r="S1452" s="838">
        <v>0.625</v>
      </c>
      <c r="T1452" s="837">
        <v>11.5</v>
      </c>
      <c r="U1452" s="839">
        <v>0.63888888888888884</v>
      </c>
    </row>
    <row r="1453" spans="1:21" ht="14.45" customHeight="1" x14ac:dyDescent="0.2">
      <c r="A1453" s="832">
        <v>11</v>
      </c>
      <c r="B1453" s="833" t="s">
        <v>2224</v>
      </c>
      <c r="C1453" s="833" t="s">
        <v>2230</v>
      </c>
      <c r="D1453" s="834" t="s">
        <v>4292</v>
      </c>
      <c r="E1453" s="835" t="s">
        <v>2265</v>
      </c>
      <c r="F1453" s="833" t="s">
        <v>2225</v>
      </c>
      <c r="G1453" s="833" t="s">
        <v>2381</v>
      </c>
      <c r="H1453" s="833" t="s">
        <v>606</v>
      </c>
      <c r="I1453" s="833" t="s">
        <v>2770</v>
      </c>
      <c r="J1453" s="833" t="s">
        <v>2579</v>
      </c>
      <c r="K1453" s="833" t="s">
        <v>2771</v>
      </c>
      <c r="L1453" s="836">
        <v>70.48</v>
      </c>
      <c r="M1453" s="836">
        <v>70.48</v>
      </c>
      <c r="N1453" s="833">
        <v>1</v>
      </c>
      <c r="O1453" s="837">
        <v>1</v>
      </c>
      <c r="P1453" s="836"/>
      <c r="Q1453" s="838">
        <v>0</v>
      </c>
      <c r="R1453" s="833"/>
      <c r="S1453" s="838">
        <v>0</v>
      </c>
      <c r="T1453" s="837"/>
      <c r="U1453" s="839">
        <v>0</v>
      </c>
    </row>
    <row r="1454" spans="1:21" ht="14.45" customHeight="1" x14ac:dyDescent="0.2">
      <c r="A1454" s="832">
        <v>11</v>
      </c>
      <c r="B1454" s="833" t="s">
        <v>2224</v>
      </c>
      <c r="C1454" s="833" t="s">
        <v>2230</v>
      </c>
      <c r="D1454" s="834" t="s">
        <v>4292</v>
      </c>
      <c r="E1454" s="835" t="s">
        <v>2265</v>
      </c>
      <c r="F1454" s="833" t="s">
        <v>2225</v>
      </c>
      <c r="G1454" s="833" t="s">
        <v>2381</v>
      </c>
      <c r="H1454" s="833" t="s">
        <v>606</v>
      </c>
      <c r="I1454" s="833" t="s">
        <v>3662</v>
      </c>
      <c r="J1454" s="833" t="s">
        <v>3160</v>
      </c>
      <c r="K1454" s="833" t="s">
        <v>1191</v>
      </c>
      <c r="L1454" s="836">
        <v>0</v>
      </c>
      <c r="M1454" s="836">
        <v>0</v>
      </c>
      <c r="N1454" s="833">
        <v>1</v>
      </c>
      <c r="O1454" s="837">
        <v>0.5</v>
      </c>
      <c r="P1454" s="836"/>
      <c r="Q1454" s="838"/>
      <c r="R1454" s="833"/>
      <c r="S1454" s="838">
        <v>0</v>
      </c>
      <c r="T1454" s="837"/>
      <c r="U1454" s="839">
        <v>0</v>
      </c>
    </row>
    <row r="1455" spans="1:21" ht="14.45" customHeight="1" x14ac:dyDescent="0.2">
      <c r="A1455" s="832">
        <v>11</v>
      </c>
      <c r="B1455" s="833" t="s">
        <v>2224</v>
      </c>
      <c r="C1455" s="833" t="s">
        <v>2230</v>
      </c>
      <c r="D1455" s="834" t="s">
        <v>4292</v>
      </c>
      <c r="E1455" s="835" t="s">
        <v>2265</v>
      </c>
      <c r="F1455" s="833" t="s">
        <v>2225</v>
      </c>
      <c r="G1455" s="833" t="s">
        <v>2381</v>
      </c>
      <c r="H1455" s="833" t="s">
        <v>606</v>
      </c>
      <c r="I1455" s="833" t="s">
        <v>3219</v>
      </c>
      <c r="J1455" s="833" t="s">
        <v>3220</v>
      </c>
      <c r="K1455" s="833" t="s">
        <v>3221</v>
      </c>
      <c r="L1455" s="836">
        <v>0</v>
      </c>
      <c r="M1455" s="836">
        <v>0</v>
      </c>
      <c r="N1455" s="833">
        <v>1</v>
      </c>
      <c r="O1455" s="837">
        <v>0.5</v>
      </c>
      <c r="P1455" s="836"/>
      <c r="Q1455" s="838"/>
      <c r="R1455" s="833"/>
      <c r="S1455" s="838">
        <v>0</v>
      </c>
      <c r="T1455" s="837"/>
      <c r="U1455" s="839">
        <v>0</v>
      </c>
    </row>
    <row r="1456" spans="1:21" ht="14.45" customHeight="1" x14ac:dyDescent="0.2">
      <c r="A1456" s="832">
        <v>11</v>
      </c>
      <c r="B1456" s="833" t="s">
        <v>2224</v>
      </c>
      <c r="C1456" s="833" t="s">
        <v>2230</v>
      </c>
      <c r="D1456" s="834" t="s">
        <v>4292</v>
      </c>
      <c r="E1456" s="835" t="s">
        <v>2265</v>
      </c>
      <c r="F1456" s="833" t="s">
        <v>2225</v>
      </c>
      <c r="G1456" s="833" t="s">
        <v>2381</v>
      </c>
      <c r="H1456" s="833" t="s">
        <v>606</v>
      </c>
      <c r="I1456" s="833" t="s">
        <v>3608</v>
      </c>
      <c r="J1456" s="833" t="s">
        <v>3609</v>
      </c>
      <c r="K1456" s="833" t="s">
        <v>3610</v>
      </c>
      <c r="L1456" s="836">
        <v>39.020000000000003</v>
      </c>
      <c r="M1456" s="836">
        <v>78.040000000000006</v>
      </c>
      <c r="N1456" s="833">
        <v>2</v>
      </c>
      <c r="O1456" s="837">
        <v>1</v>
      </c>
      <c r="P1456" s="836">
        <v>78.040000000000006</v>
      </c>
      <c r="Q1456" s="838">
        <v>1</v>
      </c>
      <c r="R1456" s="833">
        <v>2</v>
      </c>
      <c r="S1456" s="838">
        <v>1</v>
      </c>
      <c r="T1456" s="837">
        <v>1</v>
      </c>
      <c r="U1456" s="839">
        <v>1</v>
      </c>
    </row>
    <row r="1457" spans="1:21" ht="14.45" customHeight="1" x14ac:dyDescent="0.2">
      <c r="A1457" s="832">
        <v>11</v>
      </c>
      <c r="B1457" s="833" t="s">
        <v>2224</v>
      </c>
      <c r="C1457" s="833" t="s">
        <v>2230</v>
      </c>
      <c r="D1457" s="834" t="s">
        <v>4292</v>
      </c>
      <c r="E1457" s="835" t="s">
        <v>2265</v>
      </c>
      <c r="F1457" s="833" t="s">
        <v>2225</v>
      </c>
      <c r="G1457" s="833" t="s">
        <v>2587</v>
      </c>
      <c r="H1457" s="833" t="s">
        <v>606</v>
      </c>
      <c r="I1457" s="833" t="s">
        <v>2772</v>
      </c>
      <c r="J1457" s="833" t="s">
        <v>2773</v>
      </c>
      <c r="K1457" s="833" t="s">
        <v>2774</v>
      </c>
      <c r="L1457" s="836">
        <v>106.47</v>
      </c>
      <c r="M1457" s="836">
        <v>14692.859999999993</v>
      </c>
      <c r="N1457" s="833">
        <v>138</v>
      </c>
      <c r="O1457" s="837">
        <v>25.5</v>
      </c>
      <c r="P1457" s="836">
        <v>8517.5999999999967</v>
      </c>
      <c r="Q1457" s="838">
        <v>0.57971014492753625</v>
      </c>
      <c r="R1457" s="833">
        <v>80</v>
      </c>
      <c r="S1457" s="838">
        <v>0.57971014492753625</v>
      </c>
      <c r="T1457" s="837">
        <v>14.5</v>
      </c>
      <c r="U1457" s="839">
        <v>0.56862745098039214</v>
      </c>
    </row>
    <row r="1458" spans="1:21" ht="14.45" customHeight="1" x14ac:dyDescent="0.2">
      <c r="A1458" s="832">
        <v>11</v>
      </c>
      <c r="B1458" s="833" t="s">
        <v>2224</v>
      </c>
      <c r="C1458" s="833" t="s">
        <v>2230</v>
      </c>
      <c r="D1458" s="834" t="s">
        <v>4292</v>
      </c>
      <c r="E1458" s="835" t="s">
        <v>2265</v>
      </c>
      <c r="F1458" s="833" t="s">
        <v>2225</v>
      </c>
      <c r="G1458" s="833" t="s">
        <v>2587</v>
      </c>
      <c r="H1458" s="833" t="s">
        <v>606</v>
      </c>
      <c r="I1458" s="833" t="s">
        <v>3663</v>
      </c>
      <c r="J1458" s="833" t="s">
        <v>2773</v>
      </c>
      <c r="K1458" s="833" t="s">
        <v>2774</v>
      </c>
      <c r="L1458" s="836">
        <v>106.47</v>
      </c>
      <c r="M1458" s="836">
        <v>319.40999999999997</v>
      </c>
      <c r="N1458" s="833">
        <v>3</v>
      </c>
      <c r="O1458" s="837">
        <v>0.5</v>
      </c>
      <c r="P1458" s="836"/>
      <c r="Q1458" s="838">
        <v>0</v>
      </c>
      <c r="R1458" s="833"/>
      <c r="S1458" s="838">
        <v>0</v>
      </c>
      <c r="T1458" s="837"/>
      <c r="U1458" s="839">
        <v>0</v>
      </c>
    </row>
    <row r="1459" spans="1:21" ht="14.45" customHeight="1" x14ac:dyDescent="0.2">
      <c r="A1459" s="832">
        <v>11</v>
      </c>
      <c r="B1459" s="833" t="s">
        <v>2224</v>
      </c>
      <c r="C1459" s="833" t="s">
        <v>2230</v>
      </c>
      <c r="D1459" s="834" t="s">
        <v>4292</v>
      </c>
      <c r="E1459" s="835" t="s">
        <v>2265</v>
      </c>
      <c r="F1459" s="833" t="s">
        <v>2225</v>
      </c>
      <c r="G1459" s="833" t="s">
        <v>2894</v>
      </c>
      <c r="H1459" s="833" t="s">
        <v>606</v>
      </c>
      <c r="I1459" s="833" t="s">
        <v>3664</v>
      </c>
      <c r="J1459" s="833" t="s">
        <v>2898</v>
      </c>
      <c r="K1459" s="833" t="s">
        <v>3665</v>
      </c>
      <c r="L1459" s="836">
        <v>0</v>
      </c>
      <c r="M1459" s="836">
        <v>0</v>
      </c>
      <c r="N1459" s="833">
        <v>2</v>
      </c>
      <c r="O1459" s="837">
        <v>1</v>
      </c>
      <c r="P1459" s="836"/>
      <c r="Q1459" s="838"/>
      <c r="R1459" s="833"/>
      <c r="S1459" s="838">
        <v>0</v>
      </c>
      <c r="T1459" s="837"/>
      <c r="U1459" s="839">
        <v>0</v>
      </c>
    </row>
    <row r="1460" spans="1:21" ht="14.45" customHeight="1" x14ac:dyDescent="0.2">
      <c r="A1460" s="832">
        <v>11</v>
      </c>
      <c r="B1460" s="833" t="s">
        <v>2224</v>
      </c>
      <c r="C1460" s="833" t="s">
        <v>2230</v>
      </c>
      <c r="D1460" s="834" t="s">
        <v>4292</v>
      </c>
      <c r="E1460" s="835" t="s">
        <v>2265</v>
      </c>
      <c r="F1460" s="833" t="s">
        <v>2225</v>
      </c>
      <c r="G1460" s="833" t="s">
        <v>2412</v>
      </c>
      <c r="H1460" s="833" t="s">
        <v>606</v>
      </c>
      <c r="I1460" s="833" t="s">
        <v>2413</v>
      </c>
      <c r="J1460" s="833" t="s">
        <v>2414</v>
      </c>
      <c r="K1460" s="833" t="s">
        <v>2415</v>
      </c>
      <c r="L1460" s="836">
        <v>159.71</v>
      </c>
      <c r="M1460" s="836">
        <v>4152.46</v>
      </c>
      <c r="N1460" s="833">
        <v>26</v>
      </c>
      <c r="O1460" s="837">
        <v>8.5</v>
      </c>
      <c r="P1460" s="836">
        <v>958.26</v>
      </c>
      <c r="Q1460" s="838">
        <v>0.23076923076923075</v>
      </c>
      <c r="R1460" s="833">
        <v>6</v>
      </c>
      <c r="S1460" s="838">
        <v>0.23076923076923078</v>
      </c>
      <c r="T1460" s="837">
        <v>3</v>
      </c>
      <c r="U1460" s="839">
        <v>0.35294117647058826</v>
      </c>
    </row>
    <row r="1461" spans="1:21" ht="14.45" customHeight="1" x14ac:dyDescent="0.2">
      <c r="A1461" s="832">
        <v>11</v>
      </c>
      <c r="B1461" s="833" t="s">
        <v>2224</v>
      </c>
      <c r="C1461" s="833" t="s">
        <v>2230</v>
      </c>
      <c r="D1461" s="834" t="s">
        <v>4292</v>
      </c>
      <c r="E1461" s="835" t="s">
        <v>2265</v>
      </c>
      <c r="F1461" s="833" t="s">
        <v>2225</v>
      </c>
      <c r="G1461" s="833" t="s">
        <v>2313</v>
      </c>
      <c r="H1461" s="833" t="s">
        <v>606</v>
      </c>
      <c r="I1461" s="833" t="s">
        <v>2905</v>
      </c>
      <c r="J1461" s="833" t="s">
        <v>2906</v>
      </c>
      <c r="K1461" s="833" t="s">
        <v>1191</v>
      </c>
      <c r="L1461" s="836">
        <v>0</v>
      </c>
      <c r="M1461" s="836">
        <v>0</v>
      </c>
      <c r="N1461" s="833">
        <v>2</v>
      </c>
      <c r="O1461" s="837">
        <v>2</v>
      </c>
      <c r="P1461" s="836"/>
      <c r="Q1461" s="838"/>
      <c r="R1461" s="833"/>
      <c r="S1461" s="838">
        <v>0</v>
      </c>
      <c r="T1461" s="837"/>
      <c r="U1461" s="839">
        <v>0</v>
      </c>
    </row>
    <row r="1462" spans="1:21" ht="14.45" customHeight="1" x14ac:dyDescent="0.2">
      <c r="A1462" s="832">
        <v>11</v>
      </c>
      <c r="B1462" s="833" t="s">
        <v>2224</v>
      </c>
      <c r="C1462" s="833" t="s">
        <v>2230</v>
      </c>
      <c r="D1462" s="834" t="s">
        <v>4292</v>
      </c>
      <c r="E1462" s="835" t="s">
        <v>2265</v>
      </c>
      <c r="F1462" s="833" t="s">
        <v>2225</v>
      </c>
      <c r="G1462" s="833" t="s">
        <v>2313</v>
      </c>
      <c r="H1462" s="833" t="s">
        <v>606</v>
      </c>
      <c r="I1462" s="833" t="s">
        <v>2314</v>
      </c>
      <c r="J1462" s="833" t="s">
        <v>2315</v>
      </c>
      <c r="K1462" s="833" t="s">
        <v>2316</v>
      </c>
      <c r="L1462" s="836">
        <v>91.78</v>
      </c>
      <c r="M1462" s="836">
        <v>91.78</v>
      </c>
      <c r="N1462" s="833">
        <v>1</v>
      </c>
      <c r="O1462" s="837">
        <v>0.5</v>
      </c>
      <c r="P1462" s="836"/>
      <c r="Q1462" s="838">
        <v>0</v>
      </c>
      <c r="R1462" s="833"/>
      <c r="S1462" s="838">
        <v>0</v>
      </c>
      <c r="T1462" s="837"/>
      <c r="U1462" s="839">
        <v>0</v>
      </c>
    </row>
    <row r="1463" spans="1:21" ht="14.45" customHeight="1" x14ac:dyDescent="0.2">
      <c r="A1463" s="832">
        <v>11</v>
      </c>
      <c r="B1463" s="833" t="s">
        <v>2224</v>
      </c>
      <c r="C1463" s="833" t="s">
        <v>2230</v>
      </c>
      <c r="D1463" s="834" t="s">
        <v>4292</v>
      </c>
      <c r="E1463" s="835" t="s">
        <v>2265</v>
      </c>
      <c r="F1463" s="833" t="s">
        <v>2225</v>
      </c>
      <c r="G1463" s="833" t="s">
        <v>3666</v>
      </c>
      <c r="H1463" s="833" t="s">
        <v>606</v>
      </c>
      <c r="I1463" s="833" t="s">
        <v>3667</v>
      </c>
      <c r="J1463" s="833" t="s">
        <v>3668</v>
      </c>
      <c r="K1463" s="833" t="s">
        <v>3669</v>
      </c>
      <c r="L1463" s="836">
        <v>347.84</v>
      </c>
      <c r="M1463" s="836">
        <v>695.68</v>
      </c>
      <c r="N1463" s="833">
        <v>2</v>
      </c>
      <c r="O1463" s="837">
        <v>1</v>
      </c>
      <c r="P1463" s="836">
        <v>695.68</v>
      </c>
      <c r="Q1463" s="838">
        <v>1</v>
      </c>
      <c r="R1463" s="833">
        <v>2</v>
      </c>
      <c r="S1463" s="838">
        <v>1</v>
      </c>
      <c r="T1463" s="837">
        <v>1</v>
      </c>
      <c r="U1463" s="839">
        <v>1</v>
      </c>
    </row>
    <row r="1464" spans="1:21" ht="14.45" customHeight="1" x14ac:dyDescent="0.2">
      <c r="A1464" s="832">
        <v>11</v>
      </c>
      <c r="B1464" s="833" t="s">
        <v>2224</v>
      </c>
      <c r="C1464" s="833" t="s">
        <v>2230</v>
      </c>
      <c r="D1464" s="834" t="s">
        <v>4292</v>
      </c>
      <c r="E1464" s="835" t="s">
        <v>2265</v>
      </c>
      <c r="F1464" s="833" t="s">
        <v>2225</v>
      </c>
      <c r="G1464" s="833" t="s">
        <v>3615</v>
      </c>
      <c r="H1464" s="833" t="s">
        <v>606</v>
      </c>
      <c r="I1464" s="833" t="s">
        <v>3616</v>
      </c>
      <c r="J1464" s="833" t="s">
        <v>3617</v>
      </c>
      <c r="K1464" s="833" t="s">
        <v>3618</v>
      </c>
      <c r="L1464" s="836">
        <v>76.180000000000007</v>
      </c>
      <c r="M1464" s="836">
        <v>76.180000000000007</v>
      </c>
      <c r="N1464" s="833">
        <v>1</v>
      </c>
      <c r="O1464" s="837">
        <v>1</v>
      </c>
      <c r="P1464" s="836"/>
      <c r="Q1464" s="838">
        <v>0</v>
      </c>
      <c r="R1464" s="833"/>
      <c r="S1464" s="838">
        <v>0</v>
      </c>
      <c r="T1464" s="837"/>
      <c r="U1464" s="839">
        <v>0</v>
      </c>
    </row>
    <row r="1465" spans="1:21" ht="14.45" customHeight="1" x14ac:dyDescent="0.2">
      <c r="A1465" s="832">
        <v>11</v>
      </c>
      <c r="B1465" s="833" t="s">
        <v>2224</v>
      </c>
      <c r="C1465" s="833" t="s">
        <v>2230</v>
      </c>
      <c r="D1465" s="834" t="s">
        <v>4292</v>
      </c>
      <c r="E1465" s="835" t="s">
        <v>2265</v>
      </c>
      <c r="F1465" s="833" t="s">
        <v>2225</v>
      </c>
      <c r="G1465" s="833" t="s">
        <v>2913</v>
      </c>
      <c r="H1465" s="833" t="s">
        <v>606</v>
      </c>
      <c r="I1465" s="833" t="s">
        <v>3111</v>
      </c>
      <c r="J1465" s="833" t="s">
        <v>3112</v>
      </c>
      <c r="K1465" s="833" t="s">
        <v>990</v>
      </c>
      <c r="L1465" s="836">
        <v>111.72</v>
      </c>
      <c r="M1465" s="836">
        <v>335.15999999999997</v>
      </c>
      <c r="N1465" s="833">
        <v>3</v>
      </c>
      <c r="O1465" s="837">
        <v>1</v>
      </c>
      <c r="P1465" s="836">
        <v>335.15999999999997</v>
      </c>
      <c r="Q1465" s="838">
        <v>1</v>
      </c>
      <c r="R1465" s="833">
        <v>3</v>
      </c>
      <c r="S1465" s="838">
        <v>1</v>
      </c>
      <c r="T1465" s="837">
        <v>1</v>
      </c>
      <c r="U1465" s="839">
        <v>1</v>
      </c>
    </row>
    <row r="1466" spans="1:21" ht="14.45" customHeight="1" x14ac:dyDescent="0.2">
      <c r="A1466" s="832">
        <v>11</v>
      </c>
      <c r="B1466" s="833" t="s">
        <v>2224</v>
      </c>
      <c r="C1466" s="833" t="s">
        <v>2230</v>
      </c>
      <c r="D1466" s="834" t="s">
        <v>4292</v>
      </c>
      <c r="E1466" s="835" t="s">
        <v>2265</v>
      </c>
      <c r="F1466" s="833" t="s">
        <v>2225</v>
      </c>
      <c r="G1466" s="833" t="s">
        <v>2913</v>
      </c>
      <c r="H1466" s="833" t="s">
        <v>606</v>
      </c>
      <c r="I1466" s="833" t="s">
        <v>3670</v>
      </c>
      <c r="J1466" s="833" t="s">
        <v>3112</v>
      </c>
      <c r="K1466" s="833" t="s">
        <v>990</v>
      </c>
      <c r="L1466" s="836">
        <v>111.72</v>
      </c>
      <c r="M1466" s="836">
        <v>223.44</v>
      </c>
      <c r="N1466" s="833">
        <v>2</v>
      </c>
      <c r="O1466" s="837">
        <v>1</v>
      </c>
      <c r="P1466" s="836"/>
      <c r="Q1466" s="838">
        <v>0</v>
      </c>
      <c r="R1466" s="833"/>
      <c r="S1466" s="838">
        <v>0</v>
      </c>
      <c r="T1466" s="837"/>
      <c r="U1466" s="839">
        <v>0</v>
      </c>
    </row>
    <row r="1467" spans="1:21" ht="14.45" customHeight="1" x14ac:dyDescent="0.2">
      <c r="A1467" s="832">
        <v>11</v>
      </c>
      <c r="B1467" s="833" t="s">
        <v>2224</v>
      </c>
      <c r="C1467" s="833" t="s">
        <v>2230</v>
      </c>
      <c r="D1467" s="834" t="s">
        <v>4292</v>
      </c>
      <c r="E1467" s="835" t="s">
        <v>2265</v>
      </c>
      <c r="F1467" s="833" t="s">
        <v>2225</v>
      </c>
      <c r="G1467" s="833" t="s">
        <v>2426</v>
      </c>
      <c r="H1467" s="833" t="s">
        <v>606</v>
      </c>
      <c r="I1467" s="833" t="s">
        <v>2927</v>
      </c>
      <c r="J1467" s="833" t="s">
        <v>2428</v>
      </c>
      <c r="K1467" s="833" t="s">
        <v>2928</v>
      </c>
      <c r="L1467" s="836">
        <v>1222.95</v>
      </c>
      <c r="M1467" s="836">
        <v>2445.9</v>
      </c>
      <c r="N1467" s="833">
        <v>2</v>
      </c>
      <c r="O1467" s="837">
        <v>1.5</v>
      </c>
      <c r="P1467" s="836"/>
      <c r="Q1467" s="838">
        <v>0</v>
      </c>
      <c r="R1467" s="833"/>
      <c r="S1467" s="838">
        <v>0</v>
      </c>
      <c r="T1467" s="837"/>
      <c r="U1467" s="839">
        <v>0</v>
      </c>
    </row>
    <row r="1468" spans="1:21" ht="14.45" customHeight="1" x14ac:dyDescent="0.2">
      <c r="A1468" s="832">
        <v>11</v>
      </c>
      <c r="B1468" s="833" t="s">
        <v>2224</v>
      </c>
      <c r="C1468" s="833" t="s">
        <v>2230</v>
      </c>
      <c r="D1468" s="834" t="s">
        <v>4292</v>
      </c>
      <c r="E1468" s="835" t="s">
        <v>2265</v>
      </c>
      <c r="F1468" s="833" t="s">
        <v>2225</v>
      </c>
      <c r="G1468" s="833" t="s">
        <v>2426</v>
      </c>
      <c r="H1468" s="833" t="s">
        <v>606</v>
      </c>
      <c r="I1468" s="833" t="s">
        <v>2427</v>
      </c>
      <c r="J1468" s="833" t="s">
        <v>2428</v>
      </c>
      <c r="K1468" s="833" t="s">
        <v>2429</v>
      </c>
      <c r="L1468" s="836">
        <v>1776.68</v>
      </c>
      <c r="M1468" s="836">
        <v>10660.08</v>
      </c>
      <c r="N1468" s="833">
        <v>6</v>
      </c>
      <c r="O1468" s="837">
        <v>3</v>
      </c>
      <c r="P1468" s="836">
        <v>7106.72</v>
      </c>
      <c r="Q1468" s="838">
        <v>0.66666666666666674</v>
      </c>
      <c r="R1468" s="833">
        <v>4</v>
      </c>
      <c r="S1468" s="838">
        <v>0.66666666666666663</v>
      </c>
      <c r="T1468" s="837">
        <v>2</v>
      </c>
      <c r="U1468" s="839">
        <v>0.66666666666666663</v>
      </c>
    </row>
    <row r="1469" spans="1:21" ht="14.45" customHeight="1" x14ac:dyDescent="0.2">
      <c r="A1469" s="832">
        <v>11</v>
      </c>
      <c r="B1469" s="833" t="s">
        <v>2224</v>
      </c>
      <c r="C1469" s="833" t="s">
        <v>2230</v>
      </c>
      <c r="D1469" s="834" t="s">
        <v>4292</v>
      </c>
      <c r="E1469" s="835" t="s">
        <v>2265</v>
      </c>
      <c r="F1469" s="833" t="s">
        <v>2225</v>
      </c>
      <c r="G1469" s="833" t="s">
        <v>2426</v>
      </c>
      <c r="H1469" s="833" t="s">
        <v>606</v>
      </c>
      <c r="I1469" s="833" t="s">
        <v>2427</v>
      </c>
      <c r="J1469" s="833" t="s">
        <v>2428</v>
      </c>
      <c r="K1469" s="833" t="s">
        <v>2429</v>
      </c>
      <c r="L1469" s="836">
        <v>482.19</v>
      </c>
      <c r="M1469" s="836">
        <v>1446.57</v>
      </c>
      <c r="N1469" s="833">
        <v>3</v>
      </c>
      <c r="O1469" s="837">
        <v>2</v>
      </c>
      <c r="P1469" s="836">
        <v>482.19</v>
      </c>
      <c r="Q1469" s="838">
        <v>0.33333333333333337</v>
      </c>
      <c r="R1469" s="833">
        <v>1</v>
      </c>
      <c r="S1469" s="838">
        <v>0.33333333333333331</v>
      </c>
      <c r="T1469" s="837">
        <v>0.5</v>
      </c>
      <c r="U1469" s="839">
        <v>0.25</v>
      </c>
    </row>
    <row r="1470" spans="1:21" ht="14.45" customHeight="1" x14ac:dyDescent="0.2">
      <c r="A1470" s="832">
        <v>11</v>
      </c>
      <c r="B1470" s="833" t="s">
        <v>2224</v>
      </c>
      <c r="C1470" s="833" t="s">
        <v>2230</v>
      </c>
      <c r="D1470" s="834" t="s">
        <v>4292</v>
      </c>
      <c r="E1470" s="835" t="s">
        <v>2265</v>
      </c>
      <c r="F1470" s="833" t="s">
        <v>2225</v>
      </c>
      <c r="G1470" s="833" t="s">
        <v>2426</v>
      </c>
      <c r="H1470" s="833" t="s">
        <v>606</v>
      </c>
      <c r="I1470" s="833" t="s">
        <v>2605</v>
      </c>
      <c r="J1470" s="833" t="s">
        <v>2428</v>
      </c>
      <c r="K1470" s="833" t="s">
        <v>2429</v>
      </c>
      <c r="L1470" s="836">
        <v>1776.68</v>
      </c>
      <c r="M1470" s="836">
        <v>14213.44</v>
      </c>
      <c r="N1470" s="833">
        <v>8</v>
      </c>
      <c r="O1470" s="837">
        <v>4.5</v>
      </c>
      <c r="P1470" s="836">
        <v>7106.72</v>
      </c>
      <c r="Q1470" s="838">
        <v>0.5</v>
      </c>
      <c r="R1470" s="833">
        <v>4</v>
      </c>
      <c r="S1470" s="838">
        <v>0.5</v>
      </c>
      <c r="T1470" s="837">
        <v>2.5</v>
      </c>
      <c r="U1470" s="839">
        <v>0.55555555555555558</v>
      </c>
    </row>
    <row r="1471" spans="1:21" ht="14.45" customHeight="1" x14ac:dyDescent="0.2">
      <c r="A1471" s="832">
        <v>11</v>
      </c>
      <c r="B1471" s="833" t="s">
        <v>2224</v>
      </c>
      <c r="C1471" s="833" t="s">
        <v>2230</v>
      </c>
      <c r="D1471" s="834" t="s">
        <v>4292</v>
      </c>
      <c r="E1471" s="835" t="s">
        <v>2265</v>
      </c>
      <c r="F1471" s="833" t="s">
        <v>2225</v>
      </c>
      <c r="G1471" s="833" t="s">
        <v>2331</v>
      </c>
      <c r="H1471" s="833" t="s">
        <v>606</v>
      </c>
      <c r="I1471" s="833" t="s">
        <v>2929</v>
      </c>
      <c r="J1471" s="833" t="s">
        <v>843</v>
      </c>
      <c r="K1471" s="833" t="s">
        <v>2930</v>
      </c>
      <c r="L1471" s="836">
        <v>0</v>
      </c>
      <c r="M1471" s="836">
        <v>0</v>
      </c>
      <c r="N1471" s="833">
        <v>1</v>
      </c>
      <c r="O1471" s="837">
        <v>1</v>
      </c>
      <c r="P1471" s="836"/>
      <c r="Q1471" s="838"/>
      <c r="R1471" s="833"/>
      <c r="S1471" s="838">
        <v>0</v>
      </c>
      <c r="T1471" s="837"/>
      <c r="U1471" s="839">
        <v>0</v>
      </c>
    </row>
    <row r="1472" spans="1:21" ht="14.45" customHeight="1" x14ac:dyDescent="0.2">
      <c r="A1472" s="832">
        <v>11</v>
      </c>
      <c r="B1472" s="833" t="s">
        <v>2224</v>
      </c>
      <c r="C1472" s="833" t="s">
        <v>2230</v>
      </c>
      <c r="D1472" s="834" t="s">
        <v>4292</v>
      </c>
      <c r="E1472" s="835" t="s">
        <v>2265</v>
      </c>
      <c r="F1472" s="833" t="s">
        <v>2225</v>
      </c>
      <c r="G1472" s="833" t="s">
        <v>2273</v>
      </c>
      <c r="H1472" s="833" t="s">
        <v>650</v>
      </c>
      <c r="I1472" s="833" t="s">
        <v>2296</v>
      </c>
      <c r="J1472" s="833" t="s">
        <v>771</v>
      </c>
      <c r="K1472" s="833" t="s">
        <v>2297</v>
      </c>
      <c r="L1472" s="836">
        <v>1385.62</v>
      </c>
      <c r="M1472" s="836">
        <v>2771.24</v>
      </c>
      <c r="N1472" s="833">
        <v>2</v>
      </c>
      <c r="O1472" s="837">
        <v>0.5</v>
      </c>
      <c r="P1472" s="836">
        <v>2771.24</v>
      </c>
      <c r="Q1472" s="838">
        <v>1</v>
      </c>
      <c r="R1472" s="833">
        <v>2</v>
      </c>
      <c r="S1472" s="838">
        <v>1</v>
      </c>
      <c r="T1472" s="837">
        <v>0.5</v>
      </c>
      <c r="U1472" s="839">
        <v>1</v>
      </c>
    </row>
    <row r="1473" spans="1:21" ht="14.45" customHeight="1" x14ac:dyDescent="0.2">
      <c r="A1473" s="832">
        <v>11</v>
      </c>
      <c r="B1473" s="833" t="s">
        <v>2224</v>
      </c>
      <c r="C1473" s="833" t="s">
        <v>2230</v>
      </c>
      <c r="D1473" s="834" t="s">
        <v>4292</v>
      </c>
      <c r="E1473" s="835" t="s">
        <v>2265</v>
      </c>
      <c r="F1473" s="833" t="s">
        <v>2225</v>
      </c>
      <c r="G1473" s="833" t="s">
        <v>2273</v>
      </c>
      <c r="H1473" s="833" t="s">
        <v>650</v>
      </c>
      <c r="I1473" s="833" t="s">
        <v>1821</v>
      </c>
      <c r="J1473" s="833" t="s">
        <v>765</v>
      </c>
      <c r="K1473" s="833" t="s">
        <v>1822</v>
      </c>
      <c r="L1473" s="836">
        <v>736.33</v>
      </c>
      <c r="M1473" s="836">
        <v>43443.470000000008</v>
      </c>
      <c r="N1473" s="833">
        <v>59</v>
      </c>
      <c r="O1473" s="837">
        <v>22</v>
      </c>
      <c r="P1473" s="836">
        <v>33871.180000000008</v>
      </c>
      <c r="Q1473" s="838">
        <v>0.77966101694915257</v>
      </c>
      <c r="R1473" s="833">
        <v>46</v>
      </c>
      <c r="S1473" s="838">
        <v>0.77966101694915257</v>
      </c>
      <c r="T1473" s="837">
        <v>16</v>
      </c>
      <c r="U1473" s="839">
        <v>0.72727272727272729</v>
      </c>
    </row>
    <row r="1474" spans="1:21" ht="14.45" customHeight="1" x14ac:dyDescent="0.2">
      <c r="A1474" s="832">
        <v>11</v>
      </c>
      <c r="B1474" s="833" t="s">
        <v>2224</v>
      </c>
      <c r="C1474" s="833" t="s">
        <v>2230</v>
      </c>
      <c r="D1474" s="834" t="s">
        <v>4292</v>
      </c>
      <c r="E1474" s="835" t="s">
        <v>2265</v>
      </c>
      <c r="F1474" s="833" t="s">
        <v>2225</v>
      </c>
      <c r="G1474" s="833" t="s">
        <v>2273</v>
      </c>
      <c r="H1474" s="833" t="s">
        <v>650</v>
      </c>
      <c r="I1474" s="833" t="s">
        <v>1825</v>
      </c>
      <c r="J1474" s="833" t="s">
        <v>765</v>
      </c>
      <c r="K1474" s="833" t="s">
        <v>1826</v>
      </c>
      <c r="L1474" s="836">
        <v>490.89</v>
      </c>
      <c r="M1474" s="836">
        <v>7363.35</v>
      </c>
      <c r="N1474" s="833">
        <v>15</v>
      </c>
      <c r="O1474" s="837">
        <v>7</v>
      </c>
      <c r="P1474" s="836">
        <v>6872.46</v>
      </c>
      <c r="Q1474" s="838">
        <v>0.93333333333333324</v>
      </c>
      <c r="R1474" s="833">
        <v>14</v>
      </c>
      <c r="S1474" s="838">
        <v>0.93333333333333335</v>
      </c>
      <c r="T1474" s="837">
        <v>6.5</v>
      </c>
      <c r="U1474" s="839">
        <v>0.9285714285714286</v>
      </c>
    </row>
    <row r="1475" spans="1:21" ht="14.45" customHeight="1" x14ac:dyDescent="0.2">
      <c r="A1475" s="832">
        <v>11</v>
      </c>
      <c r="B1475" s="833" t="s">
        <v>2224</v>
      </c>
      <c r="C1475" s="833" t="s">
        <v>2230</v>
      </c>
      <c r="D1475" s="834" t="s">
        <v>4292</v>
      </c>
      <c r="E1475" s="835" t="s">
        <v>2265</v>
      </c>
      <c r="F1475" s="833" t="s">
        <v>2225</v>
      </c>
      <c r="G1475" s="833" t="s">
        <v>2273</v>
      </c>
      <c r="H1475" s="833" t="s">
        <v>650</v>
      </c>
      <c r="I1475" s="833" t="s">
        <v>1817</v>
      </c>
      <c r="J1475" s="833" t="s">
        <v>765</v>
      </c>
      <c r="K1475" s="833" t="s">
        <v>1818</v>
      </c>
      <c r="L1475" s="836">
        <v>923.74</v>
      </c>
      <c r="M1475" s="836">
        <v>1847.48</v>
      </c>
      <c r="N1475" s="833">
        <v>2</v>
      </c>
      <c r="O1475" s="837">
        <v>1</v>
      </c>
      <c r="P1475" s="836"/>
      <c r="Q1475" s="838">
        <v>0</v>
      </c>
      <c r="R1475" s="833"/>
      <c r="S1475" s="838">
        <v>0</v>
      </c>
      <c r="T1475" s="837"/>
      <c r="U1475" s="839">
        <v>0</v>
      </c>
    </row>
    <row r="1476" spans="1:21" ht="14.45" customHeight="1" x14ac:dyDescent="0.2">
      <c r="A1476" s="832">
        <v>11</v>
      </c>
      <c r="B1476" s="833" t="s">
        <v>2224</v>
      </c>
      <c r="C1476" s="833" t="s">
        <v>2230</v>
      </c>
      <c r="D1476" s="834" t="s">
        <v>4292</v>
      </c>
      <c r="E1476" s="835" t="s">
        <v>2265</v>
      </c>
      <c r="F1476" s="833" t="s">
        <v>2225</v>
      </c>
      <c r="G1476" s="833" t="s">
        <v>2335</v>
      </c>
      <c r="H1476" s="833" t="s">
        <v>606</v>
      </c>
      <c r="I1476" s="833" t="s">
        <v>2635</v>
      </c>
      <c r="J1476" s="833" t="s">
        <v>668</v>
      </c>
      <c r="K1476" s="833" t="s">
        <v>2636</v>
      </c>
      <c r="L1476" s="836">
        <v>17.62</v>
      </c>
      <c r="M1476" s="836">
        <v>35.24</v>
      </c>
      <c r="N1476" s="833">
        <v>2</v>
      </c>
      <c r="O1476" s="837">
        <v>1.5</v>
      </c>
      <c r="P1476" s="836">
        <v>17.62</v>
      </c>
      <c r="Q1476" s="838">
        <v>0.5</v>
      </c>
      <c r="R1476" s="833">
        <v>1</v>
      </c>
      <c r="S1476" s="838">
        <v>0.5</v>
      </c>
      <c r="T1476" s="837">
        <v>0.5</v>
      </c>
      <c r="U1476" s="839">
        <v>0.33333333333333331</v>
      </c>
    </row>
    <row r="1477" spans="1:21" ht="14.45" customHeight="1" x14ac:dyDescent="0.2">
      <c r="A1477" s="832">
        <v>11</v>
      </c>
      <c r="B1477" s="833" t="s">
        <v>2224</v>
      </c>
      <c r="C1477" s="833" t="s">
        <v>2230</v>
      </c>
      <c r="D1477" s="834" t="s">
        <v>4292</v>
      </c>
      <c r="E1477" s="835" t="s">
        <v>2265</v>
      </c>
      <c r="F1477" s="833" t="s">
        <v>2225</v>
      </c>
      <c r="G1477" s="833" t="s">
        <v>2335</v>
      </c>
      <c r="H1477" s="833" t="s">
        <v>606</v>
      </c>
      <c r="I1477" s="833" t="s">
        <v>2336</v>
      </c>
      <c r="J1477" s="833" t="s">
        <v>668</v>
      </c>
      <c r="K1477" s="833" t="s">
        <v>2337</v>
      </c>
      <c r="L1477" s="836">
        <v>35.25</v>
      </c>
      <c r="M1477" s="836">
        <v>1092.75</v>
      </c>
      <c r="N1477" s="833">
        <v>31</v>
      </c>
      <c r="O1477" s="837">
        <v>18.5</v>
      </c>
      <c r="P1477" s="836">
        <v>423</v>
      </c>
      <c r="Q1477" s="838">
        <v>0.38709677419354838</v>
      </c>
      <c r="R1477" s="833">
        <v>12</v>
      </c>
      <c r="S1477" s="838">
        <v>0.38709677419354838</v>
      </c>
      <c r="T1477" s="837">
        <v>7.5</v>
      </c>
      <c r="U1477" s="839">
        <v>0.40540540540540543</v>
      </c>
    </row>
    <row r="1478" spans="1:21" ht="14.45" customHeight="1" x14ac:dyDescent="0.2">
      <c r="A1478" s="832">
        <v>11</v>
      </c>
      <c r="B1478" s="833" t="s">
        <v>2224</v>
      </c>
      <c r="C1478" s="833" t="s">
        <v>2230</v>
      </c>
      <c r="D1478" s="834" t="s">
        <v>4292</v>
      </c>
      <c r="E1478" s="835" t="s">
        <v>2265</v>
      </c>
      <c r="F1478" s="833" t="s">
        <v>2225</v>
      </c>
      <c r="G1478" s="833" t="s">
        <v>2335</v>
      </c>
      <c r="H1478" s="833" t="s">
        <v>606</v>
      </c>
      <c r="I1478" s="833" t="s">
        <v>2357</v>
      </c>
      <c r="J1478" s="833" t="s">
        <v>668</v>
      </c>
      <c r="K1478" s="833" t="s">
        <v>2358</v>
      </c>
      <c r="L1478" s="836">
        <v>35.25</v>
      </c>
      <c r="M1478" s="836">
        <v>141</v>
      </c>
      <c r="N1478" s="833">
        <v>4</v>
      </c>
      <c r="O1478" s="837">
        <v>3.5</v>
      </c>
      <c r="P1478" s="836">
        <v>70.5</v>
      </c>
      <c r="Q1478" s="838">
        <v>0.5</v>
      </c>
      <c r="R1478" s="833">
        <v>2</v>
      </c>
      <c r="S1478" s="838">
        <v>0.5</v>
      </c>
      <c r="T1478" s="837">
        <v>1.5</v>
      </c>
      <c r="U1478" s="839">
        <v>0.42857142857142855</v>
      </c>
    </row>
    <row r="1479" spans="1:21" ht="14.45" customHeight="1" x14ac:dyDescent="0.2">
      <c r="A1479" s="832">
        <v>11</v>
      </c>
      <c r="B1479" s="833" t="s">
        <v>2224</v>
      </c>
      <c r="C1479" s="833" t="s">
        <v>2230</v>
      </c>
      <c r="D1479" s="834" t="s">
        <v>4292</v>
      </c>
      <c r="E1479" s="835" t="s">
        <v>2265</v>
      </c>
      <c r="F1479" s="833" t="s">
        <v>2225</v>
      </c>
      <c r="G1479" s="833" t="s">
        <v>2335</v>
      </c>
      <c r="H1479" s="833" t="s">
        <v>606</v>
      </c>
      <c r="I1479" s="833" t="s">
        <v>2359</v>
      </c>
      <c r="J1479" s="833" t="s">
        <v>2360</v>
      </c>
      <c r="K1479" s="833" t="s">
        <v>2361</v>
      </c>
      <c r="L1479" s="836">
        <v>35.25</v>
      </c>
      <c r="M1479" s="836">
        <v>35.25</v>
      </c>
      <c r="N1479" s="833">
        <v>1</v>
      </c>
      <c r="O1479" s="837">
        <v>0.5</v>
      </c>
      <c r="P1479" s="836">
        <v>35.25</v>
      </c>
      <c r="Q1479" s="838">
        <v>1</v>
      </c>
      <c r="R1479" s="833">
        <v>1</v>
      </c>
      <c r="S1479" s="838">
        <v>1</v>
      </c>
      <c r="T1479" s="837">
        <v>0.5</v>
      </c>
      <c r="U1479" s="839">
        <v>1</v>
      </c>
    </row>
    <row r="1480" spans="1:21" ht="14.45" customHeight="1" x14ac:dyDescent="0.2">
      <c r="A1480" s="832">
        <v>11</v>
      </c>
      <c r="B1480" s="833" t="s">
        <v>2224</v>
      </c>
      <c r="C1480" s="833" t="s">
        <v>2230</v>
      </c>
      <c r="D1480" s="834" t="s">
        <v>4292</v>
      </c>
      <c r="E1480" s="835" t="s">
        <v>2265</v>
      </c>
      <c r="F1480" s="833" t="s">
        <v>2225</v>
      </c>
      <c r="G1480" s="833" t="s">
        <v>3671</v>
      </c>
      <c r="H1480" s="833" t="s">
        <v>606</v>
      </c>
      <c r="I1480" s="833" t="s">
        <v>3672</v>
      </c>
      <c r="J1480" s="833" t="s">
        <v>3673</v>
      </c>
      <c r="K1480" s="833" t="s">
        <v>2337</v>
      </c>
      <c r="L1480" s="836">
        <v>174.59</v>
      </c>
      <c r="M1480" s="836">
        <v>174.59</v>
      </c>
      <c r="N1480" s="833">
        <v>1</v>
      </c>
      <c r="O1480" s="837">
        <v>1</v>
      </c>
      <c r="P1480" s="836"/>
      <c r="Q1480" s="838">
        <v>0</v>
      </c>
      <c r="R1480" s="833"/>
      <c r="S1480" s="838">
        <v>0</v>
      </c>
      <c r="T1480" s="837"/>
      <c r="U1480" s="839">
        <v>0</v>
      </c>
    </row>
    <row r="1481" spans="1:21" ht="14.45" customHeight="1" x14ac:dyDescent="0.2">
      <c r="A1481" s="832">
        <v>11</v>
      </c>
      <c r="B1481" s="833" t="s">
        <v>2224</v>
      </c>
      <c r="C1481" s="833" t="s">
        <v>2230</v>
      </c>
      <c r="D1481" s="834" t="s">
        <v>4292</v>
      </c>
      <c r="E1481" s="835" t="s">
        <v>2265</v>
      </c>
      <c r="F1481" s="833" t="s">
        <v>2225</v>
      </c>
      <c r="G1481" s="833" t="s">
        <v>2816</v>
      </c>
      <c r="H1481" s="833" t="s">
        <v>606</v>
      </c>
      <c r="I1481" s="833" t="s">
        <v>3674</v>
      </c>
      <c r="J1481" s="833" t="s">
        <v>778</v>
      </c>
      <c r="K1481" s="833" t="s">
        <v>3675</v>
      </c>
      <c r="L1481" s="836">
        <v>16.12</v>
      </c>
      <c r="M1481" s="836">
        <v>16.12</v>
      </c>
      <c r="N1481" s="833">
        <v>1</v>
      </c>
      <c r="O1481" s="837">
        <v>0.5</v>
      </c>
      <c r="P1481" s="836">
        <v>16.12</v>
      </c>
      <c r="Q1481" s="838">
        <v>1</v>
      </c>
      <c r="R1481" s="833">
        <v>1</v>
      </c>
      <c r="S1481" s="838">
        <v>1</v>
      </c>
      <c r="T1481" s="837">
        <v>0.5</v>
      </c>
      <c r="U1481" s="839">
        <v>1</v>
      </c>
    </row>
    <row r="1482" spans="1:21" ht="14.45" customHeight="1" x14ac:dyDescent="0.2">
      <c r="A1482" s="832">
        <v>11</v>
      </c>
      <c r="B1482" s="833" t="s">
        <v>2224</v>
      </c>
      <c r="C1482" s="833" t="s">
        <v>2230</v>
      </c>
      <c r="D1482" s="834" t="s">
        <v>4292</v>
      </c>
      <c r="E1482" s="835" t="s">
        <v>2265</v>
      </c>
      <c r="F1482" s="833" t="s">
        <v>2225</v>
      </c>
      <c r="G1482" s="833" t="s">
        <v>2966</v>
      </c>
      <c r="H1482" s="833" t="s">
        <v>606</v>
      </c>
      <c r="I1482" s="833" t="s">
        <v>2967</v>
      </c>
      <c r="J1482" s="833" t="s">
        <v>928</v>
      </c>
      <c r="K1482" s="833" t="s">
        <v>2968</v>
      </c>
      <c r="L1482" s="836">
        <v>181.04</v>
      </c>
      <c r="M1482" s="836">
        <v>181.04</v>
      </c>
      <c r="N1482" s="833">
        <v>1</v>
      </c>
      <c r="O1482" s="837">
        <v>0.5</v>
      </c>
      <c r="P1482" s="836">
        <v>181.04</v>
      </c>
      <c r="Q1482" s="838">
        <v>1</v>
      </c>
      <c r="R1482" s="833">
        <v>1</v>
      </c>
      <c r="S1482" s="838">
        <v>1</v>
      </c>
      <c r="T1482" s="837">
        <v>0.5</v>
      </c>
      <c r="U1482" s="839">
        <v>1</v>
      </c>
    </row>
    <row r="1483" spans="1:21" ht="14.45" customHeight="1" x14ac:dyDescent="0.2">
      <c r="A1483" s="832">
        <v>11</v>
      </c>
      <c r="B1483" s="833" t="s">
        <v>2224</v>
      </c>
      <c r="C1483" s="833" t="s">
        <v>2230</v>
      </c>
      <c r="D1483" s="834" t="s">
        <v>4292</v>
      </c>
      <c r="E1483" s="835" t="s">
        <v>2265</v>
      </c>
      <c r="F1483" s="833" t="s">
        <v>2225</v>
      </c>
      <c r="G1483" s="833" t="s">
        <v>2317</v>
      </c>
      <c r="H1483" s="833" t="s">
        <v>650</v>
      </c>
      <c r="I1483" s="833" t="s">
        <v>1908</v>
      </c>
      <c r="J1483" s="833" t="s">
        <v>874</v>
      </c>
      <c r="K1483" s="833" t="s">
        <v>876</v>
      </c>
      <c r="L1483" s="836">
        <v>0</v>
      </c>
      <c r="M1483" s="836">
        <v>0</v>
      </c>
      <c r="N1483" s="833">
        <v>70</v>
      </c>
      <c r="O1483" s="837">
        <v>23.5</v>
      </c>
      <c r="P1483" s="836">
        <v>0</v>
      </c>
      <c r="Q1483" s="838"/>
      <c r="R1483" s="833">
        <v>29</v>
      </c>
      <c r="S1483" s="838">
        <v>0.41428571428571431</v>
      </c>
      <c r="T1483" s="837">
        <v>10</v>
      </c>
      <c r="U1483" s="839">
        <v>0.42553191489361702</v>
      </c>
    </row>
    <row r="1484" spans="1:21" ht="14.45" customHeight="1" x14ac:dyDescent="0.2">
      <c r="A1484" s="832">
        <v>11</v>
      </c>
      <c r="B1484" s="833" t="s">
        <v>2224</v>
      </c>
      <c r="C1484" s="833" t="s">
        <v>2230</v>
      </c>
      <c r="D1484" s="834" t="s">
        <v>4292</v>
      </c>
      <c r="E1484" s="835" t="s">
        <v>2265</v>
      </c>
      <c r="F1484" s="833" t="s">
        <v>2225</v>
      </c>
      <c r="G1484" s="833" t="s">
        <v>2317</v>
      </c>
      <c r="H1484" s="833" t="s">
        <v>650</v>
      </c>
      <c r="I1484" s="833" t="s">
        <v>1911</v>
      </c>
      <c r="J1484" s="833" t="s">
        <v>874</v>
      </c>
      <c r="K1484" s="833" t="s">
        <v>1912</v>
      </c>
      <c r="L1484" s="836">
        <v>61.49</v>
      </c>
      <c r="M1484" s="836">
        <v>122.98</v>
      </c>
      <c r="N1484" s="833">
        <v>2</v>
      </c>
      <c r="O1484" s="837">
        <v>0.5</v>
      </c>
      <c r="P1484" s="836"/>
      <c r="Q1484" s="838">
        <v>0</v>
      </c>
      <c r="R1484" s="833"/>
      <c r="S1484" s="838">
        <v>0</v>
      </c>
      <c r="T1484" s="837"/>
      <c r="U1484" s="839">
        <v>0</v>
      </c>
    </row>
    <row r="1485" spans="1:21" ht="14.45" customHeight="1" x14ac:dyDescent="0.2">
      <c r="A1485" s="832">
        <v>11</v>
      </c>
      <c r="B1485" s="833" t="s">
        <v>2224</v>
      </c>
      <c r="C1485" s="833" t="s">
        <v>2230</v>
      </c>
      <c r="D1485" s="834" t="s">
        <v>4292</v>
      </c>
      <c r="E1485" s="835" t="s">
        <v>2265</v>
      </c>
      <c r="F1485" s="833" t="s">
        <v>2225</v>
      </c>
      <c r="G1485" s="833" t="s">
        <v>2317</v>
      </c>
      <c r="H1485" s="833" t="s">
        <v>606</v>
      </c>
      <c r="I1485" s="833" t="s">
        <v>1907</v>
      </c>
      <c r="J1485" s="833" t="s">
        <v>852</v>
      </c>
      <c r="K1485" s="833" t="s">
        <v>853</v>
      </c>
      <c r="L1485" s="836">
        <v>0</v>
      </c>
      <c r="M1485" s="836">
        <v>0</v>
      </c>
      <c r="N1485" s="833">
        <v>3</v>
      </c>
      <c r="O1485" s="837">
        <v>1.5</v>
      </c>
      <c r="P1485" s="836">
        <v>0</v>
      </c>
      <c r="Q1485" s="838"/>
      <c r="R1485" s="833">
        <v>2</v>
      </c>
      <c r="S1485" s="838">
        <v>0.66666666666666663</v>
      </c>
      <c r="T1485" s="837">
        <v>1</v>
      </c>
      <c r="U1485" s="839">
        <v>0.66666666666666663</v>
      </c>
    </row>
    <row r="1486" spans="1:21" ht="14.45" customHeight="1" x14ac:dyDescent="0.2">
      <c r="A1486" s="832">
        <v>11</v>
      </c>
      <c r="B1486" s="833" t="s">
        <v>2224</v>
      </c>
      <c r="C1486" s="833" t="s">
        <v>2230</v>
      </c>
      <c r="D1486" s="834" t="s">
        <v>4292</v>
      </c>
      <c r="E1486" s="835" t="s">
        <v>2265</v>
      </c>
      <c r="F1486" s="833" t="s">
        <v>2225</v>
      </c>
      <c r="G1486" s="833" t="s">
        <v>2298</v>
      </c>
      <c r="H1486" s="833" t="s">
        <v>606</v>
      </c>
      <c r="I1486" s="833" t="s">
        <v>3676</v>
      </c>
      <c r="J1486" s="833" t="s">
        <v>3677</v>
      </c>
      <c r="K1486" s="833" t="s">
        <v>3678</v>
      </c>
      <c r="L1486" s="836">
        <v>187.92</v>
      </c>
      <c r="M1486" s="836">
        <v>187.92</v>
      </c>
      <c r="N1486" s="833">
        <v>1</v>
      </c>
      <c r="O1486" s="837">
        <v>1</v>
      </c>
      <c r="P1486" s="836"/>
      <c r="Q1486" s="838">
        <v>0</v>
      </c>
      <c r="R1486" s="833"/>
      <c r="S1486" s="838">
        <v>0</v>
      </c>
      <c r="T1486" s="837"/>
      <c r="U1486" s="839">
        <v>0</v>
      </c>
    </row>
    <row r="1487" spans="1:21" ht="14.45" customHeight="1" x14ac:dyDescent="0.2">
      <c r="A1487" s="832">
        <v>11</v>
      </c>
      <c r="B1487" s="833" t="s">
        <v>2224</v>
      </c>
      <c r="C1487" s="833" t="s">
        <v>2230</v>
      </c>
      <c r="D1487" s="834" t="s">
        <v>4292</v>
      </c>
      <c r="E1487" s="835" t="s">
        <v>2265</v>
      </c>
      <c r="F1487" s="833" t="s">
        <v>2225</v>
      </c>
      <c r="G1487" s="833" t="s">
        <v>2298</v>
      </c>
      <c r="H1487" s="833" t="s">
        <v>606</v>
      </c>
      <c r="I1487" s="833" t="s">
        <v>3679</v>
      </c>
      <c r="J1487" s="833" t="s">
        <v>2300</v>
      </c>
      <c r="K1487" s="833" t="s">
        <v>3680</v>
      </c>
      <c r="L1487" s="836">
        <v>187.92</v>
      </c>
      <c r="M1487" s="836">
        <v>187.92</v>
      </c>
      <c r="N1487" s="833">
        <v>1</v>
      </c>
      <c r="O1487" s="837">
        <v>1</v>
      </c>
      <c r="P1487" s="836"/>
      <c r="Q1487" s="838">
        <v>0</v>
      </c>
      <c r="R1487" s="833"/>
      <c r="S1487" s="838">
        <v>0</v>
      </c>
      <c r="T1487" s="837"/>
      <c r="U1487" s="839">
        <v>0</v>
      </c>
    </row>
    <row r="1488" spans="1:21" ht="14.45" customHeight="1" x14ac:dyDescent="0.2">
      <c r="A1488" s="832">
        <v>11</v>
      </c>
      <c r="B1488" s="833" t="s">
        <v>2224</v>
      </c>
      <c r="C1488" s="833" t="s">
        <v>2230</v>
      </c>
      <c r="D1488" s="834" t="s">
        <v>4292</v>
      </c>
      <c r="E1488" s="835" t="s">
        <v>2265</v>
      </c>
      <c r="F1488" s="833" t="s">
        <v>2225</v>
      </c>
      <c r="G1488" s="833" t="s">
        <v>2447</v>
      </c>
      <c r="H1488" s="833" t="s">
        <v>606</v>
      </c>
      <c r="I1488" s="833" t="s">
        <v>2448</v>
      </c>
      <c r="J1488" s="833" t="s">
        <v>2449</v>
      </c>
      <c r="K1488" s="833" t="s">
        <v>2450</v>
      </c>
      <c r="L1488" s="836">
        <v>311.02</v>
      </c>
      <c r="M1488" s="836">
        <v>2799.18</v>
      </c>
      <c r="N1488" s="833">
        <v>9</v>
      </c>
      <c r="O1488" s="837">
        <v>5.5</v>
      </c>
      <c r="P1488" s="836">
        <v>1555.1</v>
      </c>
      <c r="Q1488" s="838">
        <v>0.55555555555555558</v>
      </c>
      <c r="R1488" s="833">
        <v>5</v>
      </c>
      <c r="S1488" s="838">
        <v>0.55555555555555558</v>
      </c>
      <c r="T1488" s="837">
        <v>3</v>
      </c>
      <c r="U1488" s="839">
        <v>0.54545454545454541</v>
      </c>
    </row>
    <row r="1489" spans="1:21" ht="14.45" customHeight="1" x14ac:dyDescent="0.2">
      <c r="A1489" s="832">
        <v>11</v>
      </c>
      <c r="B1489" s="833" t="s">
        <v>2224</v>
      </c>
      <c r="C1489" s="833" t="s">
        <v>2230</v>
      </c>
      <c r="D1489" s="834" t="s">
        <v>4292</v>
      </c>
      <c r="E1489" s="835" t="s">
        <v>2265</v>
      </c>
      <c r="F1489" s="833" t="s">
        <v>2225</v>
      </c>
      <c r="G1489" s="833" t="s">
        <v>2447</v>
      </c>
      <c r="H1489" s="833" t="s">
        <v>606</v>
      </c>
      <c r="I1489" s="833" t="s">
        <v>2451</v>
      </c>
      <c r="J1489" s="833" t="s">
        <v>2452</v>
      </c>
      <c r="K1489" s="833" t="s">
        <v>2453</v>
      </c>
      <c r="L1489" s="836">
        <v>177.92</v>
      </c>
      <c r="M1489" s="836">
        <v>177.92</v>
      </c>
      <c r="N1489" s="833">
        <v>1</v>
      </c>
      <c r="O1489" s="837">
        <v>0.5</v>
      </c>
      <c r="P1489" s="836"/>
      <c r="Q1489" s="838">
        <v>0</v>
      </c>
      <c r="R1489" s="833"/>
      <c r="S1489" s="838">
        <v>0</v>
      </c>
      <c r="T1489" s="837"/>
      <c r="U1489" s="839">
        <v>0</v>
      </c>
    </row>
    <row r="1490" spans="1:21" ht="14.45" customHeight="1" x14ac:dyDescent="0.2">
      <c r="A1490" s="832">
        <v>11</v>
      </c>
      <c r="B1490" s="833" t="s">
        <v>2224</v>
      </c>
      <c r="C1490" s="833" t="s">
        <v>2230</v>
      </c>
      <c r="D1490" s="834" t="s">
        <v>4292</v>
      </c>
      <c r="E1490" s="835" t="s">
        <v>2265</v>
      </c>
      <c r="F1490" s="833" t="s">
        <v>2225</v>
      </c>
      <c r="G1490" s="833" t="s">
        <v>2447</v>
      </c>
      <c r="H1490" s="833" t="s">
        <v>606</v>
      </c>
      <c r="I1490" s="833" t="s">
        <v>3285</v>
      </c>
      <c r="J1490" s="833" t="s">
        <v>1088</v>
      </c>
      <c r="K1490" s="833" t="s">
        <v>3286</v>
      </c>
      <c r="L1490" s="836">
        <v>0</v>
      </c>
      <c r="M1490" s="836">
        <v>0</v>
      </c>
      <c r="N1490" s="833">
        <v>5</v>
      </c>
      <c r="O1490" s="837">
        <v>2.5</v>
      </c>
      <c r="P1490" s="836">
        <v>0</v>
      </c>
      <c r="Q1490" s="838"/>
      <c r="R1490" s="833">
        <v>2</v>
      </c>
      <c r="S1490" s="838">
        <v>0.4</v>
      </c>
      <c r="T1490" s="837">
        <v>1</v>
      </c>
      <c r="U1490" s="839">
        <v>0.4</v>
      </c>
    </row>
    <row r="1491" spans="1:21" ht="14.45" customHeight="1" x14ac:dyDescent="0.2">
      <c r="A1491" s="832">
        <v>11</v>
      </c>
      <c r="B1491" s="833" t="s">
        <v>2224</v>
      </c>
      <c r="C1491" s="833" t="s">
        <v>2230</v>
      </c>
      <c r="D1491" s="834" t="s">
        <v>4292</v>
      </c>
      <c r="E1491" s="835" t="s">
        <v>2265</v>
      </c>
      <c r="F1491" s="833" t="s">
        <v>2225</v>
      </c>
      <c r="G1491" s="833" t="s">
        <v>2447</v>
      </c>
      <c r="H1491" s="833" t="s">
        <v>606</v>
      </c>
      <c r="I1491" s="833" t="s">
        <v>2654</v>
      </c>
      <c r="J1491" s="833" t="s">
        <v>2655</v>
      </c>
      <c r="K1491" s="833" t="s">
        <v>2656</v>
      </c>
      <c r="L1491" s="836">
        <v>0</v>
      </c>
      <c r="M1491" s="836">
        <v>0</v>
      </c>
      <c r="N1491" s="833">
        <v>1</v>
      </c>
      <c r="O1491" s="837">
        <v>0.5</v>
      </c>
      <c r="P1491" s="836"/>
      <c r="Q1491" s="838"/>
      <c r="R1491" s="833"/>
      <c r="S1491" s="838">
        <v>0</v>
      </c>
      <c r="T1491" s="837"/>
      <c r="U1491" s="839">
        <v>0</v>
      </c>
    </row>
    <row r="1492" spans="1:21" ht="14.45" customHeight="1" x14ac:dyDescent="0.2">
      <c r="A1492" s="832">
        <v>11</v>
      </c>
      <c r="B1492" s="833" t="s">
        <v>2224</v>
      </c>
      <c r="C1492" s="833" t="s">
        <v>2230</v>
      </c>
      <c r="D1492" s="834" t="s">
        <v>4292</v>
      </c>
      <c r="E1492" s="835" t="s">
        <v>2265</v>
      </c>
      <c r="F1492" s="833" t="s">
        <v>2225</v>
      </c>
      <c r="G1492" s="833" t="s">
        <v>2447</v>
      </c>
      <c r="H1492" s="833" t="s">
        <v>606</v>
      </c>
      <c r="I1492" s="833" t="s">
        <v>3681</v>
      </c>
      <c r="J1492" s="833" t="s">
        <v>3682</v>
      </c>
      <c r="K1492" s="833" t="s">
        <v>3683</v>
      </c>
      <c r="L1492" s="836">
        <v>317.8</v>
      </c>
      <c r="M1492" s="836">
        <v>635.6</v>
      </c>
      <c r="N1492" s="833">
        <v>2</v>
      </c>
      <c r="O1492" s="837">
        <v>1</v>
      </c>
      <c r="P1492" s="836">
        <v>635.6</v>
      </c>
      <c r="Q1492" s="838">
        <v>1</v>
      </c>
      <c r="R1492" s="833">
        <v>2</v>
      </c>
      <c r="S1492" s="838">
        <v>1</v>
      </c>
      <c r="T1492" s="837">
        <v>1</v>
      </c>
      <c r="U1492" s="839">
        <v>1</v>
      </c>
    </row>
    <row r="1493" spans="1:21" ht="14.45" customHeight="1" x14ac:dyDescent="0.2">
      <c r="A1493" s="832">
        <v>11</v>
      </c>
      <c r="B1493" s="833" t="s">
        <v>2224</v>
      </c>
      <c r="C1493" s="833" t="s">
        <v>2230</v>
      </c>
      <c r="D1493" s="834" t="s">
        <v>4292</v>
      </c>
      <c r="E1493" s="835" t="s">
        <v>2265</v>
      </c>
      <c r="F1493" s="833" t="s">
        <v>2225</v>
      </c>
      <c r="G1493" s="833" t="s">
        <v>3684</v>
      </c>
      <c r="H1493" s="833" t="s">
        <v>606</v>
      </c>
      <c r="I1493" s="833" t="s">
        <v>3685</v>
      </c>
      <c r="J1493" s="833" t="s">
        <v>3686</v>
      </c>
      <c r="K1493" s="833" t="s">
        <v>3687</v>
      </c>
      <c r="L1493" s="836">
        <v>75.819999999999993</v>
      </c>
      <c r="M1493" s="836">
        <v>75.819999999999993</v>
      </c>
      <c r="N1493" s="833">
        <v>1</v>
      </c>
      <c r="O1493" s="837">
        <v>1</v>
      </c>
      <c r="P1493" s="836">
        <v>75.819999999999993</v>
      </c>
      <c r="Q1493" s="838">
        <v>1</v>
      </c>
      <c r="R1493" s="833">
        <v>1</v>
      </c>
      <c r="S1493" s="838">
        <v>1</v>
      </c>
      <c r="T1493" s="837">
        <v>1</v>
      </c>
      <c r="U1493" s="839">
        <v>1</v>
      </c>
    </row>
    <row r="1494" spans="1:21" ht="14.45" customHeight="1" x14ac:dyDescent="0.2">
      <c r="A1494" s="832">
        <v>11</v>
      </c>
      <c r="B1494" s="833" t="s">
        <v>2224</v>
      </c>
      <c r="C1494" s="833" t="s">
        <v>2230</v>
      </c>
      <c r="D1494" s="834" t="s">
        <v>4292</v>
      </c>
      <c r="E1494" s="835" t="s">
        <v>2265</v>
      </c>
      <c r="F1494" s="833" t="s">
        <v>2225</v>
      </c>
      <c r="G1494" s="833" t="s">
        <v>2458</v>
      </c>
      <c r="H1494" s="833" t="s">
        <v>606</v>
      </c>
      <c r="I1494" s="833" t="s">
        <v>2467</v>
      </c>
      <c r="J1494" s="833" t="s">
        <v>991</v>
      </c>
      <c r="K1494" s="833" t="s">
        <v>2468</v>
      </c>
      <c r="L1494" s="836">
        <v>50.32</v>
      </c>
      <c r="M1494" s="836">
        <v>251.6</v>
      </c>
      <c r="N1494" s="833">
        <v>5</v>
      </c>
      <c r="O1494" s="837">
        <v>3.5</v>
      </c>
      <c r="P1494" s="836">
        <v>201.28</v>
      </c>
      <c r="Q1494" s="838">
        <v>0.8</v>
      </c>
      <c r="R1494" s="833">
        <v>4</v>
      </c>
      <c r="S1494" s="838">
        <v>0.8</v>
      </c>
      <c r="T1494" s="837">
        <v>2.5</v>
      </c>
      <c r="U1494" s="839">
        <v>0.7142857142857143</v>
      </c>
    </row>
    <row r="1495" spans="1:21" ht="14.45" customHeight="1" x14ac:dyDescent="0.2">
      <c r="A1495" s="832">
        <v>11</v>
      </c>
      <c r="B1495" s="833" t="s">
        <v>2224</v>
      </c>
      <c r="C1495" s="833" t="s">
        <v>2230</v>
      </c>
      <c r="D1495" s="834" t="s">
        <v>4292</v>
      </c>
      <c r="E1495" s="835" t="s">
        <v>2265</v>
      </c>
      <c r="F1495" s="833" t="s">
        <v>2225</v>
      </c>
      <c r="G1495" s="833" t="s">
        <v>2342</v>
      </c>
      <c r="H1495" s="833" t="s">
        <v>650</v>
      </c>
      <c r="I1495" s="833" t="s">
        <v>1991</v>
      </c>
      <c r="J1495" s="833" t="s">
        <v>1013</v>
      </c>
      <c r="K1495" s="833" t="s">
        <v>1992</v>
      </c>
      <c r="L1495" s="836">
        <v>154.36000000000001</v>
      </c>
      <c r="M1495" s="836">
        <v>1697.96</v>
      </c>
      <c r="N1495" s="833">
        <v>11</v>
      </c>
      <c r="O1495" s="837">
        <v>6.5</v>
      </c>
      <c r="P1495" s="836">
        <v>771.80000000000007</v>
      </c>
      <c r="Q1495" s="838">
        <v>0.45454545454545459</v>
      </c>
      <c r="R1495" s="833">
        <v>5</v>
      </c>
      <c r="S1495" s="838">
        <v>0.45454545454545453</v>
      </c>
      <c r="T1495" s="837">
        <v>2.5</v>
      </c>
      <c r="U1495" s="839">
        <v>0.38461538461538464</v>
      </c>
    </row>
    <row r="1496" spans="1:21" ht="14.45" customHeight="1" x14ac:dyDescent="0.2">
      <c r="A1496" s="832">
        <v>11</v>
      </c>
      <c r="B1496" s="833" t="s">
        <v>2224</v>
      </c>
      <c r="C1496" s="833" t="s">
        <v>2230</v>
      </c>
      <c r="D1496" s="834" t="s">
        <v>4292</v>
      </c>
      <c r="E1496" s="835" t="s">
        <v>2265</v>
      </c>
      <c r="F1496" s="833" t="s">
        <v>2225</v>
      </c>
      <c r="G1496" s="833" t="s">
        <v>2338</v>
      </c>
      <c r="H1496" s="833" t="s">
        <v>606</v>
      </c>
      <c r="I1496" s="833" t="s">
        <v>2339</v>
      </c>
      <c r="J1496" s="833" t="s">
        <v>2340</v>
      </c>
      <c r="K1496" s="833" t="s">
        <v>2341</v>
      </c>
      <c r="L1496" s="836">
        <v>0</v>
      </c>
      <c r="M1496" s="836">
        <v>0</v>
      </c>
      <c r="N1496" s="833">
        <v>5</v>
      </c>
      <c r="O1496" s="837">
        <v>3</v>
      </c>
      <c r="P1496" s="836">
        <v>0</v>
      </c>
      <c r="Q1496" s="838"/>
      <c r="R1496" s="833">
        <v>2</v>
      </c>
      <c r="S1496" s="838">
        <v>0.4</v>
      </c>
      <c r="T1496" s="837">
        <v>1</v>
      </c>
      <c r="U1496" s="839">
        <v>0.33333333333333331</v>
      </c>
    </row>
    <row r="1497" spans="1:21" ht="14.45" customHeight="1" x14ac:dyDescent="0.2">
      <c r="A1497" s="832">
        <v>11</v>
      </c>
      <c r="B1497" s="833" t="s">
        <v>2224</v>
      </c>
      <c r="C1497" s="833" t="s">
        <v>2230</v>
      </c>
      <c r="D1497" s="834" t="s">
        <v>4292</v>
      </c>
      <c r="E1497" s="835" t="s">
        <v>2265</v>
      </c>
      <c r="F1497" s="833" t="s">
        <v>2227</v>
      </c>
      <c r="G1497" s="833" t="s">
        <v>2274</v>
      </c>
      <c r="H1497" s="833" t="s">
        <v>606</v>
      </c>
      <c r="I1497" s="833" t="s">
        <v>2302</v>
      </c>
      <c r="J1497" s="833" t="s">
        <v>2276</v>
      </c>
      <c r="K1497" s="833"/>
      <c r="L1497" s="836">
        <v>748.12</v>
      </c>
      <c r="M1497" s="836">
        <v>748.12</v>
      </c>
      <c r="N1497" s="833">
        <v>1</v>
      </c>
      <c r="O1497" s="837">
        <v>1</v>
      </c>
      <c r="P1497" s="836">
        <v>748.12</v>
      </c>
      <c r="Q1497" s="838">
        <v>1</v>
      </c>
      <c r="R1497" s="833">
        <v>1</v>
      </c>
      <c r="S1497" s="838">
        <v>1</v>
      </c>
      <c r="T1497" s="837">
        <v>1</v>
      </c>
      <c r="U1497" s="839">
        <v>1</v>
      </c>
    </row>
    <row r="1498" spans="1:21" ht="14.45" customHeight="1" x14ac:dyDescent="0.2">
      <c r="A1498" s="832">
        <v>11</v>
      </c>
      <c r="B1498" s="833" t="s">
        <v>2224</v>
      </c>
      <c r="C1498" s="833" t="s">
        <v>2230</v>
      </c>
      <c r="D1498" s="834" t="s">
        <v>4292</v>
      </c>
      <c r="E1498" s="835" t="s">
        <v>2265</v>
      </c>
      <c r="F1498" s="833" t="s">
        <v>2227</v>
      </c>
      <c r="G1498" s="833" t="s">
        <v>2274</v>
      </c>
      <c r="H1498" s="833" t="s">
        <v>606</v>
      </c>
      <c r="I1498" s="833" t="s">
        <v>2523</v>
      </c>
      <c r="J1498" s="833" t="s">
        <v>2276</v>
      </c>
      <c r="K1498" s="833"/>
      <c r="L1498" s="836">
        <v>950</v>
      </c>
      <c r="M1498" s="836">
        <v>950</v>
      </c>
      <c r="N1498" s="833">
        <v>1</v>
      </c>
      <c r="O1498" s="837">
        <v>1</v>
      </c>
      <c r="P1498" s="836"/>
      <c r="Q1498" s="838">
        <v>0</v>
      </c>
      <c r="R1498" s="833"/>
      <c r="S1498" s="838">
        <v>0</v>
      </c>
      <c r="T1498" s="837"/>
      <c r="U1498" s="839">
        <v>0</v>
      </c>
    </row>
    <row r="1499" spans="1:21" ht="14.45" customHeight="1" x14ac:dyDescent="0.2">
      <c r="A1499" s="832">
        <v>11</v>
      </c>
      <c r="B1499" s="833" t="s">
        <v>2224</v>
      </c>
      <c r="C1499" s="833" t="s">
        <v>2230</v>
      </c>
      <c r="D1499" s="834" t="s">
        <v>4292</v>
      </c>
      <c r="E1499" s="835" t="s">
        <v>2265</v>
      </c>
      <c r="F1499" s="833" t="s">
        <v>2227</v>
      </c>
      <c r="G1499" s="833" t="s">
        <v>2274</v>
      </c>
      <c r="H1499" s="833" t="s">
        <v>606</v>
      </c>
      <c r="I1499" s="833" t="s">
        <v>3688</v>
      </c>
      <c r="J1499" s="833" t="s">
        <v>2276</v>
      </c>
      <c r="K1499" s="833"/>
      <c r="L1499" s="836">
        <v>190</v>
      </c>
      <c r="M1499" s="836">
        <v>380</v>
      </c>
      <c r="N1499" s="833">
        <v>2</v>
      </c>
      <c r="O1499" s="837">
        <v>1</v>
      </c>
      <c r="P1499" s="836">
        <v>380</v>
      </c>
      <c r="Q1499" s="838">
        <v>1</v>
      </c>
      <c r="R1499" s="833">
        <v>2</v>
      </c>
      <c r="S1499" s="838">
        <v>1</v>
      </c>
      <c r="T1499" s="837">
        <v>1</v>
      </c>
      <c r="U1499" s="839">
        <v>1</v>
      </c>
    </row>
    <row r="1500" spans="1:21" ht="14.45" customHeight="1" x14ac:dyDescent="0.2">
      <c r="A1500" s="832">
        <v>11</v>
      </c>
      <c r="B1500" s="833" t="s">
        <v>2224</v>
      </c>
      <c r="C1500" s="833" t="s">
        <v>2230</v>
      </c>
      <c r="D1500" s="834" t="s">
        <v>4292</v>
      </c>
      <c r="E1500" s="835" t="s">
        <v>2265</v>
      </c>
      <c r="F1500" s="833" t="s">
        <v>2227</v>
      </c>
      <c r="G1500" s="833" t="s">
        <v>2274</v>
      </c>
      <c r="H1500" s="833" t="s">
        <v>606</v>
      </c>
      <c r="I1500" s="833" t="s">
        <v>3017</v>
      </c>
      <c r="J1500" s="833" t="s">
        <v>2276</v>
      </c>
      <c r="K1500" s="833"/>
      <c r="L1500" s="836">
        <v>1600</v>
      </c>
      <c r="M1500" s="836">
        <v>6400</v>
      </c>
      <c r="N1500" s="833">
        <v>4</v>
      </c>
      <c r="O1500" s="837">
        <v>4</v>
      </c>
      <c r="P1500" s="836">
        <v>6400</v>
      </c>
      <c r="Q1500" s="838">
        <v>1</v>
      </c>
      <c r="R1500" s="833">
        <v>4</v>
      </c>
      <c r="S1500" s="838">
        <v>1</v>
      </c>
      <c r="T1500" s="837">
        <v>4</v>
      </c>
      <c r="U1500" s="839">
        <v>1</v>
      </c>
    </row>
    <row r="1501" spans="1:21" ht="14.45" customHeight="1" x14ac:dyDescent="0.2">
      <c r="A1501" s="832">
        <v>11</v>
      </c>
      <c r="B1501" s="833" t="s">
        <v>2224</v>
      </c>
      <c r="C1501" s="833" t="s">
        <v>2230</v>
      </c>
      <c r="D1501" s="834" t="s">
        <v>4292</v>
      </c>
      <c r="E1501" s="835" t="s">
        <v>2265</v>
      </c>
      <c r="F1501" s="833" t="s">
        <v>2227</v>
      </c>
      <c r="G1501" s="833" t="s">
        <v>2274</v>
      </c>
      <c r="H1501" s="833" t="s">
        <v>606</v>
      </c>
      <c r="I1501" s="833" t="s">
        <v>2289</v>
      </c>
      <c r="J1501" s="833" t="s">
        <v>2276</v>
      </c>
      <c r="K1501" s="833"/>
      <c r="L1501" s="836">
        <v>971.25</v>
      </c>
      <c r="M1501" s="836">
        <v>971.25</v>
      </c>
      <c r="N1501" s="833">
        <v>1</v>
      </c>
      <c r="O1501" s="837">
        <v>1</v>
      </c>
      <c r="P1501" s="836">
        <v>971.25</v>
      </c>
      <c r="Q1501" s="838">
        <v>1</v>
      </c>
      <c r="R1501" s="833">
        <v>1</v>
      </c>
      <c r="S1501" s="838">
        <v>1</v>
      </c>
      <c r="T1501" s="837">
        <v>1</v>
      </c>
      <c r="U1501" s="839">
        <v>1</v>
      </c>
    </row>
    <row r="1502" spans="1:21" ht="14.45" customHeight="1" x14ac:dyDescent="0.2">
      <c r="A1502" s="832">
        <v>11</v>
      </c>
      <c r="B1502" s="833" t="s">
        <v>2224</v>
      </c>
      <c r="C1502" s="833" t="s">
        <v>2230</v>
      </c>
      <c r="D1502" s="834" t="s">
        <v>4292</v>
      </c>
      <c r="E1502" s="835" t="s">
        <v>2265</v>
      </c>
      <c r="F1502" s="833" t="s">
        <v>2227</v>
      </c>
      <c r="G1502" s="833" t="s">
        <v>2274</v>
      </c>
      <c r="H1502" s="833" t="s">
        <v>606</v>
      </c>
      <c r="I1502" s="833" t="s">
        <v>2473</v>
      </c>
      <c r="J1502" s="833" t="s">
        <v>2474</v>
      </c>
      <c r="K1502" s="833" t="s">
        <v>2475</v>
      </c>
      <c r="L1502" s="836">
        <v>180</v>
      </c>
      <c r="M1502" s="836">
        <v>180</v>
      </c>
      <c r="N1502" s="833">
        <v>1</v>
      </c>
      <c r="O1502" s="837">
        <v>1</v>
      </c>
      <c r="P1502" s="836">
        <v>180</v>
      </c>
      <c r="Q1502" s="838">
        <v>1</v>
      </c>
      <c r="R1502" s="833">
        <v>1</v>
      </c>
      <c r="S1502" s="838">
        <v>1</v>
      </c>
      <c r="T1502" s="837">
        <v>1</v>
      </c>
      <c r="U1502" s="839">
        <v>1</v>
      </c>
    </row>
    <row r="1503" spans="1:21" ht="14.45" customHeight="1" x14ac:dyDescent="0.2">
      <c r="A1503" s="832">
        <v>11</v>
      </c>
      <c r="B1503" s="833" t="s">
        <v>2224</v>
      </c>
      <c r="C1503" s="833" t="s">
        <v>2230</v>
      </c>
      <c r="D1503" s="834" t="s">
        <v>4292</v>
      </c>
      <c r="E1503" s="835" t="s">
        <v>2265</v>
      </c>
      <c r="F1503" s="833" t="s">
        <v>2227</v>
      </c>
      <c r="G1503" s="833" t="s">
        <v>2274</v>
      </c>
      <c r="H1503" s="833" t="s">
        <v>606</v>
      </c>
      <c r="I1503" s="833" t="s">
        <v>2764</v>
      </c>
      <c r="J1503" s="833" t="s">
        <v>2276</v>
      </c>
      <c r="K1503" s="833"/>
      <c r="L1503" s="836">
        <v>553.15</v>
      </c>
      <c r="M1503" s="836">
        <v>3318.8999999999996</v>
      </c>
      <c r="N1503" s="833">
        <v>6</v>
      </c>
      <c r="O1503" s="837">
        <v>2</v>
      </c>
      <c r="P1503" s="836">
        <v>1659.4499999999998</v>
      </c>
      <c r="Q1503" s="838">
        <v>0.5</v>
      </c>
      <c r="R1503" s="833">
        <v>3</v>
      </c>
      <c r="S1503" s="838">
        <v>0.5</v>
      </c>
      <c r="T1503" s="837">
        <v>1</v>
      </c>
      <c r="U1503" s="839">
        <v>0.5</v>
      </c>
    </row>
    <row r="1504" spans="1:21" ht="14.45" customHeight="1" x14ac:dyDescent="0.2">
      <c r="A1504" s="832">
        <v>11</v>
      </c>
      <c r="B1504" s="833" t="s">
        <v>2224</v>
      </c>
      <c r="C1504" s="833" t="s">
        <v>2230</v>
      </c>
      <c r="D1504" s="834" t="s">
        <v>4292</v>
      </c>
      <c r="E1504" s="835" t="s">
        <v>2265</v>
      </c>
      <c r="F1504" s="833" t="s">
        <v>2227</v>
      </c>
      <c r="G1504" s="833" t="s">
        <v>2274</v>
      </c>
      <c r="H1504" s="833" t="s">
        <v>606</v>
      </c>
      <c r="I1504" s="833" t="s">
        <v>2345</v>
      </c>
      <c r="J1504" s="833" t="s">
        <v>2285</v>
      </c>
      <c r="K1504" s="833" t="s">
        <v>2352</v>
      </c>
      <c r="L1504" s="836">
        <v>200</v>
      </c>
      <c r="M1504" s="836">
        <v>400</v>
      </c>
      <c r="N1504" s="833">
        <v>2</v>
      </c>
      <c r="O1504" s="837">
        <v>1</v>
      </c>
      <c r="P1504" s="836">
        <v>400</v>
      </c>
      <c r="Q1504" s="838">
        <v>1</v>
      </c>
      <c r="R1504" s="833">
        <v>2</v>
      </c>
      <c r="S1504" s="838">
        <v>1</v>
      </c>
      <c r="T1504" s="837">
        <v>1</v>
      </c>
      <c r="U1504" s="839">
        <v>1</v>
      </c>
    </row>
    <row r="1505" spans="1:21" ht="14.45" customHeight="1" x14ac:dyDescent="0.2">
      <c r="A1505" s="832">
        <v>11</v>
      </c>
      <c r="B1505" s="833" t="s">
        <v>2224</v>
      </c>
      <c r="C1505" s="833" t="s">
        <v>2230</v>
      </c>
      <c r="D1505" s="834" t="s">
        <v>4292</v>
      </c>
      <c r="E1505" s="835" t="s">
        <v>2265</v>
      </c>
      <c r="F1505" s="833" t="s">
        <v>2227</v>
      </c>
      <c r="G1505" s="833" t="s">
        <v>2274</v>
      </c>
      <c r="H1505" s="833" t="s">
        <v>606</v>
      </c>
      <c r="I1505" s="833" t="s">
        <v>2345</v>
      </c>
      <c r="J1505" s="833" t="s">
        <v>2276</v>
      </c>
      <c r="K1505" s="833"/>
      <c r="L1505" s="836">
        <v>200</v>
      </c>
      <c r="M1505" s="836">
        <v>4000</v>
      </c>
      <c r="N1505" s="833">
        <v>20</v>
      </c>
      <c r="O1505" s="837">
        <v>10</v>
      </c>
      <c r="P1505" s="836">
        <v>3600</v>
      </c>
      <c r="Q1505" s="838">
        <v>0.9</v>
      </c>
      <c r="R1505" s="833">
        <v>18</v>
      </c>
      <c r="S1505" s="838">
        <v>0.9</v>
      </c>
      <c r="T1505" s="837">
        <v>9</v>
      </c>
      <c r="U1505" s="839">
        <v>0.9</v>
      </c>
    </row>
    <row r="1506" spans="1:21" ht="14.45" customHeight="1" x14ac:dyDescent="0.2">
      <c r="A1506" s="832">
        <v>11</v>
      </c>
      <c r="B1506" s="833" t="s">
        <v>2224</v>
      </c>
      <c r="C1506" s="833" t="s">
        <v>2230</v>
      </c>
      <c r="D1506" s="834" t="s">
        <v>4292</v>
      </c>
      <c r="E1506" s="835" t="s">
        <v>2265</v>
      </c>
      <c r="F1506" s="833" t="s">
        <v>2227</v>
      </c>
      <c r="G1506" s="833" t="s">
        <v>2274</v>
      </c>
      <c r="H1506" s="833" t="s">
        <v>606</v>
      </c>
      <c r="I1506" s="833" t="s">
        <v>2293</v>
      </c>
      <c r="J1506" s="833" t="s">
        <v>2276</v>
      </c>
      <c r="K1506" s="833"/>
      <c r="L1506" s="836">
        <v>278.75</v>
      </c>
      <c r="M1506" s="836">
        <v>6690</v>
      </c>
      <c r="N1506" s="833">
        <v>24</v>
      </c>
      <c r="O1506" s="837">
        <v>12</v>
      </c>
      <c r="P1506" s="836">
        <v>5575</v>
      </c>
      <c r="Q1506" s="838">
        <v>0.83333333333333337</v>
      </c>
      <c r="R1506" s="833">
        <v>20</v>
      </c>
      <c r="S1506" s="838">
        <v>0.83333333333333337</v>
      </c>
      <c r="T1506" s="837">
        <v>10</v>
      </c>
      <c r="U1506" s="839">
        <v>0.83333333333333337</v>
      </c>
    </row>
    <row r="1507" spans="1:21" ht="14.45" customHeight="1" x14ac:dyDescent="0.2">
      <c r="A1507" s="832">
        <v>11</v>
      </c>
      <c r="B1507" s="833" t="s">
        <v>2224</v>
      </c>
      <c r="C1507" s="833" t="s">
        <v>2230</v>
      </c>
      <c r="D1507" s="834" t="s">
        <v>4292</v>
      </c>
      <c r="E1507" s="835" t="s">
        <v>2265</v>
      </c>
      <c r="F1507" s="833" t="s">
        <v>2227</v>
      </c>
      <c r="G1507" s="833" t="s">
        <v>2274</v>
      </c>
      <c r="H1507" s="833" t="s">
        <v>606</v>
      </c>
      <c r="I1507" s="833" t="s">
        <v>2293</v>
      </c>
      <c r="J1507" s="833" t="s">
        <v>2294</v>
      </c>
      <c r="K1507" s="833" t="s">
        <v>2295</v>
      </c>
      <c r="L1507" s="836">
        <v>278.75</v>
      </c>
      <c r="M1507" s="836">
        <v>836.25</v>
      </c>
      <c r="N1507" s="833">
        <v>3</v>
      </c>
      <c r="O1507" s="837">
        <v>2</v>
      </c>
      <c r="P1507" s="836">
        <v>836.25</v>
      </c>
      <c r="Q1507" s="838">
        <v>1</v>
      </c>
      <c r="R1507" s="833">
        <v>3</v>
      </c>
      <c r="S1507" s="838">
        <v>1</v>
      </c>
      <c r="T1507" s="837">
        <v>2</v>
      </c>
      <c r="U1507" s="839">
        <v>1</v>
      </c>
    </row>
    <row r="1508" spans="1:21" ht="14.45" customHeight="1" x14ac:dyDescent="0.2">
      <c r="A1508" s="832">
        <v>11</v>
      </c>
      <c r="B1508" s="833" t="s">
        <v>2224</v>
      </c>
      <c r="C1508" s="833" t="s">
        <v>2230</v>
      </c>
      <c r="D1508" s="834" t="s">
        <v>4292</v>
      </c>
      <c r="E1508" s="835" t="s">
        <v>2265</v>
      </c>
      <c r="F1508" s="833" t="s">
        <v>2227</v>
      </c>
      <c r="G1508" s="833" t="s">
        <v>2274</v>
      </c>
      <c r="H1508" s="833" t="s">
        <v>606</v>
      </c>
      <c r="I1508" s="833" t="s">
        <v>2727</v>
      </c>
      <c r="J1508" s="833" t="s">
        <v>2276</v>
      </c>
      <c r="K1508" s="833"/>
      <c r="L1508" s="836">
        <v>3200</v>
      </c>
      <c r="M1508" s="836">
        <v>6400</v>
      </c>
      <c r="N1508" s="833">
        <v>2</v>
      </c>
      <c r="O1508" s="837">
        <v>2</v>
      </c>
      <c r="P1508" s="836">
        <v>6400</v>
      </c>
      <c r="Q1508" s="838">
        <v>1</v>
      </c>
      <c r="R1508" s="833">
        <v>2</v>
      </c>
      <c r="S1508" s="838">
        <v>1</v>
      </c>
      <c r="T1508" s="837">
        <v>2</v>
      </c>
      <c r="U1508" s="839">
        <v>1</v>
      </c>
    </row>
    <row r="1509" spans="1:21" ht="14.45" customHeight="1" x14ac:dyDescent="0.2">
      <c r="A1509" s="832">
        <v>11</v>
      </c>
      <c r="B1509" s="833" t="s">
        <v>2224</v>
      </c>
      <c r="C1509" s="833" t="s">
        <v>2230</v>
      </c>
      <c r="D1509" s="834" t="s">
        <v>4292</v>
      </c>
      <c r="E1509" s="835" t="s">
        <v>2265</v>
      </c>
      <c r="F1509" s="833" t="s">
        <v>2227</v>
      </c>
      <c r="G1509" s="833" t="s">
        <v>2274</v>
      </c>
      <c r="H1509" s="833" t="s">
        <v>606</v>
      </c>
      <c r="I1509" s="833" t="s">
        <v>2303</v>
      </c>
      <c r="J1509" s="833" t="s">
        <v>2276</v>
      </c>
      <c r="K1509" s="833"/>
      <c r="L1509" s="836">
        <v>500</v>
      </c>
      <c r="M1509" s="836">
        <v>500</v>
      </c>
      <c r="N1509" s="833">
        <v>1</v>
      </c>
      <c r="O1509" s="837">
        <v>1</v>
      </c>
      <c r="P1509" s="836">
        <v>500</v>
      </c>
      <c r="Q1509" s="838">
        <v>1</v>
      </c>
      <c r="R1509" s="833">
        <v>1</v>
      </c>
      <c r="S1509" s="838">
        <v>1</v>
      </c>
      <c r="T1509" s="837">
        <v>1</v>
      </c>
      <c r="U1509" s="839">
        <v>1</v>
      </c>
    </row>
    <row r="1510" spans="1:21" ht="14.45" customHeight="1" x14ac:dyDescent="0.2">
      <c r="A1510" s="832">
        <v>11</v>
      </c>
      <c r="B1510" s="833" t="s">
        <v>2224</v>
      </c>
      <c r="C1510" s="833" t="s">
        <v>2230</v>
      </c>
      <c r="D1510" s="834" t="s">
        <v>4292</v>
      </c>
      <c r="E1510" s="835" t="s">
        <v>2265</v>
      </c>
      <c r="F1510" s="833" t="s">
        <v>2227</v>
      </c>
      <c r="G1510" s="833" t="s">
        <v>2274</v>
      </c>
      <c r="H1510" s="833" t="s">
        <v>606</v>
      </c>
      <c r="I1510" s="833" t="s">
        <v>3069</v>
      </c>
      <c r="J1510" s="833" t="s">
        <v>2276</v>
      </c>
      <c r="K1510" s="833"/>
      <c r="L1510" s="836">
        <v>750</v>
      </c>
      <c r="M1510" s="836">
        <v>750</v>
      </c>
      <c r="N1510" s="833">
        <v>1</v>
      </c>
      <c r="O1510" s="837">
        <v>1</v>
      </c>
      <c r="P1510" s="836"/>
      <c r="Q1510" s="838">
        <v>0</v>
      </c>
      <c r="R1510" s="833"/>
      <c r="S1510" s="838">
        <v>0</v>
      </c>
      <c r="T1510" s="837"/>
      <c r="U1510" s="839">
        <v>0</v>
      </c>
    </row>
    <row r="1511" spans="1:21" ht="14.45" customHeight="1" x14ac:dyDescent="0.2">
      <c r="A1511" s="832">
        <v>11</v>
      </c>
      <c r="B1511" s="833" t="s">
        <v>2224</v>
      </c>
      <c r="C1511" s="833" t="s">
        <v>2230</v>
      </c>
      <c r="D1511" s="834" t="s">
        <v>4292</v>
      </c>
      <c r="E1511" s="835" t="s">
        <v>2265</v>
      </c>
      <c r="F1511" s="833" t="s">
        <v>2227</v>
      </c>
      <c r="G1511" s="833" t="s">
        <v>2274</v>
      </c>
      <c r="H1511" s="833" t="s">
        <v>606</v>
      </c>
      <c r="I1511" s="833" t="s">
        <v>3042</v>
      </c>
      <c r="J1511" s="833" t="s">
        <v>2276</v>
      </c>
      <c r="K1511" s="833"/>
      <c r="L1511" s="836">
        <v>1659.44</v>
      </c>
      <c r="M1511" s="836">
        <v>56420.960000000006</v>
      </c>
      <c r="N1511" s="833">
        <v>34</v>
      </c>
      <c r="O1511" s="837">
        <v>28</v>
      </c>
      <c r="P1511" s="836">
        <v>53102.080000000009</v>
      </c>
      <c r="Q1511" s="838">
        <v>0.94117647058823539</v>
      </c>
      <c r="R1511" s="833">
        <v>32</v>
      </c>
      <c r="S1511" s="838">
        <v>0.94117647058823528</v>
      </c>
      <c r="T1511" s="837">
        <v>26</v>
      </c>
      <c r="U1511" s="839">
        <v>0.9285714285714286</v>
      </c>
    </row>
    <row r="1512" spans="1:21" ht="14.45" customHeight="1" x14ac:dyDescent="0.2">
      <c r="A1512" s="832">
        <v>11</v>
      </c>
      <c r="B1512" s="833" t="s">
        <v>2224</v>
      </c>
      <c r="C1512" s="833" t="s">
        <v>2230</v>
      </c>
      <c r="D1512" s="834" t="s">
        <v>4292</v>
      </c>
      <c r="E1512" s="835" t="s">
        <v>2265</v>
      </c>
      <c r="F1512" s="833" t="s">
        <v>2227</v>
      </c>
      <c r="G1512" s="833" t="s">
        <v>2274</v>
      </c>
      <c r="H1512" s="833" t="s">
        <v>606</v>
      </c>
      <c r="I1512" s="833" t="s">
        <v>3042</v>
      </c>
      <c r="J1512" s="833" t="s">
        <v>3043</v>
      </c>
      <c r="K1512" s="833" t="s">
        <v>3044</v>
      </c>
      <c r="L1512" s="836">
        <v>1659.44</v>
      </c>
      <c r="M1512" s="836">
        <v>4978.32</v>
      </c>
      <c r="N1512" s="833">
        <v>3</v>
      </c>
      <c r="O1512" s="837">
        <v>3</v>
      </c>
      <c r="P1512" s="836">
        <v>4978.32</v>
      </c>
      <c r="Q1512" s="838">
        <v>1</v>
      </c>
      <c r="R1512" s="833">
        <v>3</v>
      </c>
      <c r="S1512" s="838">
        <v>1</v>
      </c>
      <c r="T1512" s="837">
        <v>3</v>
      </c>
      <c r="U1512" s="839">
        <v>1</v>
      </c>
    </row>
    <row r="1513" spans="1:21" ht="14.45" customHeight="1" x14ac:dyDescent="0.2">
      <c r="A1513" s="832">
        <v>11</v>
      </c>
      <c r="B1513" s="833" t="s">
        <v>2224</v>
      </c>
      <c r="C1513" s="833" t="s">
        <v>2230</v>
      </c>
      <c r="D1513" s="834" t="s">
        <v>4292</v>
      </c>
      <c r="E1513" s="835" t="s">
        <v>2265</v>
      </c>
      <c r="F1513" s="833" t="s">
        <v>2227</v>
      </c>
      <c r="G1513" s="833" t="s">
        <v>2274</v>
      </c>
      <c r="H1513" s="833" t="s">
        <v>606</v>
      </c>
      <c r="I1513" s="833" t="s">
        <v>2486</v>
      </c>
      <c r="J1513" s="833" t="s">
        <v>2487</v>
      </c>
      <c r="K1513" s="833" t="s">
        <v>2488</v>
      </c>
      <c r="L1513" s="836">
        <v>0</v>
      </c>
      <c r="M1513" s="836">
        <v>0</v>
      </c>
      <c r="N1513" s="833">
        <v>9</v>
      </c>
      <c r="O1513" s="837">
        <v>8</v>
      </c>
      <c r="P1513" s="836"/>
      <c r="Q1513" s="838"/>
      <c r="R1513" s="833"/>
      <c r="S1513" s="838">
        <v>0</v>
      </c>
      <c r="T1513" s="837"/>
      <c r="U1513" s="839">
        <v>0</v>
      </c>
    </row>
    <row r="1514" spans="1:21" ht="14.45" customHeight="1" x14ac:dyDescent="0.2">
      <c r="A1514" s="832">
        <v>11</v>
      </c>
      <c r="B1514" s="833" t="s">
        <v>2224</v>
      </c>
      <c r="C1514" s="833" t="s">
        <v>2230</v>
      </c>
      <c r="D1514" s="834" t="s">
        <v>4292</v>
      </c>
      <c r="E1514" s="835" t="s">
        <v>2265</v>
      </c>
      <c r="F1514" s="833" t="s">
        <v>2227</v>
      </c>
      <c r="G1514" s="833" t="s">
        <v>2274</v>
      </c>
      <c r="H1514" s="833" t="s">
        <v>606</v>
      </c>
      <c r="I1514" s="833" t="s">
        <v>2347</v>
      </c>
      <c r="J1514" s="833" t="s">
        <v>2348</v>
      </c>
      <c r="K1514" s="833" t="s">
        <v>2280</v>
      </c>
      <c r="L1514" s="836">
        <v>0</v>
      </c>
      <c r="M1514" s="836">
        <v>0</v>
      </c>
      <c r="N1514" s="833">
        <v>2</v>
      </c>
      <c r="O1514" s="837">
        <v>2</v>
      </c>
      <c r="P1514" s="836"/>
      <c r="Q1514" s="838"/>
      <c r="R1514" s="833"/>
      <c r="S1514" s="838">
        <v>0</v>
      </c>
      <c r="T1514" s="837"/>
      <c r="U1514" s="839">
        <v>0</v>
      </c>
    </row>
    <row r="1515" spans="1:21" ht="14.45" customHeight="1" x14ac:dyDescent="0.2">
      <c r="A1515" s="832">
        <v>11</v>
      </c>
      <c r="B1515" s="833" t="s">
        <v>2224</v>
      </c>
      <c r="C1515" s="833" t="s">
        <v>2230</v>
      </c>
      <c r="D1515" s="834" t="s">
        <v>4292</v>
      </c>
      <c r="E1515" s="835" t="s">
        <v>2265</v>
      </c>
      <c r="F1515" s="833" t="s">
        <v>2227</v>
      </c>
      <c r="G1515" s="833" t="s">
        <v>2274</v>
      </c>
      <c r="H1515" s="833" t="s">
        <v>606</v>
      </c>
      <c r="I1515" s="833" t="s">
        <v>2689</v>
      </c>
      <c r="J1515" s="833" t="s">
        <v>2690</v>
      </c>
      <c r="K1515" s="833" t="s">
        <v>2280</v>
      </c>
      <c r="L1515" s="836">
        <v>0</v>
      </c>
      <c r="M1515" s="836">
        <v>0</v>
      </c>
      <c r="N1515" s="833">
        <v>2</v>
      </c>
      <c r="O1515" s="837">
        <v>1</v>
      </c>
      <c r="P1515" s="836"/>
      <c r="Q1515" s="838"/>
      <c r="R1515" s="833"/>
      <c r="S1515" s="838">
        <v>0</v>
      </c>
      <c r="T1515" s="837"/>
      <c r="U1515" s="839">
        <v>0</v>
      </c>
    </row>
    <row r="1516" spans="1:21" ht="14.45" customHeight="1" x14ac:dyDescent="0.2">
      <c r="A1516" s="832">
        <v>11</v>
      </c>
      <c r="B1516" s="833" t="s">
        <v>2224</v>
      </c>
      <c r="C1516" s="833" t="s">
        <v>2230</v>
      </c>
      <c r="D1516" s="834" t="s">
        <v>4292</v>
      </c>
      <c r="E1516" s="835" t="s">
        <v>2265</v>
      </c>
      <c r="F1516" s="833" t="s">
        <v>2227</v>
      </c>
      <c r="G1516" s="833" t="s">
        <v>2274</v>
      </c>
      <c r="H1516" s="833" t="s">
        <v>606</v>
      </c>
      <c r="I1516" s="833" t="s">
        <v>2281</v>
      </c>
      <c r="J1516" s="833" t="s">
        <v>2282</v>
      </c>
      <c r="K1516" s="833" t="s">
        <v>2283</v>
      </c>
      <c r="L1516" s="836">
        <v>249.55</v>
      </c>
      <c r="M1516" s="836">
        <v>499.1</v>
      </c>
      <c r="N1516" s="833">
        <v>2</v>
      </c>
      <c r="O1516" s="837">
        <v>1</v>
      </c>
      <c r="P1516" s="836">
        <v>499.1</v>
      </c>
      <c r="Q1516" s="838">
        <v>1</v>
      </c>
      <c r="R1516" s="833">
        <v>2</v>
      </c>
      <c r="S1516" s="838">
        <v>1</v>
      </c>
      <c r="T1516" s="837">
        <v>1</v>
      </c>
      <c r="U1516" s="839">
        <v>1</v>
      </c>
    </row>
    <row r="1517" spans="1:21" ht="14.45" customHeight="1" x14ac:dyDescent="0.2">
      <c r="A1517" s="832">
        <v>11</v>
      </c>
      <c r="B1517" s="833" t="s">
        <v>2224</v>
      </c>
      <c r="C1517" s="833" t="s">
        <v>2230</v>
      </c>
      <c r="D1517" s="834" t="s">
        <v>4292</v>
      </c>
      <c r="E1517" s="835" t="s">
        <v>2265</v>
      </c>
      <c r="F1517" s="833" t="s">
        <v>2227</v>
      </c>
      <c r="G1517" s="833" t="s">
        <v>2274</v>
      </c>
      <c r="H1517" s="833" t="s">
        <v>606</v>
      </c>
      <c r="I1517" s="833" t="s">
        <v>2284</v>
      </c>
      <c r="J1517" s="833" t="s">
        <v>2285</v>
      </c>
      <c r="K1517" s="833" t="s">
        <v>2286</v>
      </c>
      <c r="L1517" s="836">
        <v>400.2</v>
      </c>
      <c r="M1517" s="836">
        <v>1600.8</v>
      </c>
      <c r="N1517" s="833">
        <v>4</v>
      </c>
      <c r="O1517" s="837">
        <v>2</v>
      </c>
      <c r="P1517" s="836">
        <v>1600.8</v>
      </c>
      <c r="Q1517" s="838">
        <v>1</v>
      </c>
      <c r="R1517" s="833">
        <v>4</v>
      </c>
      <c r="S1517" s="838">
        <v>1</v>
      </c>
      <c r="T1517" s="837">
        <v>2</v>
      </c>
      <c r="U1517" s="839">
        <v>1</v>
      </c>
    </row>
    <row r="1518" spans="1:21" ht="14.45" customHeight="1" x14ac:dyDescent="0.2">
      <c r="A1518" s="832">
        <v>11</v>
      </c>
      <c r="B1518" s="833" t="s">
        <v>2224</v>
      </c>
      <c r="C1518" s="833" t="s">
        <v>2230</v>
      </c>
      <c r="D1518" s="834" t="s">
        <v>4292</v>
      </c>
      <c r="E1518" s="835" t="s">
        <v>2265</v>
      </c>
      <c r="F1518" s="833" t="s">
        <v>2227</v>
      </c>
      <c r="G1518" s="833" t="s">
        <v>2274</v>
      </c>
      <c r="H1518" s="833" t="s">
        <v>606</v>
      </c>
      <c r="I1518" s="833" t="s">
        <v>3689</v>
      </c>
      <c r="J1518" s="833" t="s">
        <v>3690</v>
      </c>
      <c r="K1518" s="833" t="s">
        <v>3691</v>
      </c>
      <c r="L1518" s="836">
        <v>1535.8</v>
      </c>
      <c r="M1518" s="836">
        <v>9214.7999999999993</v>
      </c>
      <c r="N1518" s="833">
        <v>6</v>
      </c>
      <c r="O1518" s="837">
        <v>4</v>
      </c>
      <c r="P1518" s="836">
        <v>7679</v>
      </c>
      <c r="Q1518" s="838">
        <v>0.83333333333333337</v>
      </c>
      <c r="R1518" s="833">
        <v>5</v>
      </c>
      <c r="S1518" s="838">
        <v>0.83333333333333337</v>
      </c>
      <c r="T1518" s="837">
        <v>3</v>
      </c>
      <c r="U1518" s="839">
        <v>0.75</v>
      </c>
    </row>
    <row r="1519" spans="1:21" ht="14.45" customHeight="1" x14ac:dyDescent="0.2">
      <c r="A1519" s="832">
        <v>11</v>
      </c>
      <c r="B1519" s="833" t="s">
        <v>2224</v>
      </c>
      <c r="C1519" s="833" t="s">
        <v>2230</v>
      </c>
      <c r="D1519" s="834" t="s">
        <v>4292</v>
      </c>
      <c r="E1519" s="835" t="s">
        <v>2265</v>
      </c>
      <c r="F1519" s="833" t="s">
        <v>2227</v>
      </c>
      <c r="G1519" s="833" t="s">
        <v>2703</v>
      </c>
      <c r="H1519" s="833" t="s">
        <v>606</v>
      </c>
      <c r="I1519" s="833" t="s">
        <v>3692</v>
      </c>
      <c r="J1519" s="833" t="s">
        <v>3693</v>
      </c>
      <c r="K1519" s="833"/>
      <c r="L1519" s="836">
        <v>0</v>
      </c>
      <c r="M1519" s="836">
        <v>0</v>
      </c>
      <c r="N1519" s="833">
        <v>1</v>
      </c>
      <c r="O1519" s="837">
        <v>1</v>
      </c>
      <c r="P1519" s="836"/>
      <c r="Q1519" s="838"/>
      <c r="R1519" s="833"/>
      <c r="S1519" s="838">
        <v>0</v>
      </c>
      <c r="T1519" s="837"/>
      <c r="U1519" s="839">
        <v>0</v>
      </c>
    </row>
    <row r="1520" spans="1:21" ht="14.45" customHeight="1" x14ac:dyDescent="0.2">
      <c r="A1520" s="832">
        <v>11</v>
      </c>
      <c r="B1520" s="833" t="s">
        <v>2224</v>
      </c>
      <c r="C1520" s="833" t="s">
        <v>2230</v>
      </c>
      <c r="D1520" s="834" t="s">
        <v>4292</v>
      </c>
      <c r="E1520" s="835" t="s">
        <v>2265</v>
      </c>
      <c r="F1520" s="833" t="s">
        <v>2227</v>
      </c>
      <c r="G1520" s="833" t="s">
        <v>2703</v>
      </c>
      <c r="H1520" s="833" t="s">
        <v>606</v>
      </c>
      <c r="I1520" s="833" t="s">
        <v>2704</v>
      </c>
      <c r="J1520" s="833" t="s">
        <v>2705</v>
      </c>
      <c r="K1520" s="833" t="s">
        <v>2706</v>
      </c>
      <c r="L1520" s="836">
        <v>0</v>
      </c>
      <c r="M1520" s="836">
        <v>0</v>
      </c>
      <c r="N1520" s="833">
        <v>2</v>
      </c>
      <c r="O1520" s="837">
        <v>2</v>
      </c>
      <c r="P1520" s="836"/>
      <c r="Q1520" s="838"/>
      <c r="R1520" s="833"/>
      <c r="S1520" s="838">
        <v>0</v>
      </c>
      <c r="T1520" s="837"/>
      <c r="U1520" s="839">
        <v>0</v>
      </c>
    </row>
    <row r="1521" spans="1:21" ht="14.45" customHeight="1" x14ac:dyDescent="0.2">
      <c r="A1521" s="832">
        <v>11</v>
      </c>
      <c r="B1521" s="833" t="s">
        <v>2224</v>
      </c>
      <c r="C1521" s="833" t="s">
        <v>2230</v>
      </c>
      <c r="D1521" s="834" t="s">
        <v>4292</v>
      </c>
      <c r="E1521" s="835" t="s">
        <v>2265</v>
      </c>
      <c r="F1521" s="833" t="s">
        <v>2227</v>
      </c>
      <c r="G1521" s="833" t="s">
        <v>2269</v>
      </c>
      <c r="H1521" s="833" t="s">
        <v>606</v>
      </c>
      <c r="I1521" s="833" t="s">
        <v>2349</v>
      </c>
      <c r="J1521" s="833" t="s">
        <v>2350</v>
      </c>
      <c r="K1521" s="833" t="s">
        <v>2351</v>
      </c>
      <c r="L1521" s="836">
        <v>1000</v>
      </c>
      <c r="M1521" s="836">
        <v>2000</v>
      </c>
      <c r="N1521" s="833">
        <v>2</v>
      </c>
      <c r="O1521" s="837">
        <v>2</v>
      </c>
      <c r="P1521" s="836">
        <v>2000</v>
      </c>
      <c r="Q1521" s="838">
        <v>1</v>
      </c>
      <c r="R1521" s="833">
        <v>2</v>
      </c>
      <c r="S1521" s="838">
        <v>1</v>
      </c>
      <c r="T1521" s="837">
        <v>2</v>
      </c>
      <c r="U1521" s="839">
        <v>1</v>
      </c>
    </row>
    <row r="1522" spans="1:21" ht="14.45" customHeight="1" x14ac:dyDescent="0.2">
      <c r="A1522" s="832">
        <v>11</v>
      </c>
      <c r="B1522" s="833" t="s">
        <v>2224</v>
      </c>
      <c r="C1522" s="833" t="s">
        <v>2230</v>
      </c>
      <c r="D1522" s="834" t="s">
        <v>4292</v>
      </c>
      <c r="E1522" s="835" t="s">
        <v>2265</v>
      </c>
      <c r="F1522" s="833" t="s">
        <v>2227</v>
      </c>
      <c r="G1522" s="833" t="s">
        <v>2269</v>
      </c>
      <c r="H1522" s="833" t="s">
        <v>606</v>
      </c>
      <c r="I1522" s="833" t="s">
        <v>2325</v>
      </c>
      <c r="J1522" s="833" t="s">
        <v>2326</v>
      </c>
      <c r="K1522" s="833" t="s">
        <v>2327</v>
      </c>
      <c r="L1522" s="836">
        <v>350</v>
      </c>
      <c r="M1522" s="836">
        <v>700</v>
      </c>
      <c r="N1522" s="833">
        <v>2</v>
      </c>
      <c r="O1522" s="837">
        <v>2</v>
      </c>
      <c r="P1522" s="836">
        <v>700</v>
      </c>
      <c r="Q1522" s="838">
        <v>1</v>
      </c>
      <c r="R1522" s="833">
        <v>2</v>
      </c>
      <c r="S1522" s="838">
        <v>1</v>
      </c>
      <c r="T1522" s="837">
        <v>2</v>
      </c>
      <c r="U1522" s="839">
        <v>1</v>
      </c>
    </row>
    <row r="1523" spans="1:21" ht="14.45" customHeight="1" x14ac:dyDescent="0.2">
      <c r="A1523" s="832">
        <v>11</v>
      </c>
      <c r="B1523" s="833" t="s">
        <v>2224</v>
      </c>
      <c r="C1523" s="833" t="s">
        <v>2230</v>
      </c>
      <c r="D1523" s="834" t="s">
        <v>4292</v>
      </c>
      <c r="E1523" s="835" t="s">
        <v>2265</v>
      </c>
      <c r="F1523" s="833" t="s">
        <v>2227</v>
      </c>
      <c r="G1523" s="833" t="s">
        <v>2269</v>
      </c>
      <c r="H1523" s="833" t="s">
        <v>606</v>
      </c>
      <c r="I1523" s="833" t="s">
        <v>2270</v>
      </c>
      <c r="J1523" s="833" t="s">
        <v>2271</v>
      </c>
      <c r="K1523" s="833" t="s">
        <v>2272</v>
      </c>
      <c r="L1523" s="836">
        <v>500</v>
      </c>
      <c r="M1523" s="836">
        <v>1000</v>
      </c>
      <c r="N1523" s="833">
        <v>2</v>
      </c>
      <c r="O1523" s="837">
        <v>2</v>
      </c>
      <c r="P1523" s="836">
        <v>1000</v>
      </c>
      <c r="Q1523" s="838">
        <v>1</v>
      </c>
      <c r="R1523" s="833">
        <v>2</v>
      </c>
      <c r="S1523" s="838">
        <v>1</v>
      </c>
      <c r="T1523" s="837">
        <v>2</v>
      </c>
      <c r="U1523" s="839">
        <v>1</v>
      </c>
    </row>
    <row r="1524" spans="1:21" ht="14.45" customHeight="1" x14ac:dyDescent="0.2">
      <c r="A1524" s="832">
        <v>11</v>
      </c>
      <c r="B1524" s="833" t="s">
        <v>2224</v>
      </c>
      <c r="C1524" s="833" t="s">
        <v>2230</v>
      </c>
      <c r="D1524" s="834" t="s">
        <v>4292</v>
      </c>
      <c r="E1524" s="835" t="s">
        <v>2265</v>
      </c>
      <c r="F1524" s="833" t="s">
        <v>2227</v>
      </c>
      <c r="G1524" s="833" t="s">
        <v>2269</v>
      </c>
      <c r="H1524" s="833" t="s">
        <v>606</v>
      </c>
      <c r="I1524" s="833" t="s">
        <v>2677</v>
      </c>
      <c r="J1524" s="833" t="s">
        <v>2678</v>
      </c>
      <c r="K1524" s="833" t="s">
        <v>2522</v>
      </c>
      <c r="L1524" s="836">
        <v>969.57</v>
      </c>
      <c r="M1524" s="836">
        <v>969.57</v>
      </c>
      <c r="N1524" s="833">
        <v>1</v>
      </c>
      <c r="O1524" s="837">
        <v>1</v>
      </c>
      <c r="P1524" s="836"/>
      <c r="Q1524" s="838">
        <v>0</v>
      </c>
      <c r="R1524" s="833"/>
      <c r="S1524" s="838">
        <v>0</v>
      </c>
      <c r="T1524" s="837"/>
      <c r="U1524" s="839">
        <v>0</v>
      </c>
    </row>
    <row r="1525" spans="1:21" ht="14.45" customHeight="1" x14ac:dyDescent="0.2">
      <c r="A1525" s="832">
        <v>11</v>
      </c>
      <c r="B1525" s="833" t="s">
        <v>2224</v>
      </c>
      <c r="C1525" s="833" t="s">
        <v>2230</v>
      </c>
      <c r="D1525" s="834" t="s">
        <v>4292</v>
      </c>
      <c r="E1525" s="835" t="s">
        <v>2265</v>
      </c>
      <c r="F1525" s="833" t="s">
        <v>2227</v>
      </c>
      <c r="G1525" s="833" t="s">
        <v>2269</v>
      </c>
      <c r="H1525" s="833" t="s">
        <v>606</v>
      </c>
      <c r="I1525" s="833" t="s">
        <v>3017</v>
      </c>
      <c r="J1525" s="833" t="s">
        <v>3018</v>
      </c>
      <c r="K1525" s="833" t="s">
        <v>3019</v>
      </c>
      <c r="L1525" s="836">
        <v>1600</v>
      </c>
      <c r="M1525" s="836">
        <v>8000</v>
      </c>
      <c r="N1525" s="833">
        <v>5</v>
      </c>
      <c r="O1525" s="837">
        <v>5</v>
      </c>
      <c r="P1525" s="836">
        <v>6400</v>
      </c>
      <c r="Q1525" s="838">
        <v>0.8</v>
      </c>
      <c r="R1525" s="833">
        <v>4</v>
      </c>
      <c r="S1525" s="838">
        <v>0.8</v>
      </c>
      <c r="T1525" s="837">
        <v>4</v>
      </c>
      <c r="U1525" s="839">
        <v>0.8</v>
      </c>
    </row>
    <row r="1526" spans="1:21" ht="14.45" customHeight="1" x14ac:dyDescent="0.2">
      <c r="A1526" s="832">
        <v>11</v>
      </c>
      <c r="B1526" s="833" t="s">
        <v>2224</v>
      </c>
      <c r="C1526" s="833" t="s">
        <v>2230</v>
      </c>
      <c r="D1526" s="834" t="s">
        <v>4292</v>
      </c>
      <c r="E1526" s="835" t="s">
        <v>2265</v>
      </c>
      <c r="F1526" s="833" t="s">
        <v>2227</v>
      </c>
      <c r="G1526" s="833" t="s">
        <v>2269</v>
      </c>
      <c r="H1526" s="833" t="s">
        <v>606</v>
      </c>
      <c r="I1526" s="833" t="s">
        <v>2289</v>
      </c>
      <c r="J1526" s="833" t="s">
        <v>2290</v>
      </c>
      <c r="K1526" s="833" t="s">
        <v>2291</v>
      </c>
      <c r="L1526" s="836">
        <v>971.25</v>
      </c>
      <c r="M1526" s="836">
        <v>1942.5</v>
      </c>
      <c r="N1526" s="833">
        <v>2</v>
      </c>
      <c r="O1526" s="837">
        <v>2</v>
      </c>
      <c r="P1526" s="836"/>
      <c r="Q1526" s="838">
        <v>0</v>
      </c>
      <c r="R1526" s="833"/>
      <c r="S1526" s="838">
        <v>0</v>
      </c>
      <c r="T1526" s="837"/>
      <c r="U1526" s="839">
        <v>0</v>
      </c>
    </row>
    <row r="1527" spans="1:21" ht="14.45" customHeight="1" x14ac:dyDescent="0.2">
      <c r="A1527" s="832">
        <v>11</v>
      </c>
      <c r="B1527" s="833" t="s">
        <v>2224</v>
      </c>
      <c r="C1527" s="833" t="s">
        <v>2230</v>
      </c>
      <c r="D1527" s="834" t="s">
        <v>4292</v>
      </c>
      <c r="E1527" s="835" t="s">
        <v>2265</v>
      </c>
      <c r="F1527" s="833" t="s">
        <v>2227</v>
      </c>
      <c r="G1527" s="833" t="s">
        <v>2269</v>
      </c>
      <c r="H1527" s="833" t="s">
        <v>606</v>
      </c>
      <c r="I1527" s="833" t="s">
        <v>2277</v>
      </c>
      <c r="J1527" s="833" t="s">
        <v>3694</v>
      </c>
      <c r="K1527" s="833"/>
      <c r="L1527" s="836">
        <v>1000</v>
      </c>
      <c r="M1527" s="836">
        <v>1000</v>
      </c>
      <c r="N1527" s="833">
        <v>1</v>
      </c>
      <c r="O1527" s="837">
        <v>1</v>
      </c>
      <c r="P1527" s="836"/>
      <c r="Q1527" s="838">
        <v>0</v>
      </c>
      <c r="R1527" s="833"/>
      <c r="S1527" s="838">
        <v>0</v>
      </c>
      <c r="T1527" s="837"/>
      <c r="U1527" s="839">
        <v>0</v>
      </c>
    </row>
    <row r="1528" spans="1:21" ht="14.45" customHeight="1" x14ac:dyDescent="0.2">
      <c r="A1528" s="832">
        <v>11</v>
      </c>
      <c r="B1528" s="833" t="s">
        <v>2224</v>
      </c>
      <c r="C1528" s="833" t="s">
        <v>2230</v>
      </c>
      <c r="D1528" s="834" t="s">
        <v>4292</v>
      </c>
      <c r="E1528" s="835" t="s">
        <v>2265</v>
      </c>
      <c r="F1528" s="833" t="s">
        <v>2227</v>
      </c>
      <c r="G1528" s="833" t="s">
        <v>2269</v>
      </c>
      <c r="H1528" s="833" t="s">
        <v>606</v>
      </c>
      <c r="I1528" s="833" t="s">
        <v>2473</v>
      </c>
      <c r="J1528" s="833" t="s">
        <v>2474</v>
      </c>
      <c r="K1528" s="833" t="s">
        <v>2475</v>
      </c>
      <c r="L1528" s="836">
        <v>180</v>
      </c>
      <c r="M1528" s="836">
        <v>900</v>
      </c>
      <c r="N1528" s="833">
        <v>5</v>
      </c>
      <c r="O1528" s="837">
        <v>5</v>
      </c>
      <c r="P1528" s="836">
        <v>360</v>
      </c>
      <c r="Q1528" s="838">
        <v>0.4</v>
      </c>
      <c r="R1528" s="833">
        <v>2</v>
      </c>
      <c r="S1528" s="838">
        <v>0.4</v>
      </c>
      <c r="T1528" s="837">
        <v>2</v>
      </c>
      <c r="U1528" s="839">
        <v>0.4</v>
      </c>
    </row>
    <row r="1529" spans="1:21" ht="14.45" customHeight="1" x14ac:dyDescent="0.2">
      <c r="A1529" s="832">
        <v>11</v>
      </c>
      <c r="B1529" s="833" t="s">
        <v>2224</v>
      </c>
      <c r="C1529" s="833" t="s">
        <v>2230</v>
      </c>
      <c r="D1529" s="834" t="s">
        <v>4292</v>
      </c>
      <c r="E1529" s="835" t="s">
        <v>2265</v>
      </c>
      <c r="F1529" s="833" t="s">
        <v>2227</v>
      </c>
      <c r="G1529" s="833" t="s">
        <v>2269</v>
      </c>
      <c r="H1529" s="833" t="s">
        <v>606</v>
      </c>
      <c r="I1529" s="833" t="s">
        <v>2500</v>
      </c>
      <c r="J1529" s="833" t="s">
        <v>2501</v>
      </c>
      <c r="K1529" s="833"/>
      <c r="L1529" s="836">
        <v>600</v>
      </c>
      <c r="M1529" s="836">
        <v>1200</v>
      </c>
      <c r="N1529" s="833">
        <v>2</v>
      </c>
      <c r="O1529" s="837">
        <v>1</v>
      </c>
      <c r="P1529" s="836">
        <v>1200</v>
      </c>
      <c r="Q1529" s="838">
        <v>1</v>
      </c>
      <c r="R1529" s="833">
        <v>2</v>
      </c>
      <c r="S1529" s="838">
        <v>1</v>
      </c>
      <c r="T1529" s="837">
        <v>1</v>
      </c>
      <c r="U1529" s="839">
        <v>1</v>
      </c>
    </row>
    <row r="1530" spans="1:21" ht="14.45" customHeight="1" x14ac:dyDescent="0.2">
      <c r="A1530" s="832">
        <v>11</v>
      </c>
      <c r="B1530" s="833" t="s">
        <v>2224</v>
      </c>
      <c r="C1530" s="833" t="s">
        <v>2230</v>
      </c>
      <c r="D1530" s="834" t="s">
        <v>4292</v>
      </c>
      <c r="E1530" s="835" t="s">
        <v>2265</v>
      </c>
      <c r="F1530" s="833" t="s">
        <v>2227</v>
      </c>
      <c r="G1530" s="833" t="s">
        <v>2269</v>
      </c>
      <c r="H1530" s="833" t="s">
        <v>606</v>
      </c>
      <c r="I1530" s="833" t="s">
        <v>2717</v>
      </c>
      <c r="J1530" s="833" t="s">
        <v>2718</v>
      </c>
      <c r="K1530" s="833" t="s">
        <v>2719</v>
      </c>
      <c r="L1530" s="836">
        <v>249.37</v>
      </c>
      <c r="M1530" s="836">
        <v>748.11</v>
      </c>
      <c r="N1530" s="833">
        <v>3</v>
      </c>
      <c r="O1530" s="837">
        <v>3</v>
      </c>
      <c r="P1530" s="836">
        <v>748.11</v>
      </c>
      <c r="Q1530" s="838">
        <v>1</v>
      </c>
      <c r="R1530" s="833">
        <v>3</v>
      </c>
      <c r="S1530" s="838">
        <v>1</v>
      </c>
      <c r="T1530" s="837">
        <v>3</v>
      </c>
      <c r="U1530" s="839">
        <v>1</v>
      </c>
    </row>
    <row r="1531" spans="1:21" ht="14.45" customHeight="1" x14ac:dyDescent="0.2">
      <c r="A1531" s="832">
        <v>11</v>
      </c>
      <c r="B1531" s="833" t="s">
        <v>2224</v>
      </c>
      <c r="C1531" s="833" t="s">
        <v>2230</v>
      </c>
      <c r="D1531" s="834" t="s">
        <v>4292</v>
      </c>
      <c r="E1531" s="835" t="s">
        <v>2265</v>
      </c>
      <c r="F1531" s="833" t="s">
        <v>2227</v>
      </c>
      <c r="G1531" s="833" t="s">
        <v>2269</v>
      </c>
      <c r="H1531" s="833" t="s">
        <v>606</v>
      </c>
      <c r="I1531" s="833" t="s">
        <v>2720</v>
      </c>
      <c r="J1531" s="833" t="s">
        <v>2509</v>
      </c>
      <c r="K1531" s="833" t="s">
        <v>2721</v>
      </c>
      <c r="L1531" s="836">
        <v>1600</v>
      </c>
      <c r="M1531" s="836">
        <v>3200</v>
      </c>
      <c r="N1531" s="833">
        <v>2</v>
      </c>
      <c r="O1531" s="837">
        <v>2</v>
      </c>
      <c r="P1531" s="836">
        <v>3200</v>
      </c>
      <c r="Q1531" s="838">
        <v>1</v>
      </c>
      <c r="R1531" s="833">
        <v>2</v>
      </c>
      <c r="S1531" s="838">
        <v>1</v>
      </c>
      <c r="T1531" s="837">
        <v>2</v>
      </c>
      <c r="U1531" s="839">
        <v>1</v>
      </c>
    </row>
    <row r="1532" spans="1:21" ht="14.45" customHeight="1" x14ac:dyDescent="0.2">
      <c r="A1532" s="832">
        <v>11</v>
      </c>
      <c r="B1532" s="833" t="s">
        <v>2224</v>
      </c>
      <c r="C1532" s="833" t="s">
        <v>2230</v>
      </c>
      <c r="D1532" s="834" t="s">
        <v>4292</v>
      </c>
      <c r="E1532" s="835" t="s">
        <v>2265</v>
      </c>
      <c r="F1532" s="833" t="s">
        <v>2227</v>
      </c>
      <c r="G1532" s="833" t="s">
        <v>2269</v>
      </c>
      <c r="H1532" s="833" t="s">
        <v>606</v>
      </c>
      <c r="I1532" s="833" t="s">
        <v>2722</v>
      </c>
      <c r="J1532" s="833" t="s">
        <v>2711</v>
      </c>
      <c r="K1532" s="833" t="s">
        <v>2723</v>
      </c>
      <c r="L1532" s="836">
        <v>58.5</v>
      </c>
      <c r="M1532" s="836">
        <v>58.5</v>
      </c>
      <c r="N1532" s="833">
        <v>1</v>
      </c>
      <c r="O1532" s="837">
        <v>1</v>
      </c>
      <c r="P1532" s="836">
        <v>58.5</v>
      </c>
      <c r="Q1532" s="838">
        <v>1</v>
      </c>
      <c r="R1532" s="833">
        <v>1</v>
      </c>
      <c r="S1532" s="838">
        <v>1</v>
      </c>
      <c r="T1532" s="837">
        <v>1</v>
      </c>
      <c r="U1532" s="839">
        <v>1</v>
      </c>
    </row>
    <row r="1533" spans="1:21" ht="14.45" customHeight="1" x14ac:dyDescent="0.2">
      <c r="A1533" s="832">
        <v>11</v>
      </c>
      <c r="B1533" s="833" t="s">
        <v>2224</v>
      </c>
      <c r="C1533" s="833" t="s">
        <v>2230</v>
      </c>
      <c r="D1533" s="834" t="s">
        <v>4292</v>
      </c>
      <c r="E1533" s="835" t="s">
        <v>2265</v>
      </c>
      <c r="F1533" s="833" t="s">
        <v>2227</v>
      </c>
      <c r="G1533" s="833" t="s">
        <v>2269</v>
      </c>
      <c r="H1533" s="833" t="s">
        <v>606</v>
      </c>
      <c r="I1533" s="833" t="s">
        <v>2724</v>
      </c>
      <c r="J1533" s="833" t="s">
        <v>2725</v>
      </c>
      <c r="K1533" s="833" t="s">
        <v>2726</v>
      </c>
      <c r="L1533" s="836">
        <v>350</v>
      </c>
      <c r="M1533" s="836">
        <v>350</v>
      </c>
      <c r="N1533" s="833">
        <v>1</v>
      </c>
      <c r="O1533" s="837">
        <v>1</v>
      </c>
      <c r="P1533" s="836">
        <v>350</v>
      </c>
      <c r="Q1533" s="838">
        <v>1</v>
      </c>
      <c r="R1533" s="833">
        <v>1</v>
      </c>
      <c r="S1533" s="838">
        <v>1</v>
      </c>
      <c r="T1533" s="837">
        <v>1</v>
      </c>
      <c r="U1533" s="839">
        <v>1</v>
      </c>
    </row>
    <row r="1534" spans="1:21" ht="14.45" customHeight="1" x14ac:dyDescent="0.2">
      <c r="A1534" s="832">
        <v>11</v>
      </c>
      <c r="B1534" s="833" t="s">
        <v>2224</v>
      </c>
      <c r="C1534" s="833" t="s">
        <v>2230</v>
      </c>
      <c r="D1534" s="834" t="s">
        <v>4292</v>
      </c>
      <c r="E1534" s="835" t="s">
        <v>2265</v>
      </c>
      <c r="F1534" s="833" t="s">
        <v>2227</v>
      </c>
      <c r="G1534" s="833" t="s">
        <v>2269</v>
      </c>
      <c r="H1534" s="833" t="s">
        <v>606</v>
      </c>
      <c r="I1534" s="833" t="s">
        <v>2727</v>
      </c>
      <c r="J1534" s="833" t="s">
        <v>2728</v>
      </c>
      <c r="K1534" s="833" t="s">
        <v>2729</v>
      </c>
      <c r="L1534" s="836">
        <v>3200</v>
      </c>
      <c r="M1534" s="836">
        <v>9600</v>
      </c>
      <c r="N1534" s="833">
        <v>3</v>
      </c>
      <c r="O1534" s="837">
        <v>3</v>
      </c>
      <c r="P1534" s="836">
        <v>9600</v>
      </c>
      <c r="Q1534" s="838">
        <v>1</v>
      </c>
      <c r="R1534" s="833">
        <v>3</v>
      </c>
      <c r="S1534" s="838">
        <v>1</v>
      </c>
      <c r="T1534" s="837">
        <v>3</v>
      </c>
      <c r="U1534" s="839">
        <v>1</v>
      </c>
    </row>
    <row r="1535" spans="1:21" ht="14.45" customHeight="1" x14ac:dyDescent="0.2">
      <c r="A1535" s="832">
        <v>11</v>
      </c>
      <c r="B1535" s="833" t="s">
        <v>2224</v>
      </c>
      <c r="C1535" s="833" t="s">
        <v>2230</v>
      </c>
      <c r="D1535" s="834" t="s">
        <v>4292</v>
      </c>
      <c r="E1535" s="835" t="s">
        <v>2265</v>
      </c>
      <c r="F1535" s="833" t="s">
        <v>2227</v>
      </c>
      <c r="G1535" s="833" t="s">
        <v>2269</v>
      </c>
      <c r="H1535" s="833" t="s">
        <v>606</v>
      </c>
      <c r="I1535" s="833" t="s">
        <v>3695</v>
      </c>
      <c r="J1535" s="833" t="s">
        <v>3696</v>
      </c>
      <c r="K1535" s="833" t="s">
        <v>3697</v>
      </c>
      <c r="L1535" s="836">
        <v>180</v>
      </c>
      <c r="M1535" s="836">
        <v>180</v>
      </c>
      <c r="N1535" s="833">
        <v>1</v>
      </c>
      <c r="O1535" s="837">
        <v>1</v>
      </c>
      <c r="P1535" s="836"/>
      <c r="Q1535" s="838">
        <v>0</v>
      </c>
      <c r="R1535" s="833"/>
      <c r="S1535" s="838">
        <v>0</v>
      </c>
      <c r="T1535" s="837"/>
      <c r="U1535" s="839">
        <v>0</v>
      </c>
    </row>
    <row r="1536" spans="1:21" ht="14.45" customHeight="1" x14ac:dyDescent="0.2">
      <c r="A1536" s="832">
        <v>11</v>
      </c>
      <c r="B1536" s="833" t="s">
        <v>2224</v>
      </c>
      <c r="C1536" s="833" t="s">
        <v>2230</v>
      </c>
      <c r="D1536" s="834" t="s">
        <v>4292</v>
      </c>
      <c r="E1536" s="835" t="s">
        <v>2265</v>
      </c>
      <c r="F1536" s="833" t="s">
        <v>2227</v>
      </c>
      <c r="G1536" s="833" t="s">
        <v>2292</v>
      </c>
      <c r="H1536" s="833" t="s">
        <v>606</v>
      </c>
      <c r="I1536" s="833" t="s">
        <v>2523</v>
      </c>
      <c r="J1536" s="833" t="s">
        <v>2524</v>
      </c>
      <c r="K1536" s="833" t="s">
        <v>2525</v>
      </c>
      <c r="L1536" s="836">
        <v>950</v>
      </c>
      <c r="M1536" s="836">
        <v>2850</v>
      </c>
      <c r="N1536" s="833">
        <v>3</v>
      </c>
      <c r="O1536" s="837">
        <v>3</v>
      </c>
      <c r="P1536" s="836">
        <v>1900</v>
      </c>
      <c r="Q1536" s="838">
        <v>0.66666666666666663</v>
      </c>
      <c r="R1536" s="833">
        <v>2</v>
      </c>
      <c r="S1536" s="838">
        <v>0.66666666666666663</v>
      </c>
      <c r="T1536" s="837">
        <v>2</v>
      </c>
      <c r="U1536" s="839">
        <v>0.66666666666666663</v>
      </c>
    </row>
    <row r="1537" spans="1:21" ht="14.45" customHeight="1" x14ac:dyDescent="0.2">
      <c r="A1537" s="832">
        <v>11</v>
      </c>
      <c r="B1537" s="833" t="s">
        <v>2224</v>
      </c>
      <c r="C1537" s="833" t="s">
        <v>2230</v>
      </c>
      <c r="D1537" s="834" t="s">
        <v>4292</v>
      </c>
      <c r="E1537" s="835" t="s">
        <v>2265</v>
      </c>
      <c r="F1537" s="833" t="s">
        <v>2227</v>
      </c>
      <c r="G1537" s="833" t="s">
        <v>2292</v>
      </c>
      <c r="H1537" s="833" t="s">
        <v>606</v>
      </c>
      <c r="I1537" s="833" t="s">
        <v>3698</v>
      </c>
      <c r="J1537" s="833" t="s">
        <v>3699</v>
      </c>
      <c r="K1537" s="833" t="s">
        <v>3700</v>
      </c>
      <c r="L1537" s="836">
        <v>222</v>
      </c>
      <c r="M1537" s="836">
        <v>444</v>
      </c>
      <c r="N1537" s="833">
        <v>2</v>
      </c>
      <c r="O1537" s="837">
        <v>1</v>
      </c>
      <c r="P1537" s="836"/>
      <c r="Q1537" s="838">
        <v>0</v>
      </c>
      <c r="R1537" s="833"/>
      <c r="S1537" s="838">
        <v>0</v>
      </c>
      <c r="T1537" s="837"/>
      <c r="U1537" s="839">
        <v>0</v>
      </c>
    </row>
    <row r="1538" spans="1:21" ht="14.45" customHeight="1" x14ac:dyDescent="0.2">
      <c r="A1538" s="832">
        <v>11</v>
      </c>
      <c r="B1538" s="833" t="s">
        <v>2224</v>
      </c>
      <c r="C1538" s="833" t="s">
        <v>2230</v>
      </c>
      <c r="D1538" s="834" t="s">
        <v>4292</v>
      </c>
      <c r="E1538" s="835" t="s">
        <v>2265</v>
      </c>
      <c r="F1538" s="833" t="s">
        <v>2227</v>
      </c>
      <c r="G1538" s="833" t="s">
        <v>2292</v>
      </c>
      <c r="H1538" s="833" t="s">
        <v>606</v>
      </c>
      <c r="I1538" s="833" t="s">
        <v>2345</v>
      </c>
      <c r="J1538" s="833" t="s">
        <v>2285</v>
      </c>
      <c r="K1538" s="833" t="s">
        <v>2352</v>
      </c>
      <c r="L1538" s="836">
        <v>200</v>
      </c>
      <c r="M1538" s="836">
        <v>14800</v>
      </c>
      <c r="N1538" s="833">
        <v>74</v>
      </c>
      <c r="O1538" s="837">
        <v>37</v>
      </c>
      <c r="P1538" s="836">
        <v>13200</v>
      </c>
      <c r="Q1538" s="838">
        <v>0.89189189189189189</v>
      </c>
      <c r="R1538" s="833">
        <v>66</v>
      </c>
      <c r="S1538" s="838">
        <v>0.89189189189189189</v>
      </c>
      <c r="T1538" s="837">
        <v>33</v>
      </c>
      <c r="U1538" s="839">
        <v>0.89189189189189189</v>
      </c>
    </row>
    <row r="1539" spans="1:21" ht="14.45" customHeight="1" x14ac:dyDescent="0.2">
      <c r="A1539" s="832">
        <v>11</v>
      </c>
      <c r="B1539" s="833" t="s">
        <v>2224</v>
      </c>
      <c r="C1539" s="833" t="s">
        <v>2230</v>
      </c>
      <c r="D1539" s="834" t="s">
        <v>4292</v>
      </c>
      <c r="E1539" s="835" t="s">
        <v>2265</v>
      </c>
      <c r="F1539" s="833" t="s">
        <v>2227</v>
      </c>
      <c r="G1539" s="833" t="s">
        <v>2292</v>
      </c>
      <c r="H1539" s="833" t="s">
        <v>606</v>
      </c>
      <c r="I1539" s="833" t="s">
        <v>2293</v>
      </c>
      <c r="J1539" s="833" t="s">
        <v>2294</v>
      </c>
      <c r="K1539" s="833" t="s">
        <v>2295</v>
      </c>
      <c r="L1539" s="836">
        <v>278.75</v>
      </c>
      <c r="M1539" s="836">
        <v>12822.5</v>
      </c>
      <c r="N1539" s="833">
        <v>46</v>
      </c>
      <c r="O1539" s="837">
        <v>23</v>
      </c>
      <c r="P1539" s="836">
        <v>11150</v>
      </c>
      <c r="Q1539" s="838">
        <v>0.86956521739130432</v>
      </c>
      <c r="R1539" s="833">
        <v>40</v>
      </c>
      <c r="S1539" s="838">
        <v>0.86956521739130432</v>
      </c>
      <c r="T1539" s="837">
        <v>20</v>
      </c>
      <c r="U1539" s="839">
        <v>0.86956521739130432</v>
      </c>
    </row>
    <row r="1540" spans="1:21" ht="14.45" customHeight="1" x14ac:dyDescent="0.2">
      <c r="A1540" s="832">
        <v>11</v>
      </c>
      <c r="B1540" s="833" t="s">
        <v>2224</v>
      </c>
      <c r="C1540" s="833" t="s">
        <v>2230</v>
      </c>
      <c r="D1540" s="834" t="s">
        <v>4292</v>
      </c>
      <c r="E1540" s="835" t="s">
        <v>2265</v>
      </c>
      <c r="F1540" s="833" t="s">
        <v>2227</v>
      </c>
      <c r="G1540" s="833" t="s">
        <v>2292</v>
      </c>
      <c r="H1540" s="833" t="s">
        <v>606</v>
      </c>
      <c r="I1540" s="833" t="s">
        <v>2476</v>
      </c>
      <c r="J1540" s="833" t="s">
        <v>2526</v>
      </c>
      <c r="K1540" s="833" t="s">
        <v>2527</v>
      </c>
      <c r="L1540" s="836">
        <v>5000</v>
      </c>
      <c r="M1540" s="836">
        <v>5000</v>
      </c>
      <c r="N1540" s="833">
        <v>1</v>
      </c>
      <c r="O1540" s="837">
        <v>1</v>
      </c>
      <c r="P1540" s="836"/>
      <c r="Q1540" s="838">
        <v>0</v>
      </c>
      <c r="R1540" s="833"/>
      <c r="S1540" s="838">
        <v>0</v>
      </c>
      <c r="T1540" s="837"/>
      <c r="U1540" s="839">
        <v>0</v>
      </c>
    </row>
    <row r="1541" spans="1:21" ht="14.45" customHeight="1" x14ac:dyDescent="0.2">
      <c r="A1541" s="832">
        <v>11</v>
      </c>
      <c r="B1541" s="833" t="s">
        <v>2224</v>
      </c>
      <c r="C1541" s="833" t="s">
        <v>2230</v>
      </c>
      <c r="D1541" s="834" t="s">
        <v>4292</v>
      </c>
      <c r="E1541" s="835" t="s">
        <v>2265</v>
      </c>
      <c r="F1541" s="833" t="s">
        <v>2227</v>
      </c>
      <c r="G1541" s="833" t="s">
        <v>2292</v>
      </c>
      <c r="H1541" s="833" t="s">
        <v>606</v>
      </c>
      <c r="I1541" s="833" t="s">
        <v>2537</v>
      </c>
      <c r="J1541" s="833" t="s">
        <v>2276</v>
      </c>
      <c r="K1541" s="833"/>
      <c r="L1541" s="836">
        <v>1242.3499999999999</v>
      </c>
      <c r="M1541" s="836">
        <v>1242.3499999999999</v>
      </c>
      <c r="N1541" s="833">
        <v>1</v>
      </c>
      <c r="O1541" s="837">
        <v>1</v>
      </c>
      <c r="P1541" s="836">
        <v>1242.3499999999999</v>
      </c>
      <c r="Q1541" s="838">
        <v>1</v>
      </c>
      <c r="R1541" s="833">
        <v>1</v>
      </c>
      <c r="S1541" s="838">
        <v>1</v>
      </c>
      <c r="T1541" s="837">
        <v>1</v>
      </c>
      <c r="U1541" s="839">
        <v>1</v>
      </c>
    </row>
    <row r="1542" spans="1:21" ht="14.45" customHeight="1" x14ac:dyDescent="0.2">
      <c r="A1542" s="832">
        <v>11</v>
      </c>
      <c r="B1542" s="833" t="s">
        <v>2224</v>
      </c>
      <c r="C1542" s="833" t="s">
        <v>2230</v>
      </c>
      <c r="D1542" s="834" t="s">
        <v>4292</v>
      </c>
      <c r="E1542" s="835" t="s">
        <v>2265</v>
      </c>
      <c r="F1542" s="833" t="s">
        <v>2227</v>
      </c>
      <c r="G1542" s="833" t="s">
        <v>2292</v>
      </c>
      <c r="H1542" s="833" t="s">
        <v>606</v>
      </c>
      <c r="I1542" s="833" t="s">
        <v>3701</v>
      </c>
      <c r="J1542" s="833" t="s">
        <v>3702</v>
      </c>
      <c r="K1542" s="833" t="s">
        <v>3703</v>
      </c>
      <c r="L1542" s="836">
        <v>130</v>
      </c>
      <c r="M1542" s="836">
        <v>130</v>
      </c>
      <c r="N1542" s="833">
        <v>1</v>
      </c>
      <c r="O1542" s="837">
        <v>1</v>
      </c>
      <c r="P1542" s="836">
        <v>130</v>
      </c>
      <c r="Q1542" s="838">
        <v>1</v>
      </c>
      <c r="R1542" s="833">
        <v>1</v>
      </c>
      <c r="S1542" s="838">
        <v>1</v>
      </c>
      <c r="T1542" s="837">
        <v>1</v>
      </c>
      <c r="U1542" s="839">
        <v>1</v>
      </c>
    </row>
    <row r="1543" spans="1:21" ht="14.45" customHeight="1" x14ac:dyDescent="0.2">
      <c r="A1543" s="832">
        <v>11</v>
      </c>
      <c r="B1543" s="833" t="s">
        <v>2224</v>
      </c>
      <c r="C1543" s="833" t="s">
        <v>2230</v>
      </c>
      <c r="D1543" s="834" t="s">
        <v>4292</v>
      </c>
      <c r="E1543" s="835" t="s">
        <v>2265</v>
      </c>
      <c r="F1543" s="833" t="s">
        <v>2227</v>
      </c>
      <c r="G1543" s="833" t="s">
        <v>2552</v>
      </c>
      <c r="H1543" s="833" t="s">
        <v>606</v>
      </c>
      <c r="I1543" s="833" t="s">
        <v>2761</v>
      </c>
      <c r="J1543" s="833" t="s">
        <v>2762</v>
      </c>
      <c r="K1543" s="833" t="s">
        <v>2763</v>
      </c>
      <c r="L1543" s="836">
        <v>1659.44</v>
      </c>
      <c r="M1543" s="836">
        <v>4978.32</v>
      </c>
      <c r="N1543" s="833">
        <v>3</v>
      </c>
      <c r="O1543" s="837">
        <v>3</v>
      </c>
      <c r="P1543" s="836">
        <v>4978.32</v>
      </c>
      <c r="Q1543" s="838">
        <v>1</v>
      </c>
      <c r="R1543" s="833">
        <v>3</v>
      </c>
      <c r="S1543" s="838">
        <v>1</v>
      </c>
      <c r="T1543" s="837">
        <v>3</v>
      </c>
      <c r="U1543" s="839">
        <v>1</v>
      </c>
    </row>
    <row r="1544" spans="1:21" ht="14.45" customHeight="1" x14ac:dyDescent="0.2">
      <c r="A1544" s="832">
        <v>11</v>
      </c>
      <c r="B1544" s="833" t="s">
        <v>2224</v>
      </c>
      <c r="C1544" s="833" t="s">
        <v>2230</v>
      </c>
      <c r="D1544" s="834" t="s">
        <v>4292</v>
      </c>
      <c r="E1544" s="835" t="s">
        <v>2265</v>
      </c>
      <c r="F1544" s="833" t="s">
        <v>2227</v>
      </c>
      <c r="G1544" s="833" t="s">
        <v>2552</v>
      </c>
      <c r="H1544" s="833" t="s">
        <v>606</v>
      </c>
      <c r="I1544" s="833" t="s">
        <v>2764</v>
      </c>
      <c r="J1544" s="833" t="s">
        <v>2276</v>
      </c>
      <c r="K1544" s="833"/>
      <c r="L1544" s="836">
        <v>553.15</v>
      </c>
      <c r="M1544" s="836">
        <v>11616.149999999998</v>
      </c>
      <c r="N1544" s="833">
        <v>21</v>
      </c>
      <c r="O1544" s="837">
        <v>6</v>
      </c>
      <c r="P1544" s="836">
        <v>6637.7999999999993</v>
      </c>
      <c r="Q1544" s="838">
        <v>0.57142857142857151</v>
      </c>
      <c r="R1544" s="833">
        <v>12</v>
      </c>
      <c r="S1544" s="838">
        <v>0.5714285714285714</v>
      </c>
      <c r="T1544" s="837">
        <v>4</v>
      </c>
      <c r="U1544" s="839">
        <v>0.66666666666666663</v>
      </c>
    </row>
    <row r="1545" spans="1:21" ht="14.45" customHeight="1" x14ac:dyDescent="0.2">
      <c r="A1545" s="832">
        <v>11</v>
      </c>
      <c r="B1545" s="833" t="s">
        <v>2224</v>
      </c>
      <c r="C1545" s="833" t="s">
        <v>2230</v>
      </c>
      <c r="D1545" s="834" t="s">
        <v>4292</v>
      </c>
      <c r="E1545" s="835" t="s">
        <v>2265</v>
      </c>
      <c r="F1545" s="833" t="s">
        <v>2227</v>
      </c>
      <c r="G1545" s="833" t="s">
        <v>2552</v>
      </c>
      <c r="H1545" s="833" t="s">
        <v>606</v>
      </c>
      <c r="I1545" s="833" t="s">
        <v>2764</v>
      </c>
      <c r="J1545" s="833" t="s">
        <v>2765</v>
      </c>
      <c r="K1545" s="833" t="s">
        <v>2766</v>
      </c>
      <c r="L1545" s="836">
        <v>553.15</v>
      </c>
      <c r="M1545" s="836">
        <v>53655.549999999981</v>
      </c>
      <c r="N1545" s="833">
        <v>97</v>
      </c>
      <c r="O1545" s="837">
        <v>32</v>
      </c>
      <c r="P1545" s="836">
        <v>50336.64999999998</v>
      </c>
      <c r="Q1545" s="838">
        <v>0.93814432989690721</v>
      </c>
      <c r="R1545" s="833">
        <v>91</v>
      </c>
      <c r="S1545" s="838">
        <v>0.93814432989690721</v>
      </c>
      <c r="T1545" s="837">
        <v>30</v>
      </c>
      <c r="U1545" s="839">
        <v>0.9375</v>
      </c>
    </row>
    <row r="1546" spans="1:21" ht="14.45" customHeight="1" x14ac:dyDescent="0.2">
      <c r="A1546" s="832">
        <v>11</v>
      </c>
      <c r="B1546" s="833" t="s">
        <v>2224</v>
      </c>
      <c r="C1546" s="833" t="s">
        <v>2230</v>
      </c>
      <c r="D1546" s="834" t="s">
        <v>4292</v>
      </c>
      <c r="E1546" s="835" t="s">
        <v>2265</v>
      </c>
      <c r="F1546" s="833" t="s">
        <v>2227</v>
      </c>
      <c r="G1546" s="833" t="s">
        <v>2552</v>
      </c>
      <c r="H1546" s="833" t="s">
        <v>606</v>
      </c>
      <c r="I1546" s="833" t="s">
        <v>3042</v>
      </c>
      <c r="J1546" s="833" t="s">
        <v>3043</v>
      </c>
      <c r="K1546" s="833" t="s">
        <v>3044</v>
      </c>
      <c r="L1546" s="836">
        <v>1659.44</v>
      </c>
      <c r="M1546" s="836">
        <v>63058.720000000001</v>
      </c>
      <c r="N1546" s="833">
        <v>38</v>
      </c>
      <c r="O1546" s="837">
        <v>36</v>
      </c>
      <c r="P1546" s="836">
        <v>43145.440000000002</v>
      </c>
      <c r="Q1546" s="838">
        <v>0.68421052631578949</v>
      </c>
      <c r="R1546" s="833">
        <v>26</v>
      </c>
      <c r="S1546" s="838">
        <v>0.68421052631578949</v>
      </c>
      <c r="T1546" s="837">
        <v>25</v>
      </c>
      <c r="U1546" s="839">
        <v>0.69444444444444442</v>
      </c>
    </row>
    <row r="1547" spans="1:21" ht="14.45" customHeight="1" x14ac:dyDescent="0.2">
      <c r="A1547" s="832">
        <v>11</v>
      </c>
      <c r="B1547" s="833" t="s">
        <v>2224</v>
      </c>
      <c r="C1547" s="833" t="s">
        <v>2230</v>
      </c>
      <c r="D1547" s="834" t="s">
        <v>4292</v>
      </c>
      <c r="E1547" s="835" t="s">
        <v>2265</v>
      </c>
      <c r="F1547" s="833" t="s">
        <v>2227</v>
      </c>
      <c r="G1547" s="833" t="s">
        <v>3045</v>
      </c>
      <c r="H1547" s="833" t="s">
        <v>606</v>
      </c>
      <c r="I1547" s="833" t="s">
        <v>3009</v>
      </c>
      <c r="J1547" s="833" t="s">
        <v>3010</v>
      </c>
      <c r="K1547" s="833" t="s">
        <v>3011</v>
      </c>
      <c r="L1547" s="836">
        <v>38233</v>
      </c>
      <c r="M1547" s="836">
        <v>38233</v>
      </c>
      <c r="N1547" s="833">
        <v>1</v>
      </c>
      <c r="O1547" s="837">
        <v>1</v>
      </c>
      <c r="P1547" s="836"/>
      <c r="Q1547" s="838">
        <v>0</v>
      </c>
      <c r="R1547" s="833"/>
      <c r="S1547" s="838">
        <v>0</v>
      </c>
      <c r="T1547" s="837"/>
      <c r="U1547" s="839">
        <v>0</v>
      </c>
    </row>
    <row r="1548" spans="1:21" ht="14.45" customHeight="1" x14ac:dyDescent="0.2">
      <c r="A1548" s="832">
        <v>11</v>
      </c>
      <c r="B1548" s="833" t="s">
        <v>2224</v>
      </c>
      <c r="C1548" s="833" t="s">
        <v>2230</v>
      </c>
      <c r="D1548" s="834" t="s">
        <v>4292</v>
      </c>
      <c r="E1548" s="835" t="s">
        <v>2266</v>
      </c>
      <c r="F1548" s="833" t="s">
        <v>2225</v>
      </c>
      <c r="G1548" s="833" t="s">
        <v>2367</v>
      </c>
      <c r="H1548" s="833" t="s">
        <v>606</v>
      </c>
      <c r="I1548" s="833" t="s">
        <v>2557</v>
      </c>
      <c r="J1548" s="833" t="s">
        <v>2369</v>
      </c>
      <c r="K1548" s="833" t="s">
        <v>2558</v>
      </c>
      <c r="L1548" s="836">
        <v>70.48</v>
      </c>
      <c r="M1548" s="836">
        <v>70.48</v>
      </c>
      <c r="N1548" s="833">
        <v>1</v>
      </c>
      <c r="O1548" s="837">
        <v>1</v>
      </c>
      <c r="P1548" s="836">
        <v>70.48</v>
      </c>
      <c r="Q1548" s="838">
        <v>1</v>
      </c>
      <c r="R1548" s="833">
        <v>1</v>
      </c>
      <c r="S1548" s="838">
        <v>1</v>
      </c>
      <c r="T1548" s="837">
        <v>1</v>
      </c>
      <c r="U1548" s="839">
        <v>1</v>
      </c>
    </row>
    <row r="1549" spans="1:21" ht="14.45" customHeight="1" x14ac:dyDescent="0.2">
      <c r="A1549" s="832">
        <v>11</v>
      </c>
      <c r="B1549" s="833" t="s">
        <v>2224</v>
      </c>
      <c r="C1549" s="833" t="s">
        <v>2230</v>
      </c>
      <c r="D1549" s="834" t="s">
        <v>4292</v>
      </c>
      <c r="E1549" s="835" t="s">
        <v>2266</v>
      </c>
      <c r="F1549" s="833" t="s">
        <v>2225</v>
      </c>
      <c r="G1549" s="833" t="s">
        <v>2375</v>
      </c>
      <c r="H1549" s="833" t="s">
        <v>606</v>
      </c>
      <c r="I1549" s="833" t="s">
        <v>2376</v>
      </c>
      <c r="J1549" s="833" t="s">
        <v>2377</v>
      </c>
      <c r="K1549" s="833" t="s">
        <v>2378</v>
      </c>
      <c r="L1549" s="836">
        <v>159.71</v>
      </c>
      <c r="M1549" s="836">
        <v>479.13</v>
      </c>
      <c r="N1549" s="833">
        <v>3</v>
      </c>
      <c r="O1549" s="837">
        <v>1</v>
      </c>
      <c r="P1549" s="836">
        <v>479.13</v>
      </c>
      <c r="Q1549" s="838">
        <v>1</v>
      </c>
      <c r="R1549" s="833">
        <v>3</v>
      </c>
      <c r="S1549" s="838">
        <v>1</v>
      </c>
      <c r="T1549" s="837">
        <v>1</v>
      </c>
      <c r="U1549" s="839">
        <v>1</v>
      </c>
    </row>
    <row r="1550" spans="1:21" ht="14.45" customHeight="1" x14ac:dyDescent="0.2">
      <c r="A1550" s="832">
        <v>11</v>
      </c>
      <c r="B1550" s="833" t="s">
        <v>2224</v>
      </c>
      <c r="C1550" s="833" t="s">
        <v>2230</v>
      </c>
      <c r="D1550" s="834" t="s">
        <v>4292</v>
      </c>
      <c r="E1550" s="835" t="s">
        <v>2266</v>
      </c>
      <c r="F1550" s="833" t="s">
        <v>2225</v>
      </c>
      <c r="G1550" s="833" t="s">
        <v>2795</v>
      </c>
      <c r="H1550" s="833" t="s">
        <v>606</v>
      </c>
      <c r="I1550" s="833" t="s">
        <v>3492</v>
      </c>
      <c r="J1550" s="833" t="s">
        <v>2797</v>
      </c>
      <c r="K1550" s="833" t="s">
        <v>3493</v>
      </c>
      <c r="L1550" s="836">
        <v>254.37</v>
      </c>
      <c r="M1550" s="836">
        <v>1017.48</v>
      </c>
      <c r="N1550" s="833">
        <v>4</v>
      </c>
      <c r="O1550" s="837">
        <v>2</v>
      </c>
      <c r="P1550" s="836">
        <v>1017.48</v>
      </c>
      <c r="Q1550" s="838">
        <v>1</v>
      </c>
      <c r="R1550" s="833">
        <v>4</v>
      </c>
      <c r="S1550" s="838">
        <v>1</v>
      </c>
      <c r="T1550" s="837">
        <v>2</v>
      </c>
      <c r="U1550" s="839">
        <v>1</v>
      </c>
    </row>
    <row r="1551" spans="1:21" ht="14.45" customHeight="1" x14ac:dyDescent="0.2">
      <c r="A1551" s="832">
        <v>11</v>
      </c>
      <c r="B1551" s="833" t="s">
        <v>2224</v>
      </c>
      <c r="C1551" s="833" t="s">
        <v>2230</v>
      </c>
      <c r="D1551" s="834" t="s">
        <v>4292</v>
      </c>
      <c r="E1551" s="835" t="s">
        <v>2266</v>
      </c>
      <c r="F1551" s="833" t="s">
        <v>2225</v>
      </c>
      <c r="G1551" s="833" t="s">
        <v>2795</v>
      </c>
      <c r="H1551" s="833" t="s">
        <v>606</v>
      </c>
      <c r="I1551" s="833" t="s">
        <v>3704</v>
      </c>
      <c r="J1551" s="833" t="s">
        <v>2863</v>
      </c>
      <c r="K1551" s="833" t="s">
        <v>3705</v>
      </c>
      <c r="L1551" s="836">
        <v>1526.23</v>
      </c>
      <c r="M1551" s="836">
        <v>1526.23</v>
      </c>
      <c r="N1551" s="833">
        <v>1</v>
      </c>
      <c r="O1551" s="837">
        <v>1</v>
      </c>
      <c r="P1551" s="836">
        <v>1526.23</v>
      </c>
      <c r="Q1551" s="838">
        <v>1</v>
      </c>
      <c r="R1551" s="833">
        <v>1</v>
      </c>
      <c r="S1551" s="838">
        <v>1</v>
      </c>
      <c r="T1551" s="837">
        <v>1</v>
      </c>
      <c r="U1551" s="839">
        <v>1</v>
      </c>
    </row>
    <row r="1552" spans="1:21" ht="14.45" customHeight="1" x14ac:dyDescent="0.2">
      <c r="A1552" s="832">
        <v>11</v>
      </c>
      <c r="B1552" s="833" t="s">
        <v>2224</v>
      </c>
      <c r="C1552" s="833" t="s">
        <v>2230</v>
      </c>
      <c r="D1552" s="834" t="s">
        <v>4292</v>
      </c>
      <c r="E1552" s="835" t="s">
        <v>2266</v>
      </c>
      <c r="F1552" s="833" t="s">
        <v>2225</v>
      </c>
      <c r="G1552" s="833" t="s">
        <v>2381</v>
      </c>
      <c r="H1552" s="833" t="s">
        <v>606</v>
      </c>
      <c r="I1552" s="833" t="s">
        <v>3162</v>
      </c>
      <c r="J1552" s="833" t="s">
        <v>3163</v>
      </c>
      <c r="K1552" s="833" t="s">
        <v>3164</v>
      </c>
      <c r="L1552" s="836">
        <v>0</v>
      </c>
      <c r="M1552" s="836">
        <v>0</v>
      </c>
      <c r="N1552" s="833">
        <v>1</v>
      </c>
      <c r="O1552" s="837">
        <v>1</v>
      </c>
      <c r="P1552" s="836">
        <v>0</v>
      </c>
      <c r="Q1552" s="838"/>
      <c r="R1552" s="833">
        <v>1</v>
      </c>
      <c r="S1552" s="838">
        <v>1</v>
      </c>
      <c r="T1552" s="837">
        <v>1</v>
      </c>
      <c r="U1552" s="839">
        <v>1</v>
      </c>
    </row>
    <row r="1553" spans="1:21" ht="14.45" customHeight="1" x14ac:dyDescent="0.2">
      <c r="A1553" s="832">
        <v>11</v>
      </c>
      <c r="B1553" s="833" t="s">
        <v>2224</v>
      </c>
      <c r="C1553" s="833" t="s">
        <v>2230</v>
      </c>
      <c r="D1553" s="834" t="s">
        <v>4292</v>
      </c>
      <c r="E1553" s="835" t="s">
        <v>2266</v>
      </c>
      <c r="F1553" s="833" t="s">
        <v>2225</v>
      </c>
      <c r="G1553" s="833" t="s">
        <v>2412</v>
      </c>
      <c r="H1553" s="833" t="s">
        <v>606</v>
      </c>
      <c r="I1553" s="833" t="s">
        <v>2413</v>
      </c>
      <c r="J1553" s="833" t="s">
        <v>2414</v>
      </c>
      <c r="K1553" s="833" t="s">
        <v>2415</v>
      </c>
      <c r="L1553" s="836">
        <v>159.71</v>
      </c>
      <c r="M1553" s="836">
        <v>2874.7799999999997</v>
      </c>
      <c r="N1553" s="833">
        <v>18</v>
      </c>
      <c r="O1553" s="837">
        <v>6</v>
      </c>
      <c r="P1553" s="836">
        <v>1916.52</v>
      </c>
      <c r="Q1553" s="838">
        <v>0.66666666666666674</v>
      </c>
      <c r="R1553" s="833">
        <v>12</v>
      </c>
      <c r="S1553" s="838">
        <v>0.66666666666666663</v>
      </c>
      <c r="T1553" s="837">
        <v>4</v>
      </c>
      <c r="U1553" s="839">
        <v>0.66666666666666663</v>
      </c>
    </row>
    <row r="1554" spans="1:21" ht="14.45" customHeight="1" x14ac:dyDescent="0.2">
      <c r="A1554" s="832">
        <v>11</v>
      </c>
      <c r="B1554" s="833" t="s">
        <v>2224</v>
      </c>
      <c r="C1554" s="833" t="s">
        <v>2230</v>
      </c>
      <c r="D1554" s="834" t="s">
        <v>4292</v>
      </c>
      <c r="E1554" s="835" t="s">
        <v>2266</v>
      </c>
      <c r="F1554" s="833" t="s">
        <v>2225</v>
      </c>
      <c r="G1554" s="833" t="s">
        <v>2313</v>
      </c>
      <c r="H1554" s="833" t="s">
        <v>606</v>
      </c>
      <c r="I1554" s="833" t="s">
        <v>2314</v>
      </c>
      <c r="J1554" s="833" t="s">
        <v>2315</v>
      </c>
      <c r="K1554" s="833" t="s">
        <v>2316</v>
      </c>
      <c r="L1554" s="836">
        <v>91.78</v>
      </c>
      <c r="M1554" s="836">
        <v>550.68000000000006</v>
      </c>
      <c r="N1554" s="833">
        <v>6</v>
      </c>
      <c r="O1554" s="837">
        <v>1</v>
      </c>
      <c r="P1554" s="836"/>
      <c r="Q1554" s="838">
        <v>0</v>
      </c>
      <c r="R1554" s="833"/>
      <c r="S1554" s="838">
        <v>0</v>
      </c>
      <c r="T1554" s="837"/>
      <c r="U1554" s="839">
        <v>0</v>
      </c>
    </row>
    <row r="1555" spans="1:21" ht="14.45" customHeight="1" x14ac:dyDescent="0.2">
      <c r="A1555" s="832">
        <v>11</v>
      </c>
      <c r="B1555" s="833" t="s">
        <v>2224</v>
      </c>
      <c r="C1555" s="833" t="s">
        <v>2230</v>
      </c>
      <c r="D1555" s="834" t="s">
        <v>4292</v>
      </c>
      <c r="E1555" s="835" t="s">
        <v>2266</v>
      </c>
      <c r="F1555" s="833" t="s">
        <v>2225</v>
      </c>
      <c r="G1555" s="833" t="s">
        <v>3615</v>
      </c>
      <c r="H1555" s="833" t="s">
        <v>606</v>
      </c>
      <c r="I1555" s="833" t="s">
        <v>3616</v>
      </c>
      <c r="J1555" s="833" t="s">
        <v>3617</v>
      </c>
      <c r="K1555" s="833" t="s">
        <v>3618</v>
      </c>
      <c r="L1555" s="836">
        <v>76.180000000000007</v>
      </c>
      <c r="M1555" s="836">
        <v>76.180000000000007</v>
      </c>
      <c r="N1555" s="833">
        <v>1</v>
      </c>
      <c r="O1555" s="837">
        <v>1</v>
      </c>
      <c r="P1555" s="836">
        <v>76.180000000000007</v>
      </c>
      <c r="Q1555" s="838">
        <v>1</v>
      </c>
      <c r="R1555" s="833">
        <v>1</v>
      </c>
      <c r="S1555" s="838">
        <v>1</v>
      </c>
      <c r="T1555" s="837">
        <v>1</v>
      </c>
      <c r="U1555" s="839">
        <v>1</v>
      </c>
    </row>
    <row r="1556" spans="1:21" ht="14.45" customHeight="1" x14ac:dyDescent="0.2">
      <c r="A1556" s="832">
        <v>11</v>
      </c>
      <c r="B1556" s="833" t="s">
        <v>2224</v>
      </c>
      <c r="C1556" s="833" t="s">
        <v>2230</v>
      </c>
      <c r="D1556" s="834" t="s">
        <v>4292</v>
      </c>
      <c r="E1556" s="835" t="s">
        <v>2266</v>
      </c>
      <c r="F1556" s="833" t="s">
        <v>2225</v>
      </c>
      <c r="G1556" s="833" t="s">
        <v>2426</v>
      </c>
      <c r="H1556" s="833" t="s">
        <v>606</v>
      </c>
      <c r="I1556" s="833" t="s">
        <v>2605</v>
      </c>
      <c r="J1556" s="833" t="s">
        <v>2428</v>
      </c>
      <c r="K1556" s="833" t="s">
        <v>2429</v>
      </c>
      <c r="L1556" s="836">
        <v>1776.68</v>
      </c>
      <c r="M1556" s="836">
        <v>47970.36</v>
      </c>
      <c r="N1556" s="833">
        <v>27</v>
      </c>
      <c r="O1556" s="837">
        <v>27</v>
      </c>
      <c r="P1556" s="836">
        <v>28426.880000000001</v>
      </c>
      <c r="Q1556" s="838">
        <v>0.59259259259259256</v>
      </c>
      <c r="R1556" s="833">
        <v>16</v>
      </c>
      <c r="S1556" s="838">
        <v>0.59259259259259256</v>
      </c>
      <c r="T1556" s="837">
        <v>16</v>
      </c>
      <c r="U1556" s="839">
        <v>0.59259259259259256</v>
      </c>
    </row>
    <row r="1557" spans="1:21" ht="14.45" customHeight="1" x14ac:dyDescent="0.2">
      <c r="A1557" s="832">
        <v>11</v>
      </c>
      <c r="B1557" s="833" t="s">
        <v>2224</v>
      </c>
      <c r="C1557" s="833" t="s">
        <v>2230</v>
      </c>
      <c r="D1557" s="834" t="s">
        <v>4292</v>
      </c>
      <c r="E1557" s="835" t="s">
        <v>2266</v>
      </c>
      <c r="F1557" s="833" t="s">
        <v>2225</v>
      </c>
      <c r="G1557" s="833" t="s">
        <v>2426</v>
      </c>
      <c r="H1557" s="833" t="s">
        <v>606</v>
      </c>
      <c r="I1557" s="833" t="s">
        <v>2605</v>
      </c>
      <c r="J1557" s="833" t="s">
        <v>2428</v>
      </c>
      <c r="K1557" s="833" t="s">
        <v>2429</v>
      </c>
      <c r="L1557" s="836">
        <v>482.19</v>
      </c>
      <c r="M1557" s="836">
        <v>1928.76</v>
      </c>
      <c r="N1557" s="833">
        <v>4</v>
      </c>
      <c r="O1557" s="837">
        <v>4</v>
      </c>
      <c r="P1557" s="836">
        <v>1446.57</v>
      </c>
      <c r="Q1557" s="838">
        <v>0.75</v>
      </c>
      <c r="R1557" s="833">
        <v>3</v>
      </c>
      <c r="S1557" s="838">
        <v>0.75</v>
      </c>
      <c r="T1557" s="837">
        <v>3</v>
      </c>
      <c r="U1557" s="839">
        <v>0.75</v>
      </c>
    </row>
    <row r="1558" spans="1:21" ht="14.45" customHeight="1" x14ac:dyDescent="0.2">
      <c r="A1558" s="832">
        <v>11</v>
      </c>
      <c r="B1558" s="833" t="s">
        <v>2224</v>
      </c>
      <c r="C1558" s="833" t="s">
        <v>2230</v>
      </c>
      <c r="D1558" s="834" t="s">
        <v>4292</v>
      </c>
      <c r="E1558" s="835" t="s">
        <v>2266</v>
      </c>
      <c r="F1558" s="833" t="s">
        <v>2225</v>
      </c>
      <c r="G1558" s="833" t="s">
        <v>2273</v>
      </c>
      <c r="H1558" s="833" t="s">
        <v>650</v>
      </c>
      <c r="I1558" s="833" t="s">
        <v>1821</v>
      </c>
      <c r="J1558" s="833" t="s">
        <v>765</v>
      </c>
      <c r="K1558" s="833" t="s">
        <v>1822</v>
      </c>
      <c r="L1558" s="836">
        <v>736.33</v>
      </c>
      <c r="M1558" s="836">
        <v>89832.260000000038</v>
      </c>
      <c r="N1558" s="833">
        <v>122</v>
      </c>
      <c r="O1558" s="837">
        <v>44</v>
      </c>
      <c r="P1558" s="836">
        <v>80996.300000000032</v>
      </c>
      <c r="Q1558" s="838">
        <v>0.90163934426229508</v>
      </c>
      <c r="R1558" s="833">
        <v>110</v>
      </c>
      <c r="S1558" s="838">
        <v>0.90163934426229508</v>
      </c>
      <c r="T1558" s="837">
        <v>38.5</v>
      </c>
      <c r="U1558" s="839">
        <v>0.875</v>
      </c>
    </row>
    <row r="1559" spans="1:21" ht="14.45" customHeight="1" x14ac:dyDescent="0.2">
      <c r="A1559" s="832">
        <v>11</v>
      </c>
      <c r="B1559" s="833" t="s">
        <v>2224</v>
      </c>
      <c r="C1559" s="833" t="s">
        <v>2230</v>
      </c>
      <c r="D1559" s="834" t="s">
        <v>4292</v>
      </c>
      <c r="E1559" s="835" t="s">
        <v>2266</v>
      </c>
      <c r="F1559" s="833" t="s">
        <v>2225</v>
      </c>
      <c r="G1559" s="833" t="s">
        <v>2273</v>
      </c>
      <c r="H1559" s="833" t="s">
        <v>650</v>
      </c>
      <c r="I1559" s="833" t="s">
        <v>1825</v>
      </c>
      <c r="J1559" s="833" t="s">
        <v>765</v>
      </c>
      <c r="K1559" s="833" t="s">
        <v>1826</v>
      </c>
      <c r="L1559" s="836">
        <v>490.89</v>
      </c>
      <c r="M1559" s="836">
        <v>1472.67</v>
      </c>
      <c r="N1559" s="833">
        <v>3</v>
      </c>
      <c r="O1559" s="837">
        <v>1</v>
      </c>
      <c r="P1559" s="836">
        <v>1472.67</v>
      </c>
      <c r="Q1559" s="838">
        <v>1</v>
      </c>
      <c r="R1559" s="833">
        <v>3</v>
      </c>
      <c r="S1559" s="838">
        <v>1</v>
      </c>
      <c r="T1559" s="837">
        <v>1</v>
      </c>
      <c r="U1559" s="839">
        <v>1</v>
      </c>
    </row>
    <row r="1560" spans="1:21" ht="14.45" customHeight="1" x14ac:dyDescent="0.2">
      <c r="A1560" s="832">
        <v>11</v>
      </c>
      <c r="B1560" s="833" t="s">
        <v>2224</v>
      </c>
      <c r="C1560" s="833" t="s">
        <v>2230</v>
      </c>
      <c r="D1560" s="834" t="s">
        <v>4292</v>
      </c>
      <c r="E1560" s="835" t="s">
        <v>2266</v>
      </c>
      <c r="F1560" s="833" t="s">
        <v>2225</v>
      </c>
      <c r="G1560" s="833" t="s">
        <v>2273</v>
      </c>
      <c r="H1560" s="833" t="s">
        <v>650</v>
      </c>
      <c r="I1560" s="833" t="s">
        <v>1817</v>
      </c>
      <c r="J1560" s="833" t="s">
        <v>765</v>
      </c>
      <c r="K1560" s="833" t="s">
        <v>1818</v>
      </c>
      <c r="L1560" s="836">
        <v>923.74</v>
      </c>
      <c r="M1560" s="836">
        <v>6466.18</v>
      </c>
      <c r="N1560" s="833">
        <v>7</v>
      </c>
      <c r="O1560" s="837">
        <v>2</v>
      </c>
      <c r="P1560" s="836">
        <v>6466.18</v>
      </c>
      <c r="Q1560" s="838">
        <v>1</v>
      </c>
      <c r="R1560" s="833">
        <v>7</v>
      </c>
      <c r="S1560" s="838">
        <v>1</v>
      </c>
      <c r="T1560" s="837">
        <v>2</v>
      </c>
      <c r="U1560" s="839">
        <v>1</v>
      </c>
    </row>
    <row r="1561" spans="1:21" ht="14.45" customHeight="1" x14ac:dyDescent="0.2">
      <c r="A1561" s="832">
        <v>11</v>
      </c>
      <c r="B1561" s="833" t="s">
        <v>2224</v>
      </c>
      <c r="C1561" s="833" t="s">
        <v>2230</v>
      </c>
      <c r="D1561" s="834" t="s">
        <v>4292</v>
      </c>
      <c r="E1561" s="835" t="s">
        <v>2266</v>
      </c>
      <c r="F1561" s="833" t="s">
        <v>2225</v>
      </c>
      <c r="G1561" s="833" t="s">
        <v>2627</v>
      </c>
      <c r="H1561" s="833" t="s">
        <v>606</v>
      </c>
      <c r="I1561" s="833" t="s">
        <v>2628</v>
      </c>
      <c r="J1561" s="833" t="s">
        <v>2629</v>
      </c>
      <c r="K1561" s="833" t="s">
        <v>2630</v>
      </c>
      <c r="L1561" s="836">
        <v>113.93</v>
      </c>
      <c r="M1561" s="836">
        <v>683.58</v>
      </c>
      <c r="N1561" s="833">
        <v>6</v>
      </c>
      <c r="O1561" s="837">
        <v>2</v>
      </c>
      <c r="P1561" s="836">
        <v>341.79</v>
      </c>
      <c r="Q1561" s="838">
        <v>0.5</v>
      </c>
      <c r="R1561" s="833">
        <v>3</v>
      </c>
      <c r="S1561" s="838">
        <v>0.5</v>
      </c>
      <c r="T1561" s="837">
        <v>1</v>
      </c>
      <c r="U1561" s="839">
        <v>0.5</v>
      </c>
    </row>
    <row r="1562" spans="1:21" ht="14.45" customHeight="1" x14ac:dyDescent="0.2">
      <c r="A1562" s="832">
        <v>11</v>
      </c>
      <c r="B1562" s="833" t="s">
        <v>2224</v>
      </c>
      <c r="C1562" s="833" t="s">
        <v>2230</v>
      </c>
      <c r="D1562" s="834" t="s">
        <v>4292</v>
      </c>
      <c r="E1562" s="835" t="s">
        <v>2266</v>
      </c>
      <c r="F1562" s="833" t="s">
        <v>2225</v>
      </c>
      <c r="G1562" s="833" t="s">
        <v>2335</v>
      </c>
      <c r="H1562" s="833" t="s">
        <v>606</v>
      </c>
      <c r="I1562" s="833" t="s">
        <v>2336</v>
      </c>
      <c r="J1562" s="833" t="s">
        <v>668</v>
      </c>
      <c r="K1562" s="833" t="s">
        <v>2337</v>
      </c>
      <c r="L1562" s="836">
        <v>35.25</v>
      </c>
      <c r="M1562" s="836">
        <v>1022.25</v>
      </c>
      <c r="N1562" s="833">
        <v>29</v>
      </c>
      <c r="O1562" s="837">
        <v>15</v>
      </c>
      <c r="P1562" s="836">
        <v>775.5</v>
      </c>
      <c r="Q1562" s="838">
        <v>0.75862068965517238</v>
      </c>
      <c r="R1562" s="833">
        <v>22</v>
      </c>
      <c r="S1562" s="838">
        <v>0.75862068965517238</v>
      </c>
      <c r="T1562" s="837">
        <v>11</v>
      </c>
      <c r="U1562" s="839">
        <v>0.73333333333333328</v>
      </c>
    </row>
    <row r="1563" spans="1:21" ht="14.45" customHeight="1" x14ac:dyDescent="0.2">
      <c r="A1563" s="832">
        <v>11</v>
      </c>
      <c r="B1563" s="833" t="s">
        <v>2224</v>
      </c>
      <c r="C1563" s="833" t="s">
        <v>2230</v>
      </c>
      <c r="D1563" s="834" t="s">
        <v>4292</v>
      </c>
      <c r="E1563" s="835" t="s">
        <v>2266</v>
      </c>
      <c r="F1563" s="833" t="s">
        <v>2225</v>
      </c>
      <c r="G1563" s="833" t="s">
        <v>2335</v>
      </c>
      <c r="H1563" s="833" t="s">
        <v>606</v>
      </c>
      <c r="I1563" s="833" t="s">
        <v>2357</v>
      </c>
      <c r="J1563" s="833" t="s">
        <v>668</v>
      </c>
      <c r="K1563" s="833" t="s">
        <v>2358</v>
      </c>
      <c r="L1563" s="836">
        <v>35.25</v>
      </c>
      <c r="M1563" s="836">
        <v>246.75</v>
      </c>
      <c r="N1563" s="833">
        <v>7</v>
      </c>
      <c r="O1563" s="837">
        <v>4</v>
      </c>
      <c r="P1563" s="836">
        <v>176.25</v>
      </c>
      <c r="Q1563" s="838">
        <v>0.7142857142857143</v>
      </c>
      <c r="R1563" s="833">
        <v>5</v>
      </c>
      <c r="S1563" s="838">
        <v>0.7142857142857143</v>
      </c>
      <c r="T1563" s="837">
        <v>3</v>
      </c>
      <c r="U1563" s="839">
        <v>0.75</v>
      </c>
    </row>
    <row r="1564" spans="1:21" ht="14.45" customHeight="1" x14ac:dyDescent="0.2">
      <c r="A1564" s="832">
        <v>11</v>
      </c>
      <c r="B1564" s="833" t="s">
        <v>2224</v>
      </c>
      <c r="C1564" s="833" t="s">
        <v>2230</v>
      </c>
      <c r="D1564" s="834" t="s">
        <v>4292</v>
      </c>
      <c r="E1564" s="835" t="s">
        <v>2266</v>
      </c>
      <c r="F1564" s="833" t="s">
        <v>2225</v>
      </c>
      <c r="G1564" s="833" t="s">
        <v>2335</v>
      </c>
      <c r="H1564" s="833" t="s">
        <v>606</v>
      </c>
      <c r="I1564" s="833" t="s">
        <v>2435</v>
      </c>
      <c r="J1564" s="833" t="s">
        <v>668</v>
      </c>
      <c r="K1564" s="833" t="s">
        <v>2361</v>
      </c>
      <c r="L1564" s="836">
        <v>35.25</v>
      </c>
      <c r="M1564" s="836">
        <v>70.5</v>
      </c>
      <c r="N1564" s="833">
        <v>2</v>
      </c>
      <c r="O1564" s="837">
        <v>1</v>
      </c>
      <c r="P1564" s="836">
        <v>70.5</v>
      </c>
      <c r="Q1564" s="838">
        <v>1</v>
      </c>
      <c r="R1564" s="833">
        <v>2</v>
      </c>
      <c r="S1564" s="838">
        <v>1</v>
      </c>
      <c r="T1564" s="837">
        <v>1</v>
      </c>
      <c r="U1564" s="839">
        <v>1</v>
      </c>
    </row>
    <row r="1565" spans="1:21" ht="14.45" customHeight="1" x14ac:dyDescent="0.2">
      <c r="A1565" s="832">
        <v>11</v>
      </c>
      <c r="B1565" s="833" t="s">
        <v>2224</v>
      </c>
      <c r="C1565" s="833" t="s">
        <v>2230</v>
      </c>
      <c r="D1565" s="834" t="s">
        <v>4292</v>
      </c>
      <c r="E1565" s="835" t="s">
        <v>2266</v>
      </c>
      <c r="F1565" s="833" t="s">
        <v>2225</v>
      </c>
      <c r="G1565" s="833" t="s">
        <v>2335</v>
      </c>
      <c r="H1565" s="833" t="s">
        <v>606</v>
      </c>
      <c r="I1565" s="833" t="s">
        <v>3706</v>
      </c>
      <c r="J1565" s="833" t="s">
        <v>668</v>
      </c>
      <c r="K1565" s="833" t="s">
        <v>2337</v>
      </c>
      <c r="L1565" s="836">
        <v>35.25</v>
      </c>
      <c r="M1565" s="836">
        <v>70.5</v>
      </c>
      <c r="N1565" s="833">
        <v>2</v>
      </c>
      <c r="O1565" s="837">
        <v>1</v>
      </c>
      <c r="P1565" s="836">
        <v>70.5</v>
      </c>
      <c r="Q1565" s="838">
        <v>1</v>
      </c>
      <c r="R1565" s="833">
        <v>2</v>
      </c>
      <c r="S1565" s="838">
        <v>1</v>
      </c>
      <c r="T1565" s="837">
        <v>1</v>
      </c>
      <c r="U1565" s="839">
        <v>1</v>
      </c>
    </row>
    <row r="1566" spans="1:21" ht="14.45" customHeight="1" x14ac:dyDescent="0.2">
      <c r="A1566" s="832">
        <v>11</v>
      </c>
      <c r="B1566" s="833" t="s">
        <v>2224</v>
      </c>
      <c r="C1566" s="833" t="s">
        <v>2230</v>
      </c>
      <c r="D1566" s="834" t="s">
        <v>4292</v>
      </c>
      <c r="E1566" s="835" t="s">
        <v>2266</v>
      </c>
      <c r="F1566" s="833" t="s">
        <v>2225</v>
      </c>
      <c r="G1566" s="833" t="s">
        <v>2317</v>
      </c>
      <c r="H1566" s="833" t="s">
        <v>650</v>
      </c>
      <c r="I1566" s="833" t="s">
        <v>1908</v>
      </c>
      <c r="J1566" s="833" t="s">
        <v>874</v>
      </c>
      <c r="K1566" s="833" t="s">
        <v>876</v>
      </c>
      <c r="L1566" s="836">
        <v>0</v>
      </c>
      <c r="M1566" s="836">
        <v>0</v>
      </c>
      <c r="N1566" s="833">
        <v>7</v>
      </c>
      <c r="O1566" s="837">
        <v>4</v>
      </c>
      <c r="P1566" s="836">
        <v>0</v>
      </c>
      <c r="Q1566" s="838"/>
      <c r="R1566" s="833">
        <v>2</v>
      </c>
      <c r="S1566" s="838">
        <v>0.2857142857142857</v>
      </c>
      <c r="T1566" s="837">
        <v>1.5</v>
      </c>
      <c r="U1566" s="839">
        <v>0.375</v>
      </c>
    </row>
    <row r="1567" spans="1:21" ht="14.45" customHeight="1" x14ac:dyDescent="0.2">
      <c r="A1567" s="832">
        <v>11</v>
      </c>
      <c r="B1567" s="833" t="s">
        <v>2224</v>
      </c>
      <c r="C1567" s="833" t="s">
        <v>2230</v>
      </c>
      <c r="D1567" s="834" t="s">
        <v>4292</v>
      </c>
      <c r="E1567" s="835" t="s">
        <v>2266</v>
      </c>
      <c r="F1567" s="833" t="s">
        <v>2225</v>
      </c>
      <c r="G1567" s="833" t="s">
        <v>2298</v>
      </c>
      <c r="H1567" s="833" t="s">
        <v>606</v>
      </c>
      <c r="I1567" s="833" t="s">
        <v>3707</v>
      </c>
      <c r="J1567" s="833" t="s">
        <v>957</v>
      </c>
      <c r="K1567" s="833" t="s">
        <v>2390</v>
      </c>
      <c r="L1567" s="836">
        <v>156.61000000000001</v>
      </c>
      <c r="M1567" s="836">
        <v>313.22000000000003</v>
      </c>
      <c r="N1567" s="833">
        <v>2</v>
      </c>
      <c r="O1567" s="837">
        <v>2</v>
      </c>
      <c r="P1567" s="836">
        <v>313.22000000000003</v>
      </c>
      <c r="Q1567" s="838">
        <v>1</v>
      </c>
      <c r="R1567" s="833">
        <v>2</v>
      </c>
      <c r="S1567" s="838">
        <v>1</v>
      </c>
      <c r="T1567" s="837">
        <v>2</v>
      </c>
      <c r="U1567" s="839">
        <v>1</v>
      </c>
    </row>
    <row r="1568" spans="1:21" ht="14.45" customHeight="1" x14ac:dyDescent="0.2">
      <c r="A1568" s="832">
        <v>11</v>
      </c>
      <c r="B1568" s="833" t="s">
        <v>2224</v>
      </c>
      <c r="C1568" s="833" t="s">
        <v>2230</v>
      </c>
      <c r="D1568" s="834" t="s">
        <v>4292</v>
      </c>
      <c r="E1568" s="835" t="s">
        <v>2266</v>
      </c>
      <c r="F1568" s="833" t="s">
        <v>2225</v>
      </c>
      <c r="G1568" s="833" t="s">
        <v>2458</v>
      </c>
      <c r="H1568" s="833" t="s">
        <v>606</v>
      </c>
      <c r="I1568" s="833" t="s">
        <v>2462</v>
      </c>
      <c r="J1568" s="833" t="s">
        <v>2460</v>
      </c>
      <c r="K1568" s="833" t="s">
        <v>2463</v>
      </c>
      <c r="L1568" s="836">
        <v>299.83999999999997</v>
      </c>
      <c r="M1568" s="836">
        <v>599.67999999999995</v>
      </c>
      <c r="N1568" s="833">
        <v>2</v>
      </c>
      <c r="O1568" s="837">
        <v>2</v>
      </c>
      <c r="P1568" s="836">
        <v>599.67999999999995</v>
      </c>
      <c r="Q1568" s="838">
        <v>1</v>
      </c>
      <c r="R1568" s="833">
        <v>2</v>
      </c>
      <c r="S1568" s="838">
        <v>1</v>
      </c>
      <c r="T1568" s="837">
        <v>2</v>
      </c>
      <c r="U1568" s="839">
        <v>1</v>
      </c>
    </row>
    <row r="1569" spans="1:21" ht="14.45" customHeight="1" x14ac:dyDescent="0.2">
      <c r="A1569" s="832">
        <v>11</v>
      </c>
      <c r="B1569" s="833" t="s">
        <v>2224</v>
      </c>
      <c r="C1569" s="833" t="s">
        <v>2230</v>
      </c>
      <c r="D1569" s="834" t="s">
        <v>4292</v>
      </c>
      <c r="E1569" s="835" t="s">
        <v>2266</v>
      </c>
      <c r="F1569" s="833" t="s">
        <v>2225</v>
      </c>
      <c r="G1569" s="833" t="s">
        <v>2458</v>
      </c>
      <c r="H1569" s="833" t="s">
        <v>606</v>
      </c>
      <c r="I1569" s="833" t="s">
        <v>3708</v>
      </c>
      <c r="J1569" s="833" t="s">
        <v>2997</v>
      </c>
      <c r="K1569" s="833" t="s">
        <v>3709</v>
      </c>
      <c r="L1569" s="836">
        <v>50.32</v>
      </c>
      <c r="M1569" s="836">
        <v>150.96</v>
      </c>
      <c r="N1569" s="833">
        <v>3</v>
      </c>
      <c r="O1569" s="837">
        <v>1</v>
      </c>
      <c r="P1569" s="836">
        <v>150.96</v>
      </c>
      <c r="Q1569" s="838">
        <v>1</v>
      </c>
      <c r="R1569" s="833">
        <v>3</v>
      </c>
      <c r="S1569" s="838">
        <v>1</v>
      </c>
      <c r="T1569" s="837">
        <v>1</v>
      </c>
      <c r="U1569" s="839">
        <v>1</v>
      </c>
    </row>
    <row r="1570" spans="1:21" ht="14.45" customHeight="1" x14ac:dyDescent="0.2">
      <c r="A1570" s="832">
        <v>11</v>
      </c>
      <c r="B1570" s="833" t="s">
        <v>2224</v>
      </c>
      <c r="C1570" s="833" t="s">
        <v>2230</v>
      </c>
      <c r="D1570" s="834" t="s">
        <v>4292</v>
      </c>
      <c r="E1570" s="835" t="s">
        <v>2266</v>
      </c>
      <c r="F1570" s="833" t="s">
        <v>2225</v>
      </c>
      <c r="G1570" s="833" t="s">
        <v>3710</v>
      </c>
      <c r="H1570" s="833" t="s">
        <v>606</v>
      </c>
      <c r="I1570" s="833" t="s">
        <v>3711</v>
      </c>
      <c r="J1570" s="833" t="s">
        <v>1182</v>
      </c>
      <c r="K1570" s="833" t="s">
        <v>3712</v>
      </c>
      <c r="L1570" s="836">
        <v>0</v>
      </c>
      <c r="M1570" s="836">
        <v>0</v>
      </c>
      <c r="N1570" s="833">
        <v>3</v>
      </c>
      <c r="O1570" s="837">
        <v>1</v>
      </c>
      <c r="P1570" s="836"/>
      <c r="Q1570" s="838"/>
      <c r="R1570" s="833"/>
      <c r="S1570" s="838">
        <v>0</v>
      </c>
      <c r="T1570" s="837"/>
      <c r="U1570" s="839">
        <v>0</v>
      </c>
    </row>
    <row r="1571" spans="1:21" ht="14.45" customHeight="1" x14ac:dyDescent="0.2">
      <c r="A1571" s="832">
        <v>11</v>
      </c>
      <c r="B1571" s="833" t="s">
        <v>2224</v>
      </c>
      <c r="C1571" s="833" t="s">
        <v>2230</v>
      </c>
      <c r="D1571" s="834" t="s">
        <v>4292</v>
      </c>
      <c r="E1571" s="835" t="s">
        <v>2266</v>
      </c>
      <c r="F1571" s="833" t="s">
        <v>2227</v>
      </c>
      <c r="G1571" s="833" t="s">
        <v>2274</v>
      </c>
      <c r="H1571" s="833" t="s">
        <v>606</v>
      </c>
      <c r="I1571" s="833" t="s">
        <v>2345</v>
      </c>
      <c r="J1571" s="833" t="s">
        <v>2285</v>
      </c>
      <c r="K1571" s="833" t="s">
        <v>2352</v>
      </c>
      <c r="L1571" s="836">
        <v>200</v>
      </c>
      <c r="M1571" s="836">
        <v>800</v>
      </c>
      <c r="N1571" s="833">
        <v>4</v>
      </c>
      <c r="O1571" s="837">
        <v>2</v>
      </c>
      <c r="P1571" s="836"/>
      <c r="Q1571" s="838">
        <v>0</v>
      </c>
      <c r="R1571" s="833"/>
      <c r="S1571" s="838">
        <v>0</v>
      </c>
      <c r="T1571" s="837"/>
      <c r="U1571" s="839">
        <v>0</v>
      </c>
    </row>
    <row r="1572" spans="1:21" ht="14.45" customHeight="1" x14ac:dyDescent="0.2">
      <c r="A1572" s="832">
        <v>11</v>
      </c>
      <c r="B1572" s="833" t="s">
        <v>2224</v>
      </c>
      <c r="C1572" s="833" t="s">
        <v>2230</v>
      </c>
      <c r="D1572" s="834" t="s">
        <v>4292</v>
      </c>
      <c r="E1572" s="835" t="s">
        <v>2266</v>
      </c>
      <c r="F1572" s="833" t="s">
        <v>2227</v>
      </c>
      <c r="G1572" s="833" t="s">
        <v>2274</v>
      </c>
      <c r="H1572" s="833" t="s">
        <v>606</v>
      </c>
      <c r="I1572" s="833" t="s">
        <v>2345</v>
      </c>
      <c r="J1572" s="833" t="s">
        <v>2276</v>
      </c>
      <c r="K1572" s="833"/>
      <c r="L1572" s="836">
        <v>200</v>
      </c>
      <c r="M1572" s="836">
        <v>1600</v>
      </c>
      <c r="N1572" s="833">
        <v>8</v>
      </c>
      <c r="O1572" s="837">
        <v>4</v>
      </c>
      <c r="P1572" s="836">
        <v>800</v>
      </c>
      <c r="Q1572" s="838">
        <v>0.5</v>
      </c>
      <c r="R1572" s="833">
        <v>4</v>
      </c>
      <c r="S1572" s="838">
        <v>0.5</v>
      </c>
      <c r="T1572" s="837">
        <v>2</v>
      </c>
      <c r="U1572" s="839">
        <v>0.5</v>
      </c>
    </row>
    <row r="1573" spans="1:21" ht="14.45" customHeight="1" x14ac:dyDescent="0.2">
      <c r="A1573" s="832">
        <v>11</v>
      </c>
      <c r="B1573" s="833" t="s">
        <v>2224</v>
      </c>
      <c r="C1573" s="833" t="s">
        <v>2230</v>
      </c>
      <c r="D1573" s="834" t="s">
        <v>4292</v>
      </c>
      <c r="E1573" s="835" t="s">
        <v>2266</v>
      </c>
      <c r="F1573" s="833" t="s">
        <v>2227</v>
      </c>
      <c r="G1573" s="833" t="s">
        <v>2274</v>
      </c>
      <c r="H1573" s="833" t="s">
        <v>606</v>
      </c>
      <c r="I1573" s="833" t="s">
        <v>2293</v>
      </c>
      <c r="J1573" s="833" t="s">
        <v>2276</v>
      </c>
      <c r="K1573" s="833"/>
      <c r="L1573" s="836">
        <v>278.75</v>
      </c>
      <c r="M1573" s="836">
        <v>5575</v>
      </c>
      <c r="N1573" s="833">
        <v>20</v>
      </c>
      <c r="O1573" s="837">
        <v>10</v>
      </c>
      <c r="P1573" s="836">
        <v>4460</v>
      </c>
      <c r="Q1573" s="838">
        <v>0.8</v>
      </c>
      <c r="R1573" s="833">
        <v>16</v>
      </c>
      <c r="S1573" s="838">
        <v>0.8</v>
      </c>
      <c r="T1573" s="837">
        <v>8</v>
      </c>
      <c r="U1573" s="839">
        <v>0.8</v>
      </c>
    </row>
    <row r="1574" spans="1:21" ht="14.45" customHeight="1" x14ac:dyDescent="0.2">
      <c r="A1574" s="832">
        <v>11</v>
      </c>
      <c r="B1574" s="833" t="s">
        <v>2224</v>
      </c>
      <c r="C1574" s="833" t="s">
        <v>2230</v>
      </c>
      <c r="D1574" s="834" t="s">
        <v>4292</v>
      </c>
      <c r="E1574" s="835" t="s">
        <v>2266</v>
      </c>
      <c r="F1574" s="833" t="s">
        <v>2227</v>
      </c>
      <c r="G1574" s="833" t="s">
        <v>2274</v>
      </c>
      <c r="H1574" s="833" t="s">
        <v>606</v>
      </c>
      <c r="I1574" s="833" t="s">
        <v>2293</v>
      </c>
      <c r="J1574" s="833" t="s">
        <v>2294</v>
      </c>
      <c r="K1574" s="833" t="s">
        <v>2295</v>
      </c>
      <c r="L1574" s="836">
        <v>278.75</v>
      </c>
      <c r="M1574" s="836">
        <v>557.5</v>
      </c>
      <c r="N1574" s="833">
        <v>2</v>
      </c>
      <c r="O1574" s="837">
        <v>1</v>
      </c>
      <c r="P1574" s="836"/>
      <c r="Q1574" s="838">
        <v>0</v>
      </c>
      <c r="R1574" s="833"/>
      <c r="S1574" s="838">
        <v>0</v>
      </c>
      <c r="T1574" s="837"/>
      <c r="U1574" s="839">
        <v>0</v>
      </c>
    </row>
    <row r="1575" spans="1:21" ht="14.45" customHeight="1" x14ac:dyDescent="0.2">
      <c r="A1575" s="832">
        <v>11</v>
      </c>
      <c r="B1575" s="833" t="s">
        <v>2224</v>
      </c>
      <c r="C1575" s="833" t="s">
        <v>2230</v>
      </c>
      <c r="D1575" s="834" t="s">
        <v>4292</v>
      </c>
      <c r="E1575" s="835" t="s">
        <v>2266</v>
      </c>
      <c r="F1575" s="833" t="s">
        <v>2227</v>
      </c>
      <c r="G1575" s="833" t="s">
        <v>2274</v>
      </c>
      <c r="H1575" s="833" t="s">
        <v>606</v>
      </c>
      <c r="I1575" s="833" t="s">
        <v>2477</v>
      </c>
      <c r="J1575" s="833" t="s">
        <v>2276</v>
      </c>
      <c r="K1575" s="833"/>
      <c r="L1575" s="836">
        <v>1659.44</v>
      </c>
      <c r="M1575" s="836">
        <v>13275.52</v>
      </c>
      <c r="N1575" s="833">
        <v>8</v>
      </c>
      <c r="O1575" s="837">
        <v>6</v>
      </c>
      <c r="P1575" s="836">
        <v>13275.52</v>
      </c>
      <c r="Q1575" s="838">
        <v>1</v>
      </c>
      <c r="R1575" s="833">
        <v>8</v>
      </c>
      <c r="S1575" s="838">
        <v>1</v>
      </c>
      <c r="T1575" s="837">
        <v>6</v>
      </c>
      <c r="U1575" s="839">
        <v>1</v>
      </c>
    </row>
    <row r="1576" spans="1:21" ht="14.45" customHeight="1" x14ac:dyDescent="0.2">
      <c r="A1576" s="832">
        <v>11</v>
      </c>
      <c r="B1576" s="833" t="s">
        <v>2224</v>
      </c>
      <c r="C1576" s="833" t="s">
        <v>2230</v>
      </c>
      <c r="D1576" s="834" t="s">
        <v>4292</v>
      </c>
      <c r="E1576" s="835" t="s">
        <v>2266</v>
      </c>
      <c r="F1576" s="833" t="s">
        <v>2227</v>
      </c>
      <c r="G1576" s="833" t="s">
        <v>2274</v>
      </c>
      <c r="H1576" s="833" t="s">
        <v>606</v>
      </c>
      <c r="I1576" s="833" t="s">
        <v>2687</v>
      </c>
      <c r="J1576" s="833" t="s">
        <v>2688</v>
      </c>
      <c r="K1576" s="833" t="s">
        <v>2485</v>
      </c>
      <c r="L1576" s="836">
        <v>0</v>
      </c>
      <c r="M1576" s="836">
        <v>0</v>
      </c>
      <c r="N1576" s="833">
        <v>1</v>
      </c>
      <c r="O1576" s="837">
        <v>1</v>
      </c>
      <c r="P1576" s="836">
        <v>0</v>
      </c>
      <c r="Q1576" s="838"/>
      <c r="R1576" s="833">
        <v>1</v>
      </c>
      <c r="S1576" s="838">
        <v>1</v>
      </c>
      <c r="T1576" s="837">
        <v>1</v>
      </c>
      <c r="U1576" s="839">
        <v>1</v>
      </c>
    </row>
    <row r="1577" spans="1:21" ht="14.45" customHeight="1" x14ac:dyDescent="0.2">
      <c r="A1577" s="832">
        <v>11</v>
      </c>
      <c r="B1577" s="833" t="s">
        <v>2224</v>
      </c>
      <c r="C1577" s="833" t="s">
        <v>2230</v>
      </c>
      <c r="D1577" s="834" t="s">
        <v>4292</v>
      </c>
      <c r="E1577" s="835" t="s">
        <v>2266</v>
      </c>
      <c r="F1577" s="833" t="s">
        <v>2227</v>
      </c>
      <c r="G1577" s="833" t="s">
        <v>2274</v>
      </c>
      <c r="H1577" s="833" t="s">
        <v>606</v>
      </c>
      <c r="I1577" s="833" t="s">
        <v>3358</v>
      </c>
      <c r="J1577" s="833" t="s">
        <v>3359</v>
      </c>
      <c r="K1577" s="833" t="s">
        <v>2485</v>
      </c>
      <c r="L1577" s="836">
        <v>0</v>
      </c>
      <c r="M1577" s="836">
        <v>0</v>
      </c>
      <c r="N1577" s="833">
        <v>4</v>
      </c>
      <c r="O1577" s="837">
        <v>4</v>
      </c>
      <c r="P1577" s="836">
        <v>0</v>
      </c>
      <c r="Q1577" s="838"/>
      <c r="R1577" s="833">
        <v>1</v>
      </c>
      <c r="S1577" s="838">
        <v>0.25</v>
      </c>
      <c r="T1577" s="837">
        <v>1</v>
      </c>
      <c r="U1577" s="839">
        <v>0.25</v>
      </c>
    </row>
    <row r="1578" spans="1:21" ht="14.45" customHeight="1" x14ac:dyDescent="0.2">
      <c r="A1578" s="832">
        <v>11</v>
      </c>
      <c r="B1578" s="833" t="s">
        <v>2224</v>
      </c>
      <c r="C1578" s="833" t="s">
        <v>2230</v>
      </c>
      <c r="D1578" s="834" t="s">
        <v>4292</v>
      </c>
      <c r="E1578" s="835" t="s">
        <v>2266</v>
      </c>
      <c r="F1578" s="833" t="s">
        <v>2227</v>
      </c>
      <c r="G1578" s="833" t="s">
        <v>2274</v>
      </c>
      <c r="H1578" s="833" t="s">
        <v>606</v>
      </c>
      <c r="I1578" s="833" t="s">
        <v>2486</v>
      </c>
      <c r="J1578" s="833" t="s">
        <v>2487</v>
      </c>
      <c r="K1578" s="833" t="s">
        <v>2488</v>
      </c>
      <c r="L1578" s="836">
        <v>0</v>
      </c>
      <c r="M1578" s="836">
        <v>0</v>
      </c>
      <c r="N1578" s="833">
        <v>281</v>
      </c>
      <c r="O1578" s="837">
        <v>278</v>
      </c>
      <c r="P1578" s="836">
        <v>0</v>
      </c>
      <c r="Q1578" s="838"/>
      <c r="R1578" s="833">
        <v>4</v>
      </c>
      <c r="S1578" s="838">
        <v>1.4234875444839857E-2</v>
      </c>
      <c r="T1578" s="837">
        <v>4</v>
      </c>
      <c r="U1578" s="839">
        <v>1.4388489208633094E-2</v>
      </c>
    </row>
    <row r="1579" spans="1:21" ht="14.45" customHeight="1" x14ac:dyDescent="0.2">
      <c r="A1579" s="832">
        <v>11</v>
      </c>
      <c r="B1579" s="833" t="s">
        <v>2224</v>
      </c>
      <c r="C1579" s="833" t="s">
        <v>2230</v>
      </c>
      <c r="D1579" s="834" t="s">
        <v>4292</v>
      </c>
      <c r="E1579" s="835" t="s">
        <v>2266</v>
      </c>
      <c r="F1579" s="833" t="s">
        <v>2227</v>
      </c>
      <c r="G1579" s="833" t="s">
        <v>2274</v>
      </c>
      <c r="H1579" s="833" t="s">
        <v>606</v>
      </c>
      <c r="I1579" s="833" t="s">
        <v>3012</v>
      </c>
      <c r="J1579" s="833" t="s">
        <v>3013</v>
      </c>
      <c r="K1579" s="833" t="s">
        <v>3014</v>
      </c>
      <c r="L1579" s="836">
        <v>400.2</v>
      </c>
      <c r="M1579" s="836">
        <v>1600.8</v>
      </c>
      <c r="N1579" s="833">
        <v>4</v>
      </c>
      <c r="O1579" s="837">
        <v>4</v>
      </c>
      <c r="P1579" s="836"/>
      <c r="Q1579" s="838">
        <v>0</v>
      </c>
      <c r="R1579" s="833"/>
      <c r="S1579" s="838">
        <v>0</v>
      </c>
      <c r="T1579" s="837"/>
      <c r="U1579" s="839">
        <v>0</v>
      </c>
    </row>
    <row r="1580" spans="1:21" ht="14.45" customHeight="1" x14ac:dyDescent="0.2">
      <c r="A1580" s="832">
        <v>11</v>
      </c>
      <c r="B1580" s="833" t="s">
        <v>2224</v>
      </c>
      <c r="C1580" s="833" t="s">
        <v>2230</v>
      </c>
      <c r="D1580" s="834" t="s">
        <v>4292</v>
      </c>
      <c r="E1580" s="835" t="s">
        <v>2266</v>
      </c>
      <c r="F1580" s="833" t="s">
        <v>2227</v>
      </c>
      <c r="G1580" s="833" t="s">
        <v>2274</v>
      </c>
      <c r="H1580" s="833" t="s">
        <v>606</v>
      </c>
      <c r="I1580" s="833" t="s">
        <v>3713</v>
      </c>
      <c r="J1580" s="833" t="s">
        <v>3359</v>
      </c>
      <c r="K1580" s="833" t="s">
        <v>3714</v>
      </c>
      <c r="L1580" s="836">
        <v>0</v>
      </c>
      <c r="M1580" s="836">
        <v>0</v>
      </c>
      <c r="N1580" s="833">
        <v>1</v>
      </c>
      <c r="O1580" s="837">
        <v>1</v>
      </c>
      <c r="P1580" s="836">
        <v>0</v>
      </c>
      <c r="Q1580" s="838"/>
      <c r="R1580" s="833">
        <v>1</v>
      </c>
      <c r="S1580" s="838">
        <v>1</v>
      </c>
      <c r="T1580" s="837">
        <v>1</v>
      </c>
      <c r="U1580" s="839">
        <v>1</v>
      </c>
    </row>
    <row r="1581" spans="1:21" ht="14.45" customHeight="1" x14ac:dyDescent="0.2">
      <c r="A1581" s="832">
        <v>11</v>
      </c>
      <c r="B1581" s="833" t="s">
        <v>2224</v>
      </c>
      <c r="C1581" s="833" t="s">
        <v>2230</v>
      </c>
      <c r="D1581" s="834" t="s">
        <v>4292</v>
      </c>
      <c r="E1581" s="835" t="s">
        <v>2266</v>
      </c>
      <c r="F1581" s="833" t="s">
        <v>2227</v>
      </c>
      <c r="G1581" s="833" t="s">
        <v>2274</v>
      </c>
      <c r="H1581" s="833" t="s">
        <v>606</v>
      </c>
      <c r="I1581" s="833" t="s">
        <v>3071</v>
      </c>
      <c r="J1581" s="833" t="s">
        <v>3072</v>
      </c>
      <c r="K1581" s="833"/>
      <c r="L1581" s="836">
        <v>0</v>
      </c>
      <c r="M1581" s="836">
        <v>0</v>
      </c>
      <c r="N1581" s="833">
        <v>1</v>
      </c>
      <c r="O1581" s="837">
        <v>1</v>
      </c>
      <c r="P1581" s="836"/>
      <c r="Q1581" s="838"/>
      <c r="R1581" s="833"/>
      <c r="S1581" s="838">
        <v>0</v>
      </c>
      <c r="T1581" s="837"/>
      <c r="U1581" s="839">
        <v>0</v>
      </c>
    </row>
    <row r="1582" spans="1:21" ht="14.45" customHeight="1" x14ac:dyDescent="0.2">
      <c r="A1582" s="832">
        <v>11</v>
      </c>
      <c r="B1582" s="833" t="s">
        <v>2224</v>
      </c>
      <c r="C1582" s="833" t="s">
        <v>2230</v>
      </c>
      <c r="D1582" s="834" t="s">
        <v>4292</v>
      </c>
      <c r="E1582" s="835" t="s">
        <v>2266</v>
      </c>
      <c r="F1582" s="833" t="s">
        <v>2227</v>
      </c>
      <c r="G1582" s="833" t="s">
        <v>2274</v>
      </c>
      <c r="H1582" s="833" t="s">
        <v>606</v>
      </c>
      <c r="I1582" s="833" t="s">
        <v>2492</v>
      </c>
      <c r="J1582" s="833" t="s">
        <v>2478</v>
      </c>
      <c r="K1582" s="833" t="s">
        <v>2479</v>
      </c>
      <c r="L1582" s="836">
        <v>1549.63</v>
      </c>
      <c r="M1582" s="836">
        <v>1549.63</v>
      </c>
      <c r="N1582" s="833">
        <v>1</v>
      </c>
      <c r="O1582" s="837">
        <v>1</v>
      </c>
      <c r="P1582" s="836">
        <v>1549.63</v>
      </c>
      <c r="Q1582" s="838">
        <v>1</v>
      </c>
      <c r="R1582" s="833">
        <v>1</v>
      </c>
      <c r="S1582" s="838">
        <v>1</v>
      </c>
      <c r="T1582" s="837">
        <v>1</v>
      </c>
      <c r="U1582" s="839">
        <v>1</v>
      </c>
    </row>
    <row r="1583" spans="1:21" ht="14.45" customHeight="1" x14ac:dyDescent="0.2">
      <c r="A1583" s="832">
        <v>11</v>
      </c>
      <c r="B1583" s="833" t="s">
        <v>2224</v>
      </c>
      <c r="C1583" s="833" t="s">
        <v>2230</v>
      </c>
      <c r="D1583" s="834" t="s">
        <v>4292</v>
      </c>
      <c r="E1583" s="835" t="s">
        <v>2266</v>
      </c>
      <c r="F1583" s="833" t="s">
        <v>2227</v>
      </c>
      <c r="G1583" s="833" t="s">
        <v>2274</v>
      </c>
      <c r="H1583" s="833" t="s">
        <v>606</v>
      </c>
      <c r="I1583" s="833" t="s">
        <v>2281</v>
      </c>
      <c r="J1583" s="833" t="s">
        <v>2282</v>
      </c>
      <c r="K1583" s="833" t="s">
        <v>2283</v>
      </c>
      <c r="L1583" s="836">
        <v>249.55</v>
      </c>
      <c r="M1583" s="836">
        <v>499.1</v>
      </c>
      <c r="N1583" s="833">
        <v>2</v>
      </c>
      <c r="O1583" s="837">
        <v>1</v>
      </c>
      <c r="P1583" s="836"/>
      <c r="Q1583" s="838">
        <v>0</v>
      </c>
      <c r="R1583" s="833"/>
      <c r="S1583" s="838">
        <v>0</v>
      </c>
      <c r="T1583" s="837"/>
      <c r="U1583" s="839">
        <v>0</v>
      </c>
    </row>
    <row r="1584" spans="1:21" ht="14.45" customHeight="1" x14ac:dyDescent="0.2">
      <c r="A1584" s="832">
        <v>11</v>
      </c>
      <c r="B1584" s="833" t="s">
        <v>2224</v>
      </c>
      <c r="C1584" s="833" t="s">
        <v>2230</v>
      </c>
      <c r="D1584" s="834" t="s">
        <v>4292</v>
      </c>
      <c r="E1584" s="835" t="s">
        <v>2266</v>
      </c>
      <c r="F1584" s="833" t="s">
        <v>2227</v>
      </c>
      <c r="G1584" s="833" t="s">
        <v>2274</v>
      </c>
      <c r="H1584" s="833" t="s">
        <v>606</v>
      </c>
      <c r="I1584" s="833" t="s">
        <v>3715</v>
      </c>
      <c r="J1584" s="833" t="s">
        <v>3556</v>
      </c>
      <c r="K1584" s="833" t="s">
        <v>3716</v>
      </c>
      <c r="L1584" s="836">
        <v>0</v>
      </c>
      <c r="M1584" s="836">
        <v>0</v>
      </c>
      <c r="N1584" s="833">
        <v>1</v>
      </c>
      <c r="O1584" s="837">
        <v>1</v>
      </c>
      <c r="P1584" s="836"/>
      <c r="Q1584" s="838"/>
      <c r="R1584" s="833"/>
      <c r="S1584" s="838">
        <v>0</v>
      </c>
      <c r="T1584" s="837"/>
      <c r="U1584" s="839">
        <v>0</v>
      </c>
    </row>
    <row r="1585" spans="1:21" ht="14.45" customHeight="1" x14ac:dyDescent="0.2">
      <c r="A1585" s="832">
        <v>11</v>
      </c>
      <c r="B1585" s="833" t="s">
        <v>2224</v>
      </c>
      <c r="C1585" s="833" t="s">
        <v>2230</v>
      </c>
      <c r="D1585" s="834" t="s">
        <v>4292</v>
      </c>
      <c r="E1585" s="835" t="s">
        <v>2266</v>
      </c>
      <c r="F1585" s="833" t="s">
        <v>2227</v>
      </c>
      <c r="G1585" s="833" t="s">
        <v>2703</v>
      </c>
      <c r="H1585" s="833" t="s">
        <v>606</v>
      </c>
      <c r="I1585" s="833" t="s">
        <v>2704</v>
      </c>
      <c r="J1585" s="833" t="s">
        <v>2705</v>
      </c>
      <c r="K1585" s="833" t="s">
        <v>2706</v>
      </c>
      <c r="L1585" s="836">
        <v>0</v>
      </c>
      <c r="M1585" s="836">
        <v>0</v>
      </c>
      <c r="N1585" s="833">
        <v>10</v>
      </c>
      <c r="O1585" s="837">
        <v>10</v>
      </c>
      <c r="P1585" s="836"/>
      <c r="Q1585" s="838"/>
      <c r="R1585" s="833"/>
      <c r="S1585" s="838">
        <v>0</v>
      </c>
      <c r="T1585" s="837"/>
      <c r="U1585" s="839">
        <v>0</v>
      </c>
    </row>
    <row r="1586" spans="1:21" ht="14.45" customHeight="1" x14ac:dyDescent="0.2">
      <c r="A1586" s="832">
        <v>11</v>
      </c>
      <c r="B1586" s="833" t="s">
        <v>2224</v>
      </c>
      <c r="C1586" s="833" t="s">
        <v>2230</v>
      </c>
      <c r="D1586" s="834" t="s">
        <v>4292</v>
      </c>
      <c r="E1586" s="835" t="s">
        <v>2266</v>
      </c>
      <c r="F1586" s="833" t="s">
        <v>2227</v>
      </c>
      <c r="G1586" s="833" t="s">
        <v>2269</v>
      </c>
      <c r="H1586" s="833" t="s">
        <v>606</v>
      </c>
      <c r="I1586" s="833" t="s">
        <v>2302</v>
      </c>
      <c r="J1586" s="833" t="s">
        <v>2311</v>
      </c>
      <c r="K1586" s="833" t="s">
        <v>2324</v>
      </c>
      <c r="L1586" s="836">
        <v>748.12</v>
      </c>
      <c r="M1586" s="836">
        <v>748.12</v>
      </c>
      <c r="N1586" s="833">
        <v>1</v>
      </c>
      <c r="O1586" s="837">
        <v>1</v>
      </c>
      <c r="P1586" s="836">
        <v>748.12</v>
      </c>
      <c r="Q1586" s="838">
        <v>1</v>
      </c>
      <c r="R1586" s="833">
        <v>1</v>
      </c>
      <c r="S1586" s="838">
        <v>1</v>
      </c>
      <c r="T1586" s="837">
        <v>1</v>
      </c>
      <c r="U1586" s="839">
        <v>1</v>
      </c>
    </row>
    <row r="1587" spans="1:21" ht="14.45" customHeight="1" x14ac:dyDescent="0.2">
      <c r="A1587" s="832">
        <v>11</v>
      </c>
      <c r="B1587" s="833" t="s">
        <v>2224</v>
      </c>
      <c r="C1587" s="833" t="s">
        <v>2230</v>
      </c>
      <c r="D1587" s="834" t="s">
        <v>4292</v>
      </c>
      <c r="E1587" s="835" t="s">
        <v>2266</v>
      </c>
      <c r="F1587" s="833" t="s">
        <v>2227</v>
      </c>
      <c r="G1587" s="833" t="s">
        <v>2269</v>
      </c>
      <c r="H1587" s="833" t="s">
        <v>606</v>
      </c>
      <c r="I1587" s="833" t="s">
        <v>2473</v>
      </c>
      <c r="J1587" s="833" t="s">
        <v>2474</v>
      </c>
      <c r="K1587" s="833" t="s">
        <v>2475</v>
      </c>
      <c r="L1587" s="836">
        <v>180</v>
      </c>
      <c r="M1587" s="836">
        <v>180</v>
      </c>
      <c r="N1587" s="833">
        <v>1</v>
      </c>
      <c r="O1587" s="837">
        <v>1</v>
      </c>
      <c r="P1587" s="836">
        <v>180</v>
      </c>
      <c r="Q1587" s="838">
        <v>1</v>
      </c>
      <c r="R1587" s="833">
        <v>1</v>
      </c>
      <c r="S1587" s="838">
        <v>1</v>
      </c>
      <c r="T1587" s="837">
        <v>1</v>
      </c>
      <c r="U1587" s="839">
        <v>1</v>
      </c>
    </row>
    <row r="1588" spans="1:21" ht="14.45" customHeight="1" x14ac:dyDescent="0.2">
      <c r="A1588" s="832">
        <v>11</v>
      </c>
      <c r="B1588" s="833" t="s">
        <v>2224</v>
      </c>
      <c r="C1588" s="833" t="s">
        <v>2230</v>
      </c>
      <c r="D1588" s="834" t="s">
        <v>4292</v>
      </c>
      <c r="E1588" s="835" t="s">
        <v>2266</v>
      </c>
      <c r="F1588" s="833" t="s">
        <v>2227</v>
      </c>
      <c r="G1588" s="833" t="s">
        <v>2269</v>
      </c>
      <c r="H1588" s="833" t="s">
        <v>606</v>
      </c>
      <c r="I1588" s="833" t="s">
        <v>2720</v>
      </c>
      <c r="J1588" s="833" t="s">
        <v>2509</v>
      </c>
      <c r="K1588" s="833" t="s">
        <v>2721</v>
      </c>
      <c r="L1588" s="836">
        <v>1600</v>
      </c>
      <c r="M1588" s="836">
        <v>1600</v>
      </c>
      <c r="N1588" s="833">
        <v>1</v>
      </c>
      <c r="O1588" s="837">
        <v>1</v>
      </c>
      <c r="P1588" s="836">
        <v>1600</v>
      </c>
      <c r="Q1588" s="838">
        <v>1</v>
      </c>
      <c r="R1588" s="833">
        <v>1</v>
      </c>
      <c r="S1588" s="838">
        <v>1</v>
      </c>
      <c r="T1588" s="837">
        <v>1</v>
      </c>
      <c r="U1588" s="839">
        <v>1</v>
      </c>
    </row>
    <row r="1589" spans="1:21" ht="14.45" customHeight="1" x14ac:dyDescent="0.2">
      <c r="A1589" s="832">
        <v>11</v>
      </c>
      <c r="B1589" s="833" t="s">
        <v>2224</v>
      </c>
      <c r="C1589" s="833" t="s">
        <v>2230</v>
      </c>
      <c r="D1589" s="834" t="s">
        <v>4292</v>
      </c>
      <c r="E1589" s="835" t="s">
        <v>2266</v>
      </c>
      <c r="F1589" s="833" t="s">
        <v>2227</v>
      </c>
      <c r="G1589" s="833" t="s">
        <v>2269</v>
      </c>
      <c r="H1589" s="833" t="s">
        <v>606</v>
      </c>
      <c r="I1589" s="833" t="s">
        <v>3717</v>
      </c>
      <c r="J1589" s="833" t="s">
        <v>3718</v>
      </c>
      <c r="K1589" s="833" t="s">
        <v>3719</v>
      </c>
      <c r="L1589" s="836">
        <v>3000</v>
      </c>
      <c r="M1589" s="836">
        <v>3000</v>
      </c>
      <c r="N1589" s="833">
        <v>1</v>
      </c>
      <c r="O1589" s="837">
        <v>1</v>
      </c>
      <c r="P1589" s="836"/>
      <c r="Q1589" s="838">
        <v>0</v>
      </c>
      <c r="R1589" s="833"/>
      <c r="S1589" s="838">
        <v>0</v>
      </c>
      <c r="T1589" s="837"/>
      <c r="U1589" s="839">
        <v>0</v>
      </c>
    </row>
    <row r="1590" spans="1:21" ht="14.45" customHeight="1" x14ac:dyDescent="0.2">
      <c r="A1590" s="832">
        <v>11</v>
      </c>
      <c r="B1590" s="833" t="s">
        <v>2224</v>
      </c>
      <c r="C1590" s="833" t="s">
        <v>2230</v>
      </c>
      <c r="D1590" s="834" t="s">
        <v>4292</v>
      </c>
      <c r="E1590" s="835" t="s">
        <v>2266</v>
      </c>
      <c r="F1590" s="833" t="s">
        <v>2227</v>
      </c>
      <c r="G1590" s="833" t="s">
        <v>2269</v>
      </c>
      <c r="H1590" s="833" t="s">
        <v>606</v>
      </c>
      <c r="I1590" s="833" t="s">
        <v>3720</v>
      </c>
      <c r="J1590" s="833" t="s">
        <v>3721</v>
      </c>
      <c r="K1590" s="833" t="s">
        <v>3722</v>
      </c>
      <c r="L1590" s="836">
        <v>600</v>
      </c>
      <c r="M1590" s="836">
        <v>600</v>
      </c>
      <c r="N1590" s="833">
        <v>1</v>
      </c>
      <c r="O1590" s="837">
        <v>1</v>
      </c>
      <c r="P1590" s="836"/>
      <c r="Q1590" s="838">
        <v>0</v>
      </c>
      <c r="R1590" s="833"/>
      <c r="S1590" s="838">
        <v>0</v>
      </c>
      <c r="T1590" s="837"/>
      <c r="U1590" s="839">
        <v>0</v>
      </c>
    </row>
    <row r="1591" spans="1:21" ht="14.45" customHeight="1" x14ac:dyDescent="0.2">
      <c r="A1591" s="832">
        <v>11</v>
      </c>
      <c r="B1591" s="833" t="s">
        <v>2224</v>
      </c>
      <c r="C1591" s="833" t="s">
        <v>2230</v>
      </c>
      <c r="D1591" s="834" t="s">
        <v>4292</v>
      </c>
      <c r="E1591" s="835" t="s">
        <v>2266</v>
      </c>
      <c r="F1591" s="833" t="s">
        <v>2227</v>
      </c>
      <c r="G1591" s="833" t="s">
        <v>2292</v>
      </c>
      <c r="H1591" s="833" t="s">
        <v>606</v>
      </c>
      <c r="I1591" s="833" t="s">
        <v>2345</v>
      </c>
      <c r="J1591" s="833" t="s">
        <v>2285</v>
      </c>
      <c r="K1591" s="833" t="s">
        <v>2352</v>
      </c>
      <c r="L1591" s="836">
        <v>200</v>
      </c>
      <c r="M1591" s="836">
        <v>4000</v>
      </c>
      <c r="N1591" s="833">
        <v>20</v>
      </c>
      <c r="O1591" s="837">
        <v>10</v>
      </c>
      <c r="P1591" s="836">
        <v>3600</v>
      </c>
      <c r="Q1591" s="838">
        <v>0.9</v>
      </c>
      <c r="R1591" s="833">
        <v>18</v>
      </c>
      <c r="S1591" s="838">
        <v>0.9</v>
      </c>
      <c r="T1591" s="837">
        <v>9</v>
      </c>
      <c r="U1591" s="839">
        <v>0.9</v>
      </c>
    </row>
    <row r="1592" spans="1:21" ht="14.45" customHeight="1" x14ac:dyDescent="0.2">
      <c r="A1592" s="832">
        <v>11</v>
      </c>
      <c r="B1592" s="833" t="s">
        <v>2224</v>
      </c>
      <c r="C1592" s="833" t="s">
        <v>2230</v>
      </c>
      <c r="D1592" s="834" t="s">
        <v>4292</v>
      </c>
      <c r="E1592" s="835" t="s">
        <v>2266</v>
      </c>
      <c r="F1592" s="833" t="s">
        <v>2227</v>
      </c>
      <c r="G1592" s="833" t="s">
        <v>2292</v>
      </c>
      <c r="H1592" s="833" t="s">
        <v>606</v>
      </c>
      <c r="I1592" s="833" t="s">
        <v>2293</v>
      </c>
      <c r="J1592" s="833" t="s">
        <v>2294</v>
      </c>
      <c r="K1592" s="833" t="s">
        <v>2295</v>
      </c>
      <c r="L1592" s="836">
        <v>278.75</v>
      </c>
      <c r="M1592" s="836">
        <v>15331.25</v>
      </c>
      <c r="N1592" s="833">
        <v>55</v>
      </c>
      <c r="O1592" s="837">
        <v>28</v>
      </c>
      <c r="P1592" s="836">
        <v>11428.75</v>
      </c>
      <c r="Q1592" s="838">
        <v>0.74545454545454548</v>
      </c>
      <c r="R1592" s="833">
        <v>41</v>
      </c>
      <c r="S1592" s="838">
        <v>0.74545454545454548</v>
      </c>
      <c r="T1592" s="837">
        <v>21</v>
      </c>
      <c r="U1592" s="839">
        <v>0.75</v>
      </c>
    </row>
    <row r="1593" spans="1:21" ht="14.45" customHeight="1" x14ac:dyDescent="0.2">
      <c r="A1593" s="832">
        <v>11</v>
      </c>
      <c r="B1593" s="833" t="s">
        <v>2224</v>
      </c>
      <c r="C1593" s="833" t="s">
        <v>2230</v>
      </c>
      <c r="D1593" s="834" t="s">
        <v>4292</v>
      </c>
      <c r="E1593" s="835" t="s">
        <v>2266</v>
      </c>
      <c r="F1593" s="833" t="s">
        <v>2227</v>
      </c>
      <c r="G1593" s="833" t="s">
        <v>2552</v>
      </c>
      <c r="H1593" s="833" t="s">
        <v>606</v>
      </c>
      <c r="I1593" s="833" t="s">
        <v>2761</v>
      </c>
      <c r="J1593" s="833" t="s">
        <v>2762</v>
      </c>
      <c r="K1593" s="833" t="s">
        <v>2763</v>
      </c>
      <c r="L1593" s="836">
        <v>1659.44</v>
      </c>
      <c r="M1593" s="836">
        <v>1659.44</v>
      </c>
      <c r="N1593" s="833">
        <v>1</v>
      </c>
      <c r="O1593" s="837">
        <v>1</v>
      </c>
      <c r="P1593" s="836">
        <v>1659.44</v>
      </c>
      <c r="Q1593" s="838">
        <v>1</v>
      </c>
      <c r="R1593" s="833">
        <v>1</v>
      </c>
      <c r="S1593" s="838">
        <v>1</v>
      </c>
      <c r="T1593" s="837">
        <v>1</v>
      </c>
      <c r="U1593" s="839">
        <v>1</v>
      </c>
    </row>
    <row r="1594" spans="1:21" ht="14.45" customHeight="1" x14ac:dyDescent="0.2">
      <c r="A1594" s="832">
        <v>11</v>
      </c>
      <c r="B1594" s="833" t="s">
        <v>2224</v>
      </c>
      <c r="C1594" s="833" t="s">
        <v>2230</v>
      </c>
      <c r="D1594" s="834" t="s">
        <v>4292</v>
      </c>
      <c r="E1594" s="835" t="s">
        <v>2266</v>
      </c>
      <c r="F1594" s="833" t="s">
        <v>2227</v>
      </c>
      <c r="G1594" s="833" t="s">
        <v>2552</v>
      </c>
      <c r="H1594" s="833" t="s">
        <v>606</v>
      </c>
      <c r="I1594" s="833" t="s">
        <v>2477</v>
      </c>
      <c r="J1594" s="833" t="s">
        <v>2478</v>
      </c>
      <c r="K1594" s="833" t="s">
        <v>2479</v>
      </c>
      <c r="L1594" s="836">
        <v>1659.44</v>
      </c>
      <c r="M1594" s="836">
        <v>13275.520000000002</v>
      </c>
      <c r="N1594" s="833">
        <v>8</v>
      </c>
      <c r="O1594" s="837">
        <v>7</v>
      </c>
      <c r="P1594" s="836">
        <v>13275.520000000002</v>
      </c>
      <c r="Q1594" s="838">
        <v>1</v>
      </c>
      <c r="R1594" s="833">
        <v>8</v>
      </c>
      <c r="S1594" s="838">
        <v>1</v>
      </c>
      <c r="T1594" s="837">
        <v>7</v>
      </c>
      <c r="U1594" s="839">
        <v>1</v>
      </c>
    </row>
    <row r="1595" spans="1:21" ht="14.45" customHeight="1" x14ac:dyDescent="0.2">
      <c r="A1595" s="832">
        <v>11</v>
      </c>
      <c r="B1595" s="833" t="s">
        <v>2224</v>
      </c>
      <c r="C1595" s="833" t="s">
        <v>2230</v>
      </c>
      <c r="D1595" s="834" t="s">
        <v>4292</v>
      </c>
      <c r="E1595" s="835" t="s">
        <v>2267</v>
      </c>
      <c r="F1595" s="833" t="s">
        <v>2225</v>
      </c>
      <c r="G1595" s="833" t="s">
        <v>3723</v>
      </c>
      <c r="H1595" s="833" t="s">
        <v>650</v>
      </c>
      <c r="I1595" s="833" t="s">
        <v>3724</v>
      </c>
      <c r="J1595" s="833" t="s">
        <v>1843</v>
      </c>
      <c r="K1595" s="833" t="s">
        <v>3725</v>
      </c>
      <c r="L1595" s="836">
        <v>93.27</v>
      </c>
      <c r="M1595" s="836">
        <v>186.54</v>
      </c>
      <c r="N1595" s="833">
        <v>2</v>
      </c>
      <c r="O1595" s="837">
        <v>1</v>
      </c>
      <c r="P1595" s="836">
        <v>186.54</v>
      </c>
      <c r="Q1595" s="838">
        <v>1</v>
      </c>
      <c r="R1595" s="833">
        <v>2</v>
      </c>
      <c r="S1595" s="838">
        <v>1</v>
      </c>
      <c r="T1595" s="837">
        <v>1</v>
      </c>
      <c r="U1595" s="839">
        <v>1</v>
      </c>
    </row>
    <row r="1596" spans="1:21" ht="14.45" customHeight="1" x14ac:dyDescent="0.2">
      <c r="A1596" s="832">
        <v>11</v>
      </c>
      <c r="B1596" s="833" t="s">
        <v>2224</v>
      </c>
      <c r="C1596" s="833" t="s">
        <v>2230</v>
      </c>
      <c r="D1596" s="834" t="s">
        <v>4292</v>
      </c>
      <c r="E1596" s="835" t="s">
        <v>2267</v>
      </c>
      <c r="F1596" s="833" t="s">
        <v>2225</v>
      </c>
      <c r="G1596" s="833" t="s">
        <v>3723</v>
      </c>
      <c r="H1596" s="833" t="s">
        <v>650</v>
      </c>
      <c r="I1596" s="833" t="s">
        <v>1967</v>
      </c>
      <c r="J1596" s="833" t="s">
        <v>1843</v>
      </c>
      <c r="K1596" s="833" t="s">
        <v>1968</v>
      </c>
      <c r="L1596" s="836">
        <v>31.09</v>
      </c>
      <c r="M1596" s="836">
        <v>31.09</v>
      </c>
      <c r="N1596" s="833">
        <v>1</v>
      </c>
      <c r="O1596" s="837">
        <v>1</v>
      </c>
      <c r="P1596" s="836">
        <v>31.09</v>
      </c>
      <c r="Q1596" s="838">
        <v>1</v>
      </c>
      <c r="R1596" s="833">
        <v>1</v>
      </c>
      <c r="S1596" s="838">
        <v>1</v>
      </c>
      <c r="T1596" s="837">
        <v>1</v>
      </c>
      <c r="U1596" s="839">
        <v>1</v>
      </c>
    </row>
    <row r="1597" spans="1:21" ht="14.45" customHeight="1" x14ac:dyDescent="0.2">
      <c r="A1597" s="832">
        <v>11</v>
      </c>
      <c r="B1597" s="833" t="s">
        <v>2224</v>
      </c>
      <c r="C1597" s="833" t="s">
        <v>2230</v>
      </c>
      <c r="D1597" s="834" t="s">
        <v>4292</v>
      </c>
      <c r="E1597" s="835" t="s">
        <v>2267</v>
      </c>
      <c r="F1597" s="833" t="s">
        <v>2225</v>
      </c>
      <c r="G1597" s="833" t="s">
        <v>2375</v>
      </c>
      <c r="H1597" s="833" t="s">
        <v>606</v>
      </c>
      <c r="I1597" s="833" t="s">
        <v>3726</v>
      </c>
      <c r="J1597" s="833" t="s">
        <v>2377</v>
      </c>
      <c r="K1597" s="833" t="s">
        <v>3727</v>
      </c>
      <c r="L1597" s="836">
        <v>79.849999999999994</v>
      </c>
      <c r="M1597" s="836">
        <v>239.54999999999998</v>
      </c>
      <c r="N1597" s="833">
        <v>3</v>
      </c>
      <c r="O1597" s="837">
        <v>1</v>
      </c>
      <c r="P1597" s="836">
        <v>239.54999999999998</v>
      </c>
      <c r="Q1597" s="838">
        <v>1</v>
      </c>
      <c r="R1597" s="833">
        <v>3</v>
      </c>
      <c r="S1597" s="838">
        <v>1</v>
      </c>
      <c r="T1597" s="837">
        <v>1</v>
      </c>
      <c r="U1597" s="839">
        <v>1</v>
      </c>
    </row>
    <row r="1598" spans="1:21" ht="14.45" customHeight="1" x14ac:dyDescent="0.2">
      <c r="A1598" s="832">
        <v>11</v>
      </c>
      <c r="B1598" s="833" t="s">
        <v>2224</v>
      </c>
      <c r="C1598" s="833" t="s">
        <v>2230</v>
      </c>
      <c r="D1598" s="834" t="s">
        <v>4292</v>
      </c>
      <c r="E1598" s="835" t="s">
        <v>2267</v>
      </c>
      <c r="F1598" s="833" t="s">
        <v>2225</v>
      </c>
      <c r="G1598" s="833" t="s">
        <v>2328</v>
      </c>
      <c r="H1598" s="833" t="s">
        <v>650</v>
      </c>
      <c r="I1598" s="833" t="s">
        <v>1880</v>
      </c>
      <c r="J1598" s="833" t="s">
        <v>989</v>
      </c>
      <c r="K1598" s="833" t="s">
        <v>1029</v>
      </c>
      <c r="L1598" s="836">
        <v>96.04</v>
      </c>
      <c r="M1598" s="836">
        <v>192.08</v>
      </c>
      <c r="N1598" s="833">
        <v>2</v>
      </c>
      <c r="O1598" s="837">
        <v>0.5</v>
      </c>
      <c r="P1598" s="836">
        <v>192.08</v>
      </c>
      <c r="Q1598" s="838">
        <v>1</v>
      </c>
      <c r="R1598" s="833">
        <v>2</v>
      </c>
      <c r="S1598" s="838">
        <v>1</v>
      </c>
      <c r="T1598" s="837">
        <v>0.5</v>
      </c>
      <c r="U1598" s="839">
        <v>1</v>
      </c>
    </row>
    <row r="1599" spans="1:21" ht="14.45" customHeight="1" x14ac:dyDescent="0.2">
      <c r="A1599" s="832">
        <v>11</v>
      </c>
      <c r="B1599" s="833" t="s">
        <v>2224</v>
      </c>
      <c r="C1599" s="833" t="s">
        <v>2230</v>
      </c>
      <c r="D1599" s="834" t="s">
        <v>4292</v>
      </c>
      <c r="E1599" s="835" t="s">
        <v>2267</v>
      </c>
      <c r="F1599" s="833" t="s">
        <v>2225</v>
      </c>
      <c r="G1599" s="833" t="s">
        <v>2328</v>
      </c>
      <c r="H1599" s="833" t="s">
        <v>606</v>
      </c>
      <c r="I1599" s="833" t="s">
        <v>2363</v>
      </c>
      <c r="J1599" s="833" t="s">
        <v>989</v>
      </c>
      <c r="K1599" s="833" t="s">
        <v>2364</v>
      </c>
      <c r="L1599" s="836">
        <v>153.65</v>
      </c>
      <c r="M1599" s="836">
        <v>153.65</v>
      </c>
      <c r="N1599" s="833">
        <v>1</v>
      </c>
      <c r="O1599" s="837">
        <v>1</v>
      </c>
      <c r="P1599" s="836">
        <v>153.65</v>
      </c>
      <c r="Q1599" s="838">
        <v>1</v>
      </c>
      <c r="R1599" s="833">
        <v>1</v>
      </c>
      <c r="S1599" s="838">
        <v>1</v>
      </c>
      <c r="T1599" s="837">
        <v>1</v>
      </c>
      <c r="U1599" s="839">
        <v>1</v>
      </c>
    </row>
    <row r="1600" spans="1:21" ht="14.45" customHeight="1" x14ac:dyDescent="0.2">
      <c r="A1600" s="832">
        <v>11</v>
      </c>
      <c r="B1600" s="833" t="s">
        <v>2224</v>
      </c>
      <c r="C1600" s="833" t="s">
        <v>2230</v>
      </c>
      <c r="D1600" s="834" t="s">
        <v>4292</v>
      </c>
      <c r="E1600" s="835" t="s">
        <v>2267</v>
      </c>
      <c r="F1600" s="833" t="s">
        <v>2225</v>
      </c>
      <c r="G1600" s="833" t="s">
        <v>2381</v>
      </c>
      <c r="H1600" s="833" t="s">
        <v>606</v>
      </c>
      <c r="I1600" s="833" t="s">
        <v>2382</v>
      </c>
      <c r="J1600" s="833" t="s">
        <v>2383</v>
      </c>
      <c r="K1600" s="833" t="s">
        <v>2384</v>
      </c>
      <c r="L1600" s="836">
        <v>52.87</v>
      </c>
      <c r="M1600" s="836">
        <v>317.21999999999997</v>
      </c>
      <c r="N1600" s="833">
        <v>6</v>
      </c>
      <c r="O1600" s="837">
        <v>2.5</v>
      </c>
      <c r="P1600" s="836">
        <v>317.21999999999997</v>
      </c>
      <c r="Q1600" s="838">
        <v>1</v>
      </c>
      <c r="R1600" s="833">
        <v>6</v>
      </c>
      <c r="S1600" s="838">
        <v>1</v>
      </c>
      <c r="T1600" s="837">
        <v>2.5</v>
      </c>
      <c r="U1600" s="839">
        <v>1</v>
      </c>
    </row>
    <row r="1601" spans="1:21" ht="14.45" customHeight="1" x14ac:dyDescent="0.2">
      <c r="A1601" s="832">
        <v>11</v>
      </c>
      <c r="B1601" s="833" t="s">
        <v>2224</v>
      </c>
      <c r="C1601" s="833" t="s">
        <v>2230</v>
      </c>
      <c r="D1601" s="834" t="s">
        <v>4292</v>
      </c>
      <c r="E1601" s="835" t="s">
        <v>2267</v>
      </c>
      <c r="F1601" s="833" t="s">
        <v>2225</v>
      </c>
      <c r="G1601" s="833" t="s">
        <v>2381</v>
      </c>
      <c r="H1601" s="833" t="s">
        <v>606</v>
      </c>
      <c r="I1601" s="833" t="s">
        <v>2388</v>
      </c>
      <c r="J1601" s="833" t="s">
        <v>2389</v>
      </c>
      <c r="K1601" s="833" t="s">
        <v>2390</v>
      </c>
      <c r="L1601" s="836">
        <v>117.47</v>
      </c>
      <c r="M1601" s="836">
        <v>469.88</v>
      </c>
      <c r="N1601" s="833">
        <v>4</v>
      </c>
      <c r="O1601" s="837">
        <v>4</v>
      </c>
      <c r="P1601" s="836">
        <v>117.47</v>
      </c>
      <c r="Q1601" s="838">
        <v>0.25</v>
      </c>
      <c r="R1601" s="833">
        <v>1</v>
      </c>
      <c r="S1601" s="838">
        <v>0.25</v>
      </c>
      <c r="T1601" s="837">
        <v>1</v>
      </c>
      <c r="U1601" s="839">
        <v>0.25</v>
      </c>
    </row>
    <row r="1602" spans="1:21" ht="14.45" customHeight="1" x14ac:dyDescent="0.2">
      <c r="A1602" s="832">
        <v>11</v>
      </c>
      <c r="B1602" s="833" t="s">
        <v>2224</v>
      </c>
      <c r="C1602" s="833" t="s">
        <v>2230</v>
      </c>
      <c r="D1602" s="834" t="s">
        <v>4292</v>
      </c>
      <c r="E1602" s="835" t="s">
        <v>2267</v>
      </c>
      <c r="F1602" s="833" t="s">
        <v>2225</v>
      </c>
      <c r="G1602" s="833" t="s">
        <v>2381</v>
      </c>
      <c r="H1602" s="833" t="s">
        <v>606</v>
      </c>
      <c r="I1602" s="833" t="s">
        <v>2581</v>
      </c>
      <c r="J1602" s="833" t="s">
        <v>2389</v>
      </c>
      <c r="K1602" s="833" t="s">
        <v>677</v>
      </c>
      <c r="L1602" s="836">
        <v>234.94</v>
      </c>
      <c r="M1602" s="836">
        <v>234.94</v>
      </c>
      <c r="N1602" s="833">
        <v>1</v>
      </c>
      <c r="O1602" s="837">
        <v>1</v>
      </c>
      <c r="P1602" s="836"/>
      <c r="Q1602" s="838">
        <v>0</v>
      </c>
      <c r="R1602" s="833"/>
      <c r="S1602" s="838">
        <v>0</v>
      </c>
      <c r="T1602" s="837"/>
      <c r="U1602" s="839">
        <v>0</v>
      </c>
    </row>
    <row r="1603" spans="1:21" ht="14.45" customHeight="1" x14ac:dyDescent="0.2">
      <c r="A1603" s="832">
        <v>11</v>
      </c>
      <c r="B1603" s="833" t="s">
        <v>2224</v>
      </c>
      <c r="C1603" s="833" t="s">
        <v>2230</v>
      </c>
      <c r="D1603" s="834" t="s">
        <v>4292</v>
      </c>
      <c r="E1603" s="835" t="s">
        <v>2267</v>
      </c>
      <c r="F1603" s="833" t="s">
        <v>2225</v>
      </c>
      <c r="G1603" s="833" t="s">
        <v>2894</v>
      </c>
      <c r="H1603" s="833" t="s">
        <v>606</v>
      </c>
      <c r="I1603" s="833" t="s">
        <v>3400</v>
      </c>
      <c r="J1603" s="833" t="s">
        <v>979</v>
      </c>
      <c r="K1603" s="833" t="s">
        <v>980</v>
      </c>
      <c r="L1603" s="836">
        <v>94.7</v>
      </c>
      <c r="M1603" s="836">
        <v>94.7</v>
      </c>
      <c r="N1603" s="833">
        <v>1</v>
      </c>
      <c r="O1603" s="837">
        <v>1</v>
      </c>
      <c r="P1603" s="836"/>
      <c r="Q1603" s="838">
        <v>0</v>
      </c>
      <c r="R1603" s="833"/>
      <c r="S1603" s="838">
        <v>0</v>
      </c>
      <c r="T1603" s="837"/>
      <c r="U1603" s="839">
        <v>0</v>
      </c>
    </row>
    <row r="1604" spans="1:21" ht="14.45" customHeight="1" x14ac:dyDescent="0.2">
      <c r="A1604" s="832">
        <v>11</v>
      </c>
      <c r="B1604" s="833" t="s">
        <v>2224</v>
      </c>
      <c r="C1604" s="833" t="s">
        <v>2230</v>
      </c>
      <c r="D1604" s="834" t="s">
        <v>4292</v>
      </c>
      <c r="E1604" s="835" t="s">
        <v>2267</v>
      </c>
      <c r="F1604" s="833" t="s">
        <v>2225</v>
      </c>
      <c r="G1604" s="833" t="s">
        <v>2412</v>
      </c>
      <c r="H1604" s="833" t="s">
        <v>606</v>
      </c>
      <c r="I1604" s="833" t="s">
        <v>2413</v>
      </c>
      <c r="J1604" s="833" t="s">
        <v>2414</v>
      </c>
      <c r="K1604" s="833" t="s">
        <v>2415</v>
      </c>
      <c r="L1604" s="836">
        <v>159.71</v>
      </c>
      <c r="M1604" s="836">
        <v>1916.52</v>
      </c>
      <c r="N1604" s="833">
        <v>12</v>
      </c>
      <c r="O1604" s="837">
        <v>4</v>
      </c>
      <c r="P1604" s="836">
        <v>1437.3899999999999</v>
      </c>
      <c r="Q1604" s="838">
        <v>0.74999999999999989</v>
      </c>
      <c r="R1604" s="833">
        <v>9</v>
      </c>
      <c r="S1604" s="838">
        <v>0.75</v>
      </c>
      <c r="T1604" s="837">
        <v>3</v>
      </c>
      <c r="U1604" s="839">
        <v>0.75</v>
      </c>
    </row>
    <row r="1605" spans="1:21" ht="14.45" customHeight="1" x14ac:dyDescent="0.2">
      <c r="A1605" s="832">
        <v>11</v>
      </c>
      <c r="B1605" s="833" t="s">
        <v>2224</v>
      </c>
      <c r="C1605" s="833" t="s">
        <v>2230</v>
      </c>
      <c r="D1605" s="834" t="s">
        <v>4292</v>
      </c>
      <c r="E1605" s="835" t="s">
        <v>2267</v>
      </c>
      <c r="F1605" s="833" t="s">
        <v>2225</v>
      </c>
      <c r="G1605" s="833" t="s">
        <v>2412</v>
      </c>
      <c r="H1605" s="833" t="s">
        <v>606</v>
      </c>
      <c r="I1605" s="833" t="s">
        <v>2594</v>
      </c>
      <c r="J1605" s="833" t="s">
        <v>2414</v>
      </c>
      <c r="K1605" s="833" t="s">
        <v>2595</v>
      </c>
      <c r="L1605" s="836">
        <v>159.71</v>
      </c>
      <c r="M1605" s="836">
        <v>479.13</v>
      </c>
      <c r="N1605" s="833">
        <v>3</v>
      </c>
      <c r="O1605" s="837">
        <v>1</v>
      </c>
      <c r="P1605" s="836">
        <v>479.13</v>
      </c>
      <c r="Q1605" s="838">
        <v>1</v>
      </c>
      <c r="R1605" s="833">
        <v>3</v>
      </c>
      <c r="S1605" s="838">
        <v>1</v>
      </c>
      <c r="T1605" s="837">
        <v>1</v>
      </c>
      <c r="U1605" s="839">
        <v>1</v>
      </c>
    </row>
    <row r="1606" spans="1:21" ht="14.45" customHeight="1" x14ac:dyDescent="0.2">
      <c r="A1606" s="832">
        <v>11</v>
      </c>
      <c r="B1606" s="833" t="s">
        <v>2224</v>
      </c>
      <c r="C1606" s="833" t="s">
        <v>2230</v>
      </c>
      <c r="D1606" s="834" t="s">
        <v>4292</v>
      </c>
      <c r="E1606" s="835" t="s">
        <v>2267</v>
      </c>
      <c r="F1606" s="833" t="s">
        <v>2225</v>
      </c>
      <c r="G1606" s="833" t="s">
        <v>2426</v>
      </c>
      <c r="H1606" s="833" t="s">
        <v>606</v>
      </c>
      <c r="I1606" s="833" t="s">
        <v>2605</v>
      </c>
      <c r="J1606" s="833" t="s">
        <v>2428</v>
      </c>
      <c r="K1606" s="833" t="s">
        <v>2429</v>
      </c>
      <c r="L1606" s="836">
        <v>1776.68</v>
      </c>
      <c r="M1606" s="836">
        <v>1776.68</v>
      </c>
      <c r="N1606" s="833">
        <v>1</v>
      </c>
      <c r="O1606" s="837">
        <v>1</v>
      </c>
      <c r="P1606" s="836">
        <v>1776.68</v>
      </c>
      <c r="Q1606" s="838">
        <v>1</v>
      </c>
      <c r="R1606" s="833">
        <v>1</v>
      </c>
      <c r="S1606" s="838">
        <v>1</v>
      </c>
      <c r="T1606" s="837">
        <v>1</v>
      </c>
      <c r="U1606" s="839">
        <v>1</v>
      </c>
    </row>
    <row r="1607" spans="1:21" ht="14.45" customHeight="1" x14ac:dyDescent="0.2">
      <c r="A1607" s="832">
        <v>11</v>
      </c>
      <c r="B1607" s="833" t="s">
        <v>2224</v>
      </c>
      <c r="C1607" s="833" t="s">
        <v>2230</v>
      </c>
      <c r="D1607" s="834" t="s">
        <v>4292</v>
      </c>
      <c r="E1607" s="835" t="s">
        <v>2267</v>
      </c>
      <c r="F1607" s="833" t="s">
        <v>2225</v>
      </c>
      <c r="G1607" s="833" t="s">
        <v>2625</v>
      </c>
      <c r="H1607" s="833" t="s">
        <v>606</v>
      </c>
      <c r="I1607" s="833" t="s">
        <v>2935</v>
      </c>
      <c r="J1607" s="833" t="s">
        <v>1114</v>
      </c>
      <c r="K1607" s="833" t="s">
        <v>1115</v>
      </c>
      <c r="L1607" s="836">
        <v>38.56</v>
      </c>
      <c r="M1607" s="836">
        <v>38.56</v>
      </c>
      <c r="N1607" s="833">
        <v>1</v>
      </c>
      <c r="O1607" s="837">
        <v>0.5</v>
      </c>
      <c r="P1607" s="836">
        <v>38.56</v>
      </c>
      <c r="Q1607" s="838">
        <v>1</v>
      </c>
      <c r="R1607" s="833">
        <v>1</v>
      </c>
      <c r="S1607" s="838">
        <v>1</v>
      </c>
      <c r="T1607" s="837">
        <v>0.5</v>
      </c>
      <c r="U1607" s="839">
        <v>1</v>
      </c>
    </row>
    <row r="1608" spans="1:21" ht="14.45" customHeight="1" x14ac:dyDescent="0.2">
      <c r="A1608" s="832">
        <v>11</v>
      </c>
      <c r="B1608" s="833" t="s">
        <v>2224</v>
      </c>
      <c r="C1608" s="833" t="s">
        <v>2230</v>
      </c>
      <c r="D1608" s="834" t="s">
        <v>4292</v>
      </c>
      <c r="E1608" s="835" t="s">
        <v>2267</v>
      </c>
      <c r="F1608" s="833" t="s">
        <v>2225</v>
      </c>
      <c r="G1608" s="833" t="s">
        <v>2273</v>
      </c>
      <c r="H1608" s="833" t="s">
        <v>650</v>
      </c>
      <c r="I1608" s="833" t="s">
        <v>1821</v>
      </c>
      <c r="J1608" s="833" t="s">
        <v>765</v>
      </c>
      <c r="K1608" s="833" t="s">
        <v>1822</v>
      </c>
      <c r="L1608" s="836">
        <v>736.33</v>
      </c>
      <c r="M1608" s="836">
        <v>11044.95</v>
      </c>
      <c r="N1608" s="833">
        <v>15</v>
      </c>
      <c r="O1608" s="837">
        <v>8.5</v>
      </c>
      <c r="P1608" s="836">
        <v>8099.63</v>
      </c>
      <c r="Q1608" s="838">
        <v>0.73333333333333328</v>
      </c>
      <c r="R1608" s="833">
        <v>11</v>
      </c>
      <c r="S1608" s="838">
        <v>0.73333333333333328</v>
      </c>
      <c r="T1608" s="837">
        <v>7</v>
      </c>
      <c r="U1608" s="839">
        <v>0.82352941176470584</v>
      </c>
    </row>
    <row r="1609" spans="1:21" ht="14.45" customHeight="1" x14ac:dyDescent="0.2">
      <c r="A1609" s="832">
        <v>11</v>
      </c>
      <c r="B1609" s="833" t="s">
        <v>2224</v>
      </c>
      <c r="C1609" s="833" t="s">
        <v>2230</v>
      </c>
      <c r="D1609" s="834" t="s">
        <v>4292</v>
      </c>
      <c r="E1609" s="835" t="s">
        <v>2267</v>
      </c>
      <c r="F1609" s="833" t="s">
        <v>2225</v>
      </c>
      <c r="G1609" s="833" t="s">
        <v>2273</v>
      </c>
      <c r="H1609" s="833" t="s">
        <v>650</v>
      </c>
      <c r="I1609" s="833" t="s">
        <v>1817</v>
      </c>
      <c r="J1609" s="833" t="s">
        <v>765</v>
      </c>
      <c r="K1609" s="833" t="s">
        <v>1818</v>
      </c>
      <c r="L1609" s="836">
        <v>923.74</v>
      </c>
      <c r="M1609" s="836">
        <v>3694.96</v>
      </c>
      <c r="N1609" s="833">
        <v>4</v>
      </c>
      <c r="O1609" s="837">
        <v>2.5</v>
      </c>
      <c r="P1609" s="836">
        <v>3694.96</v>
      </c>
      <c r="Q1609" s="838">
        <v>1</v>
      </c>
      <c r="R1609" s="833">
        <v>4</v>
      </c>
      <c r="S1609" s="838">
        <v>1</v>
      </c>
      <c r="T1609" s="837">
        <v>2.5</v>
      </c>
      <c r="U1609" s="839">
        <v>1</v>
      </c>
    </row>
    <row r="1610" spans="1:21" ht="14.45" customHeight="1" x14ac:dyDescent="0.2">
      <c r="A1610" s="832">
        <v>11</v>
      </c>
      <c r="B1610" s="833" t="s">
        <v>2224</v>
      </c>
      <c r="C1610" s="833" t="s">
        <v>2230</v>
      </c>
      <c r="D1610" s="834" t="s">
        <v>4292</v>
      </c>
      <c r="E1610" s="835" t="s">
        <v>2267</v>
      </c>
      <c r="F1610" s="833" t="s">
        <v>2225</v>
      </c>
      <c r="G1610" s="833" t="s">
        <v>2335</v>
      </c>
      <c r="H1610" s="833" t="s">
        <v>606</v>
      </c>
      <c r="I1610" s="833" t="s">
        <v>2815</v>
      </c>
      <c r="J1610" s="833" t="s">
        <v>668</v>
      </c>
      <c r="K1610" s="833" t="s">
        <v>2337</v>
      </c>
      <c r="L1610" s="836">
        <v>35.25</v>
      </c>
      <c r="M1610" s="836">
        <v>35.25</v>
      </c>
      <c r="N1610" s="833">
        <v>1</v>
      </c>
      <c r="O1610" s="837">
        <v>1</v>
      </c>
      <c r="P1610" s="836"/>
      <c r="Q1610" s="838">
        <v>0</v>
      </c>
      <c r="R1610" s="833"/>
      <c r="S1610" s="838">
        <v>0</v>
      </c>
      <c r="T1610" s="837"/>
      <c r="U1610" s="839">
        <v>0</v>
      </c>
    </row>
    <row r="1611" spans="1:21" ht="14.45" customHeight="1" x14ac:dyDescent="0.2">
      <c r="A1611" s="832">
        <v>11</v>
      </c>
      <c r="B1611" s="833" t="s">
        <v>2224</v>
      </c>
      <c r="C1611" s="833" t="s">
        <v>2230</v>
      </c>
      <c r="D1611" s="834" t="s">
        <v>4292</v>
      </c>
      <c r="E1611" s="835" t="s">
        <v>2267</v>
      </c>
      <c r="F1611" s="833" t="s">
        <v>2225</v>
      </c>
      <c r="G1611" s="833" t="s">
        <v>2335</v>
      </c>
      <c r="H1611" s="833" t="s">
        <v>606</v>
      </c>
      <c r="I1611" s="833" t="s">
        <v>2637</v>
      </c>
      <c r="J1611" s="833" t="s">
        <v>668</v>
      </c>
      <c r="K1611" s="833" t="s">
        <v>2337</v>
      </c>
      <c r="L1611" s="836">
        <v>35.25</v>
      </c>
      <c r="M1611" s="836">
        <v>35.25</v>
      </c>
      <c r="N1611" s="833">
        <v>1</v>
      </c>
      <c r="O1611" s="837">
        <v>1</v>
      </c>
      <c r="P1611" s="836"/>
      <c r="Q1611" s="838">
        <v>0</v>
      </c>
      <c r="R1611" s="833"/>
      <c r="S1611" s="838">
        <v>0</v>
      </c>
      <c r="T1611" s="837"/>
      <c r="U1611" s="839">
        <v>0</v>
      </c>
    </row>
    <row r="1612" spans="1:21" ht="14.45" customHeight="1" x14ac:dyDescent="0.2">
      <c r="A1612" s="832">
        <v>11</v>
      </c>
      <c r="B1612" s="833" t="s">
        <v>2224</v>
      </c>
      <c r="C1612" s="833" t="s">
        <v>2230</v>
      </c>
      <c r="D1612" s="834" t="s">
        <v>4292</v>
      </c>
      <c r="E1612" s="835" t="s">
        <v>2267</v>
      </c>
      <c r="F1612" s="833" t="s">
        <v>2225</v>
      </c>
      <c r="G1612" s="833" t="s">
        <v>3671</v>
      </c>
      <c r="H1612" s="833" t="s">
        <v>606</v>
      </c>
      <c r="I1612" s="833" t="s">
        <v>3672</v>
      </c>
      <c r="J1612" s="833" t="s">
        <v>3673</v>
      </c>
      <c r="K1612" s="833" t="s">
        <v>2337</v>
      </c>
      <c r="L1612" s="836">
        <v>174.59</v>
      </c>
      <c r="M1612" s="836">
        <v>174.59</v>
      </c>
      <c r="N1612" s="833">
        <v>1</v>
      </c>
      <c r="O1612" s="837">
        <v>1</v>
      </c>
      <c r="P1612" s="836">
        <v>174.59</v>
      </c>
      <c r="Q1612" s="838">
        <v>1</v>
      </c>
      <c r="R1612" s="833">
        <v>1</v>
      </c>
      <c r="S1612" s="838">
        <v>1</v>
      </c>
      <c r="T1612" s="837">
        <v>1</v>
      </c>
      <c r="U1612" s="839">
        <v>1</v>
      </c>
    </row>
    <row r="1613" spans="1:21" ht="14.45" customHeight="1" x14ac:dyDescent="0.2">
      <c r="A1613" s="832">
        <v>11</v>
      </c>
      <c r="B1613" s="833" t="s">
        <v>2224</v>
      </c>
      <c r="C1613" s="833" t="s">
        <v>2230</v>
      </c>
      <c r="D1613" s="834" t="s">
        <v>4292</v>
      </c>
      <c r="E1613" s="835" t="s">
        <v>2267</v>
      </c>
      <c r="F1613" s="833" t="s">
        <v>2225</v>
      </c>
      <c r="G1613" s="833" t="s">
        <v>3119</v>
      </c>
      <c r="H1613" s="833" t="s">
        <v>650</v>
      </c>
      <c r="I1613" s="833" t="s">
        <v>1973</v>
      </c>
      <c r="J1613" s="833" t="s">
        <v>1226</v>
      </c>
      <c r="K1613" s="833" t="s">
        <v>1974</v>
      </c>
      <c r="L1613" s="836">
        <v>143.09</v>
      </c>
      <c r="M1613" s="836">
        <v>572.36</v>
      </c>
      <c r="N1613" s="833">
        <v>4</v>
      </c>
      <c r="O1613" s="837">
        <v>3</v>
      </c>
      <c r="P1613" s="836">
        <v>572.36</v>
      </c>
      <c r="Q1613" s="838">
        <v>1</v>
      </c>
      <c r="R1613" s="833">
        <v>4</v>
      </c>
      <c r="S1613" s="838">
        <v>1</v>
      </c>
      <c r="T1613" s="837">
        <v>3</v>
      </c>
      <c r="U1613" s="839">
        <v>1</v>
      </c>
    </row>
    <row r="1614" spans="1:21" ht="14.45" customHeight="1" x14ac:dyDescent="0.2">
      <c r="A1614" s="832">
        <v>11</v>
      </c>
      <c r="B1614" s="833" t="s">
        <v>2224</v>
      </c>
      <c r="C1614" s="833" t="s">
        <v>2230</v>
      </c>
      <c r="D1614" s="834" t="s">
        <v>4292</v>
      </c>
      <c r="E1614" s="835" t="s">
        <v>2267</v>
      </c>
      <c r="F1614" s="833" t="s">
        <v>2225</v>
      </c>
      <c r="G1614" s="833" t="s">
        <v>3728</v>
      </c>
      <c r="H1614" s="833" t="s">
        <v>606</v>
      </c>
      <c r="I1614" s="833" t="s">
        <v>3729</v>
      </c>
      <c r="J1614" s="833" t="s">
        <v>3730</v>
      </c>
      <c r="K1614" s="833" t="s">
        <v>1972</v>
      </c>
      <c r="L1614" s="836">
        <v>2376.9299999999998</v>
      </c>
      <c r="M1614" s="836">
        <v>2376.9299999999998</v>
      </c>
      <c r="N1614" s="833">
        <v>1</v>
      </c>
      <c r="O1614" s="837">
        <v>1</v>
      </c>
      <c r="P1614" s="836">
        <v>2376.9299999999998</v>
      </c>
      <c r="Q1614" s="838">
        <v>1</v>
      </c>
      <c r="R1614" s="833">
        <v>1</v>
      </c>
      <c r="S1614" s="838">
        <v>1</v>
      </c>
      <c r="T1614" s="837">
        <v>1</v>
      </c>
      <c r="U1614" s="839">
        <v>1</v>
      </c>
    </row>
    <row r="1615" spans="1:21" ht="14.45" customHeight="1" x14ac:dyDescent="0.2">
      <c r="A1615" s="832">
        <v>11</v>
      </c>
      <c r="B1615" s="833" t="s">
        <v>2224</v>
      </c>
      <c r="C1615" s="833" t="s">
        <v>2230</v>
      </c>
      <c r="D1615" s="834" t="s">
        <v>4292</v>
      </c>
      <c r="E1615" s="835" t="s">
        <v>2267</v>
      </c>
      <c r="F1615" s="833" t="s">
        <v>2225</v>
      </c>
      <c r="G1615" s="833" t="s">
        <v>2317</v>
      </c>
      <c r="H1615" s="833" t="s">
        <v>650</v>
      </c>
      <c r="I1615" s="833" t="s">
        <v>1908</v>
      </c>
      <c r="J1615" s="833" t="s">
        <v>874</v>
      </c>
      <c r="K1615" s="833" t="s">
        <v>876</v>
      </c>
      <c r="L1615" s="836">
        <v>0</v>
      </c>
      <c r="M1615" s="836">
        <v>0</v>
      </c>
      <c r="N1615" s="833">
        <v>10</v>
      </c>
      <c r="O1615" s="837">
        <v>8</v>
      </c>
      <c r="P1615" s="836">
        <v>0</v>
      </c>
      <c r="Q1615" s="838"/>
      <c r="R1615" s="833">
        <v>6</v>
      </c>
      <c r="S1615" s="838">
        <v>0.6</v>
      </c>
      <c r="T1615" s="837">
        <v>4</v>
      </c>
      <c r="U1615" s="839">
        <v>0.5</v>
      </c>
    </row>
    <row r="1616" spans="1:21" ht="14.45" customHeight="1" x14ac:dyDescent="0.2">
      <c r="A1616" s="832">
        <v>11</v>
      </c>
      <c r="B1616" s="833" t="s">
        <v>2224</v>
      </c>
      <c r="C1616" s="833" t="s">
        <v>2230</v>
      </c>
      <c r="D1616" s="834" t="s">
        <v>4292</v>
      </c>
      <c r="E1616" s="835" t="s">
        <v>2267</v>
      </c>
      <c r="F1616" s="833" t="s">
        <v>2225</v>
      </c>
      <c r="G1616" s="833" t="s">
        <v>2440</v>
      </c>
      <c r="H1616" s="833" t="s">
        <v>606</v>
      </c>
      <c r="I1616" s="833" t="s">
        <v>2830</v>
      </c>
      <c r="J1616" s="833" t="s">
        <v>1311</v>
      </c>
      <c r="K1616" s="833" t="s">
        <v>2442</v>
      </c>
      <c r="L1616" s="836">
        <v>42.54</v>
      </c>
      <c r="M1616" s="836">
        <v>42.54</v>
      </c>
      <c r="N1616" s="833">
        <v>1</v>
      </c>
      <c r="O1616" s="837">
        <v>1</v>
      </c>
      <c r="P1616" s="836">
        <v>42.54</v>
      </c>
      <c r="Q1616" s="838">
        <v>1</v>
      </c>
      <c r="R1616" s="833">
        <v>1</v>
      </c>
      <c r="S1616" s="838">
        <v>1</v>
      </c>
      <c r="T1616" s="837">
        <v>1</v>
      </c>
      <c r="U1616" s="839">
        <v>1</v>
      </c>
    </row>
    <row r="1617" spans="1:21" ht="14.45" customHeight="1" x14ac:dyDescent="0.2">
      <c r="A1617" s="832">
        <v>11</v>
      </c>
      <c r="B1617" s="833" t="s">
        <v>2224</v>
      </c>
      <c r="C1617" s="833" t="s">
        <v>2230</v>
      </c>
      <c r="D1617" s="834" t="s">
        <v>4292</v>
      </c>
      <c r="E1617" s="835" t="s">
        <v>2267</v>
      </c>
      <c r="F1617" s="833" t="s">
        <v>2225</v>
      </c>
      <c r="G1617" s="833" t="s">
        <v>2440</v>
      </c>
      <c r="H1617" s="833" t="s">
        <v>606</v>
      </c>
      <c r="I1617" s="833" t="s">
        <v>2441</v>
      </c>
      <c r="J1617" s="833" t="s">
        <v>1053</v>
      </c>
      <c r="K1617" s="833" t="s">
        <v>2442</v>
      </c>
      <c r="L1617" s="836">
        <v>42.54</v>
      </c>
      <c r="M1617" s="836">
        <v>42.54</v>
      </c>
      <c r="N1617" s="833">
        <v>1</v>
      </c>
      <c r="O1617" s="837">
        <v>0.5</v>
      </c>
      <c r="P1617" s="836">
        <v>42.54</v>
      </c>
      <c r="Q1617" s="838">
        <v>1</v>
      </c>
      <c r="R1617" s="833">
        <v>1</v>
      </c>
      <c r="S1617" s="838">
        <v>1</v>
      </c>
      <c r="T1617" s="837">
        <v>0.5</v>
      </c>
      <c r="U1617" s="839">
        <v>1</v>
      </c>
    </row>
    <row r="1618" spans="1:21" ht="14.45" customHeight="1" x14ac:dyDescent="0.2">
      <c r="A1618" s="832">
        <v>11</v>
      </c>
      <c r="B1618" s="833" t="s">
        <v>2224</v>
      </c>
      <c r="C1618" s="833" t="s">
        <v>2230</v>
      </c>
      <c r="D1618" s="834" t="s">
        <v>4292</v>
      </c>
      <c r="E1618" s="835" t="s">
        <v>2267</v>
      </c>
      <c r="F1618" s="833" t="s">
        <v>2225</v>
      </c>
      <c r="G1618" s="833" t="s">
        <v>2298</v>
      </c>
      <c r="H1618" s="833" t="s">
        <v>606</v>
      </c>
      <c r="I1618" s="833" t="s">
        <v>3444</v>
      </c>
      <c r="J1618" s="833" t="s">
        <v>1264</v>
      </c>
      <c r="K1618" s="833" t="s">
        <v>3445</v>
      </c>
      <c r="L1618" s="836">
        <v>31.32</v>
      </c>
      <c r="M1618" s="836">
        <v>31.32</v>
      </c>
      <c r="N1618" s="833">
        <v>1</v>
      </c>
      <c r="O1618" s="837">
        <v>0.5</v>
      </c>
      <c r="P1618" s="836"/>
      <c r="Q1618" s="838">
        <v>0</v>
      </c>
      <c r="R1618" s="833"/>
      <c r="S1618" s="838">
        <v>0</v>
      </c>
      <c r="T1618" s="837"/>
      <c r="U1618" s="839">
        <v>0</v>
      </c>
    </row>
    <row r="1619" spans="1:21" ht="14.45" customHeight="1" x14ac:dyDescent="0.2">
      <c r="A1619" s="832">
        <v>11</v>
      </c>
      <c r="B1619" s="833" t="s">
        <v>2224</v>
      </c>
      <c r="C1619" s="833" t="s">
        <v>2230</v>
      </c>
      <c r="D1619" s="834" t="s">
        <v>4292</v>
      </c>
      <c r="E1619" s="835" t="s">
        <v>2267</v>
      </c>
      <c r="F1619" s="833" t="s">
        <v>2225</v>
      </c>
      <c r="G1619" s="833" t="s">
        <v>2298</v>
      </c>
      <c r="H1619" s="833" t="s">
        <v>606</v>
      </c>
      <c r="I1619" s="833" t="s">
        <v>3446</v>
      </c>
      <c r="J1619" s="833" t="s">
        <v>3352</v>
      </c>
      <c r="K1619" s="833" t="s">
        <v>3447</v>
      </c>
      <c r="L1619" s="836">
        <v>300.68</v>
      </c>
      <c r="M1619" s="836">
        <v>300.68</v>
      </c>
      <c r="N1619" s="833">
        <v>1</v>
      </c>
      <c r="O1619" s="837">
        <v>1</v>
      </c>
      <c r="P1619" s="836"/>
      <c r="Q1619" s="838">
        <v>0</v>
      </c>
      <c r="R1619" s="833"/>
      <c r="S1619" s="838">
        <v>0</v>
      </c>
      <c r="T1619" s="837"/>
      <c r="U1619" s="839">
        <v>0</v>
      </c>
    </row>
    <row r="1620" spans="1:21" ht="14.45" customHeight="1" x14ac:dyDescent="0.2">
      <c r="A1620" s="832">
        <v>11</v>
      </c>
      <c r="B1620" s="833" t="s">
        <v>2224</v>
      </c>
      <c r="C1620" s="833" t="s">
        <v>2230</v>
      </c>
      <c r="D1620" s="834" t="s">
        <v>4292</v>
      </c>
      <c r="E1620" s="835" t="s">
        <v>2267</v>
      </c>
      <c r="F1620" s="833" t="s">
        <v>2225</v>
      </c>
      <c r="G1620" s="833" t="s">
        <v>2298</v>
      </c>
      <c r="H1620" s="833" t="s">
        <v>606</v>
      </c>
      <c r="I1620" s="833" t="s">
        <v>2832</v>
      </c>
      <c r="J1620" s="833" t="s">
        <v>2833</v>
      </c>
      <c r="K1620" s="833" t="s">
        <v>2834</v>
      </c>
      <c r="L1620" s="836">
        <v>300.68</v>
      </c>
      <c r="M1620" s="836">
        <v>300.68</v>
      </c>
      <c r="N1620" s="833">
        <v>1</v>
      </c>
      <c r="O1620" s="837">
        <v>1</v>
      </c>
      <c r="P1620" s="836"/>
      <c r="Q1620" s="838">
        <v>0</v>
      </c>
      <c r="R1620" s="833"/>
      <c r="S1620" s="838">
        <v>0</v>
      </c>
      <c r="T1620" s="837"/>
      <c r="U1620" s="839">
        <v>0</v>
      </c>
    </row>
    <row r="1621" spans="1:21" ht="14.45" customHeight="1" x14ac:dyDescent="0.2">
      <c r="A1621" s="832">
        <v>11</v>
      </c>
      <c r="B1621" s="833" t="s">
        <v>2224</v>
      </c>
      <c r="C1621" s="833" t="s">
        <v>2230</v>
      </c>
      <c r="D1621" s="834" t="s">
        <v>4292</v>
      </c>
      <c r="E1621" s="835" t="s">
        <v>2267</v>
      </c>
      <c r="F1621" s="833" t="s">
        <v>2225</v>
      </c>
      <c r="G1621" s="833" t="s">
        <v>2298</v>
      </c>
      <c r="H1621" s="833" t="s">
        <v>606</v>
      </c>
      <c r="I1621" s="833" t="s">
        <v>3731</v>
      </c>
      <c r="J1621" s="833" t="s">
        <v>2300</v>
      </c>
      <c r="K1621" s="833" t="s">
        <v>3732</v>
      </c>
      <c r="L1621" s="836">
        <v>140.94999999999999</v>
      </c>
      <c r="M1621" s="836">
        <v>140.94999999999999</v>
      </c>
      <c r="N1621" s="833">
        <v>1</v>
      </c>
      <c r="O1621" s="837">
        <v>0.5</v>
      </c>
      <c r="P1621" s="836">
        <v>140.94999999999999</v>
      </c>
      <c r="Q1621" s="838">
        <v>1</v>
      </c>
      <c r="R1621" s="833">
        <v>1</v>
      </c>
      <c r="S1621" s="838">
        <v>1</v>
      </c>
      <c r="T1621" s="837">
        <v>0.5</v>
      </c>
      <c r="U1621" s="839">
        <v>1</v>
      </c>
    </row>
    <row r="1622" spans="1:21" ht="14.45" customHeight="1" x14ac:dyDescent="0.2">
      <c r="A1622" s="832">
        <v>11</v>
      </c>
      <c r="B1622" s="833" t="s">
        <v>2224</v>
      </c>
      <c r="C1622" s="833" t="s">
        <v>2230</v>
      </c>
      <c r="D1622" s="834" t="s">
        <v>4292</v>
      </c>
      <c r="E1622" s="835" t="s">
        <v>2267</v>
      </c>
      <c r="F1622" s="833" t="s">
        <v>2225</v>
      </c>
      <c r="G1622" s="833" t="s">
        <v>2454</v>
      </c>
      <c r="H1622" s="833" t="s">
        <v>606</v>
      </c>
      <c r="I1622" s="833" t="s">
        <v>3733</v>
      </c>
      <c r="J1622" s="833" t="s">
        <v>860</v>
      </c>
      <c r="K1622" s="833" t="s">
        <v>3734</v>
      </c>
      <c r="L1622" s="836">
        <v>0</v>
      </c>
      <c r="M1622" s="836">
        <v>0</v>
      </c>
      <c r="N1622" s="833">
        <v>1</v>
      </c>
      <c r="O1622" s="837">
        <v>1</v>
      </c>
      <c r="P1622" s="836">
        <v>0</v>
      </c>
      <c r="Q1622" s="838"/>
      <c r="R1622" s="833">
        <v>1</v>
      </c>
      <c r="S1622" s="838">
        <v>1</v>
      </c>
      <c r="T1622" s="837">
        <v>1</v>
      </c>
      <c r="U1622" s="839">
        <v>1</v>
      </c>
    </row>
    <row r="1623" spans="1:21" ht="14.45" customHeight="1" x14ac:dyDescent="0.2">
      <c r="A1623" s="832">
        <v>11</v>
      </c>
      <c r="B1623" s="833" t="s">
        <v>2224</v>
      </c>
      <c r="C1623" s="833" t="s">
        <v>2230</v>
      </c>
      <c r="D1623" s="834" t="s">
        <v>4292</v>
      </c>
      <c r="E1623" s="835" t="s">
        <v>2267</v>
      </c>
      <c r="F1623" s="833" t="s">
        <v>2225</v>
      </c>
      <c r="G1623" s="833" t="s">
        <v>2342</v>
      </c>
      <c r="H1623" s="833" t="s">
        <v>650</v>
      </c>
      <c r="I1623" s="833" t="s">
        <v>1991</v>
      </c>
      <c r="J1623" s="833" t="s">
        <v>1013</v>
      </c>
      <c r="K1623" s="833" t="s">
        <v>1992</v>
      </c>
      <c r="L1623" s="836">
        <v>154.36000000000001</v>
      </c>
      <c r="M1623" s="836">
        <v>463.08000000000004</v>
      </c>
      <c r="N1623" s="833">
        <v>3</v>
      </c>
      <c r="O1623" s="837">
        <v>2.5</v>
      </c>
      <c r="P1623" s="836">
        <v>308.72000000000003</v>
      </c>
      <c r="Q1623" s="838">
        <v>0.66666666666666663</v>
      </c>
      <c r="R1623" s="833">
        <v>2</v>
      </c>
      <c r="S1623" s="838">
        <v>0.66666666666666663</v>
      </c>
      <c r="T1623" s="837">
        <v>2</v>
      </c>
      <c r="U1623" s="839">
        <v>0.8</v>
      </c>
    </row>
    <row r="1624" spans="1:21" ht="14.45" customHeight="1" x14ac:dyDescent="0.2">
      <c r="A1624" s="832">
        <v>11</v>
      </c>
      <c r="B1624" s="833" t="s">
        <v>2224</v>
      </c>
      <c r="C1624" s="833" t="s">
        <v>2230</v>
      </c>
      <c r="D1624" s="834" t="s">
        <v>4292</v>
      </c>
      <c r="E1624" s="835" t="s">
        <v>2267</v>
      </c>
      <c r="F1624" s="833" t="s">
        <v>2225</v>
      </c>
      <c r="G1624" s="833" t="s">
        <v>2342</v>
      </c>
      <c r="H1624" s="833" t="s">
        <v>650</v>
      </c>
      <c r="I1624" s="833" t="s">
        <v>1993</v>
      </c>
      <c r="J1624" s="833" t="s">
        <v>1994</v>
      </c>
      <c r="K1624" s="833" t="s">
        <v>1995</v>
      </c>
      <c r="L1624" s="836">
        <v>149.52000000000001</v>
      </c>
      <c r="M1624" s="836">
        <v>149.52000000000001</v>
      </c>
      <c r="N1624" s="833">
        <v>1</v>
      </c>
      <c r="O1624" s="837">
        <v>1</v>
      </c>
      <c r="P1624" s="836"/>
      <c r="Q1624" s="838">
        <v>0</v>
      </c>
      <c r="R1624" s="833"/>
      <c r="S1624" s="838">
        <v>0</v>
      </c>
      <c r="T1624" s="837"/>
      <c r="U1624" s="839">
        <v>0</v>
      </c>
    </row>
    <row r="1625" spans="1:21" ht="14.45" customHeight="1" x14ac:dyDescent="0.2">
      <c r="A1625" s="832">
        <v>11</v>
      </c>
      <c r="B1625" s="833" t="s">
        <v>2224</v>
      </c>
      <c r="C1625" s="833" t="s">
        <v>2230</v>
      </c>
      <c r="D1625" s="834" t="s">
        <v>4292</v>
      </c>
      <c r="E1625" s="835" t="s">
        <v>2267</v>
      </c>
      <c r="F1625" s="833" t="s">
        <v>2225</v>
      </c>
      <c r="G1625" s="833" t="s">
        <v>2342</v>
      </c>
      <c r="H1625" s="833" t="s">
        <v>606</v>
      </c>
      <c r="I1625" s="833" t="s">
        <v>2836</v>
      </c>
      <c r="J1625" s="833" t="s">
        <v>1013</v>
      </c>
      <c r="K1625" s="833" t="s">
        <v>1992</v>
      </c>
      <c r="L1625" s="836">
        <v>154.36000000000001</v>
      </c>
      <c r="M1625" s="836">
        <v>463.08000000000004</v>
      </c>
      <c r="N1625" s="833">
        <v>3</v>
      </c>
      <c r="O1625" s="837">
        <v>1.5</v>
      </c>
      <c r="P1625" s="836">
        <v>154.36000000000001</v>
      </c>
      <c r="Q1625" s="838">
        <v>0.33333333333333331</v>
      </c>
      <c r="R1625" s="833">
        <v>1</v>
      </c>
      <c r="S1625" s="838">
        <v>0.33333333333333331</v>
      </c>
      <c r="T1625" s="837">
        <v>1</v>
      </c>
      <c r="U1625" s="839">
        <v>0.66666666666666663</v>
      </c>
    </row>
    <row r="1626" spans="1:21" ht="14.45" customHeight="1" x14ac:dyDescent="0.2">
      <c r="A1626" s="832">
        <v>11</v>
      </c>
      <c r="B1626" s="833" t="s">
        <v>2224</v>
      </c>
      <c r="C1626" s="833" t="s">
        <v>2230</v>
      </c>
      <c r="D1626" s="834" t="s">
        <v>4292</v>
      </c>
      <c r="E1626" s="835" t="s">
        <v>2267</v>
      </c>
      <c r="F1626" s="833" t="s">
        <v>2225</v>
      </c>
      <c r="G1626" s="833" t="s">
        <v>2342</v>
      </c>
      <c r="H1626" s="833" t="s">
        <v>606</v>
      </c>
      <c r="I1626" s="833" t="s">
        <v>3735</v>
      </c>
      <c r="J1626" s="833" t="s">
        <v>3066</v>
      </c>
      <c r="K1626" s="833" t="s">
        <v>3067</v>
      </c>
      <c r="L1626" s="836">
        <v>154.36000000000001</v>
      </c>
      <c r="M1626" s="836">
        <v>154.36000000000001</v>
      </c>
      <c r="N1626" s="833">
        <v>1</v>
      </c>
      <c r="O1626" s="837">
        <v>1</v>
      </c>
      <c r="P1626" s="836"/>
      <c r="Q1626" s="838">
        <v>0</v>
      </c>
      <c r="R1626" s="833"/>
      <c r="S1626" s="838">
        <v>0</v>
      </c>
      <c r="T1626" s="837"/>
      <c r="U1626" s="839">
        <v>0</v>
      </c>
    </row>
    <row r="1627" spans="1:21" ht="14.45" customHeight="1" x14ac:dyDescent="0.2">
      <c r="A1627" s="832">
        <v>11</v>
      </c>
      <c r="B1627" s="833" t="s">
        <v>2224</v>
      </c>
      <c r="C1627" s="833" t="s">
        <v>2230</v>
      </c>
      <c r="D1627" s="834" t="s">
        <v>4292</v>
      </c>
      <c r="E1627" s="835" t="s">
        <v>2267</v>
      </c>
      <c r="F1627" s="833" t="s">
        <v>2226</v>
      </c>
      <c r="G1627" s="833" t="s">
        <v>2274</v>
      </c>
      <c r="H1627" s="833" t="s">
        <v>606</v>
      </c>
      <c r="I1627" s="833" t="s">
        <v>2296</v>
      </c>
      <c r="J1627" s="833" t="s">
        <v>2276</v>
      </c>
      <c r="K1627" s="833"/>
      <c r="L1627" s="836">
        <v>1385.62</v>
      </c>
      <c r="M1627" s="836">
        <v>2771.24</v>
      </c>
      <c r="N1627" s="833">
        <v>2</v>
      </c>
      <c r="O1627" s="837">
        <v>1</v>
      </c>
      <c r="P1627" s="836"/>
      <c r="Q1627" s="838">
        <v>0</v>
      </c>
      <c r="R1627" s="833"/>
      <c r="S1627" s="838">
        <v>0</v>
      </c>
      <c r="T1627" s="837"/>
      <c r="U1627" s="839">
        <v>0</v>
      </c>
    </row>
    <row r="1628" spans="1:21" ht="14.45" customHeight="1" x14ac:dyDescent="0.2">
      <c r="A1628" s="832">
        <v>11</v>
      </c>
      <c r="B1628" s="833" t="s">
        <v>2224</v>
      </c>
      <c r="C1628" s="833" t="s">
        <v>2230</v>
      </c>
      <c r="D1628" s="834" t="s">
        <v>4292</v>
      </c>
      <c r="E1628" s="835" t="s">
        <v>2267</v>
      </c>
      <c r="F1628" s="833" t="s">
        <v>2227</v>
      </c>
      <c r="G1628" s="833" t="s">
        <v>2274</v>
      </c>
      <c r="H1628" s="833" t="s">
        <v>606</v>
      </c>
      <c r="I1628" s="833" t="s">
        <v>2761</v>
      </c>
      <c r="J1628" s="833" t="s">
        <v>2276</v>
      </c>
      <c r="K1628" s="833"/>
      <c r="L1628" s="836">
        <v>1659.44</v>
      </c>
      <c r="M1628" s="836">
        <v>33188.800000000003</v>
      </c>
      <c r="N1628" s="833">
        <v>20</v>
      </c>
      <c r="O1628" s="837">
        <v>19</v>
      </c>
      <c r="P1628" s="836">
        <v>19913.28</v>
      </c>
      <c r="Q1628" s="838">
        <v>0.59999999999999987</v>
      </c>
      <c r="R1628" s="833">
        <v>12</v>
      </c>
      <c r="S1628" s="838">
        <v>0.6</v>
      </c>
      <c r="T1628" s="837">
        <v>11</v>
      </c>
      <c r="U1628" s="839">
        <v>0.57894736842105265</v>
      </c>
    </row>
    <row r="1629" spans="1:21" ht="14.45" customHeight="1" x14ac:dyDescent="0.2">
      <c r="A1629" s="832">
        <v>11</v>
      </c>
      <c r="B1629" s="833" t="s">
        <v>2224</v>
      </c>
      <c r="C1629" s="833" t="s">
        <v>2230</v>
      </c>
      <c r="D1629" s="834" t="s">
        <v>4292</v>
      </c>
      <c r="E1629" s="835" t="s">
        <v>2267</v>
      </c>
      <c r="F1629" s="833" t="s">
        <v>2227</v>
      </c>
      <c r="G1629" s="833" t="s">
        <v>2274</v>
      </c>
      <c r="H1629" s="833" t="s">
        <v>606</v>
      </c>
      <c r="I1629" s="833" t="s">
        <v>2761</v>
      </c>
      <c r="J1629" s="833" t="s">
        <v>2762</v>
      </c>
      <c r="K1629" s="833" t="s">
        <v>2763</v>
      </c>
      <c r="L1629" s="836">
        <v>1659.44</v>
      </c>
      <c r="M1629" s="836">
        <v>1659.44</v>
      </c>
      <c r="N1629" s="833">
        <v>1</v>
      </c>
      <c r="O1629" s="837">
        <v>1</v>
      </c>
      <c r="P1629" s="836">
        <v>1659.44</v>
      </c>
      <c r="Q1629" s="838">
        <v>1</v>
      </c>
      <c r="R1629" s="833">
        <v>1</v>
      </c>
      <c r="S1629" s="838">
        <v>1</v>
      </c>
      <c r="T1629" s="837">
        <v>1</v>
      </c>
      <c r="U1629" s="839">
        <v>1</v>
      </c>
    </row>
    <row r="1630" spans="1:21" ht="14.45" customHeight="1" x14ac:dyDescent="0.2">
      <c r="A1630" s="832">
        <v>11</v>
      </c>
      <c r="B1630" s="833" t="s">
        <v>2224</v>
      </c>
      <c r="C1630" s="833" t="s">
        <v>2230</v>
      </c>
      <c r="D1630" s="834" t="s">
        <v>4292</v>
      </c>
      <c r="E1630" s="835" t="s">
        <v>2267</v>
      </c>
      <c r="F1630" s="833" t="s">
        <v>2227</v>
      </c>
      <c r="G1630" s="833" t="s">
        <v>2274</v>
      </c>
      <c r="H1630" s="833" t="s">
        <v>606</v>
      </c>
      <c r="I1630" s="833" t="s">
        <v>2345</v>
      </c>
      <c r="J1630" s="833" t="s">
        <v>2276</v>
      </c>
      <c r="K1630" s="833"/>
      <c r="L1630" s="836">
        <v>200</v>
      </c>
      <c r="M1630" s="836">
        <v>2800</v>
      </c>
      <c r="N1630" s="833">
        <v>14</v>
      </c>
      <c r="O1630" s="837">
        <v>7</v>
      </c>
      <c r="P1630" s="836">
        <v>2800</v>
      </c>
      <c r="Q1630" s="838">
        <v>1</v>
      </c>
      <c r="R1630" s="833">
        <v>14</v>
      </c>
      <c r="S1630" s="838">
        <v>1</v>
      </c>
      <c r="T1630" s="837">
        <v>7</v>
      </c>
      <c r="U1630" s="839">
        <v>1</v>
      </c>
    </row>
    <row r="1631" spans="1:21" ht="14.45" customHeight="1" x14ac:dyDescent="0.2">
      <c r="A1631" s="832">
        <v>11</v>
      </c>
      <c r="B1631" s="833" t="s">
        <v>2224</v>
      </c>
      <c r="C1631" s="833" t="s">
        <v>2230</v>
      </c>
      <c r="D1631" s="834" t="s">
        <v>4292</v>
      </c>
      <c r="E1631" s="835" t="s">
        <v>2267</v>
      </c>
      <c r="F1631" s="833" t="s">
        <v>2227</v>
      </c>
      <c r="G1631" s="833" t="s">
        <v>2274</v>
      </c>
      <c r="H1631" s="833" t="s">
        <v>606</v>
      </c>
      <c r="I1631" s="833" t="s">
        <v>2293</v>
      </c>
      <c r="J1631" s="833" t="s">
        <v>2276</v>
      </c>
      <c r="K1631" s="833"/>
      <c r="L1631" s="836">
        <v>278.75</v>
      </c>
      <c r="M1631" s="836">
        <v>1672.5</v>
      </c>
      <c r="N1631" s="833">
        <v>6</v>
      </c>
      <c r="O1631" s="837">
        <v>3</v>
      </c>
      <c r="P1631" s="836">
        <v>1672.5</v>
      </c>
      <c r="Q1631" s="838">
        <v>1</v>
      </c>
      <c r="R1631" s="833">
        <v>6</v>
      </c>
      <c r="S1631" s="838">
        <v>1</v>
      </c>
      <c r="T1631" s="837">
        <v>3</v>
      </c>
      <c r="U1631" s="839">
        <v>1</v>
      </c>
    </row>
    <row r="1632" spans="1:21" ht="14.45" customHeight="1" x14ac:dyDescent="0.2">
      <c r="A1632" s="832">
        <v>11</v>
      </c>
      <c r="B1632" s="833" t="s">
        <v>2224</v>
      </c>
      <c r="C1632" s="833" t="s">
        <v>2230</v>
      </c>
      <c r="D1632" s="834" t="s">
        <v>4292</v>
      </c>
      <c r="E1632" s="835" t="s">
        <v>2267</v>
      </c>
      <c r="F1632" s="833" t="s">
        <v>2227</v>
      </c>
      <c r="G1632" s="833" t="s">
        <v>2274</v>
      </c>
      <c r="H1632" s="833" t="s">
        <v>606</v>
      </c>
      <c r="I1632" s="833" t="s">
        <v>2293</v>
      </c>
      <c r="J1632" s="833" t="s">
        <v>2294</v>
      </c>
      <c r="K1632" s="833" t="s">
        <v>2295</v>
      </c>
      <c r="L1632" s="836">
        <v>278.75</v>
      </c>
      <c r="M1632" s="836">
        <v>557.5</v>
      </c>
      <c r="N1632" s="833">
        <v>2</v>
      </c>
      <c r="O1632" s="837">
        <v>1</v>
      </c>
      <c r="P1632" s="836">
        <v>557.5</v>
      </c>
      <c r="Q1632" s="838">
        <v>1</v>
      </c>
      <c r="R1632" s="833">
        <v>2</v>
      </c>
      <c r="S1632" s="838">
        <v>1</v>
      </c>
      <c r="T1632" s="837">
        <v>1</v>
      </c>
      <c r="U1632" s="839">
        <v>1</v>
      </c>
    </row>
    <row r="1633" spans="1:21" ht="14.45" customHeight="1" x14ac:dyDescent="0.2">
      <c r="A1633" s="832">
        <v>11</v>
      </c>
      <c r="B1633" s="833" t="s">
        <v>2224</v>
      </c>
      <c r="C1633" s="833" t="s">
        <v>2230</v>
      </c>
      <c r="D1633" s="834" t="s">
        <v>4292</v>
      </c>
      <c r="E1633" s="835" t="s">
        <v>2267</v>
      </c>
      <c r="F1633" s="833" t="s">
        <v>2227</v>
      </c>
      <c r="G1633" s="833" t="s">
        <v>2274</v>
      </c>
      <c r="H1633" s="833" t="s">
        <v>606</v>
      </c>
      <c r="I1633" s="833" t="s">
        <v>2303</v>
      </c>
      <c r="J1633" s="833" t="s">
        <v>2276</v>
      </c>
      <c r="K1633" s="833"/>
      <c r="L1633" s="836">
        <v>500</v>
      </c>
      <c r="M1633" s="836">
        <v>500</v>
      </c>
      <c r="N1633" s="833">
        <v>1</v>
      </c>
      <c r="O1633" s="837">
        <v>1</v>
      </c>
      <c r="P1633" s="836">
        <v>500</v>
      </c>
      <c r="Q1633" s="838">
        <v>1</v>
      </c>
      <c r="R1633" s="833">
        <v>1</v>
      </c>
      <c r="S1633" s="838">
        <v>1</v>
      </c>
      <c r="T1633" s="837">
        <v>1</v>
      </c>
      <c r="U1633" s="839">
        <v>1</v>
      </c>
    </row>
    <row r="1634" spans="1:21" ht="14.45" customHeight="1" x14ac:dyDescent="0.2">
      <c r="A1634" s="832">
        <v>11</v>
      </c>
      <c r="B1634" s="833" t="s">
        <v>2224</v>
      </c>
      <c r="C1634" s="833" t="s">
        <v>2230</v>
      </c>
      <c r="D1634" s="834" t="s">
        <v>4292</v>
      </c>
      <c r="E1634" s="835" t="s">
        <v>2267</v>
      </c>
      <c r="F1634" s="833" t="s">
        <v>2227</v>
      </c>
      <c r="G1634" s="833" t="s">
        <v>2274</v>
      </c>
      <c r="H1634" s="833" t="s">
        <v>606</v>
      </c>
      <c r="I1634" s="833" t="s">
        <v>3549</v>
      </c>
      <c r="J1634" s="833" t="s">
        <v>2276</v>
      </c>
      <c r="K1634" s="833"/>
      <c r="L1634" s="836">
        <v>1659.44</v>
      </c>
      <c r="M1634" s="836">
        <v>11616.080000000002</v>
      </c>
      <c r="N1634" s="833">
        <v>7</v>
      </c>
      <c r="O1634" s="837">
        <v>4</v>
      </c>
      <c r="P1634" s="836">
        <v>11616.080000000002</v>
      </c>
      <c r="Q1634" s="838">
        <v>1</v>
      </c>
      <c r="R1634" s="833">
        <v>7</v>
      </c>
      <c r="S1634" s="838">
        <v>1</v>
      </c>
      <c r="T1634" s="837">
        <v>4</v>
      </c>
      <c r="U1634" s="839">
        <v>1</v>
      </c>
    </row>
    <row r="1635" spans="1:21" ht="14.45" customHeight="1" x14ac:dyDescent="0.2">
      <c r="A1635" s="832">
        <v>11</v>
      </c>
      <c r="B1635" s="833" t="s">
        <v>2224</v>
      </c>
      <c r="C1635" s="833" t="s">
        <v>2230</v>
      </c>
      <c r="D1635" s="834" t="s">
        <v>4292</v>
      </c>
      <c r="E1635" s="835" t="s">
        <v>2267</v>
      </c>
      <c r="F1635" s="833" t="s">
        <v>2227</v>
      </c>
      <c r="G1635" s="833" t="s">
        <v>2274</v>
      </c>
      <c r="H1635" s="833" t="s">
        <v>606</v>
      </c>
      <c r="I1635" s="833" t="s">
        <v>3736</v>
      </c>
      <c r="J1635" s="833" t="s">
        <v>2276</v>
      </c>
      <c r="K1635" s="833"/>
      <c r="L1635" s="836">
        <v>130</v>
      </c>
      <c r="M1635" s="836">
        <v>130</v>
      </c>
      <c r="N1635" s="833">
        <v>1</v>
      </c>
      <c r="O1635" s="837">
        <v>1</v>
      </c>
      <c r="P1635" s="836">
        <v>130</v>
      </c>
      <c r="Q1635" s="838">
        <v>1</v>
      </c>
      <c r="R1635" s="833">
        <v>1</v>
      </c>
      <c r="S1635" s="838">
        <v>1</v>
      </c>
      <c r="T1635" s="837">
        <v>1</v>
      </c>
      <c r="U1635" s="839">
        <v>1</v>
      </c>
    </row>
    <row r="1636" spans="1:21" ht="14.45" customHeight="1" x14ac:dyDescent="0.2">
      <c r="A1636" s="832">
        <v>11</v>
      </c>
      <c r="B1636" s="833" t="s">
        <v>2224</v>
      </c>
      <c r="C1636" s="833" t="s">
        <v>2230</v>
      </c>
      <c r="D1636" s="834" t="s">
        <v>4292</v>
      </c>
      <c r="E1636" s="835" t="s">
        <v>2267</v>
      </c>
      <c r="F1636" s="833" t="s">
        <v>2227</v>
      </c>
      <c r="G1636" s="833" t="s">
        <v>2274</v>
      </c>
      <c r="H1636" s="833" t="s">
        <v>606</v>
      </c>
      <c r="I1636" s="833" t="s">
        <v>2477</v>
      </c>
      <c r="J1636" s="833" t="s">
        <v>2276</v>
      </c>
      <c r="K1636" s="833"/>
      <c r="L1636" s="836">
        <v>1659.44</v>
      </c>
      <c r="M1636" s="836">
        <v>16594.400000000001</v>
      </c>
      <c r="N1636" s="833">
        <v>10</v>
      </c>
      <c r="O1636" s="837">
        <v>9</v>
      </c>
      <c r="P1636" s="836">
        <v>11616.080000000002</v>
      </c>
      <c r="Q1636" s="838">
        <v>0.70000000000000007</v>
      </c>
      <c r="R1636" s="833">
        <v>7</v>
      </c>
      <c r="S1636" s="838">
        <v>0.7</v>
      </c>
      <c r="T1636" s="837">
        <v>6</v>
      </c>
      <c r="U1636" s="839">
        <v>0.66666666666666663</v>
      </c>
    </row>
    <row r="1637" spans="1:21" ht="14.45" customHeight="1" x14ac:dyDescent="0.2">
      <c r="A1637" s="832">
        <v>11</v>
      </c>
      <c r="B1637" s="833" t="s">
        <v>2224</v>
      </c>
      <c r="C1637" s="833" t="s">
        <v>2230</v>
      </c>
      <c r="D1637" s="834" t="s">
        <v>4292</v>
      </c>
      <c r="E1637" s="835" t="s">
        <v>2267</v>
      </c>
      <c r="F1637" s="833" t="s">
        <v>2227</v>
      </c>
      <c r="G1637" s="833" t="s">
        <v>2274</v>
      </c>
      <c r="H1637" s="833" t="s">
        <v>606</v>
      </c>
      <c r="I1637" s="833" t="s">
        <v>2477</v>
      </c>
      <c r="J1637" s="833" t="s">
        <v>2478</v>
      </c>
      <c r="K1637" s="833" t="s">
        <v>2479</v>
      </c>
      <c r="L1637" s="836">
        <v>1659.44</v>
      </c>
      <c r="M1637" s="836">
        <v>1659.44</v>
      </c>
      <c r="N1637" s="833">
        <v>1</v>
      </c>
      <c r="O1637" s="837">
        <v>1</v>
      </c>
      <c r="P1637" s="836">
        <v>1659.44</v>
      </c>
      <c r="Q1637" s="838">
        <v>1</v>
      </c>
      <c r="R1637" s="833">
        <v>1</v>
      </c>
      <c r="S1637" s="838">
        <v>1</v>
      </c>
      <c r="T1637" s="837">
        <v>1</v>
      </c>
      <c r="U1637" s="839">
        <v>1</v>
      </c>
    </row>
    <row r="1638" spans="1:21" ht="14.45" customHeight="1" x14ac:dyDescent="0.2">
      <c r="A1638" s="832">
        <v>11</v>
      </c>
      <c r="B1638" s="833" t="s">
        <v>2224</v>
      </c>
      <c r="C1638" s="833" t="s">
        <v>2230</v>
      </c>
      <c r="D1638" s="834" t="s">
        <v>4292</v>
      </c>
      <c r="E1638" s="835" t="s">
        <v>2267</v>
      </c>
      <c r="F1638" s="833" t="s">
        <v>2227</v>
      </c>
      <c r="G1638" s="833" t="s">
        <v>2274</v>
      </c>
      <c r="H1638" s="833" t="s">
        <v>606</v>
      </c>
      <c r="I1638" s="833" t="s">
        <v>2486</v>
      </c>
      <c r="J1638" s="833" t="s">
        <v>2487</v>
      </c>
      <c r="K1638" s="833" t="s">
        <v>2488</v>
      </c>
      <c r="L1638" s="836">
        <v>0</v>
      </c>
      <c r="M1638" s="836">
        <v>0</v>
      </c>
      <c r="N1638" s="833">
        <v>6</v>
      </c>
      <c r="O1638" s="837">
        <v>6</v>
      </c>
      <c r="P1638" s="836"/>
      <c r="Q1638" s="838"/>
      <c r="R1638" s="833"/>
      <c r="S1638" s="838">
        <v>0</v>
      </c>
      <c r="T1638" s="837"/>
      <c r="U1638" s="839">
        <v>0</v>
      </c>
    </row>
    <row r="1639" spans="1:21" ht="14.45" customHeight="1" x14ac:dyDescent="0.2">
      <c r="A1639" s="832">
        <v>11</v>
      </c>
      <c r="B1639" s="833" t="s">
        <v>2224</v>
      </c>
      <c r="C1639" s="833" t="s">
        <v>2230</v>
      </c>
      <c r="D1639" s="834" t="s">
        <v>4292</v>
      </c>
      <c r="E1639" s="835" t="s">
        <v>2267</v>
      </c>
      <c r="F1639" s="833" t="s">
        <v>2227</v>
      </c>
      <c r="G1639" s="833" t="s">
        <v>2274</v>
      </c>
      <c r="H1639" s="833" t="s">
        <v>606</v>
      </c>
      <c r="I1639" s="833" t="s">
        <v>2347</v>
      </c>
      <c r="J1639" s="833" t="s">
        <v>2348</v>
      </c>
      <c r="K1639" s="833" t="s">
        <v>2280</v>
      </c>
      <c r="L1639" s="836">
        <v>0</v>
      </c>
      <c r="M1639" s="836">
        <v>0</v>
      </c>
      <c r="N1639" s="833">
        <v>1</v>
      </c>
      <c r="O1639" s="837">
        <v>1</v>
      </c>
      <c r="P1639" s="836"/>
      <c r="Q1639" s="838"/>
      <c r="R1639" s="833"/>
      <c r="S1639" s="838">
        <v>0</v>
      </c>
      <c r="T1639" s="837"/>
      <c r="U1639" s="839">
        <v>0</v>
      </c>
    </row>
    <row r="1640" spans="1:21" ht="14.45" customHeight="1" x14ac:dyDescent="0.2">
      <c r="A1640" s="832">
        <v>11</v>
      </c>
      <c r="B1640" s="833" t="s">
        <v>2224</v>
      </c>
      <c r="C1640" s="833" t="s">
        <v>2230</v>
      </c>
      <c r="D1640" s="834" t="s">
        <v>4292</v>
      </c>
      <c r="E1640" s="835" t="s">
        <v>2267</v>
      </c>
      <c r="F1640" s="833" t="s">
        <v>2227</v>
      </c>
      <c r="G1640" s="833" t="s">
        <v>2274</v>
      </c>
      <c r="H1640" s="833" t="s">
        <v>606</v>
      </c>
      <c r="I1640" s="833" t="s">
        <v>3737</v>
      </c>
      <c r="J1640" s="833" t="s">
        <v>3738</v>
      </c>
      <c r="K1640" s="833" t="s">
        <v>3198</v>
      </c>
      <c r="L1640" s="836">
        <v>0</v>
      </c>
      <c r="M1640" s="836">
        <v>0</v>
      </c>
      <c r="N1640" s="833">
        <v>1</v>
      </c>
      <c r="O1640" s="837">
        <v>1</v>
      </c>
      <c r="P1640" s="836"/>
      <c r="Q1640" s="838"/>
      <c r="R1640" s="833"/>
      <c r="S1640" s="838">
        <v>0</v>
      </c>
      <c r="T1640" s="837"/>
      <c r="U1640" s="839">
        <v>0</v>
      </c>
    </row>
    <row r="1641" spans="1:21" ht="14.45" customHeight="1" x14ac:dyDescent="0.2">
      <c r="A1641" s="832">
        <v>11</v>
      </c>
      <c r="B1641" s="833" t="s">
        <v>2224</v>
      </c>
      <c r="C1641" s="833" t="s">
        <v>2230</v>
      </c>
      <c r="D1641" s="834" t="s">
        <v>4292</v>
      </c>
      <c r="E1641" s="835" t="s">
        <v>2267</v>
      </c>
      <c r="F1641" s="833" t="s">
        <v>2227</v>
      </c>
      <c r="G1641" s="833" t="s">
        <v>2274</v>
      </c>
      <c r="H1641" s="833" t="s">
        <v>606</v>
      </c>
      <c r="I1641" s="833" t="s">
        <v>3361</v>
      </c>
      <c r="J1641" s="833" t="s">
        <v>2276</v>
      </c>
      <c r="K1641" s="833"/>
      <c r="L1641" s="836">
        <v>498.75</v>
      </c>
      <c r="M1641" s="836">
        <v>498.75</v>
      </c>
      <c r="N1641" s="833">
        <v>1</v>
      </c>
      <c r="O1641" s="837">
        <v>1</v>
      </c>
      <c r="P1641" s="836">
        <v>498.75</v>
      </c>
      <c r="Q1641" s="838">
        <v>1</v>
      </c>
      <c r="R1641" s="833">
        <v>1</v>
      </c>
      <c r="S1641" s="838">
        <v>1</v>
      </c>
      <c r="T1641" s="837">
        <v>1</v>
      </c>
      <c r="U1641" s="839">
        <v>1</v>
      </c>
    </row>
    <row r="1642" spans="1:21" ht="14.45" customHeight="1" x14ac:dyDescent="0.2">
      <c r="A1642" s="832">
        <v>11</v>
      </c>
      <c r="B1642" s="833" t="s">
        <v>2224</v>
      </c>
      <c r="C1642" s="833" t="s">
        <v>2230</v>
      </c>
      <c r="D1642" s="834" t="s">
        <v>4292</v>
      </c>
      <c r="E1642" s="835" t="s">
        <v>2267</v>
      </c>
      <c r="F1642" s="833" t="s">
        <v>2227</v>
      </c>
      <c r="G1642" s="833" t="s">
        <v>2274</v>
      </c>
      <c r="H1642" s="833" t="s">
        <v>606</v>
      </c>
      <c r="I1642" s="833" t="s">
        <v>2492</v>
      </c>
      <c r="J1642" s="833" t="s">
        <v>2478</v>
      </c>
      <c r="K1642" s="833" t="s">
        <v>2479</v>
      </c>
      <c r="L1642" s="836">
        <v>1549.63</v>
      </c>
      <c r="M1642" s="836">
        <v>6198.52</v>
      </c>
      <c r="N1642" s="833">
        <v>4</v>
      </c>
      <c r="O1642" s="837">
        <v>3</v>
      </c>
      <c r="P1642" s="836">
        <v>6198.52</v>
      </c>
      <c r="Q1642" s="838">
        <v>1</v>
      </c>
      <c r="R1642" s="833">
        <v>4</v>
      </c>
      <c r="S1642" s="838">
        <v>1</v>
      </c>
      <c r="T1642" s="837">
        <v>3</v>
      </c>
      <c r="U1642" s="839">
        <v>1</v>
      </c>
    </row>
    <row r="1643" spans="1:21" ht="14.45" customHeight="1" x14ac:dyDescent="0.2">
      <c r="A1643" s="832">
        <v>11</v>
      </c>
      <c r="B1643" s="833" t="s">
        <v>2224</v>
      </c>
      <c r="C1643" s="833" t="s">
        <v>2230</v>
      </c>
      <c r="D1643" s="834" t="s">
        <v>4292</v>
      </c>
      <c r="E1643" s="835" t="s">
        <v>2267</v>
      </c>
      <c r="F1643" s="833" t="s">
        <v>2227</v>
      </c>
      <c r="G1643" s="833" t="s">
        <v>2274</v>
      </c>
      <c r="H1643" s="833" t="s">
        <v>606</v>
      </c>
      <c r="I1643" s="833" t="s">
        <v>2281</v>
      </c>
      <c r="J1643" s="833" t="s">
        <v>2282</v>
      </c>
      <c r="K1643" s="833" t="s">
        <v>2283</v>
      </c>
      <c r="L1643" s="836">
        <v>249.55</v>
      </c>
      <c r="M1643" s="836">
        <v>499.1</v>
      </c>
      <c r="N1643" s="833">
        <v>2</v>
      </c>
      <c r="O1643" s="837">
        <v>1</v>
      </c>
      <c r="P1643" s="836">
        <v>499.1</v>
      </c>
      <c r="Q1643" s="838">
        <v>1</v>
      </c>
      <c r="R1643" s="833">
        <v>2</v>
      </c>
      <c r="S1643" s="838">
        <v>1</v>
      </c>
      <c r="T1643" s="837">
        <v>1</v>
      </c>
      <c r="U1643" s="839">
        <v>1</v>
      </c>
    </row>
    <row r="1644" spans="1:21" ht="14.45" customHeight="1" x14ac:dyDescent="0.2">
      <c r="A1644" s="832">
        <v>11</v>
      </c>
      <c r="B1644" s="833" t="s">
        <v>2224</v>
      </c>
      <c r="C1644" s="833" t="s">
        <v>2230</v>
      </c>
      <c r="D1644" s="834" t="s">
        <v>4292</v>
      </c>
      <c r="E1644" s="835" t="s">
        <v>2267</v>
      </c>
      <c r="F1644" s="833" t="s">
        <v>2227</v>
      </c>
      <c r="G1644" s="833" t="s">
        <v>2274</v>
      </c>
      <c r="H1644" s="833" t="s">
        <v>606</v>
      </c>
      <c r="I1644" s="833" t="s">
        <v>2284</v>
      </c>
      <c r="J1644" s="833" t="s">
        <v>2285</v>
      </c>
      <c r="K1644" s="833" t="s">
        <v>2286</v>
      </c>
      <c r="L1644" s="836">
        <v>400.2</v>
      </c>
      <c r="M1644" s="836">
        <v>800.4</v>
      </c>
      <c r="N1644" s="833">
        <v>2</v>
      </c>
      <c r="O1644" s="837">
        <v>2</v>
      </c>
      <c r="P1644" s="836">
        <v>800.4</v>
      </c>
      <c r="Q1644" s="838">
        <v>1</v>
      </c>
      <c r="R1644" s="833">
        <v>2</v>
      </c>
      <c r="S1644" s="838">
        <v>1</v>
      </c>
      <c r="T1644" s="837">
        <v>2</v>
      </c>
      <c r="U1644" s="839">
        <v>1</v>
      </c>
    </row>
    <row r="1645" spans="1:21" ht="14.45" customHeight="1" x14ac:dyDescent="0.2">
      <c r="A1645" s="832">
        <v>11</v>
      </c>
      <c r="B1645" s="833" t="s">
        <v>2224</v>
      </c>
      <c r="C1645" s="833" t="s">
        <v>2230</v>
      </c>
      <c r="D1645" s="834" t="s">
        <v>4292</v>
      </c>
      <c r="E1645" s="835" t="s">
        <v>2267</v>
      </c>
      <c r="F1645" s="833" t="s">
        <v>2227</v>
      </c>
      <c r="G1645" s="833" t="s">
        <v>2274</v>
      </c>
      <c r="H1645" s="833" t="s">
        <v>606</v>
      </c>
      <c r="I1645" s="833" t="s">
        <v>2779</v>
      </c>
      <c r="J1645" s="833" t="s">
        <v>2762</v>
      </c>
      <c r="K1645" s="833" t="s">
        <v>2763</v>
      </c>
      <c r="L1645" s="836">
        <v>1382.99</v>
      </c>
      <c r="M1645" s="836">
        <v>22127.84</v>
      </c>
      <c r="N1645" s="833">
        <v>16</v>
      </c>
      <c r="O1645" s="837">
        <v>12</v>
      </c>
      <c r="P1645" s="836">
        <v>22127.84</v>
      </c>
      <c r="Q1645" s="838">
        <v>1</v>
      </c>
      <c r="R1645" s="833">
        <v>16</v>
      </c>
      <c r="S1645" s="838">
        <v>1</v>
      </c>
      <c r="T1645" s="837">
        <v>12</v>
      </c>
      <c r="U1645" s="839">
        <v>1</v>
      </c>
    </row>
    <row r="1646" spans="1:21" ht="14.45" customHeight="1" x14ac:dyDescent="0.2">
      <c r="A1646" s="832">
        <v>11</v>
      </c>
      <c r="B1646" s="833" t="s">
        <v>2224</v>
      </c>
      <c r="C1646" s="833" t="s">
        <v>2230</v>
      </c>
      <c r="D1646" s="834" t="s">
        <v>4292</v>
      </c>
      <c r="E1646" s="835" t="s">
        <v>2267</v>
      </c>
      <c r="F1646" s="833" t="s">
        <v>2227</v>
      </c>
      <c r="G1646" s="833" t="s">
        <v>2269</v>
      </c>
      <c r="H1646" s="833" t="s">
        <v>606</v>
      </c>
      <c r="I1646" s="833" t="s">
        <v>2349</v>
      </c>
      <c r="J1646" s="833" t="s">
        <v>2350</v>
      </c>
      <c r="K1646" s="833" t="s">
        <v>2351</v>
      </c>
      <c r="L1646" s="836">
        <v>1000</v>
      </c>
      <c r="M1646" s="836">
        <v>2000</v>
      </c>
      <c r="N1646" s="833">
        <v>2</v>
      </c>
      <c r="O1646" s="837">
        <v>2</v>
      </c>
      <c r="P1646" s="836">
        <v>1000</v>
      </c>
      <c r="Q1646" s="838">
        <v>0.5</v>
      </c>
      <c r="R1646" s="833">
        <v>1</v>
      </c>
      <c r="S1646" s="838">
        <v>0.5</v>
      </c>
      <c r="T1646" s="837">
        <v>1</v>
      </c>
      <c r="U1646" s="839">
        <v>0.5</v>
      </c>
    </row>
    <row r="1647" spans="1:21" ht="14.45" customHeight="1" x14ac:dyDescent="0.2">
      <c r="A1647" s="832">
        <v>11</v>
      </c>
      <c r="B1647" s="833" t="s">
        <v>2224</v>
      </c>
      <c r="C1647" s="833" t="s">
        <v>2230</v>
      </c>
      <c r="D1647" s="834" t="s">
        <v>4292</v>
      </c>
      <c r="E1647" s="835" t="s">
        <v>2267</v>
      </c>
      <c r="F1647" s="833" t="s">
        <v>2227</v>
      </c>
      <c r="G1647" s="833" t="s">
        <v>2269</v>
      </c>
      <c r="H1647" s="833" t="s">
        <v>606</v>
      </c>
      <c r="I1647" s="833" t="s">
        <v>2270</v>
      </c>
      <c r="J1647" s="833" t="s">
        <v>2271</v>
      </c>
      <c r="K1647" s="833" t="s">
        <v>2272</v>
      </c>
      <c r="L1647" s="836">
        <v>500</v>
      </c>
      <c r="M1647" s="836">
        <v>500</v>
      </c>
      <c r="N1647" s="833">
        <v>1</v>
      </c>
      <c r="O1647" s="837">
        <v>1</v>
      </c>
      <c r="P1647" s="836">
        <v>500</v>
      </c>
      <c r="Q1647" s="838">
        <v>1</v>
      </c>
      <c r="R1647" s="833">
        <v>1</v>
      </c>
      <c r="S1647" s="838">
        <v>1</v>
      </c>
      <c r="T1647" s="837">
        <v>1</v>
      </c>
      <c r="U1647" s="839">
        <v>1</v>
      </c>
    </row>
    <row r="1648" spans="1:21" ht="14.45" customHeight="1" x14ac:dyDescent="0.2">
      <c r="A1648" s="832">
        <v>11</v>
      </c>
      <c r="B1648" s="833" t="s">
        <v>2224</v>
      </c>
      <c r="C1648" s="833" t="s">
        <v>2230</v>
      </c>
      <c r="D1648" s="834" t="s">
        <v>4292</v>
      </c>
      <c r="E1648" s="835" t="s">
        <v>2267</v>
      </c>
      <c r="F1648" s="833" t="s">
        <v>2227</v>
      </c>
      <c r="G1648" s="833" t="s">
        <v>2269</v>
      </c>
      <c r="H1648" s="833" t="s">
        <v>606</v>
      </c>
      <c r="I1648" s="833" t="s">
        <v>2289</v>
      </c>
      <c r="J1648" s="833" t="s">
        <v>2290</v>
      </c>
      <c r="K1648" s="833" t="s">
        <v>2291</v>
      </c>
      <c r="L1648" s="836">
        <v>971.25</v>
      </c>
      <c r="M1648" s="836">
        <v>1942.5</v>
      </c>
      <c r="N1648" s="833">
        <v>2</v>
      </c>
      <c r="O1648" s="837">
        <v>2</v>
      </c>
      <c r="P1648" s="836">
        <v>1942.5</v>
      </c>
      <c r="Q1648" s="838">
        <v>1</v>
      </c>
      <c r="R1648" s="833">
        <v>2</v>
      </c>
      <c r="S1648" s="838">
        <v>1</v>
      </c>
      <c r="T1648" s="837">
        <v>2</v>
      </c>
      <c r="U1648" s="839">
        <v>1</v>
      </c>
    </row>
    <row r="1649" spans="1:21" ht="14.45" customHeight="1" x14ac:dyDescent="0.2">
      <c r="A1649" s="832">
        <v>11</v>
      </c>
      <c r="B1649" s="833" t="s">
        <v>2224</v>
      </c>
      <c r="C1649" s="833" t="s">
        <v>2230</v>
      </c>
      <c r="D1649" s="834" t="s">
        <v>4292</v>
      </c>
      <c r="E1649" s="835" t="s">
        <v>2267</v>
      </c>
      <c r="F1649" s="833" t="s">
        <v>2227</v>
      </c>
      <c r="G1649" s="833" t="s">
        <v>2269</v>
      </c>
      <c r="H1649" s="833" t="s">
        <v>606</v>
      </c>
      <c r="I1649" s="833" t="s">
        <v>2498</v>
      </c>
      <c r="J1649" s="833" t="s">
        <v>2499</v>
      </c>
      <c r="K1649" s="833"/>
      <c r="L1649" s="836">
        <v>750</v>
      </c>
      <c r="M1649" s="836">
        <v>750</v>
      </c>
      <c r="N1649" s="833">
        <v>1</v>
      </c>
      <c r="O1649" s="837">
        <v>1</v>
      </c>
      <c r="P1649" s="836">
        <v>750</v>
      </c>
      <c r="Q1649" s="838">
        <v>1</v>
      </c>
      <c r="R1649" s="833">
        <v>1</v>
      </c>
      <c r="S1649" s="838">
        <v>1</v>
      </c>
      <c r="T1649" s="837">
        <v>1</v>
      </c>
      <c r="U1649" s="839">
        <v>1</v>
      </c>
    </row>
    <row r="1650" spans="1:21" ht="14.45" customHeight="1" x14ac:dyDescent="0.2">
      <c r="A1650" s="832">
        <v>11</v>
      </c>
      <c r="B1650" s="833" t="s">
        <v>2224</v>
      </c>
      <c r="C1650" s="833" t="s">
        <v>2230</v>
      </c>
      <c r="D1650" s="834" t="s">
        <v>4292</v>
      </c>
      <c r="E1650" s="835" t="s">
        <v>2267</v>
      </c>
      <c r="F1650" s="833" t="s">
        <v>2227</v>
      </c>
      <c r="G1650" s="833" t="s">
        <v>2269</v>
      </c>
      <c r="H1650" s="833" t="s">
        <v>606</v>
      </c>
      <c r="I1650" s="833" t="s">
        <v>2724</v>
      </c>
      <c r="J1650" s="833" t="s">
        <v>2725</v>
      </c>
      <c r="K1650" s="833" t="s">
        <v>2726</v>
      </c>
      <c r="L1650" s="836">
        <v>350</v>
      </c>
      <c r="M1650" s="836">
        <v>350</v>
      </c>
      <c r="N1650" s="833">
        <v>1</v>
      </c>
      <c r="O1650" s="837">
        <v>1</v>
      </c>
      <c r="P1650" s="836">
        <v>350</v>
      </c>
      <c r="Q1650" s="838">
        <v>1</v>
      </c>
      <c r="R1650" s="833">
        <v>1</v>
      </c>
      <c r="S1650" s="838">
        <v>1</v>
      </c>
      <c r="T1650" s="837">
        <v>1</v>
      </c>
      <c r="U1650" s="839">
        <v>1</v>
      </c>
    </row>
    <row r="1651" spans="1:21" ht="14.45" customHeight="1" x14ac:dyDescent="0.2">
      <c r="A1651" s="832">
        <v>11</v>
      </c>
      <c r="B1651" s="833" t="s">
        <v>2224</v>
      </c>
      <c r="C1651" s="833" t="s">
        <v>2230</v>
      </c>
      <c r="D1651" s="834" t="s">
        <v>4292</v>
      </c>
      <c r="E1651" s="835" t="s">
        <v>2267</v>
      </c>
      <c r="F1651" s="833" t="s">
        <v>2227</v>
      </c>
      <c r="G1651" s="833" t="s">
        <v>2269</v>
      </c>
      <c r="H1651" s="833" t="s">
        <v>606</v>
      </c>
      <c r="I1651" s="833" t="s">
        <v>2303</v>
      </c>
      <c r="J1651" s="833" t="s">
        <v>2318</v>
      </c>
      <c r="K1651" s="833" t="s">
        <v>2319</v>
      </c>
      <c r="L1651" s="836">
        <v>500</v>
      </c>
      <c r="M1651" s="836">
        <v>1000</v>
      </c>
      <c r="N1651" s="833">
        <v>2</v>
      </c>
      <c r="O1651" s="837">
        <v>2</v>
      </c>
      <c r="P1651" s="836">
        <v>1000</v>
      </c>
      <c r="Q1651" s="838">
        <v>1</v>
      </c>
      <c r="R1651" s="833">
        <v>2</v>
      </c>
      <c r="S1651" s="838">
        <v>1</v>
      </c>
      <c r="T1651" s="837">
        <v>2</v>
      </c>
      <c r="U1651" s="839">
        <v>1</v>
      </c>
    </row>
    <row r="1652" spans="1:21" ht="14.45" customHeight="1" x14ac:dyDescent="0.2">
      <c r="A1652" s="832">
        <v>11</v>
      </c>
      <c r="B1652" s="833" t="s">
        <v>2224</v>
      </c>
      <c r="C1652" s="833" t="s">
        <v>2230</v>
      </c>
      <c r="D1652" s="834" t="s">
        <v>4292</v>
      </c>
      <c r="E1652" s="835" t="s">
        <v>2267</v>
      </c>
      <c r="F1652" s="833" t="s">
        <v>2227</v>
      </c>
      <c r="G1652" s="833" t="s">
        <v>2269</v>
      </c>
      <c r="H1652" s="833" t="s">
        <v>606</v>
      </c>
      <c r="I1652" s="833" t="s">
        <v>3739</v>
      </c>
      <c r="J1652" s="833" t="s">
        <v>3740</v>
      </c>
      <c r="K1652" s="833"/>
      <c r="L1652" s="836">
        <v>200</v>
      </c>
      <c r="M1652" s="836">
        <v>200</v>
      </c>
      <c r="N1652" s="833">
        <v>1</v>
      </c>
      <c r="O1652" s="837">
        <v>1</v>
      </c>
      <c r="P1652" s="836">
        <v>200</v>
      </c>
      <c r="Q1652" s="838">
        <v>1</v>
      </c>
      <c r="R1652" s="833">
        <v>1</v>
      </c>
      <c r="S1652" s="838">
        <v>1</v>
      </c>
      <c r="T1652" s="837">
        <v>1</v>
      </c>
      <c r="U1652" s="839">
        <v>1</v>
      </c>
    </row>
    <row r="1653" spans="1:21" ht="14.45" customHeight="1" x14ac:dyDescent="0.2">
      <c r="A1653" s="832">
        <v>11</v>
      </c>
      <c r="B1653" s="833" t="s">
        <v>2224</v>
      </c>
      <c r="C1653" s="833" t="s">
        <v>2230</v>
      </c>
      <c r="D1653" s="834" t="s">
        <v>4292</v>
      </c>
      <c r="E1653" s="835" t="s">
        <v>2267</v>
      </c>
      <c r="F1653" s="833" t="s">
        <v>2227</v>
      </c>
      <c r="G1653" s="833" t="s">
        <v>2292</v>
      </c>
      <c r="H1653" s="833" t="s">
        <v>606</v>
      </c>
      <c r="I1653" s="833" t="s">
        <v>2523</v>
      </c>
      <c r="J1653" s="833" t="s">
        <v>2524</v>
      </c>
      <c r="K1653" s="833" t="s">
        <v>2525</v>
      </c>
      <c r="L1653" s="836">
        <v>950</v>
      </c>
      <c r="M1653" s="836">
        <v>950</v>
      </c>
      <c r="N1653" s="833">
        <v>1</v>
      </c>
      <c r="O1653" s="837">
        <v>1</v>
      </c>
      <c r="P1653" s="836">
        <v>950</v>
      </c>
      <c r="Q1653" s="838">
        <v>1</v>
      </c>
      <c r="R1653" s="833">
        <v>1</v>
      </c>
      <c r="S1653" s="838">
        <v>1</v>
      </c>
      <c r="T1653" s="837">
        <v>1</v>
      </c>
      <c r="U1653" s="839">
        <v>1</v>
      </c>
    </row>
    <row r="1654" spans="1:21" ht="14.45" customHeight="1" x14ac:dyDescent="0.2">
      <c r="A1654" s="832">
        <v>11</v>
      </c>
      <c r="B1654" s="833" t="s">
        <v>2224</v>
      </c>
      <c r="C1654" s="833" t="s">
        <v>2230</v>
      </c>
      <c r="D1654" s="834" t="s">
        <v>4292</v>
      </c>
      <c r="E1654" s="835" t="s">
        <v>2267</v>
      </c>
      <c r="F1654" s="833" t="s">
        <v>2227</v>
      </c>
      <c r="G1654" s="833" t="s">
        <v>2292</v>
      </c>
      <c r="H1654" s="833" t="s">
        <v>606</v>
      </c>
      <c r="I1654" s="833" t="s">
        <v>2345</v>
      </c>
      <c r="J1654" s="833" t="s">
        <v>2285</v>
      </c>
      <c r="K1654" s="833" t="s">
        <v>2352</v>
      </c>
      <c r="L1654" s="836">
        <v>200</v>
      </c>
      <c r="M1654" s="836">
        <v>12200</v>
      </c>
      <c r="N1654" s="833">
        <v>61</v>
      </c>
      <c r="O1654" s="837">
        <v>31</v>
      </c>
      <c r="P1654" s="836">
        <v>9800</v>
      </c>
      <c r="Q1654" s="838">
        <v>0.80327868852459017</v>
      </c>
      <c r="R1654" s="833">
        <v>49</v>
      </c>
      <c r="S1654" s="838">
        <v>0.80327868852459017</v>
      </c>
      <c r="T1654" s="837">
        <v>25</v>
      </c>
      <c r="U1654" s="839">
        <v>0.80645161290322576</v>
      </c>
    </row>
    <row r="1655" spans="1:21" ht="14.45" customHeight="1" x14ac:dyDescent="0.2">
      <c r="A1655" s="832">
        <v>11</v>
      </c>
      <c r="B1655" s="833" t="s">
        <v>2224</v>
      </c>
      <c r="C1655" s="833" t="s">
        <v>2230</v>
      </c>
      <c r="D1655" s="834" t="s">
        <v>4292</v>
      </c>
      <c r="E1655" s="835" t="s">
        <v>2267</v>
      </c>
      <c r="F1655" s="833" t="s">
        <v>2227</v>
      </c>
      <c r="G1655" s="833" t="s">
        <v>2292</v>
      </c>
      <c r="H1655" s="833" t="s">
        <v>606</v>
      </c>
      <c r="I1655" s="833" t="s">
        <v>2293</v>
      </c>
      <c r="J1655" s="833" t="s">
        <v>2294</v>
      </c>
      <c r="K1655" s="833" t="s">
        <v>2295</v>
      </c>
      <c r="L1655" s="836">
        <v>278.75</v>
      </c>
      <c r="M1655" s="836">
        <v>9198.75</v>
      </c>
      <c r="N1655" s="833">
        <v>33</v>
      </c>
      <c r="O1655" s="837">
        <v>17</v>
      </c>
      <c r="P1655" s="836">
        <v>8641.25</v>
      </c>
      <c r="Q1655" s="838">
        <v>0.93939393939393945</v>
      </c>
      <c r="R1655" s="833">
        <v>31</v>
      </c>
      <c r="S1655" s="838">
        <v>0.93939393939393945</v>
      </c>
      <c r="T1655" s="837">
        <v>16</v>
      </c>
      <c r="U1655" s="839">
        <v>0.94117647058823528</v>
      </c>
    </row>
    <row r="1656" spans="1:21" ht="14.45" customHeight="1" x14ac:dyDescent="0.2">
      <c r="A1656" s="832">
        <v>11</v>
      </c>
      <c r="B1656" s="833" t="s">
        <v>2224</v>
      </c>
      <c r="C1656" s="833" t="s">
        <v>2230</v>
      </c>
      <c r="D1656" s="834" t="s">
        <v>4292</v>
      </c>
      <c r="E1656" s="835" t="s">
        <v>2267</v>
      </c>
      <c r="F1656" s="833" t="s">
        <v>2227</v>
      </c>
      <c r="G1656" s="833" t="s">
        <v>2292</v>
      </c>
      <c r="H1656" s="833" t="s">
        <v>606</v>
      </c>
      <c r="I1656" s="833" t="s">
        <v>2537</v>
      </c>
      <c r="J1656" s="833" t="s">
        <v>2276</v>
      </c>
      <c r="K1656" s="833"/>
      <c r="L1656" s="836">
        <v>1242.3499999999999</v>
      </c>
      <c r="M1656" s="836">
        <v>1242.3499999999999</v>
      </c>
      <c r="N1656" s="833">
        <v>1</v>
      </c>
      <c r="O1656" s="837">
        <v>1</v>
      </c>
      <c r="P1656" s="836">
        <v>1242.3499999999999</v>
      </c>
      <c r="Q1656" s="838">
        <v>1</v>
      </c>
      <c r="R1656" s="833">
        <v>1</v>
      </c>
      <c r="S1656" s="838">
        <v>1</v>
      </c>
      <c r="T1656" s="837">
        <v>1</v>
      </c>
      <c r="U1656" s="839">
        <v>1</v>
      </c>
    </row>
    <row r="1657" spans="1:21" ht="14.45" customHeight="1" x14ac:dyDescent="0.2">
      <c r="A1657" s="832">
        <v>11</v>
      </c>
      <c r="B1657" s="833" t="s">
        <v>2224</v>
      </c>
      <c r="C1657" s="833" t="s">
        <v>2230</v>
      </c>
      <c r="D1657" s="834" t="s">
        <v>4292</v>
      </c>
      <c r="E1657" s="835" t="s">
        <v>2267</v>
      </c>
      <c r="F1657" s="833" t="s">
        <v>2227</v>
      </c>
      <c r="G1657" s="833" t="s">
        <v>2552</v>
      </c>
      <c r="H1657" s="833" t="s">
        <v>606</v>
      </c>
      <c r="I1657" s="833" t="s">
        <v>2761</v>
      </c>
      <c r="J1657" s="833" t="s">
        <v>2762</v>
      </c>
      <c r="K1657" s="833" t="s">
        <v>2763</v>
      </c>
      <c r="L1657" s="836">
        <v>1659.44</v>
      </c>
      <c r="M1657" s="836">
        <v>84631.440000000031</v>
      </c>
      <c r="N1657" s="833">
        <v>51</v>
      </c>
      <c r="O1657" s="837">
        <v>48</v>
      </c>
      <c r="P1657" s="836">
        <v>74674.800000000032</v>
      </c>
      <c r="Q1657" s="838">
        <v>0.88235294117647067</v>
      </c>
      <c r="R1657" s="833">
        <v>45</v>
      </c>
      <c r="S1657" s="838">
        <v>0.88235294117647056</v>
      </c>
      <c r="T1657" s="837">
        <v>42</v>
      </c>
      <c r="U1657" s="839">
        <v>0.875</v>
      </c>
    </row>
    <row r="1658" spans="1:21" ht="14.45" customHeight="1" x14ac:dyDescent="0.2">
      <c r="A1658" s="832">
        <v>11</v>
      </c>
      <c r="B1658" s="833" t="s">
        <v>2224</v>
      </c>
      <c r="C1658" s="833" t="s">
        <v>2230</v>
      </c>
      <c r="D1658" s="834" t="s">
        <v>4292</v>
      </c>
      <c r="E1658" s="835" t="s">
        <v>2267</v>
      </c>
      <c r="F1658" s="833" t="s">
        <v>2227</v>
      </c>
      <c r="G1658" s="833" t="s">
        <v>2552</v>
      </c>
      <c r="H1658" s="833" t="s">
        <v>606</v>
      </c>
      <c r="I1658" s="833" t="s">
        <v>2477</v>
      </c>
      <c r="J1658" s="833" t="s">
        <v>2478</v>
      </c>
      <c r="K1658" s="833" t="s">
        <v>2479</v>
      </c>
      <c r="L1658" s="836">
        <v>1659.44</v>
      </c>
      <c r="M1658" s="836">
        <v>24891.599999999995</v>
      </c>
      <c r="N1658" s="833">
        <v>15</v>
      </c>
      <c r="O1658" s="837">
        <v>15</v>
      </c>
      <c r="P1658" s="836">
        <v>23232.159999999996</v>
      </c>
      <c r="Q1658" s="838">
        <v>0.93333333333333335</v>
      </c>
      <c r="R1658" s="833">
        <v>14</v>
      </c>
      <c r="S1658" s="838">
        <v>0.93333333333333335</v>
      </c>
      <c r="T1658" s="837">
        <v>14</v>
      </c>
      <c r="U1658" s="839">
        <v>0.93333333333333335</v>
      </c>
    </row>
    <row r="1659" spans="1:21" ht="14.45" customHeight="1" x14ac:dyDescent="0.2">
      <c r="A1659" s="832">
        <v>11</v>
      </c>
      <c r="B1659" s="833" t="s">
        <v>2224</v>
      </c>
      <c r="C1659" s="833" t="s">
        <v>2230</v>
      </c>
      <c r="D1659" s="834" t="s">
        <v>4292</v>
      </c>
      <c r="E1659" s="835" t="s">
        <v>2267</v>
      </c>
      <c r="F1659" s="833" t="s">
        <v>2227</v>
      </c>
      <c r="G1659" s="833" t="s">
        <v>2553</v>
      </c>
      <c r="H1659" s="833" t="s">
        <v>606</v>
      </c>
      <c r="I1659" s="833" t="s">
        <v>3741</v>
      </c>
      <c r="J1659" s="833" t="s">
        <v>3742</v>
      </c>
      <c r="K1659" s="833" t="s">
        <v>3743</v>
      </c>
      <c r="L1659" s="836">
        <v>19000</v>
      </c>
      <c r="M1659" s="836">
        <v>19000</v>
      </c>
      <c r="N1659" s="833">
        <v>1</v>
      </c>
      <c r="O1659" s="837">
        <v>1</v>
      </c>
      <c r="P1659" s="836"/>
      <c r="Q1659" s="838">
        <v>0</v>
      </c>
      <c r="R1659" s="833"/>
      <c r="S1659" s="838">
        <v>0</v>
      </c>
      <c r="T1659" s="837"/>
      <c r="U1659" s="839">
        <v>0</v>
      </c>
    </row>
    <row r="1660" spans="1:21" ht="14.45" customHeight="1" x14ac:dyDescent="0.2">
      <c r="A1660" s="832">
        <v>11</v>
      </c>
      <c r="B1660" s="833" t="s">
        <v>2224</v>
      </c>
      <c r="C1660" s="833" t="s">
        <v>2230</v>
      </c>
      <c r="D1660" s="834" t="s">
        <v>4292</v>
      </c>
      <c r="E1660" s="835" t="s">
        <v>2263</v>
      </c>
      <c r="F1660" s="833" t="s">
        <v>2225</v>
      </c>
      <c r="G1660" s="833" t="s">
        <v>2367</v>
      </c>
      <c r="H1660" s="833" t="s">
        <v>606</v>
      </c>
      <c r="I1660" s="833" t="s">
        <v>2368</v>
      </c>
      <c r="J1660" s="833" t="s">
        <v>2369</v>
      </c>
      <c r="K1660" s="833" t="s">
        <v>2370</v>
      </c>
      <c r="L1660" s="836">
        <v>23.49</v>
      </c>
      <c r="M1660" s="836">
        <v>23.49</v>
      </c>
      <c r="N1660" s="833">
        <v>1</v>
      </c>
      <c r="O1660" s="837">
        <v>1</v>
      </c>
      <c r="P1660" s="836">
        <v>23.49</v>
      </c>
      <c r="Q1660" s="838">
        <v>1</v>
      </c>
      <c r="R1660" s="833">
        <v>1</v>
      </c>
      <c r="S1660" s="838">
        <v>1</v>
      </c>
      <c r="T1660" s="837">
        <v>1</v>
      </c>
      <c r="U1660" s="839">
        <v>1</v>
      </c>
    </row>
    <row r="1661" spans="1:21" ht="14.45" customHeight="1" x14ac:dyDescent="0.2">
      <c r="A1661" s="832">
        <v>11</v>
      </c>
      <c r="B1661" s="833" t="s">
        <v>2224</v>
      </c>
      <c r="C1661" s="833" t="s">
        <v>2230</v>
      </c>
      <c r="D1661" s="834" t="s">
        <v>4292</v>
      </c>
      <c r="E1661" s="835" t="s">
        <v>2263</v>
      </c>
      <c r="F1661" s="833" t="s">
        <v>2225</v>
      </c>
      <c r="G1661" s="833" t="s">
        <v>2367</v>
      </c>
      <c r="H1661" s="833" t="s">
        <v>606</v>
      </c>
      <c r="I1661" s="833" t="s">
        <v>2557</v>
      </c>
      <c r="J1661" s="833" t="s">
        <v>2369</v>
      </c>
      <c r="K1661" s="833" t="s">
        <v>2558</v>
      </c>
      <c r="L1661" s="836">
        <v>70.48</v>
      </c>
      <c r="M1661" s="836">
        <v>70.48</v>
      </c>
      <c r="N1661" s="833">
        <v>1</v>
      </c>
      <c r="O1661" s="837">
        <v>1</v>
      </c>
      <c r="P1661" s="836">
        <v>70.48</v>
      </c>
      <c r="Q1661" s="838">
        <v>1</v>
      </c>
      <c r="R1661" s="833">
        <v>1</v>
      </c>
      <c r="S1661" s="838">
        <v>1</v>
      </c>
      <c r="T1661" s="837">
        <v>1</v>
      </c>
      <c r="U1661" s="839">
        <v>1</v>
      </c>
    </row>
    <row r="1662" spans="1:21" ht="14.45" customHeight="1" x14ac:dyDescent="0.2">
      <c r="A1662" s="832">
        <v>11</v>
      </c>
      <c r="B1662" s="833" t="s">
        <v>2224</v>
      </c>
      <c r="C1662" s="833" t="s">
        <v>2230</v>
      </c>
      <c r="D1662" s="834" t="s">
        <v>4292</v>
      </c>
      <c r="E1662" s="835" t="s">
        <v>2263</v>
      </c>
      <c r="F1662" s="833" t="s">
        <v>2225</v>
      </c>
      <c r="G1662" s="833" t="s">
        <v>2367</v>
      </c>
      <c r="H1662" s="833" t="s">
        <v>606</v>
      </c>
      <c r="I1662" s="833" t="s">
        <v>3394</v>
      </c>
      <c r="J1662" s="833" t="s">
        <v>2369</v>
      </c>
      <c r="K1662" s="833" t="s">
        <v>3395</v>
      </c>
      <c r="L1662" s="836">
        <v>0</v>
      </c>
      <c r="M1662" s="836">
        <v>0</v>
      </c>
      <c r="N1662" s="833">
        <v>1</v>
      </c>
      <c r="O1662" s="837">
        <v>0.5</v>
      </c>
      <c r="P1662" s="836"/>
      <c r="Q1662" s="838"/>
      <c r="R1662" s="833"/>
      <c r="S1662" s="838">
        <v>0</v>
      </c>
      <c r="T1662" s="837"/>
      <c r="U1662" s="839">
        <v>0</v>
      </c>
    </row>
    <row r="1663" spans="1:21" ht="14.45" customHeight="1" x14ac:dyDescent="0.2">
      <c r="A1663" s="832">
        <v>11</v>
      </c>
      <c r="B1663" s="833" t="s">
        <v>2224</v>
      </c>
      <c r="C1663" s="833" t="s">
        <v>2230</v>
      </c>
      <c r="D1663" s="834" t="s">
        <v>4292</v>
      </c>
      <c r="E1663" s="835" t="s">
        <v>2263</v>
      </c>
      <c r="F1663" s="833" t="s">
        <v>2225</v>
      </c>
      <c r="G1663" s="833" t="s">
        <v>2371</v>
      </c>
      <c r="H1663" s="833" t="s">
        <v>650</v>
      </c>
      <c r="I1663" s="833" t="s">
        <v>2099</v>
      </c>
      <c r="J1663" s="833" t="s">
        <v>659</v>
      </c>
      <c r="K1663" s="833" t="s">
        <v>1297</v>
      </c>
      <c r="L1663" s="836">
        <v>65.28</v>
      </c>
      <c r="M1663" s="836">
        <v>65.28</v>
      </c>
      <c r="N1663" s="833">
        <v>1</v>
      </c>
      <c r="O1663" s="837">
        <v>0.5</v>
      </c>
      <c r="P1663" s="836"/>
      <c r="Q1663" s="838">
        <v>0</v>
      </c>
      <c r="R1663" s="833"/>
      <c r="S1663" s="838">
        <v>0</v>
      </c>
      <c r="T1663" s="837"/>
      <c r="U1663" s="839">
        <v>0</v>
      </c>
    </row>
    <row r="1664" spans="1:21" ht="14.45" customHeight="1" x14ac:dyDescent="0.2">
      <c r="A1664" s="832">
        <v>11</v>
      </c>
      <c r="B1664" s="833" t="s">
        <v>2224</v>
      </c>
      <c r="C1664" s="833" t="s">
        <v>2230</v>
      </c>
      <c r="D1664" s="834" t="s">
        <v>4292</v>
      </c>
      <c r="E1664" s="835" t="s">
        <v>2263</v>
      </c>
      <c r="F1664" s="833" t="s">
        <v>2225</v>
      </c>
      <c r="G1664" s="833" t="s">
        <v>2372</v>
      </c>
      <c r="H1664" s="833" t="s">
        <v>650</v>
      </c>
      <c r="I1664" s="833" t="s">
        <v>1922</v>
      </c>
      <c r="J1664" s="833" t="s">
        <v>1923</v>
      </c>
      <c r="K1664" s="833" t="s">
        <v>1924</v>
      </c>
      <c r="L1664" s="836">
        <v>11.71</v>
      </c>
      <c r="M1664" s="836">
        <v>11.71</v>
      </c>
      <c r="N1664" s="833">
        <v>1</v>
      </c>
      <c r="O1664" s="837">
        <v>0.5</v>
      </c>
      <c r="P1664" s="836">
        <v>11.71</v>
      </c>
      <c r="Q1664" s="838">
        <v>1</v>
      </c>
      <c r="R1664" s="833">
        <v>1</v>
      </c>
      <c r="S1664" s="838">
        <v>1</v>
      </c>
      <c r="T1664" s="837">
        <v>0.5</v>
      </c>
      <c r="U1664" s="839">
        <v>1</v>
      </c>
    </row>
    <row r="1665" spans="1:21" ht="14.45" customHeight="1" x14ac:dyDescent="0.2">
      <c r="A1665" s="832">
        <v>11</v>
      </c>
      <c r="B1665" s="833" t="s">
        <v>2224</v>
      </c>
      <c r="C1665" s="833" t="s">
        <v>2230</v>
      </c>
      <c r="D1665" s="834" t="s">
        <v>4292</v>
      </c>
      <c r="E1665" s="835" t="s">
        <v>2263</v>
      </c>
      <c r="F1665" s="833" t="s">
        <v>2225</v>
      </c>
      <c r="G1665" s="833" t="s">
        <v>2375</v>
      </c>
      <c r="H1665" s="833" t="s">
        <v>606</v>
      </c>
      <c r="I1665" s="833" t="s">
        <v>2559</v>
      </c>
      <c r="J1665" s="833" t="s">
        <v>2377</v>
      </c>
      <c r="K1665" s="833" t="s">
        <v>2378</v>
      </c>
      <c r="L1665" s="836">
        <v>159.71</v>
      </c>
      <c r="M1665" s="836">
        <v>958.26</v>
      </c>
      <c r="N1665" s="833">
        <v>6</v>
      </c>
      <c r="O1665" s="837">
        <v>1.5</v>
      </c>
      <c r="P1665" s="836">
        <v>958.26</v>
      </c>
      <c r="Q1665" s="838">
        <v>1</v>
      </c>
      <c r="R1665" s="833">
        <v>6</v>
      </c>
      <c r="S1665" s="838">
        <v>1</v>
      </c>
      <c r="T1665" s="837">
        <v>1.5</v>
      </c>
      <c r="U1665" s="839">
        <v>1</v>
      </c>
    </row>
    <row r="1666" spans="1:21" ht="14.45" customHeight="1" x14ac:dyDescent="0.2">
      <c r="A1666" s="832">
        <v>11</v>
      </c>
      <c r="B1666" s="833" t="s">
        <v>2224</v>
      </c>
      <c r="C1666" s="833" t="s">
        <v>2230</v>
      </c>
      <c r="D1666" s="834" t="s">
        <v>4292</v>
      </c>
      <c r="E1666" s="835" t="s">
        <v>2263</v>
      </c>
      <c r="F1666" s="833" t="s">
        <v>2225</v>
      </c>
      <c r="G1666" s="833" t="s">
        <v>2375</v>
      </c>
      <c r="H1666" s="833" t="s">
        <v>606</v>
      </c>
      <c r="I1666" s="833" t="s">
        <v>2376</v>
      </c>
      <c r="J1666" s="833" t="s">
        <v>2377</v>
      </c>
      <c r="K1666" s="833" t="s">
        <v>2378</v>
      </c>
      <c r="L1666" s="836">
        <v>159.71</v>
      </c>
      <c r="M1666" s="836">
        <v>31462.869999999977</v>
      </c>
      <c r="N1666" s="833">
        <v>197</v>
      </c>
      <c r="O1666" s="837">
        <v>49</v>
      </c>
      <c r="P1666" s="836">
        <v>14533.60999999999</v>
      </c>
      <c r="Q1666" s="838">
        <v>0.46192893401015228</v>
      </c>
      <c r="R1666" s="833">
        <v>91</v>
      </c>
      <c r="S1666" s="838">
        <v>0.46192893401015228</v>
      </c>
      <c r="T1666" s="837">
        <v>22</v>
      </c>
      <c r="U1666" s="839">
        <v>0.44897959183673469</v>
      </c>
    </row>
    <row r="1667" spans="1:21" ht="14.45" customHeight="1" x14ac:dyDescent="0.2">
      <c r="A1667" s="832">
        <v>11</v>
      </c>
      <c r="B1667" s="833" t="s">
        <v>2224</v>
      </c>
      <c r="C1667" s="833" t="s">
        <v>2230</v>
      </c>
      <c r="D1667" s="834" t="s">
        <v>4292</v>
      </c>
      <c r="E1667" s="835" t="s">
        <v>2263</v>
      </c>
      <c r="F1667" s="833" t="s">
        <v>2225</v>
      </c>
      <c r="G1667" s="833" t="s">
        <v>2328</v>
      </c>
      <c r="H1667" s="833" t="s">
        <v>650</v>
      </c>
      <c r="I1667" s="833" t="s">
        <v>1880</v>
      </c>
      <c r="J1667" s="833" t="s">
        <v>989</v>
      </c>
      <c r="K1667" s="833" t="s">
        <v>1029</v>
      </c>
      <c r="L1667" s="836">
        <v>96.04</v>
      </c>
      <c r="M1667" s="836">
        <v>1248.52</v>
      </c>
      <c r="N1667" s="833">
        <v>13</v>
      </c>
      <c r="O1667" s="837">
        <v>5.5</v>
      </c>
      <c r="P1667" s="836">
        <v>1152.48</v>
      </c>
      <c r="Q1667" s="838">
        <v>0.92307692307692313</v>
      </c>
      <c r="R1667" s="833">
        <v>12</v>
      </c>
      <c r="S1667" s="838">
        <v>0.92307692307692313</v>
      </c>
      <c r="T1667" s="837">
        <v>4.5</v>
      </c>
      <c r="U1667" s="839">
        <v>0.81818181818181823</v>
      </c>
    </row>
    <row r="1668" spans="1:21" ht="14.45" customHeight="1" x14ac:dyDescent="0.2">
      <c r="A1668" s="832">
        <v>11</v>
      </c>
      <c r="B1668" s="833" t="s">
        <v>2224</v>
      </c>
      <c r="C1668" s="833" t="s">
        <v>2230</v>
      </c>
      <c r="D1668" s="834" t="s">
        <v>4292</v>
      </c>
      <c r="E1668" s="835" t="s">
        <v>2263</v>
      </c>
      <c r="F1668" s="833" t="s">
        <v>2225</v>
      </c>
      <c r="G1668" s="833" t="s">
        <v>2328</v>
      </c>
      <c r="H1668" s="833" t="s">
        <v>606</v>
      </c>
      <c r="I1668" s="833" t="s">
        <v>2363</v>
      </c>
      <c r="J1668" s="833" t="s">
        <v>989</v>
      </c>
      <c r="K1668" s="833" t="s">
        <v>2364</v>
      </c>
      <c r="L1668" s="836">
        <v>272.83</v>
      </c>
      <c r="M1668" s="836">
        <v>1909.81</v>
      </c>
      <c r="N1668" s="833">
        <v>7</v>
      </c>
      <c r="O1668" s="837">
        <v>2</v>
      </c>
      <c r="P1668" s="836">
        <v>818.49</v>
      </c>
      <c r="Q1668" s="838">
        <v>0.4285714285714286</v>
      </c>
      <c r="R1668" s="833">
        <v>3</v>
      </c>
      <c r="S1668" s="838">
        <v>0.42857142857142855</v>
      </c>
      <c r="T1668" s="837">
        <v>1</v>
      </c>
      <c r="U1668" s="839">
        <v>0.5</v>
      </c>
    </row>
    <row r="1669" spans="1:21" ht="14.45" customHeight="1" x14ac:dyDescent="0.2">
      <c r="A1669" s="832">
        <v>11</v>
      </c>
      <c r="B1669" s="833" t="s">
        <v>2224</v>
      </c>
      <c r="C1669" s="833" t="s">
        <v>2230</v>
      </c>
      <c r="D1669" s="834" t="s">
        <v>4292</v>
      </c>
      <c r="E1669" s="835" t="s">
        <v>2263</v>
      </c>
      <c r="F1669" s="833" t="s">
        <v>2225</v>
      </c>
      <c r="G1669" s="833" t="s">
        <v>2328</v>
      </c>
      <c r="H1669" s="833" t="s">
        <v>606</v>
      </c>
      <c r="I1669" s="833" t="s">
        <v>2363</v>
      </c>
      <c r="J1669" s="833" t="s">
        <v>989</v>
      </c>
      <c r="K1669" s="833" t="s">
        <v>2364</v>
      </c>
      <c r="L1669" s="836">
        <v>153.65</v>
      </c>
      <c r="M1669" s="836">
        <v>1075.5500000000002</v>
      </c>
      <c r="N1669" s="833">
        <v>7</v>
      </c>
      <c r="O1669" s="837">
        <v>1.5</v>
      </c>
      <c r="P1669" s="836">
        <v>921.90000000000009</v>
      </c>
      <c r="Q1669" s="838">
        <v>0.8571428571428571</v>
      </c>
      <c r="R1669" s="833">
        <v>6</v>
      </c>
      <c r="S1669" s="838">
        <v>0.8571428571428571</v>
      </c>
      <c r="T1669" s="837">
        <v>0.5</v>
      </c>
      <c r="U1669" s="839">
        <v>0.33333333333333331</v>
      </c>
    </row>
    <row r="1670" spans="1:21" ht="14.45" customHeight="1" x14ac:dyDescent="0.2">
      <c r="A1670" s="832">
        <v>11</v>
      </c>
      <c r="B1670" s="833" t="s">
        <v>2224</v>
      </c>
      <c r="C1670" s="833" t="s">
        <v>2230</v>
      </c>
      <c r="D1670" s="834" t="s">
        <v>4292</v>
      </c>
      <c r="E1670" s="835" t="s">
        <v>2263</v>
      </c>
      <c r="F1670" s="833" t="s">
        <v>2225</v>
      </c>
      <c r="G1670" s="833" t="s">
        <v>2328</v>
      </c>
      <c r="H1670" s="833" t="s">
        <v>606</v>
      </c>
      <c r="I1670" s="833" t="s">
        <v>2861</v>
      </c>
      <c r="J1670" s="833" t="s">
        <v>989</v>
      </c>
      <c r="K1670" s="833" t="s">
        <v>990</v>
      </c>
      <c r="L1670" s="836">
        <v>134.44999999999999</v>
      </c>
      <c r="M1670" s="836">
        <v>537.79999999999995</v>
      </c>
      <c r="N1670" s="833">
        <v>4</v>
      </c>
      <c r="O1670" s="837">
        <v>1</v>
      </c>
      <c r="P1670" s="836">
        <v>537.79999999999995</v>
      </c>
      <c r="Q1670" s="838">
        <v>1</v>
      </c>
      <c r="R1670" s="833">
        <v>4</v>
      </c>
      <c r="S1670" s="838">
        <v>1</v>
      </c>
      <c r="T1670" s="837">
        <v>1</v>
      </c>
      <c r="U1670" s="839">
        <v>1</v>
      </c>
    </row>
    <row r="1671" spans="1:21" ht="14.45" customHeight="1" x14ac:dyDescent="0.2">
      <c r="A1671" s="832">
        <v>11</v>
      </c>
      <c r="B1671" s="833" t="s">
        <v>2224</v>
      </c>
      <c r="C1671" s="833" t="s">
        <v>2230</v>
      </c>
      <c r="D1671" s="834" t="s">
        <v>4292</v>
      </c>
      <c r="E1671" s="835" t="s">
        <v>2263</v>
      </c>
      <c r="F1671" s="833" t="s">
        <v>2225</v>
      </c>
      <c r="G1671" s="833" t="s">
        <v>2795</v>
      </c>
      <c r="H1671" s="833" t="s">
        <v>606</v>
      </c>
      <c r="I1671" s="833" t="s">
        <v>3744</v>
      </c>
      <c r="J1671" s="833" t="s">
        <v>2863</v>
      </c>
      <c r="K1671" s="833" t="s">
        <v>3745</v>
      </c>
      <c r="L1671" s="836">
        <v>508.75</v>
      </c>
      <c r="M1671" s="836">
        <v>1017.5</v>
      </c>
      <c r="N1671" s="833">
        <v>2</v>
      </c>
      <c r="O1671" s="837">
        <v>1</v>
      </c>
      <c r="P1671" s="836">
        <v>508.75</v>
      </c>
      <c r="Q1671" s="838">
        <v>0.5</v>
      </c>
      <c r="R1671" s="833">
        <v>1</v>
      </c>
      <c r="S1671" s="838">
        <v>0.5</v>
      </c>
      <c r="T1671" s="837">
        <v>0.5</v>
      </c>
      <c r="U1671" s="839">
        <v>0.5</v>
      </c>
    </row>
    <row r="1672" spans="1:21" ht="14.45" customHeight="1" x14ac:dyDescent="0.2">
      <c r="A1672" s="832">
        <v>11</v>
      </c>
      <c r="B1672" s="833" t="s">
        <v>2224</v>
      </c>
      <c r="C1672" s="833" t="s">
        <v>2230</v>
      </c>
      <c r="D1672" s="834" t="s">
        <v>4292</v>
      </c>
      <c r="E1672" s="835" t="s">
        <v>2263</v>
      </c>
      <c r="F1672" s="833" t="s">
        <v>2225</v>
      </c>
      <c r="G1672" s="833" t="s">
        <v>2795</v>
      </c>
      <c r="H1672" s="833" t="s">
        <v>606</v>
      </c>
      <c r="I1672" s="833" t="s">
        <v>3744</v>
      </c>
      <c r="J1672" s="833" t="s">
        <v>2863</v>
      </c>
      <c r="K1672" s="833" t="s">
        <v>3745</v>
      </c>
      <c r="L1672" s="836">
        <v>220.75</v>
      </c>
      <c r="M1672" s="836">
        <v>220.75</v>
      </c>
      <c r="N1672" s="833">
        <v>1</v>
      </c>
      <c r="O1672" s="837">
        <v>0.5</v>
      </c>
      <c r="P1672" s="836">
        <v>220.75</v>
      </c>
      <c r="Q1672" s="838">
        <v>1</v>
      </c>
      <c r="R1672" s="833">
        <v>1</v>
      </c>
      <c r="S1672" s="838">
        <v>1</v>
      </c>
      <c r="T1672" s="837">
        <v>0.5</v>
      </c>
      <c r="U1672" s="839">
        <v>1</v>
      </c>
    </row>
    <row r="1673" spans="1:21" ht="14.45" customHeight="1" x14ac:dyDescent="0.2">
      <c r="A1673" s="832">
        <v>11</v>
      </c>
      <c r="B1673" s="833" t="s">
        <v>2224</v>
      </c>
      <c r="C1673" s="833" t="s">
        <v>2230</v>
      </c>
      <c r="D1673" s="834" t="s">
        <v>4292</v>
      </c>
      <c r="E1673" s="835" t="s">
        <v>2263</v>
      </c>
      <c r="F1673" s="833" t="s">
        <v>2225</v>
      </c>
      <c r="G1673" s="833" t="s">
        <v>2795</v>
      </c>
      <c r="H1673" s="833" t="s">
        <v>606</v>
      </c>
      <c r="I1673" s="833" t="s">
        <v>3155</v>
      </c>
      <c r="J1673" s="833" t="s">
        <v>2863</v>
      </c>
      <c r="K1673" s="833" t="s">
        <v>2866</v>
      </c>
      <c r="L1673" s="836">
        <v>1017.48</v>
      </c>
      <c r="M1673" s="836">
        <v>3052.44</v>
      </c>
      <c r="N1673" s="833">
        <v>3</v>
      </c>
      <c r="O1673" s="837">
        <v>1.5</v>
      </c>
      <c r="P1673" s="836">
        <v>2034.96</v>
      </c>
      <c r="Q1673" s="838">
        <v>0.66666666666666663</v>
      </c>
      <c r="R1673" s="833">
        <v>2</v>
      </c>
      <c r="S1673" s="838">
        <v>0.66666666666666663</v>
      </c>
      <c r="T1673" s="837">
        <v>1</v>
      </c>
      <c r="U1673" s="839">
        <v>0.66666666666666663</v>
      </c>
    </row>
    <row r="1674" spans="1:21" ht="14.45" customHeight="1" x14ac:dyDescent="0.2">
      <c r="A1674" s="832">
        <v>11</v>
      </c>
      <c r="B1674" s="833" t="s">
        <v>2224</v>
      </c>
      <c r="C1674" s="833" t="s">
        <v>2230</v>
      </c>
      <c r="D1674" s="834" t="s">
        <v>4292</v>
      </c>
      <c r="E1674" s="835" t="s">
        <v>2263</v>
      </c>
      <c r="F1674" s="833" t="s">
        <v>2225</v>
      </c>
      <c r="G1674" s="833" t="s">
        <v>2795</v>
      </c>
      <c r="H1674" s="833" t="s">
        <v>606</v>
      </c>
      <c r="I1674" s="833" t="s">
        <v>3704</v>
      </c>
      <c r="J1674" s="833" t="s">
        <v>2863</v>
      </c>
      <c r="K1674" s="833" t="s">
        <v>3705</v>
      </c>
      <c r="L1674" s="836">
        <v>1526.23</v>
      </c>
      <c r="M1674" s="836">
        <v>7631.1500000000005</v>
      </c>
      <c r="N1674" s="833">
        <v>5</v>
      </c>
      <c r="O1674" s="837">
        <v>2.5</v>
      </c>
      <c r="P1674" s="836">
        <v>4578.6900000000005</v>
      </c>
      <c r="Q1674" s="838">
        <v>0.6</v>
      </c>
      <c r="R1674" s="833">
        <v>3</v>
      </c>
      <c r="S1674" s="838">
        <v>0.6</v>
      </c>
      <c r="T1674" s="837">
        <v>1.5</v>
      </c>
      <c r="U1674" s="839">
        <v>0.6</v>
      </c>
    </row>
    <row r="1675" spans="1:21" ht="14.45" customHeight="1" x14ac:dyDescent="0.2">
      <c r="A1675" s="832">
        <v>11</v>
      </c>
      <c r="B1675" s="833" t="s">
        <v>2224</v>
      </c>
      <c r="C1675" s="833" t="s">
        <v>2230</v>
      </c>
      <c r="D1675" s="834" t="s">
        <v>4292</v>
      </c>
      <c r="E1675" s="835" t="s">
        <v>2263</v>
      </c>
      <c r="F1675" s="833" t="s">
        <v>2225</v>
      </c>
      <c r="G1675" s="833" t="s">
        <v>2795</v>
      </c>
      <c r="H1675" s="833" t="s">
        <v>606</v>
      </c>
      <c r="I1675" s="833" t="s">
        <v>3746</v>
      </c>
      <c r="J1675" s="833" t="s">
        <v>2797</v>
      </c>
      <c r="K1675" s="833" t="s">
        <v>3747</v>
      </c>
      <c r="L1675" s="836">
        <v>169.59</v>
      </c>
      <c r="M1675" s="836">
        <v>169.59</v>
      </c>
      <c r="N1675" s="833">
        <v>1</v>
      </c>
      <c r="O1675" s="837">
        <v>0.5</v>
      </c>
      <c r="P1675" s="836"/>
      <c r="Q1675" s="838">
        <v>0</v>
      </c>
      <c r="R1675" s="833"/>
      <c r="S1675" s="838">
        <v>0</v>
      </c>
      <c r="T1675" s="837"/>
      <c r="U1675" s="839">
        <v>0</v>
      </c>
    </row>
    <row r="1676" spans="1:21" ht="14.45" customHeight="1" x14ac:dyDescent="0.2">
      <c r="A1676" s="832">
        <v>11</v>
      </c>
      <c r="B1676" s="833" t="s">
        <v>2224</v>
      </c>
      <c r="C1676" s="833" t="s">
        <v>2230</v>
      </c>
      <c r="D1676" s="834" t="s">
        <v>4292</v>
      </c>
      <c r="E1676" s="835" t="s">
        <v>2263</v>
      </c>
      <c r="F1676" s="833" t="s">
        <v>2225</v>
      </c>
      <c r="G1676" s="833" t="s">
        <v>3603</v>
      </c>
      <c r="H1676" s="833" t="s">
        <v>606</v>
      </c>
      <c r="I1676" s="833" t="s">
        <v>3604</v>
      </c>
      <c r="J1676" s="833" t="s">
        <v>3605</v>
      </c>
      <c r="K1676" s="833" t="s">
        <v>1029</v>
      </c>
      <c r="L1676" s="836">
        <v>78.33</v>
      </c>
      <c r="M1676" s="836">
        <v>704.97</v>
      </c>
      <c r="N1676" s="833">
        <v>9</v>
      </c>
      <c r="O1676" s="837">
        <v>2.5</v>
      </c>
      <c r="P1676" s="836">
        <v>469.97999999999996</v>
      </c>
      <c r="Q1676" s="838">
        <v>0.66666666666666663</v>
      </c>
      <c r="R1676" s="833">
        <v>6</v>
      </c>
      <c r="S1676" s="838">
        <v>0.66666666666666663</v>
      </c>
      <c r="T1676" s="837">
        <v>1.5</v>
      </c>
      <c r="U1676" s="839">
        <v>0.6</v>
      </c>
    </row>
    <row r="1677" spans="1:21" ht="14.45" customHeight="1" x14ac:dyDescent="0.2">
      <c r="A1677" s="832">
        <v>11</v>
      </c>
      <c r="B1677" s="833" t="s">
        <v>2224</v>
      </c>
      <c r="C1677" s="833" t="s">
        <v>2230</v>
      </c>
      <c r="D1677" s="834" t="s">
        <v>4292</v>
      </c>
      <c r="E1677" s="835" t="s">
        <v>2263</v>
      </c>
      <c r="F1677" s="833" t="s">
        <v>2225</v>
      </c>
      <c r="G1677" s="833" t="s">
        <v>3105</v>
      </c>
      <c r="H1677" s="833" t="s">
        <v>606</v>
      </c>
      <c r="I1677" s="833" t="s">
        <v>3106</v>
      </c>
      <c r="J1677" s="833" t="s">
        <v>710</v>
      </c>
      <c r="K1677" s="833" t="s">
        <v>3107</v>
      </c>
      <c r="L1677" s="836">
        <v>37.61</v>
      </c>
      <c r="M1677" s="836">
        <v>37.61</v>
      </c>
      <c r="N1677" s="833">
        <v>1</v>
      </c>
      <c r="O1677" s="837">
        <v>0.5</v>
      </c>
      <c r="P1677" s="836"/>
      <c r="Q1677" s="838">
        <v>0</v>
      </c>
      <c r="R1677" s="833"/>
      <c r="S1677" s="838">
        <v>0</v>
      </c>
      <c r="T1677" s="837"/>
      <c r="U1677" s="839">
        <v>0</v>
      </c>
    </row>
    <row r="1678" spans="1:21" ht="14.45" customHeight="1" x14ac:dyDescent="0.2">
      <c r="A1678" s="832">
        <v>11</v>
      </c>
      <c r="B1678" s="833" t="s">
        <v>2224</v>
      </c>
      <c r="C1678" s="833" t="s">
        <v>2230</v>
      </c>
      <c r="D1678" s="834" t="s">
        <v>4292</v>
      </c>
      <c r="E1678" s="835" t="s">
        <v>2263</v>
      </c>
      <c r="F1678" s="833" t="s">
        <v>2225</v>
      </c>
      <c r="G1678" s="833" t="s">
        <v>3105</v>
      </c>
      <c r="H1678" s="833" t="s">
        <v>606</v>
      </c>
      <c r="I1678" s="833" t="s">
        <v>3748</v>
      </c>
      <c r="J1678" s="833" t="s">
        <v>710</v>
      </c>
      <c r="K1678" s="833" t="s">
        <v>2829</v>
      </c>
      <c r="L1678" s="836">
        <v>18.809999999999999</v>
      </c>
      <c r="M1678" s="836">
        <v>18.809999999999999</v>
      </c>
      <c r="N1678" s="833">
        <v>1</v>
      </c>
      <c r="O1678" s="837">
        <v>1</v>
      </c>
      <c r="P1678" s="836"/>
      <c r="Q1678" s="838">
        <v>0</v>
      </c>
      <c r="R1678" s="833"/>
      <c r="S1678" s="838">
        <v>0</v>
      </c>
      <c r="T1678" s="837"/>
      <c r="U1678" s="839">
        <v>0</v>
      </c>
    </row>
    <row r="1679" spans="1:21" ht="14.45" customHeight="1" x14ac:dyDescent="0.2">
      <c r="A1679" s="832">
        <v>11</v>
      </c>
      <c r="B1679" s="833" t="s">
        <v>2224</v>
      </c>
      <c r="C1679" s="833" t="s">
        <v>2230</v>
      </c>
      <c r="D1679" s="834" t="s">
        <v>4292</v>
      </c>
      <c r="E1679" s="835" t="s">
        <v>2263</v>
      </c>
      <c r="F1679" s="833" t="s">
        <v>2225</v>
      </c>
      <c r="G1679" s="833" t="s">
        <v>2381</v>
      </c>
      <c r="H1679" s="833" t="s">
        <v>606</v>
      </c>
      <c r="I1679" s="833" t="s">
        <v>2382</v>
      </c>
      <c r="J1679" s="833" t="s">
        <v>2383</v>
      </c>
      <c r="K1679" s="833" t="s">
        <v>2384</v>
      </c>
      <c r="L1679" s="836">
        <v>52.87</v>
      </c>
      <c r="M1679" s="836">
        <v>1110.27</v>
      </c>
      <c r="N1679" s="833">
        <v>21</v>
      </c>
      <c r="O1679" s="837">
        <v>13.5</v>
      </c>
      <c r="P1679" s="836">
        <v>370.09</v>
      </c>
      <c r="Q1679" s="838">
        <v>0.33333333333333331</v>
      </c>
      <c r="R1679" s="833">
        <v>7</v>
      </c>
      <c r="S1679" s="838">
        <v>0.33333333333333331</v>
      </c>
      <c r="T1679" s="837">
        <v>6</v>
      </c>
      <c r="U1679" s="839">
        <v>0.44444444444444442</v>
      </c>
    </row>
    <row r="1680" spans="1:21" ht="14.45" customHeight="1" x14ac:dyDescent="0.2">
      <c r="A1680" s="832">
        <v>11</v>
      </c>
      <c r="B1680" s="833" t="s">
        <v>2224</v>
      </c>
      <c r="C1680" s="833" t="s">
        <v>2230</v>
      </c>
      <c r="D1680" s="834" t="s">
        <v>4292</v>
      </c>
      <c r="E1680" s="835" t="s">
        <v>2263</v>
      </c>
      <c r="F1680" s="833" t="s">
        <v>2225</v>
      </c>
      <c r="G1680" s="833" t="s">
        <v>2381</v>
      </c>
      <c r="H1680" s="833" t="s">
        <v>606</v>
      </c>
      <c r="I1680" s="833" t="s">
        <v>2770</v>
      </c>
      <c r="J1680" s="833" t="s">
        <v>2579</v>
      </c>
      <c r="K1680" s="833" t="s">
        <v>2771</v>
      </c>
      <c r="L1680" s="836">
        <v>70.48</v>
      </c>
      <c r="M1680" s="836">
        <v>140.96</v>
      </c>
      <c r="N1680" s="833">
        <v>2</v>
      </c>
      <c r="O1680" s="837">
        <v>1.5</v>
      </c>
      <c r="P1680" s="836">
        <v>70.48</v>
      </c>
      <c r="Q1680" s="838">
        <v>0.5</v>
      </c>
      <c r="R1680" s="833">
        <v>1</v>
      </c>
      <c r="S1680" s="838">
        <v>0.5</v>
      </c>
      <c r="T1680" s="837">
        <v>0.5</v>
      </c>
      <c r="U1680" s="839">
        <v>0.33333333333333331</v>
      </c>
    </row>
    <row r="1681" spans="1:21" ht="14.45" customHeight="1" x14ac:dyDescent="0.2">
      <c r="A1681" s="832">
        <v>11</v>
      </c>
      <c r="B1681" s="833" t="s">
        <v>2224</v>
      </c>
      <c r="C1681" s="833" t="s">
        <v>2230</v>
      </c>
      <c r="D1681" s="834" t="s">
        <v>4292</v>
      </c>
      <c r="E1681" s="835" t="s">
        <v>2263</v>
      </c>
      <c r="F1681" s="833" t="s">
        <v>2225</v>
      </c>
      <c r="G1681" s="833" t="s">
        <v>2381</v>
      </c>
      <c r="H1681" s="833" t="s">
        <v>606</v>
      </c>
      <c r="I1681" s="833" t="s">
        <v>2578</v>
      </c>
      <c r="J1681" s="833" t="s">
        <v>2579</v>
      </c>
      <c r="K1681" s="833" t="s">
        <v>2580</v>
      </c>
      <c r="L1681" s="836">
        <v>234.94</v>
      </c>
      <c r="M1681" s="836">
        <v>704.81999999999994</v>
      </c>
      <c r="N1681" s="833">
        <v>3</v>
      </c>
      <c r="O1681" s="837">
        <v>1.5</v>
      </c>
      <c r="P1681" s="836"/>
      <c r="Q1681" s="838">
        <v>0</v>
      </c>
      <c r="R1681" s="833"/>
      <c r="S1681" s="838">
        <v>0</v>
      </c>
      <c r="T1681" s="837"/>
      <c r="U1681" s="839">
        <v>0</v>
      </c>
    </row>
    <row r="1682" spans="1:21" ht="14.45" customHeight="1" x14ac:dyDescent="0.2">
      <c r="A1682" s="832">
        <v>11</v>
      </c>
      <c r="B1682" s="833" t="s">
        <v>2224</v>
      </c>
      <c r="C1682" s="833" t="s">
        <v>2230</v>
      </c>
      <c r="D1682" s="834" t="s">
        <v>4292</v>
      </c>
      <c r="E1682" s="835" t="s">
        <v>2263</v>
      </c>
      <c r="F1682" s="833" t="s">
        <v>2225</v>
      </c>
      <c r="G1682" s="833" t="s">
        <v>2381</v>
      </c>
      <c r="H1682" s="833" t="s">
        <v>606</v>
      </c>
      <c r="I1682" s="833" t="s">
        <v>3338</v>
      </c>
      <c r="J1682" s="833" t="s">
        <v>3220</v>
      </c>
      <c r="K1682" s="833" t="s">
        <v>3339</v>
      </c>
      <c r="L1682" s="836">
        <v>0</v>
      </c>
      <c r="M1682" s="836">
        <v>0</v>
      </c>
      <c r="N1682" s="833">
        <v>1</v>
      </c>
      <c r="O1682" s="837">
        <v>1</v>
      </c>
      <c r="P1682" s="836">
        <v>0</v>
      </c>
      <c r="Q1682" s="838"/>
      <c r="R1682" s="833">
        <v>1</v>
      </c>
      <c r="S1682" s="838">
        <v>1</v>
      </c>
      <c r="T1682" s="837">
        <v>1</v>
      </c>
      <c r="U1682" s="839">
        <v>1</v>
      </c>
    </row>
    <row r="1683" spans="1:21" ht="14.45" customHeight="1" x14ac:dyDescent="0.2">
      <c r="A1683" s="832">
        <v>11</v>
      </c>
      <c r="B1683" s="833" t="s">
        <v>2224</v>
      </c>
      <c r="C1683" s="833" t="s">
        <v>2230</v>
      </c>
      <c r="D1683" s="834" t="s">
        <v>4292</v>
      </c>
      <c r="E1683" s="835" t="s">
        <v>2263</v>
      </c>
      <c r="F1683" s="833" t="s">
        <v>2225</v>
      </c>
      <c r="G1683" s="833" t="s">
        <v>2381</v>
      </c>
      <c r="H1683" s="833" t="s">
        <v>606</v>
      </c>
      <c r="I1683" s="833" t="s">
        <v>3749</v>
      </c>
      <c r="J1683" s="833" t="s">
        <v>3609</v>
      </c>
      <c r="K1683" s="833" t="s">
        <v>1934</v>
      </c>
      <c r="L1683" s="836">
        <v>35.25</v>
      </c>
      <c r="M1683" s="836">
        <v>70.5</v>
      </c>
      <c r="N1683" s="833">
        <v>2</v>
      </c>
      <c r="O1683" s="837">
        <v>0.5</v>
      </c>
      <c r="P1683" s="836">
        <v>70.5</v>
      </c>
      <c r="Q1683" s="838">
        <v>1</v>
      </c>
      <c r="R1683" s="833">
        <v>2</v>
      </c>
      <c r="S1683" s="838">
        <v>1</v>
      </c>
      <c r="T1683" s="837">
        <v>0.5</v>
      </c>
      <c r="U1683" s="839">
        <v>1</v>
      </c>
    </row>
    <row r="1684" spans="1:21" ht="14.45" customHeight="1" x14ac:dyDescent="0.2">
      <c r="A1684" s="832">
        <v>11</v>
      </c>
      <c r="B1684" s="833" t="s">
        <v>2224</v>
      </c>
      <c r="C1684" s="833" t="s">
        <v>2230</v>
      </c>
      <c r="D1684" s="834" t="s">
        <v>4292</v>
      </c>
      <c r="E1684" s="835" t="s">
        <v>2263</v>
      </c>
      <c r="F1684" s="833" t="s">
        <v>2225</v>
      </c>
      <c r="G1684" s="833" t="s">
        <v>2394</v>
      </c>
      <c r="H1684" s="833" t="s">
        <v>606</v>
      </c>
      <c r="I1684" s="833" t="s">
        <v>2395</v>
      </c>
      <c r="J1684" s="833" t="s">
        <v>707</v>
      </c>
      <c r="K1684" s="833" t="s">
        <v>2396</v>
      </c>
      <c r="L1684" s="836">
        <v>91.11</v>
      </c>
      <c r="M1684" s="836">
        <v>1093.32</v>
      </c>
      <c r="N1684" s="833">
        <v>12</v>
      </c>
      <c r="O1684" s="837">
        <v>7</v>
      </c>
      <c r="P1684" s="836">
        <v>455.55</v>
      </c>
      <c r="Q1684" s="838">
        <v>0.41666666666666669</v>
      </c>
      <c r="R1684" s="833">
        <v>5</v>
      </c>
      <c r="S1684" s="838">
        <v>0.41666666666666669</v>
      </c>
      <c r="T1684" s="837">
        <v>4</v>
      </c>
      <c r="U1684" s="839">
        <v>0.5714285714285714</v>
      </c>
    </row>
    <row r="1685" spans="1:21" ht="14.45" customHeight="1" x14ac:dyDescent="0.2">
      <c r="A1685" s="832">
        <v>11</v>
      </c>
      <c r="B1685" s="833" t="s">
        <v>2224</v>
      </c>
      <c r="C1685" s="833" t="s">
        <v>2230</v>
      </c>
      <c r="D1685" s="834" t="s">
        <v>4292</v>
      </c>
      <c r="E1685" s="835" t="s">
        <v>2263</v>
      </c>
      <c r="F1685" s="833" t="s">
        <v>2225</v>
      </c>
      <c r="G1685" s="833" t="s">
        <v>2394</v>
      </c>
      <c r="H1685" s="833" t="s">
        <v>606</v>
      </c>
      <c r="I1685" s="833" t="s">
        <v>2397</v>
      </c>
      <c r="J1685" s="833" t="s">
        <v>707</v>
      </c>
      <c r="K1685" s="833" t="s">
        <v>2396</v>
      </c>
      <c r="L1685" s="836">
        <v>91.11</v>
      </c>
      <c r="M1685" s="836">
        <v>364.44</v>
      </c>
      <c r="N1685" s="833">
        <v>4</v>
      </c>
      <c r="O1685" s="837">
        <v>3</v>
      </c>
      <c r="P1685" s="836">
        <v>91.11</v>
      </c>
      <c r="Q1685" s="838">
        <v>0.25</v>
      </c>
      <c r="R1685" s="833">
        <v>1</v>
      </c>
      <c r="S1685" s="838">
        <v>0.25</v>
      </c>
      <c r="T1685" s="837">
        <v>1</v>
      </c>
      <c r="U1685" s="839">
        <v>0.33333333333333331</v>
      </c>
    </row>
    <row r="1686" spans="1:21" ht="14.45" customHeight="1" x14ac:dyDescent="0.2">
      <c r="A1686" s="832">
        <v>11</v>
      </c>
      <c r="B1686" s="833" t="s">
        <v>2224</v>
      </c>
      <c r="C1686" s="833" t="s">
        <v>2230</v>
      </c>
      <c r="D1686" s="834" t="s">
        <v>4292</v>
      </c>
      <c r="E1686" s="835" t="s">
        <v>2263</v>
      </c>
      <c r="F1686" s="833" t="s">
        <v>2225</v>
      </c>
      <c r="G1686" s="833" t="s">
        <v>3750</v>
      </c>
      <c r="H1686" s="833" t="s">
        <v>606</v>
      </c>
      <c r="I1686" s="833" t="s">
        <v>3751</v>
      </c>
      <c r="J1686" s="833" t="s">
        <v>3752</v>
      </c>
      <c r="K1686" s="833" t="s">
        <v>1602</v>
      </c>
      <c r="L1686" s="836">
        <v>208.39</v>
      </c>
      <c r="M1686" s="836">
        <v>208.39</v>
      </c>
      <c r="N1686" s="833">
        <v>1</v>
      </c>
      <c r="O1686" s="837">
        <v>1</v>
      </c>
      <c r="P1686" s="836"/>
      <c r="Q1686" s="838">
        <v>0</v>
      </c>
      <c r="R1686" s="833"/>
      <c r="S1686" s="838">
        <v>0</v>
      </c>
      <c r="T1686" s="837"/>
      <c r="U1686" s="839">
        <v>0</v>
      </c>
    </row>
    <row r="1687" spans="1:21" ht="14.45" customHeight="1" x14ac:dyDescent="0.2">
      <c r="A1687" s="832">
        <v>11</v>
      </c>
      <c r="B1687" s="833" t="s">
        <v>2224</v>
      </c>
      <c r="C1687" s="833" t="s">
        <v>2230</v>
      </c>
      <c r="D1687" s="834" t="s">
        <v>4292</v>
      </c>
      <c r="E1687" s="835" t="s">
        <v>2263</v>
      </c>
      <c r="F1687" s="833" t="s">
        <v>2225</v>
      </c>
      <c r="G1687" s="833" t="s">
        <v>2398</v>
      </c>
      <c r="H1687" s="833" t="s">
        <v>606</v>
      </c>
      <c r="I1687" s="833" t="s">
        <v>2399</v>
      </c>
      <c r="J1687" s="833" t="s">
        <v>2400</v>
      </c>
      <c r="K1687" s="833" t="s">
        <v>2401</v>
      </c>
      <c r="L1687" s="836">
        <v>93.49</v>
      </c>
      <c r="M1687" s="836">
        <v>280.46999999999997</v>
      </c>
      <c r="N1687" s="833">
        <v>3</v>
      </c>
      <c r="O1687" s="837">
        <v>0.5</v>
      </c>
      <c r="P1687" s="836"/>
      <c r="Q1687" s="838">
        <v>0</v>
      </c>
      <c r="R1687" s="833"/>
      <c r="S1687" s="838">
        <v>0</v>
      </c>
      <c r="T1687" s="837"/>
      <c r="U1687" s="839">
        <v>0</v>
      </c>
    </row>
    <row r="1688" spans="1:21" ht="14.45" customHeight="1" x14ac:dyDescent="0.2">
      <c r="A1688" s="832">
        <v>11</v>
      </c>
      <c r="B1688" s="833" t="s">
        <v>2224</v>
      </c>
      <c r="C1688" s="833" t="s">
        <v>2230</v>
      </c>
      <c r="D1688" s="834" t="s">
        <v>4292</v>
      </c>
      <c r="E1688" s="835" t="s">
        <v>2263</v>
      </c>
      <c r="F1688" s="833" t="s">
        <v>2225</v>
      </c>
      <c r="G1688" s="833" t="s">
        <v>2398</v>
      </c>
      <c r="H1688" s="833" t="s">
        <v>606</v>
      </c>
      <c r="I1688" s="833" t="s">
        <v>3753</v>
      </c>
      <c r="J1688" s="833" t="s">
        <v>1289</v>
      </c>
      <c r="K1688" s="833" t="s">
        <v>3754</v>
      </c>
      <c r="L1688" s="836">
        <v>46.75</v>
      </c>
      <c r="M1688" s="836">
        <v>280.5</v>
      </c>
      <c r="N1688" s="833">
        <v>6</v>
      </c>
      <c r="O1688" s="837">
        <v>1</v>
      </c>
      <c r="P1688" s="836"/>
      <c r="Q1688" s="838">
        <v>0</v>
      </c>
      <c r="R1688" s="833"/>
      <c r="S1688" s="838">
        <v>0</v>
      </c>
      <c r="T1688" s="837"/>
      <c r="U1688" s="839">
        <v>0</v>
      </c>
    </row>
    <row r="1689" spans="1:21" ht="14.45" customHeight="1" x14ac:dyDescent="0.2">
      <c r="A1689" s="832">
        <v>11</v>
      </c>
      <c r="B1689" s="833" t="s">
        <v>2224</v>
      </c>
      <c r="C1689" s="833" t="s">
        <v>2230</v>
      </c>
      <c r="D1689" s="834" t="s">
        <v>4292</v>
      </c>
      <c r="E1689" s="835" t="s">
        <v>2263</v>
      </c>
      <c r="F1689" s="833" t="s">
        <v>2225</v>
      </c>
      <c r="G1689" s="833" t="s">
        <v>3755</v>
      </c>
      <c r="H1689" s="833" t="s">
        <v>606</v>
      </c>
      <c r="I1689" s="833" t="s">
        <v>3756</v>
      </c>
      <c r="J1689" s="833" t="s">
        <v>3757</v>
      </c>
      <c r="K1689" s="833" t="s">
        <v>3758</v>
      </c>
      <c r="L1689" s="836">
        <v>0</v>
      </c>
      <c r="M1689" s="836">
        <v>0</v>
      </c>
      <c r="N1689" s="833">
        <v>1</v>
      </c>
      <c r="O1689" s="837">
        <v>1</v>
      </c>
      <c r="P1689" s="836"/>
      <c r="Q1689" s="838"/>
      <c r="R1689" s="833"/>
      <c r="S1689" s="838">
        <v>0</v>
      </c>
      <c r="T1689" s="837"/>
      <c r="U1689" s="839">
        <v>0</v>
      </c>
    </row>
    <row r="1690" spans="1:21" ht="14.45" customHeight="1" x14ac:dyDescent="0.2">
      <c r="A1690" s="832">
        <v>11</v>
      </c>
      <c r="B1690" s="833" t="s">
        <v>2224</v>
      </c>
      <c r="C1690" s="833" t="s">
        <v>2230</v>
      </c>
      <c r="D1690" s="834" t="s">
        <v>4292</v>
      </c>
      <c r="E1690" s="835" t="s">
        <v>2263</v>
      </c>
      <c r="F1690" s="833" t="s">
        <v>2225</v>
      </c>
      <c r="G1690" s="833" t="s">
        <v>3511</v>
      </c>
      <c r="H1690" s="833" t="s">
        <v>606</v>
      </c>
      <c r="I1690" s="833" t="s">
        <v>3759</v>
      </c>
      <c r="J1690" s="833" t="s">
        <v>3760</v>
      </c>
      <c r="K1690" s="833" t="s">
        <v>3761</v>
      </c>
      <c r="L1690" s="836">
        <v>140.96</v>
      </c>
      <c r="M1690" s="836">
        <v>140.96</v>
      </c>
      <c r="N1690" s="833">
        <v>1</v>
      </c>
      <c r="O1690" s="837">
        <v>0.5</v>
      </c>
      <c r="P1690" s="836">
        <v>140.96</v>
      </c>
      <c r="Q1690" s="838">
        <v>1</v>
      </c>
      <c r="R1690" s="833">
        <v>1</v>
      </c>
      <c r="S1690" s="838">
        <v>1</v>
      </c>
      <c r="T1690" s="837">
        <v>0.5</v>
      </c>
      <c r="U1690" s="839">
        <v>1</v>
      </c>
    </row>
    <row r="1691" spans="1:21" ht="14.45" customHeight="1" x14ac:dyDescent="0.2">
      <c r="A1691" s="832">
        <v>11</v>
      </c>
      <c r="B1691" s="833" t="s">
        <v>2224</v>
      </c>
      <c r="C1691" s="833" t="s">
        <v>2230</v>
      </c>
      <c r="D1691" s="834" t="s">
        <v>4292</v>
      </c>
      <c r="E1691" s="835" t="s">
        <v>2263</v>
      </c>
      <c r="F1691" s="833" t="s">
        <v>2225</v>
      </c>
      <c r="G1691" s="833" t="s">
        <v>3762</v>
      </c>
      <c r="H1691" s="833" t="s">
        <v>606</v>
      </c>
      <c r="I1691" s="833" t="s">
        <v>3763</v>
      </c>
      <c r="J1691" s="833" t="s">
        <v>808</v>
      </c>
      <c r="K1691" s="833" t="s">
        <v>810</v>
      </c>
      <c r="L1691" s="836">
        <v>105.63</v>
      </c>
      <c r="M1691" s="836">
        <v>105.63</v>
      </c>
      <c r="N1691" s="833">
        <v>1</v>
      </c>
      <c r="O1691" s="837">
        <v>0.5</v>
      </c>
      <c r="P1691" s="836">
        <v>105.63</v>
      </c>
      <c r="Q1691" s="838">
        <v>1</v>
      </c>
      <c r="R1691" s="833">
        <v>1</v>
      </c>
      <c r="S1691" s="838">
        <v>1</v>
      </c>
      <c r="T1691" s="837">
        <v>0.5</v>
      </c>
      <c r="U1691" s="839">
        <v>1</v>
      </c>
    </row>
    <row r="1692" spans="1:21" ht="14.45" customHeight="1" x14ac:dyDescent="0.2">
      <c r="A1692" s="832">
        <v>11</v>
      </c>
      <c r="B1692" s="833" t="s">
        <v>2224</v>
      </c>
      <c r="C1692" s="833" t="s">
        <v>2230</v>
      </c>
      <c r="D1692" s="834" t="s">
        <v>4292</v>
      </c>
      <c r="E1692" s="835" t="s">
        <v>2263</v>
      </c>
      <c r="F1692" s="833" t="s">
        <v>2225</v>
      </c>
      <c r="G1692" s="833" t="s">
        <v>2890</v>
      </c>
      <c r="H1692" s="833" t="s">
        <v>606</v>
      </c>
      <c r="I1692" s="833" t="s">
        <v>2891</v>
      </c>
      <c r="J1692" s="833" t="s">
        <v>2892</v>
      </c>
      <c r="K1692" s="833" t="s">
        <v>2893</v>
      </c>
      <c r="L1692" s="836">
        <v>0</v>
      </c>
      <c r="M1692" s="836">
        <v>0</v>
      </c>
      <c r="N1692" s="833">
        <v>1</v>
      </c>
      <c r="O1692" s="837">
        <v>1</v>
      </c>
      <c r="P1692" s="836"/>
      <c r="Q1692" s="838"/>
      <c r="R1692" s="833"/>
      <c r="S1692" s="838">
        <v>0</v>
      </c>
      <c r="T1692" s="837"/>
      <c r="U1692" s="839">
        <v>0</v>
      </c>
    </row>
    <row r="1693" spans="1:21" ht="14.45" customHeight="1" x14ac:dyDescent="0.2">
      <c r="A1693" s="832">
        <v>11</v>
      </c>
      <c r="B1693" s="833" t="s">
        <v>2224</v>
      </c>
      <c r="C1693" s="833" t="s">
        <v>2230</v>
      </c>
      <c r="D1693" s="834" t="s">
        <v>4292</v>
      </c>
      <c r="E1693" s="835" t="s">
        <v>2263</v>
      </c>
      <c r="F1693" s="833" t="s">
        <v>2225</v>
      </c>
      <c r="G1693" s="833" t="s">
        <v>2894</v>
      </c>
      <c r="H1693" s="833" t="s">
        <v>606</v>
      </c>
      <c r="I1693" s="833" t="s">
        <v>3400</v>
      </c>
      <c r="J1693" s="833" t="s">
        <v>979</v>
      </c>
      <c r="K1693" s="833" t="s">
        <v>980</v>
      </c>
      <c r="L1693" s="836">
        <v>94.7</v>
      </c>
      <c r="M1693" s="836">
        <v>189.4</v>
      </c>
      <c r="N1693" s="833">
        <v>2</v>
      </c>
      <c r="O1693" s="837">
        <v>1.5</v>
      </c>
      <c r="P1693" s="836">
        <v>94.7</v>
      </c>
      <c r="Q1693" s="838">
        <v>0.5</v>
      </c>
      <c r="R1693" s="833">
        <v>1</v>
      </c>
      <c r="S1693" s="838">
        <v>0.5</v>
      </c>
      <c r="T1693" s="837">
        <v>0.5</v>
      </c>
      <c r="U1693" s="839">
        <v>0.33333333333333331</v>
      </c>
    </row>
    <row r="1694" spans="1:21" ht="14.45" customHeight="1" x14ac:dyDescent="0.2">
      <c r="A1694" s="832">
        <v>11</v>
      </c>
      <c r="B1694" s="833" t="s">
        <v>2224</v>
      </c>
      <c r="C1694" s="833" t="s">
        <v>2230</v>
      </c>
      <c r="D1694" s="834" t="s">
        <v>4292</v>
      </c>
      <c r="E1694" s="835" t="s">
        <v>2263</v>
      </c>
      <c r="F1694" s="833" t="s">
        <v>2225</v>
      </c>
      <c r="G1694" s="833" t="s">
        <v>2412</v>
      </c>
      <c r="H1694" s="833" t="s">
        <v>606</v>
      </c>
      <c r="I1694" s="833" t="s">
        <v>2413</v>
      </c>
      <c r="J1694" s="833" t="s">
        <v>2414</v>
      </c>
      <c r="K1694" s="833" t="s">
        <v>2415</v>
      </c>
      <c r="L1694" s="836">
        <v>159.71</v>
      </c>
      <c r="M1694" s="836">
        <v>8145.2100000000009</v>
      </c>
      <c r="N1694" s="833">
        <v>51</v>
      </c>
      <c r="O1694" s="837">
        <v>16.5</v>
      </c>
      <c r="P1694" s="836">
        <v>2395.65</v>
      </c>
      <c r="Q1694" s="838">
        <v>0.29411764705882348</v>
      </c>
      <c r="R1694" s="833">
        <v>15</v>
      </c>
      <c r="S1694" s="838">
        <v>0.29411764705882354</v>
      </c>
      <c r="T1694" s="837">
        <v>5.5</v>
      </c>
      <c r="U1694" s="839">
        <v>0.33333333333333331</v>
      </c>
    </row>
    <row r="1695" spans="1:21" ht="14.45" customHeight="1" x14ac:dyDescent="0.2">
      <c r="A1695" s="832">
        <v>11</v>
      </c>
      <c r="B1695" s="833" t="s">
        <v>2224</v>
      </c>
      <c r="C1695" s="833" t="s">
        <v>2230</v>
      </c>
      <c r="D1695" s="834" t="s">
        <v>4292</v>
      </c>
      <c r="E1695" s="835" t="s">
        <v>2263</v>
      </c>
      <c r="F1695" s="833" t="s">
        <v>2225</v>
      </c>
      <c r="G1695" s="833" t="s">
        <v>2412</v>
      </c>
      <c r="H1695" s="833" t="s">
        <v>606</v>
      </c>
      <c r="I1695" s="833" t="s">
        <v>2594</v>
      </c>
      <c r="J1695" s="833" t="s">
        <v>2414</v>
      </c>
      <c r="K1695" s="833" t="s">
        <v>2595</v>
      </c>
      <c r="L1695" s="836">
        <v>159.71</v>
      </c>
      <c r="M1695" s="836">
        <v>3353.91</v>
      </c>
      <c r="N1695" s="833">
        <v>21</v>
      </c>
      <c r="O1695" s="837">
        <v>7</v>
      </c>
      <c r="P1695" s="836">
        <v>958.26</v>
      </c>
      <c r="Q1695" s="838">
        <v>0.2857142857142857</v>
      </c>
      <c r="R1695" s="833">
        <v>6</v>
      </c>
      <c r="S1695" s="838">
        <v>0.2857142857142857</v>
      </c>
      <c r="T1695" s="837">
        <v>2</v>
      </c>
      <c r="U1695" s="839">
        <v>0.2857142857142857</v>
      </c>
    </row>
    <row r="1696" spans="1:21" ht="14.45" customHeight="1" x14ac:dyDescent="0.2">
      <c r="A1696" s="832">
        <v>11</v>
      </c>
      <c r="B1696" s="833" t="s">
        <v>2224</v>
      </c>
      <c r="C1696" s="833" t="s">
        <v>2230</v>
      </c>
      <c r="D1696" s="834" t="s">
        <v>4292</v>
      </c>
      <c r="E1696" s="835" t="s">
        <v>2263</v>
      </c>
      <c r="F1696" s="833" t="s">
        <v>2225</v>
      </c>
      <c r="G1696" s="833" t="s">
        <v>2313</v>
      </c>
      <c r="H1696" s="833" t="s">
        <v>606</v>
      </c>
      <c r="I1696" s="833" t="s">
        <v>2314</v>
      </c>
      <c r="J1696" s="833" t="s">
        <v>2315</v>
      </c>
      <c r="K1696" s="833" t="s">
        <v>2316</v>
      </c>
      <c r="L1696" s="836">
        <v>91.78</v>
      </c>
      <c r="M1696" s="836">
        <v>3579.4200000000005</v>
      </c>
      <c r="N1696" s="833">
        <v>39</v>
      </c>
      <c r="O1696" s="837">
        <v>9.5</v>
      </c>
      <c r="P1696" s="836">
        <v>1927.38</v>
      </c>
      <c r="Q1696" s="838">
        <v>0.53846153846153844</v>
      </c>
      <c r="R1696" s="833">
        <v>21</v>
      </c>
      <c r="S1696" s="838">
        <v>0.53846153846153844</v>
      </c>
      <c r="T1696" s="837">
        <v>5</v>
      </c>
      <c r="U1696" s="839">
        <v>0.52631578947368418</v>
      </c>
    </row>
    <row r="1697" spans="1:21" ht="14.45" customHeight="1" x14ac:dyDescent="0.2">
      <c r="A1697" s="832">
        <v>11</v>
      </c>
      <c r="B1697" s="833" t="s">
        <v>2224</v>
      </c>
      <c r="C1697" s="833" t="s">
        <v>2230</v>
      </c>
      <c r="D1697" s="834" t="s">
        <v>4292</v>
      </c>
      <c r="E1697" s="835" t="s">
        <v>2263</v>
      </c>
      <c r="F1697" s="833" t="s">
        <v>2225</v>
      </c>
      <c r="G1697" s="833" t="s">
        <v>2274</v>
      </c>
      <c r="H1697" s="833" t="s">
        <v>606</v>
      </c>
      <c r="I1697" s="833" t="s">
        <v>3764</v>
      </c>
      <c r="J1697" s="833" t="s">
        <v>2276</v>
      </c>
      <c r="K1697" s="833"/>
      <c r="L1697" s="836">
        <v>318.07</v>
      </c>
      <c r="M1697" s="836">
        <v>318.07</v>
      </c>
      <c r="N1697" s="833">
        <v>1</v>
      </c>
      <c r="O1697" s="837">
        <v>0.5</v>
      </c>
      <c r="P1697" s="836">
        <v>318.07</v>
      </c>
      <c r="Q1697" s="838">
        <v>1</v>
      </c>
      <c r="R1697" s="833">
        <v>1</v>
      </c>
      <c r="S1697" s="838">
        <v>1</v>
      </c>
      <c r="T1697" s="837">
        <v>0.5</v>
      </c>
      <c r="U1697" s="839">
        <v>1</v>
      </c>
    </row>
    <row r="1698" spans="1:21" ht="14.45" customHeight="1" x14ac:dyDescent="0.2">
      <c r="A1698" s="832">
        <v>11</v>
      </c>
      <c r="B1698" s="833" t="s">
        <v>2224</v>
      </c>
      <c r="C1698" s="833" t="s">
        <v>2230</v>
      </c>
      <c r="D1698" s="834" t="s">
        <v>4292</v>
      </c>
      <c r="E1698" s="835" t="s">
        <v>2263</v>
      </c>
      <c r="F1698" s="833" t="s">
        <v>2225</v>
      </c>
      <c r="G1698" s="833" t="s">
        <v>2600</v>
      </c>
      <c r="H1698" s="833" t="s">
        <v>606</v>
      </c>
      <c r="I1698" s="833" t="s">
        <v>2601</v>
      </c>
      <c r="J1698" s="833" t="s">
        <v>1040</v>
      </c>
      <c r="K1698" s="833" t="s">
        <v>2602</v>
      </c>
      <c r="L1698" s="836">
        <v>42.14</v>
      </c>
      <c r="M1698" s="836">
        <v>42.14</v>
      </c>
      <c r="N1698" s="833">
        <v>1</v>
      </c>
      <c r="O1698" s="837">
        <v>0.5</v>
      </c>
      <c r="P1698" s="836">
        <v>42.14</v>
      </c>
      <c r="Q1698" s="838">
        <v>1</v>
      </c>
      <c r="R1698" s="833">
        <v>1</v>
      </c>
      <c r="S1698" s="838">
        <v>1</v>
      </c>
      <c r="T1698" s="837">
        <v>0.5</v>
      </c>
      <c r="U1698" s="839">
        <v>1</v>
      </c>
    </row>
    <row r="1699" spans="1:21" ht="14.45" customHeight="1" x14ac:dyDescent="0.2">
      <c r="A1699" s="832">
        <v>11</v>
      </c>
      <c r="B1699" s="833" t="s">
        <v>2224</v>
      </c>
      <c r="C1699" s="833" t="s">
        <v>2230</v>
      </c>
      <c r="D1699" s="834" t="s">
        <v>4292</v>
      </c>
      <c r="E1699" s="835" t="s">
        <v>2263</v>
      </c>
      <c r="F1699" s="833" t="s">
        <v>2225</v>
      </c>
      <c r="G1699" s="833" t="s">
        <v>3615</v>
      </c>
      <c r="H1699" s="833" t="s">
        <v>606</v>
      </c>
      <c r="I1699" s="833" t="s">
        <v>3616</v>
      </c>
      <c r="J1699" s="833" t="s">
        <v>3617</v>
      </c>
      <c r="K1699" s="833" t="s">
        <v>3618</v>
      </c>
      <c r="L1699" s="836">
        <v>76.180000000000007</v>
      </c>
      <c r="M1699" s="836">
        <v>380.90000000000003</v>
      </c>
      <c r="N1699" s="833">
        <v>5</v>
      </c>
      <c r="O1699" s="837">
        <v>3.5</v>
      </c>
      <c r="P1699" s="836">
        <v>152.36000000000001</v>
      </c>
      <c r="Q1699" s="838">
        <v>0.4</v>
      </c>
      <c r="R1699" s="833">
        <v>2</v>
      </c>
      <c r="S1699" s="838">
        <v>0.4</v>
      </c>
      <c r="T1699" s="837">
        <v>0.5</v>
      </c>
      <c r="U1699" s="839">
        <v>0.14285714285714285</v>
      </c>
    </row>
    <row r="1700" spans="1:21" ht="14.45" customHeight="1" x14ac:dyDescent="0.2">
      <c r="A1700" s="832">
        <v>11</v>
      </c>
      <c r="B1700" s="833" t="s">
        <v>2224</v>
      </c>
      <c r="C1700" s="833" t="s">
        <v>2230</v>
      </c>
      <c r="D1700" s="834" t="s">
        <v>4292</v>
      </c>
      <c r="E1700" s="835" t="s">
        <v>2263</v>
      </c>
      <c r="F1700" s="833" t="s">
        <v>2225</v>
      </c>
      <c r="G1700" s="833" t="s">
        <v>2913</v>
      </c>
      <c r="H1700" s="833" t="s">
        <v>606</v>
      </c>
      <c r="I1700" s="833" t="s">
        <v>3111</v>
      </c>
      <c r="J1700" s="833" t="s">
        <v>3112</v>
      </c>
      <c r="K1700" s="833" t="s">
        <v>990</v>
      </c>
      <c r="L1700" s="836">
        <v>111.72</v>
      </c>
      <c r="M1700" s="836">
        <v>111.72</v>
      </c>
      <c r="N1700" s="833">
        <v>1</v>
      </c>
      <c r="O1700" s="837">
        <v>1</v>
      </c>
      <c r="P1700" s="836">
        <v>111.72</v>
      </c>
      <c r="Q1700" s="838">
        <v>1</v>
      </c>
      <c r="R1700" s="833">
        <v>1</v>
      </c>
      <c r="S1700" s="838">
        <v>1</v>
      </c>
      <c r="T1700" s="837">
        <v>1</v>
      </c>
      <c r="U1700" s="839">
        <v>1</v>
      </c>
    </row>
    <row r="1701" spans="1:21" ht="14.45" customHeight="1" x14ac:dyDescent="0.2">
      <c r="A1701" s="832">
        <v>11</v>
      </c>
      <c r="B1701" s="833" t="s">
        <v>2224</v>
      </c>
      <c r="C1701" s="833" t="s">
        <v>2230</v>
      </c>
      <c r="D1701" s="834" t="s">
        <v>4292</v>
      </c>
      <c r="E1701" s="835" t="s">
        <v>2263</v>
      </c>
      <c r="F1701" s="833" t="s">
        <v>2225</v>
      </c>
      <c r="G1701" s="833" t="s">
        <v>2353</v>
      </c>
      <c r="H1701" s="833" t="s">
        <v>606</v>
      </c>
      <c r="I1701" s="833" t="s">
        <v>2354</v>
      </c>
      <c r="J1701" s="833" t="s">
        <v>2355</v>
      </c>
      <c r="K1701" s="833" t="s">
        <v>2356</v>
      </c>
      <c r="L1701" s="836">
        <v>132.97999999999999</v>
      </c>
      <c r="M1701" s="836">
        <v>6117.08</v>
      </c>
      <c r="N1701" s="833">
        <v>46</v>
      </c>
      <c r="O1701" s="837">
        <v>5.5</v>
      </c>
      <c r="P1701" s="836">
        <v>3856.42</v>
      </c>
      <c r="Q1701" s="838">
        <v>0.63043478260869568</v>
      </c>
      <c r="R1701" s="833">
        <v>29</v>
      </c>
      <c r="S1701" s="838">
        <v>0.63043478260869568</v>
      </c>
      <c r="T1701" s="837">
        <v>5</v>
      </c>
      <c r="U1701" s="839">
        <v>0.90909090909090906</v>
      </c>
    </row>
    <row r="1702" spans="1:21" ht="14.45" customHeight="1" x14ac:dyDescent="0.2">
      <c r="A1702" s="832">
        <v>11</v>
      </c>
      <c r="B1702" s="833" t="s">
        <v>2224</v>
      </c>
      <c r="C1702" s="833" t="s">
        <v>2230</v>
      </c>
      <c r="D1702" s="834" t="s">
        <v>4292</v>
      </c>
      <c r="E1702" s="835" t="s">
        <v>2263</v>
      </c>
      <c r="F1702" s="833" t="s">
        <v>2225</v>
      </c>
      <c r="G1702" s="833" t="s">
        <v>2426</v>
      </c>
      <c r="H1702" s="833" t="s">
        <v>606</v>
      </c>
      <c r="I1702" s="833" t="s">
        <v>2427</v>
      </c>
      <c r="J1702" s="833" t="s">
        <v>2428</v>
      </c>
      <c r="K1702" s="833" t="s">
        <v>2429</v>
      </c>
      <c r="L1702" s="836">
        <v>1776.68</v>
      </c>
      <c r="M1702" s="836">
        <v>1776.68</v>
      </c>
      <c r="N1702" s="833">
        <v>1</v>
      </c>
      <c r="O1702" s="837">
        <v>1</v>
      </c>
      <c r="P1702" s="836"/>
      <c r="Q1702" s="838">
        <v>0</v>
      </c>
      <c r="R1702" s="833"/>
      <c r="S1702" s="838">
        <v>0</v>
      </c>
      <c r="T1702" s="837"/>
      <c r="U1702" s="839">
        <v>0</v>
      </c>
    </row>
    <row r="1703" spans="1:21" ht="14.45" customHeight="1" x14ac:dyDescent="0.2">
      <c r="A1703" s="832">
        <v>11</v>
      </c>
      <c r="B1703" s="833" t="s">
        <v>2224</v>
      </c>
      <c r="C1703" s="833" t="s">
        <v>2230</v>
      </c>
      <c r="D1703" s="834" t="s">
        <v>4292</v>
      </c>
      <c r="E1703" s="835" t="s">
        <v>2263</v>
      </c>
      <c r="F1703" s="833" t="s">
        <v>2225</v>
      </c>
      <c r="G1703" s="833" t="s">
        <v>2606</v>
      </c>
      <c r="H1703" s="833" t="s">
        <v>606</v>
      </c>
      <c r="I1703" s="833" t="s">
        <v>3765</v>
      </c>
      <c r="J1703" s="833" t="s">
        <v>3766</v>
      </c>
      <c r="K1703" s="833" t="s">
        <v>2609</v>
      </c>
      <c r="L1703" s="836">
        <v>663.86</v>
      </c>
      <c r="M1703" s="836">
        <v>3983.16</v>
      </c>
      <c r="N1703" s="833">
        <v>6</v>
      </c>
      <c r="O1703" s="837">
        <v>3</v>
      </c>
      <c r="P1703" s="836">
        <v>2655.44</v>
      </c>
      <c r="Q1703" s="838">
        <v>0.66666666666666674</v>
      </c>
      <c r="R1703" s="833">
        <v>4</v>
      </c>
      <c r="S1703" s="838">
        <v>0.66666666666666663</v>
      </c>
      <c r="T1703" s="837">
        <v>1.5</v>
      </c>
      <c r="U1703" s="839">
        <v>0.5</v>
      </c>
    </row>
    <row r="1704" spans="1:21" ht="14.45" customHeight="1" x14ac:dyDescent="0.2">
      <c r="A1704" s="832">
        <v>11</v>
      </c>
      <c r="B1704" s="833" t="s">
        <v>2224</v>
      </c>
      <c r="C1704" s="833" t="s">
        <v>2230</v>
      </c>
      <c r="D1704" s="834" t="s">
        <v>4292</v>
      </c>
      <c r="E1704" s="835" t="s">
        <v>2263</v>
      </c>
      <c r="F1704" s="833" t="s">
        <v>2225</v>
      </c>
      <c r="G1704" s="833" t="s">
        <v>3767</v>
      </c>
      <c r="H1704" s="833" t="s">
        <v>606</v>
      </c>
      <c r="I1704" s="833" t="s">
        <v>3768</v>
      </c>
      <c r="J1704" s="833" t="s">
        <v>3769</v>
      </c>
      <c r="K1704" s="833" t="s">
        <v>3770</v>
      </c>
      <c r="L1704" s="836">
        <v>7119.15</v>
      </c>
      <c r="M1704" s="836">
        <v>7119.15</v>
      </c>
      <c r="N1704" s="833">
        <v>1</v>
      </c>
      <c r="O1704" s="837">
        <v>0.5</v>
      </c>
      <c r="P1704" s="836">
        <v>7119.15</v>
      </c>
      <c r="Q1704" s="838">
        <v>1</v>
      </c>
      <c r="R1704" s="833">
        <v>1</v>
      </c>
      <c r="S1704" s="838">
        <v>1</v>
      </c>
      <c r="T1704" s="837">
        <v>0.5</v>
      </c>
      <c r="U1704" s="839">
        <v>1</v>
      </c>
    </row>
    <row r="1705" spans="1:21" ht="14.45" customHeight="1" x14ac:dyDescent="0.2">
      <c r="A1705" s="832">
        <v>11</v>
      </c>
      <c r="B1705" s="833" t="s">
        <v>2224</v>
      </c>
      <c r="C1705" s="833" t="s">
        <v>2230</v>
      </c>
      <c r="D1705" s="834" t="s">
        <v>4292</v>
      </c>
      <c r="E1705" s="835" t="s">
        <v>2263</v>
      </c>
      <c r="F1705" s="833" t="s">
        <v>2225</v>
      </c>
      <c r="G1705" s="833" t="s">
        <v>2331</v>
      </c>
      <c r="H1705" s="833" t="s">
        <v>606</v>
      </c>
      <c r="I1705" s="833" t="s">
        <v>2929</v>
      </c>
      <c r="J1705" s="833" t="s">
        <v>843</v>
      </c>
      <c r="K1705" s="833" t="s">
        <v>2930</v>
      </c>
      <c r="L1705" s="836">
        <v>0</v>
      </c>
      <c r="M1705" s="836">
        <v>0</v>
      </c>
      <c r="N1705" s="833">
        <v>17</v>
      </c>
      <c r="O1705" s="837">
        <v>10</v>
      </c>
      <c r="P1705" s="836">
        <v>0</v>
      </c>
      <c r="Q1705" s="838"/>
      <c r="R1705" s="833">
        <v>11</v>
      </c>
      <c r="S1705" s="838">
        <v>0.6470588235294118</v>
      </c>
      <c r="T1705" s="837">
        <v>6</v>
      </c>
      <c r="U1705" s="839">
        <v>0.6</v>
      </c>
    </row>
    <row r="1706" spans="1:21" ht="14.45" customHeight="1" x14ac:dyDescent="0.2">
      <c r="A1706" s="832">
        <v>11</v>
      </c>
      <c r="B1706" s="833" t="s">
        <v>2224</v>
      </c>
      <c r="C1706" s="833" t="s">
        <v>2230</v>
      </c>
      <c r="D1706" s="834" t="s">
        <v>4292</v>
      </c>
      <c r="E1706" s="835" t="s">
        <v>2263</v>
      </c>
      <c r="F1706" s="833" t="s">
        <v>2225</v>
      </c>
      <c r="G1706" s="833" t="s">
        <v>2625</v>
      </c>
      <c r="H1706" s="833" t="s">
        <v>606</v>
      </c>
      <c r="I1706" s="833" t="s">
        <v>2626</v>
      </c>
      <c r="J1706" s="833" t="s">
        <v>724</v>
      </c>
      <c r="K1706" s="833" t="s">
        <v>1115</v>
      </c>
      <c r="L1706" s="836">
        <v>38.56</v>
      </c>
      <c r="M1706" s="836">
        <v>115.68</v>
      </c>
      <c r="N1706" s="833">
        <v>3</v>
      </c>
      <c r="O1706" s="837">
        <v>2.5</v>
      </c>
      <c r="P1706" s="836"/>
      <c r="Q1706" s="838">
        <v>0</v>
      </c>
      <c r="R1706" s="833"/>
      <c r="S1706" s="838">
        <v>0</v>
      </c>
      <c r="T1706" s="837"/>
      <c r="U1706" s="839">
        <v>0</v>
      </c>
    </row>
    <row r="1707" spans="1:21" ht="14.45" customHeight="1" x14ac:dyDescent="0.2">
      <c r="A1707" s="832">
        <v>11</v>
      </c>
      <c r="B1707" s="833" t="s">
        <v>2224</v>
      </c>
      <c r="C1707" s="833" t="s">
        <v>2230</v>
      </c>
      <c r="D1707" s="834" t="s">
        <v>4292</v>
      </c>
      <c r="E1707" s="835" t="s">
        <v>2263</v>
      </c>
      <c r="F1707" s="833" t="s">
        <v>2225</v>
      </c>
      <c r="G1707" s="833" t="s">
        <v>2430</v>
      </c>
      <c r="H1707" s="833" t="s">
        <v>650</v>
      </c>
      <c r="I1707" s="833" t="s">
        <v>2431</v>
      </c>
      <c r="J1707" s="833" t="s">
        <v>2097</v>
      </c>
      <c r="K1707" s="833" t="s">
        <v>2432</v>
      </c>
      <c r="L1707" s="836">
        <v>140.96</v>
      </c>
      <c r="M1707" s="836">
        <v>140.96</v>
      </c>
      <c r="N1707" s="833">
        <v>1</v>
      </c>
      <c r="O1707" s="837">
        <v>0.5</v>
      </c>
      <c r="P1707" s="836"/>
      <c r="Q1707" s="838">
        <v>0</v>
      </c>
      <c r="R1707" s="833"/>
      <c r="S1707" s="838">
        <v>0</v>
      </c>
      <c r="T1707" s="837"/>
      <c r="U1707" s="839">
        <v>0</v>
      </c>
    </row>
    <row r="1708" spans="1:21" ht="14.45" customHeight="1" x14ac:dyDescent="0.2">
      <c r="A1708" s="832">
        <v>11</v>
      </c>
      <c r="B1708" s="833" t="s">
        <v>2224</v>
      </c>
      <c r="C1708" s="833" t="s">
        <v>2230</v>
      </c>
      <c r="D1708" s="834" t="s">
        <v>4292</v>
      </c>
      <c r="E1708" s="835" t="s">
        <v>2263</v>
      </c>
      <c r="F1708" s="833" t="s">
        <v>2225</v>
      </c>
      <c r="G1708" s="833" t="s">
        <v>2430</v>
      </c>
      <c r="H1708" s="833" t="s">
        <v>606</v>
      </c>
      <c r="I1708" s="833" t="s">
        <v>2812</v>
      </c>
      <c r="J1708" s="833" t="s">
        <v>2813</v>
      </c>
      <c r="K1708" s="833" t="s">
        <v>2814</v>
      </c>
      <c r="L1708" s="836">
        <v>70.48</v>
      </c>
      <c r="M1708" s="836">
        <v>70.48</v>
      </c>
      <c r="N1708" s="833">
        <v>1</v>
      </c>
      <c r="O1708" s="837">
        <v>1</v>
      </c>
      <c r="P1708" s="836"/>
      <c r="Q1708" s="838">
        <v>0</v>
      </c>
      <c r="R1708" s="833"/>
      <c r="S1708" s="838">
        <v>0</v>
      </c>
      <c r="T1708" s="837"/>
      <c r="U1708" s="839">
        <v>0</v>
      </c>
    </row>
    <row r="1709" spans="1:21" ht="14.45" customHeight="1" x14ac:dyDescent="0.2">
      <c r="A1709" s="832">
        <v>11</v>
      </c>
      <c r="B1709" s="833" t="s">
        <v>2224</v>
      </c>
      <c r="C1709" s="833" t="s">
        <v>2230</v>
      </c>
      <c r="D1709" s="834" t="s">
        <v>4292</v>
      </c>
      <c r="E1709" s="835" t="s">
        <v>2263</v>
      </c>
      <c r="F1709" s="833" t="s">
        <v>2225</v>
      </c>
      <c r="G1709" s="833" t="s">
        <v>2430</v>
      </c>
      <c r="H1709" s="833" t="s">
        <v>606</v>
      </c>
      <c r="I1709" s="833" t="s">
        <v>3771</v>
      </c>
      <c r="J1709" s="833" t="s">
        <v>2434</v>
      </c>
      <c r="K1709" s="833" t="s">
        <v>3772</v>
      </c>
      <c r="L1709" s="836">
        <v>234.94</v>
      </c>
      <c r="M1709" s="836">
        <v>234.94</v>
      </c>
      <c r="N1709" s="833">
        <v>1</v>
      </c>
      <c r="O1709" s="837">
        <v>1</v>
      </c>
      <c r="P1709" s="836"/>
      <c r="Q1709" s="838">
        <v>0</v>
      </c>
      <c r="R1709" s="833"/>
      <c r="S1709" s="838">
        <v>0</v>
      </c>
      <c r="T1709" s="837"/>
      <c r="U1709" s="839">
        <v>0</v>
      </c>
    </row>
    <row r="1710" spans="1:21" ht="14.45" customHeight="1" x14ac:dyDescent="0.2">
      <c r="A1710" s="832">
        <v>11</v>
      </c>
      <c r="B1710" s="833" t="s">
        <v>2224</v>
      </c>
      <c r="C1710" s="833" t="s">
        <v>2230</v>
      </c>
      <c r="D1710" s="834" t="s">
        <v>4292</v>
      </c>
      <c r="E1710" s="835" t="s">
        <v>2263</v>
      </c>
      <c r="F1710" s="833" t="s">
        <v>2225</v>
      </c>
      <c r="G1710" s="833" t="s">
        <v>2273</v>
      </c>
      <c r="H1710" s="833" t="s">
        <v>650</v>
      </c>
      <c r="I1710" s="833" t="s">
        <v>1819</v>
      </c>
      <c r="J1710" s="833" t="s">
        <v>765</v>
      </c>
      <c r="K1710" s="833" t="s">
        <v>1820</v>
      </c>
      <c r="L1710" s="836">
        <v>368.16</v>
      </c>
      <c r="M1710" s="836">
        <v>1104.48</v>
      </c>
      <c r="N1710" s="833">
        <v>3</v>
      </c>
      <c r="O1710" s="837">
        <v>2</v>
      </c>
      <c r="P1710" s="836">
        <v>1104.48</v>
      </c>
      <c r="Q1710" s="838">
        <v>1</v>
      </c>
      <c r="R1710" s="833">
        <v>3</v>
      </c>
      <c r="S1710" s="838">
        <v>1</v>
      </c>
      <c r="T1710" s="837">
        <v>2</v>
      </c>
      <c r="U1710" s="839">
        <v>1</v>
      </c>
    </row>
    <row r="1711" spans="1:21" ht="14.45" customHeight="1" x14ac:dyDescent="0.2">
      <c r="A1711" s="832">
        <v>11</v>
      </c>
      <c r="B1711" s="833" t="s">
        <v>2224</v>
      </c>
      <c r="C1711" s="833" t="s">
        <v>2230</v>
      </c>
      <c r="D1711" s="834" t="s">
        <v>4292</v>
      </c>
      <c r="E1711" s="835" t="s">
        <v>2263</v>
      </c>
      <c r="F1711" s="833" t="s">
        <v>2225</v>
      </c>
      <c r="G1711" s="833" t="s">
        <v>2273</v>
      </c>
      <c r="H1711" s="833" t="s">
        <v>650</v>
      </c>
      <c r="I1711" s="833" t="s">
        <v>1821</v>
      </c>
      <c r="J1711" s="833" t="s">
        <v>765</v>
      </c>
      <c r="K1711" s="833" t="s">
        <v>1822</v>
      </c>
      <c r="L1711" s="836">
        <v>736.33</v>
      </c>
      <c r="M1711" s="836">
        <v>56697.41000000004</v>
      </c>
      <c r="N1711" s="833">
        <v>77</v>
      </c>
      <c r="O1711" s="837">
        <v>35.5</v>
      </c>
      <c r="P1711" s="836">
        <v>41970.810000000041</v>
      </c>
      <c r="Q1711" s="838">
        <v>0.74025974025974051</v>
      </c>
      <c r="R1711" s="833">
        <v>57</v>
      </c>
      <c r="S1711" s="838">
        <v>0.74025974025974028</v>
      </c>
      <c r="T1711" s="837">
        <v>28</v>
      </c>
      <c r="U1711" s="839">
        <v>0.78873239436619713</v>
      </c>
    </row>
    <row r="1712" spans="1:21" ht="14.45" customHeight="1" x14ac:dyDescent="0.2">
      <c r="A1712" s="832">
        <v>11</v>
      </c>
      <c r="B1712" s="833" t="s">
        <v>2224</v>
      </c>
      <c r="C1712" s="833" t="s">
        <v>2230</v>
      </c>
      <c r="D1712" s="834" t="s">
        <v>4292</v>
      </c>
      <c r="E1712" s="835" t="s">
        <v>2263</v>
      </c>
      <c r="F1712" s="833" t="s">
        <v>2225</v>
      </c>
      <c r="G1712" s="833" t="s">
        <v>2273</v>
      </c>
      <c r="H1712" s="833" t="s">
        <v>650</v>
      </c>
      <c r="I1712" s="833" t="s">
        <v>1825</v>
      </c>
      <c r="J1712" s="833" t="s">
        <v>765</v>
      </c>
      <c r="K1712" s="833" t="s">
        <v>1826</v>
      </c>
      <c r="L1712" s="836">
        <v>490.89</v>
      </c>
      <c r="M1712" s="836">
        <v>13254.029999999999</v>
      </c>
      <c r="N1712" s="833">
        <v>27</v>
      </c>
      <c r="O1712" s="837">
        <v>12</v>
      </c>
      <c r="P1712" s="836">
        <v>7854.24</v>
      </c>
      <c r="Q1712" s="838">
        <v>0.59259259259259267</v>
      </c>
      <c r="R1712" s="833">
        <v>16</v>
      </c>
      <c r="S1712" s="838">
        <v>0.59259259259259256</v>
      </c>
      <c r="T1712" s="837">
        <v>8</v>
      </c>
      <c r="U1712" s="839">
        <v>0.66666666666666663</v>
      </c>
    </row>
    <row r="1713" spans="1:21" ht="14.45" customHeight="1" x14ac:dyDescent="0.2">
      <c r="A1713" s="832">
        <v>11</v>
      </c>
      <c r="B1713" s="833" t="s">
        <v>2224</v>
      </c>
      <c r="C1713" s="833" t="s">
        <v>2230</v>
      </c>
      <c r="D1713" s="834" t="s">
        <v>4292</v>
      </c>
      <c r="E1713" s="835" t="s">
        <v>2263</v>
      </c>
      <c r="F1713" s="833" t="s">
        <v>2225</v>
      </c>
      <c r="G1713" s="833" t="s">
        <v>2273</v>
      </c>
      <c r="H1713" s="833" t="s">
        <v>650</v>
      </c>
      <c r="I1713" s="833" t="s">
        <v>1823</v>
      </c>
      <c r="J1713" s="833" t="s">
        <v>765</v>
      </c>
      <c r="K1713" s="833" t="s">
        <v>1824</v>
      </c>
      <c r="L1713" s="836">
        <v>1154.68</v>
      </c>
      <c r="M1713" s="836">
        <v>3464.04</v>
      </c>
      <c r="N1713" s="833">
        <v>3</v>
      </c>
      <c r="O1713" s="837">
        <v>0.5</v>
      </c>
      <c r="P1713" s="836">
        <v>3464.04</v>
      </c>
      <c r="Q1713" s="838">
        <v>1</v>
      </c>
      <c r="R1713" s="833">
        <v>3</v>
      </c>
      <c r="S1713" s="838">
        <v>1</v>
      </c>
      <c r="T1713" s="837">
        <v>0.5</v>
      </c>
      <c r="U1713" s="839">
        <v>1</v>
      </c>
    </row>
    <row r="1714" spans="1:21" ht="14.45" customHeight="1" x14ac:dyDescent="0.2">
      <c r="A1714" s="832">
        <v>11</v>
      </c>
      <c r="B1714" s="833" t="s">
        <v>2224</v>
      </c>
      <c r="C1714" s="833" t="s">
        <v>2230</v>
      </c>
      <c r="D1714" s="834" t="s">
        <v>4292</v>
      </c>
      <c r="E1714" s="835" t="s">
        <v>2263</v>
      </c>
      <c r="F1714" s="833" t="s">
        <v>2225</v>
      </c>
      <c r="G1714" s="833" t="s">
        <v>2273</v>
      </c>
      <c r="H1714" s="833" t="s">
        <v>650</v>
      </c>
      <c r="I1714" s="833" t="s">
        <v>1817</v>
      </c>
      <c r="J1714" s="833" t="s">
        <v>765</v>
      </c>
      <c r="K1714" s="833" t="s">
        <v>1818</v>
      </c>
      <c r="L1714" s="836">
        <v>923.74</v>
      </c>
      <c r="M1714" s="836">
        <v>24017.239999999998</v>
      </c>
      <c r="N1714" s="833">
        <v>26</v>
      </c>
      <c r="O1714" s="837">
        <v>13</v>
      </c>
      <c r="P1714" s="836">
        <v>16627.32</v>
      </c>
      <c r="Q1714" s="838">
        <v>0.6923076923076924</v>
      </c>
      <c r="R1714" s="833">
        <v>18</v>
      </c>
      <c r="S1714" s="838">
        <v>0.69230769230769229</v>
      </c>
      <c r="T1714" s="837">
        <v>9</v>
      </c>
      <c r="U1714" s="839">
        <v>0.69230769230769229</v>
      </c>
    </row>
    <row r="1715" spans="1:21" ht="14.45" customHeight="1" x14ac:dyDescent="0.2">
      <c r="A1715" s="832">
        <v>11</v>
      </c>
      <c r="B1715" s="833" t="s">
        <v>2224</v>
      </c>
      <c r="C1715" s="833" t="s">
        <v>2230</v>
      </c>
      <c r="D1715" s="834" t="s">
        <v>4292</v>
      </c>
      <c r="E1715" s="835" t="s">
        <v>2263</v>
      </c>
      <c r="F1715" s="833" t="s">
        <v>2225</v>
      </c>
      <c r="G1715" s="833" t="s">
        <v>2335</v>
      </c>
      <c r="H1715" s="833" t="s">
        <v>606</v>
      </c>
      <c r="I1715" s="833" t="s">
        <v>2336</v>
      </c>
      <c r="J1715" s="833" t="s">
        <v>668</v>
      </c>
      <c r="K1715" s="833" t="s">
        <v>2337</v>
      </c>
      <c r="L1715" s="836">
        <v>35.25</v>
      </c>
      <c r="M1715" s="836">
        <v>881.25</v>
      </c>
      <c r="N1715" s="833">
        <v>25</v>
      </c>
      <c r="O1715" s="837">
        <v>16.5</v>
      </c>
      <c r="P1715" s="836">
        <v>458.25</v>
      </c>
      <c r="Q1715" s="838">
        <v>0.52</v>
      </c>
      <c r="R1715" s="833">
        <v>13</v>
      </c>
      <c r="S1715" s="838">
        <v>0.52</v>
      </c>
      <c r="T1715" s="837">
        <v>9.5</v>
      </c>
      <c r="U1715" s="839">
        <v>0.5757575757575758</v>
      </c>
    </row>
    <row r="1716" spans="1:21" ht="14.45" customHeight="1" x14ac:dyDescent="0.2">
      <c r="A1716" s="832">
        <v>11</v>
      </c>
      <c r="B1716" s="833" t="s">
        <v>2224</v>
      </c>
      <c r="C1716" s="833" t="s">
        <v>2230</v>
      </c>
      <c r="D1716" s="834" t="s">
        <v>4292</v>
      </c>
      <c r="E1716" s="835" t="s">
        <v>2263</v>
      </c>
      <c r="F1716" s="833" t="s">
        <v>2225</v>
      </c>
      <c r="G1716" s="833" t="s">
        <v>2335</v>
      </c>
      <c r="H1716" s="833" t="s">
        <v>606</v>
      </c>
      <c r="I1716" s="833" t="s">
        <v>2357</v>
      </c>
      <c r="J1716" s="833" t="s">
        <v>668</v>
      </c>
      <c r="K1716" s="833" t="s">
        <v>2358</v>
      </c>
      <c r="L1716" s="836">
        <v>35.25</v>
      </c>
      <c r="M1716" s="836">
        <v>4617.75</v>
      </c>
      <c r="N1716" s="833">
        <v>131</v>
      </c>
      <c r="O1716" s="837">
        <v>95</v>
      </c>
      <c r="P1716" s="836">
        <v>2467.5</v>
      </c>
      <c r="Q1716" s="838">
        <v>0.53435114503816794</v>
      </c>
      <c r="R1716" s="833">
        <v>70</v>
      </c>
      <c r="S1716" s="838">
        <v>0.53435114503816794</v>
      </c>
      <c r="T1716" s="837">
        <v>50.5</v>
      </c>
      <c r="U1716" s="839">
        <v>0.53157894736842104</v>
      </c>
    </row>
    <row r="1717" spans="1:21" ht="14.45" customHeight="1" x14ac:dyDescent="0.2">
      <c r="A1717" s="832">
        <v>11</v>
      </c>
      <c r="B1717" s="833" t="s">
        <v>2224</v>
      </c>
      <c r="C1717" s="833" t="s">
        <v>2230</v>
      </c>
      <c r="D1717" s="834" t="s">
        <v>4292</v>
      </c>
      <c r="E1717" s="835" t="s">
        <v>2263</v>
      </c>
      <c r="F1717" s="833" t="s">
        <v>2225</v>
      </c>
      <c r="G1717" s="833" t="s">
        <v>2335</v>
      </c>
      <c r="H1717" s="833" t="s">
        <v>606</v>
      </c>
      <c r="I1717" s="833" t="s">
        <v>2359</v>
      </c>
      <c r="J1717" s="833" t="s">
        <v>2360</v>
      </c>
      <c r="K1717" s="833" t="s">
        <v>2361</v>
      </c>
      <c r="L1717" s="836">
        <v>35.25</v>
      </c>
      <c r="M1717" s="836">
        <v>35.25</v>
      </c>
      <c r="N1717" s="833">
        <v>1</v>
      </c>
      <c r="O1717" s="837">
        <v>0.5</v>
      </c>
      <c r="P1717" s="836"/>
      <c r="Q1717" s="838">
        <v>0</v>
      </c>
      <c r="R1717" s="833"/>
      <c r="S1717" s="838">
        <v>0</v>
      </c>
      <c r="T1717" s="837"/>
      <c r="U1717" s="839">
        <v>0</v>
      </c>
    </row>
    <row r="1718" spans="1:21" ht="14.45" customHeight="1" x14ac:dyDescent="0.2">
      <c r="A1718" s="832">
        <v>11</v>
      </c>
      <c r="B1718" s="833" t="s">
        <v>2224</v>
      </c>
      <c r="C1718" s="833" t="s">
        <v>2230</v>
      </c>
      <c r="D1718" s="834" t="s">
        <v>4292</v>
      </c>
      <c r="E1718" s="835" t="s">
        <v>2263</v>
      </c>
      <c r="F1718" s="833" t="s">
        <v>2225</v>
      </c>
      <c r="G1718" s="833" t="s">
        <v>2335</v>
      </c>
      <c r="H1718" s="833" t="s">
        <v>606</v>
      </c>
      <c r="I1718" s="833" t="s">
        <v>2946</v>
      </c>
      <c r="J1718" s="833" t="s">
        <v>668</v>
      </c>
      <c r="K1718" s="833" t="s">
        <v>2947</v>
      </c>
      <c r="L1718" s="836">
        <v>17.62</v>
      </c>
      <c r="M1718" s="836">
        <v>70.48</v>
      </c>
      <c r="N1718" s="833">
        <v>4</v>
      </c>
      <c r="O1718" s="837">
        <v>4</v>
      </c>
      <c r="P1718" s="836">
        <v>52.86</v>
      </c>
      <c r="Q1718" s="838">
        <v>0.75</v>
      </c>
      <c r="R1718" s="833">
        <v>3</v>
      </c>
      <c r="S1718" s="838">
        <v>0.75</v>
      </c>
      <c r="T1718" s="837">
        <v>3</v>
      </c>
      <c r="U1718" s="839">
        <v>0.75</v>
      </c>
    </row>
    <row r="1719" spans="1:21" ht="14.45" customHeight="1" x14ac:dyDescent="0.2">
      <c r="A1719" s="832">
        <v>11</v>
      </c>
      <c r="B1719" s="833" t="s">
        <v>2224</v>
      </c>
      <c r="C1719" s="833" t="s">
        <v>2230</v>
      </c>
      <c r="D1719" s="834" t="s">
        <v>4292</v>
      </c>
      <c r="E1719" s="835" t="s">
        <v>2263</v>
      </c>
      <c r="F1719" s="833" t="s">
        <v>2225</v>
      </c>
      <c r="G1719" s="833" t="s">
        <v>2816</v>
      </c>
      <c r="H1719" s="833" t="s">
        <v>606</v>
      </c>
      <c r="I1719" s="833" t="s">
        <v>3773</v>
      </c>
      <c r="J1719" s="833" t="s">
        <v>778</v>
      </c>
      <c r="K1719" s="833" t="s">
        <v>3774</v>
      </c>
      <c r="L1719" s="836">
        <v>32.25</v>
      </c>
      <c r="M1719" s="836">
        <v>32.25</v>
      </c>
      <c r="N1719" s="833">
        <v>1</v>
      </c>
      <c r="O1719" s="837">
        <v>1</v>
      </c>
      <c r="P1719" s="836"/>
      <c r="Q1719" s="838">
        <v>0</v>
      </c>
      <c r="R1719" s="833"/>
      <c r="S1719" s="838">
        <v>0</v>
      </c>
      <c r="T1719" s="837"/>
      <c r="U1719" s="839">
        <v>0</v>
      </c>
    </row>
    <row r="1720" spans="1:21" ht="14.45" customHeight="1" x14ac:dyDescent="0.2">
      <c r="A1720" s="832">
        <v>11</v>
      </c>
      <c r="B1720" s="833" t="s">
        <v>2224</v>
      </c>
      <c r="C1720" s="833" t="s">
        <v>2230</v>
      </c>
      <c r="D1720" s="834" t="s">
        <v>4292</v>
      </c>
      <c r="E1720" s="835" t="s">
        <v>2263</v>
      </c>
      <c r="F1720" s="833" t="s">
        <v>2225</v>
      </c>
      <c r="G1720" s="833" t="s">
        <v>2816</v>
      </c>
      <c r="H1720" s="833" t="s">
        <v>606</v>
      </c>
      <c r="I1720" s="833" t="s">
        <v>3775</v>
      </c>
      <c r="J1720" s="833" t="s">
        <v>778</v>
      </c>
      <c r="K1720" s="833" t="s">
        <v>3776</v>
      </c>
      <c r="L1720" s="836">
        <v>103.67</v>
      </c>
      <c r="M1720" s="836">
        <v>207.34</v>
      </c>
      <c r="N1720" s="833">
        <v>2</v>
      </c>
      <c r="O1720" s="837">
        <v>1</v>
      </c>
      <c r="P1720" s="836"/>
      <c r="Q1720" s="838">
        <v>0</v>
      </c>
      <c r="R1720" s="833"/>
      <c r="S1720" s="838">
        <v>0</v>
      </c>
      <c r="T1720" s="837"/>
      <c r="U1720" s="839">
        <v>0</v>
      </c>
    </row>
    <row r="1721" spans="1:21" ht="14.45" customHeight="1" x14ac:dyDescent="0.2">
      <c r="A1721" s="832">
        <v>11</v>
      </c>
      <c r="B1721" s="833" t="s">
        <v>2224</v>
      </c>
      <c r="C1721" s="833" t="s">
        <v>2230</v>
      </c>
      <c r="D1721" s="834" t="s">
        <v>4292</v>
      </c>
      <c r="E1721" s="835" t="s">
        <v>2263</v>
      </c>
      <c r="F1721" s="833" t="s">
        <v>2225</v>
      </c>
      <c r="G1721" s="833" t="s">
        <v>2816</v>
      </c>
      <c r="H1721" s="833" t="s">
        <v>606</v>
      </c>
      <c r="I1721" s="833" t="s">
        <v>3344</v>
      </c>
      <c r="J1721" s="833" t="s">
        <v>778</v>
      </c>
      <c r="K1721" s="833" t="s">
        <v>3345</v>
      </c>
      <c r="L1721" s="836">
        <v>32.25</v>
      </c>
      <c r="M1721" s="836">
        <v>129</v>
      </c>
      <c r="N1721" s="833">
        <v>4</v>
      </c>
      <c r="O1721" s="837">
        <v>2</v>
      </c>
      <c r="P1721" s="836">
        <v>64.5</v>
      </c>
      <c r="Q1721" s="838">
        <v>0.5</v>
      </c>
      <c r="R1721" s="833">
        <v>2</v>
      </c>
      <c r="S1721" s="838">
        <v>0.5</v>
      </c>
      <c r="T1721" s="837">
        <v>1</v>
      </c>
      <c r="U1721" s="839">
        <v>0.5</v>
      </c>
    </row>
    <row r="1722" spans="1:21" ht="14.45" customHeight="1" x14ac:dyDescent="0.2">
      <c r="A1722" s="832">
        <v>11</v>
      </c>
      <c r="B1722" s="833" t="s">
        <v>2224</v>
      </c>
      <c r="C1722" s="833" t="s">
        <v>2230</v>
      </c>
      <c r="D1722" s="834" t="s">
        <v>4292</v>
      </c>
      <c r="E1722" s="835" t="s">
        <v>2263</v>
      </c>
      <c r="F1722" s="833" t="s">
        <v>2225</v>
      </c>
      <c r="G1722" s="833" t="s">
        <v>2816</v>
      </c>
      <c r="H1722" s="833" t="s">
        <v>606</v>
      </c>
      <c r="I1722" s="833" t="s">
        <v>3777</v>
      </c>
      <c r="J1722" s="833" t="s">
        <v>778</v>
      </c>
      <c r="K1722" s="833" t="s">
        <v>3184</v>
      </c>
      <c r="L1722" s="836">
        <v>185.26</v>
      </c>
      <c r="M1722" s="836">
        <v>555.78</v>
      </c>
      <c r="N1722" s="833">
        <v>3</v>
      </c>
      <c r="O1722" s="837">
        <v>2</v>
      </c>
      <c r="P1722" s="836">
        <v>370.52</v>
      </c>
      <c r="Q1722" s="838">
        <v>0.66666666666666663</v>
      </c>
      <c r="R1722" s="833">
        <v>2</v>
      </c>
      <c r="S1722" s="838">
        <v>0.66666666666666663</v>
      </c>
      <c r="T1722" s="837">
        <v>1</v>
      </c>
      <c r="U1722" s="839">
        <v>0.5</v>
      </c>
    </row>
    <row r="1723" spans="1:21" ht="14.45" customHeight="1" x14ac:dyDescent="0.2">
      <c r="A1723" s="832">
        <v>11</v>
      </c>
      <c r="B1723" s="833" t="s">
        <v>2224</v>
      </c>
      <c r="C1723" s="833" t="s">
        <v>2230</v>
      </c>
      <c r="D1723" s="834" t="s">
        <v>4292</v>
      </c>
      <c r="E1723" s="835" t="s">
        <v>2263</v>
      </c>
      <c r="F1723" s="833" t="s">
        <v>2225</v>
      </c>
      <c r="G1723" s="833" t="s">
        <v>2816</v>
      </c>
      <c r="H1723" s="833" t="s">
        <v>606</v>
      </c>
      <c r="I1723" s="833" t="s">
        <v>3777</v>
      </c>
      <c r="J1723" s="833" t="s">
        <v>778</v>
      </c>
      <c r="K1723" s="833" t="s">
        <v>3184</v>
      </c>
      <c r="L1723" s="836">
        <v>103.67</v>
      </c>
      <c r="M1723" s="836">
        <v>518.35</v>
      </c>
      <c r="N1723" s="833">
        <v>5</v>
      </c>
      <c r="O1723" s="837">
        <v>3.5</v>
      </c>
      <c r="P1723" s="836">
        <v>518.35</v>
      </c>
      <c r="Q1723" s="838">
        <v>1</v>
      </c>
      <c r="R1723" s="833">
        <v>5</v>
      </c>
      <c r="S1723" s="838">
        <v>1</v>
      </c>
      <c r="T1723" s="837">
        <v>3.5</v>
      </c>
      <c r="U1723" s="839">
        <v>1</v>
      </c>
    </row>
    <row r="1724" spans="1:21" ht="14.45" customHeight="1" x14ac:dyDescent="0.2">
      <c r="A1724" s="832">
        <v>11</v>
      </c>
      <c r="B1724" s="833" t="s">
        <v>2224</v>
      </c>
      <c r="C1724" s="833" t="s">
        <v>2230</v>
      </c>
      <c r="D1724" s="834" t="s">
        <v>4292</v>
      </c>
      <c r="E1724" s="835" t="s">
        <v>2263</v>
      </c>
      <c r="F1724" s="833" t="s">
        <v>2225</v>
      </c>
      <c r="G1724" s="833" t="s">
        <v>2816</v>
      </c>
      <c r="H1724" s="833" t="s">
        <v>606</v>
      </c>
      <c r="I1724" s="833" t="s">
        <v>3778</v>
      </c>
      <c r="J1724" s="833" t="s">
        <v>3779</v>
      </c>
      <c r="K1724" s="833" t="s">
        <v>3780</v>
      </c>
      <c r="L1724" s="836">
        <v>115.18</v>
      </c>
      <c r="M1724" s="836">
        <v>230.36</v>
      </c>
      <c r="N1724" s="833">
        <v>2</v>
      </c>
      <c r="O1724" s="837">
        <v>1.5</v>
      </c>
      <c r="P1724" s="836">
        <v>115.18</v>
      </c>
      <c r="Q1724" s="838">
        <v>0.5</v>
      </c>
      <c r="R1724" s="833">
        <v>1</v>
      </c>
      <c r="S1724" s="838">
        <v>0.5</v>
      </c>
      <c r="T1724" s="837">
        <v>0.5</v>
      </c>
      <c r="U1724" s="839">
        <v>0.33333333333333331</v>
      </c>
    </row>
    <row r="1725" spans="1:21" ht="14.45" customHeight="1" x14ac:dyDescent="0.2">
      <c r="A1725" s="832">
        <v>11</v>
      </c>
      <c r="B1725" s="833" t="s">
        <v>2224</v>
      </c>
      <c r="C1725" s="833" t="s">
        <v>2230</v>
      </c>
      <c r="D1725" s="834" t="s">
        <v>4292</v>
      </c>
      <c r="E1725" s="835" t="s">
        <v>2263</v>
      </c>
      <c r="F1725" s="833" t="s">
        <v>2225</v>
      </c>
      <c r="G1725" s="833" t="s">
        <v>2820</v>
      </c>
      <c r="H1725" s="833" t="s">
        <v>650</v>
      </c>
      <c r="I1725" s="833" t="s">
        <v>1835</v>
      </c>
      <c r="J1725" s="833" t="s">
        <v>787</v>
      </c>
      <c r="K1725" s="833" t="s">
        <v>1836</v>
      </c>
      <c r="L1725" s="836">
        <v>0</v>
      </c>
      <c r="M1725" s="836">
        <v>0</v>
      </c>
      <c r="N1725" s="833">
        <v>3</v>
      </c>
      <c r="O1725" s="837">
        <v>2.5</v>
      </c>
      <c r="P1725" s="836"/>
      <c r="Q1725" s="838"/>
      <c r="R1725" s="833"/>
      <c r="S1725" s="838">
        <v>0</v>
      </c>
      <c r="T1725" s="837"/>
      <c r="U1725" s="839">
        <v>0</v>
      </c>
    </row>
    <row r="1726" spans="1:21" ht="14.45" customHeight="1" x14ac:dyDescent="0.2">
      <c r="A1726" s="832">
        <v>11</v>
      </c>
      <c r="B1726" s="833" t="s">
        <v>2224</v>
      </c>
      <c r="C1726" s="833" t="s">
        <v>2230</v>
      </c>
      <c r="D1726" s="834" t="s">
        <v>4292</v>
      </c>
      <c r="E1726" s="835" t="s">
        <v>2263</v>
      </c>
      <c r="F1726" s="833" t="s">
        <v>2225</v>
      </c>
      <c r="G1726" s="833" t="s">
        <v>2820</v>
      </c>
      <c r="H1726" s="833" t="s">
        <v>650</v>
      </c>
      <c r="I1726" s="833" t="s">
        <v>1960</v>
      </c>
      <c r="J1726" s="833" t="s">
        <v>787</v>
      </c>
      <c r="K1726" s="833" t="s">
        <v>1961</v>
      </c>
      <c r="L1726" s="836">
        <v>0</v>
      </c>
      <c r="M1726" s="836">
        <v>0</v>
      </c>
      <c r="N1726" s="833">
        <v>1</v>
      </c>
      <c r="O1726" s="837">
        <v>1</v>
      </c>
      <c r="P1726" s="836"/>
      <c r="Q1726" s="838"/>
      <c r="R1726" s="833"/>
      <c r="S1726" s="838">
        <v>0</v>
      </c>
      <c r="T1726" s="837"/>
      <c r="U1726" s="839">
        <v>0</v>
      </c>
    </row>
    <row r="1727" spans="1:21" ht="14.45" customHeight="1" x14ac:dyDescent="0.2">
      <c r="A1727" s="832">
        <v>11</v>
      </c>
      <c r="B1727" s="833" t="s">
        <v>2224</v>
      </c>
      <c r="C1727" s="833" t="s">
        <v>2230</v>
      </c>
      <c r="D1727" s="834" t="s">
        <v>4292</v>
      </c>
      <c r="E1727" s="835" t="s">
        <v>2263</v>
      </c>
      <c r="F1727" s="833" t="s">
        <v>2225</v>
      </c>
      <c r="G1727" s="833" t="s">
        <v>3781</v>
      </c>
      <c r="H1727" s="833" t="s">
        <v>606</v>
      </c>
      <c r="I1727" s="833" t="s">
        <v>3782</v>
      </c>
      <c r="J1727" s="833" t="s">
        <v>3783</v>
      </c>
      <c r="K1727" s="833" t="s">
        <v>3784</v>
      </c>
      <c r="L1727" s="836">
        <v>173.31</v>
      </c>
      <c r="M1727" s="836">
        <v>173.31</v>
      </c>
      <c r="N1727" s="833">
        <v>1</v>
      </c>
      <c r="O1727" s="837">
        <v>1</v>
      </c>
      <c r="P1727" s="836"/>
      <c r="Q1727" s="838">
        <v>0</v>
      </c>
      <c r="R1727" s="833"/>
      <c r="S1727" s="838">
        <v>0</v>
      </c>
      <c r="T1727" s="837"/>
      <c r="U1727" s="839">
        <v>0</v>
      </c>
    </row>
    <row r="1728" spans="1:21" ht="14.45" customHeight="1" x14ac:dyDescent="0.2">
      <c r="A1728" s="832">
        <v>11</v>
      </c>
      <c r="B1728" s="833" t="s">
        <v>2224</v>
      </c>
      <c r="C1728" s="833" t="s">
        <v>2230</v>
      </c>
      <c r="D1728" s="834" t="s">
        <v>4292</v>
      </c>
      <c r="E1728" s="835" t="s">
        <v>2263</v>
      </c>
      <c r="F1728" s="833" t="s">
        <v>2225</v>
      </c>
      <c r="G1728" s="833" t="s">
        <v>2956</v>
      </c>
      <c r="H1728" s="833" t="s">
        <v>606</v>
      </c>
      <c r="I1728" s="833" t="s">
        <v>2957</v>
      </c>
      <c r="J1728" s="833" t="s">
        <v>653</v>
      </c>
      <c r="K1728" s="833" t="s">
        <v>2958</v>
      </c>
      <c r="L1728" s="836">
        <v>127.91</v>
      </c>
      <c r="M1728" s="836">
        <v>127.91</v>
      </c>
      <c r="N1728" s="833">
        <v>1</v>
      </c>
      <c r="O1728" s="837">
        <v>0.5</v>
      </c>
      <c r="P1728" s="836"/>
      <c r="Q1728" s="838">
        <v>0</v>
      </c>
      <c r="R1728" s="833"/>
      <c r="S1728" s="838">
        <v>0</v>
      </c>
      <c r="T1728" s="837"/>
      <c r="U1728" s="839">
        <v>0</v>
      </c>
    </row>
    <row r="1729" spans="1:21" ht="14.45" customHeight="1" x14ac:dyDescent="0.2">
      <c r="A1729" s="832">
        <v>11</v>
      </c>
      <c r="B1729" s="833" t="s">
        <v>2224</v>
      </c>
      <c r="C1729" s="833" t="s">
        <v>2230</v>
      </c>
      <c r="D1729" s="834" t="s">
        <v>4292</v>
      </c>
      <c r="E1729" s="835" t="s">
        <v>2263</v>
      </c>
      <c r="F1729" s="833" t="s">
        <v>2225</v>
      </c>
      <c r="G1729" s="833" t="s">
        <v>3430</v>
      </c>
      <c r="H1729" s="833" t="s">
        <v>606</v>
      </c>
      <c r="I1729" s="833" t="s">
        <v>3785</v>
      </c>
      <c r="J1729" s="833" t="s">
        <v>1228</v>
      </c>
      <c r="K1729" s="833" t="s">
        <v>3432</v>
      </c>
      <c r="L1729" s="836">
        <v>54.55</v>
      </c>
      <c r="M1729" s="836">
        <v>109.1</v>
      </c>
      <c r="N1729" s="833">
        <v>2</v>
      </c>
      <c r="O1729" s="837">
        <v>0.5</v>
      </c>
      <c r="P1729" s="836"/>
      <c r="Q1729" s="838">
        <v>0</v>
      </c>
      <c r="R1729" s="833"/>
      <c r="S1729" s="838">
        <v>0</v>
      </c>
      <c r="T1729" s="837"/>
      <c r="U1729" s="839">
        <v>0</v>
      </c>
    </row>
    <row r="1730" spans="1:21" ht="14.45" customHeight="1" x14ac:dyDescent="0.2">
      <c r="A1730" s="832">
        <v>11</v>
      </c>
      <c r="B1730" s="833" t="s">
        <v>2224</v>
      </c>
      <c r="C1730" s="833" t="s">
        <v>2230</v>
      </c>
      <c r="D1730" s="834" t="s">
        <v>4292</v>
      </c>
      <c r="E1730" s="835" t="s">
        <v>2263</v>
      </c>
      <c r="F1730" s="833" t="s">
        <v>2225</v>
      </c>
      <c r="G1730" s="833" t="s">
        <v>3786</v>
      </c>
      <c r="H1730" s="833" t="s">
        <v>606</v>
      </c>
      <c r="I1730" s="833" t="s">
        <v>3787</v>
      </c>
      <c r="J1730" s="833" t="s">
        <v>3788</v>
      </c>
      <c r="K1730" s="833" t="s">
        <v>3789</v>
      </c>
      <c r="L1730" s="836">
        <v>500.74</v>
      </c>
      <c r="M1730" s="836">
        <v>3505.1800000000003</v>
      </c>
      <c r="N1730" s="833">
        <v>7</v>
      </c>
      <c r="O1730" s="837">
        <v>2.5</v>
      </c>
      <c r="P1730" s="836">
        <v>1502.22</v>
      </c>
      <c r="Q1730" s="838">
        <v>0.42857142857142855</v>
      </c>
      <c r="R1730" s="833">
        <v>3</v>
      </c>
      <c r="S1730" s="838">
        <v>0.42857142857142855</v>
      </c>
      <c r="T1730" s="837">
        <v>0.5</v>
      </c>
      <c r="U1730" s="839">
        <v>0.2</v>
      </c>
    </row>
    <row r="1731" spans="1:21" ht="14.45" customHeight="1" x14ac:dyDescent="0.2">
      <c r="A1731" s="832">
        <v>11</v>
      </c>
      <c r="B1731" s="833" t="s">
        <v>2224</v>
      </c>
      <c r="C1731" s="833" t="s">
        <v>2230</v>
      </c>
      <c r="D1731" s="834" t="s">
        <v>4292</v>
      </c>
      <c r="E1731" s="835" t="s">
        <v>2263</v>
      </c>
      <c r="F1731" s="833" t="s">
        <v>2225</v>
      </c>
      <c r="G1731" s="833" t="s">
        <v>2317</v>
      </c>
      <c r="H1731" s="833" t="s">
        <v>650</v>
      </c>
      <c r="I1731" s="833" t="s">
        <v>1908</v>
      </c>
      <c r="J1731" s="833" t="s">
        <v>874</v>
      </c>
      <c r="K1731" s="833" t="s">
        <v>876</v>
      </c>
      <c r="L1731" s="836">
        <v>0</v>
      </c>
      <c r="M1731" s="836">
        <v>0</v>
      </c>
      <c r="N1731" s="833">
        <v>35</v>
      </c>
      <c r="O1731" s="837">
        <v>17</v>
      </c>
      <c r="P1731" s="836">
        <v>0</v>
      </c>
      <c r="Q1731" s="838"/>
      <c r="R1731" s="833">
        <v>19</v>
      </c>
      <c r="S1731" s="838">
        <v>0.54285714285714282</v>
      </c>
      <c r="T1731" s="837">
        <v>8</v>
      </c>
      <c r="U1731" s="839">
        <v>0.47058823529411764</v>
      </c>
    </row>
    <row r="1732" spans="1:21" ht="14.45" customHeight="1" x14ac:dyDescent="0.2">
      <c r="A1732" s="832">
        <v>11</v>
      </c>
      <c r="B1732" s="833" t="s">
        <v>2224</v>
      </c>
      <c r="C1732" s="833" t="s">
        <v>2230</v>
      </c>
      <c r="D1732" s="834" t="s">
        <v>4292</v>
      </c>
      <c r="E1732" s="835" t="s">
        <v>2263</v>
      </c>
      <c r="F1732" s="833" t="s">
        <v>2225</v>
      </c>
      <c r="G1732" s="833" t="s">
        <v>2440</v>
      </c>
      <c r="H1732" s="833" t="s">
        <v>606</v>
      </c>
      <c r="I1732" s="833" t="s">
        <v>2441</v>
      </c>
      <c r="J1732" s="833" t="s">
        <v>1053</v>
      </c>
      <c r="K1732" s="833" t="s">
        <v>2442</v>
      </c>
      <c r="L1732" s="836">
        <v>42.54</v>
      </c>
      <c r="M1732" s="836">
        <v>1063.5</v>
      </c>
      <c r="N1732" s="833">
        <v>25</v>
      </c>
      <c r="O1732" s="837">
        <v>5</v>
      </c>
      <c r="P1732" s="836">
        <v>85.08</v>
      </c>
      <c r="Q1732" s="838">
        <v>0.08</v>
      </c>
      <c r="R1732" s="833">
        <v>2</v>
      </c>
      <c r="S1732" s="838">
        <v>0.08</v>
      </c>
      <c r="T1732" s="837">
        <v>1</v>
      </c>
      <c r="U1732" s="839">
        <v>0.2</v>
      </c>
    </row>
    <row r="1733" spans="1:21" ht="14.45" customHeight="1" x14ac:dyDescent="0.2">
      <c r="A1733" s="832">
        <v>11</v>
      </c>
      <c r="B1733" s="833" t="s">
        <v>2224</v>
      </c>
      <c r="C1733" s="833" t="s">
        <v>2230</v>
      </c>
      <c r="D1733" s="834" t="s">
        <v>4292</v>
      </c>
      <c r="E1733" s="835" t="s">
        <v>2263</v>
      </c>
      <c r="F1733" s="833" t="s">
        <v>2225</v>
      </c>
      <c r="G1733" s="833" t="s">
        <v>2440</v>
      </c>
      <c r="H1733" s="833" t="s">
        <v>606</v>
      </c>
      <c r="I1733" s="833" t="s">
        <v>3790</v>
      </c>
      <c r="J1733" s="833" t="s">
        <v>3791</v>
      </c>
      <c r="K1733" s="833" t="s">
        <v>3792</v>
      </c>
      <c r="L1733" s="836">
        <v>66.88</v>
      </c>
      <c r="M1733" s="836">
        <v>3879.04</v>
      </c>
      <c r="N1733" s="833">
        <v>58</v>
      </c>
      <c r="O1733" s="837">
        <v>6</v>
      </c>
      <c r="P1733" s="836">
        <v>133.76</v>
      </c>
      <c r="Q1733" s="838">
        <v>3.4482758620689655E-2</v>
      </c>
      <c r="R1733" s="833">
        <v>2</v>
      </c>
      <c r="S1733" s="838">
        <v>3.4482758620689655E-2</v>
      </c>
      <c r="T1733" s="837">
        <v>1</v>
      </c>
      <c r="U1733" s="839">
        <v>0.16666666666666666</v>
      </c>
    </row>
    <row r="1734" spans="1:21" ht="14.45" customHeight="1" x14ac:dyDescent="0.2">
      <c r="A1734" s="832">
        <v>11</v>
      </c>
      <c r="B1734" s="833" t="s">
        <v>2224</v>
      </c>
      <c r="C1734" s="833" t="s">
        <v>2230</v>
      </c>
      <c r="D1734" s="834" t="s">
        <v>4292</v>
      </c>
      <c r="E1734" s="835" t="s">
        <v>2263</v>
      </c>
      <c r="F1734" s="833" t="s">
        <v>2225</v>
      </c>
      <c r="G1734" s="833" t="s">
        <v>2298</v>
      </c>
      <c r="H1734" s="833" t="s">
        <v>606</v>
      </c>
      <c r="I1734" s="833" t="s">
        <v>2832</v>
      </c>
      <c r="J1734" s="833" t="s">
        <v>2833</v>
      </c>
      <c r="K1734" s="833" t="s">
        <v>2834</v>
      </c>
      <c r="L1734" s="836">
        <v>300.68</v>
      </c>
      <c r="M1734" s="836">
        <v>902.04</v>
      </c>
      <c r="N1734" s="833">
        <v>3</v>
      </c>
      <c r="O1734" s="837">
        <v>2.5</v>
      </c>
      <c r="P1734" s="836">
        <v>601.36</v>
      </c>
      <c r="Q1734" s="838">
        <v>0.66666666666666674</v>
      </c>
      <c r="R1734" s="833">
        <v>2</v>
      </c>
      <c r="S1734" s="838">
        <v>0.66666666666666663</v>
      </c>
      <c r="T1734" s="837">
        <v>1.5</v>
      </c>
      <c r="U1734" s="839">
        <v>0.6</v>
      </c>
    </row>
    <row r="1735" spans="1:21" ht="14.45" customHeight="1" x14ac:dyDescent="0.2">
      <c r="A1735" s="832">
        <v>11</v>
      </c>
      <c r="B1735" s="833" t="s">
        <v>2224</v>
      </c>
      <c r="C1735" s="833" t="s">
        <v>2230</v>
      </c>
      <c r="D1735" s="834" t="s">
        <v>4292</v>
      </c>
      <c r="E1735" s="835" t="s">
        <v>2263</v>
      </c>
      <c r="F1735" s="833" t="s">
        <v>2225</v>
      </c>
      <c r="G1735" s="833" t="s">
        <v>2298</v>
      </c>
      <c r="H1735" s="833" t="s">
        <v>606</v>
      </c>
      <c r="I1735" s="833" t="s">
        <v>2832</v>
      </c>
      <c r="J1735" s="833" t="s">
        <v>2833</v>
      </c>
      <c r="K1735" s="833" t="s">
        <v>2834</v>
      </c>
      <c r="L1735" s="836">
        <v>320.55</v>
      </c>
      <c r="M1735" s="836">
        <v>641.1</v>
      </c>
      <c r="N1735" s="833">
        <v>2</v>
      </c>
      <c r="O1735" s="837">
        <v>2</v>
      </c>
      <c r="P1735" s="836">
        <v>641.1</v>
      </c>
      <c r="Q1735" s="838">
        <v>1</v>
      </c>
      <c r="R1735" s="833">
        <v>2</v>
      </c>
      <c r="S1735" s="838">
        <v>1</v>
      </c>
      <c r="T1735" s="837">
        <v>2</v>
      </c>
      <c r="U1735" s="839">
        <v>1</v>
      </c>
    </row>
    <row r="1736" spans="1:21" ht="14.45" customHeight="1" x14ac:dyDescent="0.2">
      <c r="A1736" s="832">
        <v>11</v>
      </c>
      <c r="B1736" s="833" t="s">
        <v>2224</v>
      </c>
      <c r="C1736" s="833" t="s">
        <v>2230</v>
      </c>
      <c r="D1736" s="834" t="s">
        <v>4292</v>
      </c>
      <c r="E1736" s="835" t="s">
        <v>2263</v>
      </c>
      <c r="F1736" s="833" t="s">
        <v>2225</v>
      </c>
      <c r="G1736" s="833" t="s">
        <v>2298</v>
      </c>
      <c r="H1736" s="833" t="s">
        <v>606</v>
      </c>
      <c r="I1736" s="833" t="s">
        <v>3793</v>
      </c>
      <c r="J1736" s="833" t="s">
        <v>2300</v>
      </c>
      <c r="K1736" s="833" t="s">
        <v>3794</v>
      </c>
      <c r="L1736" s="836">
        <v>31.32</v>
      </c>
      <c r="M1736" s="836">
        <v>62.64</v>
      </c>
      <c r="N1736" s="833">
        <v>2</v>
      </c>
      <c r="O1736" s="837">
        <v>1</v>
      </c>
      <c r="P1736" s="836">
        <v>31.32</v>
      </c>
      <c r="Q1736" s="838">
        <v>0.5</v>
      </c>
      <c r="R1736" s="833">
        <v>1</v>
      </c>
      <c r="S1736" s="838">
        <v>0.5</v>
      </c>
      <c r="T1736" s="837">
        <v>0.5</v>
      </c>
      <c r="U1736" s="839">
        <v>0.5</v>
      </c>
    </row>
    <row r="1737" spans="1:21" ht="14.45" customHeight="1" x14ac:dyDescent="0.2">
      <c r="A1737" s="832">
        <v>11</v>
      </c>
      <c r="B1737" s="833" t="s">
        <v>2224</v>
      </c>
      <c r="C1737" s="833" t="s">
        <v>2230</v>
      </c>
      <c r="D1737" s="834" t="s">
        <v>4292</v>
      </c>
      <c r="E1737" s="835" t="s">
        <v>2263</v>
      </c>
      <c r="F1737" s="833" t="s">
        <v>2225</v>
      </c>
      <c r="G1737" s="833" t="s">
        <v>3185</v>
      </c>
      <c r="H1737" s="833" t="s">
        <v>606</v>
      </c>
      <c r="I1737" s="833" t="s">
        <v>3795</v>
      </c>
      <c r="J1737" s="833" t="s">
        <v>3796</v>
      </c>
      <c r="K1737" s="833" t="s">
        <v>3797</v>
      </c>
      <c r="L1737" s="836">
        <v>57.19</v>
      </c>
      <c r="M1737" s="836">
        <v>57.19</v>
      </c>
      <c r="N1737" s="833">
        <v>1</v>
      </c>
      <c r="O1737" s="837">
        <v>1</v>
      </c>
      <c r="P1737" s="836">
        <v>57.19</v>
      </c>
      <c r="Q1737" s="838">
        <v>1</v>
      </c>
      <c r="R1737" s="833">
        <v>1</v>
      </c>
      <c r="S1737" s="838">
        <v>1</v>
      </c>
      <c r="T1737" s="837">
        <v>1</v>
      </c>
      <c r="U1737" s="839">
        <v>1</v>
      </c>
    </row>
    <row r="1738" spans="1:21" ht="14.45" customHeight="1" x14ac:dyDescent="0.2">
      <c r="A1738" s="832">
        <v>11</v>
      </c>
      <c r="B1738" s="833" t="s">
        <v>2224</v>
      </c>
      <c r="C1738" s="833" t="s">
        <v>2230</v>
      </c>
      <c r="D1738" s="834" t="s">
        <v>4292</v>
      </c>
      <c r="E1738" s="835" t="s">
        <v>2263</v>
      </c>
      <c r="F1738" s="833" t="s">
        <v>2225</v>
      </c>
      <c r="G1738" s="833" t="s">
        <v>3185</v>
      </c>
      <c r="H1738" s="833" t="s">
        <v>606</v>
      </c>
      <c r="I1738" s="833" t="s">
        <v>3186</v>
      </c>
      <c r="J1738" s="833" t="s">
        <v>3187</v>
      </c>
      <c r="K1738" s="833" t="s">
        <v>3188</v>
      </c>
      <c r="L1738" s="836">
        <v>941.26</v>
      </c>
      <c r="M1738" s="836">
        <v>6588.8200000000006</v>
      </c>
      <c r="N1738" s="833">
        <v>7</v>
      </c>
      <c r="O1738" s="837">
        <v>5</v>
      </c>
      <c r="P1738" s="836">
        <v>6588.8200000000006</v>
      </c>
      <c r="Q1738" s="838">
        <v>1</v>
      </c>
      <c r="R1738" s="833">
        <v>7</v>
      </c>
      <c r="S1738" s="838">
        <v>1</v>
      </c>
      <c r="T1738" s="837">
        <v>5</v>
      </c>
      <c r="U1738" s="839">
        <v>1</v>
      </c>
    </row>
    <row r="1739" spans="1:21" ht="14.45" customHeight="1" x14ac:dyDescent="0.2">
      <c r="A1739" s="832">
        <v>11</v>
      </c>
      <c r="B1739" s="833" t="s">
        <v>2224</v>
      </c>
      <c r="C1739" s="833" t="s">
        <v>2230</v>
      </c>
      <c r="D1739" s="834" t="s">
        <v>4292</v>
      </c>
      <c r="E1739" s="835" t="s">
        <v>2263</v>
      </c>
      <c r="F1739" s="833" t="s">
        <v>2225</v>
      </c>
      <c r="G1739" s="833" t="s">
        <v>2447</v>
      </c>
      <c r="H1739" s="833" t="s">
        <v>606</v>
      </c>
      <c r="I1739" s="833" t="s">
        <v>2981</v>
      </c>
      <c r="J1739" s="833" t="s">
        <v>2982</v>
      </c>
      <c r="K1739" s="833" t="s">
        <v>2983</v>
      </c>
      <c r="L1739" s="836">
        <v>0</v>
      </c>
      <c r="M1739" s="836">
        <v>0</v>
      </c>
      <c r="N1739" s="833">
        <v>3</v>
      </c>
      <c r="O1739" s="837">
        <v>0.5</v>
      </c>
      <c r="P1739" s="836"/>
      <c r="Q1739" s="838"/>
      <c r="R1739" s="833"/>
      <c r="S1739" s="838">
        <v>0</v>
      </c>
      <c r="T1739" s="837"/>
      <c r="U1739" s="839">
        <v>0</v>
      </c>
    </row>
    <row r="1740" spans="1:21" ht="14.45" customHeight="1" x14ac:dyDescent="0.2">
      <c r="A1740" s="832">
        <v>11</v>
      </c>
      <c r="B1740" s="833" t="s">
        <v>2224</v>
      </c>
      <c r="C1740" s="833" t="s">
        <v>2230</v>
      </c>
      <c r="D1740" s="834" t="s">
        <v>4292</v>
      </c>
      <c r="E1740" s="835" t="s">
        <v>2263</v>
      </c>
      <c r="F1740" s="833" t="s">
        <v>2225</v>
      </c>
      <c r="G1740" s="833" t="s">
        <v>2457</v>
      </c>
      <c r="H1740" s="833" t="s">
        <v>606</v>
      </c>
      <c r="I1740" s="833" t="s">
        <v>1926</v>
      </c>
      <c r="J1740" s="833" t="s">
        <v>1001</v>
      </c>
      <c r="K1740" s="833" t="s">
        <v>1927</v>
      </c>
      <c r="L1740" s="836">
        <v>0</v>
      </c>
      <c r="M1740" s="836">
        <v>0</v>
      </c>
      <c r="N1740" s="833">
        <v>1</v>
      </c>
      <c r="O1740" s="837">
        <v>0.5</v>
      </c>
      <c r="P1740" s="836"/>
      <c r="Q1740" s="838"/>
      <c r="R1740" s="833"/>
      <c r="S1740" s="838">
        <v>0</v>
      </c>
      <c r="T1740" s="837"/>
      <c r="U1740" s="839">
        <v>0</v>
      </c>
    </row>
    <row r="1741" spans="1:21" ht="14.45" customHeight="1" x14ac:dyDescent="0.2">
      <c r="A1741" s="832">
        <v>11</v>
      </c>
      <c r="B1741" s="833" t="s">
        <v>2224</v>
      </c>
      <c r="C1741" s="833" t="s">
        <v>2230</v>
      </c>
      <c r="D1741" s="834" t="s">
        <v>4292</v>
      </c>
      <c r="E1741" s="835" t="s">
        <v>2263</v>
      </c>
      <c r="F1741" s="833" t="s">
        <v>2225</v>
      </c>
      <c r="G1741" s="833" t="s">
        <v>2457</v>
      </c>
      <c r="H1741" s="833" t="s">
        <v>650</v>
      </c>
      <c r="I1741" s="833" t="s">
        <v>1930</v>
      </c>
      <c r="J1741" s="833" t="s">
        <v>1001</v>
      </c>
      <c r="K1741" s="833" t="s">
        <v>1927</v>
      </c>
      <c r="L1741" s="836">
        <v>0</v>
      </c>
      <c r="M1741" s="836">
        <v>0</v>
      </c>
      <c r="N1741" s="833">
        <v>3</v>
      </c>
      <c r="O1741" s="837">
        <v>1</v>
      </c>
      <c r="P1741" s="836">
        <v>0</v>
      </c>
      <c r="Q1741" s="838"/>
      <c r="R1741" s="833">
        <v>3</v>
      </c>
      <c r="S1741" s="838">
        <v>1</v>
      </c>
      <c r="T1741" s="837">
        <v>1</v>
      </c>
      <c r="U1741" s="839">
        <v>1</v>
      </c>
    </row>
    <row r="1742" spans="1:21" ht="14.45" customHeight="1" x14ac:dyDescent="0.2">
      <c r="A1742" s="832">
        <v>11</v>
      </c>
      <c r="B1742" s="833" t="s">
        <v>2224</v>
      </c>
      <c r="C1742" s="833" t="s">
        <v>2230</v>
      </c>
      <c r="D1742" s="834" t="s">
        <v>4292</v>
      </c>
      <c r="E1742" s="835" t="s">
        <v>2263</v>
      </c>
      <c r="F1742" s="833" t="s">
        <v>2225</v>
      </c>
      <c r="G1742" s="833" t="s">
        <v>3798</v>
      </c>
      <c r="H1742" s="833" t="s">
        <v>606</v>
      </c>
      <c r="I1742" s="833" t="s">
        <v>3799</v>
      </c>
      <c r="J1742" s="833" t="s">
        <v>3800</v>
      </c>
      <c r="K1742" s="833" t="s">
        <v>3801</v>
      </c>
      <c r="L1742" s="836">
        <v>1488.83</v>
      </c>
      <c r="M1742" s="836">
        <v>1488.83</v>
      </c>
      <c r="N1742" s="833">
        <v>1</v>
      </c>
      <c r="O1742" s="837">
        <v>0.5</v>
      </c>
      <c r="P1742" s="836"/>
      <c r="Q1742" s="838">
        <v>0</v>
      </c>
      <c r="R1742" s="833"/>
      <c r="S1742" s="838">
        <v>0</v>
      </c>
      <c r="T1742" s="837"/>
      <c r="U1742" s="839">
        <v>0</v>
      </c>
    </row>
    <row r="1743" spans="1:21" ht="14.45" customHeight="1" x14ac:dyDescent="0.2">
      <c r="A1743" s="832">
        <v>11</v>
      </c>
      <c r="B1743" s="833" t="s">
        <v>2224</v>
      </c>
      <c r="C1743" s="833" t="s">
        <v>2230</v>
      </c>
      <c r="D1743" s="834" t="s">
        <v>4292</v>
      </c>
      <c r="E1743" s="835" t="s">
        <v>2263</v>
      </c>
      <c r="F1743" s="833" t="s">
        <v>2225</v>
      </c>
      <c r="G1743" s="833" t="s">
        <v>2458</v>
      </c>
      <c r="H1743" s="833" t="s">
        <v>606</v>
      </c>
      <c r="I1743" s="833" t="s">
        <v>2459</v>
      </c>
      <c r="J1743" s="833" t="s">
        <v>2460</v>
      </c>
      <c r="K1743" s="833" t="s">
        <v>2461</v>
      </c>
      <c r="L1743" s="836">
        <v>99.94</v>
      </c>
      <c r="M1743" s="836">
        <v>2598.4400000000005</v>
      </c>
      <c r="N1743" s="833">
        <v>26</v>
      </c>
      <c r="O1743" s="837">
        <v>18.5</v>
      </c>
      <c r="P1743" s="836">
        <v>1199.2800000000002</v>
      </c>
      <c r="Q1743" s="838">
        <v>0.46153846153846151</v>
      </c>
      <c r="R1743" s="833">
        <v>12</v>
      </c>
      <c r="S1743" s="838">
        <v>0.46153846153846156</v>
      </c>
      <c r="T1743" s="837">
        <v>7</v>
      </c>
      <c r="U1743" s="839">
        <v>0.3783783783783784</v>
      </c>
    </row>
    <row r="1744" spans="1:21" ht="14.45" customHeight="1" x14ac:dyDescent="0.2">
      <c r="A1744" s="832">
        <v>11</v>
      </c>
      <c r="B1744" s="833" t="s">
        <v>2224</v>
      </c>
      <c r="C1744" s="833" t="s">
        <v>2230</v>
      </c>
      <c r="D1744" s="834" t="s">
        <v>4292</v>
      </c>
      <c r="E1744" s="835" t="s">
        <v>2263</v>
      </c>
      <c r="F1744" s="833" t="s">
        <v>2225</v>
      </c>
      <c r="G1744" s="833" t="s">
        <v>2458</v>
      </c>
      <c r="H1744" s="833" t="s">
        <v>606</v>
      </c>
      <c r="I1744" s="833" t="s">
        <v>2462</v>
      </c>
      <c r="J1744" s="833" t="s">
        <v>2460</v>
      </c>
      <c r="K1744" s="833" t="s">
        <v>2463</v>
      </c>
      <c r="L1744" s="836">
        <v>299.83999999999997</v>
      </c>
      <c r="M1744" s="836">
        <v>4497.6000000000004</v>
      </c>
      <c r="N1744" s="833">
        <v>15</v>
      </c>
      <c r="O1744" s="837">
        <v>10</v>
      </c>
      <c r="P1744" s="836">
        <v>3598.0800000000004</v>
      </c>
      <c r="Q1744" s="838">
        <v>0.8</v>
      </c>
      <c r="R1744" s="833">
        <v>12</v>
      </c>
      <c r="S1744" s="838">
        <v>0.8</v>
      </c>
      <c r="T1744" s="837">
        <v>8.5</v>
      </c>
      <c r="U1744" s="839">
        <v>0.85</v>
      </c>
    </row>
    <row r="1745" spans="1:21" ht="14.45" customHeight="1" x14ac:dyDescent="0.2">
      <c r="A1745" s="832">
        <v>11</v>
      </c>
      <c r="B1745" s="833" t="s">
        <v>2224</v>
      </c>
      <c r="C1745" s="833" t="s">
        <v>2230</v>
      </c>
      <c r="D1745" s="834" t="s">
        <v>4292</v>
      </c>
      <c r="E1745" s="835" t="s">
        <v>2263</v>
      </c>
      <c r="F1745" s="833" t="s">
        <v>2225</v>
      </c>
      <c r="G1745" s="833" t="s">
        <v>2458</v>
      </c>
      <c r="H1745" s="833" t="s">
        <v>606</v>
      </c>
      <c r="I1745" s="833" t="s">
        <v>2999</v>
      </c>
      <c r="J1745" s="833" t="s">
        <v>991</v>
      </c>
      <c r="K1745" s="833" t="s">
        <v>1279</v>
      </c>
      <c r="L1745" s="836">
        <v>50.32</v>
      </c>
      <c r="M1745" s="836">
        <v>150.96</v>
      </c>
      <c r="N1745" s="833">
        <v>3</v>
      </c>
      <c r="O1745" s="837">
        <v>0.5</v>
      </c>
      <c r="P1745" s="836">
        <v>150.96</v>
      </c>
      <c r="Q1745" s="838">
        <v>1</v>
      </c>
      <c r="R1745" s="833">
        <v>3</v>
      </c>
      <c r="S1745" s="838">
        <v>1</v>
      </c>
      <c r="T1745" s="837">
        <v>0.5</v>
      </c>
      <c r="U1745" s="839">
        <v>1</v>
      </c>
    </row>
    <row r="1746" spans="1:21" ht="14.45" customHeight="1" x14ac:dyDescent="0.2">
      <c r="A1746" s="832">
        <v>11</v>
      </c>
      <c r="B1746" s="833" t="s">
        <v>2224</v>
      </c>
      <c r="C1746" s="833" t="s">
        <v>2230</v>
      </c>
      <c r="D1746" s="834" t="s">
        <v>4292</v>
      </c>
      <c r="E1746" s="835" t="s">
        <v>2263</v>
      </c>
      <c r="F1746" s="833" t="s">
        <v>2225</v>
      </c>
      <c r="G1746" s="833" t="s">
        <v>2458</v>
      </c>
      <c r="H1746" s="833" t="s">
        <v>606</v>
      </c>
      <c r="I1746" s="833" t="s">
        <v>2464</v>
      </c>
      <c r="J1746" s="833" t="s">
        <v>2465</v>
      </c>
      <c r="K1746" s="833" t="s">
        <v>2466</v>
      </c>
      <c r="L1746" s="836">
        <v>99.94</v>
      </c>
      <c r="M1746" s="836">
        <v>99.94</v>
      </c>
      <c r="N1746" s="833">
        <v>1</v>
      </c>
      <c r="O1746" s="837">
        <v>0.5</v>
      </c>
      <c r="P1746" s="836"/>
      <c r="Q1746" s="838">
        <v>0</v>
      </c>
      <c r="R1746" s="833"/>
      <c r="S1746" s="838">
        <v>0</v>
      </c>
      <c r="T1746" s="837"/>
      <c r="U1746" s="839">
        <v>0</v>
      </c>
    </row>
    <row r="1747" spans="1:21" ht="14.45" customHeight="1" x14ac:dyDescent="0.2">
      <c r="A1747" s="832">
        <v>11</v>
      </c>
      <c r="B1747" s="833" t="s">
        <v>2224</v>
      </c>
      <c r="C1747" s="833" t="s">
        <v>2230</v>
      </c>
      <c r="D1747" s="834" t="s">
        <v>4292</v>
      </c>
      <c r="E1747" s="835" t="s">
        <v>2263</v>
      </c>
      <c r="F1747" s="833" t="s">
        <v>2225</v>
      </c>
      <c r="G1747" s="833" t="s">
        <v>2458</v>
      </c>
      <c r="H1747" s="833" t="s">
        <v>606</v>
      </c>
      <c r="I1747" s="833" t="s">
        <v>3802</v>
      </c>
      <c r="J1747" s="833" t="s">
        <v>2460</v>
      </c>
      <c r="K1747" s="833" t="s">
        <v>3803</v>
      </c>
      <c r="L1747" s="836">
        <v>66.63</v>
      </c>
      <c r="M1747" s="836">
        <v>133.26</v>
      </c>
      <c r="N1747" s="833">
        <v>2</v>
      </c>
      <c r="O1747" s="837">
        <v>1.5</v>
      </c>
      <c r="P1747" s="836">
        <v>133.26</v>
      </c>
      <c r="Q1747" s="838">
        <v>1</v>
      </c>
      <c r="R1747" s="833">
        <v>2</v>
      </c>
      <c r="S1747" s="838">
        <v>1</v>
      </c>
      <c r="T1747" s="837">
        <v>1.5</v>
      </c>
      <c r="U1747" s="839">
        <v>1</v>
      </c>
    </row>
    <row r="1748" spans="1:21" ht="14.45" customHeight="1" x14ac:dyDescent="0.2">
      <c r="A1748" s="832">
        <v>11</v>
      </c>
      <c r="B1748" s="833" t="s">
        <v>2224</v>
      </c>
      <c r="C1748" s="833" t="s">
        <v>2230</v>
      </c>
      <c r="D1748" s="834" t="s">
        <v>4292</v>
      </c>
      <c r="E1748" s="835" t="s">
        <v>2263</v>
      </c>
      <c r="F1748" s="833" t="s">
        <v>2225</v>
      </c>
      <c r="G1748" s="833" t="s">
        <v>2458</v>
      </c>
      <c r="H1748" s="833" t="s">
        <v>606</v>
      </c>
      <c r="I1748" s="833" t="s">
        <v>2467</v>
      </c>
      <c r="J1748" s="833" t="s">
        <v>991</v>
      </c>
      <c r="K1748" s="833" t="s">
        <v>2468</v>
      </c>
      <c r="L1748" s="836">
        <v>50.32</v>
      </c>
      <c r="M1748" s="836">
        <v>201.28</v>
      </c>
      <c r="N1748" s="833">
        <v>4</v>
      </c>
      <c r="O1748" s="837">
        <v>2.5</v>
      </c>
      <c r="P1748" s="836">
        <v>201.28</v>
      </c>
      <c r="Q1748" s="838">
        <v>1</v>
      </c>
      <c r="R1748" s="833">
        <v>4</v>
      </c>
      <c r="S1748" s="838">
        <v>1</v>
      </c>
      <c r="T1748" s="837">
        <v>2.5</v>
      </c>
      <c r="U1748" s="839">
        <v>1</v>
      </c>
    </row>
    <row r="1749" spans="1:21" ht="14.45" customHeight="1" x14ac:dyDescent="0.2">
      <c r="A1749" s="832">
        <v>11</v>
      </c>
      <c r="B1749" s="833" t="s">
        <v>2224</v>
      </c>
      <c r="C1749" s="833" t="s">
        <v>2230</v>
      </c>
      <c r="D1749" s="834" t="s">
        <v>4292</v>
      </c>
      <c r="E1749" s="835" t="s">
        <v>2263</v>
      </c>
      <c r="F1749" s="833" t="s">
        <v>2225</v>
      </c>
      <c r="G1749" s="833" t="s">
        <v>2469</v>
      </c>
      <c r="H1749" s="833" t="s">
        <v>606</v>
      </c>
      <c r="I1749" s="833" t="s">
        <v>2470</v>
      </c>
      <c r="J1749" s="833" t="s">
        <v>2471</v>
      </c>
      <c r="K1749" s="833" t="s">
        <v>2472</v>
      </c>
      <c r="L1749" s="836">
        <v>65.36</v>
      </c>
      <c r="M1749" s="836">
        <v>196.07999999999998</v>
      </c>
      <c r="N1749" s="833">
        <v>3</v>
      </c>
      <c r="O1749" s="837">
        <v>1</v>
      </c>
      <c r="P1749" s="836"/>
      <c r="Q1749" s="838">
        <v>0</v>
      </c>
      <c r="R1749" s="833"/>
      <c r="S1749" s="838">
        <v>0</v>
      </c>
      <c r="T1749" s="837"/>
      <c r="U1749" s="839">
        <v>0</v>
      </c>
    </row>
    <row r="1750" spans="1:21" ht="14.45" customHeight="1" x14ac:dyDescent="0.2">
      <c r="A1750" s="832">
        <v>11</v>
      </c>
      <c r="B1750" s="833" t="s">
        <v>2224</v>
      </c>
      <c r="C1750" s="833" t="s">
        <v>2230</v>
      </c>
      <c r="D1750" s="834" t="s">
        <v>4292</v>
      </c>
      <c r="E1750" s="835" t="s">
        <v>2263</v>
      </c>
      <c r="F1750" s="833" t="s">
        <v>2225</v>
      </c>
      <c r="G1750" s="833" t="s">
        <v>2342</v>
      </c>
      <c r="H1750" s="833" t="s">
        <v>606</v>
      </c>
      <c r="I1750" s="833" t="s">
        <v>2343</v>
      </c>
      <c r="J1750" s="833" t="s">
        <v>1013</v>
      </c>
      <c r="K1750" s="833" t="s">
        <v>2344</v>
      </c>
      <c r="L1750" s="836">
        <v>225.06</v>
      </c>
      <c r="M1750" s="836">
        <v>6301.68</v>
      </c>
      <c r="N1750" s="833">
        <v>28</v>
      </c>
      <c r="O1750" s="837">
        <v>8</v>
      </c>
      <c r="P1750" s="836">
        <v>5401.4400000000005</v>
      </c>
      <c r="Q1750" s="838">
        <v>0.85714285714285721</v>
      </c>
      <c r="R1750" s="833">
        <v>24</v>
      </c>
      <c r="S1750" s="838">
        <v>0.8571428571428571</v>
      </c>
      <c r="T1750" s="837">
        <v>5.5</v>
      </c>
      <c r="U1750" s="839">
        <v>0.6875</v>
      </c>
    </row>
    <row r="1751" spans="1:21" ht="14.45" customHeight="1" x14ac:dyDescent="0.2">
      <c r="A1751" s="832">
        <v>11</v>
      </c>
      <c r="B1751" s="833" t="s">
        <v>2224</v>
      </c>
      <c r="C1751" s="833" t="s">
        <v>2230</v>
      </c>
      <c r="D1751" s="834" t="s">
        <v>4292</v>
      </c>
      <c r="E1751" s="835" t="s">
        <v>2263</v>
      </c>
      <c r="F1751" s="833" t="s">
        <v>2225</v>
      </c>
      <c r="G1751" s="833" t="s">
        <v>2342</v>
      </c>
      <c r="H1751" s="833" t="s">
        <v>606</v>
      </c>
      <c r="I1751" s="833" t="s">
        <v>3544</v>
      </c>
      <c r="J1751" s="833" t="s">
        <v>1013</v>
      </c>
      <c r="K1751" s="833" t="s">
        <v>2344</v>
      </c>
      <c r="L1751" s="836">
        <v>225.06</v>
      </c>
      <c r="M1751" s="836">
        <v>3600.96</v>
      </c>
      <c r="N1751" s="833">
        <v>16</v>
      </c>
      <c r="O1751" s="837">
        <v>8</v>
      </c>
      <c r="P1751" s="836">
        <v>2700.7200000000003</v>
      </c>
      <c r="Q1751" s="838">
        <v>0.75000000000000011</v>
      </c>
      <c r="R1751" s="833">
        <v>12</v>
      </c>
      <c r="S1751" s="838">
        <v>0.75</v>
      </c>
      <c r="T1751" s="837">
        <v>5</v>
      </c>
      <c r="U1751" s="839">
        <v>0.625</v>
      </c>
    </row>
    <row r="1752" spans="1:21" ht="14.45" customHeight="1" x14ac:dyDescent="0.2">
      <c r="A1752" s="832">
        <v>11</v>
      </c>
      <c r="B1752" s="833" t="s">
        <v>2224</v>
      </c>
      <c r="C1752" s="833" t="s">
        <v>2230</v>
      </c>
      <c r="D1752" s="834" t="s">
        <v>4292</v>
      </c>
      <c r="E1752" s="835" t="s">
        <v>2263</v>
      </c>
      <c r="F1752" s="833" t="s">
        <v>2225</v>
      </c>
      <c r="G1752" s="833" t="s">
        <v>2338</v>
      </c>
      <c r="H1752" s="833" t="s">
        <v>606</v>
      </c>
      <c r="I1752" s="833" t="s">
        <v>2339</v>
      </c>
      <c r="J1752" s="833" t="s">
        <v>2340</v>
      </c>
      <c r="K1752" s="833" t="s">
        <v>2341</v>
      </c>
      <c r="L1752" s="836">
        <v>0</v>
      </c>
      <c r="M1752" s="836">
        <v>0</v>
      </c>
      <c r="N1752" s="833">
        <v>6</v>
      </c>
      <c r="O1752" s="837">
        <v>3</v>
      </c>
      <c r="P1752" s="836">
        <v>0</v>
      </c>
      <c r="Q1752" s="838"/>
      <c r="R1752" s="833">
        <v>4</v>
      </c>
      <c r="S1752" s="838">
        <v>0.66666666666666663</v>
      </c>
      <c r="T1752" s="837">
        <v>2</v>
      </c>
      <c r="U1752" s="839">
        <v>0.66666666666666663</v>
      </c>
    </row>
    <row r="1753" spans="1:21" ht="14.45" customHeight="1" x14ac:dyDescent="0.2">
      <c r="A1753" s="832">
        <v>11</v>
      </c>
      <c r="B1753" s="833" t="s">
        <v>2224</v>
      </c>
      <c r="C1753" s="833" t="s">
        <v>2230</v>
      </c>
      <c r="D1753" s="834" t="s">
        <v>4292</v>
      </c>
      <c r="E1753" s="835" t="s">
        <v>2263</v>
      </c>
      <c r="F1753" s="833" t="s">
        <v>2225</v>
      </c>
      <c r="G1753" s="833" t="s">
        <v>2675</v>
      </c>
      <c r="H1753" s="833" t="s">
        <v>606</v>
      </c>
      <c r="I1753" s="833" t="s">
        <v>3008</v>
      </c>
      <c r="J1753" s="833" t="s">
        <v>847</v>
      </c>
      <c r="K1753" s="833" t="s">
        <v>848</v>
      </c>
      <c r="L1753" s="836">
        <v>107.27</v>
      </c>
      <c r="M1753" s="836">
        <v>321.81</v>
      </c>
      <c r="N1753" s="833">
        <v>3</v>
      </c>
      <c r="O1753" s="837">
        <v>1</v>
      </c>
      <c r="P1753" s="836">
        <v>321.81</v>
      </c>
      <c r="Q1753" s="838">
        <v>1</v>
      </c>
      <c r="R1753" s="833">
        <v>3</v>
      </c>
      <c r="S1753" s="838">
        <v>1</v>
      </c>
      <c r="T1753" s="837">
        <v>1</v>
      </c>
      <c r="U1753" s="839">
        <v>1</v>
      </c>
    </row>
    <row r="1754" spans="1:21" ht="14.45" customHeight="1" x14ac:dyDescent="0.2">
      <c r="A1754" s="832">
        <v>11</v>
      </c>
      <c r="B1754" s="833" t="s">
        <v>2224</v>
      </c>
      <c r="C1754" s="833" t="s">
        <v>2230</v>
      </c>
      <c r="D1754" s="834" t="s">
        <v>4292</v>
      </c>
      <c r="E1754" s="835" t="s">
        <v>2263</v>
      </c>
      <c r="F1754" s="833" t="s">
        <v>2225</v>
      </c>
      <c r="G1754" s="833" t="s">
        <v>2675</v>
      </c>
      <c r="H1754" s="833" t="s">
        <v>606</v>
      </c>
      <c r="I1754" s="833" t="s">
        <v>2676</v>
      </c>
      <c r="J1754" s="833" t="s">
        <v>847</v>
      </c>
      <c r="K1754" s="833" t="s">
        <v>848</v>
      </c>
      <c r="L1754" s="836">
        <v>107.27</v>
      </c>
      <c r="M1754" s="836">
        <v>965.43000000000006</v>
      </c>
      <c r="N1754" s="833">
        <v>9</v>
      </c>
      <c r="O1754" s="837">
        <v>3</v>
      </c>
      <c r="P1754" s="836">
        <v>965.43000000000006</v>
      </c>
      <c r="Q1754" s="838">
        <v>1</v>
      </c>
      <c r="R1754" s="833">
        <v>9</v>
      </c>
      <c r="S1754" s="838">
        <v>1</v>
      </c>
      <c r="T1754" s="837">
        <v>3</v>
      </c>
      <c r="U1754" s="839">
        <v>1</v>
      </c>
    </row>
    <row r="1755" spans="1:21" ht="14.45" customHeight="1" x14ac:dyDescent="0.2">
      <c r="A1755" s="832">
        <v>11</v>
      </c>
      <c r="B1755" s="833" t="s">
        <v>2224</v>
      </c>
      <c r="C1755" s="833" t="s">
        <v>2230</v>
      </c>
      <c r="D1755" s="834" t="s">
        <v>4292</v>
      </c>
      <c r="E1755" s="835" t="s">
        <v>2263</v>
      </c>
      <c r="F1755" s="833" t="s">
        <v>2226</v>
      </c>
      <c r="G1755" s="833" t="s">
        <v>2274</v>
      </c>
      <c r="H1755" s="833" t="s">
        <v>606</v>
      </c>
      <c r="I1755" s="833" t="s">
        <v>2376</v>
      </c>
      <c r="J1755" s="833" t="s">
        <v>2276</v>
      </c>
      <c r="K1755" s="833"/>
      <c r="L1755" s="836">
        <v>159.71</v>
      </c>
      <c r="M1755" s="836">
        <v>479.13</v>
      </c>
      <c r="N1755" s="833">
        <v>3</v>
      </c>
      <c r="O1755" s="837">
        <v>1</v>
      </c>
      <c r="P1755" s="836">
        <v>479.13</v>
      </c>
      <c r="Q1755" s="838">
        <v>1</v>
      </c>
      <c r="R1755" s="833">
        <v>3</v>
      </c>
      <c r="S1755" s="838">
        <v>1</v>
      </c>
      <c r="T1755" s="837">
        <v>1</v>
      </c>
      <c r="U1755" s="839">
        <v>1</v>
      </c>
    </row>
    <row r="1756" spans="1:21" ht="14.45" customHeight="1" x14ac:dyDescent="0.2">
      <c r="A1756" s="832">
        <v>11</v>
      </c>
      <c r="B1756" s="833" t="s">
        <v>2224</v>
      </c>
      <c r="C1756" s="833" t="s">
        <v>2230</v>
      </c>
      <c r="D1756" s="834" t="s">
        <v>4292</v>
      </c>
      <c r="E1756" s="835" t="s">
        <v>2263</v>
      </c>
      <c r="F1756" s="833" t="s">
        <v>2227</v>
      </c>
      <c r="G1756" s="833" t="s">
        <v>2274</v>
      </c>
      <c r="H1756" s="833" t="s">
        <v>606</v>
      </c>
      <c r="I1756" s="833" t="s">
        <v>2302</v>
      </c>
      <c r="J1756" s="833" t="s">
        <v>2276</v>
      </c>
      <c r="K1756" s="833"/>
      <c r="L1756" s="836">
        <v>748.12</v>
      </c>
      <c r="M1756" s="836">
        <v>748.12</v>
      </c>
      <c r="N1756" s="833">
        <v>1</v>
      </c>
      <c r="O1756" s="837">
        <v>1</v>
      </c>
      <c r="P1756" s="836">
        <v>748.12</v>
      </c>
      <c r="Q1756" s="838">
        <v>1</v>
      </c>
      <c r="R1756" s="833">
        <v>1</v>
      </c>
      <c r="S1756" s="838">
        <v>1</v>
      </c>
      <c r="T1756" s="837">
        <v>1</v>
      </c>
      <c r="U1756" s="839">
        <v>1</v>
      </c>
    </row>
    <row r="1757" spans="1:21" ht="14.45" customHeight="1" x14ac:dyDescent="0.2">
      <c r="A1757" s="832">
        <v>11</v>
      </c>
      <c r="B1757" s="833" t="s">
        <v>2224</v>
      </c>
      <c r="C1757" s="833" t="s">
        <v>2230</v>
      </c>
      <c r="D1757" s="834" t="s">
        <v>4292</v>
      </c>
      <c r="E1757" s="835" t="s">
        <v>2263</v>
      </c>
      <c r="F1757" s="833" t="s">
        <v>2227</v>
      </c>
      <c r="G1757" s="833" t="s">
        <v>2274</v>
      </c>
      <c r="H1757" s="833" t="s">
        <v>606</v>
      </c>
      <c r="I1757" s="833" t="s">
        <v>2761</v>
      </c>
      <c r="J1757" s="833" t="s">
        <v>2276</v>
      </c>
      <c r="K1757" s="833"/>
      <c r="L1757" s="836">
        <v>1659.44</v>
      </c>
      <c r="M1757" s="836">
        <v>74674.800000000017</v>
      </c>
      <c r="N1757" s="833">
        <v>45</v>
      </c>
      <c r="O1757" s="837">
        <v>35</v>
      </c>
      <c r="P1757" s="836">
        <v>63058.720000000023</v>
      </c>
      <c r="Q1757" s="838">
        <v>0.84444444444444455</v>
      </c>
      <c r="R1757" s="833">
        <v>38</v>
      </c>
      <c r="S1757" s="838">
        <v>0.84444444444444444</v>
      </c>
      <c r="T1757" s="837">
        <v>30</v>
      </c>
      <c r="U1757" s="839">
        <v>0.8571428571428571</v>
      </c>
    </row>
    <row r="1758" spans="1:21" ht="14.45" customHeight="1" x14ac:dyDescent="0.2">
      <c r="A1758" s="832">
        <v>11</v>
      </c>
      <c r="B1758" s="833" t="s">
        <v>2224</v>
      </c>
      <c r="C1758" s="833" t="s">
        <v>2230</v>
      </c>
      <c r="D1758" s="834" t="s">
        <v>4292</v>
      </c>
      <c r="E1758" s="835" t="s">
        <v>2263</v>
      </c>
      <c r="F1758" s="833" t="s">
        <v>2227</v>
      </c>
      <c r="G1758" s="833" t="s">
        <v>2274</v>
      </c>
      <c r="H1758" s="833" t="s">
        <v>606</v>
      </c>
      <c r="I1758" s="833" t="s">
        <v>2270</v>
      </c>
      <c r="J1758" s="833" t="s">
        <v>2276</v>
      </c>
      <c r="K1758" s="833"/>
      <c r="L1758" s="836">
        <v>500</v>
      </c>
      <c r="M1758" s="836">
        <v>1500</v>
      </c>
      <c r="N1758" s="833">
        <v>3</v>
      </c>
      <c r="O1758" s="837">
        <v>3</v>
      </c>
      <c r="P1758" s="836">
        <v>1500</v>
      </c>
      <c r="Q1758" s="838">
        <v>1</v>
      </c>
      <c r="R1758" s="833">
        <v>3</v>
      </c>
      <c r="S1758" s="838">
        <v>1</v>
      </c>
      <c r="T1758" s="837">
        <v>3</v>
      </c>
      <c r="U1758" s="839">
        <v>1</v>
      </c>
    </row>
    <row r="1759" spans="1:21" ht="14.45" customHeight="1" x14ac:dyDescent="0.2">
      <c r="A1759" s="832">
        <v>11</v>
      </c>
      <c r="B1759" s="833" t="s">
        <v>2224</v>
      </c>
      <c r="C1759" s="833" t="s">
        <v>2230</v>
      </c>
      <c r="D1759" s="834" t="s">
        <v>4292</v>
      </c>
      <c r="E1759" s="835" t="s">
        <v>2263</v>
      </c>
      <c r="F1759" s="833" t="s">
        <v>2227</v>
      </c>
      <c r="G1759" s="833" t="s">
        <v>2274</v>
      </c>
      <c r="H1759" s="833" t="s">
        <v>606</v>
      </c>
      <c r="I1759" s="833" t="s">
        <v>2289</v>
      </c>
      <c r="J1759" s="833" t="s">
        <v>2276</v>
      </c>
      <c r="K1759" s="833"/>
      <c r="L1759" s="836">
        <v>971.25</v>
      </c>
      <c r="M1759" s="836">
        <v>3885</v>
      </c>
      <c r="N1759" s="833">
        <v>4</v>
      </c>
      <c r="O1759" s="837">
        <v>4</v>
      </c>
      <c r="P1759" s="836">
        <v>3885</v>
      </c>
      <c r="Q1759" s="838">
        <v>1</v>
      </c>
      <c r="R1759" s="833">
        <v>4</v>
      </c>
      <c r="S1759" s="838">
        <v>1</v>
      </c>
      <c r="T1759" s="837">
        <v>4</v>
      </c>
      <c r="U1759" s="839">
        <v>1</v>
      </c>
    </row>
    <row r="1760" spans="1:21" ht="14.45" customHeight="1" x14ac:dyDescent="0.2">
      <c r="A1760" s="832">
        <v>11</v>
      </c>
      <c r="B1760" s="833" t="s">
        <v>2224</v>
      </c>
      <c r="C1760" s="833" t="s">
        <v>2230</v>
      </c>
      <c r="D1760" s="834" t="s">
        <v>4292</v>
      </c>
      <c r="E1760" s="835" t="s">
        <v>2263</v>
      </c>
      <c r="F1760" s="833" t="s">
        <v>2227</v>
      </c>
      <c r="G1760" s="833" t="s">
        <v>2274</v>
      </c>
      <c r="H1760" s="833" t="s">
        <v>606</v>
      </c>
      <c r="I1760" s="833" t="s">
        <v>2473</v>
      </c>
      <c r="J1760" s="833" t="s">
        <v>2276</v>
      </c>
      <c r="K1760" s="833"/>
      <c r="L1760" s="836">
        <v>180</v>
      </c>
      <c r="M1760" s="836">
        <v>540</v>
      </c>
      <c r="N1760" s="833">
        <v>3</v>
      </c>
      <c r="O1760" s="837">
        <v>3</v>
      </c>
      <c r="P1760" s="836">
        <v>360</v>
      </c>
      <c r="Q1760" s="838">
        <v>0.66666666666666663</v>
      </c>
      <c r="R1760" s="833">
        <v>2</v>
      </c>
      <c r="S1760" s="838">
        <v>0.66666666666666663</v>
      </c>
      <c r="T1760" s="837">
        <v>2</v>
      </c>
      <c r="U1760" s="839">
        <v>0.66666666666666663</v>
      </c>
    </row>
    <row r="1761" spans="1:21" ht="14.45" customHeight="1" x14ac:dyDescent="0.2">
      <c r="A1761" s="832">
        <v>11</v>
      </c>
      <c r="B1761" s="833" t="s">
        <v>2224</v>
      </c>
      <c r="C1761" s="833" t="s">
        <v>2230</v>
      </c>
      <c r="D1761" s="834" t="s">
        <v>4292</v>
      </c>
      <c r="E1761" s="835" t="s">
        <v>2263</v>
      </c>
      <c r="F1761" s="833" t="s">
        <v>2227</v>
      </c>
      <c r="G1761" s="833" t="s">
        <v>2274</v>
      </c>
      <c r="H1761" s="833" t="s">
        <v>606</v>
      </c>
      <c r="I1761" s="833" t="s">
        <v>2500</v>
      </c>
      <c r="J1761" s="833" t="s">
        <v>2276</v>
      </c>
      <c r="K1761" s="833"/>
      <c r="L1761" s="836">
        <v>600</v>
      </c>
      <c r="M1761" s="836">
        <v>600</v>
      </c>
      <c r="N1761" s="833">
        <v>1</v>
      </c>
      <c r="O1761" s="837">
        <v>1</v>
      </c>
      <c r="P1761" s="836"/>
      <c r="Q1761" s="838">
        <v>0</v>
      </c>
      <c r="R1761" s="833"/>
      <c r="S1761" s="838">
        <v>0</v>
      </c>
      <c r="T1761" s="837"/>
      <c r="U1761" s="839">
        <v>0</v>
      </c>
    </row>
    <row r="1762" spans="1:21" ht="14.45" customHeight="1" x14ac:dyDescent="0.2">
      <c r="A1762" s="832">
        <v>11</v>
      </c>
      <c r="B1762" s="833" t="s">
        <v>2224</v>
      </c>
      <c r="C1762" s="833" t="s">
        <v>2230</v>
      </c>
      <c r="D1762" s="834" t="s">
        <v>4292</v>
      </c>
      <c r="E1762" s="835" t="s">
        <v>2263</v>
      </c>
      <c r="F1762" s="833" t="s">
        <v>2227</v>
      </c>
      <c r="G1762" s="833" t="s">
        <v>2274</v>
      </c>
      <c r="H1762" s="833" t="s">
        <v>606</v>
      </c>
      <c r="I1762" s="833" t="s">
        <v>2345</v>
      </c>
      <c r="J1762" s="833" t="s">
        <v>2276</v>
      </c>
      <c r="K1762" s="833"/>
      <c r="L1762" s="836">
        <v>200</v>
      </c>
      <c r="M1762" s="836">
        <v>1200</v>
      </c>
      <c r="N1762" s="833">
        <v>6</v>
      </c>
      <c r="O1762" s="837">
        <v>3</v>
      </c>
      <c r="P1762" s="836">
        <v>1200</v>
      </c>
      <c r="Q1762" s="838">
        <v>1</v>
      </c>
      <c r="R1762" s="833">
        <v>6</v>
      </c>
      <c r="S1762" s="838">
        <v>1</v>
      </c>
      <c r="T1762" s="837">
        <v>3</v>
      </c>
      <c r="U1762" s="839">
        <v>1</v>
      </c>
    </row>
    <row r="1763" spans="1:21" ht="14.45" customHeight="1" x14ac:dyDescent="0.2">
      <c r="A1763" s="832">
        <v>11</v>
      </c>
      <c r="B1763" s="833" t="s">
        <v>2224</v>
      </c>
      <c r="C1763" s="833" t="s">
        <v>2230</v>
      </c>
      <c r="D1763" s="834" t="s">
        <v>4292</v>
      </c>
      <c r="E1763" s="835" t="s">
        <v>2263</v>
      </c>
      <c r="F1763" s="833" t="s">
        <v>2227</v>
      </c>
      <c r="G1763" s="833" t="s">
        <v>2274</v>
      </c>
      <c r="H1763" s="833" t="s">
        <v>606</v>
      </c>
      <c r="I1763" s="833" t="s">
        <v>2293</v>
      </c>
      <c r="J1763" s="833" t="s">
        <v>2276</v>
      </c>
      <c r="K1763" s="833"/>
      <c r="L1763" s="836">
        <v>278.75</v>
      </c>
      <c r="M1763" s="836">
        <v>1672.5</v>
      </c>
      <c r="N1763" s="833">
        <v>6</v>
      </c>
      <c r="O1763" s="837">
        <v>3</v>
      </c>
      <c r="P1763" s="836">
        <v>1672.5</v>
      </c>
      <c r="Q1763" s="838">
        <v>1</v>
      </c>
      <c r="R1763" s="833">
        <v>6</v>
      </c>
      <c r="S1763" s="838">
        <v>1</v>
      </c>
      <c r="T1763" s="837">
        <v>3</v>
      </c>
      <c r="U1763" s="839">
        <v>1</v>
      </c>
    </row>
    <row r="1764" spans="1:21" ht="14.45" customHeight="1" x14ac:dyDescent="0.2">
      <c r="A1764" s="832">
        <v>11</v>
      </c>
      <c r="B1764" s="833" t="s">
        <v>2224</v>
      </c>
      <c r="C1764" s="833" t="s">
        <v>2230</v>
      </c>
      <c r="D1764" s="834" t="s">
        <v>4292</v>
      </c>
      <c r="E1764" s="835" t="s">
        <v>2263</v>
      </c>
      <c r="F1764" s="833" t="s">
        <v>2227</v>
      </c>
      <c r="G1764" s="833" t="s">
        <v>2274</v>
      </c>
      <c r="H1764" s="833" t="s">
        <v>606</v>
      </c>
      <c r="I1764" s="833" t="s">
        <v>2730</v>
      </c>
      <c r="J1764" s="833" t="s">
        <v>2276</v>
      </c>
      <c r="K1764" s="833"/>
      <c r="L1764" s="836">
        <v>1600</v>
      </c>
      <c r="M1764" s="836">
        <v>1600</v>
      </c>
      <c r="N1764" s="833">
        <v>1</v>
      </c>
      <c r="O1764" s="837">
        <v>1</v>
      </c>
      <c r="P1764" s="836">
        <v>1600</v>
      </c>
      <c r="Q1764" s="838">
        <v>1</v>
      </c>
      <c r="R1764" s="833">
        <v>1</v>
      </c>
      <c r="S1764" s="838">
        <v>1</v>
      </c>
      <c r="T1764" s="837">
        <v>1</v>
      </c>
      <c r="U1764" s="839">
        <v>1</v>
      </c>
    </row>
    <row r="1765" spans="1:21" ht="14.45" customHeight="1" x14ac:dyDescent="0.2">
      <c r="A1765" s="832">
        <v>11</v>
      </c>
      <c r="B1765" s="833" t="s">
        <v>2224</v>
      </c>
      <c r="C1765" s="833" t="s">
        <v>2230</v>
      </c>
      <c r="D1765" s="834" t="s">
        <v>4292</v>
      </c>
      <c r="E1765" s="835" t="s">
        <v>2263</v>
      </c>
      <c r="F1765" s="833" t="s">
        <v>2227</v>
      </c>
      <c r="G1765" s="833" t="s">
        <v>2274</v>
      </c>
      <c r="H1765" s="833" t="s">
        <v>606</v>
      </c>
      <c r="I1765" s="833" t="s">
        <v>2346</v>
      </c>
      <c r="J1765" s="833" t="s">
        <v>2276</v>
      </c>
      <c r="K1765" s="833"/>
      <c r="L1765" s="836">
        <v>1000</v>
      </c>
      <c r="M1765" s="836">
        <v>2000</v>
      </c>
      <c r="N1765" s="833">
        <v>2</v>
      </c>
      <c r="O1765" s="837">
        <v>2</v>
      </c>
      <c r="P1765" s="836">
        <v>2000</v>
      </c>
      <c r="Q1765" s="838">
        <v>1</v>
      </c>
      <c r="R1765" s="833">
        <v>2</v>
      </c>
      <c r="S1765" s="838">
        <v>1</v>
      </c>
      <c r="T1765" s="837">
        <v>2</v>
      </c>
      <c r="U1765" s="839">
        <v>1</v>
      </c>
    </row>
    <row r="1766" spans="1:21" ht="14.45" customHeight="1" x14ac:dyDescent="0.2">
      <c r="A1766" s="832">
        <v>11</v>
      </c>
      <c r="B1766" s="833" t="s">
        <v>2224</v>
      </c>
      <c r="C1766" s="833" t="s">
        <v>2230</v>
      </c>
      <c r="D1766" s="834" t="s">
        <v>4292</v>
      </c>
      <c r="E1766" s="835" t="s">
        <v>2263</v>
      </c>
      <c r="F1766" s="833" t="s">
        <v>2227</v>
      </c>
      <c r="G1766" s="833" t="s">
        <v>2274</v>
      </c>
      <c r="H1766" s="833" t="s">
        <v>606</v>
      </c>
      <c r="I1766" s="833" t="s">
        <v>3549</v>
      </c>
      <c r="J1766" s="833" t="s">
        <v>2276</v>
      </c>
      <c r="K1766" s="833"/>
      <c r="L1766" s="836">
        <v>1659.44</v>
      </c>
      <c r="M1766" s="836">
        <v>3318.88</v>
      </c>
      <c r="N1766" s="833">
        <v>2</v>
      </c>
      <c r="O1766" s="837">
        <v>2</v>
      </c>
      <c r="P1766" s="836">
        <v>3318.88</v>
      </c>
      <c r="Q1766" s="838">
        <v>1</v>
      </c>
      <c r="R1766" s="833">
        <v>2</v>
      </c>
      <c r="S1766" s="838">
        <v>1</v>
      </c>
      <c r="T1766" s="837">
        <v>2</v>
      </c>
      <c r="U1766" s="839">
        <v>1</v>
      </c>
    </row>
    <row r="1767" spans="1:21" ht="14.45" customHeight="1" x14ac:dyDescent="0.2">
      <c r="A1767" s="832">
        <v>11</v>
      </c>
      <c r="B1767" s="833" t="s">
        <v>2224</v>
      </c>
      <c r="C1767" s="833" t="s">
        <v>2230</v>
      </c>
      <c r="D1767" s="834" t="s">
        <v>4292</v>
      </c>
      <c r="E1767" s="835" t="s">
        <v>2263</v>
      </c>
      <c r="F1767" s="833" t="s">
        <v>2227</v>
      </c>
      <c r="G1767" s="833" t="s">
        <v>2274</v>
      </c>
      <c r="H1767" s="833" t="s">
        <v>606</v>
      </c>
      <c r="I1767" s="833" t="s">
        <v>3804</v>
      </c>
      <c r="J1767" s="833" t="s">
        <v>2276</v>
      </c>
      <c r="K1767" s="833"/>
      <c r="L1767" s="836">
        <v>426.75</v>
      </c>
      <c r="M1767" s="836">
        <v>853.5</v>
      </c>
      <c r="N1767" s="833">
        <v>2</v>
      </c>
      <c r="O1767" s="837">
        <v>1</v>
      </c>
      <c r="P1767" s="836">
        <v>853.5</v>
      </c>
      <c r="Q1767" s="838">
        <v>1</v>
      </c>
      <c r="R1767" s="833">
        <v>2</v>
      </c>
      <c r="S1767" s="838">
        <v>1</v>
      </c>
      <c r="T1767" s="837">
        <v>1</v>
      </c>
      <c r="U1767" s="839">
        <v>1</v>
      </c>
    </row>
    <row r="1768" spans="1:21" ht="14.45" customHeight="1" x14ac:dyDescent="0.2">
      <c r="A1768" s="832">
        <v>11</v>
      </c>
      <c r="B1768" s="833" t="s">
        <v>2224</v>
      </c>
      <c r="C1768" s="833" t="s">
        <v>2230</v>
      </c>
      <c r="D1768" s="834" t="s">
        <v>4292</v>
      </c>
      <c r="E1768" s="835" t="s">
        <v>2263</v>
      </c>
      <c r="F1768" s="833" t="s">
        <v>2227</v>
      </c>
      <c r="G1768" s="833" t="s">
        <v>2274</v>
      </c>
      <c r="H1768" s="833" t="s">
        <v>606</v>
      </c>
      <c r="I1768" s="833" t="s">
        <v>2511</v>
      </c>
      <c r="J1768" s="833" t="s">
        <v>2276</v>
      </c>
      <c r="K1768" s="833"/>
      <c r="L1768" s="836">
        <v>1600</v>
      </c>
      <c r="M1768" s="836">
        <v>1600</v>
      </c>
      <c r="N1768" s="833">
        <v>1</v>
      </c>
      <c r="O1768" s="837">
        <v>1</v>
      </c>
      <c r="P1768" s="836">
        <v>1600</v>
      </c>
      <c r="Q1768" s="838">
        <v>1</v>
      </c>
      <c r="R1768" s="833">
        <v>1</v>
      </c>
      <c r="S1768" s="838">
        <v>1</v>
      </c>
      <c r="T1768" s="837">
        <v>1</v>
      </c>
      <c r="U1768" s="839">
        <v>1</v>
      </c>
    </row>
    <row r="1769" spans="1:21" ht="14.45" customHeight="1" x14ac:dyDescent="0.2">
      <c r="A1769" s="832">
        <v>11</v>
      </c>
      <c r="B1769" s="833" t="s">
        <v>2224</v>
      </c>
      <c r="C1769" s="833" t="s">
        <v>2230</v>
      </c>
      <c r="D1769" s="834" t="s">
        <v>4292</v>
      </c>
      <c r="E1769" s="835" t="s">
        <v>2263</v>
      </c>
      <c r="F1769" s="833" t="s">
        <v>2227</v>
      </c>
      <c r="G1769" s="833" t="s">
        <v>2274</v>
      </c>
      <c r="H1769" s="833" t="s">
        <v>606</v>
      </c>
      <c r="I1769" s="833" t="s">
        <v>3805</v>
      </c>
      <c r="J1769" s="833" t="s">
        <v>2688</v>
      </c>
      <c r="K1769" s="833" t="s">
        <v>3714</v>
      </c>
      <c r="L1769" s="836">
        <v>0</v>
      </c>
      <c r="M1769" s="836">
        <v>0</v>
      </c>
      <c r="N1769" s="833">
        <v>1</v>
      </c>
      <c r="O1769" s="837">
        <v>1</v>
      </c>
      <c r="P1769" s="836"/>
      <c r="Q1769" s="838"/>
      <c r="R1769" s="833"/>
      <c r="S1769" s="838">
        <v>0</v>
      </c>
      <c r="T1769" s="837"/>
      <c r="U1769" s="839">
        <v>0</v>
      </c>
    </row>
    <row r="1770" spans="1:21" ht="14.45" customHeight="1" x14ac:dyDescent="0.2">
      <c r="A1770" s="832">
        <v>11</v>
      </c>
      <c r="B1770" s="833" t="s">
        <v>2224</v>
      </c>
      <c r="C1770" s="833" t="s">
        <v>2230</v>
      </c>
      <c r="D1770" s="834" t="s">
        <v>4292</v>
      </c>
      <c r="E1770" s="835" t="s">
        <v>2263</v>
      </c>
      <c r="F1770" s="833" t="s">
        <v>2227</v>
      </c>
      <c r="G1770" s="833" t="s">
        <v>2274</v>
      </c>
      <c r="H1770" s="833" t="s">
        <v>606</v>
      </c>
      <c r="I1770" s="833" t="s">
        <v>2687</v>
      </c>
      <c r="J1770" s="833" t="s">
        <v>2688</v>
      </c>
      <c r="K1770" s="833" t="s">
        <v>2485</v>
      </c>
      <c r="L1770" s="836">
        <v>0</v>
      </c>
      <c r="M1770" s="836">
        <v>0</v>
      </c>
      <c r="N1770" s="833">
        <v>1</v>
      </c>
      <c r="O1770" s="837">
        <v>1</v>
      </c>
      <c r="P1770" s="836"/>
      <c r="Q1770" s="838"/>
      <c r="R1770" s="833"/>
      <c r="S1770" s="838">
        <v>0</v>
      </c>
      <c r="T1770" s="837"/>
      <c r="U1770" s="839">
        <v>0</v>
      </c>
    </row>
    <row r="1771" spans="1:21" ht="14.45" customHeight="1" x14ac:dyDescent="0.2">
      <c r="A1771" s="832">
        <v>11</v>
      </c>
      <c r="B1771" s="833" t="s">
        <v>2224</v>
      </c>
      <c r="C1771" s="833" t="s">
        <v>2230</v>
      </c>
      <c r="D1771" s="834" t="s">
        <v>4292</v>
      </c>
      <c r="E1771" s="835" t="s">
        <v>2263</v>
      </c>
      <c r="F1771" s="833" t="s">
        <v>2227</v>
      </c>
      <c r="G1771" s="833" t="s">
        <v>2274</v>
      </c>
      <c r="H1771" s="833" t="s">
        <v>606</v>
      </c>
      <c r="I1771" s="833" t="s">
        <v>3358</v>
      </c>
      <c r="J1771" s="833" t="s">
        <v>3359</v>
      </c>
      <c r="K1771" s="833" t="s">
        <v>2485</v>
      </c>
      <c r="L1771" s="836">
        <v>0</v>
      </c>
      <c r="M1771" s="836">
        <v>0</v>
      </c>
      <c r="N1771" s="833">
        <v>1</v>
      </c>
      <c r="O1771" s="837">
        <v>1</v>
      </c>
      <c r="P1771" s="836"/>
      <c r="Q1771" s="838"/>
      <c r="R1771" s="833"/>
      <c r="S1771" s="838">
        <v>0</v>
      </c>
      <c r="T1771" s="837"/>
      <c r="U1771" s="839">
        <v>0</v>
      </c>
    </row>
    <row r="1772" spans="1:21" ht="14.45" customHeight="1" x14ac:dyDescent="0.2">
      <c r="A1772" s="832">
        <v>11</v>
      </c>
      <c r="B1772" s="833" t="s">
        <v>2224</v>
      </c>
      <c r="C1772" s="833" t="s">
        <v>2230</v>
      </c>
      <c r="D1772" s="834" t="s">
        <v>4292</v>
      </c>
      <c r="E1772" s="835" t="s">
        <v>2263</v>
      </c>
      <c r="F1772" s="833" t="s">
        <v>2227</v>
      </c>
      <c r="G1772" s="833" t="s">
        <v>2274</v>
      </c>
      <c r="H1772" s="833" t="s">
        <v>606</v>
      </c>
      <c r="I1772" s="833" t="s">
        <v>2840</v>
      </c>
      <c r="J1772" s="833" t="s">
        <v>2841</v>
      </c>
      <c r="K1772" s="833" t="s">
        <v>2842</v>
      </c>
      <c r="L1772" s="836">
        <v>0</v>
      </c>
      <c r="M1772" s="836">
        <v>0</v>
      </c>
      <c r="N1772" s="833">
        <v>1</v>
      </c>
      <c r="O1772" s="837">
        <v>1</v>
      </c>
      <c r="P1772" s="836"/>
      <c r="Q1772" s="838"/>
      <c r="R1772" s="833"/>
      <c r="S1772" s="838">
        <v>0</v>
      </c>
      <c r="T1772" s="837"/>
      <c r="U1772" s="839">
        <v>0</v>
      </c>
    </row>
    <row r="1773" spans="1:21" ht="14.45" customHeight="1" x14ac:dyDescent="0.2">
      <c r="A1773" s="832">
        <v>11</v>
      </c>
      <c r="B1773" s="833" t="s">
        <v>2224</v>
      </c>
      <c r="C1773" s="833" t="s">
        <v>2230</v>
      </c>
      <c r="D1773" s="834" t="s">
        <v>4292</v>
      </c>
      <c r="E1773" s="835" t="s">
        <v>2263</v>
      </c>
      <c r="F1773" s="833" t="s">
        <v>2227</v>
      </c>
      <c r="G1773" s="833" t="s">
        <v>2274</v>
      </c>
      <c r="H1773" s="833" t="s">
        <v>606</v>
      </c>
      <c r="I1773" s="833" t="s">
        <v>2486</v>
      </c>
      <c r="J1773" s="833" t="s">
        <v>2487</v>
      </c>
      <c r="K1773" s="833" t="s">
        <v>2488</v>
      </c>
      <c r="L1773" s="836">
        <v>0</v>
      </c>
      <c r="M1773" s="836">
        <v>0</v>
      </c>
      <c r="N1773" s="833">
        <v>38</v>
      </c>
      <c r="O1773" s="837">
        <v>34</v>
      </c>
      <c r="P1773" s="836"/>
      <c r="Q1773" s="838"/>
      <c r="R1773" s="833"/>
      <c r="S1773" s="838">
        <v>0</v>
      </c>
      <c r="T1773" s="837"/>
      <c r="U1773" s="839">
        <v>0</v>
      </c>
    </row>
    <row r="1774" spans="1:21" ht="14.45" customHeight="1" x14ac:dyDescent="0.2">
      <c r="A1774" s="832">
        <v>11</v>
      </c>
      <c r="B1774" s="833" t="s">
        <v>2224</v>
      </c>
      <c r="C1774" s="833" t="s">
        <v>2230</v>
      </c>
      <c r="D1774" s="834" t="s">
        <v>4292</v>
      </c>
      <c r="E1774" s="835" t="s">
        <v>2263</v>
      </c>
      <c r="F1774" s="833" t="s">
        <v>2227</v>
      </c>
      <c r="G1774" s="833" t="s">
        <v>2274</v>
      </c>
      <c r="H1774" s="833" t="s">
        <v>606</v>
      </c>
      <c r="I1774" s="833" t="s">
        <v>3140</v>
      </c>
      <c r="J1774" s="833" t="s">
        <v>2276</v>
      </c>
      <c r="K1774" s="833"/>
      <c r="L1774" s="836">
        <v>1000</v>
      </c>
      <c r="M1774" s="836">
        <v>1000</v>
      </c>
      <c r="N1774" s="833">
        <v>1</v>
      </c>
      <c r="O1774" s="837">
        <v>1</v>
      </c>
      <c r="P1774" s="836"/>
      <c r="Q1774" s="838">
        <v>0</v>
      </c>
      <c r="R1774" s="833"/>
      <c r="S1774" s="838">
        <v>0</v>
      </c>
      <c r="T1774" s="837"/>
      <c r="U1774" s="839">
        <v>0</v>
      </c>
    </row>
    <row r="1775" spans="1:21" ht="14.45" customHeight="1" x14ac:dyDescent="0.2">
      <c r="A1775" s="832">
        <v>11</v>
      </c>
      <c r="B1775" s="833" t="s">
        <v>2224</v>
      </c>
      <c r="C1775" s="833" t="s">
        <v>2230</v>
      </c>
      <c r="D1775" s="834" t="s">
        <v>4292</v>
      </c>
      <c r="E1775" s="835" t="s">
        <v>2263</v>
      </c>
      <c r="F1775" s="833" t="s">
        <v>2227</v>
      </c>
      <c r="G1775" s="833" t="s">
        <v>2274</v>
      </c>
      <c r="H1775" s="833" t="s">
        <v>606</v>
      </c>
      <c r="I1775" s="833" t="s">
        <v>3806</v>
      </c>
      <c r="J1775" s="833" t="s">
        <v>2276</v>
      </c>
      <c r="K1775" s="833"/>
      <c r="L1775" s="836">
        <v>407.25</v>
      </c>
      <c r="M1775" s="836">
        <v>1221.75</v>
      </c>
      <c r="N1775" s="833">
        <v>3</v>
      </c>
      <c r="O1775" s="837">
        <v>1</v>
      </c>
      <c r="P1775" s="836">
        <v>1221.75</v>
      </c>
      <c r="Q1775" s="838">
        <v>1</v>
      </c>
      <c r="R1775" s="833">
        <v>3</v>
      </c>
      <c r="S1775" s="838">
        <v>1</v>
      </c>
      <c r="T1775" s="837">
        <v>1</v>
      </c>
      <c r="U1775" s="839">
        <v>1</v>
      </c>
    </row>
    <row r="1776" spans="1:21" ht="14.45" customHeight="1" x14ac:dyDescent="0.2">
      <c r="A1776" s="832">
        <v>11</v>
      </c>
      <c r="B1776" s="833" t="s">
        <v>2224</v>
      </c>
      <c r="C1776" s="833" t="s">
        <v>2230</v>
      </c>
      <c r="D1776" s="834" t="s">
        <v>4292</v>
      </c>
      <c r="E1776" s="835" t="s">
        <v>2263</v>
      </c>
      <c r="F1776" s="833" t="s">
        <v>2227</v>
      </c>
      <c r="G1776" s="833" t="s">
        <v>2274</v>
      </c>
      <c r="H1776" s="833" t="s">
        <v>606</v>
      </c>
      <c r="I1776" s="833" t="s">
        <v>3807</v>
      </c>
      <c r="J1776" s="833" t="s">
        <v>3808</v>
      </c>
      <c r="K1776" s="833" t="s">
        <v>3809</v>
      </c>
      <c r="L1776" s="836">
        <v>631</v>
      </c>
      <c r="M1776" s="836">
        <v>631</v>
      </c>
      <c r="N1776" s="833">
        <v>1</v>
      </c>
      <c r="O1776" s="837">
        <v>1</v>
      </c>
      <c r="P1776" s="836"/>
      <c r="Q1776" s="838">
        <v>0</v>
      </c>
      <c r="R1776" s="833"/>
      <c r="S1776" s="838">
        <v>0</v>
      </c>
      <c r="T1776" s="837"/>
      <c r="U1776" s="839">
        <v>0</v>
      </c>
    </row>
    <row r="1777" spans="1:21" ht="14.45" customHeight="1" x14ac:dyDescent="0.2">
      <c r="A1777" s="832">
        <v>11</v>
      </c>
      <c r="B1777" s="833" t="s">
        <v>2224</v>
      </c>
      <c r="C1777" s="833" t="s">
        <v>2230</v>
      </c>
      <c r="D1777" s="834" t="s">
        <v>4292</v>
      </c>
      <c r="E1777" s="835" t="s">
        <v>2263</v>
      </c>
      <c r="F1777" s="833" t="s">
        <v>2227</v>
      </c>
      <c r="G1777" s="833" t="s">
        <v>2274</v>
      </c>
      <c r="H1777" s="833" t="s">
        <v>606</v>
      </c>
      <c r="I1777" s="833" t="s">
        <v>3810</v>
      </c>
      <c r="J1777" s="833" t="s">
        <v>2276</v>
      </c>
      <c r="K1777" s="833"/>
      <c r="L1777" s="836">
        <v>25000</v>
      </c>
      <c r="M1777" s="836">
        <v>25000</v>
      </c>
      <c r="N1777" s="833">
        <v>1</v>
      </c>
      <c r="O1777" s="837">
        <v>1</v>
      </c>
      <c r="P1777" s="836"/>
      <c r="Q1777" s="838">
        <v>0</v>
      </c>
      <c r="R1777" s="833"/>
      <c r="S1777" s="838">
        <v>0</v>
      </c>
      <c r="T1777" s="837"/>
      <c r="U1777" s="839">
        <v>0</v>
      </c>
    </row>
    <row r="1778" spans="1:21" ht="14.45" customHeight="1" x14ac:dyDescent="0.2">
      <c r="A1778" s="832">
        <v>11</v>
      </c>
      <c r="B1778" s="833" t="s">
        <v>2224</v>
      </c>
      <c r="C1778" s="833" t="s">
        <v>2230</v>
      </c>
      <c r="D1778" s="834" t="s">
        <v>4292</v>
      </c>
      <c r="E1778" s="835" t="s">
        <v>2263</v>
      </c>
      <c r="F1778" s="833" t="s">
        <v>2227</v>
      </c>
      <c r="G1778" s="833" t="s">
        <v>2274</v>
      </c>
      <c r="H1778" s="833" t="s">
        <v>606</v>
      </c>
      <c r="I1778" s="833" t="s">
        <v>3811</v>
      </c>
      <c r="J1778" s="833" t="s">
        <v>2276</v>
      </c>
      <c r="K1778" s="833"/>
      <c r="L1778" s="836">
        <v>700</v>
      </c>
      <c r="M1778" s="836">
        <v>700</v>
      </c>
      <c r="N1778" s="833">
        <v>1</v>
      </c>
      <c r="O1778" s="837">
        <v>1</v>
      </c>
      <c r="P1778" s="836"/>
      <c r="Q1778" s="838">
        <v>0</v>
      </c>
      <c r="R1778" s="833"/>
      <c r="S1778" s="838">
        <v>0</v>
      </c>
      <c r="T1778" s="837"/>
      <c r="U1778" s="839">
        <v>0</v>
      </c>
    </row>
    <row r="1779" spans="1:21" ht="14.45" customHeight="1" x14ac:dyDescent="0.2">
      <c r="A1779" s="832">
        <v>11</v>
      </c>
      <c r="B1779" s="833" t="s">
        <v>2224</v>
      </c>
      <c r="C1779" s="833" t="s">
        <v>2230</v>
      </c>
      <c r="D1779" s="834" t="s">
        <v>4292</v>
      </c>
      <c r="E1779" s="835" t="s">
        <v>2263</v>
      </c>
      <c r="F1779" s="833" t="s">
        <v>2227</v>
      </c>
      <c r="G1779" s="833" t="s">
        <v>2274</v>
      </c>
      <c r="H1779" s="833" t="s">
        <v>606</v>
      </c>
      <c r="I1779" s="833" t="s">
        <v>2281</v>
      </c>
      <c r="J1779" s="833" t="s">
        <v>2282</v>
      </c>
      <c r="K1779" s="833" t="s">
        <v>2283</v>
      </c>
      <c r="L1779" s="836">
        <v>249.55</v>
      </c>
      <c r="M1779" s="836">
        <v>998.2</v>
      </c>
      <c r="N1779" s="833">
        <v>4</v>
      </c>
      <c r="O1779" s="837">
        <v>2</v>
      </c>
      <c r="P1779" s="836">
        <v>499.1</v>
      </c>
      <c r="Q1779" s="838">
        <v>0.5</v>
      </c>
      <c r="R1779" s="833">
        <v>2</v>
      </c>
      <c r="S1779" s="838">
        <v>0.5</v>
      </c>
      <c r="T1779" s="837">
        <v>1</v>
      </c>
      <c r="U1779" s="839">
        <v>0.5</v>
      </c>
    </row>
    <row r="1780" spans="1:21" ht="14.45" customHeight="1" x14ac:dyDescent="0.2">
      <c r="A1780" s="832">
        <v>11</v>
      </c>
      <c r="B1780" s="833" t="s">
        <v>2224</v>
      </c>
      <c r="C1780" s="833" t="s">
        <v>2230</v>
      </c>
      <c r="D1780" s="834" t="s">
        <v>4292</v>
      </c>
      <c r="E1780" s="835" t="s">
        <v>2263</v>
      </c>
      <c r="F1780" s="833" t="s">
        <v>2227</v>
      </c>
      <c r="G1780" s="833" t="s">
        <v>2274</v>
      </c>
      <c r="H1780" s="833" t="s">
        <v>606</v>
      </c>
      <c r="I1780" s="833" t="s">
        <v>2284</v>
      </c>
      <c r="J1780" s="833" t="s">
        <v>2285</v>
      </c>
      <c r="K1780" s="833" t="s">
        <v>2286</v>
      </c>
      <c r="L1780" s="836">
        <v>400.2</v>
      </c>
      <c r="M1780" s="836">
        <v>400.2</v>
      </c>
      <c r="N1780" s="833">
        <v>1</v>
      </c>
      <c r="O1780" s="837">
        <v>1</v>
      </c>
      <c r="P1780" s="836">
        <v>400.2</v>
      </c>
      <c r="Q1780" s="838">
        <v>1</v>
      </c>
      <c r="R1780" s="833">
        <v>1</v>
      </c>
      <c r="S1780" s="838">
        <v>1</v>
      </c>
      <c r="T1780" s="837">
        <v>1</v>
      </c>
      <c r="U1780" s="839">
        <v>1</v>
      </c>
    </row>
    <row r="1781" spans="1:21" ht="14.45" customHeight="1" x14ac:dyDescent="0.2">
      <c r="A1781" s="832">
        <v>11</v>
      </c>
      <c r="B1781" s="833" t="s">
        <v>2224</v>
      </c>
      <c r="C1781" s="833" t="s">
        <v>2230</v>
      </c>
      <c r="D1781" s="834" t="s">
        <v>4292</v>
      </c>
      <c r="E1781" s="835" t="s">
        <v>2263</v>
      </c>
      <c r="F1781" s="833" t="s">
        <v>2227</v>
      </c>
      <c r="G1781" s="833" t="s">
        <v>2274</v>
      </c>
      <c r="H1781" s="833" t="s">
        <v>606</v>
      </c>
      <c r="I1781" s="833" t="s">
        <v>3812</v>
      </c>
      <c r="J1781" s="833" t="s">
        <v>2733</v>
      </c>
      <c r="K1781" s="833" t="s">
        <v>3813</v>
      </c>
      <c r="L1781" s="836">
        <v>249.55</v>
      </c>
      <c r="M1781" s="836">
        <v>249.55</v>
      </c>
      <c r="N1781" s="833">
        <v>1</v>
      </c>
      <c r="O1781" s="837">
        <v>1</v>
      </c>
      <c r="P1781" s="836">
        <v>249.55</v>
      </c>
      <c r="Q1781" s="838">
        <v>1</v>
      </c>
      <c r="R1781" s="833">
        <v>1</v>
      </c>
      <c r="S1781" s="838">
        <v>1</v>
      </c>
      <c r="T1781" s="837">
        <v>1</v>
      </c>
      <c r="U1781" s="839">
        <v>1</v>
      </c>
    </row>
    <row r="1782" spans="1:21" ht="14.45" customHeight="1" x14ac:dyDescent="0.2">
      <c r="A1782" s="832">
        <v>11</v>
      </c>
      <c r="B1782" s="833" t="s">
        <v>2224</v>
      </c>
      <c r="C1782" s="833" t="s">
        <v>2230</v>
      </c>
      <c r="D1782" s="834" t="s">
        <v>4292</v>
      </c>
      <c r="E1782" s="835" t="s">
        <v>2263</v>
      </c>
      <c r="F1782" s="833" t="s">
        <v>2227</v>
      </c>
      <c r="G1782" s="833" t="s">
        <v>2274</v>
      </c>
      <c r="H1782" s="833" t="s">
        <v>606</v>
      </c>
      <c r="I1782" s="833" t="s">
        <v>2779</v>
      </c>
      <c r="J1782" s="833" t="s">
        <v>2762</v>
      </c>
      <c r="K1782" s="833" t="s">
        <v>2763</v>
      </c>
      <c r="L1782" s="836">
        <v>1382.99</v>
      </c>
      <c r="M1782" s="836">
        <v>27659.800000000007</v>
      </c>
      <c r="N1782" s="833">
        <v>20</v>
      </c>
      <c r="O1782" s="837">
        <v>17</v>
      </c>
      <c r="P1782" s="836">
        <v>22127.840000000007</v>
      </c>
      <c r="Q1782" s="838">
        <v>0.8</v>
      </c>
      <c r="R1782" s="833">
        <v>16</v>
      </c>
      <c r="S1782" s="838">
        <v>0.8</v>
      </c>
      <c r="T1782" s="837">
        <v>14</v>
      </c>
      <c r="U1782" s="839">
        <v>0.82352941176470584</v>
      </c>
    </row>
    <row r="1783" spans="1:21" ht="14.45" customHeight="1" x14ac:dyDescent="0.2">
      <c r="A1783" s="832">
        <v>11</v>
      </c>
      <c r="B1783" s="833" t="s">
        <v>2224</v>
      </c>
      <c r="C1783" s="833" t="s">
        <v>2230</v>
      </c>
      <c r="D1783" s="834" t="s">
        <v>4292</v>
      </c>
      <c r="E1783" s="835" t="s">
        <v>2263</v>
      </c>
      <c r="F1783" s="833" t="s">
        <v>2227</v>
      </c>
      <c r="G1783" s="833" t="s">
        <v>2274</v>
      </c>
      <c r="H1783" s="833" t="s">
        <v>606</v>
      </c>
      <c r="I1783" s="833" t="s">
        <v>3814</v>
      </c>
      <c r="J1783" s="833" t="s">
        <v>3815</v>
      </c>
      <c r="K1783" s="833" t="s">
        <v>3816</v>
      </c>
      <c r="L1783" s="836">
        <v>499.1</v>
      </c>
      <c r="M1783" s="836">
        <v>499.1</v>
      </c>
      <c r="N1783" s="833">
        <v>1</v>
      </c>
      <c r="O1783" s="837">
        <v>1</v>
      </c>
      <c r="P1783" s="836"/>
      <c r="Q1783" s="838">
        <v>0</v>
      </c>
      <c r="R1783" s="833"/>
      <c r="S1783" s="838">
        <v>0</v>
      </c>
      <c r="T1783" s="837"/>
      <c r="U1783" s="839">
        <v>0</v>
      </c>
    </row>
    <row r="1784" spans="1:21" ht="14.45" customHeight="1" x14ac:dyDescent="0.2">
      <c r="A1784" s="832">
        <v>11</v>
      </c>
      <c r="B1784" s="833" t="s">
        <v>2224</v>
      </c>
      <c r="C1784" s="833" t="s">
        <v>2230</v>
      </c>
      <c r="D1784" s="834" t="s">
        <v>4292</v>
      </c>
      <c r="E1784" s="835" t="s">
        <v>2263</v>
      </c>
      <c r="F1784" s="833" t="s">
        <v>2227</v>
      </c>
      <c r="G1784" s="833" t="s">
        <v>2274</v>
      </c>
      <c r="H1784" s="833" t="s">
        <v>606</v>
      </c>
      <c r="I1784" s="833" t="s">
        <v>3817</v>
      </c>
      <c r="J1784" s="833" t="s">
        <v>3818</v>
      </c>
      <c r="K1784" s="833" t="s">
        <v>3819</v>
      </c>
      <c r="L1784" s="836">
        <v>241.5</v>
      </c>
      <c r="M1784" s="836">
        <v>241.5</v>
      </c>
      <c r="N1784" s="833">
        <v>1</v>
      </c>
      <c r="O1784" s="837">
        <v>1</v>
      </c>
      <c r="P1784" s="836"/>
      <c r="Q1784" s="838">
        <v>0</v>
      </c>
      <c r="R1784" s="833"/>
      <c r="S1784" s="838">
        <v>0</v>
      </c>
      <c r="T1784" s="837"/>
      <c r="U1784" s="839">
        <v>0</v>
      </c>
    </row>
    <row r="1785" spans="1:21" ht="14.45" customHeight="1" x14ac:dyDescent="0.2">
      <c r="A1785" s="832">
        <v>11</v>
      </c>
      <c r="B1785" s="833" t="s">
        <v>2224</v>
      </c>
      <c r="C1785" s="833" t="s">
        <v>2230</v>
      </c>
      <c r="D1785" s="834" t="s">
        <v>4292</v>
      </c>
      <c r="E1785" s="835" t="s">
        <v>2263</v>
      </c>
      <c r="F1785" s="833" t="s">
        <v>2227</v>
      </c>
      <c r="G1785" s="833" t="s">
        <v>2703</v>
      </c>
      <c r="H1785" s="833" t="s">
        <v>606</v>
      </c>
      <c r="I1785" s="833" t="s">
        <v>3692</v>
      </c>
      <c r="J1785" s="833" t="s">
        <v>3693</v>
      </c>
      <c r="K1785" s="833"/>
      <c r="L1785" s="836">
        <v>0</v>
      </c>
      <c r="M1785" s="836">
        <v>0</v>
      </c>
      <c r="N1785" s="833">
        <v>1</v>
      </c>
      <c r="O1785" s="837">
        <v>1</v>
      </c>
      <c r="P1785" s="836"/>
      <c r="Q1785" s="838"/>
      <c r="R1785" s="833"/>
      <c r="S1785" s="838">
        <v>0</v>
      </c>
      <c r="T1785" s="837"/>
      <c r="U1785" s="839">
        <v>0</v>
      </c>
    </row>
    <row r="1786" spans="1:21" ht="14.45" customHeight="1" x14ac:dyDescent="0.2">
      <c r="A1786" s="832">
        <v>11</v>
      </c>
      <c r="B1786" s="833" t="s">
        <v>2224</v>
      </c>
      <c r="C1786" s="833" t="s">
        <v>2230</v>
      </c>
      <c r="D1786" s="834" t="s">
        <v>4292</v>
      </c>
      <c r="E1786" s="835" t="s">
        <v>2263</v>
      </c>
      <c r="F1786" s="833" t="s">
        <v>2227</v>
      </c>
      <c r="G1786" s="833" t="s">
        <v>2703</v>
      </c>
      <c r="H1786" s="833" t="s">
        <v>606</v>
      </c>
      <c r="I1786" s="833" t="s">
        <v>2704</v>
      </c>
      <c r="J1786" s="833" t="s">
        <v>2705</v>
      </c>
      <c r="K1786" s="833" t="s">
        <v>2706</v>
      </c>
      <c r="L1786" s="836">
        <v>0</v>
      </c>
      <c r="M1786" s="836">
        <v>0</v>
      </c>
      <c r="N1786" s="833">
        <v>8</v>
      </c>
      <c r="O1786" s="837">
        <v>8</v>
      </c>
      <c r="P1786" s="836"/>
      <c r="Q1786" s="838"/>
      <c r="R1786" s="833"/>
      <c r="S1786" s="838">
        <v>0</v>
      </c>
      <c r="T1786" s="837"/>
      <c r="U1786" s="839">
        <v>0</v>
      </c>
    </row>
    <row r="1787" spans="1:21" ht="14.45" customHeight="1" x14ac:dyDescent="0.2">
      <c r="A1787" s="832">
        <v>11</v>
      </c>
      <c r="B1787" s="833" t="s">
        <v>2224</v>
      </c>
      <c r="C1787" s="833" t="s">
        <v>2230</v>
      </c>
      <c r="D1787" s="834" t="s">
        <v>4292</v>
      </c>
      <c r="E1787" s="835" t="s">
        <v>2263</v>
      </c>
      <c r="F1787" s="833" t="s">
        <v>2227</v>
      </c>
      <c r="G1787" s="833" t="s">
        <v>3820</v>
      </c>
      <c r="H1787" s="833" t="s">
        <v>606</v>
      </c>
      <c r="I1787" s="833" t="s">
        <v>3821</v>
      </c>
      <c r="J1787" s="833" t="s">
        <v>3822</v>
      </c>
      <c r="K1787" s="833" t="s">
        <v>3823</v>
      </c>
      <c r="L1787" s="836">
        <v>35.130000000000003</v>
      </c>
      <c r="M1787" s="836">
        <v>70.260000000000005</v>
      </c>
      <c r="N1787" s="833">
        <v>2</v>
      </c>
      <c r="O1787" s="837">
        <v>2</v>
      </c>
      <c r="P1787" s="836">
        <v>35.130000000000003</v>
      </c>
      <c r="Q1787" s="838">
        <v>0.5</v>
      </c>
      <c r="R1787" s="833">
        <v>1</v>
      </c>
      <c r="S1787" s="838">
        <v>0.5</v>
      </c>
      <c r="T1787" s="837">
        <v>1</v>
      </c>
      <c r="U1787" s="839">
        <v>0.5</v>
      </c>
    </row>
    <row r="1788" spans="1:21" ht="14.45" customHeight="1" x14ac:dyDescent="0.2">
      <c r="A1788" s="832">
        <v>11</v>
      </c>
      <c r="B1788" s="833" t="s">
        <v>2224</v>
      </c>
      <c r="C1788" s="833" t="s">
        <v>2230</v>
      </c>
      <c r="D1788" s="834" t="s">
        <v>4292</v>
      </c>
      <c r="E1788" s="835" t="s">
        <v>2263</v>
      </c>
      <c r="F1788" s="833" t="s">
        <v>2227</v>
      </c>
      <c r="G1788" s="833" t="s">
        <v>3820</v>
      </c>
      <c r="H1788" s="833" t="s">
        <v>606</v>
      </c>
      <c r="I1788" s="833" t="s">
        <v>3804</v>
      </c>
      <c r="J1788" s="833" t="s">
        <v>3824</v>
      </c>
      <c r="K1788" s="833" t="s">
        <v>3825</v>
      </c>
      <c r="L1788" s="836">
        <v>426.75</v>
      </c>
      <c r="M1788" s="836">
        <v>853.5</v>
      </c>
      <c r="N1788" s="833">
        <v>2</v>
      </c>
      <c r="O1788" s="837">
        <v>2</v>
      </c>
      <c r="P1788" s="836">
        <v>426.75</v>
      </c>
      <c r="Q1788" s="838">
        <v>0.5</v>
      </c>
      <c r="R1788" s="833">
        <v>1</v>
      </c>
      <c r="S1788" s="838">
        <v>0.5</v>
      </c>
      <c r="T1788" s="837">
        <v>1</v>
      </c>
      <c r="U1788" s="839">
        <v>0.5</v>
      </c>
    </row>
    <row r="1789" spans="1:21" ht="14.45" customHeight="1" x14ac:dyDescent="0.2">
      <c r="A1789" s="832">
        <v>11</v>
      </c>
      <c r="B1789" s="833" t="s">
        <v>2224</v>
      </c>
      <c r="C1789" s="833" t="s">
        <v>2230</v>
      </c>
      <c r="D1789" s="834" t="s">
        <v>4292</v>
      </c>
      <c r="E1789" s="835" t="s">
        <v>2263</v>
      </c>
      <c r="F1789" s="833" t="s">
        <v>2227</v>
      </c>
      <c r="G1789" s="833" t="s">
        <v>3820</v>
      </c>
      <c r="H1789" s="833" t="s">
        <v>606</v>
      </c>
      <c r="I1789" s="833" t="s">
        <v>3806</v>
      </c>
      <c r="J1789" s="833" t="s">
        <v>3808</v>
      </c>
      <c r="K1789" s="833" t="s">
        <v>3826</v>
      </c>
      <c r="L1789" s="836">
        <v>407.25</v>
      </c>
      <c r="M1789" s="836">
        <v>814.5</v>
      </c>
      <c r="N1789" s="833">
        <v>2</v>
      </c>
      <c r="O1789" s="837">
        <v>2</v>
      </c>
      <c r="P1789" s="836">
        <v>407.25</v>
      </c>
      <c r="Q1789" s="838">
        <v>0.5</v>
      </c>
      <c r="R1789" s="833">
        <v>1</v>
      </c>
      <c r="S1789" s="838">
        <v>0.5</v>
      </c>
      <c r="T1789" s="837">
        <v>1</v>
      </c>
      <c r="U1789" s="839">
        <v>0.5</v>
      </c>
    </row>
    <row r="1790" spans="1:21" ht="14.45" customHeight="1" x14ac:dyDescent="0.2">
      <c r="A1790" s="832">
        <v>11</v>
      </c>
      <c r="B1790" s="833" t="s">
        <v>2224</v>
      </c>
      <c r="C1790" s="833" t="s">
        <v>2230</v>
      </c>
      <c r="D1790" s="834" t="s">
        <v>4292</v>
      </c>
      <c r="E1790" s="835" t="s">
        <v>2263</v>
      </c>
      <c r="F1790" s="833" t="s">
        <v>2227</v>
      </c>
      <c r="G1790" s="833" t="s">
        <v>2269</v>
      </c>
      <c r="H1790" s="833" t="s">
        <v>606</v>
      </c>
      <c r="I1790" s="833" t="s">
        <v>2302</v>
      </c>
      <c r="J1790" s="833" t="s">
        <v>2311</v>
      </c>
      <c r="K1790" s="833" t="s">
        <v>2324</v>
      </c>
      <c r="L1790" s="836">
        <v>748.12</v>
      </c>
      <c r="M1790" s="836">
        <v>1496.24</v>
      </c>
      <c r="N1790" s="833">
        <v>2</v>
      </c>
      <c r="O1790" s="837">
        <v>2</v>
      </c>
      <c r="P1790" s="836">
        <v>1496.24</v>
      </c>
      <c r="Q1790" s="838">
        <v>1</v>
      </c>
      <c r="R1790" s="833">
        <v>2</v>
      </c>
      <c r="S1790" s="838">
        <v>1</v>
      </c>
      <c r="T1790" s="837">
        <v>2</v>
      </c>
      <c r="U1790" s="839">
        <v>1</v>
      </c>
    </row>
    <row r="1791" spans="1:21" ht="14.45" customHeight="1" x14ac:dyDescent="0.2">
      <c r="A1791" s="832">
        <v>11</v>
      </c>
      <c r="B1791" s="833" t="s">
        <v>2224</v>
      </c>
      <c r="C1791" s="833" t="s">
        <v>2230</v>
      </c>
      <c r="D1791" s="834" t="s">
        <v>4292</v>
      </c>
      <c r="E1791" s="835" t="s">
        <v>2263</v>
      </c>
      <c r="F1791" s="833" t="s">
        <v>2227</v>
      </c>
      <c r="G1791" s="833" t="s">
        <v>2269</v>
      </c>
      <c r="H1791" s="833" t="s">
        <v>606</v>
      </c>
      <c r="I1791" s="833" t="s">
        <v>2325</v>
      </c>
      <c r="J1791" s="833" t="s">
        <v>2326</v>
      </c>
      <c r="K1791" s="833" t="s">
        <v>2327</v>
      </c>
      <c r="L1791" s="836">
        <v>350</v>
      </c>
      <c r="M1791" s="836">
        <v>350</v>
      </c>
      <c r="N1791" s="833">
        <v>1</v>
      </c>
      <c r="O1791" s="837">
        <v>1</v>
      </c>
      <c r="P1791" s="836">
        <v>350</v>
      </c>
      <c r="Q1791" s="838">
        <v>1</v>
      </c>
      <c r="R1791" s="833">
        <v>1</v>
      </c>
      <c r="S1791" s="838">
        <v>1</v>
      </c>
      <c r="T1791" s="837">
        <v>1</v>
      </c>
      <c r="U1791" s="839">
        <v>1</v>
      </c>
    </row>
    <row r="1792" spans="1:21" ht="14.45" customHeight="1" x14ac:dyDescent="0.2">
      <c r="A1792" s="832">
        <v>11</v>
      </c>
      <c r="B1792" s="833" t="s">
        <v>2224</v>
      </c>
      <c r="C1792" s="833" t="s">
        <v>2230</v>
      </c>
      <c r="D1792" s="834" t="s">
        <v>4292</v>
      </c>
      <c r="E1792" s="835" t="s">
        <v>2263</v>
      </c>
      <c r="F1792" s="833" t="s">
        <v>2227</v>
      </c>
      <c r="G1792" s="833" t="s">
        <v>2269</v>
      </c>
      <c r="H1792" s="833" t="s">
        <v>606</v>
      </c>
      <c r="I1792" s="833" t="s">
        <v>2270</v>
      </c>
      <c r="J1792" s="833" t="s">
        <v>2271</v>
      </c>
      <c r="K1792" s="833" t="s">
        <v>2272</v>
      </c>
      <c r="L1792" s="836">
        <v>500</v>
      </c>
      <c r="M1792" s="836">
        <v>1500</v>
      </c>
      <c r="N1792" s="833">
        <v>3</v>
      </c>
      <c r="O1792" s="837">
        <v>3</v>
      </c>
      <c r="P1792" s="836">
        <v>1500</v>
      </c>
      <c r="Q1792" s="838">
        <v>1</v>
      </c>
      <c r="R1792" s="833">
        <v>3</v>
      </c>
      <c r="S1792" s="838">
        <v>1</v>
      </c>
      <c r="T1792" s="837">
        <v>3</v>
      </c>
      <c r="U1792" s="839">
        <v>1</v>
      </c>
    </row>
    <row r="1793" spans="1:21" ht="14.45" customHeight="1" x14ac:dyDescent="0.2">
      <c r="A1793" s="832">
        <v>11</v>
      </c>
      <c r="B1793" s="833" t="s">
        <v>2224</v>
      </c>
      <c r="C1793" s="833" t="s">
        <v>2230</v>
      </c>
      <c r="D1793" s="834" t="s">
        <v>4292</v>
      </c>
      <c r="E1793" s="835" t="s">
        <v>2263</v>
      </c>
      <c r="F1793" s="833" t="s">
        <v>2227</v>
      </c>
      <c r="G1793" s="833" t="s">
        <v>2269</v>
      </c>
      <c r="H1793" s="833" t="s">
        <v>606</v>
      </c>
      <c r="I1793" s="833" t="s">
        <v>2289</v>
      </c>
      <c r="J1793" s="833" t="s">
        <v>2290</v>
      </c>
      <c r="K1793" s="833" t="s">
        <v>2291</v>
      </c>
      <c r="L1793" s="836">
        <v>971.25</v>
      </c>
      <c r="M1793" s="836">
        <v>2913.75</v>
      </c>
      <c r="N1793" s="833">
        <v>3</v>
      </c>
      <c r="O1793" s="837">
        <v>3</v>
      </c>
      <c r="P1793" s="836">
        <v>2913.75</v>
      </c>
      <c r="Q1793" s="838">
        <v>1</v>
      </c>
      <c r="R1793" s="833">
        <v>3</v>
      </c>
      <c r="S1793" s="838">
        <v>1</v>
      </c>
      <c r="T1793" s="837">
        <v>3</v>
      </c>
      <c r="U1793" s="839">
        <v>1</v>
      </c>
    </row>
    <row r="1794" spans="1:21" ht="14.45" customHeight="1" x14ac:dyDescent="0.2">
      <c r="A1794" s="832">
        <v>11</v>
      </c>
      <c r="B1794" s="833" t="s">
        <v>2224</v>
      </c>
      <c r="C1794" s="833" t="s">
        <v>2230</v>
      </c>
      <c r="D1794" s="834" t="s">
        <v>4292</v>
      </c>
      <c r="E1794" s="835" t="s">
        <v>2263</v>
      </c>
      <c r="F1794" s="833" t="s">
        <v>2227</v>
      </c>
      <c r="G1794" s="833" t="s">
        <v>2269</v>
      </c>
      <c r="H1794" s="833" t="s">
        <v>606</v>
      </c>
      <c r="I1794" s="833" t="s">
        <v>2473</v>
      </c>
      <c r="J1794" s="833" t="s">
        <v>2474</v>
      </c>
      <c r="K1794" s="833" t="s">
        <v>2475</v>
      </c>
      <c r="L1794" s="836">
        <v>180</v>
      </c>
      <c r="M1794" s="836">
        <v>720</v>
      </c>
      <c r="N1794" s="833">
        <v>4</v>
      </c>
      <c r="O1794" s="837">
        <v>4</v>
      </c>
      <c r="P1794" s="836">
        <v>540</v>
      </c>
      <c r="Q1794" s="838">
        <v>0.75</v>
      </c>
      <c r="R1794" s="833">
        <v>3</v>
      </c>
      <c r="S1794" s="838">
        <v>0.75</v>
      </c>
      <c r="T1794" s="837">
        <v>3</v>
      </c>
      <c r="U1794" s="839">
        <v>0.75</v>
      </c>
    </row>
    <row r="1795" spans="1:21" ht="14.45" customHeight="1" x14ac:dyDescent="0.2">
      <c r="A1795" s="832">
        <v>11</v>
      </c>
      <c r="B1795" s="833" t="s">
        <v>2224</v>
      </c>
      <c r="C1795" s="833" t="s">
        <v>2230</v>
      </c>
      <c r="D1795" s="834" t="s">
        <v>4292</v>
      </c>
      <c r="E1795" s="835" t="s">
        <v>2263</v>
      </c>
      <c r="F1795" s="833" t="s">
        <v>2227</v>
      </c>
      <c r="G1795" s="833" t="s">
        <v>2269</v>
      </c>
      <c r="H1795" s="833" t="s">
        <v>606</v>
      </c>
      <c r="I1795" s="833" t="s">
        <v>2500</v>
      </c>
      <c r="J1795" s="833" t="s">
        <v>2501</v>
      </c>
      <c r="K1795" s="833"/>
      <c r="L1795" s="836">
        <v>600</v>
      </c>
      <c r="M1795" s="836">
        <v>4200</v>
      </c>
      <c r="N1795" s="833">
        <v>7</v>
      </c>
      <c r="O1795" s="837">
        <v>7</v>
      </c>
      <c r="P1795" s="836">
        <v>2400</v>
      </c>
      <c r="Q1795" s="838">
        <v>0.5714285714285714</v>
      </c>
      <c r="R1795" s="833">
        <v>4</v>
      </c>
      <c r="S1795" s="838">
        <v>0.5714285714285714</v>
      </c>
      <c r="T1795" s="837">
        <v>4</v>
      </c>
      <c r="U1795" s="839">
        <v>0.5714285714285714</v>
      </c>
    </row>
    <row r="1796" spans="1:21" ht="14.45" customHeight="1" x14ac:dyDescent="0.2">
      <c r="A1796" s="832">
        <v>11</v>
      </c>
      <c r="B1796" s="833" t="s">
        <v>2224</v>
      </c>
      <c r="C1796" s="833" t="s">
        <v>2230</v>
      </c>
      <c r="D1796" s="834" t="s">
        <v>4292</v>
      </c>
      <c r="E1796" s="835" t="s">
        <v>2263</v>
      </c>
      <c r="F1796" s="833" t="s">
        <v>2227</v>
      </c>
      <c r="G1796" s="833" t="s">
        <v>2269</v>
      </c>
      <c r="H1796" s="833" t="s">
        <v>606</v>
      </c>
      <c r="I1796" s="833" t="s">
        <v>3827</v>
      </c>
      <c r="J1796" s="833" t="s">
        <v>3828</v>
      </c>
      <c r="K1796" s="833" t="s">
        <v>3829</v>
      </c>
      <c r="L1796" s="836">
        <v>600</v>
      </c>
      <c r="M1796" s="836">
        <v>600</v>
      </c>
      <c r="N1796" s="833">
        <v>1</v>
      </c>
      <c r="O1796" s="837">
        <v>1</v>
      </c>
      <c r="P1796" s="836"/>
      <c r="Q1796" s="838">
        <v>0</v>
      </c>
      <c r="R1796" s="833"/>
      <c r="S1796" s="838">
        <v>0</v>
      </c>
      <c r="T1796" s="837"/>
      <c r="U1796" s="839">
        <v>0</v>
      </c>
    </row>
    <row r="1797" spans="1:21" ht="14.45" customHeight="1" x14ac:dyDescent="0.2">
      <c r="A1797" s="832">
        <v>11</v>
      </c>
      <c r="B1797" s="833" t="s">
        <v>2224</v>
      </c>
      <c r="C1797" s="833" t="s">
        <v>2230</v>
      </c>
      <c r="D1797" s="834" t="s">
        <v>4292</v>
      </c>
      <c r="E1797" s="835" t="s">
        <v>2263</v>
      </c>
      <c r="F1797" s="833" t="s">
        <v>2227</v>
      </c>
      <c r="G1797" s="833" t="s">
        <v>2269</v>
      </c>
      <c r="H1797" s="833" t="s">
        <v>606</v>
      </c>
      <c r="I1797" s="833" t="s">
        <v>2727</v>
      </c>
      <c r="J1797" s="833" t="s">
        <v>2728</v>
      </c>
      <c r="K1797" s="833" t="s">
        <v>2729</v>
      </c>
      <c r="L1797" s="836">
        <v>3200</v>
      </c>
      <c r="M1797" s="836">
        <v>3200</v>
      </c>
      <c r="N1797" s="833">
        <v>1</v>
      </c>
      <c r="O1797" s="837">
        <v>1</v>
      </c>
      <c r="P1797" s="836">
        <v>3200</v>
      </c>
      <c r="Q1797" s="838">
        <v>1</v>
      </c>
      <c r="R1797" s="833">
        <v>1</v>
      </c>
      <c r="S1797" s="838">
        <v>1</v>
      </c>
      <c r="T1797" s="837">
        <v>1</v>
      </c>
      <c r="U1797" s="839">
        <v>1</v>
      </c>
    </row>
    <row r="1798" spans="1:21" ht="14.45" customHeight="1" x14ac:dyDescent="0.2">
      <c r="A1798" s="832">
        <v>11</v>
      </c>
      <c r="B1798" s="833" t="s">
        <v>2224</v>
      </c>
      <c r="C1798" s="833" t="s">
        <v>2230</v>
      </c>
      <c r="D1798" s="834" t="s">
        <v>4292</v>
      </c>
      <c r="E1798" s="835" t="s">
        <v>2263</v>
      </c>
      <c r="F1798" s="833" t="s">
        <v>2227</v>
      </c>
      <c r="G1798" s="833" t="s">
        <v>2269</v>
      </c>
      <c r="H1798" s="833" t="s">
        <v>606</v>
      </c>
      <c r="I1798" s="833" t="s">
        <v>2730</v>
      </c>
      <c r="J1798" s="833" t="s">
        <v>2731</v>
      </c>
      <c r="K1798" s="833" t="s">
        <v>2732</v>
      </c>
      <c r="L1798" s="836">
        <v>1600</v>
      </c>
      <c r="M1798" s="836">
        <v>1600</v>
      </c>
      <c r="N1798" s="833">
        <v>1</v>
      </c>
      <c r="O1798" s="837">
        <v>1</v>
      </c>
      <c r="P1798" s="836">
        <v>1600</v>
      </c>
      <c r="Q1798" s="838">
        <v>1</v>
      </c>
      <c r="R1798" s="833">
        <v>1</v>
      </c>
      <c r="S1798" s="838">
        <v>1</v>
      </c>
      <c r="T1798" s="837">
        <v>1</v>
      </c>
      <c r="U1798" s="839">
        <v>1</v>
      </c>
    </row>
    <row r="1799" spans="1:21" ht="14.45" customHeight="1" x14ac:dyDescent="0.2">
      <c r="A1799" s="832">
        <v>11</v>
      </c>
      <c r="B1799" s="833" t="s">
        <v>2224</v>
      </c>
      <c r="C1799" s="833" t="s">
        <v>2230</v>
      </c>
      <c r="D1799" s="834" t="s">
        <v>4292</v>
      </c>
      <c r="E1799" s="835" t="s">
        <v>2263</v>
      </c>
      <c r="F1799" s="833" t="s">
        <v>2227</v>
      </c>
      <c r="G1799" s="833" t="s">
        <v>2269</v>
      </c>
      <c r="H1799" s="833" t="s">
        <v>606</v>
      </c>
      <c r="I1799" s="833" t="s">
        <v>3830</v>
      </c>
      <c r="J1799" s="833" t="s">
        <v>3831</v>
      </c>
      <c r="K1799" s="833" t="s">
        <v>3832</v>
      </c>
      <c r="L1799" s="836">
        <v>750</v>
      </c>
      <c r="M1799" s="836">
        <v>750</v>
      </c>
      <c r="N1799" s="833">
        <v>1</v>
      </c>
      <c r="O1799" s="837">
        <v>1</v>
      </c>
      <c r="P1799" s="836"/>
      <c r="Q1799" s="838">
        <v>0</v>
      </c>
      <c r="R1799" s="833"/>
      <c r="S1799" s="838">
        <v>0</v>
      </c>
      <c r="T1799" s="837"/>
      <c r="U1799" s="839">
        <v>0</v>
      </c>
    </row>
    <row r="1800" spans="1:21" ht="14.45" customHeight="1" x14ac:dyDescent="0.2">
      <c r="A1800" s="832">
        <v>11</v>
      </c>
      <c r="B1800" s="833" t="s">
        <v>2224</v>
      </c>
      <c r="C1800" s="833" t="s">
        <v>2230</v>
      </c>
      <c r="D1800" s="834" t="s">
        <v>4292</v>
      </c>
      <c r="E1800" s="835" t="s">
        <v>2263</v>
      </c>
      <c r="F1800" s="833" t="s">
        <v>2227</v>
      </c>
      <c r="G1800" s="833" t="s">
        <v>2269</v>
      </c>
      <c r="H1800" s="833" t="s">
        <v>606</v>
      </c>
      <c r="I1800" s="833" t="s">
        <v>2683</v>
      </c>
      <c r="J1800" s="833" t="s">
        <v>2733</v>
      </c>
      <c r="K1800" s="833"/>
      <c r="L1800" s="836">
        <v>250</v>
      </c>
      <c r="M1800" s="836">
        <v>250</v>
      </c>
      <c r="N1800" s="833">
        <v>1</v>
      </c>
      <c r="O1800" s="837">
        <v>1</v>
      </c>
      <c r="P1800" s="836"/>
      <c r="Q1800" s="838">
        <v>0</v>
      </c>
      <c r="R1800" s="833"/>
      <c r="S1800" s="838">
        <v>0</v>
      </c>
      <c r="T1800" s="837"/>
      <c r="U1800" s="839">
        <v>0</v>
      </c>
    </row>
    <row r="1801" spans="1:21" ht="14.45" customHeight="1" x14ac:dyDescent="0.2">
      <c r="A1801" s="832">
        <v>11</v>
      </c>
      <c r="B1801" s="833" t="s">
        <v>2224</v>
      </c>
      <c r="C1801" s="833" t="s">
        <v>2230</v>
      </c>
      <c r="D1801" s="834" t="s">
        <v>4292</v>
      </c>
      <c r="E1801" s="835" t="s">
        <v>2263</v>
      </c>
      <c r="F1801" s="833" t="s">
        <v>2227</v>
      </c>
      <c r="G1801" s="833" t="s">
        <v>2269</v>
      </c>
      <c r="H1801" s="833" t="s">
        <v>606</v>
      </c>
      <c r="I1801" s="833" t="s">
        <v>2505</v>
      </c>
      <c r="J1801" s="833" t="s">
        <v>2506</v>
      </c>
      <c r="K1801" s="833" t="s">
        <v>2507</v>
      </c>
      <c r="L1801" s="836">
        <v>600</v>
      </c>
      <c r="M1801" s="836">
        <v>600</v>
      </c>
      <c r="N1801" s="833">
        <v>1</v>
      </c>
      <c r="O1801" s="837">
        <v>1</v>
      </c>
      <c r="P1801" s="836">
        <v>600</v>
      </c>
      <c r="Q1801" s="838">
        <v>1</v>
      </c>
      <c r="R1801" s="833">
        <v>1</v>
      </c>
      <c r="S1801" s="838">
        <v>1</v>
      </c>
      <c r="T1801" s="837">
        <v>1</v>
      </c>
      <c r="U1801" s="839">
        <v>1</v>
      </c>
    </row>
    <row r="1802" spans="1:21" ht="14.45" customHeight="1" x14ac:dyDescent="0.2">
      <c r="A1802" s="832">
        <v>11</v>
      </c>
      <c r="B1802" s="833" t="s">
        <v>2224</v>
      </c>
      <c r="C1802" s="833" t="s">
        <v>2230</v>
      </c>
      <c r="D1802" s="834" t="s">
        <v>4292</v>
      </c>
      <c r="E1802" s="835" t="s">
        <v>2263</v>
      </c>
      <c r="F1802" s="833" t="s">
        <v>2227</v>
      </c>
      <c r="G1802" s="833" t="s">
        <v>2269</v>
      </c>
      <c r="H1802" s="833" t="s">
        <v>606</v>
      </c>
      <c r="I1802" s="833" t="s">
        <v>3315</v>
      </c>
      <c r="J1802" s="833" t="s">
        <v>3316</v>
      </c>
      <c r="K1802" s="833" t="s">
        <v>3317</v>
      </c>
      <c r="L1802" s="836">
        <v>999.46</v>
      </c>
      <c r="M1802" s="836">
        <v>999.46</v>
      </c>
      <c r="N1802" s="833">
        <v>1</v>
      </c>
      <c r="O1802" s="837">
        <v>1</v>
      </c>
      <c r="P1802" s="836">
        <v>999.46</v>
      </c>
      <c r="Q1802" s="838">
        <v>1</v>
      </c>
      <c r="R1802" s="833">
        <v>1</v>
      </c>
      <c r="S1802" s="838">
        <v>1</v>
      </c>
      <c r="T1802" s="837">
        <v>1</v>
      </c>
      <c r="U1802" s="839">
        <v>1</v>
      </c>
    </row>
    <row r="1803" spans="1:21" ht="14.45" customHeight="1" x14ac:dyDescent="0.2">
      <c r="A1803" s="832">
        <v>11</v>
      </c>
      <c r="B1803" s="833" t="s">
        <v>2224</v>
      </c>
      <c r="C1803" s="833" t="s">
        <v>2230</v>
      </c>
      <c r="D1803" s="834" t="s">
        <v>4292</v>
      </c>
      <c r="E1803" s="835" t="s">
        <v>2263</v>
      </c>
      <c r="F1803" s="833" t="s">
        <v>2227</v>
      </c>
      <c r="G1803" s="833" t="s">
        <v>2269</v>
      </c>
      <c r="H1803" s="833" t="s">
        <v>606</v>
      </c>
      <c r="I1803" s="833" t="s">
        <v>3321</v>
      </c>
      <c r="J1803" s="833" t="s">
        <v>3322</v>
      </c>
      <c r="K1803" s="833" t="s">
        <v>3323</v>
      </c>
      <c r="L1803" s="836">
        <v>1600</v>
      </c>
      <c r="M1803" s="836">
        <v>1600</v>
      </c>
      <c r="N1803" s="833">
        <v>1</v>
      </c>
      <c r="O1803" s="837">
        <v>1</v>
      </c>
      <c r="P1803" s="836"/>
      <c r="Q1803" s="838">
        <v>0</v>
      </c>
      <c r="R1803" s="833"/>
      <c r="S1803" s="838">
        <v>0</v>
      </c>
      <c r="T1803" s="837"/>
      <c r="U1803" s="839">
        <v>0</v>
      </c>
    </row>
    <row r="1804" spans="1:21" ht="14.45" customHeight="1" x14ac:dyDescent="0.2">
      <c r="A1804" s="832">
        <v>11</v>
      </c>
      <c r="B1804" s="833" t="s">
        <v>2224</v>
      </c>
      <c r="C1804" s="833" t="s">
        <v>2230</v>
      </c>
      <c r="D1804" s="834" t="s">
        <v>4292</v>
      </c>
      <c r="E1804" s="835" t="s">
        <v>2263</v>
      </c>
      <c r="F1804" s="833" t="s">
        <v>2227</v>
      </c>
      <c r="G1804" s="833" t="s">
        <v>2269</v>
      </c>
      <c r="H1804" s="833" t="s">
        <v>606</v>
      </c>
      <c r="I1804" s="833" t="s">
        <v>3833</v>
      </c>
      <c r="J1804" s="833" t="s">
        <v>2509</v>
      </c>
      <c r="K1804" s="833" t="s">
        <v>3834</v>
      </c>
      <c r="L1804" s="836">
        <v>3000</v>
      </c>
      <c r="M1804" s="836">
        <v>3000</v>
      </c>
      <c r="N1804" s="833">
        <v>1</v>
      </c>
      <c r="O1804" s="837">
        <v>1</v>
      </c>
      <c r="P1804" s="836"/>
      <c r="Q1804" s="838">
        <v>0</v>
      </c>
      <c r="R1804" s="833"/>
      <c r="S1804" s="838">
        <v>0</v>
      </c>
      <c r="T1804" s="837"/>
      <c r="U1804" s="839">
        <v>0</v>
      </c>
    </row>
    <row r="1805" spans="1:21" ht="14.45" customHeight="1" x14ac:dyDescent="0.2">
      <c r="A1805" s="832">
        <v>11</v>
      </c>
      <c r="B1805" s="833" t="s">
        <v>2224</v>
      </c>
      <c r="C1805" s="833" t="s">
        <v>2230</v>
      </c>
      <c r="D1805" s="834" t="s">
        <v>4292</v>
      </c>
      <c r="E1805" s="835" t="s">
        <v>2263</v>
      </c>
      <c r="F1805" s="833" t="s">
        <v>2227</v>
      </c>
      <c r="G1805" s="833" t="s">
        <v>2269</v>
      </c>
      <c r="H1805" s="833" t="s">
        <v>606</v>
      </c>
      <c r="I1805" s="833" t="s">
        <v>3835</v>
      </c>
      <c r="J1805" s="833" t="s">
        <v>3836</v>
      </c>
      <c r="K1805" s="833" t="s">
        <v>3837</v>
      </c>
      <c r="L1805" s="836">
        <v>750</v>
      </c>
      <c r="M1805" s="836">
        <v>1500</v>
      </c>
      <c r="N1805" s="833">
        <v>2</v>
      </c>
      <c r="O1805" s="837">
        <v>1</v>
      </c>
      <c r="P1805" s="836"/>
      <c r="Q1805" s="838">
        <v>0</v>
      </c>
      <c r="R1805" s="833"/>
      <c r="S1805" s="838">
        <v>0</v>
      </c>
      <c r="T1805" s="837"/>
      <c r="U1805" s="839">
        <v>0</v>
      </c>
    </row>
    <row r="1806" spans="1:21" ht="14.45" customHeight="1" x14ac:dyDescent="0.2">
      <c r="A1806" s="832">
        <v>11</v>
      </c>
      <c r="B1806" s="833" t="s">
        <v>2224</v>
      </c>
      <c r="C1806" s="833" t="s">
        <v>2230</v>
      </c>
      <c r="D1806" s="834" t="s">
        <v>4292</v>
      </c>
      <c r="E1806" s="835" t="s">
        <v>2263</v>
      </c>
      <c r="F1806" s="833" t="s">
        <v>2227</v>
      </c>
      <c r="G1806" s="833" t="s">
        <v>2292</v>
      </c>
      <c r="H1806" s="833" t="s">
        <v>606</v>
      </c>
      <c r="I1806" s="833" t="s">
        <v>3838</v>
      </c>
      <c r="J1806" s="833" t="s">
        <v>3839</v>
      </c>
      <c r="K1806" s="833" t="s">
        <v>3840</v>
      </c>
      <c r="L1806" s="836">
        <v>3990</v>
      </c>
      <c r="M1806" s="836">
        <v>7980</v>
      </c>
      <c r="N1806" s="833">
        <v>2</v>
      </c>
      <c r="O1806" s="837">
        <v>2</v>
      </c>
      <c r="P1806" s="836">
        <v>3990</v>
      </c>
      <c r="Q1806" s="838">
        <v>0.5</v>
      </c>
      <c r="R1806" s="833">
        <v>1</v>
      </c>
      <c r="S1806" s="838">
        <v>0.5</v>
      </c>
      <c r="T1806" s="837">
        <v>1</v>
      </c>
      <c r="U1806" s="839">
        <v>0.5</v>
      </c>
    </row>
    <row r="1807" spans="1:21" ht="14.45" customHeight="1" x14ac:dyDescent="0.2">
      <c r="A1807" s="832">
        <v>11</v>
      </c>
      <c r="B1807" s="833" t="s">
        <v>2224</v>
      </c>
      <c r="C1807" s="833" t="s">
        <v>2230</v>
      </c>
      <c r="D1807" s="834" t="s">
        <v>4292</v>
      </c>
      <c r="E1807" s="835" t="s">
        <v>2263</v>
      </c>
      <c r="F1807" s="833" t="s">
        <v>2227</v>
      </c>
      <c r="G1807" s="833" t="s">
        <v>2292</v>
      </c>
      <c r="H1807" s="833" t="s">
        <v>606</v>
      </c>
      <c r="I1807" s="833" t="s">
        <v>2345</v>
      </c>
      <c r="J1807" s="833" t="s">
        <v>2285</v>
      </c>
      <c r="K1807" s="833" t="s">
        <v>2352</v>
      </c>
      <c r="L1807" s="836">
        <v>200</v>
      </c>
      <c r="M1807" s="836">
        <v>7600</v>
      </c>
      <c r="N1807" s="833">
        <v>38</v>
      </c>
      <c r="O1807" s="837">
        <v>19</v>
      </c>
      <c r="P1807" s="836">
        <v>6800</v>
      </c>
      <c r="Q1807" s="838">
        <v>0.89473684210526316</v>
      </c>
      <c r="R1807" s="833">
        <v>34</v>
      </c>
      <c r="S1807" s="838">
        <v>0.89473684210526316</v>
      </c>
      <c r="T1807" s="837">
        <v>17</v>
      </c>
      <c r="U1807" s="839">
        <v>0.89473684210526316</v>
      </c>
    </row>
    <row r="1808" spans="1:21" ht="14.45" customHeight="1" x14ac:dyDescent="0.2">
      <c r="A1808" s="832">
        <v>11</v>
      </c>
      <c r="B1808" s="833" t="s">
        <v>2224</v>
      </c>
      <c r="C1808" s="833" t="s">
        <v>2230</v>
      </c>
      <c r="D1808" s="834" t="s">
        <v>4292</v>
      </c>
      <c r="E1808" s="835" t="s">
        <v>2263</v>
      </c>
      <c r="F1808" s="833" t="s">
        <v>2227</v>
      </c>
      <c r="G1808" s="833" t="s">
        <v>2292</v>
      </c>
      <c r="H1808" s="833" t="s">
        <v>606</v>
      </c>
      <c r="I1808" s="833" t="s">
        <v>2293</v>
      </c>
      <c r="J1808" s="833" t="s">
        <v>2294</v>
      </c>
      <c r="K1808" s="833" t="s">
        <v>2295</v>
      </c>
      <c r="L1808" s="836">
        <v>278.75</v>
      </c>
      <c r="M1808" s="836">
        <v>11986.25</v>
      </c>
      <c r="N1808" s="833">
        <v>43</v>
      </c>
      <c r="O1808" s="837">
        <v>23</v>
      </c>
      <c r="P1808" s="836">
        <v>10871.25</v>
      </c>
      <c r="Q1808" s="838">
        <v>0.90697674418604646</v>
      </c>
      <c r="R1808" s="833">
        <v>39</v>
      </c>
      <c r="S1808" s="838">
        <v>0.90697674418604646</v>
      </c>
      <c r="T1808" s="837">
        <v>21</v>
      </c>
      <c r="U1808" s="839">
        <v>0.91304347826086951</v>
      </c>
    </row>
    <row r="1809" spans="1:21" ht="14.45" customHeight="1" x14ac:dyDescent="0.2">
      <c r="A1809" s="832">
        <v>11</v>
      </c>
      <c r="B1809" s="833" t="s">
        <v>2224</v>
      </c>
      <c r="C1809" s="833" t="s">
        <v>2230</v>
      </c>
      <c r="D1809" s="834" t="s">
        <v>4292</v>
      </c>
      <c r="E1809" s="835" t="s">
        <v>2263</v>
      </c>
      <c r="F1809" s="833" t="s">
        <v>2227</v>
      </c>
      <c r="G1809" s="833" t="s">
        <v>2292</v>
      </c>
      <c r="H1809" s="833" t="s">
        <v>606</v>
      </c>
      <c r="I1809" s="833" t="s">
        <v>2476</v>
      </c>
      <c r="J1809" s="833" t="s">
        <v>2526</v>
      </c>
      <c r="K1809" s="833" t="s">
        <v>2527</v>
      </c>
      <c r="L1809" s="836">
        <v>5000</v>
      </c>
      <c r="M1809" s="836">
        <v>10000</v>
      </c>
      <c r="N1809" s="833">
        <v>2</v>
      </c>
      <c r="O1809" s="837">
        <v>2</v>
      </c>
      <c r="P1809" s="836">
        <v>5000</v>
      </c>
      <c r="Q1809" s="838">
        <v>0.5</v>
      </c>
      <c r="R1809" s="833">
        <v>1</v>
      </c>
      <c r="S1809" s="838">
        <v>0.5</v>
      </c>
      <c r="T1809" s="837">
        <v>1</v>
      </c>
      <c r="U1809" s="839">
        <v>0.5</v>
      </c>
    </row>
    <row r="1810" spans="1:21" ht="14.45" customHeight="1" x14ac:dyDescent="0.2">
      <c r="A1810" s="832">
        <v>11</v>
      </c>
      <c r="B1810" s="833" t="s">
        <v>2224</v>
      </c>
      <c r="C1810" s="833" t="s">
        <v>2230</v>
      </c>
      <c r="D1810" s="834" t="s">
        <v>4292</v>
      </c>
      <c r="E1810" s="835" t="s">
        <v>2263</v>
      </c>
      <c r="F1810" s="833" t="s">
        <v>2227</v>
      </c>
      <c r="G1810" s="833" t="s">
        <v>2292</v>
      </c>
      <c r="H1810" s="833" t="s">
        <v>606</v>
      </c>
      <c r="I1810" s="833" t="s">
        <v>3841</v>
      </c>
      <c r="J1810" s="833" t="s">
        <v>3842</v>
      </c>
      <c r="K1810" s="833" t="s">
        <v>3843</v>
      </c>
      <c r="L1810" s="836">
        <v>1200</v>
      </c>
      <c r="M1810" s="836">
        <v>1200</v>
      </c>
      <c r="N1810" s="833">
        <v>1</v>
      </c>
      <c r="O1810" s="837">
        <v>1</v>
      </c>
      <c r="P1810" s="836"/>
      <c r="Q1810" s="838">
        <v>0</v>
      </c>
      <c r="R1810" s="833"/>
      <c r="S1810" s="838">
        <v>0</v>
      </c>
      <c r="T1810" s="837"/>
      <c r="U1810" s="839">
        <v>0</v>
      </c>
    </row>
    <row r="1811" spans="1:21" ht="14.45" customHeight="1" x14ac:dyDescent="0.2">
      <c r="A1811" s="832">
        <v>11</v>
      </c>
      <c r="B1811" s="833" t="s">
        <v>2224</v>
      </c>
      <c r="C1811" s="833" t="s">
        <v>2230</v>
      </c>
      <c r="D1811" s="834" t="s">
        <v>4292</v>
      </c>
      <c r="E1811" s="835" t="s">
        <v>2263</v>
      </c>
      <c r="F1811" s="833" t="s">
        <v>2227</v>
      </c>
      <c r="G1811" s="833" t="s">
        <v>2292</v>
      </c>
      <c r="H1811" s="833" t="s">
        <v>606</v>
      </c>
      <c r="I1811" s="833" t="s">
        <v>3844</v>
      </c>
      <c r="J1811" s="833" t="s">
        <v>3845</v>
      </c>
      <c r="K1811" s="833" t="s">
        <v>3846</v>
      </c>
      <c r="L1811" s="836">
        <v>7000</v>
      </c>
      <c r="M1811" s="836">
        <v>7000</v>
      </c>
      <c r="N1811" s="833">
        <v>1</v>
      </c>
      <c r="O1811" s="837">
        <v>1</v>
      </c>
      <c r="P1811" s="836"/>
      <c r="Q1811" s="838">
        <v>0</v>
      </c>
      <c r="R1811" s="833"/>
      <c r="S1811" s="838">
        <v>0</v>
      </c>
      <c r="T1811" s="837"/>
      <c r="U1811" s="839">
        <v>0</v>
      </c>
    </row>
    <row r="1812" spans="1:21" ht="14.45" customHeight="1" x14ac:dyDescent="0.2">
      <c r="A1812" s="832">
        <v>11</v>
      </c>
      <c r="B1812" s="833" t="s">
        <v>2224</v>
      </c>
      <c r="C1812" s="833" t="s">
        <v>2230</v>
      </c>
      <c r="D1812" s="834" t="s">
        <v>4292</v>
      </c>
      <c r="E1812" s="835" t="s">
        <v>2263</v>
      </c>
      <c r="F1812" s="833" t="s">
        <v>2227</v>
      </c>
      <c r="G1812" s="833" t="s">
        <v>2552</v>
      </c>
      <c r="H1812" s="833" t="s">
        <v>606</v>
      </c>
      <c r="I1812" s="833" t="s">
        <v>2761</v>
      </c>
      <c r="J1812" s="833" t="s">
        <v>2762</v>
      </c>
      <c r="K1812" s="833" t="s">
        <v>2763</v>
      </c>
      <c r="L1812" s="836">
        <v>1659.44</v>
      </c>
      <c r="M1812" s="836">
        <v>104544.72000000006</v>
      </c>
      <c r="N1812" s="833">
        <v>63</v>
      </c>
      <c r="O1812" s="837">
        <v>55</v>
      </c>
      <c r="P1812" s="836">
        <v>89609.760000000053</v>
      </c>
      <c r="Q1812" s="838">
        <v>0.85714285714285721</v>
      </c>
      <c r="R1812" s="833">
        <v>54</v>
      </c>
      <c r="S1812" s="838">
        <v>0.8571428571428571</v>
      </c>
      <c r="T1812" s="837">
        <v>48</v>
      </c>
      <c r="U1812" s="839">
        <v>0.87272727272727268</v>
      </c>
    </row>
    <row r="1813" spans="1:21" ht="14.45" customHeight="1" x14ac:dyDescent="0.2">
      <c r="A1813" s="832">
        <v>11</v>
      </c>
      <c r="B1813" s="833" t="s">
        <v>2224</v>
      </c>
      <c r="C1813" s="833" t="s">
        <v>2230</v>
      </c>
      <c r="D1813" s="834" t="s">
        <v>4292</v>
      </c>
      <c r="E1813" s="835" t="s">
        <v>2263</v>
      </c>
      <c r="F1813" s="833" t="s">
        <v>2227</v>
      </c>
      <c r="G1813" s="833" t="s">
        <v>2552</v>
      </c>
      <c r="H1813" s="833" t="s">
        <v>606</v>
      </c>
      <c r="I1813" s="833" t="s">
        <v>3549</v>
      </c>
      <c r="J1813" s="833" t="s">
        <v>3652</v>
      </c>
      <c r="K1813" s="833" t="s">
        <v>3653</v>
      </c>
      <c r="L1813" s="836">
        <v>1659.44</v>
      </c>
      <c r="M1813" s="836">
        <v>104544.72000000003</v>
      </c>
      <c r="N1813" s="833">
        <v>63</v>
      </c>
      <c r="O1813" s="837">
        <v>52</v>
      </c>
      <c r="P1813" s="836">
        <v>87950.320000000022</v>
      </c>
      <c r="Q1813" s="838">
        <v>0.84126984126984128</v>
      </c>
      <c r="R1813" s="833">
        <v>53</v>
      </c>
      <c r="S1813" s="838">
        <v>0.84126984126984128</v>
      </c>
      <c r="T1813" s="837">
        <v>42</v>
      </c>
      <c r="U1813" s="839">
        <v>0.80769230769230771</v>
      </c>
    </row>
    <row r="1814" spans="1:21" ht="14.45" customHeight="1" x14ac:dyDescent="0.2">
      <c r="A1814" s="832">
        <v>11</v>
      </c>
      <c r="B1814" s="833" t="s">
        <v>2224</v>
      </c>
      <c r="C1814" s="833" t="s">
        <v>2230</v>
      </c>
      <c r="D1814" s="834" t="s">
        <v>4292</v>
      </c>
      <c r="E1814" s="835" t="s">
        <v>2238</v>
      </c>
      <c r="F1814" s="833" t="s">
        <v>2225</v>
      </c>
      <c r="G1814" s="833" t="s">
        <v>2367</v>
      </c>
      <c r="H1814" s="833" t="s">
        <v>606</v>
      </c>
      <c r="I1814" s="833" t="s">
        <v>2368</v>
      </c>
      <c r="J1814" s="833" t="s">
        <v>2369</v>
      </c>
      <c r="K1814" s="833" t="s">
        <v>2370</v>
      </c>
      <c r="L1814" s="836">
        <v>23.49</v>
      </c>
      <c r="M1814" s="836">
        <v>328.86</v>
      </c>
      <c r="N1814" s="833">
        <v>14</v>
      </c>
      <c r="O1814" s="837">
        <v>8.5</v>
      </c>
      <c r="P1814" s="836">
        <v>164.43</v>
      </c>
      <c r="Q1814" s="838">
        <v>0.5</v>
      </c>
      <c r="R1814" s="833">
        <v>7</v>
      </c>
      <c r="S1814" s="838">
        <v>0.5</v>
      </c>
      <c r="T1814" s="837">
        <v>4.5</v>
      </c>
      <c r="U1814" s="839">
        <v>0.52941176470588236</v>
      </c>
    </row>
    <row r="1815" spans="1:21" ht="14.45" customHeight="1" x14ac:dyDescent="0.2">
      <c r="A1815" s="832">
        <v>11</v>
      </c>
      <c r="B1815" s="833" t="s">
        <v>2224</v>
      </c>
      <c r="C1815" s="833" t="s">
        <v>2230</v>
      </c>
      <c r="D1815" s="834" t="s">
        <v>4292</v>
      </c>
      <c r="E1815" s="835" t="s">
        <v>2238</v>
      </c>
      <c r="F1815" s="833" t="s">
        <v>2225</v>
      </c>
      <c r="G1815" s="833" t="s">
        <v>2367</v>
      </c>
      <c r="H1815" s="833" t="s">
        <v>606</v>
      </c>
      <c r="I1815" s="833" t="s">
        <v>2557</v>
      </c>
      <c r="J1815" s="833" t="s">
        <v>2369</v>
      </c>
      <c r="K1815" s="833" t="s">
        <v>2558</v>
      </c>
      <c r="L1815" s="836">
        <v>70.48</v>
      </c>
      <c r="M1815" s="836">
        <v>140.96</v>
      </c>
      <c r="N1815" s="833">
        <v>2</v>
      </c>
      <c r="O1815" s="837">
        <v>2</v>
      </c>
      <c r="P1815" s="836">
        <v>70.48</v>
      </c>
      <c r="Q1815" s="838">
        <v>0.5</v>
      </c>
      <c r="R1815" s="833">
        <v>1</v>
      </c>
      <c r="S1815" s="838">
        <v>0.5</v>
      </c>
      <c r="T1815" s="837">
        <v>1</v>
      </c>
      <c r="U1815" s="839">
        <v>0.5</v>
      </c>
    </row>
    <row r="1816" spans="1:21" ht="14.45" customHeight="1" x14ac:dyDescent="0.2">
      <c r="A1816" s="832">
        <v>11</v>
      </c>
      <c r="B1816" s="833" t="s">
        <v>2224</v>
      </c>
      <c r="C1816" s="833" t="s">
        <v>2230</v>
      </c>
      <c r="D1816" s="834" t="s">
        <v>4292</v>
      </c>
      <c r="E1816" s="835" t="s">
        <v>2238</v>
      </c>
      <c r="F1816" s="833" t="s">
        <v>2225</v>
      </c>
      <c r="G1816" s="833" t="s">
        <v>3847</v>
      </c>
      <c r="H1816" s="833" t="s">
        <v>606</v>
      </c>
      <c r="I1816" s="833" t="s">
        <v>3848</v>
      </c>
      <c r="J1816" s="833" t="s">
        <v>1515</v>
      </c>
      <c r="K1816" s="833" t="s">
        <v>1516</v>
      </c>
      <c r="L1816" s="836">
        <v>0</v>
      </c>
      <c r="M1816" s="836">
        <v>0</v>
      </c>
      <c r="N1816" s="833">
        <v>1</v>
      </c>
      <c r="O1816" s="837">
        <v>1</v>
      </c>
      <c r="P1816" s="836"/>
      <c r="Q1816" s="838"/>
      <c r="R1816" s="833"/>
      <c r="S1816" s="838">
        <v>0</v>
      </c>
      <c r="T1816" s="837"/>
      <c r="U1816" s="839">
        <v>0</v>
      </c>
    </row>
    <row r="1817" spans="1:21" ht="14.45" customHeight="1" x14ac:dyDescent="0.2">
      <c r="A1817" s="832">
        <v>11</v>
      </c>
      <c r="B1817" s="833" t="s">
        <v>2224</v>
      </c>
      <c r="C1817" s="833" t="s">
        <v>2230</v>
      </c>
      <c r="D1817" s="834" t="s">
        <v>4292</v>
      </c>
      <c r="E1817" s="835" t="s">
        <v>2238</v>
      </c>
      <c r="F1817" s="833" t="s">
        <v>2225</v>
      </c>
      <c r="G1817" s="833" t="s">
        <v>2375</v>
      </c>
      <c r="H1817" s="833" t="s">
        <v>606</v>
      </c>
      <c r="I1817" s="833" t="s">
        <v>2559</v>
      </c>
      <c r="J1817" s="833" t="s">
        <v>2377</v>
      </c>
      <c r="K1817" s="833" t="s">
        <v>2378</v>
      </c>
      <c r="L1817" s="836">
        <v>159.71</v>
      </c>
      <c r="M1817" s="836">
        <v>2715.0699999999997</v>
      </c>
      <c r="N1817" s="833">
        <v>17</v>
      </c>
      <c r="O1817" s="837">
        <v>6</v>
      </c>
      <c r="P1817" s="836">
        <v>1756.81</v>
      </c>
      <c r="Q1817" s="838">
        <v>0.6470588235294118</v>
      </c>
      <c r="R1817" s="833">
        <v>11</v>
      </c>
      <c r="S1817" s="838">
        <v>0.6470588235294118</v>
      </c>
      <c r="T1817" s="837">
        <v>4</v>
      </c>
      <c r="U1817" s="839">
        <v>0.66666666666666663</v>
      </c>
    </row>
    <row r="1818" spans="1:21" ht="14.45" customHeight="1" x14ac:dyDescent="0.2">
      <c r="A1818" s="832">
        <v>11</v>
      </c>
      <c r="B1818" s="833" t="s">
        <v>2224</v>
      </c>
      <c r="C1818" s="833" t="s">
        <v>2230</v>
      </c>
      <c r="D1818" s="834" t="s">
        <v>4292</v>
      </c>
      <c r="E1818" s="835" t="s">
        <v>2238</v>
      </c>
      <c r="F1818" s="833" t="s">
        <v>2225</v>
      </c>
      <c r="G1818" s="833" t="s">
        <v>2375</v>
      </c>
      <c r="H1818" s="833" t="s">
        <v>606</v>
      </c>
      <c r="I1818" s="833" t="s">
        <v>2376</v>
      </c>
      <c r="J1818" s="833" t="s">
        <v>2377</v>
      </c>
      <c r="K1818" s="833" t="s">
        <v>2378</v>
      </c>
      <c r="L1818" s="836">
        <v>159.71</v>
      </c>
      <c r="M1818" s="836">
        <v>11179.7</v>
      </c>
      <c r="N1818" s="833">
        <v>70</v>
      </c>
      <c r="O1818" s="837">
        <v>24.5</v>
      </c>
      <c r="P1818" s="836">
        <v>4951.01</v>
      </c>
      <c r="Q1818" s="838">
        <v>0.44285714285714284</v>
      </c>
      <c r="R1818" s="833">
        <v>31</v>
      </c>
      <c r="S1818" s="838">
        <v>0.44285714285714284</v>
      </c>
      <c r="T1818" s="837">
        <v>11.5</v>
      </c>
      <c r="U1818" s="839">
        <v>0.46938775510204084</v>
      </c>
    </row>
    <row r="1819" spans="1:21" ht="14.45" customHeight="1" x14ac:dyDescent="0.2">
      <c r="A1819" s="832">
        <v>11</v>
      </c>
      <c r="B1819" s="833" t="s">
        <v>2224</v>
      </c>
      <c r="C1819" s="833" t="s">
        <v>2230</v>
      </c>
      <c r="D1819" s="834" t="s">
        <v>4292</v>
      </c>
      <c r="E1819" s="835" t="s">
        <v>2238</v>
      </c>
      <c r="F1819" s="833" t="s">
        <v>2225</v>
      </c>
      <c r="G1819" s="833" t="s">
        <v>3488</v>
      </c>
      <c r="H1819" s="833" t="s">
        <v>606</v>
      </c>
      <c r="I1819" s="833" t="s">
        <v>3849</v>
      </c>
      <c r="J1819" s="833" t="s">
        <v>3490</v>
      </c>
      <c r="K1819" s="833" t="s">
        <v>3850</v>
      </c>
      <c r="L1819" s="836">
        <v>401.63</v>
      </c>
      <c r="M1819" s="836">
        <v>4016.3</v>
      </c>
      <c r="N1819" s="833">
        <v>10</v>
      </c>
      <c r="O1819" s="837">
        <v>0.5</v>
      </c>
      <c r="P1819" s="836">
        <v>4016.3</v>
      </c>
      <c r="Q1819" s="838">
        <v>1</v>
      </c>
      <c r="R1819" s="833">
        <v>10</v>
      </c>
      <c r="S1819" s="838">
        <v>1</v>
      </c>
      <c r="T1819" s="837">
        <v>0.5</v>
      </c>
      <c r="U1819" s="839">
        <v>1</v>
      </c>
    </row>
    <row r="1820" spans="1:21" ht="14.45" customHeight="1" x14ac:dyDescent="0.2">
      <c r="A1820" s="832">
        <v>11</v>
      </c>
      <c r="B1820" s="833" t="s">
        <v>2224</v>
      </c>
      <c r="C1820" s="833" t="s">
        <v>2230</v>
      </c>
      <c r="D1820" s="834" t="s">
        <v>4292</v>
      </c>
      <c r="E1820" s="835" t="s">
        <v>2238</v>
      </c>
      <c r="F1820" s="833" t="s">
        <v>2225</v>
      </c>
      <c r="G1820" s="833" t="s">
        <v>2328</v>
      </c>
      <c r="H1820" s="833" t="s">
        <v>650</v>
      </c>
      <c r="I1820" s="833" t="s">
        <v>1880</v>
      </c>
      <c r="J1820" s="833" t="s">
        <v>989</v>
      </c>
      <c r="K1820" s="833" t="s">
        <v>1029</v>
      </c>
      <c r="L1820" s="836">
        <v>170.52</v>
      </c>
      <c r="M1820" s="836">
        <v>1023.1200000000001</v>
      </c>
      <c r="N1820" s="833">
        <v>6</v>
      </c>
      <c r="O1820" s="837">
        <v>1.5</v>
      </c>
      <c r="P1820" s="836">
        <v>682.08</v>
      </c>
      <c r="Q1820" s="838">
        <v>0.66666666666666663</v>
      </c>
      <c r="R1820" s="833">
        <v>4</v>
      </c>
      <c r="S1820" s="838">
        <v>0.66666666666666663</v>
      </c>
      <c r="T1820" s="837">
        <v>1</v>
      </c>
      <c r="U1820" s="839">
        <v>0.66666666666666663</v>
      </c>
    </row>
    <row r="1821" spans="1:21" ht="14.45" customHeight="1" x14ac:dyDescent="0.2">
      <c r="A1821" s="832">
        <v>11</v>
      </c>
      <c r="B1821" s="833" t="s">
        <v>2224</v>
      </c>
      <c r="C1821" s="833" t="s">
        <v>2230</v>
      </c>
      <c r="D1821" s="834" t="s">
        <v>4292</v>
      </c>
      <c r="E1821" s="835" t="s">
        <v>2238</v>
      </c>
      <c r="F1821" s="833" t="s">
        <v>2225</v>
      </c>
      <c r="G1821" s="833" t="s">
        <v>2328</v>
      </c>
      <c r="H1821" s="833" t="s">
        <v>650</v>
      </c>
      <c r="I1821" s="833" t="s">
        <v>1880</v>
      </c>
      <c r="J1821" s="833" t="s">
        <v>989</v>
      </c>
      <c r="K1821" s="833" t="s">
        <v>1029</v>
      </c>
      <c r="L1821" s="836">
        <v>96.04</v>
      </c>
      <c r="M1821" s="836">
        <v>672.28</v>
      </c>
      <c r="N1821" s="833">
        <v>7</v>
      </c>
      <c r="O1821" s="837">
        <v>3.5</v>
      </c>
      <c r="P1821" s="836">
        <v>672.28</v>
      </c>
      <c r="Q1821" s="838">
        <v>1</v>
      </c>
      <c r="R1821" s="833">
        <v>7</v>
      </c>
      <c r="S1821" s="838">
        <v>1</v>
      </c>
      <c r="T1821" s="837">
        <v>3.5</v>
      </c>
      <c r="U1821" s="839">
        <v>1</v>
      </c>
    </row>
    <row r="1822" spans="1:21" ht="14.45" customHeight="1" x14ac:dyDescent="0.2">
      <c r="A1822" s="832">
        <v>11</v>
      </c>
      <c r="B1822" s="833" t="s">
        <v>2224</v>
      </c>
      <c r="C1822" s="833" t="s">
        <v>2230</v>
      </c>
      <c r="D1822" s="834" t="s">
        <v>4292</v>
      </c>
      <c r="E1822" s="835" t="s">
        <v>2238</v>
      </c>
      <c r="F1822" s="833" t="s">
        <v>2225</v>
      </c>
      <c r="G1822" s="833" t="s">
        <v>2328</v>
      </c>
      <c r="H1822" s="833" t="s">
        <v>606</v>
      </c>
      <c r="I1822" s="833" t="s">
        <v>2363</v>
      </c>
      <c r="J1822" s="833" t="s">
        <v>989</v>
      </c>
      <c r="K1822" s="833" t="s">
        <v>2364</v>
      </c>
      <c r="L1822" s="836">
        <v>272.83</v>
      </c>
      <c r="M1822" s="836">
        <v>818.49</v>
      </c>
      <c r="N1822" s="833">
        <v>3</v>
      </c>
      <c r="O1822" s="837">
        <v>2</v>
      </c>
      <c r="P1822" s="836">
        <v>818.49</v>
      </c>
      <c r="Q1822" s="838">
        <v>1</v>
      </c>
      <c r="R1822" s="833">
        <v>3</v>
      </c>
      <c r="S1822" s="838">
        <v>1</v>
      </c>
      <c r="T1822" s="837">
        <v>2</v>
      </c>
      <c r="U1822" s="839">
        <v>1</v>
      </c>
    </row>
    <row r="1823" spans="1:21" ht="14.45" customHeight="1" x14ac:dyDescent="0.2">
      <c r="A1823" s="832">
        <v>11</v>
      </c>
      <c r="B1823" s="833" t="s">
        <v>2224</v>
      </c>
      <c r="C1823" s="833" t="s">
        <v>2230</v>
      </c>
      <c r="D1823" s="834" t="s">
        <v>4292</v>
      </c>
      <c r="E1823" s="835" t="s">
        <v>2238</v>
      </c>
      <c r="F1823" s="833" t="s">
        <v>2225</v>
      </c>
      <c r="G1823" s="833" t="s">
        <v>2328</v>
      </c>
      <c r="H1823" s="833" t="s">
        <v>606</v>
      </c>
      <c r="I1823" s="833" t="s">
        <v>2363</v>
      </c>
      <c r="J1823" s="833" t="s">
        <v>989</v>
      </c>
      <c r="K1823" s="833" t="s">
        <v>2364</v>
      </c>
      <c r="L1823" s="836">
        <v>153.65</v>
      </c>
      <c r="M1823" s="836">
        <v>153.65</v>
      </c>
      <c r="N1823" s="833">
        <v>1</v>
      </c>
      <c r="O1823" s="837">
        <v>1</v>
      </c>
      <c r="P1823" s="836"/>
      <c r="Q1823" s="838">
        <v>0</v>
      </c>
      <c r="R1823" s="833"/>
      <c r="S1823" s="838">
        <v>0</v>
      </c>
      <c r="T1823" s="837"/>
      <c r="U1823" s="839">
        <v>0</v>
      </c>
    </row>
    <row r="1824" spans="1:21" ht="14.45" customHeight="1" x14ac:dyDescent="0.2">
      <c r="A1824" s="832">
        <v>11</v>
      </c>
      <c r="B1824" s="833" t="s">
        <v>2224</v>
      </c>
      <c r="C1824" s="833" t="s">
        <v>2230</v>
      </c>
      <c r="D1824" s="834" t="s">
        <v>4292</v>
      </c>
      <c r="E1824" s="835" t="s">
        <v>2238</v>
      </c>
      <c r="F1824" s="833" t="s">
        <v>2225</v>
      </c>
      <c r="G1824" s="833" t="s">
        <v>2795</v>
      </c>
      <c r="H1824" s="833" t="s">
        <v>606</v>
      </c>
      <c r="I1824" s="833" t="s">
        <v>3851</v>
      </c>
      <c r="J1824" s="833" t="s">
        <v>2863</v>
      </c>
      <c r="K1824" s="833" t="s">
        <v>3852</v>
      </c>
      <c r="L1824" s="836">
        <v>508.75</v>
      </c>
      <c r="M1824" s="836">
        <v>1017.5</v>
      </c>
      <c r="N1824" s="833">
        <v>2</v>
      </c>
      <c r="O1824" s="837">
        <v>2</v>
      </c>
      <c r="P1824" s="836">
        <v>1017.5</v>
      </c>
      <c r="Q1824" s="838">
        <v>1</v>
      </c>
      <c r="R1824" s="833">
        <v>2</v>
      </c>
      <c r="S1824" s="838">
        <v>1</v>
      </c>
      <c r="T1824" s="837">
        <v>2</v>
      </c>
      <c r="U1824" s="839">
        <v>1</v>
      </c>
    </row>
    <row r="1825" spans="1:21" ht="14.45" customHeight="1" x14ac:dyDescent="0.2">
      <c r="A1825" s="832">
        <v>11</v>
      </c>
      <c r="B1825" s="833" t="s">
        <v>2224</v>
      </c>
      <c r="C1825" s="833" t="s">
        <v>2230</v>
      </c>
      <c r="D1825" s="834" t="s">
        <v>4292</v>
      </c>
      <c r="E1825" s="835" t="s">
        <v>2238</v>
      </c>
      <c r="F1825" s="833" t="s">
        <v>2225</v>
      </c>
      <c r="G1825" s="833" t="s">
        <v>2795</v>
      </c>
      <c r="H1825" s="833" t="s">
        <v>606</v>
      </c>
      <c r="I1825" s="833" t="s">
        <v>3492</v>
      </c>
      <c r="J1825" s="833" t="s">
        <v>2797</v>
      </c>
      <c r="K1825" s="833" t="s">
        <v>3493</v>
      </c>
      <c r="L1825" s="836">
        <v>254.37</v>
      </c>
      <c r="M1825" s="836">
        <v>4833.0299999999988</v>
      </c>
      <c r="N1825" s="833">
        <v>19</v>
      </c>
      <c r="O1825" s="837">
        <v>17.5</v>
      </c>
      <c r="P1825" s="836">
        <v>3815.5499999999988</v>
      </c>
      <c r="Q1825" s="838">
        <v>0.78947368421052622</v>
      </c>
      <c r="R1825" s="833">
        <v>15</v>
      </c>
      <c r="S1825" s="838">
        <v>0.78947368421052633</v>
      </c>
      <c r="T1825" s="837">
        <v>13.5</v>
      </c>
      <c r="U1825" s="839">
        <v>0.77142857142857146</v>
      </c>
    </row>
    <row r="1826" spans="1:21" ht="14.45" customHeight="1" x14ac:dyDescent="0.2">
      <c r="A1826" s="832">
        <v>11</v>
      </c>
      <c r="B1826" s="833" t="s">
        <v>2224</v>
      </c>
      <c r="C1826" s="833" t="s">
        <v>2230</v>
      </c>
      <c r="D1826" s="834" t="s">
        <v>4292</v>
      </c>
      <c r="E1826" s="835" t="s">
        <v>2238</v>
      </c>
      <c r="F1826" s="833" t="s">
        <v>2225</v>
      </c>
      <c r="G1826" s="833" t="s">
        <v>2381</v>
      </c>
      <c r="H1826" s="833" t="s">
        <v>606</v>
      </c>
      <c r="I1826" s="833" t="s">
        <v>2382</v>
      </c>
      <c r="J1826" s="833" t="s">
        <v>2383</v>
      </c>
      <c r="K1826" s="833" t="s">
        <v>2384</v>
      </c>
      <c r="L1826" s="836">
        <v>52.87</v>
      </c>
      <c r="M1826" s="836">
        <v>475.83</v>
      </c>
      <c r="N1826" s="833">
        <v>9</v>
      </c>
      <c r="O1826" s="837">
        <v>8.5</v>
      </c>
      <c r="P1826" s="836">
        <v>370.09</v>
      </c>
      <c r="Q1826" s="838">
        <v>0.77777777777777779</v>
      </c>
      <c r="R1826" s="833">
        <v>7</v>
      </c>
      <c r="S1826" s="838">
        <v>0.77777777777777779</v>
      </c>
      <c r="T1826" s="837">
        <v>6.5</v>
      </c>
      <c r="U1826" s="839">
        <v>0.76470588235294112</v>
      </c>
    </row>
    <row r="1827" spans="1:21" ht="14.45" customHeight="1" x14ac:dyDescent="0.2">
      <c r="A1827" s="832">
        <v>11</v>
      </c>
      <c r="B1827" s="833" t="s">
        <v>2224</v>
      </c>
      <c r="C1827" s="833" t="s">
        <v>2230</v>
      </c>
      <c r="D1827" s="834" t="s">
        <v>4292</v>
      </c>
      <c r="E1827" s="835" t="s">
        <v>2238</v>
      </c>
      <c r="F1827" s="833" t="s">
        <v>2225</v>
      </c>
      <c r="G1827" s="833" t="s">
        <v>2381</v>
      </c>
      <c r="H1827" s="833" t="s">
        <v>606</v>
      </c>
      <c r="I1827" s="833" t="s">
        <v>2770</v>
      </c>
      <c r="J1827" s="833" t="s">
        <v>2579</v>
      </c>
      <c r="K1827" s="833" t="s">
        <v>2771</v>
      </c>
      <c r="L1827" s="836">
        <v>70.48</v>
      </c>
      <c r="M1827" s="836">
        <v>281.92</v>
      </c>
      <c r="N1827" s="833">
        <v>4</v>
      </c>
      <c r="O1827" s="837">
        <v>4</v>
      </c>
      <c r="P1827" s="836">
        <v>140.96</v>
      </c>
      <c r="Q1827" s="838">
        <v>0.5</v>
      </c>
      <c r="R1827" s="833">
        <v>2</v>
      </c>
      <c r="S1827" s="838">
        <v>0.5</v>
      </c>
      <c r="T1827" s="837">
        <v>2</v>
      </c>
      <c r="U1827" s="839">
        <v>0.5</v>
      </c>
    </row>
    <row r="1828" spans="1:21" ht="14.45" customHeight="1" x14ac:dyDescent="0.2">
      <c r="A1828" s="832">
        <v>11</v>
      </c>
      <c r="B1828" s="833" t="s">
        <v>2224</v>
      </c>
      <c r="C1828" s="833" t="s">
        <v>2230</v>
      </c>
      <c r="D1828" s="834" t="s">
        <v>4292</v>
      </c>
      <c r="E1828" s="835" t="s">
        <v>2238</v>
      </c>
      <c r="F1828" s="833" t="s">
        <v>2225</v>
      </c>
      <c r="G1828" s="833" t="s">
        <v>2381</v>
      </c>
      <c r="H1828" s="833" t="s">
        <v>606</v>
      </c>
      <c r="I1828" s="833" t="s">
        <v>3162</v>
      </c>
      <c r="J1828" s="833" t="s">
        <v>3163</v>
      </c>
      <c r="K1828" s="833" t="s">
        <v>3164</v>
      </c>
      <c r="L1828" s="836">
        <v>0</v>
      </c>
      <c r="M1828" s="836">
        <v>0</v>
      </c>
      <c r="N1828" s="833">
        <v>3</v>
      </c>
      <c r="O1828" s="837">
        <v>2.5</v>
      </c>
      <c r="P1828" s="836">
        <v>0</v>
      </c>
      <c r="Q1828" s="838"/>
      <c r="R1828" s="833">
        <v>1</v>
      </c>
      <c r="S1828" s="838">
        <v>0.33333333333333331</v>
      </c>
      <c r="T1828" s="837">
        <v>1</v>
      </c>
      <c r="U1828" s="839">
        <v>0.4</v>
      </c>
    </row>
    <row r="1829" spans="1:21" ht="14.45" customHeight="1" x14ac:dyDescent="0.2">
      <c r="A1829" s="832">
        <v>11</v>
      </c>
      <c r="B1829" s="833" t="s">
        <v>2224</v>
      </c>
      <c r="C1829" s="833" t="s">
        <v>2230</v>
      </c>
      <c r="D1829" s="834" t="s">
        <v>4292</v>
      </c>
      <c r="E1829" s="835" t="s">
        <v>2238</v>
      </c>
      <c r="F1829" s="833" t="s">
        <v>2225</v>
      </c>
      <c r="G1829" s="833" t="s">
        <v>3226</v>
      </c>
      <c r="H1829" s="833" t="s">
        <v>606</v>
      </c>
      <c r="I1829" s="833" t="s">
        <v>3227</v>
      </c>
      <c r="J1829" s="833" t="s">
        <v>692</v>
      </c>
      <c r="K1829" s="833" t="s">
        <v>3228</v>
      </c>
      <c r="L1829" s="836">
        <v>923.74</v>
      </c>
      <c r="M1829" s="836">
        <v>923.74</v>
      </c>
      <c r="N1829" s="833">
        <v>1</v>
      </c>
      <c r="O1829" s="837">
        <v>1</v>
      </c>
      <c r="P1829" s="836">
        <v>923.74</v>
      </c>
      <c r="Q1829" s="838">
        <v>1</v>
      </c>
      <c r="R1829" s="833">
        <v>1</v>
      </c>
      <c r="S1829" s="838">
        <v>1</v>
      </c>
      <c r="T1829" s="837">
        <v>1</v>
      </c>
      <c r="U1829" s="839">
        <v>1</v>
      </c>
    </row>
    <row r="1830" spans="1:21" ht="14.45" customHeight="1" x14ac:dyDescent="0.2">
      <c r="A1830" s="832">
        <v>11</v>
      </c>
      <c r="B1830" s="833" t="s">
        <v>2224</v>
      </c>
      <c r="C1830" s="833" t="s">
        <v>2230</v>
      </c>
      <c r="D1830" s="834" t="s">
        <v>4292</v>
      </c>
      <c r="E1830" s="835" t="s">
        <v>2238</v>
      </c>
      <c r="F1830" s="833" t="s">
        <v>2225</v>
      </c>
      <c r="G1830" s="833" t="s">
        <v>3853</v>
      </c>
      <c r="H1830" s="833" t="s">
        <v>606</v>
      </c>
      <c r="I1830" s="833" t="s">
        <v>3854</v>
      </c>
      <c r="J1830" s="833" t="s">
        <v>1190</v>
      </c>
      <c r="K1830" s="833" t="s">
        <v>3855</v>
      </c>
      <c r="L1830" s="836">
        <v>176.61</v>
      </c>
      <c r="M1830" s="836">
        <v>353.22</v>
      </c>
      <c r="N1830" s="833">
        <v>2</v>
      </c>
      <c r="O1830" s="837">
        <v>0.5</v>
      </c>
      <c r="P1830" s="836"/>
      <c r="Q1830" s="838">
        <v>0</v>
      </c>
      <c r="R1830" s="833"/>
      <c r="S1830" s="838">
        <v>0</v>
      </c>
      <c r="T1830" s="837"/>
      <c r="U1830" s="839">
        <v>0</v>
      </c>
    </row>
    <row r="1831" spans="1:21" ht="14.45" customHeight="1" x14ac:dyDescent="0.2">
      <c r="A1831" s="832">
        <v>11</v>
      </c>
      <c r="B1831" s="833" t="s">
        <v>2224</v>
      </c>
      <c r="C1831" s="833" t="s">
        <v>2230</v>
      </c>
      <c r="D1831" s="834" t="s">
        <v>4292</v>
      </c>
      <c r="E1831" s="835" t="s">
        <v>2238</v>
      </c>
      <c r="F1831" s="833" t="s">
        <v>2225</v>
      </c>
      <c r="G1831" s="833" t="s">
        <v>2894</v>
      </c>
      <c r="H1831" s="833" t="s">
        <v>606</v>
      </c>
      <c r="I1831" s="833" t="s">
        <v>3400</v>
      </c>
      <c r="J1831" s="833" t="s">
        <v>979</v>
      </c>
      <c r="K1831" s="833" t="s">
        <v>980</v>
      </c>
      <c r="L1831" s="836">
        <v>94.7</v>
      </c>
      <c r="M1831" s="836">
        <v>94.7</v>
      </c>
      <c r="N1831" s="833">
        <v>1</v>
      </c>
      <c r="O1831" s="837">
        <v>0.5</v>
      </c>
      <c r="P1831" s="836">
        <v>94.7</v>
      </c>
      <c r="Q1831" s="838">
        <v>1</v>
      </c>
      <c r="R1831" s="833">
        <v>1</v>
      </c>
      <c r="S1831" s="838">
        <v>1</v>
      </c>
      <c r="T1831" s="837">
        <v>0.5</v>
      </c>
      <c r="U1831" s="839">
        <v>1</v>
      </c>
    </row>
    <row r="1832" spans="1:21" ht="14.45" customHeight="1" x14ac:dyDescent="0.2">
      <c r="A1832" s="832">
        <v>11</v>
      </c>
      <c r="B1832" s="833" t="s">
        <v>2224</v>
      </c>
      <c r="C1832" s="833" t="s">
        <v>2230</v>
      </c>
      <c r="D1832" s="834" t="s">
        <v>4292</v>
      </c>
      <c r="E1832" s="835" t="s">
        <v>2238</v>
      </c>
      <c r="F1832" s="833" t="s">
        <v>2225</v>
      </c>
      <c r="G1832" s="833" t="s">
        <v>2412</v>
      </c>
      <c r="H1832" s="833" t="s">
        <v>606</v>
      </c>
      <c r="I1832" s="833" t="s">
        <v>2413</v>
      </c>
      <c r="J1832" s="833" t="s">
        <v>2414</v>
      </c>
      <c r="K1832" s="833" t="s">
        <v>2415</v>
      </c>
      <c r="L1832" s="836">
        <v>159.71</v>
      </c>
      <c r="M1832" s="836">
        <v>20283.169999999995</v>
      </c>
      <c r="N1832" s="833">
        <v>127</v>
      </c>
      <c r="O1832" s="837">
        <v>44.5</v>
      </c>
      <c r="P1832" s="836">
        <v>9742.3099999999977</v>
      </c>
      <c r="Q1832" s="838">
        <v>0.48031496062992129</v>
      </c>
      <c r="R1832" s="833">
        <v>61</v>
      </c>
      <c r="S1832" s="838">
        <v>0.48031496062992124</v>
      </c>
      <c r="T1832" s="837">
        <v>20.5</v>
      </c>
      <c r="U1832" s="839">
        <v>0.4606741573033708</v>
      </c>
    </row>
    <row r="1833" spans="1:21" ht="14.45" customHeight="1" x14ac:dyDescent="0.2">
      <c r="A1833" s="832">
        <v>11</v>
      </c>
      <c r="B1833" s="833" t="s">
        <v>2224</v>
      </c>
      <c r="C1833" s="833" t="s">
        <v>2230</v>
      </c>
      <c r="D1833" s="834" t="s">
        <v>4292</v>
      </c>
      <c r="E1833" s="835" t="s">
        <v>2238</v>
      </c>
      <c r="F1833" s="833" t="s">
        <v>2225</v>
      </c>
      <c r="G1833" s="833" t="s">
        <v>2412</v>
      </c>
      <c r="H1833" s="833" t="s">
        <v>606</v>
      </c>
      <c r="I1833" s="833" t="s">
        <v>3856</v>
      </c>
      <c r="J1833" s="833" t="s">
        <v>2414</v>
      </c>
      <c r="K1833" s="833" t="s">
        <v>3857</v>
      </c>
      <c r="L1833" s="836">
        <v>0</v>
      </c>
      <c r="M1833" s="836">
        <v>0</v>
      </c>
      <c r="N1833" s="833">
        <v>1</v>
      </c>
      <c r="O1833" s="837">
        <v>1</v>
      </c>
      <c r="P1833" s="836">
        <v>0</v>
      </c>
      <c r="Q1833" s="838"/>
      <c r="R1833" s="833">
        <v>1</v>
      </c>
      <c r="S1833" s="838">
        <v>1</v>
      </c>
      <c r="T1833" s="837">
        <v>1</v>
      </c>
      <c r="U1833" s="839">
        <v>1</v>
      </c>
    </row>
    <row r="1834" spans="1:21" ht="14.45" customHeight="1" x14ac:dyDescent="0.2">
      <c r="A1834" s="832">
        <v>11</v>
      </c>
      <c r="B1834" s="833" t="s">
        <v>2224</v>
      </c>
      <c r="C1834" s="833" t="s">
        <v>2230</v>
      </c>
      <c r="D1834" s="834" t="s">
        <v>4292</v>
      </c>
      <c r="E1834" s="835" t="s">
        <v>2238</v>
      </c>
      <c r="F1834" s="833" t="s">
        <v>2225</v>
      </c>
      <c r="G1834" s="833" t="s">
        <v>2313</v>
      </c>
      <c r="H1834" s="833" t="s">
        <v>606</v>
      </c>
      <c r="I1834" s="833" t="s">
        <v>2314</v>
      </c>
      <c r="J1834" s="833" t="s">
        <v>2315</v>
      </c>
      <c r="K1834" s="833" t="s">
        <v>2316</v>
      </c>
      <c r="L1834" s="836">
        <v>91.78</v>
      </c>
      <c r="M1834" s="836">
        <v>6975.2799999999988</v>
      </c>
      <c r="N1834" s="833">
        <v>76</v>
      </c>
      <c r="O1834" s="837">
        <v>26</v>
      </c>
      <c r="P1834" s="836">
        <v>4313.66</v>
      </c>
      <c r="Q1834" s="838">
        <v>0.61842105263157898</v>
      </c>
      <c r="R1834" s="833">
        <v>47</v>
      </c>
      <c r="S1834" s="838">
        <v>0.61842105263157898</v>
      </c>
      <c r="T1834" s="837">
        <v>15</v>
      </c>
      <c r="U1834" s="839">
        <v>0.57692307692307687</v>
      </c>
    </row>
    <row r="1835" spans="1:21" ht="14.45" customHeight="1" x14ac:dyDescent="0.2">
      <c r="A1835" s="832">
        <v>11</v>
      </c>
      <c r="B1835" s="833" t="s">
        <v>2224</v>
      </c>
      <c r="C1835" s="833" t="s">
        <v>2230</v>
      </c>
      <c r="D1835" s="834" t="s">
        <v>4292</v>
      </c>
      <c r="E1835" s="835" t="s">
        <v>2238</v>
      </c>
      <c r="F1835" s="833" t="s">
        <v>2225</v>
      </c>
      <c r="G1835" s="833" t="s">
        <v>2600</v>
      </c>
      <c r="H1835" s="833" t="s">
        <v>606</v>
      </c>
      <c r="I1835" s="833" t="s">
        <v>2601</v>
      </c>
      <c r="J1835" s="833" t="s">
        <v>1040</v>
      </c>
      <c r="K1835" s="833" t="s">
        <v>2602</v>
      </c>
      <c r="L1835" s="836">
        <v>42.14</v>
      </c>
      <c r="M1835" s="836">
        <v>42.14</v>
      </c>
      <c r="N1835" s="833">
        <v>1</v>
      </c>
      <c r="O1835" s="837">
        <v>1</v>
      </c>
      <c r="P1835" s="836"/>
      <c r="Q1835" s="838">
        <v>0</v>
      </c>
      <c r="R1835" s="833"/>
      <c r="S1835" s="838">
        <v>0</v>
      </c>
      <c r="T1835" s="837"/>
      <c r="U1835" s="839">
        <v>0</v>
      </c>
    </row>
    <row r="1836" spans="1:21" ht="14.45" customHeight="1" x14ac:dyDescent="0.2">
      <c r="A1836" s="832">
        <v>11</v>
      </c>
      <c r="B1836" s="833" t="s">
        <v>2224</v>
      </c>
      <c r="C1836" s="833" t="s">
        <v>2230</v>
      </c>
      <c r="D1836" s="834" t="s">
        <v>4292</v>
      </c>
      <c r="E1836" s="835" t="s">
        <v>2238</v>
      </c>
      <c r="F1836" s="833" t="s">
        <v>2225</v>
      </c>
      <c r="G1836" s="833" t="s">
        <v>3615</v>
      </c>
      <c r="H1836" s="833" t="s">
        <v>606</v>
      </c>
      <c r="I1836" s="833" t="s">
        <v>3616</v>
      </c>
      <c r="J1836" s="833" t="s">
        <v>3617</v>
      </c>
      <c r="K1836" s="833" t="s">
        <v>3618</v>
      </c>
      <c r="L1836" s="836">
        <v>76.180000000000007</v>
      </c>
      <c r="M1836" s="836">
        <v>152.36000000000001</v>
      </c>
      <c r="N1836" s="833">
        <v>2</v>
      </c>
      <c r="O1836" s="837">
        <v>1.5</v>
      </c>
      <c r="P1836" s="836">
        <v>152.36000000000001</v>
      </c>
      <c r="Q1836" s="838">
        <v>1</v>
      </c>
      <c r="R1836" s="833">
        <v>2</v>
      </c>
      <c r="S1836" s="838">
        <v>1</v>
      </c>
      <c r="T1836" s="837">
        <v>1.5</v>
      </c>
      <c r="U1836" s="839">
        <v>1</v>
      </c>
    </row>
    <row r="1837" spans="1:21" ht="14.45" customHeight="1" x14ac:dyDescent="0.2">
      <c r="A1837" s="832">
        <v>11</v>
      </c>
      <c r="B1837" s="833" t="s">
        <v>2224</v>
      </c>
      <c r="C1837" s="833" t="s">
        <v>2230</v>
      </c>
      <c r="D1837" s="834" t="s">
        <v>4292</v>
      </c>
      <c r="E1837" s="835" t="s">
        <v>2238</v>
      </c>
      <c r="F1837" s="833" t="s">
        <v>2225</v>
      </c>
      <c r="G1837" s="833" t="s">
        <v>2353</v>
      </c>
      <c r="H1837" s="833" t="s">
        <v>606</v>
      </c>
      <c r="I1837" s="833" t="s">
        <v>2354</v>
      </c>
      <c r="J1837" s="833" t="s">
        <v>2355</v>
      </c>
      <c r="K1837" s="833" t="s">
        <v>2356</v>
      </c>
      <c r="L1837" s="836">
        <v>132.97999999999999</v>
      </c>
      <c r="M1837" s="836">
        <v>265.95999999999998</v>
      </c>
      <c r="N1837" s="833">
        <v>2</v>
      </c>
      <c r="O1837" s="837">
        <v>0.5</v>
      </c>
      <c r="P1837" s="836"/>
      <c r="Q1837" s="838">
        <v>0</v>
      </c>
      <c r="R1837" s="833"/>
      <c r="S1837" s="838">
        <v>0</v>
      </c>
      <c r="T1837" s="837"/>
      <c r="U1837" s="839">
        <v>0</v>
      </c>
    </row>
    <row r="1838" spans="1:21" ht="14.45" customHeight="1" x14ac:dyDescent="0.2">
      <c r="A1838" s="832">
        <v>11</v>
      </c>
      <c r="B1838" s="833" t="s">
        <v>2224</v>
      </c>
      <c r="C1838" s="833" t="s">
        <v>2230</v>
      </c>
      <c r="D1838" s="834" t="s">
        <v>4292</v>
      </c>
      <c r="E1838" s="835" t="s">
        <v>2238</v>
      </c>
      <c r="F1838" s="833" t="s">
        <v>2225</v>
      </c>
      <c r="G1838" s="833" t="s">
        <v>2426</v>
      </c>
      <c r="H1838" s="833" t="s">
        <v>606</v>
      </c>
      <c r="I1838" s="833" t="s">
        <v>2927</v>
      </c>
      <c r="J1838" s="833" t="s">
        <v>2428</v>
      </c>
      <c r="K1838" s="833" t="s">
        <v>2928</v>
      </c>
      <c r="L1838" s="836">
        <v>1222.95</v>
      </c>
      <c r="M1838" s="836">
        <v>1222.95</v>
      </c>
      <c r="N1838" s="833">
        <v>1</v>
      </c>
      <c r="O1838" s="837">
        <v>1</v>
      </c>
      <c r="P1838" s="836">
        <v>1222.95</v>
      </c>
      <c r="Q1838" s="838">
        <v>1</v>
      </c>
      <c r="R1838" s="833">
        <v>1</v>
      </c>
      <c r="S1838" s="838">
        <v>1</v>
      </c>
      <c r="T1838" s="837">
        <v>1</v>
      </c>
      <c r="U1838" s="839">
        <v>1</v>
      </c>
    </row>
    <row r="1839" spans="1:21" ht="14.45" customHeight="1" x14ac:dyDescent="0.2">
      <c r="A1839" s="832">
        <v>11</v>
      </c>
      <c r="B1839" s="833" t="s">
        <v>2224</v>
      </c>
      <c r="C1839" s="833" t="s">
        <v>2230</v>
      </c>
      <c r="D1839" s="834" t="s">
        <v>4292</v>
      </c>
      <c r="E1839" s="835" t="s">
        <v>2238</v>
      </c>
      <c r="F1839" s="833" t="s">
        <v>2225</v>
      </c>
      <c r="G1839" s="833" t="s">
        <v>3858</v>
      </c>
      <c r="H1839" s="833" t="s">
        <v>606</v>
      </c>
      <c r="I1839" s="833" t="s">
        <v>3859</v>
      </c>
      <c r="J1839" s="833" t="s">
        <v>3860</v>
      </c>
      <c r="K1839" s="833" t="s">
        <v>3861</v>
      </c>
      <c r="L1839" s="836">
        <v>69.59</v>
      </c>
      <c r="M1839" s="836">
        <v>69.59</v>
      </c>
      <c r="N1839" s="833">
        <v>1</v>
      </c>
      <c r="O1839" s="837">
        <v>0.5</v>
      </c>
      <c r="P1839" s="836">
        <v>69.59</v>
      </c>
      <c r="Q1839" s="838">
        <v>1</v>
      </c>
      <c r="R1839" s="833">
        <v>1</v>
      </c>
      <c r="S1839" s="838">
        <v>1</v>
      </c>
      <c r="T1839" s="837">
        <v>0.5</v>
      </c>
      <c r="U1839" s="839">
        <v>1</v>
      </c>
    </row>
    <row r="1840" spans="1:21" ht="14.45" customHeight="1" x14ac:dyDescent="0.2">
      <c r="A1840" s="832">
        <v>11</v>
      </c>
      <c r="B1840" s="833" t="s">
        <v>2224</v>
      </c>
      <c r="C1840" s="833" t="s">
        <v>2230</v>
      </c>
      <c r="D1840" s="834" t="s">
        <v>4292</v>
      </c>
      <c r="E1840" s="835" t="s">
        <v>2238</v>
      </c>
      <c r="F1840" s="833" t="s">
        <v>2225</v>
      </c>
      <c r="G1840" s="833" t="s">
        <v>2615</v>
      </c>
      <c r="H1840" s="833" t="s">
        <v>606</v>
      </c>
      <c r="I1840" s="833" t="s">
        <v>3624</v>
      </c>
      <c r="J1840" s="833" t="s">
        <v>2617</v>
      </c>
      <c r="K1840" s="833" t="s">
        <v>2618</v>
      </c>
      <c r="L1840" s="836">
        <v>23.49</v>
      </c>
      <c r="M1840" s="836">
        <v>70.47</v>
      </c>
      <c r="N1840" s="833">
        <v>3</v>
      </c>
      <c r="O1840" s="837">
        <v>0.5</v>
      </c>
      <c r="P1840" s="836"/>
      <c r="Q1840" s="838">
        <v>0</v>
      </c>
      <c r="R1840" s="833"/>
      <c r="S1840" s="838">
        <v>0</v>
      </c>
      <c r="T1840" s="837"/>
      <c r="U1840" s="839">
        <v>0</v>
      </c>
    </row>
    <row r="1841" spans="1:21" ht="14.45" customHeight="1" x14ac:dyDescent="0.2">
      <c r="A1841" s="832">
        <v>11</v>
      </c>
      <c r="B1841" s="833" t="s">
        <v>2224</v>
      </c>
      <c r="C1841" s="833" t="s">
        <v>2230</v>
      </c>
      <c r="D1841" s="834" t="s">
        <v>4292</v>
      </c>
      <c r="E1841" s="835" t="s">
        <v>2238</v>
      </c>
      <c r="F1841" s="833" t="s">
        <v>2225</v>
      </c>
      <c r="G1841" s="833" t="s">
        <v>2331</v>
      </c>
      <c r="H1841" s="833" t="s">
        <v>606</v>
      </c>
      <c r="I1841" s="833" t="s">
        <v>2929</v>
      </c>
      <c r="J1841" s="833" t="s">
        <v>843</v>
      </c>
      <c r="K1841" s="833" t="s">
        <v>2930</v>
      </c>
      <c r="L1841" s="836">
        <v>0</v>
      </c>
      <c r="M1841" s="836">
        <v>0</v>
      </c>
      <c r="N1841" s="833">
        <v>2</v>
      </c>
      <c r="O1841" s="837">
        <v>1.5</v>
      </c>
      <c r="P1841" s="836">
        <v>0</v>
      </c>
      <c r="Q1841" s="838"/>
      <c r="R1841" s="833">
        <v>1</v>
      </c>
      <c r="S1841" s="838">
        <v>0.5</v>
      </c>
      <c r="T1841" s="837">
        <v>1</v>
      </c>
      <c r="U1841" s="839">
        <v>0.66666666666666663</v>
      </c>
    </row>
    <row r="1842" spans="1:21" ht="14.45" customHeight="1" x14ac:dyDescent="0.2">
      <c r="A1842" s="832">
        <v>11</v>
      </c>
      <c r="B1842" s="833" t="s">
        <v>2224</v>
      </c>
      <c r="C1842" s="833" t="s">
        <v>2230</v>
      </c>
      <c r="D1842" s="834" t="s">
        <v>4292</v>
      </c>
      <c r="E1842" s="835" t="s">
        <v>2238</v>
      </c>
      <c r="F1842" s="833" t="s">
        <v>2225</v>
      </c>
      <c r="G1842" s="833" t="s">
        <v>2625</v>
      </c>
      <c r="H1842" s="833" t="s">
        <v>606</v>
      </c>
      <c r="I1842" s="833" t="s">
        <v>2626</v>
      </c>
      <c r="J1842" s="833" t="s">
        <v>724</v>
      </c>
      <c r="K1842" s="833" t="s">
        <v>1115</v>
      </c>
      <c r="L1842" s="836">
        <v>38.56</v>
      </c>
      <c r="M1842" s="836">
        <v>77.12</v>
      </c>
      <c r="N1842" s="833">
        <v>2</v>
      </c>
      <c r="O1842" s="837">
        <v>1.5</v>
      </c>
      <c r="P1842" s="836">
        <v>77.12</v>
      </c>
      <c r="Q1842" s="838">
        <v>1</v>
      </c>
      <c r="R1842" s="833">
        <v>2</v>
      </c>
      <c r="S1842" s="838">
        <v>1</v>
      </c>
      <c r="T1842" s="837">
        <v>1.5</v>
      </c>
      <c r="U1842" s="839">
        <v>1</v>
      </c>
    </row>
    <row r="1843" spans="1:21" ht="14.45" customHeight="1" x14ac:dyDescent="0.2">
      <c r="A1843" s="832">
        <v>11</v>
      </c>
      <c r="B1843" s="833" t="s">
        <v>2224</v>
      </c>
      <c r="C1843" s="833" t="s">
        <v>2230</v>
      </c>
      <c r="D1843" s="834" t="s">
        <v>4292</v>
      </c>
      <c r="E1843" s="835" t="s">
        <v>2238</v>
      </c>
      <c r="F1843" s="833" t="s">
        <v>2225</v>
      </c>
      <c r="G1843" s="833" t="s">
        <v>2430</v>
      </c>
      <c r="H1843" s="833" t="s">
        <v>650</v>
      </c>
      <c r="I1843" s="833" t="s">
        <v>2431</v>
      </c>
      <c r="J1843" s="833" t="s">
        <v>2097</v>
      </c>
      <c r="K1843" s="833" t="s">
        <v>2432</v>
      </c>
      <c r="L1843" s="836">
        <v>140.96</v>
      </c>
      <c r="M1843" s="836">
        <v>281.92</v>
      </c>
      <c r="N1843" s="833">
        <v>2</v>
      </c>
      <c r="O1843" s="837">
        <v>2</v>
      </c>
      <c r="P1843" s="836">
        <v>281.92</v>
      </c>
      <c r="Q1843" s="838">
        <v>1</v>
      </c>
      <c r="R1843" s="833">
        <v>2</v>
      </c>
      <c r="S1843" s="838">
        <v>1</v>
      </c>
      <c r="T1843" s="837">
        <v>2</v>
      </c>
      <c r="U1843" s="839">
        <v>1</v>
      </c>
    </row>
    <row r="1844" spans="1:21" ht="14.45" customHeight="1" x14ac:dyDescent="0.2">
      <c r="A1844" s="832">
        <v>11</v>
      </c>
      <c r="B1844" s="833" t="s">
        <v>2224</v>
      </c>
      <c r="C1844" s="833" t="s">
        <v>2230</v>
      </c>
      <c r="D1844" s="834" t="s">
        <v>4292</v>
      </c>
      <c r="E1844" s="835" t="s">
        <v>2238</v>
      </c>
      <c r="F1844" s="833" t="s">
        <v>2225</v>
      </c>
      <c r="G1844" s="833" t="s">
        <v>2273</v>
      </c>
      <c r="H1844" s="833" t="s">
        <v>650</v>
      </c>
      <c r="I1844" s="833" t="s">
        <v>1819</v>
      </c>
      <c r="J1844" s="833" t="s">
        <v>765</v>
      </c>
      <c r="K1844" s="833" t="s">
        <v>1820</v>
      </c>
      <c r="L1844" s="836">
        <v>368.16</v>
      </c>
      <c r="M1844" s="836">
        <v>368.16</v>
      </c>
      <c r="N1844" s="833">
        <v>1</v>
      </c>
      <c r="O1844" s="837">
        <v>1</v>
      </c>
      <c r="P1844" s="836">
        <v>368.16</v>
      </c>
      <c r="Q1844" s="838">
        <v>1</v>
      </c>
      <c r="R1844" s="833">
        <v>1</v>
      </c>
      <c r="S1844" s="838">
        <v>1</v>
      </c>
      <c r="T1844" s="837">
        <v>1</v>
      </c>
      <c r="U1844" s="839">
        <v>1</v>
      </c>
    </row>
    <row r="1845" spans="1:21" ht="14.45" customHeight="1" x14ac:dyDescent="0.2">
      <c r="A1845" s="832">
        <v>11</v>
      </c>
      <c r="B1845" s="833" t="s">
        <v>2224</v>
      </c>
      <c r="C1845" s="833" t="s">
        <v>2230</v>
      </c>
      <c r="D1845" s="834" t="s">
        <v>4292</v>
      </c>
      <c r="E1845" s="835" t="s">
        <v>2238</v>
      </c>
      <c r="F1845" s="833" t="s">
        <v>2225</v>
      </c>
      <c r="G1845" s="833" t="s">
        <v>2273</v>
      </c>
      <c r="H1845" s="833" t="s">
        <v>650</v>
      </c>
      <c r="I1845" s="833" t="s">
        <v>1821</v>
      </c>
      <c r="J1845" s="833" t="s">
        <v>765</v>
      </c>
      <c r="K1845" s="833" t="s">
        <v>1822</v>
      </c>
      <c r="L1845" s="836">
        <v>736.33</v>
      </c>
      <c r="M1845" s="836">
        <v>72896.6700000001</v>
      </c>
      <c r="N1845" s="833">
        <v>99</v>
      </c>
      <c r="O1845" s="837">
        <v>60</v>
      </c>
      <c r="P1845" s="836">
        <v>63324.380000000099</v>
      </c>
      <c r="Q1845" s="838">
        <v>0.86868686868686884</v>
      </c>
      <c r="R1845" s="833">
        <v>86</v>
      </c>
      <c r="S1845" s="838">
        <v>0.86868686868686873</v>
      </c>
      <c r="T1845" s="837">
        <v>53.5</v>
      </c>
      <c r="U1845" s="839">
        <v>0.89166666666666672</v>
      </c>
    </row>
    <row r="1846" spans="1:21" ht="14.45" customHeight="1" x14ac:dyDescent="0.2">
      <c r="A1846" s="832">
        <v>11</v>
      </c>
      <c r="B1846" s="833" t="s">
        <v>2224</v>
      </c>
      <c r="C1846" s="833" t="s">
        <v>2230</v>
      </c>
      <c r="D1846" s="834" t="s">
        <v>4292</v>
      </c>
      <c r="E1846" s="835" t="s">
        <v>2238</v>
      </c>
      <c r="F1846" s="833" t="s">
        <v>2225</v>
      </c>
      <c r="G1846" s="833" t="s">
        <v>2273</v>
      </c>
      <c r="H1846" s="833" t="s">
        <v>650</v>
      </c>
      <c r="I1846" s="833" t="s">
        <v>1825</v>
      </c>
      <c r="J1846" s="833" t="s">
        <v>765</v>
      </c>
      <c r="K1846" s="833" t="s">
        <v>1826</v>
      </c>
      <c r="L1846" s="836">
        <v>490.89</v>
      </c>
      <c r="M1846" s="836">
        <v>9326.909999999998</v>
      </c>
      <c r="N1846" s="833">
        <v>19</v>
      </c>
      <c r="O1846" s="837">
        <v>11</v>
      </c>
      <c r="P1846" s="836">
        <v>6381.5699999999988</v>
      </c>
      <c r="Q1846" s="838">
        <v>0.68421052631578949</v>
      </c>
      <c r="R1846" s="833">
        <v>13</v>
      </c>
      <c r="S1846" s="838">
        <v>0.68421052631578949</v>
      </c>
      <c r="T1846" s="837">
        <v>8</v>
      </c>
      <c r="U1846" s="839">
        <v>0.72727272727272729</v>
      </c>
    </row>
    <row r="1847" spans="1:21" ht="14.45" customHeight="1" x14ac:dyDescent="0.2">
      <c r="A1847" s="832">
        <v>11</v>
      </c>
      <c r="B1847" s="833" t="s">
        <v>2224</v>
      </c>
      <c r="C1847" s="833" t="s">
        <v>2230</v>
      </c>
      <c r="D1847" s="834" t="s">
        <v>4292</v>
      </c>
      <c r="E1847" s="835" t="s">
        <v>2238</v>
      </c>
      <c r="F1847" s="833" t="s">
        <v>2225</v>
      </c>
      <c r="G1847" s="833" t="s">
        <v>2273</v>
      </c>
      <c r="H1847" s="833" t="s">
        <v>650</v>
      </c>
      <c r="I1847" s="833" t="s">
        <v>1823</v>
      </c>
      <c r="J1847" s="833" t="s">
        <v>765</v>
      </c>
      <c r="K1847" s="833" t="s">
        <v>1824</v>
      </c>
      <c r="L1847" s="836">
        <v>1154.68</v>
      </c>
      <c r="M1847" s="836">
        <v>4618.72</v>
      </c>
      <c r="N1847" s="833">
        <v>4</v>
      </c>
      <c r="O1847" s="837">
        <v>3</v>
      </c>
      <c r="P1847" s="836">
        <v>3464.04</v>
      </c>
      <c r="Q1847" s="838">
        <v>0.75</v>
      </c>
      <c r="R1847" s="833">
        <v>3</v>
      </c>
      <c r="S1847" s="838">
        <v>0.75</v>
      </c>
      <c r="T1847" s="837">
        <v>2.5</v>
      </c>
      <c r="U1847" s="839">
        <v>0.83333333333333337</v>
      </c>
    </row>
    <row r="1848" spans="1:21" ht="14.45" customHeight="1" x14ac:dyDescent="0.2">
      <c r="A1848" s="832">
        <v>11</v>
      </c>
      <c r="B1848" s="833" t="s">
        <v>2224</v>
      </c>
      <c r="C1848" s="833" t="s">
        <v>2230</v>
      </c>
      <c r="D1848" s="834" t="s">
        <v>4292</v>
      </c>
      <c r="E1848" s="835" t="s">
        <v>2238</v>
      </c>
      <c r="F1848" s="833" t="s">
        <v>2225</v>
      </c>
      <c r="G1848" s="833" t="s">
        <v>2273</v>
      </c>
      <c r="H1848" s="833" t="s">
        <v>650</v>
      </c>
      <c r="I1848" s="833" t="s">
        <v>1817</v>
      </c>
      <c r="J1848" s="833" t="s">
        <v>765</v>
      </c>
      <c r="K1848" s="833" t="s">
        <v>1818</v>
      </c>
      <c r="L1848" s="836">
        <v>923.74</v>
      </c>
      <c r="M1848" s="836">
        <v>15703.579999999998</v>
      </c>
      <c r="N1848" s="833">
        <v>17</v>
      </c>
      <c r="O1848" s="837">
        <v>12</v>
      </c>
      <c r="P1848" s="836">
        <v>12932.359999999999</v>
      </c>
      <c r="Q1848" s="838">
        <v>0.82352941176470595</v>
      </c>
      <c r="R1848" s="833">
        <v>14</v>
      </c>
      <c r="S1848" s="838">
        <v>0.82352941176470584</v>
      </c>
      <c r="T1848" s="837">
        <v>10.5</v>
      </c>
      <c r="U1848" s="839">
        <v>0.875</v>
      </c>
    </row>
    <row r="1849" spans="1:21" ht="14.45" customHeight="1" x14ac:dyDescent="0.2">
      <c r="A1849" s="832">
        <v>11</v>
      </c>
      <c r="B1849" s="833" t="s">
        <v>2224</v>
      </c>
      <c r="C1849" s="833" t="s">
        <v>2230</v>
      </c>
      <c r="D1849" s="834" t="s">
        <v>4292</v>
      </c>
      <c r="E1849" s="835" t="s">
        <v>2238</v>
      </c>
      <c r="F1849" s="833" t="s">
        <v>2225</v>
      </c>
      <c r="G1849" s="833" t="s">
        <v>2335</v>
      </c>
      <c r="H1849" s="833" t="s">
        <v>606</v>
      </c>
      <c r="I1849" s="833" t="s">
        <v>2635</v>
      </c>
      <c r="J1849" s="833" t="s">
        <v>668</v>
      </c>
      <c r="K1849" s="833" t="s">
        <v>2636</v>
      </c>
      <c r="L1849" s="836">
        <v>17.62</v>
      </c>
      <c r="M1849" s="836">
        <v>70.48</v>
      </c>
      <c r="N1849" s="833">
        <v>4</v>
      </c>
      <c r="O1849" s="837">
        <v>3</v>
      </c>
      <c r="P1849" s="836">
        <v>52.86</v>
      </c>
      <c r="Q1849" s="838">
        <v>0.75</v>
      </c>
      <c r="R1849" s="833">
        <v>3</v>
      </c>
      <c r="S1849" s="838">
        <v>0.75</v>
      </c>
      <c r="T1849" s="837">
        <v>2</v>
      </c>
      <c r="U1849" s="839">
        <v>0.66666666666666663</v>
      </c>
    </row>
    <row r="1850" spans="1:21" ht="14.45" customHeight="1" x14ac:dyDescent="0.2">
      <c r="A1850" s="832">
        <v>11</v>
      </c>
      <c r="B1850" s="833" t="s">
        <v>2224</v>
      </c>
      <c r="C1850" s="833" t="s">
        <v>2230</v>
      </c>
      <c r="D1850" s="834" t="s">
        <v>4292</v>
      </c>
      <c r="E1850" s="835" t="s">
        <v>2238</v>
      </c>
      <c r="F1850" s="833" t="s">
        <v>2225</v>
      </c>
      <c r="G1850" s="833" t="s">
        <v>2335</v>
      </c>
      <c r="H1850" s="833" t="s">
        <v>606</v>
      </c>
      <c r="I1850" s="833" t="s">
        <v>2336</v>
      </c>
      <c r="J1850" s="833" t="s">
        <v>668</v>
      </c>
      <c r="K1850" s="833" t="s">
        <v>2337</v>
      </c>
      <c r="L1850" s="836">
        <v>35.25</v>
      </c>
      <c r="M1850" s="836">
        <v>7261.5</v>
      </c>
      <c r="N1850" s="833">
        <v>206</v>
      </c>
      <c r="O1850" s="837">
        <v>181</v>
      </c>
      <c r="P1850" s="836">
        <v>4053.75</v>
      </c>
      <c r="Q1850" s="838">
        <v>0.55825242718446599</v>
      </c>
      <c r="R1850" s="833">
        <v>115</v>
      </c>
      <c r="S1850" s="838">
        <v>0.55825242718446599</v>
      </c>
      <c r="T1850" s="837">
        <v>97.5</v>
      </c>
      <c r="U1850" s="839">
        <v>0.53867403314917128</v>
      </c>
    </row>
    <row r="1851" spans="1:21" ht="14.45" customHeight="1" x14ac:dyDescent="0.2">
      <c r="A1851" s="832">
        <v>11</v>
      </c>
      <c r="B1851" s="833" t="s">
        <v>2224</v>
      </c>
      <c r="C1851" s="833" t="s">
        <v>2230</v>
      </c>
      <c r="D1851" s="834" t="s">
        <v>4292</v>
      </c>
      <c r="E1851" s="835" t="s">
        <v>2238</v>
      </c>
      <c r="F1851" s="833" t="s">
        <v>2225</v>
      </c>
      <c r="G1851" s="833" t="s">
        <v>2335</v>
      </c>
      <c r="H1851" s="833" t="s">
        <v>606</v>
      </c>
      <c r="I1851" s="833" t="s">
        <v>2357</v>
      </c>
      <c r="J1851" s="833" t="s">
        <v>668</v>
      </c>
      <c r="K1851" s="833" t="s">
        <v>2358</v>
      </c>
      <c r="L1851" s="836">
        <v>35.25</v>
      </c>
      <c r="M1851" s="836">
        <v>810.75</v>
      </c>
      <c r="N1851" s="833">
        <v>23</v>
      </c>
      <c r="O1851" s="837">
        <v>19</v>
      </c>
      <c r="P1851" s="836">
        <v>493.5</v>
      </c>
      <c r="Q1851" s="838">
        <v>0.60869565217391308</v>
      </c>
      <c r="R1851" s="833">
        <v>14</v>
      </c>
      <c r="S1851" s="838">
        <v>0.60869565217391308</v>
      </c>
      <c r="T1851" s="837">
        <v>11</v>
      </c>
      <c r="U1851" s="839">
        <v>0.57894736842105265</v>
      </c>
    </row>
    <row r="1852" spans="1:21" ht="14.45" customHeight="1" x14ac:dyDescent="0.2">
      <c r="A1852" s="832">
        <v>11</v>
      </c>
      <c r="B1852" s="833" t="s">
        <v>2224</v>
      </c>
      <c r="C1852" s="833" t="s">
        <v>2230</v>
      </c>
      <c r="D1852" s="834" t="s">
        <v>4292</v>
      </c>
      <c r="E1852" s="835" t="s">
        <v>2238</v>
      </c>
      <c r="F1852" s="833" t="s">
        <v>2225</v>
      </c>
      <c r="G1852" s="833" t="s">
        <v>2335</v>
      </c>
      <c r="H1852" s="833" t="s">
        <v>606</v>
      </c>
      <c r="I1852" s="833" t="s">
        <v>3862</v>
      </c>
      <c r="J1852" s="833" t="s">
        <v>3863</v>
      </c>
      <c r="K1852" s="833" t="s">
        <v>3864</v>
      </c>
      <c r="L1852" s="836">
        <v>7.05</v>
      </c>
      <c r="M1852" s="836">
        <v>7.05</v>
      </c>
      <c r="N1852" s="833">
        <v>1</v>
      </c>
      <c r="O1852" s="837">
        <v>1</v>
      </c>
      <c r="P1852" s="836"/>
      <c r="Q1852" s="838">
        <v>0</v>
      </c>
      <c r="R1852" s="833"/>
      <c r="S1852" s="838">
        <v>0</v>
      </c>
      <c r="T1852" s="837"/>
      <c r="U1852" s="839">
        <v>0</v>
      </c>
    </row>
    <row r="1853" spans="1:21" ht="14.45" customHeight="1" x14ac:dyDescent="0.2">
      <c r="A1853" s="832">
        <v>11</v>
      </c>
      <c r="B1853" s="833" t="s">
        <v>2224</v>
      </c>
      <c r="C1853" s="833" t="s">
        <v>2230</v>
      </c>
      <c r="D1853" s="834" t="s">
        <v>4292</v>
      </c>
      <c r="E1853" s="835" t="s">
        <v>2238</v>
      </c>
      <c r="F1853" s="833" t="s">
        <v>2225</v>
      </c>
      <c r="G1853" s="833" t="s">
        <v>2966</v>
      </c>
      <c r="H1853" s="833" t="s">
        <v>606</v>
      </c>
      <c r="I1853" s="833" t="s">
        <v>3865</v>
      </c>
      <c r="J1853" s="833" t="s">
        <v>928</v>
      </c>
      <c r="K1853" s="833" t="s">
        <v>1394</v>
      </c>
      <c r="L1853" s="836">
        <v>64.349999999999994</v>
      </c>
      <c r="M1853" s="836">
        <v>64.349999999999994</v>
      </c>
      <c r="N1853" s="833">
        <v>1</v>
      </c>
      <c r="O1853" s="837">
        <v>1</v>
      </c>
      <c r="P1853" s="836">
        <v>64.349999999999994</v>
      </c>
      <c r="Q1853" s="838">
        <v>1</v>
      </c>
      <c r="R1853" s="833">
        <v>1</v>
      </c>
      <c r="S1853" s="838">
        <v>1</v>
      </c>
      <c r="T1853" s="837">
        <v>1</v>
      </c>
      <c r="U1853" s="839">
        <v>1</v>
      </c>
    </row>
    <row r="1854" spans="1:21" ht="14.45" customHeight="1" x14ac:dyDescent="0.2">
      <c r="A1854" s="832">
        <v>11</v>
      </c>
      <c r="B1854" s="833" t="s">
        <v>2224</v>
      </c>
      <c r="C1854" s="833" t="s">
        <v>2230</v>
      </c>
      <c r="D1854" s="834" t="s">
        <v>4292</v>
      </c>
      <c r="E1854" s="835" t="s">
        <v>2238</v>
      </c>
      <c r="F1854" s="833" t="s">
        <v>2225</v>
      </c>
      <c r="G1854" s="833" t="s">
        <v>2317</v>
      </c>
      <c r="H1854" s="833" t="s">
        <v>650</v>
      </c>
      <c r="I1854" s="833" t="s">
        <v>1908</v>
      </c>
      <c r="J1854" s="833" t="s">
        <v>874</v>
      </c>
      <c r="K1854" s="833" t="s">
        <v>876</v>
      </c>
      <c r="L1854" s="836">
        <v>0</v>
      </c>
      <c r="M1854" s="836">
        <v>0</v>
      </c>
      <c r="N1854" s="833">
        <v>81</v>
      </c>
      <c r="O1854" s="837">
        <v>49</v>
      </c>
      <c r="P1854" s="836">
        <v>0</v>
      </c>
      <c r="Q1854" s="838"/>
      <c r="R1854" s="833">
        <v>60</v>
      </c>
      <c r="S1854" s="838">
        <v>0.7407407407407407</v>
      </c>
      <c r="T1854" s="837">
        <v>33.5</v>
      </c>
      <c r="U1854" s="839">
        <v>0.68367346938775508</v>
      </c>
    </row>
    <row r="1855" spans="1:21" ht="14.45" customHeight="1" x14ac:dyDescent="0.2">
      <c r="A1855" s="832">
        <v>11</v>
      </c>
      <c r="B1855" s="833" t="s">
        <v>2224</v>
      </c>
      <c r="C1855" s="833" t="s">
        <v>2230</v>
      </c>
      <c r="D1855" s="834" t="s">
        <v>4292</v>
      </c>
      <c r="E1855" s="835" t="s">
        <v>2238</v>
      </c>
      <c r="F1855" s="833" t="s">
        <v>2225</v>
      </c>
      <c r="G1855" s="833" t="s">
        <v>2454</v>
      </c>
      <c r="H1855" s="833" t="s">
        <v>606</v>
      </c>
      <c r="I1855" s="833" t="s">
        <v>3866</v>
      </c>
      <c r="J1855" s="833" t="s">
        <v>858</v>
      </c>
      <c r="K1855" s="833" t="s">
        <v>3867</v>
      </c>
      <c r="L1855" s="836">
        <v>0</v>
      </c>
      <c r="M1855" s="836">
        <v>0</v>
      </c>
      <c r="N1855" s="833">
        <v>1</v>
      </c>
      <c r="O1855" s="837">
        <v>0.5</v>
      </c>
      <c r="P1855" s="836">
        <v>0</v>
      </c>
      <c r="Q1855" s="838"/>
      <c r="R1855" s="833">
        <v>1</v>
      </c>
      <c r="S1855" s="838">
        <v>1</v>
      </c>
      <c r="T1855" s="837">
        <v>0.5</v>
      </c>
      <c r="U1855" s="839">
        <v>1</v>
      </c>
    </row>
    <row r="1856" spans="1:21" ht="14.45" customHeight="1" x14ac:dyDescent="0.2">
      <c r="A1856" s="832">
        <v>11</v>
      </c>
      <c r="B1856" s="833" t="s">
        <v>2224</v>
      </c>
      <c r="C1856" s="833" t="s">
        <v>2230</v>
      </c>
      <c r="D1856" s="834" t="s">
        <v>4292</v>
      </c>
      <c r="E1856" s="835" t="s">
        <v>2238</v>
      </c>
      <c r="F1856" s="833" t="s">
        <v>2225</v>
      </c>
      <c r="G1856" s="833" t="s">
        <v>2986</v>
      </c>
      <c r="H1856" s="833" t="s">
        <v>606</v>
      </c>
      <c r="I1856" s="833" t="s">
        <v>2987</v>
      </c>
      <c r="J1856" s="833" t="s">
        <v>2988</v>
      </c>
      <c r="K1856" s="833" t="s">
        <v>2989</v>
      </c>
      <c r="L1856" s="836">
        <v>32.130000000000003</v>
      </c>
      <c r="M1856" s="836">
        <v>32.130000000000003</v>
      </c>
      <c r="N1856" s="833">
        <v>1</v>
      </c>
      <c r="O1856" s="837">
        <v>1</v>
      </c>
      <c r="P1856" s="836"/>
      <c r="Q1856" s="838">
        <v>0</v>
      </c>
      <c r="R1856" s="833"/>
      <c r="S1856" s="838">
        <v>0</v>
      </c>
      <c r="T1856" s="837"/>
      <c r="U1856" s="839">
        <v>0</v>
      </c>
    </row>
    <row r="1857" spans="1:21" ht="14.45" customHeight="1" x14ac:dyDescent="0.2">
      <c r="A1857" s="832">
        <v>11</v>
      </c>
      <c r="B1857" s="833" t="s">
        <v>2224</v>
      </c>
      <c r="C1857" s="833" t="s">
        <v>2230</v>
      </c>
      <c r="D1857" s="834" t="s">
        <v>4292</v>
      </c>
      <c r="E1857" s="835" t="s">
        <v>2238</v>
      </c>
      <c r="F1857" s="833" t="s">
        <v>2225</v>
      </c>
      <c r="G1857" s="833" t="s">
        <v>2458</v>
      </c>
      <c r="H1857" s="833" t="s">
        <v>606</v>
      </c>
      <c r="I1857" s="833" t="s">
        <v>2462</v>
      </c>
      <c r="J1857" s="833" t="s">
        <v>2460</v>
      </c>
      <c r="K1857" s="833" t="s">
        <v>2463</v>
      </c>
      <c r="L1857" s="836">
        <v>299.83999999999997</v>
      </c>
      <c r="M1857" s="836">
        <v>599.67999999999995</v>
      </c>
      <c r="N1857" s="833">
        <v>2</v>
      </c>
      <c r="O1857" s="837">
        <v>2</v>
      </c>
      <c r="P1857" s="836">
        <v>299.83999999999997</v>
      </c>
      <c r="Q1857" s="838">
        <v>0.5</v>
      </c>
      <c r="R1857" s="833">
        <v>1</v>
      </c>
      <c r="S1857" s="838">
        <v>0.5</v>
      </c>
      <c r="T1857" s="837">
        <v>1</v>
      </c>
      <c r="U1857" s="839">
        <v>0.5</v>
      </c>
    </row>
    <row r="1858" spans="1:21" ht="14.45" customHeight="1" x14ac:dyDescent="0.2">
      <c r="A1858" s="832">
        <v>11</v>
      </c>
      <c r="B1858" s="833" t="s">
        <v>2224</v>
      </c>
      <c r="C1858" s="833" t="s">
        <v>2230</v>
      </c>
      <c r="D1858" s="834" t="s">
        <v>4292</v>
      </c>
      <c r="E1858" s="835" t="s">
        <v>2238</v>
      </c>
      <c r="F1858" s="833" t="s">
        <v>2225</v>
      </c>
      <c r="G1858" s="833" t="s">
        <v>2342</v>
      </c>
      <c r="H1858" s="833" t="s">
        <v>650</v>
      </c>
      <c r="I1858" s="833" t="s">
        <v>1991</v>
      </c>
      <c r="J1858" s="833" t="s">
        <v>1013</v>
      </c>
      <c r="K1858" s="833" t="s">
        <v>1992</v>
      </c>
      <c r="L1858" s="836">
        <v>154.36000000000001</v>
      </c>
      <c r="M1858" s="836">
        <v>154.36000000000001</v>
      </c>
      <c r="N1858" s="833">
        <v>1</v>
      </c>
      <c r="O1858" s="837">
        <v>1</v>
      </c>
      <c r="P1858" s="836">
        <v>154.36000000000001</v>
      </c>
      <c r="Q1858" s="838">
        <v>1</v>
      </c>
      <c r="R1858" s="833">
        <v>1</v>
      </c>
      <c r="S1858" s="838">
        <v>1</v>
      </c>
      <c r="T1858" s="837">
        <v>1</v>
      </c>
      <c r="U1858" s="839">
        <v>1</v>
      </c>
    </row>
    <row r="1859" spans="1:21" ht="14.45" customHeight="1" x14ac:dyDescent="0.2">
      <c r="A1859" s="832">
        <v>11</v>
      </c>
      <c r="B1859" s="833" t="s">
        <v>2224</v>
      </c>
      <c r="C1859" s="833" t="s">
        <v>2230</v>
      </c>
      <c r="D1859" s="834" t="s">
        <v>4292</v>
      </c>
      <c r="E1859" s="835" t="s">
        <v>2238</v>
      </c>
      <c r="F1859" s="833" t="s">
        <v>2225</v>
      </c>
      <c r="G1859" s="833" t="s">
        <v>2342</v>
      </c>
      <c r="H1859" s="833" t="s">
        <v>606</v>
      </c>
      <c r="I1859" s="833" t="s">
        <v>2343</v>
      </c>
      <c r="J1859" s="833" t="s">
        <v>1013</v>
      </c>
      <c r="K1859" s="833" t="s">
        <v>2344</v>
      </c>
      <c r="L1859" s="836">
        <v>225.06</v>
      </c>
      <c r="M1859" s="836">
        <v>225.06</v>
      </c>
      <c r="N1859" s="833">
        <v>1</v>
      </c>
      <c r="O1859" s="837">
        <v>0.5</v>
      </c>
      <c r="P1859" s="836">
        <v>225.06</v>
      </c>
      <c r="Q1859" s="838">
        <v>1</v>
      </c>
      <c r="R1859" s="833">
        <v>1</v>
      </c>
      <c r="S1859" s="838">
        <v>1</v>
      </c>
      <c r="T1859" s="837">
        <v>0.5</v>
      </c>
      <c r="U1859" s="839">
        <v>1</v>
      </c>
    </row>
    <row r="1860" spans="1:21" ht="14.45" customHeight="1" x14ac:dyDescent="0.2">
      <c r="A1860" s="832">
        <v>11</v>
      </c>
      <c r="B1860" s="833" t="s">
        <v>2224</v>
      </c>
      <c r="C1860" s="833" t="s">
        <v>2230</v>
      </c>
      <c r="D1860" s="834" t="s">
        <v>4292</v>
      </c>
      <c r="E1860" s="835" t="s">
        <v>2238</v>
      </c>
      <c r="F1860" s="833" t="s">
        <v>2225</v>
      </c>
      <c r="G1860" s="833" t="s">
        <v>2338</v>
      </c>
      <c r="H1860" s="833" t="s">
        <v>606</v>
      </c>
      <c r="I1860" s="833" t="s">
        <v>2339</v>
      </c>
      <c r="J1860" s="833" t="s">
        <v>2340</v>
      </c>
      <c r="K1860" s="833" t="s">
        <v>2341</v>
      </c>
      <c r="L1860" s="836">
        <v>0</v>
      </c>
      <c r="M1860" s="836">
        <v>0</v>
      </c>
      <c r="N1860" s="833">
        <v>12</v>
      </c>
      <c r="O1860" s="837">
        <v>7</v>
      </c>
      <c r="P1860" s="836">
        <v>0</v>
      </c>
      <c r="Q1860" s="838"/>
      <c r="R1860" s="833">
        <v>7</v>
      </c>
      <c r="S1860" s="838">
        <v>0.58333333333333337</v>
      </c>
      <c r="T1860" s="837">
        <v>4</v>
      </c>
      <c r="U1860" s="839">
        <v>0.5714285714285714</v>
      </c>
    </row>
    <row r="1861" spans="1:21" ht="14.45" customHeight="1" x14ac:dyDescent="0.2">
      <c r="A1861" s="832">
        <v>11</v>
      </c>
      <c r="B1861" s="833" t="s">
        <v>2224</v>
      </c>
      <c r="C1861" s="833" t="s">
        <v>2230</v>
      </c>
      <c r="D1861" s="834" t="s">
        <v>4292</v>
      </c>
      <c r="E1861" s="835" t="s">
        <v>2238</v>
      </c>
      <c r="F1861" s="833" t="s">
        <v>2225</v>
      </c>
      <c r="G1861" s="833" t="s">
        <v>2675</v>
      </c>
      <c r="H1861" s="833" t="s">
        <v>606</v>
      </c>
      <c r="I1861" s="833" t="s">
        <v>3008</v>
      </c>
      <c r="J1861" s="833" t="s">
        <v>847</v>
      </c>
      <c r="K1861" s="833" t="s">
        <v>848</v>
      </c>
      <c r="L1861" s="836">
        <v>107.27</v>
      </c>
      <c r="M1861" s="836">
        <v>965.43</v>
      </c>
      <c r="N1861" s="833">
        <v>9</v>
      </c>
      <c r="O1861" s="837">
        <v>6.5</v>
      </c>
      <c r="P1861" s="836">
        <v>858.16</v>
      </c>
      <c r="Q1861" s="838">
        <v>0.88888888888888895</v>
      </c>
      <c r="R1861" s="833">
        <v>8</v>
      </c>
      <c r="S1861" s="838">
        <v>0.88888888888888884</v>
      </c>
      <c r="T1861" s="837">
        <v>6</v>
      </c>
      <c r="U1861" s="839">
        <v>0.92307692307692313</v>
      </c>
    </row>
    <row r="1862" spans="1:21" ht="14.45" customHeight="1" x14ac:dyDescent="0.2">
      <c r="A1862" s="832">
        <v>11</v>
      </c>
      <c r="B1862" s="833" t="s">
        <v>2224</v>
      </c>
      <c r="C1862" s="833" t="s">
        <v>2230</v>
      </c>
      <c r="D1862" s="834" t="s">
        <v>4292</v>
      </c>
      <c r="E1862" s="835" t="s">
        <v>2238</v>
      </c>
      <c r="F1862" s="833" t="s">
        <v>2227</v>
      </c>
      <c r="G1862" s="833" t="s">
        <v>2274</v>
      </c>
      <c r="H1862" s="833" t="s">
        <v>606</v>
      </c>
      <c r="I1862" s="833" t="s">
        <v>2761</v>
      </c>
      <c r="J1862" s="833" t="s">
        <v>2276</v>
      </c>
      <c r="K1862" s="833"/>
      <c r="L1862" s="836">
        <v>1659.44</v>
      </c>
      <c r="M1862" s="836">
        <v>16594.400000000001</v>
      </c>
      <c r="N1862" s="833">
        <v>10</v>
      </c>
      <c r="O1862" s="837">
        <v>10</v>
      </c>
      <c r="P1862" s="836">
        <v>14934.960000000003</v>
      </c>
      <c r="Q1862" s="838">
        <v>0.90000000000000013</v>
      </c>
      <c r="R1862" s="833">
        <v>9</v>
      </c>
      <c r="S1862" s="838">
        <v>0.9</v>
      </c>
      <c r="T1862" s="837">
        <v>9</v>
      </c>
      <c r="U1862" s="839">
        <v>0.9</v>
      </c>
    </row>
    <row r="1863" spans="1:21" ht="14.45" customHeight="1" x14ac:dyDescent="0.2">
      <c r="A1863" s="832">
        <v>11</v>
      </c>
      <c r="B1863" s="833" t="s">
        <v>2224</v>
      </c>
      <c r="C1863" s="833" t="s">
        <v>2230</v>
      </c>
      <c r="D1863" s="834" t="s">
        <v>4292</v>
      </c>
      <c r="E1863" s="835" t="s">
        <v>2238</v>
      </c>
      <c r="F1863" s="833" t="s">
        <v>2227</v>
      </c>
      <c r="G1863" s="833" t="s">
        <v>2274</v>
      </c>
      <c r="H1863" s="833" t="s">
        <v>606</v>
      </c>
      <c r="I1863" s="833" t="s">
        <v>2761</v>
      </c>
      <c r="J1863" s="833" t="s">
        <v>2762</v>
      </c>
      <c r="K1863" s="833" t="s">
        <v>2763</v>
      </c>
      <c r="L1863" s="836">
        <v>1659.44</v>
      </c>
      <c r="M1863" s="836">
        <v>4978.32</v>
      </c>
      <c r="N1863" s="833">
        <v>3</v>
      </c>
      <c r="O1863" s="837">
        <v>2</v>
      </c>
      <c r="P1863" s="836">
        <v>4978.32</v>
      </c>
      <c r="Q1863" s="838">
        <v>1</v>
      </c>
      <c r="R1863" s="833">
        <v>3</v>
      </c>
      <c r="S1863" s="838">
        <v>1</v>
      </c>
      <c r="T1863" s="837">
        <v>2</v>
      </c>
      <c r="U1863" s="839">
        <v>1</v>
      </c>
    </row>
    <row r="1864" spans="1:21" ht="14.45" customHeight="1" x14ac:dyDescent="0.2">
      <c r="A1864" s="832">
        <v>11</v>
      </c>
      <c r="B1864" s="833" t="s">
        <v>2224</v>
      </c>
      <c r="C1864" s="833" t="s">
        <v>2230</v>
      </c>
      <c r="D1864" s="834" t="s">
        <v>4292</v>
      </c>
      <c r="E1864" s="835" t="s">
        <v>2238</v>
      </c>
      <c r="F1864" s="833" t="s">
        <v>2227</v>
      </c>
      <c r="G1864" s="833" t="s">
        <v>2274</v>
      </c>
      <c r="H1864" s="833" t="s">
        <v>606</v>
      </c>
      <c r="I1864" s="833" t="s">
        <v>2270</v>
      </c>
      <c r="J1864" s="833" t="s">
        <v>2271</v>
      </c>
      <c r="K1864" s="833" t="s">
        <v>2272</v>
      </c>
      <c r="L1864" s="836">
        <v>500</v>
      </c>
      <c r="M1864" s="836">
        <v>500</v>
      </c>
      <c r="N1864" s="833">
        <v>1</v>
      </c>
      <c r="O1864" s="837">
        <v>1</v>
      </c>
      <c r="P1864" s="836">
        <v>500</v>
      </c>
      <c r="Q1864" s="838">
        <v>1</v>
      </c>
      <c r="R1864" s="833">
        <v>1</v>
      </c>
      <c r="S1864" s="838">
        <v>1</v>
      </c>
      <c r="T1864" s="837">
        <v>1</v>
      </c>
      <c r="U1864" s="839">
        <v>1</v>
      </c>
    </row>
    <row r="1865" spans="1:21" ht="14.45" customHeight="1" x14ac:dyDescent="0.2">
      <c r="A1865" s="832">
        <v>11</v>
      </c>
      <c r="B1865" s="833" t="s">
        <v>2224</v>
      </c>
      <c r="C1865" s="833" t="s">
        <v>2230</v>
      </c>
      <c r="D1865" s="834" t="s">
        <v>4292</v>
      </c>
      <c r="E1865" s="835" t="s">
        <v>2238</v>
      </c>
      <c r="F1865" s="833" t="s">
        <v>2227</v>
      </c>
      <c r="G1865" s="833" t="s">
        <v>2274</v>
      </c>
      <c r="H1865" s="833" t="s">
        <v>606</v>
      </c>
      <c r="I1865" s="833" t="s">
        <v>2289</v>
      </c>
      <c r="J1865" s="833" t="s">
        <v>2290</v>
      </c>
      <c r="K1865" s="833" t="s">
        <v>2291</v>
      </c>
      <c r="L1865" s="836">
        <v>971.25</v>
      </c>
      <c r="M1865" s="836">
        <v>971.25</v>
      </c>
      <c r="N1865" s="833">
        <v>1</v>
      </c>
      <c r="O1865" s="837">
        <v>1</v>
      </c>
      <c r="P1865" s="836">
        <v>971.25</v>
      </c>
      <c r="Q1865" s="838">
        <v>1</v>
      </c>
      <c r="R1865" s="833">
        <v>1</v>
      </c>
      <c r="S1865" s="838">
        <v>1</v>
      </c>
      <c r="T1865" s="837">
        <v>1</v>
      </c>
      <c r="U1865" s="839">
        <v>1</v>
      </c>
    </row>
    <row r="1866" spans="1:21" ht="14.45" customHeight="1" x14ac:dyDescent="0.2">
      <c r="A1866" s="832">
        <v>11</v>
      </c>
      <c r="B1866" s="833" t="s">
        <v>2224</v>
      </c>
      <c r="C1866" s="833" t="s">
        <v>2230</v>
      </c>
      <c r="D1866" s="834" t="s">
        <v>4292</v>
      </c>
      <c r="E1866" s="835" t="s">
        <v>2238</v>
      </c>
      <c r="F1866" s="833" t="s">
        <v>2227</v>
      </c>
      <c r="G1866" s="833" t="s">
        <v>2274</v>
      </c>
      <c r="H1866" s="833" t="s">
        <v>606</v>
      </c>
      <c r="I1866" s="833" t="s">
        <v>2473</v>
      </c>
      <c r="J1866" s="833" t="s">
        <v>2276</v>
      </c>
      <c r="K1866" s="833"/>
      <c r="L1866" s="836">
        <v>180</v>
      </c>
      <c r="M1866" s="836">
        <v>720</v>
      </c>
      <c r="N1866" s="833">
        <v>4</v>
      </c>
      <c r="O1866" s="837">
        <v>3</v>
      </c>
      <c r="P1866" s="836">
        <v>720</v>
      </c>
      <c r="Q1866" s="838">
        <v>1</v>
      </c>
      <c r="R1866" s="833">
        <v>4</v>
      </c>
      <c r="S1866" s="838">
        <v>1</v>
      </c>
      <c r="T1866" s="837">
        <v>3</v>
      </c>
      <c r="U1866" s="839">
        <v>1</v>
      </c>
    </row>
    <row r="1867" spans="1:21" ht="14.45" customHeight="1" x14ac:dyDescent="0.2">
      <c r="A1867" s="832">
        <v>11</v>
      </c>
      <c r="B1867" s="833" t="s">
        <v>2224</v>
      </c>
      <c r="C1867" s="833" t="s">
        <v>2230</v>
      </c>
      <c r="D1867" s="834" t="s">
        <v>4292</v>
      </c>
      <c r="E1867" s="835" t="s">
        <v>2238</v>
      </c>
      <c r="F1867" s="833" t="s">
        <v>2227</v>
      </c>
      <c r="G1867" s="833" t="s">
        <v>2274</v>
      </c>
      <c r="H1867" s="833" t="s">
        <v>606</v>
      </c>
      <c r="I1867" s="833" t="s">
        <v>2293</v>
      </c>
      <c r="J1867" s="833" t="s">
        <v>2276</v>
      </c>
      <c r="K1867" s="833"/>
      <c r="L1867" s="836">
        <v>278.75</v>
      </c>
      <c r="M1867" s="836">
        <v>5017.5</v>
      </c>
      <c r="N1867" s="833">
        <v>18</v>
      </c>
      <c r="O1867" s="837">
        <v>9</v>
      </c>
      <c r="P1867" s="836">
        <v>3902.5</v>
      </c>
      <c r="Q1867" s="838">
        <v>0.77777777777777779</v>
      </c>
      <c r="R1867" s="833">
        <v>14</v>
      </c>
      <c r="S1867" s="838">
        <v>0.77777777777777779</v>
      </c>
      <c r="T1867" s="837">
        <v>7</v>
      </c>
      <c r="U1867" s="839">
        <v>0.77777777777777779</v>
      </c>
    </row>
    <row r="1868" spans="1:21" ht="14.45" customHeight="1" x14ac:dyDescent="0.2">
      <c r="A1868" s="832">
        <v>11</v>
      </c>
      <c r="B1868" s="833" t="s">
        <v>2224</v>
      </c>
      <c r="C1868" s="833" t="s">
        <v>2230</v>
      </c>
      <c r="D1868" s="834" t="s">
        <v>4292</v>
      </c>
      <c r="E1868" s="835" t="s">
        <v>2238</v>
      </c>
      <c r="F1868" s="833" t="s">
        <v>2227</v>
      </c>
      <c r="G1868" s="833" t="s">
        <v>2274</v>
      </c>
      <c r="H1868" s="833" t="s">
        <v>606</v>
      </c>
      <c r="I1868" s="833" t="s">
        <v>3020</v>
      </c>
      <c r="J1868" s="833" t="s">
        <v>2276</v>
      </c>
      <c r="K1868" s="833"/>
      <c r="L1868" s="836">
        <v>500</v>
      </c>
      <c r="M1868" s="836">
        <v>500</v>
      </c>
      <c r="N1868" s="833">
        <v>1</v>
      </c>
      <c r="O1868" s="837">
        <v>1</v>
      </c>
      <c r="P1868" s="836"/>
      <c r="Q1868" s="838">
        <v>0</v>
      </c>
      <c r="R1868" s="833"/>
      <c r="S1868" s="838">
        <v>0</v>
      </c>
      <c r="T1868" s="837"/>
      <c r="U1868" s="839">
        <v>0</v>
      </c>
    </row>
    <row r="1869" spans="1:21" ht="14.45" customHeight="1" x14ac:dyDescent="0.2">
      <c r="A1869" s="832">
        <v>11</v>
      </c>
      <c r="B1869" s="833" t="s">
        <v>2224</v>
      </c>
      <c r="C1869" s="833" t="s">
        <v>2230</v>
      </c>
      <c r="D1869" s="834" t="s">
        <v>4292</v>
      </c>
      <c r="E1869" s="835" t="s">
        <v>2238</v>
      </c>
      <c r="F1869" s="833" t="s">
        <v>2227</v>
      </c>
      <c r="G1869" s="833" t="s">
        <v>2274</v>
      </c>
      <c r="H1869" s="833" t="s">
        <v>606</v>
      </c>
      <c r="I1869" s="833" t="s">
        <v>2737</v>
      </c>
      <c r="J1869" s="833" t="s">
        <v>2276</v>
      </c>
      <c r="K1869" s="833"/>
      <c r="L1869" s="836">
        <v>600</v>
      </c>
      <c r="M1869" s="836">
        <v>600</v>
      </c>
      <c r="N1869" s="833">
        <v>1</v>
      </c>
      <c r="O1869" s="837">
        <v>1</v>
      </c>
      <c r="P1869" s="836">
        <v>600</v>
      </c>
      <c r="Q1869" s="838">
        <v>1</v>
      </c>
      <c r="R1869" s="833">
        <v>1</v>
      </c>
      <c r="S1869" s="838">
        <v>1</v>
      </c>
      <c r="T1869" s="837">
        <v>1</v>
      </c>
      <c r="U1869" s="839">
        <v>1</v>
      </c>
    </row>
    <row r="1870" spans="1:21" ht="14.45" customHeight="1" x14ac:dyDescent="0.2">
      <c r="A1870" s="832">
        <v>11</v>
      </c>
      <c r="B1870" s="833" t="s">
        <v>2224</v>
      </c>
      <c r="C1870" s="833" t="s">
        <v>2230</v>
      </c>
      <c r="D1870" s="834" t="s">
        <v>4292</v>
      </c>
      <c r="E1870" s="835" t="s">
        <v>2238</v>
      </c>
      <c r="F1870" s="833" t="s">
        <v>2227</v>
      </c>
      <c r="G1870" s="833" t="s">
        <v>2274</v>
      </c>
      <c r="H1870" s="833" t="s">
        <v>606</v>
      </c>
      <c r="I1870" s="833" t="s">
        <v>2687</v>
      </c>
      <c r="J1870" s="833" t="s">
        <v>2688</v>
      </c>
      <c r="K1870" s="833" t="s">
        <v>2485</v>
      </c>
      <c r="L1870" s="836">
        <v>0</v>
      </c>
      <c r="M1870" s="836">
        <v>0</v>
      </c>
      <c r="N1870" s="833">
        <v>1</v>
      </c>
      <c r="O1870" s="837">
        <v>1</v>
      </c>
      <c r="P1870" s="836"/>
      <c r="Q1870" s="838"/>
      <c r="R1870" s="833"/>
      <c r="S1870" s="838">
        <v>0</v>
      </c>
      <c r="T1870" s="837"/>
      <c r="U1870" s="839">
        <v>0</v>
      </c>
    </row>
    <row r="1871" spans="1:21" ht="14.45" customHeight="1" x14ac:dyDescent="0.2">
      <c r="A1871" s="832">
        <v>11</v>
      </c>
      <c r="B1871" s="833" t="s">
        <v>2224</v>
      </c>
      <c r="C1871" s="833" t="s">
        <v>2230</v>
      </c>
      <c r="D1871" s="834" t="s">
        <v>4292</v>
      </c>
      <c r="E1871" s="835" t="s">
        <v>2238</v>
      </c>
      <c r="F1871" s="833" t="s">
        <v>2227</v>
      </c>
      <c r="G1871" s="833" t="s">
        <v>2274</v>
      </c>
      <c r="H1871" s="833" t="s">
        <v>606</v>
      </c>
      <c r="I1871" s="833" t="s">
        <v>2486</v>
      </c>
      <c r="J1871" s="833" t="s">
        <v>2487</v>
      </c>
      <c r="K1871" s="833" t="s">
        <v>2488</v>
      </c>
      <c r="L1871" s="836">
        <v>0</v>
      </c>
      <c r="M1871" s="836">
        <v>0</v>
      </c>
      <c r="N1871" s="833">
        <v>64</v>
      </c>
      <c r="O1871" s="837">
        <v>63</v>
      </c>
      <c r="P1871" s="836"/>
      <c r="Q1871" s="838"/>
      <c r="R1871" s="833"/>
      <c r="S1871" s="838">
        <v>0</v>
      </c>
      <c r="T1871" s="837"/>
      <c r="U1871" s="839">
        <v>0</v>
      </c>
    </row>
    <row r="1872" spans="1:21" ht="14.45" customHeight="1" x14ac:dyDescent="0.2">
      <c r="A1872" s="832">
        <v>11</v>
      </c>
      <c r="B1872" s="833" t="s">
        <v>2224</v>
      </c>
      <c r="C1872" s="833" t="s">
        <v>2230</v>
      </c>
      <c r="D1872" s="834" t="s">
        <v>4292</v>
      </c>
      <c r="E1872" s="835" t="s">
        <v>2238</v>
      </c>
      <c r="F1872" s="833" t="s">
        <v>2227</v>
      </c>
      <c r="G1872" s="833" t="s">
        <v>2274</v>
      </c>
      <c r="H1872" s="833" t="s">
        <v>606</v>
      </c>
      <c r="I1872" s="833" t="s">
        <v>2281</v>
      </c>
      <c r="J1872" s="833" t="s">
        <v>2282</v>
      </c>
      <c r="K1872" s="833" t="s">
        <v>2283</v>
      </c>
      <c r="L1872" s="836">
        <v>249.55</v>
      </c>
      <c r="M1872" s="836">
        <v>2994.6</v>
      </c>
      <c r="N1872" s="833">
        <v>12</v>
      </c>
      <c r="O1872" s="837">
        <v>6</v>
      </c>
      <c r="P1872" s="836">
        <v>2495.5</v>
      </c>
      <c r="Q1872" s="838">
        <v>0.83333333333333337</v>
      </c>
      <c r="R1872" s="833">
        <v>10</v>
      </c>
      <c r="S1872" s="838">
        <v>0.83333333333333337</v>
      </c>
      <c r="T1872" s="837">
        <v>5</v>
      </c>
      <c r="U1872" s="839">
        <v>0.83333333333333337</v>
      </c>
    </row>
    <row r="1873" spans="1:21" ht="14.45" customHeight="1" x14ac:dyDescent="0.2">
      <c r="A1873" s="832">
        <v>11</v>
      </c>
      <c r="B1873" s="833" t="s">
        <v>2224</v>
      </c>
      <c r="C1873" s="833" t="s">
        <v>2230</v>
      </c>
      <c r="D1873" s="834" t="s">
        <v>4292</v>
      </c>
      <c r="E1873" s="835" t="s">
        <v>2238</v>
      </c>
      <c r="F1873" s="833" t="s">
        <v>2227</v>
      </c>
      <c r="G1873" s="833" t="s">
        <v>2274</v>
      </c>
      <c r="H1873" s="833" t="s">
        <v>606</v>
      </c>
      <c r="I1873" s="833" t="s">
        <v>2779</v>
      </c>
      <c r="J1873" s="833" t="s">
        <v>2762</v>
      </c>
      <c r="K1873" s="833" t="s">
        <v>2763</v>
      </c>
      <c r="L1873" s="836">
        <v>1382.99</v>
      </c>
      <c r="M1873" s="836">
        <v>20744.849999999999</v>
      </c>
      <c r="N1873" s="833">
        <v>15</v>
      </c>
      <c r="O1873" s="837">
        <v>14</v>
      </c>
      <c r="P1873" s="836">
        <v>13829.9</v>
      </c>
      <c r="Q1873" s="838">
        <v>0.66666666666666674</v>
      </c>
      <c r="R1873" s="833">
        <v>10</v>
      </c>
      <c r="S1873" s="838">
        <v>0.66666666666666663</v>
      </c>
      <c r="T1873" s="837">
        <v>9</v>
      </c>
      <c r="U1873" s="839">
        <v>0.6428571428571429</v>
      </c>
    </row>
    <row r="1874" spans="1:21" ht="14.45" customHeight="1" x14ac:dyDescent="0.2">
      <c r="A1874" s="832">
        <v>11</v>
      </c>
      <c r="B1874" s="833" t="s">
        <v>2224</v>
      </c>
      <c r="C1874" s="833" t="s">
        <v>2230</v>
      </c>
      <c r="D1874" s="834" t="s">
        <v>4292</v>
      </c>
      <c r="E1874" s="835" t="s">
        <v>2238</v>
      </c>
      <c r="F1874" s="833" t="s">
        <v>2227</v>
      </c>
      <c r="G1874" s="833" t="s">
        <v>2703</v>
      </c>
      <c r="H1874" s="833" t="s">
        <v>606</v>
      </c>
      <c r="I1874" s="833" t="s">
        <v>2704</v>
      </c>
      <c r="J1874" s="833" t="s">
        <v>2705</v>
      </c>
      <c r="K1874" s="833" t="s">
        <v>2706</v>
      </c>
      <c r="L1874" s="836">
        <v>0</v>
      </c>
      <c r="M1874" s="836">
        <v>0</v>
      </c>
      <c r="N1874" s="833">
        <v>2</v>
      </c>
      <c r="O1874" s="837">
        <v>2</v>
      </c>
      <c r="P1874" s="836"/>
      <c r="Q1874" s="838"/>
      <c r="R1874" s="833"/>
      <c r="S1874" s="838">
        <v>0</v>
      </c>
      <c r="T1874" s="837"/>
      <c r="U1874" s="839">
        <v>0</v>
      </c>
    </row>
    <row r="1875" spans="1:21" ht="14.45" customHeight="1" x14ac:dyDescent="0.2">
      <c r="A1875" s="832">
        <v>11</v>
      </c>
      <c r="B1875" s="833" t="s">
        <v>2224</v>
      </c>
      <c r="C1875" s="833" t="s">
        <v>2230</v>
      </c>
      <c r="D1875" s="834" t="s">
        <v>4292</v>
      </c>
      <c r="E1875" s="835" t="s">
        <v>2238</v>
      </c>
      <c r="F1875" s="833" t="s">
        <v>2227</v>
      </c>
      <c r="G1875" s="833" t="s">
        <v>2269</v>
      </c>
      <c r="H1875" s="833" t="s">
        <v>606</v>
      </c>
      <c r="I1875" s="833" t="s">
        <v>2275</v>
      </c>
      <c r="J1875" s="833" t="s">
        <v>2287</v>
      </c>
      <c r="K1875" s="833" t="s">
        <v>2288</v>
      </c>
      <c r="L1875" s="836">
        <v>245.43</v>
      </c>
      <c r="M1875" s="836">
        <v>490.86</v>
      </c>
      <c r="N1875" s="833">
        <v>2</v>
      </c>
      <c r="O1875" s="837">
        <v>2</v>
      </c>
      <c r="P1875" s="836">
        <v>490.86</v>
      </c>
      <c r="Q1875" s="838">
        <v>1</v>
      </c>
      <c r="R1875" s="833">
        <v>2</v>
      </c>
      <c r="S1875" s="838">
        <v>1</v>
      </c>
      <c r="T1875" s="837">
        <v>2</v>
      </c>
      <c r="U1875" s="839">
        <v>1</v>
      </c>
    </row>
    <row r="1876" spans="1:21" ht="14.45" customHeight="1" x14ac:dyDescent="0.2">
      <c r="A1876" s="832">
        <v>11</v>
      </c>
      <c r="B1876" s="833" t="s">
        <v>2224</v>
      </c>
      <c r="C1876" s="833" t="s">
        <v>2230</v>
      </c>
      <c r="D1876" s="834" t="s">
        <v>4292</v>
      </c>
      <c r="E1876" s="835" t="s">
        <v>2238</v>
      </c>
      <c r="F1876" s="833" t="s">
        <v>2227</v>
      </c>
      <c r="G1876" s="833" t="s">
        <v>2269</v>
      </c>
      <c r="H1876" s="833" t="s">
        <v>606</v>
      </c>
      <c r="I1876" s="833" t="s">
        <v>2302</v>
      </c>
      <c r="J1876" s="833" t="s">
        <v>2311</v>
      </c>
      <c r="K1876" s="833" t="s">
        <v>2324</v>
      </c>
      <c r="L1876" s="836">
        <v>748.12</v>
      </c>
      <c r="M1876" s="836">
        <v>4488.72</v>
      </c>
      <c r="N1876" s="833">
        <v>6</v>
      </c>
      <c r="O1876" s="837">
        <v>6</v>
      </c>
      <c r="P1876" s="836">
        <v>4488.72</v>
      </c>
      <c r="Q1876" s="838">
        <v>1</v>
      </c>
      <c r="R1876" s="833">
        <v>6</v>
      </c>
      <c r="S1876" s="838">
        <v>1</v>
      </c>
      <c r="T1876" s="837">
        <v>6</v>
      </c>
      <c r="U1876" s="839">
        <v>1</v>
      </c>
    </row>
    <row r="1877" spans="1:21" ht="14.45" customHeight="1" x14ac:dyDescent="0.2">
      <c r="A1877" s="832">
        <v>11</v>
      </c>
      <c r="B1877" s="833" t="s">
        <v>2224</v>
      </c>
      <c r="C1877" s="833" t="s">
        <v>2230</v>
      </c>
      <c r="D1877" s="834" t="s">
        <v>4292</v>
      </c>
      <c r="E1877" s="835" t="s">
        <v>2238</v>
      </c>
      <c r="F1877" s="833" t="s">
        <v>2227</v>
      </c>
      <c r="G1877" s="833" t="s">
        <v>2269</v>
      </c>
      <c r="H1877" s="833" t="s">
        <v>606</v>
      </c>
      <c r="I1877" s="833" t="s">
        <v>2349</v>
      </c>
      <c r="J1877" s="833" t="s">
        <v>2350</v>
      </c>
      <c r="K1877" s="833" t="s">
        <v>2351</v>
      </c>
      <c r="L1877" s="836">
        <v>1000</v>
      </c>
      <c r="M1877" s="836">
        <v>3000</v>
      </c>
      <c r="N1877" s="833">
        <v>3</v>
      </c>
      <c r="O1877" s="837">
        <v>3</v>
      </c>
      <c r="P1877" s="836">
        <v>3000</v>
      </c>
      <c r="Q1877" s="838">
        <v>1</v>
      </c>
      <c r="R1877" s="833">
        <v>3</v>
      </c>
      <c r="S1877" s="838">
        <v>1</v>
      </c>
      <c r="T1877" s="837">
        <v>3</v>
      </c>
      <c r="U1877" s="839">
        <v>1</v>
      </c>
    </row>
    <row r="1878" spans="1:21" ht="14.45" customHeight="1" x14ac:dyDescent="0.2">
      <c r="A1878" s="832">
        <v>11</v>
      </c>
      <c r="B1878" s="833" t="s">
        <v>2224</v>
      </c>
      <c r="C1878" s="833" t="s">
        <v>2230</v>
      </c>
      <c r="D1878" s="834" t="s">
        <v>4292</v>
      </c>
      <c r="E1878" s="835" t="s">
        <v>2238</v>
      </c>
      <c r="F1878" s="833" t="s">
        <v>2227</v>
      </c>
      <c r="G1878" s="833" t="s">
        <v>2269</v>
      </c>
      <c r="H1878" s="833" t="s">
        <v>606</v>
      </c>
      <c r="I1878" s="833" t="s">
        <v>2325</v>
      </c>
      <c r="J1878" s="833" t="s">
        <v>2326</v>
      </c>
      <c r="K1878" s="833" t="s">
        <v>2327</v>
      </c>
      <c r="L1878" s="836">
        <v>350</v>
      </c>
      <c r="M1878" s="836">
        <v>1050</v>
      </c>
      <c r="N1878" s="833">
        <v>3</v>
      </c>
      <c r="O1878" s="837">
        <v>3</v>
      </c>
      <c r="P1878" s="836">
        <v>1050</v>
      </c>
      <c r="Q1878" s="838">
        <v>1</v>
      </c>
      <c r="R1878" s="833">
        <v>3</v>
      </c>
      <c r="S1878" s="838">
        <v>1</v>
      </c>
      <c r="T1878" s="837">
        <v>3</v>
      </c>
      <c r="U1878" s="839">
        <v>1</v>
      </c>
    </row>
    <row r="1879" spans="1:21" ht="14.45" customHeight="1" x14ac:dyDescent="0.2">
      <c r="A1879" s="832">
        <v>11</v>
      </c>
      <c r="B1879" s="833" t="s">
        <v>2224</v>
      </c>
      <c r="C1879" s="833" t="s">
        <v>2230</v>
      </c>
      <c r="D1879" s="834" t="s">
        <v>4292</v>
      </c>
      <c r="E1879" s="835" t="s">
        <v>2238</v>
      </c>
      <c r="F1879" s="833" t="s">
        <v>2227</v>
      </c>
      <c r="G1879" s="833" t="s">
        <v>2269</v>
      </c>
      <c r="H1879" s="833" t="s">
        <v>606</v>
      </c>
      <c r="I1879" s="833" t="s">
        <v>2270</v>
      </c>
      <c r="J1879" s="833" t="s">
        <v>2271</v>
      </c>
      <c r="K1879" s="833" t="s">
        <v>2272</v>
      </c>
      <c r="L1879" s="836">
        <v>500</v>
      </c>
      <c r="M1879" s="836">
        <v>1500</v>
      </c>
      <c r="N1879" s="833">
        <v>3</v>
      </c>
      <c r="O1879" s="837">
        <v>3</v>
      </c>
      <c r="P1879" s="836">
        <v>500</v>
      </c>
      <c r="Q1879" s="838">
        <v>0.33333333333333331</v>
      </c>
      <c r="R1879" s="833">
        <v>1</v>
      </c>
      <c r="S1879" s="838">
        <v>0.33333333333333331</v>
      </c>
      <c r="T1879" s="837">
        <v>1</v>
      </c>
      <c r="U1879" s="839">
        <v>0.33333333333333331</v>
      </c>
    </row>
    <row r="1880" spans="1:21" ht="14.45" customHeight="1" x14ac:dyDescent="0.2">
      <c r="A1880" s="832">
        <v>11</v>
      </c>
      <c r="B1880" s="833" t="s">
        <v>2224</v>
      </c>
      <c r="C1880" s="833" t="s">
        <v>2230</v>
      </c>
      <c r="D1880" s="834" t="s">
        <v>4292</v>
      </c>
      <c r="E1880" s="835" t="s">
        <v>2238</v>
      </c>
      <c r="F1880" s="833" t="s">
        <v>2227</v>
      </c>
      <c r="G1880" s="833" t="s">
        <v>2269</v>
      </c>
      <c r="H1880" s="833" t="s">
        <v>606</v>
      </c>
      <c r="I1880" s="833" t="s">
        <v>2289</v>
      </c>
      <c r="J1880" s="833" t="s">
        <v>2290</v>
      </c>
      <c r="K1880" s="833" t="s">
        <v>2291</v>
      </c>
      <c r="L1880" s="836">
        <v>971.25</v>
      </c>
      <c r="M1880" s="836">
        <v>10683.75</v>
      </c>
      <c r="N1880" s="833">
        <v>11</v>
      </c>
      <c r="O1880" s="837">
        <v>11</v>
      </c>
      <c r="P1880" s="836">
        <v>10683.75</v>
      </c>
      <c r="Q1880" s="838">
        <v>1</v>
      </c>
      <c r="R1880" s="833">
        <v>11</v>
      </c>
      <c r="S1880" s="838">
        <v>1</v>
      </c>
      <c r="T1880" s="837">
        <v>11</v>
      </c>
      <c r="U1880" s="839">
        <v>1</v>
      </c>
    </row>
    <row r="1881" spans="1:21" ht="14.45" customHeight="1" x14ac:dyDescent="0.2">
      <c r="A1881" s="832">
        <v>11</v>
      </c>
      <c r="B1881" s="833" t="s">
        <v>2224</v>
      </c>
      <c r="C1881" s="833" t="s">
        <v>2230</v>
      </c>
      <c r="D1881" s="834" t="s">
        <v>4292</v>
      </c>
      <c r="E1881" s="835" t="s">
        <v>2238</v>
      </c>
      <c r="F1881" s="833" t="s">
        <v>2227</v>
      </c>
      <c r="G1881" s="833" t="s">
        <v>2269</v>
      </c>
      <c r="H1881" s="833" t="s">
        <v>606</v>
      </c>
      <c r="I1881" s="833" t="s">
        <v>2277</v>
      </c>
      <c r="J1881" s="833" t="s">
        <v>3694</v>
      </c>
      <c r="K1881" s="833"/>
      <c r="L1881" s="836">
        <v>1000</v>
      </c>
      <c r="M1881" s="836">
        <v>1000</v>
      </c>
      <c r="N1881" s="833">
        <v>1</v>
      </c>
      <c r="O1881" s="837">
        <v>1</v>
      </c>
      <c r="P1881" s="836"/>
      <c r="Q1881" s="838">
        <v>0</v>
      </c>
      <c r="R1881" s="833"/>
      <c r="S1881" s="838">
        <v>0</v>
      </c>
      <c r="T1881" s="837"/>
      <c r="U1881" s="839">
        <v>0</v>
      </c>
    </row>
    <row r="1882" spans="1:21" ht="14.45" customHeight="1" x14ac:dyDescent="0.2">
      <c r="A1882" s="832">
        <v>11</v>
      </c>
      <c r="B1882" s="833" t="s">
        <v>2224</v>
      </c>
      <c r="C1882" s="833" t="s">
        <v>2230</v>
      </c>
      <c r="D1882" s="834" t="s">
        <v>4292</v>
      </c>
      <c r="E1882" s="835" t="s">
        <v>2238</v>
      </c>
      <c r="F1882" s="833" t="s">
        <v>2227</v>
      </c>
      <c r="G1882" s="833" t="s">
        <v>2269</v>
      </c>
      <c r="H1882" s="833" t="s">
        <v>606</v>
      </c>
      <c r="I1882" s="833" t="s">
        <v>2473</v>
      </c>
      <c r="J1882" s="833" t="s">
        <v>2474</v>
      </c>
      <c r="K1882" s="833" t="s">
        <v>2475</v>
      </c>
      <c r="L1882" s="836">
        <v>180</v>
      </c>
      <c r="M1882" s="836">
        <v>1080</v>
      </c>
      <c r="N1882" s="833">
        <v>6</v>
      </c>
      <c r="O1882" s="837">
        <v>6</v>
      </c>
      <c r="P1882" s="836">
        <v>1080</v>
      </c>
      <c r="Q1882" s="838">
        <v>1</v>
      </c>
      <c r="R1882" s="833">
        <v>6</v>
      </c>
      <c r="S1882" s="838">
        <v>1</v>
      </c>
      <c r="T1882" s="837">
        <v>6</v>
      </c>
      <c r="U1882" s="839">
        <v>1</v>
      </c>
    </row>
    <row r="1883" spans="1:21" ht="14.45" customHeight="1" x14ac:dyDescent="0.2">
      <c r="A1883" s="832">
        <v>11</v>
      </c>
      <c r="B1883" s="833" t="s">
        <v>2224</v>
      </c>
      <c r="C1883" s="833" t="s">
        <v>2230</v>
      </c>
      <c r="D1883" s="834" t="s">
        <v>4292</v>
      </c>
      <c r="E1883" s="835" t="s">
        <v>2238</v>
      </c>
      <c r="F1883" s="833" t="s">
        <v>2227</v>
      </c>
      <c r="G1883" s="833" t="s">
        <v>2269</v>
      </c>
      <c r="H1883" s="833" t="s">
        <v>606</v>
      </c>
      <c r="I1883" s="833" t="s">
        <v>2724</v>
      </c>
      <c r="J1883" s="833" t="s">
        <v>2725</v>
      </c>
      <c r="K1883" s="833" t="s">
        <v>2726</v>
      </c>
      <c r="L1883" s="836">
        <v>350</v>
      </c>
      <c r="M1883" s="836">
        <v>350</v>
      </c>
      <c r="N1883" s="833">
        <v>1</v>
      </c>
      <c r="O1883" s="837">
        <v>1</v>
      </c>
      <c r="P1883" s="836">
        <v>350</v>
      </c>
      <c r="Q1883" s="838">
        <v>1</v>
      </c>
      <c r="R1883" s="833">
        <v>1</v>
      </c>
      <c r="S1883" s="838">
        <v>1</v>
      </c>
      <c r="T1883" s="837">
        <v>1</v>
      </c>
      <c r="U1883" s="839">
        <v>1</v>
      </c>
    </row>
    <row r="1884" spans="1:21" ht="14.45" customHeight="1" x14ac:dyDescent="0.2">
      <c r="A1884" s="832">
        <v>11</v>
      </c>
      <c r="B1884" s="833" t="s">
        <v>2224</v>
      </c>
      <c r="C1884" s="833" t="s">
        <v>2230</v>
      </c>
      <c r="D1884" s="834" t="s">
        <v>4292</v>
      </c>
      <c r="E1884" s="835" t="s">
        <v>2238</v>
      </c>
      <c r="F1884" s="833" t="s">
        <v>2227</v>
      </c>
      <c r="G1884" s="833" t="s">
        <v>2269</v>
      </c>
      <c r="H1884" s="833" t="s">
        <v>606</v>
      </c>
      <c r="I1884" s="833" t="s">
        <v>2730</v>
      </c>
      <c r="J1884" s="833" t="s">
        <v>2731</v>
      </c>
      <c r="K1884" s="833" t="s">
        <v>2732</v>
      </c>
      <c r="L1884" s="836">
        <v>1600</v>
      </c>
      <c r="M1884" s="836">
        <v>9600</v>
      </c>
      <c r="N1884" s="833">
        <v>6</v>
      </c>
      <c r="O1884" s="837">
        <v>6</v>
      </c>
      <c r="P1884" s="836">
        <v>9600</v>
      </c>
      <c r="Q1884" s="838">
        <v>1</v>
      </c>
      <c r="R1884" s="833">
        <v>6</v>
      </c>
      <c r="S1884" s="838">
        <v>1</v>
      </c>
      <c r="T1884" s="837">
        <v>6</v>
      </c>
      <c r="U1884" s="839">
        <v>1</v>
      </c>
    </row>
    <row r="1885" spans="1:21" ht="14.45" customHeight="1" x14ac:dyDescent="0.2">
      <c r="A1885" s="832">
        <v>11</v>
      </c>
      <c r="B1885" s="833" t="s">
        <v>2224</v>
      </c>
      <c r="C1885" s="833" t="s">
        <v>2230</v>
      </c>
      <c r="D1885" s="834" t="s">
        <v>4292</v>
      </c>
      <c r="E1885" s="835" t="s">
        <v>2238</v>
      </c>
      <c r="F1885" s="833" t="s">
        <v>2227</v>
      </c>
      <c r="G1885" s="833" t="s">
        <v>2269</v>
      </c>
      <c r="H1885" s="833" t="s">
        <v>606</v>
      </c>
      <c r="I1885" s="833" t="s">
        <v>3638</v>
      </c>
      <c r="J1885" s="833" t="s">
        <v>3639</v>
      </c>
      <c r="K1885" s="833"/>
      <c r="L1885" s="836">
        <v>705.67</v>
      </c>
      <c r="M1885" s="836">
        <v>705.67</v>
      </c>
      <c r="N1885" s="833">
        <v>1</v>
      </c>
      <c r="O1885" s="837">
        <v>1</v>
      </c>
      <c r="P1885" s="836">
        <v>705.67</v>
      </c>
      <c r="Q1885" s="838">
        <v>1</v>
      </c>
      <c r="R1885" s="833">
        <v>1</v>
      </c>
      <c r="S1885" s="838">
        <v>1</v>
      </c>
      <c r="T1885" s="837">
        <v>1</v>
      </c>
      <c r="U1885" s="839">
        <v>1</v>
      </c>
    </row>
    <row r="1886" spans="1:21" ht="14.45" customHeight="1" x14ac:dyDescent="0.2">
      <c r="A1886" s="832">
        <v>11</v>
      </c>
      <c r="B1886" s="833" t="s">
        <v>2224</v>
      </c>
      <c r="C1886" s="833" t="s">
        <v>2230</v>
      </c>
      <c r="D1886" s="834" t="s">
        <v>4292</v>
      </c>
      <c r="E1886" s="835" t="s">
        <v>2238</v>
      </c>
      <c r="F1886" s="833" t="s">
        <v>2227</v>
      </c>
      <c r="G1886" s="833" t="s">
        <v>2269</v>
      </c>
      <c r="H1886" s="833" t="s">
        <v>606</v>
      </c>
      <c r="I1886" s="833" t="s">
        <v>2505</v>
      </c>
      <c r="J1886" s="833" t="s">
        <v>2506</v>
      </c>
      <c r="K1886" s="833" t="s">
        <v>2507</v>
      </c>
      <c r="L1886" s="836">
        <v>600</v>
      </c>
      <c r="M1886" s="836">
        <v>1800</v>
      </c>
      <c r="N1886" s="833">
        <v>3</v>
      </c>
      <c r="O1886" s="837">
        <v>2</v>
      </c>
      <c r="P1886" s="836">
        <v>1800</v>
      </c>
      <c r="Q1886" s="838">
        <v>1</v>
      </c>
      <c r="R1886" s="833">
        <v>3</v>
      </c>
      <c r="S1886" s="838">
        <v>1</v>
      </c>
      <c r="T1886" s="837">
        <v>2</v>
      </c>
      <c r="U1886" s="839">
        <v>1</v>
      </c>
    </row>
    <row r="1887" spans="1:21" ht="14.45" customHeight="1" x14ac:dyDescent="0.2">
      <c r="A1887" s="832">
        <v>11</v>
      </c>
      <c r="B1887" s="833" t="s">
        <v>2224</v>
      </c>
      <c r="C1887" s="833" t="s">
        <v>2230</v>
      </c>
      <c r="D1887" s="834" t="s">
        <v>4292</v>
      </c>
      <c r="E1887" s="835" t="s">
        <v>2238</v>
      </c>
      <c r="F1887" s="833" t="s">
        <v>2227</v>
      </c>
      <c r="G1887" s="833" t="s">
        <v>2269</v>
      </c>
      <c r="H1887" s="833" t="s">
        <v>606</v>
      </c>
      <c r="I1887" s="833" t="s">
        <v>3576</v>
      </c>
      <c r="J1887" s="833" t="s">
        <v>3577</v>
      </c>
      <c r="K1887" s="833" t="s">
        <v>3578</v>
      </c>
      <c r="L1887" s="836">
        <v>1243.8699999999999</v>
      </c>
      <c r="M1887" s="836">
        <v>3731.6099999999997</v>
      </c>
      <c r="N1887" s="833">
        <v>3</v>
      </c>
      <c r="O1887" s="837">
        <v>2</v>
      </c>
      <c r="P1887" s="836">
        <v>3731.6099999999997</v>
      </c>
      <c r="Q1887" s="838">
        <v>1</v>
      </c>
      <c r="R1887" s="833">
        <v>3</v>
      </c>
      <c r="S1887" s="838">
        <v>1</v>
      </c>
      <c r="T1887" s="837">
        <v>2</v>
      </c>
      <c r="U1887" s="839">
        <v>1</v>
      </c>
    </row>
    <row r="1888" spans="1:21" ht="14.45" customHeight="1" x14ac:dyDescent="0.2">
      <c r="A1888" s="832">
        <v>11</v>
      </c>
      <c r="B1888" s="833" t="s">
        <v>2224</v>
      </c>
      <c r="C1888" s="833" t="s">
        <v>2230</v>
      </c>
      <c r="D1888" s="834" t="s">
        <v>4292</v>
      </c>
      <c r="E1888" s="835" t="s">
        <v>2238</v>
      </c>
      <c r="F1888" s="833" t="s">
        <v>2227</v>
      </c>
      <c r="G1888" s="833" t="s">
        <v>2269</v>
      </c>
      <c r="H1888" s="833" t="s">
        <v>606</v>
      </c>
      <c r="I1888" s="833" t="s">
        <v>3550</v>
      </c>
      <c r="J1888" s="833" t="s">
        <v>3582</v>
      </c>
      <c r="K1888" s="833" t="s">
        <v>3583</v>
      </c>
      <c r="L1888" s="836">
        <v>1545.22</v>
      </c>
      <c r="M1888" s="836">
        <v>1545.22</v>
      </c>
      <c r="N1888" s="833">
        <v>1</v>
      </c>
      <c r="O1888" s="837">
        <v>1</v>
      </c>
      <c r="P1888" s="836"/>
      <c r="Q1888" s="838">
        <v>0</v>
      </c>
      <c r="R1888" s="833"/>
      <c r="S1888" s="838">
        <v>0</v>
      </c>
      <c r="T1888" s="837"/>
      <c r="U1888" s="839">
        <v>0</v>
      </c>
    </row>
    <row r="1889" spans="1:21" ht="14.45" customHeight="1" x14ac:dyDescent="0.2">
      <c r="A1889" s="832">
        <v>11</v>
      </c>
      <c r="B1889" s="833" t="s">
        <v>2224</v>
      </c>
      <c r="C1889" s="833" t="s">
        <v>2230</v>
      </c>
      <c r="D1889" s="834" t="s">
        <v>4292</v>
      </c>
      <c r="E1889" s="835" t="s">
        <v>2238</v>
      </c>
      <c r="F1889" s="833" t="s">
        <v>2227</v>
      </c>
      <c r="G1889" s="833" t="s">
        <v>2292</v>
      </c>
      <c r="H1889" s="833" t="s">
        <v>606</v>
      </c>
      <c r="I1889" s="833" t="s">
        <v>2345</v>
      </c>
      <c r="J1889" s="833" t="s">
        <v>2285</v>
      </c>
      <c r="K1889" s="833" t="s">
        <v>2352</v>
      </c>
      <c r="L1889" s="836">
        <v>200</v>
      </c>
      <c r="M1889" s="836">
        <v>5600</v>
      </c>
      <c r="N1889" s="833">
        <v>28</v>
      </c>
      <c r="O1889" s="837">
        <v>14</v>
      </c>
      <c r="P1889" s="836">
        <v>5200</v>
      </c>
      <c r="Q1889" s="838">
        <v>0.9285714285714286</v>
      </c>
      <c r="R1889" s="833">
        <v>26</v>
      </c>
      <c r="S1889" s="838">
        <v>0.9285714285714286</v>
      </c>
      <c r="T1889" s="837">
        <v>13</v>
      </c>
      <c r="U1889" s="839">
        <v>0.9285714285714286</v>
      </c>
    </row>
    <row r="1890" spans="1:21" ht="14.45" customHeight="1" x14ac:dyDescent="0.2">
      <c r="A1890" s="832">
        <v>11</v>
      </c>
      <c r="B1890" s="833" t="s">
        <v>2224</v>
      </c>
      <c r="C1890" s="833" t="s">
        <v>2230</v>
      </c>
      <c r="D1890" s="834" t="s">
        <v>4292</v>
      </c>
      <c r="E1890" s="835" t="s">
        <v>2238</v>
      </c>
      <c r="F1890" s="833" t="s">
        <v>2227</v>
      </c>
      <c r="G1890" s="833" t="s">
        <v>2292</v>
      </c>
      <c r="H1890" s="833" t="s">
        <v>606</v>
      </c>
      <c r="I1890" s="833" t="s">
        <v>2293</v>
      </c>
      <c r="J1890" s="833" t="s">
        <v>2294</v>
      </c>
      <c r="K1890" s="833" t="s">
        <v>2295</v>
      </c>
      <c r="L1890" s="836">
        <v>278.75</v>
      </c>
      <c r="M1890" s="836">
        <v>32892.5</v>
      </c>
      <c r="N1890" s="833">
        <v>118</v>
      </c>
      <c r="O1890" s="837">
        <v>60</v>
      </c>
      <c r="P1890" s="836">
        <v>28711.25</v>
      </c>
      <c r="Q1890" s="838">
        <v>0.8728813559322034</v>
      </c>
      <c r="R1890" s="833">
        <v>103</v>
      </c>
      <c r="S1890" s="838">
        <v>0.8728813559322034</v>
      </c>
      <c r="T1890" s="837">
        <v>52</v>
      </c>
      <c r="U1890" s="839">
        <v>0.8666666666666667</v>
      </c>
    </row>
    <row r="1891" spans="1:21" ht="14.45" customHeight="1" x14ac:dyDescent="0.2">
      <c r="A1891" s="832">
        <v>11</v>
      </c>
      <c r="B1891" s="833" t="s">
        <v>2224</v>
      </c>
      <c r="C1891" s="833" t="s">
        <v>2230</v>
      </c>
      <c r="D1891" s="834" t="s">
        <v>4292</v>
      </c>
      <c r="E1891" s="835" t="s">
        <v>2238</v>
      </c>
      <c r="F1891" s="833" t="s">
        <v>2227</v>
      </c>
      <c r="G1891" s="833" t="s">
        <v>2292</v>
      </c>
      <c r="H1891" s="833" t="s">
        <v>606</v>
      </c>
      <c r="I1891" s="833" t="s">
        <v>3039</v>
      </c>
      <c r="J1891" s="833" t="s">
        <v>3040</v>
      </c>
      <c r="K1891" s="833" t="s">
        <v>3041</v>
      </c>
      <c r="L1891" s="836">
        <v>296.48</v>
      </c>
      <c r="M1891" s="836">
        <v>592.96</v>
      </c>
      <c r="N1891" s="833">
        <v>2</v>
      </c>
      <c r="O1891" s="837">
        <v>1</v>
      </c>
      <c r="P1891" s="836">
        <v>592.96</v>
      </c>
      <c r="Q1891" s="838">
        <v>1</v>
      </c>
      <c r="R1891" s="833">
        <v>2</v>
      </c>
      <c r="S1891" s="838">
        <v>1</v>
      </c>
      <c r="T1891" s="837">
        <v>1</v>
      </c>
      <c r="U1891" s="839">
        <v>1</v>
      </c>
    </row>
    <row r="1892" spans="1:21" ht="14.45" customHeight="1" x14ac:dyDescent="0.2">
      <c r="A1892" s="832">
        <v>11</v>
      </c>
      <c r="B1892" s="833" t="s">
        <v>2224</v>
      </c>
      <c r="C1892" s="833" t="s">
        <v>2230</v>
      </c>
      <c r="D1892" s="834" t="s">
        <v>4292</v>
      </c>
      <c r="E1892" s="835" t="s">
        <v>2238</v>
      </c>
      <c r="F1892" s="833" t="s">
        <v>2227</v>
      </c>
      <c r="G1892" s="833" t="s">
        <v>2552</v>
      </c>
      <c r="H1892" s="833" t="s">
        <v>606</v>
      </c>
      <c r="I1892" s="833" t="s">
        <v>2761</v>
      </c>
      <c r="J1892" s="833" t="s">
        <v>2762</v>
      </c>
      <c r="K1892" s="833" t="s">
        <v>2763</v>
      </c>
      <c r="L1892" s="836">
        <v>1659.44</v>
      </c>
      <c r="M1892" s="836">
        <v>136074.08000000007</v>
      </c>
      <c r="N1892" s="833">
        <v>82</v>
      </c>
      <c r="O1892" s="837">
        <v>76</v>
      </c>
      <c r="P1892" s="836">
        <v>122798.56000000008</v>
      </c>
      <c r="Q1892" s="838">
        <v>0.90243902439024404</v>
      </c>
      <c r="R1892" s="833">
        <v>74</v>
      </c>
      <c r="S1892" s="838">
        <v>0.90243902439024393</v>
      </c>
      <c r="T1892" s="837">
        <v>70</v>
      </c>
      <c r="U1892" s="839">
        <v>0.92105263157894735</v>
      </c>
    </row>
    <row r="1893" spans="1:21" ht="14.45" customHeight="1" x14ac:dyDescent="0.2">
      <c r="A1893" s="832">
        <v>11</v>
      </c>
      <c r="B1893" s="833" t="s">
        <v>2224</v>
      </c>
      <c r="C1893" s="833" t="s">
        <v>2230</v>
      </c>
      <c r="D1893" s="834" t="s">
        <v>4292</v>
      </c>
      <c r="E1893" s="835" t="s">
        <v>2238</v>
      </c>
      <c r="F1893" s="833" t="s">
        <v>2227</v>
      </c>
      <c r="G1893" s="833" t="s">
        <v>2552</v>
      </c>
      <c r="H1893" s="833" t="s">
        <v>606</v>
      </c>
      <c r="I1893" s="833" t="s">
        <v>3549</v>
      </c>
      <c r="J1893" s="833" t="s">
        <v>3652</v>
      </c>
      <c r="K1893" s="833" t="s">
        <v>3653</v>
      </c>
      <c r="L1893" s="836">
        <v>1659.44</v>
      </c>
      <c r="M1893" s="836">
        <v>1659.44</v>
      </c>
      <c r="N1893" s="833">
        <v>1</v>
      </c>
      <c r="O1893" s="837">
        <v>1</v>
      </c>
      <c r="P1893" s="836">
        <v>1659.44</v>
      </c>
      <c r="Q1893" s="838">
        <v>1</v>
      </c>
      <c r="R1893" s="833">
        <v>1</v>
      </c>
      <c r="S1893" s="838">
        <v>1</v>
      </c>
      <c r="T1893" s="837">
        <v>1</v>
      </c>
      <c r="U1893" s="839">
        <v>1</v>
      </c>
    </row>
    <row r="1894" spans="1:21" ht="14.45" customHeight="1" x14ac:dyDescent="0.2">
      <c r="A1894" s="832">
        <v>11</v>
      </c>
      <c r="B1894" s="833" t="s">
        <v>2224</v>
      </c>
      <c r="C1894" s="833" t="s">
        <v>2230</v>
      </c>
      <c r="D1894" s="834" t="s">
        <v>4292</v>
      </c>
      <c r="E1894" s="835" t="s">
        <v>2246</v>
      </c>
      <c r="F1894" s="833" t="s">
        <v>2225</v>
      </c>
      <c r="G1894" s="833" t="s">
        <v>3868</v>
      </c>
      <c r="H1894" s="833" t="s">
        <v>606</v>
      </c>
      <c r="I1894" s="833" t="s">
        <v>3869</v>
      </c>
      <c r="J1894" s="833" t="s">
        <v>3870</v>
      </c>
      <c r="K1894" s="833" t="s">
        <v>3871</v>
      </c>
      <c r="L1894" s="836">
        <v>247.17</v>
      </c>
      <c r="M1894" s="836">
        <v>494.34</v>
      </c>
      <c r="N1894" s="833">
        <v>2</v>
      </c>
      <c r="O1894" s="837">
        <v>1</v>
      </c>
      <c r="P1894" s="836">
        <v>494.34</v>
      </c>
      <c r="Q1894" s="838">
        <v>1</v>
      </c>
      <c r="R1894" s="833">
        <v>2</v>
      </c>
      <c r="S1894" s="838">
        <v>1</v>
      </c>
      <c r="T1894" s="837">
        <v>1</v>
      </c>
      <c r="U1894" s="839">
        <v>1</v>
      </c>
    </row>
    <row r="1895" spans="1:21" ht="14.45" customHeight="1" x14ac:dyDescent="0.2">
      <c r="A1895" s="832">
        <v>11</v>
      </c>
      <c r="B1895" s="833" t="s">
        <v>2224</v>
      </c>
      <c r="C1895" s="833" t="s">
        <v>2230</v>
      </c>
      <c r="D1895" s="834" t="s">
        <v>4292</v>
      </c>
      <c r="E1895" s="835" t="s">
        <v>2246</v>
      </c>
      <c r="F1895" s="833" t="s">
        <v>2225</v>
      </c>
      <c r="G1895" s="833" t="s">
        <v>2372</v>
      </c>
      <c r="H1895" s="833" t="s">
        <v>650</v>
      </c>
      <c r="I1895" s="833" t="s">
        <v>1922</v>
      </c>
      <c r="J1895" s="833" t="s">
        <v>1923</v>
      </c>
      <c r="K1895" s="833" t="s">
        <v>1924</v>
      </c>
      <c r="L1895" s="836">
        <v>11.71</v>
      </c>
      <c r="M1895" s="836">
        <v>11.71</v>
      </c>
      <c r="N1895" s="833">
        <v>1</v>
      </c>
      <c r="O1895" s="837">
        <v>0.5</v>
      </c>
      <c r="P1895" s="836">
        <v>11.71</v>
      </c>
      <c r="Q1895" s="838">
        <v>1</v>
      </c>
      <c r="R1895" s="833">
        <v>1</v>
      </c>
      <c r="S1895" s="838">
        <v>1</v>
      </c>
      <c r="T1895" s="837">
        <v>0.5</v>
      </c>
      <c r="U1895" s="839">
        <v>1</v>
      </c>
    </row>
    <row r="1896" spans="1:21" ht="14.45" customHeight="1" x14ac:dyDescent="0.2">
      <c r="A1896" s="832">
        <v>11</v>
      </c>
      <c r="B1896" s="833" t="s">
        <v>2224</v>
      </c>
      <c r="C1896" s="833" t="s">
        <v>2230</v>
      </c>
      <c r="D1896" s="834" t="s">
        <v>4292</v>
      </c>
      <c r="E1896" s="835" t="s">
        <v>2246</v>
      </c>
      <c r="F1896" s="833" t="s">
        <v>2225</v>
      </c>
      <c r="G1896" s="833" t="s">
        <v>2375</v>
      </c>
      <c r="H1896" s="833" t="s">
        <v>606</v>
      </c>
      <c r="I1896" s="833" t="s">
        <v>2559</v>
      </c>
      <c r="J1896" s="833" t="s">
        <v>2377</v>
      </c>
      <c r="K1896" s="833" t="s">
        <v>2378</v>
      </c>
      <c r="L1896" s="836">
        <v>159.71</v>
      </c>
      <c r="M1896" s="836">
        <v>958.26</v>
      </c>
      <c r="N1896" s="833">
        <v>6</v>
      </c>
      <c r="O1896" s="837">
        <v>2</v>
      </c>
      <c r="P1896" s="836">
        <v>479.13</v>
      </c>
      <c r="Q1896" s="838">
        <v>0.5</v>
      </c>
      <c r="R1896" s="833">
        <v>3</v>
      </c>
      <c r="S1896" s="838">
        <v>0.5</v>
      </c>
      <c r="T1896" s="837">
        <v>1</v>
      </c>
      <c r="U1896" s="839">
        <v>0.5</v>
      </c>
    </row>
    <row r="1897" spans="1:21" ht="14.45" customHeight="1" x14ac:dyDescent="0.2">
      <c r="A1897" s="832">
        <v>11</v>
      </c>
      <c r="B1897" s="833" t="s">
        <v>2224</v>
      </c>
      <c r="C1897" s="833" t="s">
        <v>2230</v>
      </c>
      <c r="D1897" s="834" t="s">
        <v>4292</v>
      </c>
      <c r="E1897" s="835" t="s">
        <v>2246</v>
      </c>
      <c r="F1897" s="833" t="s">
        <v>2225</v>
      </c>
      <c r="G1897" s="833" t="s">
        <v>2375</v>
      </c>
      <c r="H1897" s="833" t="s">
        <v>606</v>
      </c>
      <c r="I1897" s="833" t="s">
        <v>2376</v>
      </c>
      <c r="J1897" s="833" t="s">
        <v>2377</v>
      </c>
      <c r="K1897" s="833" t="s">
        <v>2378</v>
      </c>
      <c r="L1897" s="836">
        <v>159.71</v>
      </c>
      <c r="M1897" s="836">
        <v>8145.2100000000009</v>
      </c>
      <c r="N1897" s="833">
        <v>51</v>
      </c>
      <c r="O1897" s="837">
        <v>16.5</v>
      </c>
      <c r="P1897" s="836">
        <v>3833.0400000000004</v>
      </c>
      <c r="Q1897" s="838">
        <v>0.47058823529411764</v>
      </c>
      <c r="R1897" s="833">
        <v>24</v>
      </c>
      <c r="S1897" s="838">
        <v>0.47058823529411764</v>
      </c>
      <c r="T1897" s="837">
        <v>8</v>
      </c>
      <c r="U1897" s="839">
        <v>0.48484848484848486</v>
      </c>
    </row>
    <row r="1898" spans="1:21" ht="14.45" customHeight="1" x14ac:dyDescent="0.2">
      <c r="A1898" s="832">
        <v>11</v>
      </c>
      <c r="B1898" s="833" t="s">
        <v>2224</v>
      </c>
      <c r="C1898" s="833" t="s">
        <v>2230</v>
      </c>
      <c r="D1898" s="834" t="s">
        <v>4292</v>
      </c>
      <c r="E1898" s="835" t="s">
        <v>2246</v>
      </c>
      <c r="F1898" s="833" t="s">
        <v>2225</v>
      </c>
      <c r="G1898" s="833" t="s">
        <v>3214</v>
      </c>
      <c r="H1898" s="833" t="s">
        <v>606</v>
      </c>
      <c r="I1898" s="833" t="s">
        <v>3872</v>
      </c>
      <c r="J1898" s="833" t="s">
        <v>2150</v>
      </c>
      <c r="K1898" s="833" t="s">
        <v>3873</v>
      </c>
      <c r="L1898" s="836">
        <v>425.17</v>
      </c>
      <c r="M1898" s="836">
        <v>425.17</v>
      </c>
      <c r="N1898" s="833">
        <v>1</v>
      </c>
      <c r="O1898" s="837">
        <v>1</v>
      </c>
      <c r="P1898" s="836"/>
      <c r="Q1898" s="838">
        <v>0</v>
      </c>
      <c r="R1898" s="833"/>
      <c r="S1898" s="838">
        <v>0</v>
      </c>
      <c r="T1898" s="837"/>
      <c r="U1898" s="839">
        <v>0</v>
      </c>
    </row>
    <row r="1899" spans="1:21" ht="14.45" customHeight="1" x14ac:dyDescent="0.2">
      <c r="A1899" s="832">
        <v>11</v>
      </c>
      <c r="B1899" s="833" t="s">
        <v>2224</v>
      </c>
      <c r="C1899" s="833" t="s">
        <v>2230</v>
      </c>
      <c r="D1899" s="834" t="s">
        <v>4292</v>
      </c>
      <c r="E1899" s="835" t="s">
        <v>2246</v>
      </c>
      <c r="F1899" s="833" t="s">
        <v>2225</v>
      </c>
      <c r="G1899" s="833" t="s">
        <v>3874</v>
      </c>
      <c r="H1899" s="833" t="s">
        <v>606</v>
      </c>
      <c r="I1899" s="833" t="s">
        <v>3875</v>
      </c>
      <c r="J1899" s="833" t="s">
        <v>3876</v>
      </c>
      <c r="K1899" s="833" t="s">
        <v>3877</v>
      </c>
      <c r="L1899" s="836">
        <v>86.02</v>
      </c>
      <c r="M1899" s="836">
        <v>86.02</v>
      </c>
      <c r="N1899" s="833">
        <v>1</v>
      </c>
      <c r="O1899" s="837">
        <v>1</v>
      </c>
      <c r="P1899" s="836"/>
      <c r="Q1899" s="838">
        <v>0</v>
      </c>
      <c r="R1899" s="833"/>
      <c r="S1899" s="838">
        <v>0</v>
      </c>
      <c r="T1899" s="837"/>
      <c r="U1899" s="839">
        <v>0</v>
      </c>
    </row>
    <row r="1900" spans="1:21" ht="14.45" customHeight="1" x14ac:dyDescent="0.2">
      <c r="A1900" s="832">
        <v>11</v>
      </c>
      <c r="B1900" s="833" t="s">
        <v>2224</v>
      </c>
      <c r="C1900" s="833" t="s">
        <v>2230</v>
      </c>
      <c r="D1900" s="834" t="s">
        <v>4292</v>
      </c>
      <c r="E1900" s="835" t="s">
        <v>2246</v>
      </c>
      <c r="F1900" s="833" t="s">
        <v>2225</v>
      </c>
      <c r="G1900" s="833" t="s">
        <v>2328</v>
      </c>
      <c r="H1900" s="833" t="s">
        <v>650</v>
      </c>
      <c r="I1900" s="833" t="s">
        <v>1880</v>
      </c>
      <c r="J1900" s="833" t="s">
        <v>989</v>
      </c>
      <c r="K1900" s="833" t="s">
        <v>1029</v>
      </c>
      <c r="L1900" s="836">
        <v>170.52</v>
      </c>
      <c r="M1900" s="836">
        <v>1364.16</v>
      </c>
      <c r="N1900" s="833">
        <v>8</v>
      </c>
      <c r="O1900" s="837">
        <v>2</v>
      </c>
      <c r="P1900" s="836">
        <v>1364.16</v>
      </c>
      <c r="Q1900" s="838">
        <v>1</v>
      </c>
      <c r="R1900" s="833">
        <v>8</v>
      </c>
      <c r="S1900" s="838">
        <v>1</v>
      </c>
      <c r="T1900" s="837">
        <v>2</v>
      </c>
      <c r="U1900" s="839">
        <v>1</v>
      </c>
    </row>
    <row r="1901" spans="1:21" ht="14.45" customHeight="1" x14ac:dyDescent="0.2">
      <c r="A1901" s="832">
        <v>11</v>
      </c>
      <c r="B1901" s="833" t="s">
        <v>2224</v>
      </c>
      <c r="C1901" s="833" t="s">
        <v>2230</v>
      </c>
      <c r="D1901" s="834" t="s">
        <v>4292</v>
      </c>
      <c r="E1901" s="835" t="s">
        <v>2246</v>
      </c>
      <c r="F1901" s="833" t="s">
        <v>2225</v>
      </c>
      <c r="G1901" s="833" t="s">
        <v>2328</v>
      </c>
      <c r="H1901" s="833" t="s">
        <v>650</v>
      </c>
      <c r="I1901" s="833" t="s">
        <v>1880</v>
      </c>
      <c r="J1901" s="833" t="s">
        <v>989</v>
      </c>
      <c r="K1901" s="833" t="s">
        <v>1029</v>
      </c>
      <c r="L1901" s="836">
        <v>96.04</v>
      </c>
      <c r="M1901" s="836">
        <v>672.28000000000009</v>
      </c>
      <c r="N1901" s="833">
        <v>7</v>
      </c>
      <c r="O1901" s="837">
        <v>2</v>
      </c>
      <c r="P1901" s="836">
        <v>672.28000000000009</v>
      </c>
      <c r="Q1901" s="838">
        <v>1</v>
      </c>
      <c r="R1901" s="833">
        <v>7</v>
      </c>
      <c r="S1901" s="838">
        <v>1</v>
      </c>
      <c r="T1901" s="837">
        <v>2</v>
      </c>
      <c r="U1901" s="839">
        <v>1</v>
      </c>
    </row>
    <row r="1902" spans="1:21" ht="14.45" customHeight="1" x14ac:dyDescent="0.2">
      <c r="A1902" s="832">
        <v>11</v>
      </c>
      <c r="B1902" s="833" t="s">
        <v>2224</v>
      </c>
      <c r="C1902" s="833" t="s">
        <v>2230</v>
      </c>
      <c r="D1902" s="834" t="s">
        <v>4292</v>
      </c>
      <c r="E1902" s="835" t="s">
        <v>2246</v>
      </c>
      <c r="F1902" s="833" t="s">
        <v>2225</v>
      </c>
      <c r="G1902" s="833" t="s">
        <v>2328</v>
      </c>
      <c r="H1902" s="833" t="s">
        <v>606</v>
      </c>
      <c r="I1902" s="833" t="s">
        <v>2363</v>
      </c>
      <c r="J1902" s="833" t="s">
        <v>989</v>
      </c>
      <c r="K1902" s="833" t="s">
        <v>2364</v>
      </c>
      <c r="L1902" s="836">
        <v>272.83</v>
      </c>
      <c r="M1902" s="836">
        <v>3001.1299999999997</v>
      </c>
      <c r="N1902" s="833">
        <v>11</v>
      </c>
      <c r="O1902" s="837">
        <v>3.5</v>
      </c>
      <c r="P1902" s="836">
        <v>545.66</v>
      </c>
      <c r="Q1902" s="838">
        <v>0.18181818181818182</v>
      </c>
      <c r="R1902" s="833">
        <v>2</v>
      </c>
      <c r="S1902" s="838">
        <v>0.18181818181818182</v>
      </c>
      <c r="T1902" s="837">
        <v>0.5</v>
      </c>
      <c r="U1902" s="839">
        <v>0.14285714285714285</v>
      </c>
    </row>
    <row r="1903" spans="1:21" ht="14.45" customHeight="1" x14ac:dyDescent="0.2">
      <c r="A1903" s="832">
        <v>11</v>
      </c>
      <c r="B1903" s="833" t="s">
        <v>2224</v>
      </c>
      <c r="C1903" s="833" t="s">
        <v>2230</v>
      </c>
      <c r="D1903" s="834" t="s">
        <v>4292</v>
      </c>
      <c r="E1903" s="835" t="s">
        <v>2246</v>
      </c>
      <c r="F1903" s="833" t="s">
        <v>2225</v>
      </c>
      <c r="G1903" s="833" t="s">
        <v>2328</v>
      </c>
      <c r="H1903" s="833" t="s">
        <v>606</v>
      </c>
      <c r="I1903" s="833" t="s">
        <v>2363</v>
      </c>
      <c r="J1903" s="833" t="s">
        <v>989</v>
      </c>
      <c r="K1903" s="833" t="s">
        <v>2364</v>
      </c>
      <c r="L1903" s="836">
        <v>153.65</v>
      </c>
      <c r="M1903" s="836">
        <v>307.3</v>
      </c>
      <c r="N1903" s="833">
        <v>2</v>
      </c>
      <c r="O1903" s="837">
        <v>0.5</v>
      </c>
      <c r="P1903" s="836">
        <v>307.3</v>
      </c>
      <c r="Q1903" s="838">
        <v>1</v>
      </c>
      <c r="R1903" s="833">
        <v>2</v>
      </c>
      <c r="S1903" s="838">
        <v>1</v>
      </c>
      <c r="T1903" s="837">
        <v>0.5</v>
      </c>
      <c r="U1903" s="839">
        <v>1</v>
      </c>
    </row>
    <row r="1904" spans="1:21" ht="14.45" customHeight="1" x14ac:dyDescent="0.2">
      <c r="A1904" s="832">
        <v>11</v>
      </c>
      <c r="B1904" s="833" t="s">
        <v>2224</v>
      </c>
      <c r="C1904" s="833" t="s">
        <v>2230</v>
      </c>
      <c r="D1904" s="834" t="s">
        <v>4292</v>
      </c>
      <c r="E1904" s="835" t="s">
        <v>2246</v>
      </c>
      <c r="F1904" s="833" t="s">
        <v>2225</v>
      </c>
      <c r="G1904" s="833" t="s">
        <v>3499</v>
      </c>
      <c r="H1904" s="833" t="s">
        <v>606</v>
      </c>
      <c r="I1904" s="833" t="s">
        <v>3503</v>
      </c>
      <c r="J1904" s="833" t="s">
        <v>3501</v>
      </c>
      <c r="K1904" s="833" t="s">
        <v>3504</v>
      </c>
      <c r="L1904" s="836">
        <v>0</v>
      </c>
      <c r="M1904" s="836">
        <v>0</v>
      </c>
      <c r="N1904" s="833">
        <v>2</v>
      </c>
      <c r="O1904" s="837">
        <v>0.5</v>
      </c>
      <c r="P1904" s="836"/>
      <c r="Q1904" s="838"/>
      <c r="R1904" s="833"/>
      <c r="S1904" s="838">
        <v>0</v>
      </c>
      <c r="T1904" s="837"/>
      <c r="U1904" s="839">
        <v>0</v>
      </c>
    </row>
    <row r="1905" spans="1:21" ht="14.45" customHeight="1" x14ac:dyDescent="0.2">
      <c r="A1905" s="832">
        <v>11</v>
      </c>
      <c r="B1905" s="833" t="s">
        <v>2224</v>
      </c>
      <c r="C1905" s="833" t="s">
        <v>2230</v>
      </c>
      <c r="D1905" s="834" t="s">
        <v>4292</v>
      </c>
      <c r="E1905" s="835" t="s">
        <v>2246</v>
      </c>
      <c r="F1905" s="833" t="s">
        <v>2225</v>
      </c>
      <c r="G1905" s="833" t="s">
        <v>2381</v>
      </c>
      <c r="H1905" s="833" t="s">
        <v>606</v>
      </c>
      <c r="I1905" s="833" t="s">
        <v>2382</v>
      </c>
      <c r="J1905" s="833" t="s">
        <v>2383</v>
      </c>
      <c r="K1905" s="833" t="s">
        <v>2384</v>
      </c>
      <c r="L1905" s="836">
        <v>52.87</v>
      </c>
      <c r="M1905" s="836">
        <v>5709.9599999999937</v>
      </c>
      <c r="N1905" s="833">
        <v>108</v>
      </c>
      <c r="O1905" s="837">
        <v>65</v>
      </c>
      <c r="P1905" s="836">
        <v>3013.5899999999965</v>
      </c>
      <c r="Q1905" s="838">
        <v>0.52777777777777779</v>
      </c>
      <c r="R1905" s="833">
        <v>57</v>
      </c>
      <c r="S1905" s="838">
        <v>0.52777777777777779</v>
      </c>
      <c r="T1905" s="837">
        <v>33.5</v>
      </c>
      <c r="U1905" s="839">
        <v>0.51538461538461533</v>
      </c>
    </row>
    <row r="1906" spans="1:21" ht="14.45" customHeight="1" x14ac:dyDescent="0.2">
      <c r="A1906" s="832">
        <v>11</v>
      </c>
      <c r="B1906" s="833" t="s">
        <v>2224</v>
      </c>
      <c r="C1906" s="833" t="s">
        <v>2230</v>
      </c>
      <c r="D1906" s="834" t="s">
        <v>4292</v>
      </c>
      <c r="E1906" s="835" t="s">
        <v>2246</v>
      </c>
      <c r="F1906" s="833" t="s">
        <v>2225</v>
      </c>
      <c r="G1906" s="833" t="s">
        <v>2381</v>
      </c>
      <c r="H1906" s="833" t="s">
        <v>606</v>
      </c>
      <c r="I1906" s="833" t="s">
        <v>3162</v>
      </c>
      <c r="J1906" s="833" t="s">
        <v>3163</v>
      </c>
      <c r="K1906" s="833" t="s">
        <v>3164</v>
      </c>
      <c r="L1906" s="836">
        <v>0</v>
      </c>
      <c r="M1906" s="836">
        <v>0</v>
      </c>
      <c r="N1906" s="833">
        <v>9</v>
      </c>
      <c r="O1906" s="837">
        <v>8</v>
      </c>
      <c r="P1906" s="836">
        <v>0</v>
      </c>
      <c r="Q1906" s="838"/>
      <c r="R1906" s="833">
        <v>4</v>
      </c>
      <c r="S1906" s="838">
        <v>0.44444444444444442</v>
      </c>
      <c r="T1906" s="837">
        <v>3.5</v>
      </c>
      <c r="U1906" s="839">
        <v>0.4375</v>
      </c>
    </row>
    <row r="1907" spans="1:21" ht="14.45" customHeight="1" x14ac:dyDescent="0.2">
      <c r="A1907" s="832">
        <v>11</v>
      </c>
      <c r="B1907" s="833" t="s">
        <v>2224</v>
      </c>
      <c r="C1907" s="833" t="s">
        <v>2230</v>
      </c>
      <c r="D1907" s="834" t="s">
        <v>4292</v>
      </c>
      <c r="E1907" s="835" t="s">
        <v>2246</v>
      </c>
      <c r="F1907" s="833" t="s">
        <v>2225</v>
      </c>
      <c r="G1907" s="833" t="s">
        <v>2381</v>
      </c>
      <c r="H1907" s="833" t="s">
        <v>606</v>
      </c>
      <c r="I1907" s="833" t="s">
        <v>3046</v>
      </c>
      <c r="J1907" s="833" t="s">
        <v>3047</v>
      </c>
      <c r="K1907" s="833" t="s">
        <v>2771</v>
      </c>
      <c r="L1907" s="836">
        <v>70.48</v>
      </c>
      <c r="M1907" s="836">
        <v>70.48</v>
      </c>
      <c r="N1907" s="833">
        <v>1</v>
      </c>
      <c r="O1907" s="837">
        <v>1</v>
      </c>
      <c r="P1907" s="836">
        <v>70.48</v>
      </c>
      <c r="Q1907" s="838">
        <v>1</v>
      </c>
      <c r="R1907" s="833">
        <v>1</v>
      </c>
      <c r="S1907" s="838">
        <v>1</v>
      </c>
      <c r="T1907" s="837">
        <v>1</v>
      </c>
      <c r="U1907" s="839">
        <v>1</v>
      </c>
    </row>
    <row r="1908" spans="1:21" ht="14.45" customHeight="1" x14ac:dyDescent="0.2">
      <c r="A1908" s="832">
        <v>11</v>
      </c>
      <c r="B1908" s="833" t="s">
        <v>2224</v>
      </c>
      <c r="C1908" s="833" t="s">
        <v>2230</v>
      </c>
      <c r="D1908" s="834" t="s">
        <v>4292</v>
      </c>
      <c r="E1908" s="835" t="s">
        <v>2246</v>
      </c>
      <c r="F1908" s="833" t="s">
        <v>2225</v>
      </c>
      <c r="G1908" s="833" t="s">
        <v>2394</v>
      </c>
      <c r="H1908" s="833" t="s">
        <v>606</v>
      </c>
      <c r="I1908" s="833" t="s">
        <v>2395</v>
      </c>
      <c r="J1908" s="833" t="s">
        <v>707</v>
      </c>
      <c r="K1908" s="833" t="s">
        <v>2396</v>
      </c>
      <c r="L1908" s="836">
        <v>91.11</v>
      </c>
      <c r="M1908" s="836">
        <v>91.11</v>
      </c>
      <c r="N1908" s="833">
        <v>1</v>
      </c>
      <c r="O1908" s="837">
        <v>0.5</v>
      </c>
      <c r="P1908" s="836">
        <v>91.11</v>
      </c>
      <c r="Q1908" s="838">
        <v>1</v>
      </c>
      <c r="R1908" s="833">
        <v>1</v>
      </c>
      <c r="S1908" s="838">
        <v>1</v>
      </c>
      <c r="T1908" s="837">
        <v>0.5</v>
      </c>
      <c r="U1908" s="839">
        <v>1</v>
      </c>
    </row>
    <row r="1909" spans="1:21" ht="14.45" customHeight="1" x14ac:dyDescent="0.2">
      <c r="A1909" s="832">
        <v>11</v>
      </c>
      <c r="B1909" s="833" t="s">
        <v>2224</v>
      </c>
      <c r="C1909" s="833" t="s">
        <v>2230</v>
      </c>
      <c r="D1909" s="834" t="s">
        <v>4292</v>
      </c>
      <c r="E1909" s="835" t="s">
        <v>2246</v>
      </c>
      <c r="F1909" s="833" t="s">
        <v>2225</v>
      </c>
      <c r="G1909" s="833" t="s">
        <v>2394</v>
      </c>
      <c r="H1909" s="833" t="s">
        <v>606</v>
      </c>
      <c r="I1909" s="833" t="s">
        <v>2397</v>
      </c>
      <c r="J1909" s="833" t="s">
        <v>707</v>
      </c>
      <c r="K1909" s="833" t="s">
        <v>2396</v>
      </c>
      <c r="L1909" s="836">
        <v>91.11</v>
      </c>
      <c r="M1909" s="836">
        <v>91.11</v>
      </c>
      <c r="N1909" s="833">
        <v>1</v>
      </c>
      <c r="O1909" s="837">
        <v>0.5</v>
      </c>
      <c r="P1909" s="836"/>
      <c r="Q1909" s="838">
        <v>0</v>
      </c>
      <c r="R1909" s="833"/>
      <c r="S1909" s="838">
        <v>0</v>
      </c>
      <c r="T1909" s="837"/>
      <c r="U1909" s="839">
        <v>0</v>
      </c>
    </row>
    <row r="1910" spans="1:21" ht="14.45" customHeight="1" x14ac:dyDescent="0.2">
      <c r="A1910" s="832">
        <v>11</v>
      </c>
      <c r="B1910" s="833" t="s">
        <v>2224</v>
      </c>
      <c r="C1910" s="833" t="s">
        <v>2230</v>
      </c>
      <c r="D1910" s="834" t="s">
        <v>4292</v>
      </c>
      <c r="E1910" s="835" t="s">
        <v>2246</v>
      </c>
      <c r="F1910" s="833" t="s">
        <v>2225</v>
      </c>
      <c r="G1910" s="833" t="s">
        <v>3226</v>
      </c>
      <c r="H1910" s="833" t="s">
        <v>606</v>
      </c>
      <c r="I1910" s="833" t="s">
        <v>3878</v>
      </c>
      <c r="J1910" s="833" t="s">
        <v>692</v>
      </c>
      <c r="K1910" s="833" t="s">
        <v>3879</v>
      </c>
      <c r="L1910" s="836">
        <v>1231.6600000000001</v>
      </c>
      <c r="M1910" s="836">
        <v>1231.6600000000001</v>
      </c>
      <c r="N1910" s="833">
        <v>1</v>
      </c>
      <c r="O1910" s="837">
        <v>1</v>
      </c>
      <c r="P1910" s="836"/>
      <c r="Q1910" s="838">
        <v>0</v>
      </c>
      <c r="R1910" s="833"/>
      <c r="S1910" s="838">
        <v>0</v>
      </c>
      <c r="T1910" s="837"/>
      <c r="U1910" s="839">
        <v>0</v>
      </c>
    </row>
    <row r="1911" spans="1:21" ht="14.45" customHeight="1" x14ac:dyDescent="0.2">
      <c r="A1911" s="832">
        <v>11</v>
      </c>
      <c r="B1911" s="833" t="s">
        <v>2224</v>
      </c>
      <c r="C1911" s="833" t="s">
        <v>2230</v>
      </c>
      <c r="D1911" s="834" t="s">
        <v>4292</v>
      </c>
      <c r="E1911" s="835" t="s">
        <v>2246</v>
      </c>
      <c r="F1911" s="833" t="s">
        <v>2225</v>
      </c>
      <c r="G1911" s="833" t="s">
        <v>3226</v>
      </c>
      <c r="H1911" s="833" t="s">
        <v>606</v>
      </c>
      <c r="I1911" s="833" t="s">
        <v>3880</v>
      </c>
      <c r="J1911" s="833" t="s">
        <v>692</v>
      </c>
      <c r="K1911" s="833" t="s">
        <v>3881</v>
      </c>
      <c r="L1911" s="836">
        <v>6158.29</v>
      </c>
      <c r="M1911" s="836">
        <v>6158.29</v>
      </c>
      <c r="N1911" s="833">
        <v>1</v>
      </c>
      <c r="O1911" s="837">
        <v>1</v>
      </c>
      <c r="P1911" s="836"/>
      <c r="Q1911" s="838">
        <v>0</v>
      </c>
      <c r="R1911" s="833"/>
      <c r="S1911" s="838">
        <v>0</v>
      </c>
      <c r="T1911" s="837"/>
      <c r="U1911" s="839">
        <v>0</v>
      </c>
    </row>
    <row r="1912" spans="1:21" ht="14.45" customHeight="1" x14ac:dyDescent="0.2">
      <c r="A1912" s="832">
        <v>11</v>
      </c>
      <c r="B1912" s="833" t="s">
        <v>2224</v>
      </c>
      <c r="C1912" s="833" t="s">
        <v>2230</v>
      </c>
      <c r="D1912" s="834" t="s">
        <v>4292</v>
      </c>
      <c r="E1912" s="835" t="s">
        <v>2246</v>
      </c>
      <c r="F1912" s="833" t="s">
        <v>2225</v>
      </c>
      <c r="G1912" s="833" t="s">
        <v>3762</v>
      </c>
      <c r="H1912" s="833" t="s">
        <v>606</v>
      </c>
      <c r="I1912" s="833" t="s">
        <v>3763</v>
      </c>
      <c r="J1912" s="833" t="s">
        <v>808</v>
      </c>
      <c r="K1912" s="833" t="s">
        <v>810</v>
      </c>
      <c r="L1912" s="836">
        <v>105.63</v>
      </c>
      <c r="M1912" s="836">
        <v>105.63</v>
      </c>
      <c r="N1912" s="833">
        <v>1</v>
      </c>
      <c r="O1912" s="837">
        <v>1</v>
      </c>
      <c r="P1912" s="836"/>
      <c r="Q1912" s="838">
        <v>0</v>
      </c>
      <c r="R1912" s="833"/>
      <c r="S1912" s="838">
        <v>0</v>
      </c>
      <c r="T1912" s="837"/>
      <c r="U1912" s="839">
        <v>0</v>
      </c>
    </row>
    <row r="1913" spans="1:21" ht="14.45" customHeight="1" x14ac:dyDescent="0.2">
      <c r="A1913" s="832">
        <v>11</v>
      </c>
      <c r="B1913" s="833" t="s">
        <v>2224</v>
      </c>
      <c r="C1913" s="833" t="s">
        <v>2230</v>
      </c>
      <c r="D1913" s="834" t="s">
        <v>4292</v>
      </c>
      <c r="E1913" s="835" t="s">
        <v>2246</v>
      </c>
      <c r="F1913" s="833" t="s">
        <v>2225</v>
      </c>
      <c r="G1913" s="833" t="s">
        <v>2587</v>
      </c>
      <c r="H1913" s="833" t="s">
        <v>606</v>
      </c>
      <c r="I1913" s="833" t="s">
        <v>2588</v>
      </c>
      <c r="J1913" s="833" t="s">
        <v>2589</v>
      </c>
      <c r="K1913" s="833" t="s">
        <v>2590</v>
      </c>
      <c r="L1913" s="836">
        <v>0</v>
      </c>
      <c r="M1913" s="836">
        <v>0</v>
      </c>
      <c r="N1913" s="833">
        <v>22</v>
      </c>
      <c r="O1913" s="837">
        <v>20</v>
      </c>
      <c r="P1913" s="836">
        <v>0</v>
      </c>
      <c r="Q1913" s="838"/>
      <c r="R1913" s="833">
        <v>12</v>
      </c>
      <c r="S1913" s="838">
        <v>0.54545454545454541</v>
      </c>
      <c r="T1913" s="837">
        <v>11</v>
      </c>
      <c r="U1913" s="839">
        <v>0.55000000000000004</v>
      </c>
    </row>
    <row r="1914" spans="1:21" ht="14.45" customHeight="1" x14ac:dyDescent="0.2">
      <c r="A1914" s="832">
        <v>11</v>
      </c>
      <c r="B1914" s="833" t="s">
        <v>2224</v>
      </c>
      <c r="C1914" s="833" t="s">
        <v>2230</v>
      </c>
      <c r="D1914" s="834" t="s">
        <v>4292</v>
      </c>
      <c r="E1914" s="835" t="s">
        <v>2246</v>
      </c>
      <c r="F1914" s="833" t="s">
        <v>2225</v>
      </c>
      <c r="G1914" s="833" t="s">
        <v>2890</v>
      </c>
      <c r="H1914" s="833" t="s">
        <v>606</v>
      </c>
      <c r="I1914" s="833" t="s">
        <v>2891</v>
      </c>
      <c r="J1914" s="833" t="s">
        <v>2892</v>
      </c>
      <c r="K1914" s="833" t="s">
        <v>2893</v>
      </c>
      <c r="L1914" s="836">
        <v>0</v>
      </c>
      <c r="M1914" s="836">
        <v>0</v>
      </c>
      <c r="N1914" s="833">
        <v>2</v>
      </c>
      <c r="O1914" s="837">
        <v>1.5</v>
      </c>
      <c r="P1914" s="836">
        <v>0</v>
      </c>
      <c r="Q1914" s="838"/>
      <c r="R1914" s="833">
        <v>2</v>
      </c>
      <c r="S1914" s="838">
        <v>1</v>
      </c>
      <c r="T1914" s="837">
        <v>1.5</v>
      </c>
      <c r="U1914" s="839">
        <v>1</v>
      </c>
    </row>
    <row r="1915" spans="1:21" ht="14.45" customHeight="1" x14ac:dyDescent="0.2">
      <c r="A1915" s="832">
        <v>11</v>
      </c>
      <c r="B1915" s="833" t="s">
        <v>2224</v>
      </c>
      <c r="C1915" s="833" t="s">
        <v>2230</v>
      </c>
      <c r="D1915" s="834" t="s">
        <v>4292</v>
      </c>
      <c r="E1915" s="835" t="s">
        <v>2246</v>
      </c>
      <c r="F1915" s="833" t="s">
        <v>2225</v>
      </c>
      <c r="G1915" s="833" t="s">
        <v>2894</v>
      </c>
      <c r="H1915" s="833" t="s">
        <v>606</v>
      </c>
      <c r="I1915" s="833" t="s">
        <v>3400</v>
      </c>
      <c r="J1915" s="833" t="s">
        <v>979</v>
      </c>
      <c r="K1915" s="833" t="s">
        <v>980</v>
      </c>
      <c r="L1915" s="836">
        <v>94.7</v>
      </c>
      <c r="M1915" s="836">
        <v>189.4</v>
      </c>
      <c r="N1915" s="833">
        <v>2</v>
      </c>
      <c r="O1915" s="837">
        <v>2</v>
      </c>
      <c r="P1915" s="836"/>
      <c r="Q1915" s="838">
        <v>0</v>
      </c>
      <c r="R1915" s="833"/>
      <c r="S1915" s="838">
        <v>0</v>
      </c>
      <c r="T1915" s="837"/>
      <c r="U1915" s="839">
        <v>0</v>
      </c>
    </row>
    <row r="1916" spans="1:21" ht="14.45" customHeight="1" x14ac:dyDescent="0.2">
      <c r="A1916" s="832">
        <v>11</v>
      </c>
      <c r="B1916" s="833" t="s">
        <v>2224</v>
      </c>
      <c r="C1916" s="833" t="s">
        <v>2230</v>
      </c>
      <c r="D1916" s="834" t="s">
        <v>4292</v>
      </c>
      <c r="E1916" s="835" t="s">
        <v>2246</v>
      </c>
      <c r="F1916" s="833" t="s">
        <v>2225</v>
      </c>
      <c r="G1916" s="833" t="s">
        <v>2894</v>
      </c>
      <c r="H1916" s="833" t="s">
        <v>606</v>
      </c>
      <c r="I1916" s="833" t="s">
        <v>2896</v>
      </c>
      <c r="J1916" s="833" t="s">
        <v>979</v>
      </c>
      <c r="K1916" s="833" t="s">
        <v>980</v>
      </c>
      <c r="L1916" s="836">
        <v>94.7</v>
      </c>
      <c r="M1916" s="836">
        <v>94.7</v>
      </c>
      <c r="N1916" s="833">
        <v>1</v>
      </c>
      <c r="O1916" s="837">
        <v>1</v>
      </c>
      <c r="P1916" s="836"/>
      <c r="Q1916" s="838">
        <v>0</v>
      </c>
      <c r="R1916" s="833"/>
      <c r="S1916" s="838">
        <v>0</v>
      </c>
      <c r="T1916" s="837"/>
      <c r="U1916" s="839">
        <v>0</v>
      </c>
    </row>
    <row r="1917" spans="1:21" ht="14.45" customHeight="1" x14ac:dyDescent="0.2">
      <c r="A1917" s="832">
        <v>11</v>
      </c>
      <c r="B1917" s="833" t="s">
        <v>2224</v>
      </c>
      <c r="C1917" s="833" t="s">
        <v>2230</v>
      </c>
      <c r="D1917" s="834" t="s">
        <v>4292</v>
      </c>
      <c r="E1917" s="835" t="s">
        <v>2246</v>
      </c>
      <c r="F1917" s="833" t="s">
        <v>2225</v>
      </c>
      <c r="G1917" s="833" t="s">
        <v>2412</v>
      </c>
      <c r="H1917" s="833" t="s">
        <v>606</v>
      </c>
      <c r="I1917" s="833" t="s">
        <v>2413</v>
      </c>
      <c r="J1917" s="833" t="s">
        <v>2414</v>
      </c>
      <c r="K1917" s="833" t="s">
        <v>2415</v>
      </c>
      <c r="L1917" s="836">
        <v>159.71</v>
      </c>
      <c r="M1917" s="836">
        <v>25393.889999999985</v>
      </c>
      <c r="N1917" s="833">
        <v>159</v>
      </c>
      <c r="O1917" s="837">
        <v>45.5</v>
      </c>
      <c r="P1917" s="836">
        <v>10061.729999999998</v>
      </c>
      <c r="Q1917" s="838">
        <v>0.39622641509433976</v>
      </c>
      <c r="R1917" s="833">
        <v>63</v>
      </c>
      <c r="S1917" s="838">
        <v>0.39622641509433965</v>
      </c>
      <c r="T1917" s="837">
        <v>16</v>
      </c>
      <c r="U1917" s="839">
        <v>0.35164835164835168</v>
      </c>
    </row>
    <row r="1918" spans="1:21" ht="14.45" customHeight="1" x14ac:dyDescent="0.2">
      <c r="A1918" s="832">
        <v>11</v>
      </c>
      <c r="B1918" s="833" t="s">
        <v>2224</v>
      </c>
      <c r="C1918" s="833" t="s">
        <v>2230</v>
      </c>
      <c r="D1918" s="834" t="s">
        <v>4292</v>
      </c>
      <c r="E1918" s="835" t="s">
        <v>2246</v>
      </c>
      <c r="F1918" s="833" t="s">
        <v>2225</v>
      </c>
      <c r="G1918" s="833" t="s">
        <v>2313</v>
      </c>
      <c r="H1918" s="833" t="s">
        <v>606</v>
      </c>
      <c r="I1918" s="833" t="s">
        <v>2314</v>
      </c>
      <c r="J1918" s="833" t="s">
        <v>2315</v>
      </c>
      <c r="K1918" s="833" t="s">
        <v>2316</v>
      </c>
      <c r="L1918" s="836">
        <v>91.78</v>
      </c>
      <c r="M1918" s="836">
        <v>734.24</v>
      </c>
      <c r="N1918" s="833">
        <v>8</v>
      </c>
      <c r="O1918" s="837">
        <v>4.5</v>
      </c>
      <c r="P1918" s="836">
        <v>183.56</v>
      </c>
      <c r="Q1918" s="838">
        <v>0.25</v>
      </c>
      <c r="R1918" s="833">
        <v>2</v>
      </c>
      <c r="S1918" s="838">
        <v>0.25</v>
      </c>
      <c r="T1918" s="837">
        <v>1.5</v>
      </c>
      <c r="U1918" s="839">
        <v>0.33333333333333331</v>
      </c>
    </row>
    <row r="1919" spans="1:21" ht="14.45" customHeight="1" x14ac:dyDescent="0.2">
      <c r="A1919" s="832">
        <v>11</v>
      </c>
      <c r="B1919" s="833" t="s">
        <v>2224</v>
      </c>
      <c r="C1919" s="833" t="s">
        <v>2230</v>
      </c>
      <c r="D1919" s="834" t="s">
        <v>4292</v>
      </c>
      <c r="E1919" s="835" t="s">
        <v>2246</v>
      </c>
      <c r="F1919" s="833" t="s">
        <v>2225</v>
      </c>
      <c r="G1919" s="833" t="s">
        <v>2600</v>
      </c>
      <c r="H1919" s="833" t="s">
        <v>606</v>
      </c>
      <c r="I1919" s="833" t="s">
        <v>2601</v>
      </c>
      <c r="J1919" s="833" t="s">
        <v>1040</v>
      </c>
      <c r="K1919" s="833" t="s">
        <v>2602</v>
      </c>
      <c r="L1919" s="836">
        <v>42.14</v>
      </c>
      <c r="M1919" s="836">
        <v>42.14</v>
      </c>
      <c r="N1919" s="833">
        <v>1</v>
      </c>
      <c r="O1919" s="837">
        <v>1</v>
      </c>
      <c r="P1919" s="836"/>
      <c r="Q1919" s="838">
        <v>0</v>
      </c>
      <c r="R1919" s="833"/>
      <c r="S1919" s="838">
        <v>0</v>
      </c>
      <c r="T1919" s="837"/>
      <c r="U1919" s="839">
        <v>0</v>
      </c>
    </row>
    <row r="1920" spans="1:21" ht="14.45" customHeight="1" x14ac:dyDescent="0.2">
      <c r="A1920" s="832">
        <v>11</v>
      </c>
      <c r="B1920" s="833" t="s">
        <v>2224</v>
      </c>
      <c r="C1920" s="833" t="s">
        <v>2230</v>
      </c>
      <c r="D1920" s="834" t="s">
        <v>4292</v>
      </c>
      <c r="E1920" s="835" t="s">
        <v>2246</v>
      </c>
      <c r="F1920" s="833" t="s">
        <v>2225</v>
      </c>
      <c r="G1920" s="833" t="s">
        <v>2913</v>
      </c>
      <c r="H1920" s="833" t="s">
        <v>606</v>
      </c>
      <c r="I1920" s="833" t="s">
        <v>3670</v>
      </c>
      <c r="J1920" s="833" t="s">
        <v>3112</v>
      </c>
      <c r="K1920" s="833" t="s">
        <v>990</v>
      </c>
      <c r="L1920" s="836">
        <v>111.72</v>
      </c>
      <c r="M1920" s="836">
        <v>223.44</v>
      </c>
      <c r="N1920" s="833">
        <v>2</v>
      </c>
      <c r="O1920" s="837">
        <v>1</v>
      </c>
      <c r="P1920" s="836"/>
      <c r="Q1920" s="838">
        <v>0</v>
      </c>
      <c r="R1920" s="833"/>
      <c r="S1920" s="838">
        <v>0</v>
      </c>
      <c r="T1920" s="837"/>
      <c r="U1920" s="839">
        <v>0</v>
      </c>
    </row>
    <row r="1921" spans="1:21" ht="14.45" customHeight="1" x14ac:dyDescent="0.2">
      <c r="A1921" s="832">
        <v>11</v>
      </c>
      <c r="B1921" s="833" t="s">
        <v>2224</v>
      </c>
      <c r="C1921" s="833" t="s">
        <v>2230</v>
      </c>
      <c r="D1921" s="834" t="s">
        <v>4292</v>
      </c>
      <c r="E1921" s="835" t="s">
        <v>2246</v>
      </c>
      <c r="F1921" s="833" t="s">
        <v>2225</v>
      </c>
      <c r="G1921" s="833" t="s">
        <v>2353</v>
      </c>
      <c r="H1921" s="833" t="s">
        <v>606</v>
      </c>
      <c r="I1921" s="833" t="s">
        <v>2354</v>
      </c>
      <c r="J1921" s="833" t="s">
        <v>2355</v>
      </c>
      <c r="K1921" s="833" t="s">
        <v>2356</v>
      </c>
      <c r="L1921" s="836">
        <v>132.97999999999999</v>
      </c>
      <c r="M1921" s="836">
        <v>2127.6799999999998</v>
      </c>
      <c r="N1921" s="833">
        <v>16</v>
      </c>
      <c r="O1921" s="837">
        <v>3</v>
      </c>
      <c r="P1921" s="836">
        <v>1728.7399999999998</v>
      </c>
      <c r="Q1921" s="838">
        <v>0.8125</v>
      </c>
      <c r="R1921" s="833">
        <v>13</v>
      </c>
      <c r="S1921" s="838">
        <v>0.8125</v>
      </c>
      <c r="T1921" s="837">
        <v>2.5</v>
      </c>
      <c r="U1921" s="839">
        <v>0.83333333333333337</v>
      </c>
    </row>
    <row r="1922" spans="1:21" ht="14.45" customHeight="1" x14ac:dyDescent="0.2">
      <c r="A1922" s="832">
        <v>11</v>
      </c>
      <c r="B1922" s="833" t="s">
        <v>2224</v>
      </c>
      <c r="C1922" s="833" t="s">
        <v>2230</v>
      </c>
      <c r="D1922" s="834" t="s">
        <v>4292</v>
      </c>
      <c r="E1922" s="835" t="s">
        <v>2246</v>
      </c>
      <c r="F1922" s="833" t="s">
        <v>2225</v>
      </c>
      <c r="G1922" s="833" t="s">
        <v>3247</v>
      </c>
      <c r="H1922" s="833" t="s">
        <v>606</v>
      </c>
      <c r="I1922" s="833" t="s">
        <v>3248</v>
      </c>
      <c r="J1922" s="833" t="s">
        <v>3249</v>
      </c>
      <c r="K1922" s="833" t="s">
        <v>3250</v>
      </c>
      <c r="L1922" s="836">
        <v>577.88</v>
      </c>
      <c r="M1922" s="836">
        <v>577.88</v>
      </c>
      <c r="N1922" s="833">
        <v>1</v>
      </c>
      <c r="O1922" s="837">
        <v>1</v>
      </c>
      <c r="P1922" s="836"/>
      <c r="Q1922" s="838">
        <v>0</v>
      </c>
      <c r="R1922" s="833"/>
      <c r="S1922" s="838">
        <v>0</v>
      </c>
      <c r="T1922" s="837"/>
      <c r="U1922" s="839">
        <v>0</v>
      </c>
    </row>
    <row r="1923" spans="1:21" ht="14.45" customHeight="1" x14ac:dyDescent="0.2">
      <c r="A1923" s="832">
        <v>11</v>
      </c>
      <c r="B1923" s="833" t="s">
        <v>2224</v>
      </c>
      <c r="C1923" s="833" t="s">
        <v>2230</v>
      </c>
      <c r="D1923" s="834" t="s">
        <v>4292</v>
      </c>
      <c r="E1923" s="835" t="s">
        <v>2246</v>
      </c>
      <c r="F1923" s="833" t="s">
        <v>2225</v>
      </c>
      <c r="G1923" s="833" t="s">
        <v>2426</v>
      </c>
      <c r="H1923" s="833" t="s">
        <v>606</v>
      </c>
      <c r="I1923" s="833" t="s">
        <v>2427</v>
      </c>
      <c r="J1923" s="833" t="s">
        <v>2428</v>
      </c>
      <c r="K1923" s="833" t="s">
        <v>2429</v>
      </c>
      <c r="L1923" s="836">
        <v>1776.68</v>
      </c>
      <c r="M1923" s="836">
        <v>1776.68</v>
      </c>
      <c r="N1923" s="833">
        <v>1</v>
      </c>
      <c r="O1923" s="837">
        <v>1</v>
      </c>
      <c r="P1923" s="836"/>
      <c r="Q1923" s="838">
        <v>0</v>
      </c>
      <c r="R1923" s="833"/>
      <c r="S1923" s="838">
        <v>0</v>
      </c>
      <c r="T1923" s="837"/>
      <c r="U1923" s="839">
        <v>0</v>
      </c>
    </row>
    <row r="1924" spans="1:21" ht="14.45" customHeight="1" x14ac:dyDescent="0.2">
      <c r="A1924" s="832">
        <v>11</v>
      </c>
      <c r="B1924" s="833" t="s">
        <v>2224</v>
      </c>
      <c r="C1924" s="833" t="s">
        <v>2230</v>
      </c>
      <c r="D1924" s="834" t="s">
        <v>4292</v>
      </c>
      <c r="E1924" s="835" t="s">
        <v>2246</v>
      </c>
      <c r="F1924" s="833" t="s">
        <v>2225</v>
      </c>
      <c r="G1924" s="833" t="s">
        <v>2331</v>
      </c>
      <c r="H1924" s="833" t="s">
        <v>606</v>
      </c>
      <c r="I1924" s="833" t="s">
        <v>2931</v>
      </c>
      <c r="J1924" s="833" t="s">
        <v>843</v>
      </c>
      <c r="K1924" s="833" t="s">
        <v>2932</v>
      </c>
      <c r="L1924" s="836">
        <v>0</v>
      </c>
      <c r="M1924" s="836">
        <v>0</v>
      </c>
      <c r="N1924" s="833">
        <v>1</v>
      </c>
      <c r="O1924" s="837">
        <v>0.5</v>
      </c>
      <c r="P1924" s="836">
        <v>0</v>
      </c>
      <c r="Q1924" s="838"/>
      <c r="R1924" s="833">
        <v>1</v>
      </c>
      <c r="S1924" s="838">
        <v>1</v>
      </c>
      <c r="T1924" s="837">
        <v>0.5</v>
      </c>
      <c r="U1924" s="839">
        <v>1</v>
      </c>
    </row>
    <row r="1925" spans="1:21" ht="14.45" customHeight="1" x14ac:dyDescent="0.2">
      <c r="A1925" s="832">
        <v>11</v>
      </c>
      <c r="B1925" s="833" t="s">
        <v>2224</v>
      </c>
      <c r="C1925" s="833" t="s">
        <v>2230</v>
      </c>
      <c r="D1925" s="834" t="s">
        <v>4292</v>
      </c>
      <c r="E1925" s="835" t="s">
        <v>2246</v>
      </c>
      <c r="F1925" s="833" t="s">
        <v>2225</v>
      </c>
      <c r="G1925" s="833" t="s">
        <v>2625</v>
      </c>
      <c r="H1925" s="833" t="s">
        <v>606</v>
      </c>
      <c r="I1925" s="833" t="s">
        <v>2626</v>
      </c>
      <c r="J1925" s="833" t="s">
        <v>724</v>
      </c>
      <c r="K1925" s="833" t="s">
        <v>1115</v>
      </c>
      <c r="L1925" s="836">
        <v>38.56</v>
      </c>
      <c r="M1925" s="836">
        <v>347.04</v>
      </c>
      <c r="N1925" s="833">
        <v>9</v>
      </c>
      <c r="O1925" s="837">
        <v>5.5</v>
      </c>
      <c r="P1925" s="836">
        <v>77.12</v>
      </c>
      <c r="Q1925" s="838">
        <v>0.22222222222222221</v>
      </c>
      <c r="R1925" s="833">
        <v>2</v>
      </c>
      <c r="S1925" s="838">
        <v>0.22222222222222221</v>
      </c>
      <c r="T1925" s="837">
        <v>1</v>
      </c>
      <c r="U1925" s="839">
        <v>0.18181818181818182</v>
      </c>
    </row>
    <row r="1926" spans="1:21" ht="14.45" customHeight="1" x14ac:dyDescent="0.2">
      <c r="A1926" s="832">
        <v>11</v>
      </c>
      <c r="B1926" s="833" t="s">
        <v>2224</v>
      </c>
      <c r="C1926" s="833" t="s">
        <v>2230</v>
      </c>
      <c r="D1926" s="834" t="s">
        <v>4292</v>
      </c>
      <c r="E1926" s="835" t="s">
        <v>2246</v>
      </c>
      <c r="F1926" s="833" t="s">
        <v>2225</v>
      </c>
      <c r="G1926" s="833" t="s">
        <v>2430</v>
      </c>
      <c r="H1926" s="833" t="s">
        <v>606</v>
      </c>
      <c r="I1926" s="833" t="s">
        <v>3771</v>
      </c>
      <c r="J1926" s="833" t="s">
        <v>2434</v>
      </c>
      <c r="K1926" s="833" t="s">
        <v>3772</v>
      </c>
      <c r="L1926" s="836">
        <v>234.94</v>
      </c>
      <c r="M1926" s="836">
        <v>469.88</v>
      </c>
      <c r="N1926" s="833">
        <v>2</v>
      </c>
      <c r="O1926" s="837">
        <v>1</v>
      </c>
      <c r="P1926" s="836">
        <v>469.88</v>
      </c>
      <c r="Q1926" s="838">
        <v>1</v>
      </c>
      <c r="R1926" s="833">
        <v>2</v>
      </c>
      <c r="S1926" s="838">
        <v>1</v>
      </c>
      <c r="T1926" s="837">
        <v>1</v>
      </c>
      <c r="U1926" s="839">
        <v>1</v>
      </c>
    </row>
    <row r="1927" spans="1:21" ht="14.45" customHeight="1" x14ac:dyDescent="0.2">
      <c r="A1927" s="832">
        <v>11</v>
      </c>
      <c r="B1927" s="833" t="s">
        <v>2224</v>
      </c>
      <c r="C1927" s="833" t="s">
        <v>2230</v>
      </c>
      <c r="D1927" s="834" t="s">
        <v>4292</v>
      </c>
      <c r="E1927" s="835" t="s">
        <v>2246</v>
      </c>
      <c r="F1927" s="833" t="s">
        <v>2225</v>
      </c>
      <c r="G1927" s="833" t="s">
        <v>2273</v>
      </c>
      <c r="H1927" s="833" t="s">
        <v>650</v>
      </c>
      <c r="I1927" s="833" t="s">
        <v>1821</v>
      </c>
      <c r="J1927" s="833" t="s">
        <v>765</v>
      </c>
      <c r="K1927" s="833" t="s">
        <v>1822</v>
      </c>
      <c r="L1927" s="836">
        <v>736.33</v>
      </c>
      <c r="M1927" s="836">
        <v>117076.47000000009</v>
      </c>
      <c r="N1927" s="833">
        <v>159</v>
      </c>
      <c r="O1927" s="837">
        <v>54.5</v>
      </c>
      <c r="P1927" s="836">
        <v>83205.290000000081</v>
      </c>
      <c r="Q1927" s="838">
        <v>0.71069182389937124</v>
      </c>
      <c r="R1927" s="833">
        <v>113</v>
      </c>
      <c r="S1927" s="838">
        <v>0.71069182389937102</v>
      </c>
      <c r="T1927" s="837">
        <v>37</v>
      </c>
      <c r="U1927" s="839">
        <v>0.67889908256880738</v>
      </c>
    </row>
    <row r="1928" spans="1:21" ht="14.45" customHeight="1" x14ac:dyDescent="0.2">
      <c r="A1928" s="832">
        <v>11</v>
      </c>
      <c r="B1928" s="833" t="s">
        <v>2224</v>
      </c>
      <c r="C1928" s="833" t="s">
        <v>2230</v>
      </c>
      <c r="D1928" s="834" t="s">
        <v>4292</v>
      </c>
      <c r="E1928" s="835" t="s">
        <v>2246</v>
      </c>
      <c r="F1928" s="833" t="s">
        <v>2225</v>
      </c>
      <c r="G1928" s="833" t="s">
        <v>2273</v>
      </c>
      <c r="H1928" s="833" t="s">
        <v>650</v>
      </c>
      <c r="I1928" s="833" t="s">
        <v>1825</v>
      </c>
      <c r="J1928" s="833" t="s">
        <v>765</v>
      </c>
      <c r="K1928" s="833" t="s">
        <v>1826</v>
      </c>
      <c r="L1928" s="836">
        <v>490.89</v>
      </c>
      <c r="M1928" s="836">
        <v>8345.1299999999992</v>
      </c>
      <c r="N1928" s="833">
        <v>17</v>
      </c>
      <c r="O1928" s="837">
        <v>8.5</v>
      </c>
      <c r="P1928" s="836">
        <v>6872.4599999999991</v>
      </c>
      <c r="Q1928" s="838">
        <v>0.82352941176470584</v>
      </c>
      <c r="R1928" s="833">
        <v>14</v>
      </c>
      <c r="S1928" s="838">
        <v>0.82352941176470584</v>
      </c>
      <c r="T1928" s="837">
        <v>6.5</v>
      </c>
      <c r="U1928" s="839">
        <v>0.76470588235294112</v>
      </c>
    </row>
    <row r="1929" spans="1:21" ht="14.45" customHeight="1" x14ac:dyDescent="0.2">
      <c r="A1929" s="832">
        <v>11</v>
      </c>
      <c r="B1929" s="833" t="s">
        <v>2224</v>
      </c>
      <c r="C1929" s="833" t="s">
        <v>2230</v>
      </c>
      <c r="D1929" s="834" t="s">
        <v>4292</v>
      </c>
      <c r="E1929" s="835" t="s">
        <v>2246</v>
      </c>
      <c r="F1929" s="833" t="s">
        <v>2225</v>
      </c>
      <c r="G1929" s="833" t="s">
        <v>2273</v>
      </c>
      <c r="H1929" s="833" t="s">
        <v>650</v>
      </c>
      <c r="I1929" s="833" t="s">
        <v>1823</v>
      </c>
      <c r="J1929" s="833" t="s">
        <v>765</v>
      </c>
      <c r="K1929" s="833" t="s">
        <v>1824</v>
      </c>
      <c r="L1929" s="836">
        <v>1154.68</v>
      </c>
      <c r="M1929" s="836">
        <v>2309.36</v>
      </c>
      <c r="N1929" s="833">
        <v>2</v>
      </c>
      <c r="O1929" s="837">
        <v>1</v>
      </c>
      <c r="P1929" s="836">
        <v>2309.36</v>
      </c>
      <c r="Q1929" s="838">
        <v>1</v>
      </c>
      <c r="R1929" s="833">
        <v>2</v>
      </c>
      <c r="S1929" s="838">
        <v>1</v>
      </c>
      <c r="T1929" s="837">
        <v>1</v>
      </c>
      <c r="U1929" s="839">
        <v>1</v>
      </c>
    </row>
    <row r="1930" spans="1:21" ht="14.45" customHeight="1" x14ac:dyDescent="0.2">
      <c r="A1930" s="832">
        <v>11</v>
      </c>
      <c r="B1930" s="833" t="s">
        <v>2224</v>
      </c>
      <c r="C1930" s="833" t="s">
        <v>2230</v>
      </c>
      <c r="D1930" s="834" t="s">
        <v>4292</v>
      </c>
      <c r="E1930" s="835" t="s">
        <v>2246</v>
      </c>
      <c r="F1930" s="833" t="s">
        <v>2225</v>
      </c>
      <c r="G1930" s="833" t="s">
        <v>2273</v>
      </c>
      <c r="H1930" s="833" t="s">
        <v>650</v>
      </c>
      <c r="I1930" s="833" t="s">
        <v>3422</v>
      </c>
      <c r="J1930" s="833" t="s">
        <v>771</v>
      </c>
      <c r="K1930" s="833" t="s">
        <v>3423</v>
      </c>
      <c r="L1930" s="836">
        <v>277.12</v>
      </c>
      <c r="M1930" s="836">
        <v>554.24</v>
      </c>
      <c r="N1930" s="833">
        <v>2</v>
      </c>
      <c r="O1930" s="837">
        <v>1</v>
      </c>
      <c r="P1930" s="836"/>
      <c r="Q1930" s="838">
        <v>0</v>
      </c>
      <c r="R1930" s="833"/>
      <c r="S1930" s="838">
        <v>0</v>
      </c>
      <c r="T1930" s="837"/>
      <c r="U1930" s="839">
        <v>0</v>
      </c>
    </row>
    <row r="1931" spans="1:21" ht="14.45" customHeight="1" x14ac:dyDescent="0.2">
      <c r="A1931" s="832">
        <v>11</v>
      </c>
      <c r="B1931" s="833" t="s">
        <v>2224</v>
      </c>
      <c r="C1931" s="833" t="s">
        <v>2230</v>
      </c>
      <c r="D1931" s="834" t="s">
        <v>4292</v>
      </c>
      <c r="E1931" s="835" t="s">
        <v>2246</v>
      </c>
      <c r="F1931" s="833" t="s">
        <v>2225</v>
      </c>
      <c r="G1931" s="833" t="s">
        <v>2273</v>
      </c>
      <c r="H1931" s="833" t="s">
        <v>650</v>
      </c>
      <c r="I1931" s="833" t="s">
        <v>1817</v>
      </c>
      <c r="J1931" s="833" t="s">
        <v>765</v>
      </c>
      <c r="K1931" s="833" t="s">
        <v>1818</v>
      </c>
      <c r="L1931" s="836">
        <v>923.74</v>
      </c>
      <c r="M1931" s="836">
        <v>35102.119999999995</v>
      </c>
      <c r="N1931" s="833">
        <v>38</v>
      </c>
      <c r="O1931" s="837">
        <v>14</v>
      </c>
      <c r="P1931" s="836">
        <v>21246.019999999997</v>
      </c>
      <c r="Q1931" s="838">
        <v>0.60526315789473684</v>
      </c>
      <c r="R1931" s="833">
        <v>23</v>
      </c>
      <c r="S1931" s="838">
        <v>0.60526315789473684</v>
      </c>
      <c r="T1931" s="837">
        <v>9</v>
      </c>
      <c r="U1931" s="839">
        <v>0.6428571428571429</v>
      </c>
    </row>
    <row r="1932" spans="1:21" ht="14.45" customHeight="1" x14ac:dyDescent="0.2">
      <c r="A1932" s="832">
        <v>11</v>
      </c>
      <c r="B1932" s="833" t="s">
        <v>2224</v>
      </c>
      <c r="C1932" s="833" t="s">
        <v>2230</v>
      </c>
      <c r="D1932" s="834" t="s">
        <v>4292</v>
      </c>
      <c r="E1932" s="835" t="s">
        <v>2246</v>
      </c>
      <c r="F1932" s="833" t="s">
        <v>2225</v>
      </c>
      <c r="G1932" s="833" t="s">
        <v>2631</v>
      </c>
      <c r="H1932" s="833" t="s">
        <v>606</v>
      </c>
      <c r="I1932" s="833" t="s">
        <v>2632</v>
      </c>
      <c r="J1932" s="833" t="s">
        <v>2633</v>
      </c>
      <c r="K1932" s="833" t="s">
        <v>2634</v>
      </c>
      <c r="L1932" s="836">
        <v>0</v>
      </c>
      <c r="M1932" s="836">
        <v>0</v>
      </c>
      <c r="N1932" s="833">
        <v>2</v>
      </c>
      <c r="O1932" s="837">
        <v>1</v>
      </c>
      <c r="P1932" s="836"/>
      <c r="Q1932" s="838"/>
      <c r="R1932" s="833"/>
      <c r="S1932" s="838">
        <v>0</v>
      </c>
      <c r="T1932" s="837"/>
      <c r="U1932" s="839">
        <v>0</v>
      </c>
    </row>
    <row r="1933" spans="1:21" ht="14.45" customHeight="1" x14ac:dyDescent="0.2">
      <c r="A1933" s="832">
        <v>11</v>
      </c>
      <c r="B1933" s="833" t="s">
        <v>2224</v>
      </c>
      <c r="C1933" s="833" t="s">
        <v>2230</v>
      </c>
      <c r="D1933" s="834" t="s">
        <v>4292</v>
      </c>
      <c r="E1933" s="835" t="s">
        <v>2246</v>
      </c>
      <c r="F1933" s="833" t="s">
        <v>2225</v>
      </c>
      <c r="G1933" s="833" t="s">
        <v>2335</v>
      </c>
      <c r="H1933" s="833" t="s">
        <v>606</v>
      </c>
      <c r="I1933" s="833" t="s">
        <v>2336</v>
      </c>
      <c r="J1933" s="833" t="s">
        <v>668</v>
      </c>
      <c r="K1933" s="833" t="s">
        <v>2337</v>
      </c>
      <c r="L1933" s="836">
        <v>35.25</v>
      </c>
      <c r="M1933" s="836">
        <v>4053.75</v>
      </c>
      <c r="N1933" s="833">
        <v>115</v>
      </c>
      <c r="O1933" s="837">
        <v>67</v>
      </c>
      <c r="P1933" s="836">
        <v>1938.75</v>
      </c>
      <c r="Q1933" s="838">
        <v>0.47826086956521741</v>
      </c>
      <c r="R1933" s="833">
        <v>55</v>
      </c>
      <c r="S1933" s="838">
        <v>0.47826086956521741</v>
      </c>
      <c r="T1933" s="837">
        <v>31.5</v>
      </c>
      <c r="U1933" s="839">
        <v>0.47014925373134331</v>
      </c>
    </row>
    <row r="1934" spans="1:21" ht="14.45" customHeight="1" x14ac:dyDescent="0.2">
      <c r="A1934" s="832">
        <v>11</v>
      </c>
      <c r="B1934" s="833" t="s">
        <v>2224</v>
      </c>
      <c r="C1934" s="833" t="s">
        <v>2230</v>
      </c>
      <c r="D1934" s="834" t="s">
        <v>4292</v>
      </c>
      <c r="E1934" s="835" t="s">
        <v>2246</v>
      </c>
      <c r="F1934" s="833" t="s">
        <v>2225</v>
      </c>
      <c r="G1934" s="833" t="s">
        <v>2335</v>
      </c>
      <c r="H1934" s="833" t="s">
        <v>606</v>
      </c>
      <c r="I1934" s="833" t="s">
        <v>2357</v>
      </c>
      <c r="J1934" s="833" t="s">
        <v>668</v>
      </c>
      <c r="K1934" s="833" t="s">
        <v>2358</v>
      </c>
      <c r="L1934" s="836">
        <v>35.25</v>
      </c>
      <c r="M1934" s="836">
        <v>387.75</v>
      </c>
      <c r="N1934" s="833">
        <v>11</v>
      </c>
      <c r="O1934" s="837">
        <v>6.5</v>
      </c>
      <c r="P1934" s="836">
        <v>35.25</v>
      </c>
      <c r="Q1934" s="838">
        <v>9.0909090909090912E-2</v>
      </c>
      <c r="R1934" s="833">
        <v>1</v>
      </c>
      <c r="S1934" s="838">
        <v>9.0909090909090912E-2</v>
      </c>
      <c r="T1934" s="837">
        <v>1</v>
      </c>
      <c r="U1934" s="839">
        <v>0.15384615384615385</v>
      </c>
    </row>
    <row r="1935" spans="1:21" ht="14.45" customHeight="1" x14ac:dyDescent="0.2">
      <c r="A1935" s="832">
        <v>11</v>
      </c>
      <c r="B1935" s="833" t="s">
        <v>2224</v>
      </c>
      <c r="C1935" s="833" t="s">
        <v>2230</v>
      </c>
      <c r="D1935" s="834" t="s">
        <v>4292</v>
      </c>
      <c r="E1935" s="835" t="s">
        <v>2246</v>
      </c>
      <c r="F1935" s="833" t="s">
        <v>2225</v>
      </c>
      <c r="G1935" s="833" t="s">
        <v>2335</v>
      </c>
      <c r="H1935" s="833" t="s">
        <v>606</v>
      </c>
      <c r="I1935" s="833" t="s">
        <v>2359</v>
      </c>
      <c r="J1935" s="833" t="s">
        <v>2360</v>
      </c>
      <c r="K1935" s="833" t="s">
        <v>2361</v>
      </c>
      <c r="L1935" s="836">
        <v>35.25</v>
      </c>
      <c r="M1935" s="836">
        <v>70.5</v>
      </c>
      <c r="N1935" s="833">
        <v>2</v>
      </c>
      <c r="O1935" s="837">
        <v>1</v>
      </c>
      <c r="P1935" s="836">
        <v>70.5</v>
      </c>
      <c r="Q1935" s="838">
        <v>1</v>
      </c>
      <c r="R1935" s="833">
        <v>2</v>
      </c>
      <c r="S1935" s="838">
        <v>1</v>
      </c>
      <c r="T1935" s="837">
        <v>1</v>
      </c>
      <c r="U1935" s="839">
        <v>1</v>
      </c>
    </row>
    <row r="1936" spans="1:21" ht="14.45" customHeight="1" x14ac:dyDescent="0.2">
      <c r="A1936" s="832">
        <v>11</v>
      </c>
      <c r="B1936" s="833" t="s">
        <v>2224</v>
      </c>
      <c r="C1936" s="833" t="s">
        <v>2230</v>
      </c>
      <c r="D1936" s="834" t="s">
        <v>4292</v>
      </c>
      <c r="E1936" s="835" t="s">
        <v>2246</v>
      </c>
      <c r="F1936" s="833" t="s">
        <v>2225</v>
      </c>
      <c r="G1936" s="833" t="s">
        <v>2816</v>
      </c>
      <c r="H1936" s="833" t="s">
        <v>606</v>
      </c>
      <c r="I1936" s="833" t="s">
        <v>3773</v>
      </c>
      <c r="J1936" s="833" t="s">
        <v>778</v>
      </c>
      <c r="K1936" s="833" t="s">
        <v>3774</v>
      </c>
      <c r="L1936" s="836">
        <v>32.25</v>
      </c>
      <c r="M1936" s="836">
        <v>32.25</v>
      </c>
      <c r="N1936" s="833">
        <v>1</v>
      </c>
      <c r="O1936" s="837">
        <v>0.5</v>
      </c>
      <c r="P1936" s="836"/>
      <c r="Q1936" s="838">
        <v>0</v>
      </c>
      <c r="R1936" s="833"/>
      <c r="S1936" s="838">
        <v>0</v>
      </c>
      <c r="T1936" s="837"/>
      <c r="U1936" s="839">
        <v>0</v>
      </c>
    </row>
    <row r="1937" spans="1:21" ht="14.45" customHeight="1" x14ac:dyDescent="0.2">
      <c r="A1937" s="832">
        <v>11</v>
      </c>
      <c r="B1937" s="833" t="s">
        <v>2224</v>
      </c>
      <c r="C1937" s="833" t="s">
        <v>2230</v>
      </c>
      <c r="D1937" s="834" t="s">
        <v>4292</v>
      </c>
      <c r="E1937" s="835" t="s">
        <v>2246</v>
      </c>
      <c r="F1937" s="833" t="s">
        <v>2225</v>
      </c>
      <c r="G1937" s="833" t="s">
        <v>2816</v>
      </c>
      <c r="H1937" s="833" t="s">
        <v>606</v>
      </c>
      <c r="I1937" s="833" t="s">
        <v>3882</v>
      </c>
      <c r="J1937" s="833" t="s">
        <v>778</v>
      </c>
      <c r="K1937" s="833" t="s">
        <v>3883</v>
      </c>
      <c r="L1937" s="836">
        <v>0</v>
      </c>
      <c r="M1937" s="836">
        <v>0</v>
      </c>
      <c r="N1937" s="833">
        <v>1</v>
      </c>
      <c r="O1937" s="837">
        <v>0.5</v>
      </c>
      <c r="P1937" s="836">
        <v>0</v>
      </c>
      <c r="Q1937" s="838"/>
      <c r="R1937" s="833">
        <v>1</v>
      </c>
      <c r="S1937" s="838">
        <v>1</v>
      </c>
      <c r="T1937" s="837">
        <v>0.5</v>
      </c>
      <c r="U1937" s="839">
        <v>1</v>
      </c>
    </row>
    <row r="1938" spans="1:21" ht="14.45" customHeight="1" x14ac:dyDescent="0.2">
      <c r="A1938" s="832">
        <v>11</v>
      </c>
      <c r="B1938" s="833" t="s">
        <v>2224</v>
      </c>
      <c r="C1938" s="833" t="s">
        <v>2230</v>
      </c>
      <c r="D1938" s="834" t="s">
        <v>4292</v>
      </c>
      <c r="E1938" s="835" t="s">
        <v>2246</v>
      </c>
      <c r="F1938" s="833" t="s">
        <v>2225</v>
      </c>
      <c r="G1938" s="833" t="s">
        <v>2816</v>
      </c>
      <c r="H1938" s="833" t="s">
        <v>606</v>
      </c>
      <c r="I1938" s="833" t="s">
        <v>3882</v>
      </c>
      <c r="J1938" s="833" t="s">
        <v>778</v>
      </c>
      <c r="K1938" s="833" t="s">
        <v>3883</v>
      </c>
      <c r="L1938" s="836">
        <v>28.81</v>
      </c>
      <c r="M1938" s="836">
        <v>115.24</v>
      </c>
      <c r="N1938" s="833">
        <v>4</v>
      </c>
      <c r="O1938" s="837">
        <v>2</v>
      </c>
      <c r="P1938" s="836">
        <v>57.62</v>
      </c>
      <c r="Q1938" s="838">
        <v>0.5</v>
      </c>
      <c r="R1938" s="833">
        <v>2</v>
      </c>
      <c r="S1938" s="838">
        <v>0.5</v>
      </c>
      <c r="T1938" s="837">
        <v>1</v>
      </c>
      <c r="U1938" s="839">
        <v>0.5</v>
      </c>
    </row>
    <row r="1939" spans="1:21" ht="14.45" customHeight="1" x14ac:dyDescent="0.2">
      <c r="A1939" s="832">
        <v>11</v>
      </c>
      <c r="B1939" s="833" t="s">
        <v>2224</v>
      </c>
      <c r="C1939" s="833" t="s">
        <v>2230</v>
      </c>
      <c r="D1939" s="834" t="s">
        <v>4292</v>
      </c>
      <c r="E1939" s="835" t="s">
        <v>2246</v>
      </c>
      <c r="F1939" s="833" t="s">
        <v>2225</v>
      </c>
      <c r="G1939" s="833" t="s">
        <v>2816</v>
      </c>
      <c r="H1939" s="833" t="s">
        <v>606</v>
      </c>
      <c r="I1939" s="833" t="s">
        <v>3882</v>
      </c>
      <c r="J1939" s="833" t="s">
        <v>778</v>
      </c>
      <c r="K1939" s="833" t="s">
        <v>3883</v>
      </c>
      <c r="L1939" s="836">
        <v>16.12</v>
      </c>
      <c r="M1939" s="836">
        <v>274.04000000000002</v>
      </c>
      <c r="N1939" s="833">
        <v>17</v>
      </c>
      <c r="O1939" s="837">
        <v>8.5</v>
      </c>
      <c r="P1939" s="836">
        <v>145.08000000000001</v>
      </c>
      <c r="Q1939" s="838">
        <v>0.52941176470588236</v>
      </c>
      <c r="R1939" s="833">
        <v>9</v>
      </c>
      <c r="S1939" s="838">
        <v>0.52941176470588236</v>
      </c>
      <c r="T1939" s="837">
        <v>4.5</v>
      </c>
      <c r="U1939" s="839">
        <v>0.52941176470588236</v>
      </c>
    </row>
    <row r="1940" spans="1:21" ht="14.45" customHeight="1" x14ac:dyDescent="0.2">
      <c r="A1940" s="832">
        <v>11</v>
      </c>
      <c r="B1940" s="833" t="s">
        <v>2224</v>
      </c>
      <c r="C1940" s="833" t="s">
        <v>2230</v>
      </c>
      <c r="D1940" s="834" t="s">
        <v>4292</v>
      </c>
      <c r="E1940" s="835" t="s">
        <v>2246</v>
      </c>
      <c r="F1940" s="833" t="s">
        <v>2225</v>
      </c>
      <c r="G1940" s="833" t="s">
        <v>2816</v>
      </c>
      <c r="H1940" s="833" t="s">
        <v>606</v>
      </c>
      <c r="I1940" s="833" t="s">
        <v>3344</v>
      </c>
      <c r="J1940" s="833" t="s">
        <v>778</v>
      </c>
      <c r="K1940" s="833" t="s">
        <v>3345</v>
      </c>
      <c r="L1940" s="836">
        <v>57.64</v>
      </c>
      <c r="M1940" s="836">
        <v>115.28</v>
      </c>
      <c r="N1940" s="833">
        <v>2</v>
      </c>
      <c r="O1940" s="837">
        <v>1.5</v>
      </c>
      <c r="P1940" s="836">
        <v>57.64</v>
      </c>
      <c r="Q1940" s="838">
        <v>0.5</v>
      </c>
      <c r="R1940" s="833">
        <v>1</v>
      </c>
      <c r="S1940" s="838">
        <v>0.5</v>
      </c>
      <c r="T1940" s="837">
        <v>0.5</v>
      </c>
      <c r="U1940" s="839">
        <v>0.33333333333333331</v>
      </c>
    </row>
    <row r="1941" spans="1:21" ht="14.45" customHeight="1" x14ac:dyDescent="0.2">
      <c r="A1941" s="832">
        <v>11</v>
      </c>
      <c r="B1941" s="833" t="s">
        <v>2224</v>
      </c>
      <c r="C1941" s="833" t="s">
        <v>2230</v>
      </c>
      <c r="D1941" s="834" t="s">
        <v>4292</v>
      </c>
      <c r="E1941" s="835" t="s">
        <v>2246</v>
      </c>
      <c r="F1941" s="833" t="s">
        <v>2225</v>
      </c>
      <c r="G1941" s="833" t="s">
        <v>2816</v>
      </c>
      <c r="H1941" s="833" t="s">
        <v>606</v>
      </c>
      <c r="I1941" s="833" t="s">
        <v>3344</v>
      </c>
      <c r="J1941" s="833" t="s">
        <v>778</v>
      </c>
      <c r="K1941" s="833" t="s">
        <v>3345</v>
      </c>
      <c r="L1941" s="836">
        <v>32.25</v>
      </c>
      <c r="M1941" s="836">
        <v>258</v>
      </c>
      <c r="N1941" s="833">
        <v>8</v>
      </c>
      <c r="O1941" s="837">
        <v>4</v>
      </c>
      <c r="P1941" s="836">
        <v>193.5</v>
      </c>
      <c r="Q1941" s="838">
        <v>0.75</v>
      </c>
      <c r="R1941" s="833">
        <v>6</v>
      </c>
      <c r="S1941" s="838">
        <v>0.75</v>
      </c>
      <c r="T1941" s="837">
        <v>3</v>
      </c>
      <c r="U1941" s="839">
        <v>0.75</v>
      </c>
    </row>
    <row r="1942" spans="1:21" ht="14.45" customHeight="1" x14ac:dyDescent="0.2">
      <c r="A1942" s="832">
        <v>11</v>
      </c>
      <c r="B1942" s="833" t="s">
        <v>2224</v>
      </c>
      <c r="C1942" s="833" t="s">
        <v>2230</v>
      </c>
      <c r="D1942" s="834" t="s">
        <v>4292</v>
      </c>
      <c r="E1942" s="835" t="s">
        <v>2246</v>
      </c>
      <c r="F1942" s="833" t="s">
        <v>2225</v>
      </c>
      <c r="G1942" s="833" t="s">
        <v>2816</v>
      </c>
      <c r="H1942" s="833" t="s">
        <v>606</v>
      </c>
      <c r="I1942" s="833" t="s">
        <v>3674</v>
      </c>
      <c r="J1942" s="833" t="s">
        <v>778</v>
      </c>
      <c r="K1942" s="833" t="s">
        <v>3675</v>
      </c>
      <c r="L1942" s="836">
        <v>16.12</v>
      </c>
      <c r="M1942" s="836">
        <v>32.24</v>
      </c>
      <c r="N1942" s="833">
        <v>2</v>
      </c>
      <c r="O1942" s="837">
        <v>1</v>
      </c>
      <c r="P1942" s="836"/>
      <c r="Q1942" s="838">
        <v>0</v>
      </c>
      <c r="R1942" s="833"/>
      <c r="S1942" s="838">
        <v>0</v>
      </c>
      <c r="T1942" s="837"/>
      <c r="U1942" s="839">
        <v>0</v>
      </c>
    </row>
    <row r="1943" spans="1:21" ht="14.45" customHeight="1" x14ac:dyDescent="0.2">
      <c r="A1943" s="832">
        <v>11</v>
      </c>
      <c r="B1943" s="833" t="s">
        <v>2224</v>
      </c>
      <c r="C1943" s="833" t="s">
        <v>2230</v>
      </c>
      <c r="D1943" s="834" t="s">
        <v>4292</v>
      </c>
      <c r="E1943" s="835" t="s">
        <v>2246</v>
      </c>
      <c r="F1943" s="833" t="s">
        <v>2225</v>
      </c>
      <c r="G1943" s="833" t="s">
        <v>2816</v>
      </c>
      <c r="H1943" s="833" t="s">
        <v>606</v>
      </c>
      <c r="I1943" s="833" t="s">
        <v>3884</v>
      </c>
      <c r="J1943" s="833" t="s">
        <v>778</v>
      </c>
      <c r="K1943" s="833" t="s">
        <v>3883</v>
      </c>
      <c r="L1943" s="836">
        <v>0</v>
      </c>
      <c r="M1943" s="836">
        <v>0</v>
      </c>
      <c r="N1943" s="833">
        <v>1</v>
      </c>
      <c r="O1943" s="837">
        <v>0.5</v>
      </c>
      <c r="P1943" s="836">
        <v>0</v>
      </c>
      <c r="Q1943" s="838"/>
      <c r="R1943" s="833">
        <v>1</v>
      </c>
      <c r="S1943" s="838">
        <v>1</v>
      </c>
      <c r="T1943" s="837">
        <v>0.5</v>
      </c>
      <c r="U1943" s="839">
        <v>1</v>
      </c>
    </row>
    <row r="1944" spans="1:21" ht="14.45" customHeight="1" x14ac:dyDescent="0.2">
      <c r="A1944" s="832">
        <v>11</v>
      </c>
      <c r="B1944" s="833" t="s">
        <v>2224</v>
      </c>
      <c r="C1944" s="833" t="s">
        <v>2230</v>
      </c>
      <c r="D1944" s="834" t="s">
        <v>4292</v>
      </c>
      <c r="E1944" s="835" t="s">
        <v>2246</v>
      </c>
      <c r="F1944" s="833" t="s">
        <v>2225</v>
      </c>
      <c r="G1944" s="833" t="s">
        <v>3728</v>
      </c>
      <c r="H1944" s="833" t="s">
        <v>606</v>
      </c>
      <c r="I1944" s="833" t="s">
        <v>3885</v>
      </c>
      <c r="J1944" s="833" t="s">
        <v>3730</v>
      </c>
      <c r="K1944" s="833" t="s">
        <v>3886</v>
      </c>
      <c r="L1944" s="836">
        <v>792.31</v>
      </c>
      <c r="M1944" s="836">
        <v>1584.62</v>
      </c>
      <c r="N1944" s="833">
        <v>2</v>
      </c>
      <c r="O1944" s="837">
        <v>1</v>
      </c>
      <c r="P1944" s="836">
        <v>792.31</v>
      </c>
      <c r="Q1944" s="838">
        <v>0.5</v>
      </c>
      <c r="R1944" s="833">
        <v>1</v>
      </c>
      <c r="S1944" s="838">
        <v>0.5</v>
      </c>
      <c r="T1944" s="837">
        <v>0.5</v>
      </c>
      <c r="U1944" s="839">
        <v>0.5</v>
      </c>
    </row>
    <row r="1945" spans="1:21" ht="14.45" customHeight="1" x14ac:dyDescent="0.2">
      <c r="A1945" s="832">
        <v>11</v>
      </c>
      <c r="B1945" s="833" t="s">
        <v>2224</v>
      </c>
      <c r="C1945" s="833" t="s">
        <v>2230</v>
      </c>
      <c r="D1945" s="834" t="s">
        <v>4292</v>
      </c>
      <c r="E1945" s="835" t="s">
        <v>2246</v>
      </c>
      <c r="F1945" s="833" t="s">
        <v>2225</v>
      </c>
      <c r="G1945" s="833" t="s">
        <v>3728</v>
      </c>
      <c r="H1945" s="833" t="s">
        <v>606</v>
      </c>
      <c r="I1945" s="833" t="s">
        <v>3729</v>
      </c>
      <c r="J1945" s="833" t="s">
        <v>3730</v>
      </c>
      <c r="K1945" s="833" t="s">
        <v>1972</v>
      </c>
      <c r="L1945" s="836">
        <v>2376.9299999999998</v>
      </c>
      <c r="M1945" s="836">
        <v>2376.9299999999998</v>
      </c>
      <c r="N1945" s="833">
        <v>1</v>
      </c>
      <c r="O1945" s="837">
        <v>1</v>
      </c>
      <c r="P1945" s="836"/>
      <c r="Q1945" s="838">
        <v>0</v>
      </c>
      <c r="R1945" s="833"/>
      <c r="S1945" s="838">
        <v>0</v>
      </c>
      <c r="T1945" s="837"/>
      <c r="U1945" s="839">
        <v>0</v>
      </c>
    </row>
    <row r="1946" spans="1:21" ht="14.45" customHeight="1" x14ac:dyDescent="0.2">
      <c r="A1946" s="832">
        <v>11</v>
      </c>
      <c r="B1946" s="833" t="s">
        <v>2224</v>
      </c>
      <c r="C1946" s="833" t="s">
        <v>2230</v>
      </c>
      <c r="D1946" s="834" t="s">
        <v>4292</v>
      </c>
      <c r="E1946" s="835" t="s">
        <v>2246</v>
      </c>
      <c r="F1946" s="833" t="s">
        <v>2225</v>
      </c>
      <c r="G1946" s="833" t="s">
        <v>2966</v>
      </c>
      <c r="H1946" s="833" t="s">
        <v>606</v>
      </c>
      <c r="I1946" s="833" t="s">
        <v>3346</v>
      </c>
      <c r="J1946" s="833" t="s">
        <v>928</v>
      </c>
      <c r="K1946" s="833" t="s">
        <v>3347</v>
      </c>
      <c r="L1946" s="836">
        <v>128.69999999999999</v>
      </c>
      <c r="M1946" s="836">
        <v>128.69999999999999</v>
      </c>
      <c r="N1946" s="833">
        <v>1</v>
      </c>
      <c r="O1946" s="837">
        <v>1</v>
      </c>
      <c r="P1946" s="836">
        <v>128.69999999999999</v>
      </c>
      <c r="Q1946" s="838">
        <v>1</v>
      </c>
      <c r="R1946" s="833">
        <v>1</v>
      </c>
      <c r="S1946" s="838">
        <v>1</v>
      </c>
      <c r="T1946" s="837">
        <v>1</v>
      </c>
      <c r="U1946" s="839">
        <v>1</v>
      </c>
    </row>
    <row r="1947" spans="1:21" ht="14.45" customHeight="1" x14ac:dyDescent="0.2">
      <c r="A1947" s="832">
        <v>11</v>
      </c>
      <c r="B1947" s="833" t="s">
        <v>2224</v>
      </c>
      <c r="C1947" s="833" t="s">
        <v>2230</v>
      </c>
      <c r="D1947" s="834" t="s">
        <v>4292</v>
      </c>
      <c r="E1947" s="835" t="s">
        <v>2246</v>
      </c>
      <c r="F1947" s="833" t="s">
        <v>2225</v>
      </c>
      <c r="G1947" s="833" t="s">
        <v>2317</v>
      </c>
      <c r="H1947" s="833" t="s">
        <v>650</v>
      </c>
      <c r="I1947" s="833" t="s">
        <v>1908</v>
      </c>
      <c r="J1947" s="833" t="s">
        <v>874</v>
      </c>
      <c r="K1947" s="833" t="s">
        <v>876</v>
      </c>
      <c r="L1947" s="836">
        <v>0</v>
      </c>
      <c r="M1947" s="836">
        <v>0</v>
      </c>
      <c r="N1947" s="833">
        <v>67</v>
      </c>
      <c r="O1947" s="837">
        <v>47</v>
      </c>
      <c r="P1947" s="836">
        <v>0</v>
      </c>
      <c r="Q1947" s="838"/>
      <c r="R1947" s="833">
        <v>37</v>
      </c>
      <c r="S1947" s="838">
        <v>0.55223880597014929</v>
      </c>
      <c r="T1947" s="837">
        <v>23</v>
      </c>
      <c r="U1947" s="839">
        <v>0.48936170212765956</v>
      </c>
    </row>
    <row r="1948" spans="1:21" ht="14.45" customHeight="1" x14ac:dyDescent="0.2">
      <c r="A1948" s="832">
        <v>11</v>
      </c>
      <c r="B1948" s="833" t="s">
        <v>2224</v>
      </c>
      <c r="C1948" s="833" t="s">
        <v>2230</v>
      </c>
      <c r="D1948" s="834" t="s">
        <v>4292</v>
      </c>
      <c r="E1948" s="835" t="s">
        <v>2246</v>
      </c>
      <c r="F1948" s="833" t="s">
        <v>2225</v>
      </c>
      <c r="G1948" s="833" t="s">
        <v>2317</v>
      </c>
      <c r="H1948" s="833" t="s">
        <v>606</v>
      </c>
      <c r="I1948" s="833" t="s">
        <v>1906</v>
      </c>
      <c r="J1948" s="833" t="s">
        <v>852</v>
      </c>
      <c r="K1948" s="833" t="s">
        <v>855</v>
      </c>
      <c r="L1948" s="836">
        <v>0</v>
      </c>
      <c r="M1948" s="836">
        <v>0</v>
      </c>
      <c r="N1948" s="833">
        <v>9</v>
      </c>
      <c r="O1948" s="837">
        <v>6.5</v>
      </c>
      <c r="P1948" s="836">
        <v>0</v>
      </c>
      <c r="Q1948" s="838"/>
      <c r="R1948" s="833">
        <v>4</v>
      </c>
      <c r="S1948" s="838">
        <v>0.44444444444444442</v>
      </c>
      <c r="T1948" s="837">
        <v>2.5</v>
      </c>
      <c r="U1948" s="839">
        <v>0.38461538461538464</v>
      </c>
    </row>
    <row r="1949" spans="1:21" ht="14.45" customHeight="1" x14ac:dyDescent="0.2">
      <c r="A1949" s="832">
        <v>11</v>
      </c>
      <c r="B1949" s="833" t="s">
        <v>2224</v>
      </c>
      <c r="C1949" s="833" t="s">
        <v>2230</v>
      </c>
      <c r="D1949" s="834" t="s">
        <v>4292</v>
      </c>
      <c r="E1949" s="835" t="s">
        <v>2246</v>
      </c>
      <c r="F1949" s="833" t="s">
        <v>2225</v>
      </c>
      <c r="G1949" s="833" t="s">
        <v>2440</v>
      </c>
      <c r="H1949" s="833" t="s">
        <v>606</v>
      </c>
      <c r="I1949" s="833" t="s">
        <v>2830</v>
      </c>
      <c r="J1949" s="833" t="s">
        <v>1311</v>
      </c>
      <c r="K1949" s="833" t="s">
        <v>2442</v>
      </c>
      <c r="L1949" s="836">
        <v>42.54</v>
      </c>
      <c r="M1949" s="836">
        <v>170.16</v>
      </c>
      <c r="N1949" s="833">
        <v>4</v>
      </c>
      <c r="O1949" s="837">
        <v>1.5</v>
      </c>
      <c r="P1949" s="836"/>
      <c r="Q1949" s="838">
        <v>0</v>
      </c>
      <c r="R1949" s="833"/>
      <c r="S1949" s="838">
        <v>0</v>
      </c>
      <c r="T1949" s="837"/>
      <c r="U1949" s="839">
        <v>0</v>
      </c>
    </row>
    <row r="1950" spans="1:21" ht="14.45" customHeight="1" x14ac:dyDescent="0.2">
      <c r="A1950" s="832">
        <v>11</v>
      </c>
      <c r="B1950" s="833" t="s">
        <v>2224</v>
      </c>
      <c r="C1950" s="833" t="s">
        <v>2230</v>
      </c>
      <c r="D1950" s="834" t="s">
        <v>4292</v>
      </c>
      <c r="E1950" s="835" t="s">
        <v>2246</v>
      </c>
      <c r="F1950" s="833" t="s">
        <v>2225</v>
      </c>
      <c r="G1950" s="833" t="s">
        <v>2440</v>
      </c>
      <c r="H1950" s="833" t="s">
        <v>606</v>
      </c>
      <c r="I1950" s="833" t="s">
        <v>2441</v>
      </c>
      <c r="J1950" s="833" t="s">
        <v>1053</v>
      </c>
      <c r="K1950" s="833" t="s">
        <v>2442</v>
      </c>
      <c r="L1950" s="836">
        <v>42.54</v>
      </c>
      <c r="M1950" s="836">
        <v>85.08</v>
      </c>
      <c r="N1950" s="833">
        <v>2</v>
      </c>
      <c r="O1950" s="837">
        <v>1</v>
      </c>
      <c r="P1950" s="836">
        <v>85.08</v>
      </c>
      <c r="Q1950" s="838">
        <v>1</v>
      </c>
      <c r="R1950" s="833">
        <v>2</v>
      </c>
      <c r="S1950" s="838">
        <v>1</v>
      </c>
      <c r="T1950" s="837">
        <v>1</v>
      </c>
      <c r="U1950" s="839">
        <v>1</v>
      </c>
    </row>
    <row r="1951" spans="1:21" ht="14.45" customHeight="1" x14ac:dyDescent="0.2">
      <c r="A1951" s="832">
        <v>11</v>
      </c>
      <c r="B1951" s="833" t="s">
        <v>2224</v>
      </c>
      <c r="C1951" s="833" t="s">
        <v>2230</v>
      </c>
      <c r="D1951" s="834" t="s">
        <v>4292</v>
      </c>
      <c r="E1951" s="835" t="s">
        <v>2246</v>
      </c>
      <c r="F1951" s="833" t="s">
        <v>2225</v>
      </c>
      <c r="G1951" s="833" t="s">
        <v>2440</v>
      </c>
      <c r="H1951" s="833" t="s">
        <v>606</v>
      </c>
      <c r="I1951" s="833" t="s">
        <v>2831</v>
      </c>
      <c r="J1951" s="833" t="s">
        <v>1311</v>
      </c>
      <c r="K1951" s="833" t="s">
        <v>1312</v>
      </c>
      <c r="L1951" s="836">
        <v>59.56</v>
      </c>
      <c r="M1951" s="836">
        <v>59.56</v>
      </c>
      <c r="N1951" s="833">
        <v>1</v>
      </c>
      <c r="O1951" s="837">
        <v>0.5</v>
      </c>
      <c r="P1951" s="836">
        <v>59.56</v>
      </c>
      <c r="Q1951" s="838">
        <v>1</v>
      </c>
      <c r="R1951" s="833">
        <v>1</v>
      </c>
      <c r="S1951" s="838">
        <v>1</v>
      </c>
      <c r="T1951" s="837">
        <v>0.5</v>
      </c>
      <c r="U1951" s="839">
        <v>1</v>
      </c>
    </row>
    <row r="1952" spans="1:21" ht="14.45" customHeight="1" x14ac:dyDescent="0.2">
      <c r="A1952" s="832">
        <v>11</v>
      </c>
      <c r="B1952" s="833" t="s">
        <v>2224</v>
      </c>
      <c r="C1952" s="833" t="s">
        <v>2230</v>
      </c>
      <c r="D1952" s="834" t="s">
        <v>4292</v>
      </c>
      <c r="E1952" s="835" t="s">
        <v>2246</v>
      </c>
      <c r="F1952" s="833" t="s">
        <v>2225</v>
      </c>
      <c r="G1952" s="833" t="s">
        <v>3887</v>
      </c>
      <c r="H1952" s="833" t="s">
        <v>606</v>
      </c>
      <c r="I1952" s="833" t="s">
        <v>3888</v>
      </c>
      <c r="J1952" s="833" t="s">
        <v>954</v>
      </c>
      <c r="K1952" s="833" t="s">
        <v>3889</v>
      </c>
      <c r="L1952" s="836">
        <v>55.16</v>
      </c>
      <c r="M1952" s="836">
        <v>110.32</v>
      </c>
      <c r="N1952" s="833">
        <v>2</v>
      </c>
      <c r="O1952" s="837">
        <v>1</v>
      </c>
      <c r="P1952" s="836"/>
      <c r="Q1952" s="838">
        <v>0</v>
      </c>
      <c r="R1952" s="833"/>
      <c r="S1952" s="838">
        <v>0</v>
      </c>
      <c r="T1952" s="837"/>
      <c r="U1952" s="839">
        <v>0</v>
      </c>
    </row>
    <row r="1953" spans="1:21" ht="14.45" customHeight="1" x14ac:dyDescent="0.2">
      <c r="A1953" s="832">
        <v>11</v>
      </c>
      <c r="B1953" s="833" t="s">
        <v>2224</v>
      </c>
      <c r="C1953" s="833" t="s">
        <v>2230</v>
      </c>
      <c r="D1953" s="834" t="s">
        <v>4292</v>
      </c>
      <c r="E1953" s="835" t="s">
        <v>2246</v>
      </c>
      <c r="F1953" s="833" t="s">
        <v>2225</v>
      </c>
      <c r="G1953" s="833" t="s">
        <v>3277</v>
      </c>
      <c r="H1953" s="833" t="s">
        <v>606</v>
      </c>
      <c r="I1953" s="833" t="s">
        <v>3278</v>
      </c>
      <c r="J1953" s="833" t="s">
        <v>3279</v>
      </c>
      <c r="K1953" s="833" t="s">
        <v>3280</v>
      </c>
      <c r="L1953" s="836">
        <v>77.13</v>
      </c>
      <c r="M1953" s="836">
        <v>617.04</v>
      </c>
      <c r="N1953" s="833">
        <v>8</v>
      </c>
      <c r="O1953" s="837">
        <v>4</v>
      </c>
      <c r="P1953" s="836">
        <v>308.52</v>
      </c>
      <c r="Q1953" s="838">
        <v>0.5</v>
      </c>
      <c r="R1953" s="833">
        <v>4</v>
      </c>
      <c r="S1953" s="838">
        <v>0.5</v>
      </c>
      <c r="T1953" s="837">
        <v>3</v>
      </c>
      <c r="U1953" s="839">
        <v>0.75</v>
      </c>
    </row>
    <row r="1954" spans="1:21" ht="14.45" customHeight="1" x14ac:dyDescent="0.2">
      <c r="A1954" s="832">
        <v>11</v>
      </c>
      <c r="B1954" s="833" t="s">
        <v>2224</v>
      </c>
      <c r="C1954" s="833" t="s">
        <v>2230</v>
      </c>
      <c r="D1954" s="834" t="s">
        <v>4292</v>
      </c>
      <c r="E1954" s="835" t="s">
        <v>2246</v>
      </c>
      <c r="F1954" s="833" t="s">
        <v>2225</v>
      </c>
      <c r="G1954" s="833" t="s">
        <v>3890</v>
      </c>
      <c r="H1954" s="833" t="s">
        <v>650</v>
      </c>
      <c r="I1954" s="833" t="s">
        <v>3891</v>
      </c>
      <c r="J1954" s="833" t="s">
        <v>3892</v>
      </c>
      <c r="K1954" s="833" t="s">
        <v>3893</v>
      </c>
      <c r="L1954" s="836">
        <v>131.32</v>
      </c>
      <c r="M1954" s="836">
        <v>131.32</v>
      </c>
      <c r="N1954" s="833">
        <v>1</v>
      </c>
      <c r="O1954" s="837">
        <v>1</v>
      </c>
      <c r="P1954" s="836"/>
      <c r="Q1954" s="838">
        <v>0</v>
      </c>
      <c r="R1954" s="833"/>
      <c r="S1954" s="838">
        <v>0</v>
      </c>
      <c r="T1954" s="837"/>
      <c r="U1954" s="839">
        <v>0</v>
      </c>
    </row>
    <row r="1955" spans="1:21" ht="14.45" customHeight="1" x14ac:dyDescent="0.2">
      <c r="A1955" s="832">
        <v>11</v>
      </c>
      <c r="B1955" s="833" t="s">
        <v>2224</v>
      </c>
      <c r="C1955" s="833" t="s">
        <v>2230</v>
      </c>
      <c r="D1955" s="834" t="s">
        <v>4292</v>
      </c>
      <c r="E1955" s="835" t="s">
        <v>2246</v>
      </c>
      <c r="F1955" s="833" t="s">
        <v>2225</v>
      </c>
      <c r="G1955" s="833" t="s">
        <v>2447</v>
      </c>
      <c r="H1955" s="833" t="s">
        <v>606</v>
      </c>
      <c r="I1955" s="833" t="s">
        <v>2451</v>
      </c>
      <c r="J1955" s="833" t="s">
        <v>2452</v>
      </c>
      <c r="K1955" s="833" t="s">
        <v>2453</v>
      </c>
      <c r="L1955" s="836">
        <v>177.92</v>
      </c>
      <c r="M1955" s="836">
        <v>355.84</v>
      </c>
      <c r="N1955" s="833">
        <v>2</v>
      </c>
      <c r="O1955" s="837">
        <v>1.5</v>
      </c>
      <c r="P1955" s="836">
        <v>177.92</v>
      </c>
      <c r="Q1955" s="838">
        <v>0.5</v>
      </c>
      <c r="R1955" s="833">
        <v>1</v>
      </c>
      <c r="S1955" s="838">
        <v>0.5</v>
      </c>
      <c r="T1955" s="837">
        <v>0.5</v>
      </c>
      <c r="U1955" s="839">
        <v>0.33333333333333331</v>
      </c>
    </row>
    <row r="1956" spans="1:21" ht="14.45" customHeight="1" x14ac:dyDescent="0.2">
      <c r="A1956" s="832">
        <v>11</v>
      </c>
      <c r="B1956" s="833" t="s">
        <v>2224</v>
      </c>
      <c r="C1956" s="833" t="s">
        <v>2230</v>
      </c>
      <c r="D1956" s="834" t="s">
        <v>4292</v>
      </c>
      <c r="E1956" s="835" t="s">
        <v>2246</v>
      </c>
      <c r="F1956" s="833" t="s">
        <v>2225</v>
      </c>
      <c r="G1956" s="833" t="s">
        <v>2447</v>
      </c>
      <c r="H1956" s="833" t="s">
        <v>606</v>
      </c>
      <c r="I1956" s="833" t="s">
        <v>2657</v>
      </c>
      <c r="J1956" s="833" t="s">
        <v>2452</v>
      </c>
      <c r="K1956" s="833" t="s">
        <v>2658</v>
      </c>
      <c r="L1956" s="836">
        <v>387.73</v>
      </c>
      <c r="M1956" s="836">
        <v>387.73</v>
      </c>
      <c r="N1956" s="833">
        <v>1</v>
      </c>
      <c r="O1956" s="837">
        <v>1</v>
      </c>
      <c r="P1956" s="836"/>
      <c r="Q1956" s="838">
        <v>0</v>
      </c>
      <c r="R1956" s="833"/>
      <c r="S1956" s="838">
        <v>0</v>
      </c>
      <c r="T1956" s="837"/>
      <c r="U1956" s="839">
        <v>0</v>
      </c>
    </row>
    <row r="1957" spans="1:21" ht="14.45" customHeight="1" x14ac:dyDescent="0.2">
      <c r="A1957" s="832">
        <v>11</v>
      </c>
      <c r="B1957" s="833" t="s">
        <v>2224</v>
      </c>
      <c r="C1957" s="833" t="s">
        <v>2230</v>
      </c>
      <c r="D1957" s="834" t="s">
        <v>4292</v>
      </c>
      <c r="E1957" s="835" t="s">
        <v>2246</v>
      </c>
      <c r="F1957" s="833" t="s">
        <v>2225</v>
      </c>
      <c r="G1957" s="833" t="s">
        <v>2662</v>
      </c>
      <c r="H1957" s="833" t="s">
        <v>606</v>
      </c>
      <c r="I1957" s="833" t="s">
        <v>3894</v>
      </c>
      <c r="J1957" s="833" t="s">
        <v>2664</v>
      </c>
      <c r="K1957" s="833" t="s">
        <v>3895</v>
      </c>
      <c r="L1957" s="836">
        <v>109.17</v>
      </c>
      <c r="M1957" s="836">
        <v>218.34</v>
      </c>
      <c r="N1957" s="833">
        <v>2</v>
      </c>
      <c r="O1957" s="837">
        <v>1</v>
      </c>
      <c r="P1957" s="836"/>
      <c r="Q1957" s="838">
        <v>0</v>
      </c>
      <c r="R1957" s="833"/>
      <c r="S1957" s="838">
        <v>0</v>
      </c>
      <c r="T1957" s="837"/>
      <c r="U1957" s="839">
        <v>0</v>
      </c>
    </row>
    <row r="1958" spans="1:21" ht="14.45" customHeight="1" x14ac:dyDescent="0.2">
      <c r="A1958" s="832">
        <v>11</v>
      </c>
      <c r="B1958" s="833" t="s">
        <v>2224</v>
      </c>
      <c r="C1958" s="833" t="s">
        <v>2230</v>
      </c>
      <c r="D1958" s="834" t="s">
        <v>4292</v>
      </c>
      <c r="E1958" s="835" t="s">
        <v>2246</v>
      </c>
      <c r="F1958" s="833" t="s">
        <v>2225</v>
      </c>
      <c r="G1958" s="833" t="s">
        <v>2458</v>
      </c>
      <c r="H1958" s="833" t="s">
        <v>606</v>
      </c>
      <c r="I1958" s="833" t="s">
        <v>2999</v>
      </c>
      <c r="J1958" s="833" t="s">
        <v>991</v>
      </c>
      <c r="K1958" s="833" t="s">
        <v>1279</v>
      </c>
      <c r="L1958" s="836">
        <v>50.32</v>
      </c>
      <c r="M1958" s="836">
        <v>50.32</v>
      </c>
      <c r="N1958" s="833">
        <v>1</v>
      </c>
      <c r="O1958" s="837">
        <v>1</v>
      </c>
      <c r="P1958" s="836"/>
      <c r="Q1958" s="838">
        <v>0</v>
      </c>
      <c r="R1958" s="833"/>
      <c r="S1958" s="838">
        <v>0</v>
      </c>
      <c r="T1958" s="837"/>
      <c r="U1958" s="839">
        <v>0</v>
      </c>
    </row>
    <row r="1959" spans="1:21" ht="14.45" customHeight="1" x14ac:dyDescent="0.2">
      <c r="A1959" s="832">
        <v>11</v>
      </c>
      <c r="B1959" s="833" t="s">
        <v>2224</v>
      </c>
      <c r="C1959" s="833" t="s">
        <v>2230</v>
      </c>
      <c r="D1959" s="834" t="s">
        <v>4292</v>
      </c>
      <c r="E1959" s="835" t="s">
        <v>2246</v>
      </c>
      <c r="F1959" s="833" t="s">
        <v>2225</v>
      </c>
      <c r="G1959" s="833" t="s">
        <v>2458</v>
      </c>
      <c r="H1959" s="833" t="s">
        <v>606</v>
      </c>
      <c r="I1959" s="833" t="s">
        <v>2467</v>
      </c>
      <c r="J1959" s="833" t="s">
        <v>991</v>
      </c>
      <c r="K1959" s="833" t="s">
        <v>2468</v>
      </c>
      <c r="L1959" s="836">
        <v>50.32</v>
      </c>
      <c r="M1959" s="836">
        <v>855.44</v>
      </c>
      <c r="N1959" s="833">
        <v>17</v>
      </c>
      <c r="O1959" s="837">
        <v>9</v>
      </c>
      <c r="P1959" s="836">
        <v>553.52</v>
      </c>
      <c r="Q1959" s="838">
        <v>0.64705882352941169</v>
      </c>
      <c r="R1959" s="833">
        <v>11</v>
      </c>
      <c r="S1959" s="838">
        <v>0.6470588235294118</v>
      </c>
      <c r="T1959" s="837">
        <v>5.5</v>
      </c>
      <c r="U1959" s="839">
        <v>0.61111111111111116</v>
      </c>
    </row>
    <row r="1960" spans="1:21" ht="14.45" customHeight="1" x14ac:dyDescent="0.2">
      <c r="A1960" s="832">
        <v>11</v>
      </c>
      <c r="B1960" s="833" t="s">
        <v>2224</v>
      </c>
      <c r="C1960" s="833" t="s">
        <v>2230</v>
      </c>
      <c r="D1960" s="834" t="s">
        <v>4292</v>
      </c>
      <c r="E1960" s="835" t="s">
        <v>2246</v>
      </c>
      <c r="F1960" s="833" t="s">
        <v>2225</v>
      </c>
      <c r="G1960" s="833" t="s">
        <v>2458</v>
      </c>
      <c r="H1960" s="833" t="s">
        <v>606</v>
      </c>
      <c r="I1960" s="833" t="s">
        <v>3401</v>
      </c>
      <c r="J1960" s="833" t="s">
        <v>991</v>
      </c>
      <c r="K1960" s="833" t="s">
        <v>3402</v>
      </c>
      <c r="L1960" s="836">
        <v>16.77</v>
      </c>
      <c r="M1960" s="836">
        <v>33.54</v>
      </c>
      <c r="N1960" s="833">
        <v>2</v>
      </c>
      <c r="O1960" s="837">
        <v>1</v>
      </c>
      <c r="P1960" s="836">
        <v>16.77</v>
      </c>
      <c r="Q1960" s="838">
        <v>0.5</v>
      </c>
      <c r="R1960" s="833">
        <v>1</v>
      </c>
      <c r="S1960" s="838">
        <v>0.5</v>
      </c>
      <c r="T1960" s="837">
        <v>0.5</v>
      </c>
      <c r="U1960" s="839">
        <v>0.5</v>
      </c>
    </row>
    <row r="1961" spans="1:21" ht="14.45" customHeight="1" x14ac:dyDescent="0.2">
      <c r="A1961" s="832">
        <v>11</v>
      </c>
      <c r="B1961" s="833" t="s">
        <v>2224</v>
      </c>
      <c r="C1961" s="833" t="s">
        <v>2230</v>
      </c>
      <c r="D1961" s="834" t="s">
        <v>4292</v>
      </c>
      <c r="E1961" s="835" t="s">
        <v>2246</v>
      </c>
      <c r="F1961" s="833" t="s">
        <v>2225</v>
      </c>
      <c r="G1961" s="833" t="s">
        <v>2342</v>
      </c>
      <c r="H1961" s="833" t="s">
        <v>650</v>
      </c>
      <c r="I1961" s="833" t="s">
        <v>1991</v>
      </c>
      <c r="J1961" s="833" t="s">
        <v>1013</v>
      </c>
      <c r="K1961" s="833" t="s">
        <v>1992</v>
      </c>
      <c r="L1961" s="836">
        <v>154.36000000000001</v>
      </c>
      <c r="M1961" s="836">
        <v>1234.8800000000001</v>
      </c>
      <c r="N1961" s="833">
        <v>8</v>
      </c>
      <c r="O1961" s="837">
        <v>4.5</v>
      </c>
      <c r="P1961" s="836">
        <v>617.44000000000005</v>
      </c>
      <c r="Q1961" s="838">
        <v>0.5</v>
      </c>
      <c r="R1961" s="833">
        <v>4</v>
      </c>
      <c r="S1961" s="838">
        <v>0.5</v>
      </c>
      <c r="T1961" s="837">
        <v>1.5</v>
      </c>
      <c r="U1961" s="839">
        <v>0.33333333333333331</v>
      </c>
    </row>
    <row r="1962" spans="1:21" ht="14.45" customHeight="1" x14ac:dyDescent="0.2">
      <c r="A1962" s="832">
        <v>11</v>
      </c>
      <c r="B1962" s="833" t="s">
        <v>2224</v>
      </c>
      <c r="C1962" s="833" t="s">
        <v>2230</v>
      </c>
      <c r="D1962" s="834" t="s">
        <v>4292</v>
      </c>
      <c r="E1962" s="835" t="s">
        <v>2246</v>
      </c>
      <c r="F1962" s="833" t="s">
        <v>2225</v>
      </c>
      <c r="G1962" s="833" t="s">
        <v>2342</v>
      </c>
      <c r="H1962" s="833" t="s">
        <v>606</v>
      </c>
      <c r="I1962" s="833" t="s">
        <v>2836</v>
      </c>
      <c r="J1962" s="833" t="s">
        <v>1013</v>
      </c>
      <c r="K1962" s="833" t="s">
        <v>1992</v>
      </c>
      <c r="L1962" s="836">
        <v>154.36000000000001</v>
      </c>
      <c r="M1962" s="836">
        <v>308.72000000000003</v>
      </c>
      <c r="N1962" s="833">
        <v>2</v>
      </c>
      <c r="O1962" s="837">
        <v>1</v>
      </c>
      <c r="P1962" s="836"/>
      <c r="Q1962" s="838">
        <v>0</v>
      </c>
      <c r="R1962" s="833"/>
      <c r="S1962" s="838">
        <v>0</v>
      </c>
      <c r="T1962" s="837"/>
      <c r="U1962" s="839">
        <v>0</v>
      </c>
    </row>
    <row r="1963" spans="1:21" ht="14.45" customHeight="1" x14ac:dyDescent="0.2">
      <c r="A1963" s="832">
        <v>11</v>
      </c>
      <c r="B1963" s="833" t="s">
        <v>2224</v>
      </c>
      <c r="C1963" s="833" t="s">
        <v>2230</v>
      </c>
      <c r="D1963" s="834" t="s">
        <v>4292</v>
      </c>
      <c r="E1963" s="835" t="s">
        <v>2246</v>
      </c>
      <c r="F1963" s="833" t="s">
        <v>2225</v>
      </c>
      <c r="G1963" s="833" t="s">
        <v>2338</v>
      </c>
      <c r="H1963" s="833" t="s">
        <v>606</v>
      </c>
      <c r="I1963" s="833" t="s">
        <v>2339</v>
      </c>
      <c r="J1963" s="833" t="s">
        <v>2340</v>
      </c>
      <c r="K1963" s="833" t="s">
        <v>2341</v>
      </c>
      <c r="L1963" s="836">
        <v>0</v>
      </c>
      <c r="M1963" s="836">
        <v>0</v>
      </c>
      <c r="N1963" s="833">
        <v>9</v>
      </c>
      <c r="O1963" s="837">
        <v>4.5</v>
      </c>
      <c r="P1963" s="836">
        <v>0</v>
      </c>
      <c r="Q1963" s="838"/>
      <c r="R1963" s="833">
        <v>5</v>
      </c>
      <c r="S1963" s="838">
        <v>0.55555555555555558</v>
      </c>
      <c r="T1963" s="837">
        <v>3</v>
      </c>
      <c r="U1963" s="839">
        <v>0.66666666666666663</v>
      </c>
    </row>
    <row r="1964" spans="1:21" ht="14.45" customHeight="1" x14ac:dyDescent="0.2">
      <c r="A1964" s="832">
        <v>11</v>
      </c>
      <c r="B1964" s="833" t="s">
        <v>2224</v>
      </c>
      <c r="C1964" s="833" t="s">
        <v>2230</v>
      </c>
      <c r="D1964" s="834" t="s">
        <v>4292</v>
      </c>
      <c r="E1964" s="835" t="s">
        <v>2246</v>
      </c>
      <c r="F1964" s="833" t="s">
        <v>2225</v>
      </c>
      <c r="G1964" s="833" t="s">
        <v>2675</v>
      </c>
      <c r="H1964" s="833" t="s">
        <v>606</v>
      </c>
      <c r="I1964" s="833" t="s">
        <v>3008</v>
      </c>
      <c r="J1964" s="833" t="s">
        <v>847</v>
      </c>
      <c r="K1964" s="833" t="s">
        <v>848</v>
      </c>
      <c r="L1964" s="836">
        <v>107.27</v>
      </c>
      <c r="M1964" s="836">
        <v>429.08</v>
      </c>
      <c r="N1964" s="833">
        <v>4</v>
      </c>
      <c r="O1964" s="837">
        <v>1.5</v>
      </c>
      <c r="P1964" s="836"/>
      <c r="Q1964" s="838">
        <v>0</v>
      </c>
      <c r="R1964" s="833"/>
      <c r="S1964" s="838">
        <v>0</v>
      </c>
      <c r="T1964" s="837"/>
      <c r="U1964" s="839">
        <v>0</v>
      </c>
    </row>
    <row r="1965" spans="1:21" ht="14.45" customHeight="1" x14ac:dyDescent="0.2">
      <c r="A1965" s="832">
        <v>11</v>
      </c>
      <c r="B1965" s="833" t="s">
        <v>2224</v>
      </c>
      <c r="C1965" s="833" t="s">
        <v>2230</v>
      </c>
      <c r="D1965" s="834" t="s">
        <v>4292</v>
      </c>
      <c r="E1965" s="835" t="s">
        <v>2246</v>
      </c>
      <c r="F1965" s="833" t="s">
        <v>2225</v>
      </c>
      <c r="G1965" s="833" t="s">
        <v>2675</v>
      </c>
      <c r="H1965" s="833" t="s">
        <v>606</v>
      </c>
      <c r="I1965" s="833" t="s">
        <v>2676</v>
      </c>
      <c r="J1965" s="833" t="s">
        <v>847</v>
      </c>
      <c r="K1965" s="833" t="s">
        <v>848</v>
      </c>
      <c r="L1965" s="836">
        <v>107.27</v>
      </c>
      <c r="M1965" s="836">
        <v>214.54</v>
      </c>
      <c r="N1965" s="833">
        <v>2</v>
      </c>
      <c r="O1965" s="837">
        <v>1</v>
      </c>
      <c r="P1965" s="836"/>
      <c r="Q1965" s="838">
        <v>0</v>
      </c>
      <c r="R1965" s="833"/>
      <c r="S1965" s="838">
        <v>0</v>
      </c>
      <c r="T1965" s="837"/>
      <c r="U1965" s="839">
        <v>0</v>
      </c>
    </row>
    <row r="1966" spans="1:21" ht="14.45" customHeight="1" x14ac:dyDescent="0.2">
      <c r="A1966" s="832">
        <v>11</v>
      </c>
      <c r="B1966" s="833" t="s">
        <v>2224</v>
      </c>
      <c r="C1966" s="833" t="s">
        <v>2230</v>
      </c>
      <c r="D1966" s="834" t="s">
        <v>4292</v>
      </c>
      <c r="E1966" s="835" t="s">
        <v>2246</v>
      </c>
      <c r="F1966" s="833" t="s">
        <v>2226</v>
      </c>
      <c r="G1966" s="833" t="s">
        <v>2274</v>
      </c>
      <c r="H1966" s="833" t="s">
        <v>606</v>
      </c>
      <c r="I1966" s="833" t="s">
        <v>2413</v>
      </c>
      <c r="J1966" s="833" t="s">
        <v>2276</v>
      </c>
      <c r="K1966" s="833"/>
      <c r="L1966" s="836">
        <v>159.71</v>
      </c>
      <c r="M1966" s="836">
        <v>479.13</v>
      </c>
      <c r="N1966" s="833">
        <v>3</v>
      </c>
      <c r="O1966" s="837">
        <v>1</v>
      </c>
      <c r="P1966" s="836">
        <v>479.13</v>
      </c>
      <c r="Q1966" s="838">
        <v>1</v>
      </c>
      <c r="R1966" s="833">
        <v>3</v>
      </c>
      <c r="S1966" s="838">
        <v>1</v>
      </c>
      <c r="T1966" s="837">
        <v>1</v>
      </c>
      <c r="U1966" s="839">
        <v>1</v>
      </c>
    </row>
    <row r="1967" spans="1:21" ht="14.45" customHeight="1" x14ac:dyDescent="0.2">
      <c r="A1967" s="832">
        <v>11</v>
      </c>
      <c r="B1967" s="833" t="s">
        <v>2224</v>
      </c>
      <c r="C1967" s="833" t="s">
        <v>2230</v>
      </c>
      <c r="D1967" s="834" t="s">
        <v>4292</v>
      </c>
      <c r="E1967" s="835" t="s">
        <v>2246</v>
      </c>
      <c r="F1967" s="833" t="s">
        <v>2226</v>
      </c>
      <c r="G1967" s="833" t="s">
        <v>2274</v>
      </c>
      <c r="H1967" s="833" t="s">
        <v>606</v>
      </c>
      <c r="I1967" s="833" t="s">
        <v>1821</v>
      </c>
      <c r="J1967" s="833" t="s">
        <v>2276</v>
      </c>
      <c r="K1967" s="833"/>
      <c r="L1967" s="836">
        <v>736.33</v>
      </c>
      <c r="M1967" s="836">
        <v>1472.66</v>
      </c>
      <c r="N1967" s="833">
        <v>2</v>
      </c>
      <c r="O1967" s="837">
        <v>0.5</v>
      </c>
      <c r="P1967" s="836">
        <v>1472.66</v>
      </c>
      <c r="Q1967" s="838">
        <v>1</v>
      </c>
      <c r="R1967" s="833">
        <v>2</v>
      </c>
      <c r="S1967" s="838">
        <v>1</v>
      </c>
      <c r="T1967" s="837">
        <v>0.5</v>
      </c>
      <c r="U1967" s="839">
        <v>1</v>
      </c>
    </row>
    <row r="1968" spans="1:21" ht="14.45" customHeight="1" x14ac:dyDescent="0.2">
      <c r="A1968" s="832">
        <v>11</v>
      </c>
      <c r="B1968" s="833" t="s">
        <v>2224</v>
      </c>
      <c r="C1968" s="833" t="s">
        <v>2230</v>
      </c>
      <c r="D1968" s="834" t="s">
        <v>4292</v>
      </c>
      <c r="E1968" s="835" t="s">
        <v>2246</v>
      </c>
      <c r="F1968" s="833" t="s">
        <v>2227</v>
      </c>
      <c r="G1968" s="833" t="s">
        <v>2274</v>
      </c>
      <c r="H1968" s="833" t="s">
        <v>606</v>
      </c>
      <c r="I1968" s="833" t="s">
        <v>2302</v>
      </c>
      <c r="J1968" s="833" t="s">
        <v>2276</v>
      </c>
      <c r="K1968" s="833"/>
      <c r="L1968" s="836">
        <v>748.12</v>
      </c>
      <c r="M1968" s="836">
        <v>2244.36</v>
      </c>
      <c r="N1968" s="833">
        <v>3</v>
      </c>
      <c r="O1968" s="837">
        <v>3</v>
      </c>
      <c r="P1968" s="836">
        <v>2244.36</v>
      </c>
      <c r="Q1968" s="838">
        <v>1</v>
      </c>
      <c r="R1968" s="833">
        <v>3</v>
      </c>
      <c r="S1968" s="838">
        <v>1</v>
      </c>
      <c r="T1968" s="837">
        <v>3</v>
      </c>
      <c r="U1968" s="839">
        <v>1</v>
      </c>
    </row>
    <row r="1969" spans="1:21" ht="14.45" customHeight="1" x14ac:dyDescent="0.2">
      <c r="A1969" s="832">
        <v>11</v>
      </c>
      <c r="B1969" s="833" t="s">
        <v>2224</v>
      </c>
      <c r="C1969" s="833" t="s">
        <v>2230</v>
      </c>
      <c r="D1969" s="834" t="s">
        <v>4292</v>
      </c>
      <c r="E1969" s="835" t="s">
        <v>2246</v>
      </c>
      <c r="F1969" s="833" t="s">
        <v>2227</v>
      </c>
      <c r="G1969" s="833" t="s">
        <v>2274</v>
      </c>
      <c r="H1969" s="833" t="s">
        <v>606</v>
      </c>
      <c r="I1969" s="833" t="s">
        <v>2761</v>
      </c>
      <c r="J1969" s="833" t="s">
        <v>2276</v>
      </c>
      <c r="K1969" s="833"/>
      <c r="L1969" s="836">
        <v>1659.44</v>
      </c>
      <c r="M1969" s="836">
        <v>82972.000000000029</v>
      </c>
      <c r="N1969" s="833">
        <v>50</v>
      </c>
      <c r="O1969" s="837">
        <v>42</v>
      </c>
      <c r="P1969" s="836">
        <v>77993.680000000022</v>
      </c>
      <c r="Q1969" s="838">
        <v>0.94</v>
      </c>
      <c r="R1969" s="833">
        <v>47</v>
      </c>
      <c r="S1969" s="838">
        <v>0.94</v>
      </c>
      <c r="T1969" s="837">
        <v>39</v>
      </c>
      <c r="U1969" s="839">
        <v>0.9285714285714286</v>
      </c>
    </row>
    <row r="1970" spans="1:21" ht="14.45" customHeight="1" x14ac:dyDescent="0.2">
      <c r="A1970" s="832">
        <v>11</v>
      </c>
      <c r="B1970" s="833" t="s">
        <v>2224</v>
      </c>
      <c r="C1970" s="833" t="s">
        <v>2230</v>
      </c>
      <c r="D1970" s="834" t="s">
        <v>4292</v>
      </c>
      <c r="E1970" s="835" t="s">
        <v>2246</v>
      </c>
      <c r="F1970" s="833" t="s">
        <v>2227</v>
      </c>
      <c r="G1970" s="833" t="s">
        <v>2274</v>
      </c>
      <c r="H1970" s="833" t="s">
        <v>606</v>
      </c>
      <c r="I1970" s="833" t="s">
        <v>2761</v>
      </c>
      <c r="J1970" s="833" t="s">
        <v>2762</v>
      </c>
      <c r="K1970" s="833" t="s">
        <v>2763</v>
      </c>
      <c r="L1970" s="836">
        <v>1659.44</v>
      </c>
      <c r="M1970" s="836">
        <v>8297.2000000000007</v>
      </c>
      <c r="N1970" s="833">
        <v>5</v>
      </c>
      <c r="O1970" s="837">
        <v>5</v>
      </c>
      <c r="P1970" s="836">
        <v>4978.32</v>
      </c>
      <c r="Q1970" s="838">
        <v>0.59999999999999987</v>
      </c>
      <c r="R1970" s="833">
        <v>3</v>
      </c>
      <c r="S1970" s="838">
        <v>0.6</v>
      </c>
      <c r="T1970" s="837">
        <v>3</v>
      </c>
      <c r="U1970" s="839">
        <v>0.6</v>
      </c>
    </row>
    <row r="1971" spans="1:21" ht="14.45" customHeight="1" x14ac:dyDescent="0.2">
      <c r="A1971" s="832">
        <v>11</v>
      </c>
      <c r="B1971" s="833" t="s">
        <v>2224</v>
      </c>
      <c r="C1971" s="833" t="s">
        <v>2230</v>
      </c>
      <c r="D1971" s="834" t="s">
        <v>4292</v>
      </c>
      <c r="E1971" s="835" t="s">
        <v>2246</v>
      </c>
      <c r="F1971" s="833" t="s">
        <v>2227</v>
      </c>
      <c r="G1971" s="833" t="s">
        <v>2274</v>
      </c>
      <c r="H1971" s="833" t="s">
        <v>606</v>
      </c>
      <c r="I1971" s="833" t="s">
        <v>2325</v>
      </c>
      <c r="J1971" s="833" t="s">
        <v>2276</v>
      </c>
      <c r="K1971" s="833"/>
      <c r="L1971" s="836">
        <v>350</v>
      </c>
      <c r="M1971" s="836">
        <v>700</v>
      </c>
      <c r="N1971" s="833">
        <v>2</v>
      </c>
      <c r="O1971" s="837">
        <v>2</v>
      </c>
      <c r="P1971" s="836"/>
      <c r="Q1971" s="838">
        <v>0</v>
      </c>
      <c r="R1971" s="833"/>
      <c r="S1971" s="838">
        <v>0</v>
      </c>
      <c r="T1971" s="837"/>
      <c r="U1971" s="839">
        <v>0</v>
      </c>
    </row>
    <row r="1972" spans="1:21" ht="14.45" customHeight="1" x14ac:dyDescent="0.2">
      <c r="A1972" s="832">
        <v>11</v>
      </c>
      <c r="B1972" s="833" t="s">
        <v>2224</v>
      </c>
      <c r="C1972" s="833" t="s">
        <v>2230</v>
      </c>
      <c r="D1972" s="834" t="s">
        <v>4292</v>
      </c>
      <c r="E1972" s="835" t="s">
        <v>2246</v>
      </c>
      <c r="F1972" s="833" t="s">
        <v>2227</v>
      </c>
      <c r="G1972" s="833" t="s">
        <v>2274</v>
      </c>
      <c r="H1972" s="833" t="s">
        <v>606</v>
      </c>
      <c r="I1972" s="833" t="s">
        <v>2270</v>
      </c>
      <c r="J1972" s="833" t="s">
        <v>2271</v>
      </c>
      <c r="K1972" s="833" t="s">
        <v>2272</v>
      </c>
      <c r="L1972" s="836">
        <v>500</v>
      </c>
      <c r="M1972" s="836">
        <v>500</v>
      </c>
      <c r="N1972" s="833">
        <v>1</v>
      </c>
      <c r="O1972" s="837">
        <v>1</v>
      </c>
      <c r="P1972" s="836">
        <v>500</v>
      </c>
      <c r="Q1972" s="838">
        <v>1</v>
      </c>
      <c r="R1972" s="833">
        <v>1</v>
      </c>
      <c r="S1972" s="838">
        <v>1</v>
      </c>
      <c r="T1972" s="837">
        <v>1</v>
      </c>
      <c r="U1972" s="839">
        <v>1</v>
      </c>
    </row>
    <row r="1973" spans="1:21" ht="14.45" customHeight="1" x14ac:dyDescent="0.2">
      <c r="A1973" s="832">
        <v>11</v>
      </c>
      <c r="B1973" s="833" t="s">
        <v>2224</v>
      </c>
      <c r="C1973" s="833" t="s">
        <v>2230</v>
      </c>
      <c r="D1973" s="834" t="s">
        <v>4292</v>
      </c>
      <c r="E1973" s="835" t="s">
        <v>2246</v>
      </c>
      <c r="F1973" s="833" t="s">
        <v>2227</v>
      </c>
      <c r="G1973" s="833" t="s">
        <v>2274</v>
      </c>
      <c r="H1973" s="833" t="s">
        <v>606</v>
      </c>
      <c r="I1973" s="833" t="s">
        <v>2270</v>
      </c>
      <c r="J1973" s="833" t="s">
        <v>2276</v>
      </c>
      <c r="K1973" s="833"/>
      <c r="L1973" s="836">
        <v>500</v>
      </c>
      <c r="M1973" s="836">
        <v>1500</v>
      </c>
      <c r="N1973" s="833">
        <v>3</v>
      </c>
      <c r="O1973" s="837">
        <v>3</v>
      </c>
      <c r="P1973" s="836">
        <v>1500</v>
      </c>
      <c r="Q1973" s="838">
        <v>1</v>
      </c>
      <c r="R1973" s="833">
        <v>3</v>
      </c>
      <c r="S1973" s="838">
        <v>1</v>
      </c>
      <c r="T1973" s="837">
        <v>3</v>
      </c>
      <c r="U1973" s="839">
        <v>1</v>
      </c>
    </row>
    <row r="1974" spans="1:21" ht="14.45" customHeight="1" x14ac:dyDescent="0.2">
      <c r="A1974" s="832">
        <v>11</v>
      </c>
      <c r="B1974" s="833" t="s">
        <v>2224</v>
      </c>
      <c r="C1974" s="833" t="s">
        <v>2230</v>
      </c>
      <c r="D1974" s="834" t="s">
        <v>4292</v>
      </c>
      <c r="E1974" s="835" t="s">
        <v>2246</v>
      </c>
      <c r="F1974" s="833" t="s">
        <v>2227</v>
      </c>
      <c r="G1974" s="833" t="s">
        <v>2274</v>
      </c>
      <c r="H1974" s="833" t="s">
        <v>606</v>
      </c>
      <c r="I1974" s="833" t="s">
        <v>3838</v>
      </c>
      <c r="J1974" s="833" t="s">
        <v>2276</v>
      </c>
      <c r="K1974" s="833"/>
      <c r="L1974" s="836">
        <v>3990</v>
      </c>
      <c r="M1974" s="836">
        <v>3990</v>
      </c>
      <c r="N1974" s="833">
        <v>1</v>
      </c>
      <c r="O1974" s="837">
        <v>1</v>
      </c>
      <c r="P1974" s="836"/>
      <c r="Q1974" s="838">
        <v>0</v>
      </c>
      <c r="R1974" s="833"/>
      <c r="S1974" s="838">
        <v>0</v>
      </c>
      <c r="T1974" s="837"/>
      <c r="U1974" s="839">
        <v>0</v>
      </c>
    </row>
    <row r="1975" spans="1:21" ht="14.45" customHeight="1" x14ac:dyDescent="0.2">
      <c r="A1975" s="832">
        <v>11</v>
      </c>
      <c r="B1975" s="833" t="s">
        <v>2224</v>
      </c>
      <c r="C1975" s="833" t="s">
        <v>2230</v>
      </c>
      <c r="D1975" s="834" t="s">
        <v>4292</v>
      </c>
      <c r="E1975" s="835" t="s">
        <v>2246</v>
      </c>
      <c r="F1975" s="833" t="s">
        <v>2227</v>
      </c>
      <c r="G1975" s="833" t="s">
        <v>2274</v>
      </c>
      <c r="H1975" s="833" t="s">
        <v>606</v>
      </c>
      <c r="I1975" s="833" t="s">
        <v>2289</v>
      </c>
      <c r="J1975" s="833" t="s">
        <v>2276</v>
      </c>
      <c r="K1975" s="833"/>
      <c r="L1975" s="836">
        <v>971.25</v>
      </c>
      <c r="M1975" s="836">
        <v>3885</v>
      </c>
      <c r="N1975" s="833">
        <v>4</v>
      </c>
      <c r="O1975" s="837">
        <v>4</v>
      </c>
      <c r="P1975" s="836">
        <v>3885</v>
      </c>
      <c r="Q1975" s="838">
        <v>1</v>
      </c>
      <c r="R1975" s="833">
        <v>4</v>
      </c>
      <c r="S1975" s="838">
        <v>1</v>
      </c>
      <c r="T1975" s="837">
        <v>4</v>
      </c>
      <c r="U1975" s="839">
        <v>1</v>
      </c>
    </row>
    <row r="1976" spans="1:21" ht="14.45" customHeight="1" x14ac:dyDescent="0.2">
      <c r="A1976" s="832">
        <v>11</v>
      </c>
      <c r="B1976" s="833" t="s">
        <v>2224</v>
      </c>
      <c r="C1976" s="833" t="s">
        <v>2230</v>
      </c>
      <c r="D1976" s="834" t="s">
        <v>4292</v>
      </c>
      <c r="E1976" s="835" t="s">
        <v>2246</v>
      </c>
      <c r="F1976" s="833" t="s">
        <v>2227</v>
      </c>
      <c r="G1976" s="833" t="s">
        <v>2274</v>
      </c>
      <c r="H1976" s="833" t="s">
        <v>606</v>
      </c>
      <c r="I1976" s="833" t="s">
        <v>2473</v>
      </c>
      <c r="J1976" s="833" t="s">
        <v>2276</v>
      </c>
      <c r="K1976" s="833"/>
      <c r="L1976" s="836">
        <v>180</v>
      </c>
      <c r="M1976" s="836">
        <v>180</v>
      </c>
      <c r="N1976" s="833">
        <v>1</v>
      </c>
      <c r="O1976" s="837">
        <v>1</v>
      </c>
      <c r="P1976" s="836">
        <v>180</v>
      </c>
      <c r="Q1976" s="838">
        <v>1</v>
      </c>
      <c r="R1976" s="833">
        <v>1</v>
      </c>
      <c r="S1976" s="838">
        <v>1</v>
      </c>
      <c r="T1976" s="837">
        <v>1</v>
      </c>
      <c r="U1976" s="839">
        <v>1</v>
      </c>
    </row>
    <row r="1977" spans="1:21" ht="14.45" customHeight="1" x14ac:dyDescent="0.2">
      <c r="A1977" s="832">
        <v>11</v>
      </c>
      <c r="B1977" s="833" t="s">
        <v>2224</v>
      </c>
      <c r="C1977" s="833" t="s">
        <v>2230</v>
      </c>
      <c r="D1977" s="834" t="s">
        <v>4292</v>
      </c>
      <c r="E1977" s="835" t="s">
        <v>2246</v>
      </c>
      <c r="F1977" s="833" t="s">
        <v>2227</v>
      </c>
      <c r="G1977" s="833" t="s">
        <v>2274</v>
      </c>
      <c r="H1977" s="833" t="s">
        <v>606</v>
      </c>
      <c r="I1977" s="833" t="s">
        <v>2500</v>
      </c>
      <c r="J1977" s="833" t="s">
        <v>2276</v>
      </c>
      <c r="K1977" s="833"/>
      <c r="L1977" s="836">
        <v>600</v>
      </c>
      <c r="M1977" s="836">
        <v>3600</v>
      </c>
      <c r="N1977" s="833">
        <v>6</v>
      </c>
      <c r="O1977" s="837">
        <v>6</v>
      </c>
      <c r="P1977" s="836">
        <v>2400</v>
      </c>
      <c r="Q1977" s="838">
        <v>0.66666666666666663</v>
      </c>
      <c r="R1977" s="833">
        <v>4</v>
      </c>
      <c r="S1977" s="838">
        <v>0.66666666666666663</v>
      </c>
      <c r="T1977" s="837">
        <v>4</v>
      </c>
      <c r="U1977" s="839">
        <v>0.66666666666666663</v>
      </c>
    </row>
    <row r="1978" spans="1:21" ht="14.45" customHeight="1" x14ac:dyDescent="0.2">
      <c r="A1978" s="832">
        <v>11</v>
      </c>
      <c r="B1978" s="833" t="s">
        <v>2224</v>
      </c>
      <c r="C1978" s="833" t="s">
        <v>2230</v>
      </c>
      <c r="D1978" s="834" t="s">
        <v>4292</v>
      </c>
      <c r="E1978" s="835" t="s">
        <v>2246</v>
      </c>
      <c r="F1978" s="833" t="s">
        <v>2227</v>
      </c>
      <c r="G1978" s="833" t="s">
        <v>2274</v>
      </c>
      <c r="H1978" s="833" t="s">
        <v>606</v>
      </c>
      <c r="I1978" s="833" t="s">
        <v>2345</v>
      </c>
      <c r="J1978" s="833" t="s">
        <v>2285</v>
      </c>
      <c r="K1978" s="833" t="s">
        <v>2352</v>
      </c>
      <c r="L1978" s="836">
        <v>200</v>
      </c>
      <c r="M1978" s="836">
        <v>800</v>
      </c>
      <c r="N1978" s="833">
        <v>4</v>
      </c>
      <c r="O1978" s="837">
        <v>2</v>
      </c>
      <c r="P1978" s="836">
        <v>800</v>
      </c>
      <c r="Q1978" s="838">
        <v>1</v>
      </c>
      <c r="R1978" s="833">
        <v>4</v>
      </c>
      <c r="S1978" s="838">
        <v>1</v>
      </c>
      <c r="T1978" s="837">
        <v>2</v>
      </c>
      <c r="U1978" s="839">
        <v>1</v>
      </c>
    </row>
    <row r="1979" spans="1:21" ht="14.45" customHeight="1" x14ac:dyDescent="0.2">
      <c r="A1979" s="832">
        <v>11</v>
      </c>
      <c r="B1979" s="833" t="s">
        <v>2224</v>
      </c>
      <c r="C1979" s="833" t="s">
        <v>2230</v>
      </c>
      <c r="D1979" s="834" t="s">
        <v>4292</v>
      </c>
      <c r="E1979" s="835" t="s">
        <v>2246</v>
      </c>
      <c r="F1979" s="833" t="s">
        <v>2227</v>
      </c>
      <c r="G1979" s="833" t="s">
        <v>2274</v>
      </c>
      <c r="H1979" s="833" t="s">
        <v>606</v>
      </c>
      <c r="I1979" s="833" t="s">
        <v>2345</v>
      </c>
      <c r="J1979" s="833" t="s">
        <v>2276</v>
      </c>
      <c r="K1979" s="833"/>
      <c r="L1979" s="836">
        <v>200</v>
      </c>
      <c r="M1979" s="836">
        <v>2000</v>
      </c>
      <c r="N1979" s="833">
        <v>10</v>
      </c>
      <c r="O1979" s="837">
        <v>5</v>
      </c>
      <c r="P1979" s="836">
        <v>1600</v>
      </c>
      <c r="Q1979" s="838">
        <v>0.8</v>
      </c>
      <c r="R1979" s="833">
        <v>8</v>
      </c>
      <c r="S1979" s="838">
        <v>0.8</v>
      </c>
      <c r="T1979" s="837">
        <v>4</v>
      </c>
      <c r="U1979" s="839">
        <v>0.8</v>
      </c>
    </row>
    <row r="1980" spans="1:21" ht="14.45" customHeight="1" x14ac:dyDescent="0.2">
      <c r="A1980" s="832">
        <v>11</v>
      </c>
      <c r="B1980" s="833" t="s">
        <v>2224</v>
      </c>
      <c r="C1980" s="833" t="s">
        <v>2230</v>
      </c>
      <c r="D1980" s="834" t="s">
        <v>4292</v>
      </c>
      <c r="E1980" s="835" t="s">
        <v>2246</v>
      </c>
      <c r="F1980" s="833" t="s">
        <v>2227</v>
      </c>
      <c r="G1980" s="833" t="s">
        <v>2274</v>
      </c>
      <c r="H1980" s="833" t="s">
        <v>606</v>
      </c>
      <c r="I1980" s="833" t="s">
        <v>2293</v>
      </c>
      <c r="J1980" s="833" t="s">
        <v>2276</v>
      </c>
      <c r="K1980" s="833"/>
      <c r="L1980" s="836">
        <v>278.75</v>
      </c>
      <c r="M1980" s="836">
        <v>4181.25</v>
      </c>
      <c r="N1980" s="833">
        <v>15</v>
      </c>
      <c r="O1980" s="837">
        <v>8</v>
      </c>
      <c r="P1980" s="836">
        <v>4181.25</v>
      </c>
      <c r="Q1980" s="838">
        <v>1</v>
      </c>
      <c r="R1980" s="833">
        <v>15</v>
      </c>
      <c r="S1980" s="838">
        <v>1</v>
      </c>
      <c r="T1980" s="837">
        <v>8</v>
      </c>
      <c r="U1980" s="839">
        <v>1</v>
      </c>
    </row>
    <row r="1981" spans="1:21" ht="14.45" customHeight="1" x14ac:dyDescent="0.2">
      <c r="A1981" s="832">
        <v>11</v>
      </c>
      <c r="B1981" s="833" t="s">
        <v>2224</v>
      </c>
      <c r="C1981" s="833" t="s">
        <v>2230</v>
      </c>
      <c r="D1981" s="834" t="s">
        <v>4292</v>
      </c>
      <c r="E1981" s="835" t="s">
        <v>2246</v>
      </c>
      <c r="F1981" s="833" t="s">
        <v>2227</v>
      </c>
      <c r="G1981" s="833" t="s">
        <v>2274</v>
      </c>
      <c r="H1981" s="833" t="s">
        <v>606</v>
      </c>
      <c r="I1981" s="833" t="s">
        <v>2724</v>
      </c>
      <c r="J1981" s="833" t="s">
        <v>2725</v>
      </c>
      <c r="K1981" s="833" t="s">
        <v>2726</v>
      </c>
      <c r="L1981" s="836">
        <v>350</v>
      </c>
      <c r="M1981" s="836">
        <v>350</v>
      </c>
      <c r="N1981" s="833">
        <v>1</v>
      </c>
      <c r="O1981" s="837">
        <v>1</v>
      </c>
      <c r="P1981" s="836">
        <v>350</v>
      </c>
      <c r="Q1981" s="838">
        <v>1</v>
      </c>
      <c r="R1981" s="833">
        <v>1</v>
      </c>
      <c r="S1981" s="838">
        <v>1</v>
      </c>
      <c r="T1981" s="837">
        <v>1</v>
      </c>
      <c r="U1981" s="839">
        <v>1</v>
      </c>
    </row>
    <row r="1982" spans="1:21" ht="14.45" customHeight="1" x14ac:dyDescent="0.2">
      <c r="A1982" s="832">
        <v>11</v>
      </c>
      <c r="B1982" s="833" t="s">
        <v>2224</v>
      </c>
      <c r="C1982" s="833" t="s">
        <v>2230</v>
      </c>
      <c r="D1982" s="834" t="s">
        <v>4292</v>
      </c>
      <c r="E1982" s="835" t="s">
        <v>2246</v>
      </c>
      <c r="F1982" s="833" t="s">
        <v>2227</v>
      </c>
      <c r="G1982" s="833" t="s">
        <v>2274</v>
      </c>
      <c r="H1982" s="833" t="s">
        <v>606</v>
      </c>
      <c r="I1982" s="833" t="s">
        <v>2727</v>
      </c>
      <c r="J1982" s="833" t="s">
        <v>2276</v>
      </c>
      <c r="K1982" s="833"/>
      <c r="L1982" s="836">
        <v>3200</v>
      </c>
      <c r="M1982" s="836">
        <v>3200</v>
      </c>
      <c r="N1982" s="833">
        <v>1</v>
      </c>
      <c r="O1982" s="837">
        <v>1</v>
      </c>
      <c r="P1982" s="836">
        <v>3200</v>
      </c>
      <c r="Q1982" s="838">
        <v>1</v>
      </c>
      <c r="R1982" s="833">
        <v>1</v>
      </c>
      <c r="S1982" s="838">
        <v>1</v>
      </c>
      <c r="T1982" s="837">
        <v>1</v>
      </c>
      <c r="U1982" s="839">
        <v>1</v>
      </c>
    </row>
    <row r="1983" spans="1:21" ht="14.45" customHeight="1" x14ac:dyDescent="0.2">
      <c r="A1983" s="832">
        <v>11</v>
      </c>
      <c r="B1983" s="833" t="s">
        <v>2224</v>
      </c>
      <c r="C1983" s="833" t="s">
        <v>2230</v>
      </c>
      <c r="D1983" s="834" t="s">
        <v>4292</v>
      </c>
      <c r="E1983" s="835" t="s">
        <v>2246</v>
      </c>
      <c r="F1983" s="833" t="s">
        <v>2227</v>
      </c>
      <c r="G1983" s="833" t="s">
        <v>2274</v>
      </c>
      <c r="H1983" s="833" t="s">
        <v>606</v>
      </c>
      <c r="I1983" s="833" t="s">
        <v>2346</v>
      </c>
      <c r="J1983" s="833" t="s">
        <v>2276</v>
      </c>
      <c r="K1983" s="833"/>
      <c r="L1983" s="836">
        <v>1000</v>
      </c>
      <c r="M1983" s="836">
        <v>1000</v>
      </c>
      <c r="N1983" s="833">
        <v>1</v>
      </c>
      <c r="O1983" s="837">
        <v>1</v>
      </c>
      <c r="P1983" s="836">
        <v>1000</v>
      </c>
      <c r="Q1983" s="838">
        <v>1</v>
      </c>
      <c r="R1983" s="833">
        <v>1</v>
      </c>
      <c r="S1983" s="838">
        <v>1</v>
      </c>
      <c r="T1983" s="837">
        <v>1</v>
      </c>
      <c r="U1983" s="839">
        <v>1</v>
      </c>
    </row>
    <row r="1984" spans="1:21" ht="14.45" customHeight="1" x14ac:dyDescent="0.2">
      <c r="A1984" s="832">
        <v>11</v>
      </c>
      <c r="B1984" s="833" t="s">
        <v>2224</v>
      </c>
      <c r="C1984" s="833" t="s">
        <v>2230</v>
      </c>
      <c r="D1984" s="834" t="s">
        <v>4292</v>
      </c>
      <c r="E1984" s="835" t="s">
        <v>2246</v>
      </c>
      <c r="F1984" s="833" t="s">
        <v>2227</v>
      </c>
      <c r="G1984" s="833" t="s">
        <v>2274</v>
      </c>
      <c r="H1984" s="833" t="s">
        <v>606</v>
      </c>
      <c r="I1984" s="833" t="s">
        <v>2303</v>
      </c>
      <c r="J1984" s="833" t="s">
        <v>2276</v>
      </c>
      <c r="K1984" s="833"/>
      <c r="L1984" s="836">
        <v>500</v>
      </c>
      <c r="M1984" s="836">
        <v>500</v>
      </c>
      <c r="N1984" s="833">
        <v>1</v>
      </c>
      <c r="O1984" s="837">
        <v>1</v>
      </c>
      <c r="P1984" s="836">
        <v>500</v>
      </c>
      <c r="Q1984" s="838">
        <v>1</v>
      </c>
      <c r="R1984" s="833">
        <v>1</v>
      </c>
      <c r="S1984" s="838">
        <v>1</v>
      </c>
      <c r="T1984" s="837">
        <v>1</v>
      </c>
      <c r="U1984" s="839">
        <v>1</v>
      </c>
    </row>
    <row r="1985" spans="1:21" ht="14.45" customHeight="1" x14ac:dyDescent="0.2">
      <c r="A1985" s="832">
        <v>11</v>
      </c>
      <c r="B1985" s="833" t="s">
        <v>2224</v>
      </c>
      <c r="C1985" s="833" t="s">
        <v>2230</v>
      </c>
      <c r="D1985" s="834" t="s">
        <v>4292</v>
      </c>
      <c r="E1985" s="835" t="s">
        <v>2246</v>
      </c>
      <c r="F1985" s="833" t="s">
        <v>2227</v>
      </c>
      <c r="G1985" s="833" t="s">
        <v>2274</v>
      </c>
      <c r="H1985" s="833" t="s">
        <v>606</v>
      </c>
      <c r="I1985" s="833" t="s">
        <v>2680</v>
      </c>
      <c r="J1985" s="833" t="s">
        <v>2681</v>
      </c>
      <c r="K1985" s="833" t="s">
        <v>2682</v>
      </c>
      <c r="L1985" s="836">
        <v>300</v>
      </c>
      <c r="M1985" s="836">
        <v>300</v>
      </c>
      <c r="N1985" s="833">
        <v>1</v>
      </c>
      <c r="O1985" s="837">
        <v>1</v>
      </c>
      <c r="P1985" s="836"/>
      <c r="Q1985" s="838">
        <v>0</v>
      </c>
      <c r="R1985" s="833"/>
      <c r="S1985" s="838">
        <v>0</v>
      </c>
      <c r="T1985" s="837"/>
      <c r="U1985" s="839">
        <v>0</v>
      </c>
    </row>
    <row r="1986" spans="1:21" ht="14.45" customHeight="1" x14ac:dyDescent="0.2">
      <c r="A1986" s="832">
        <v>11</v>
      </c>
      <c r="B1986" s="833" t="s">
        <v>2224</v>
      </c>
      <c r="C1986" s="833" t="s">
        <v>2230</v>
      </c>
      <c r="D1986" s="834" t="s">
        <v>4292</v>
      </c>
      <c r="E1986" s="835" t="s">
        <v>2246</v>
      </c>
      <c r="F1986" s="833" t="s">
        <v>2227</v>
      </c>
      <c r="G1986" s="833" t="s">
        <v>2274</v>
      </c>
      <c r="H1986" s="833" t="s">
        <v>606</v>
      </c>
      <c r="I1986" s="833" t="s">
        <v>3638</v>
      </c>
      <c r="J1986" s="833" t="s">
        <v>2276</v>
      </c>
      <c r="K1986" s="833"/>
      <c r="L1986" s="836">
        <v>705.67</v>
      </c>
      <c r="M1986" s="836">
        <v>705.67</v>
      </c>
      <c r="N1986" s="833">
        <v>1</v>
      </c>
      <c r="O1986" s="837">
        <v>1</v>
      </c>
      <c r="P1986" s="836"/>
      <c r="Q1986" s="838">
        <v>0</v>
      </c>
      <c r="R1986" s="833"/>
      <c r="S1986" s="838">
        <v>0</v>
      </c>
      <c r="T1986" s="837"/>
      <c r="U1986" s="839">
        <v>0</v>
      </c>
    </row>
    <row r="1987" spans="1:21" ht="14.45" customHeight="1" x14ac:dyDescent="0.2">
      <c r="A1987" s="832">
        <v>11</v>
      </c>
      <c r="B1987" s="833" t="s">
        <v>2224</v>
      </c>
      <c r="C1987" s="833" t="s">
        <v>2230</v>
      </c>
      <c r="D1987" s="834" t="s">
        <v>4292</v>
      </c>
      <c r="E1987" s="835" t="s">
        <v>2246</v>
      </c>
      <c r="F1987" s="833" t="s">
        <v>2227</v>
      </c>
      <c r="G1987" s="833" t="s">
        <v>2274</v>
      </c>
      <c r="H1987" s="833" t="s">
        <v>606</v>
      </c>
      <c r="I1987" s="833" t="s">
        <v>2505</v>
      </c>
      <c r="J1987" s="833" t="s">
        <v>2276</v>
      </c>
      <c r="K1987" s="833"/>
      <c r="L1987" s="836">
        <v>600</v>
      </c>
      <c r="M1987" s="836">
        <v>1800</v>
      </c>
      <c r="N1987" s="833">
        <v>3</v>
      </c>
      <c r="O1987" s="837">
        <v>3</v>
      </c>
      <c r="P1987" s="836">
        <v>1200</v>
      </c>
      <c r="Q1987" s="838">
        <v>0.66666666666666663</v>
      </c>
      <c r="R1987" s="833">
        <v>2</v>
      </c>
      <c r="S1987" s="838">
        <v>0.66666666666666663</v>
      </c>
      <c r="T1987" s="837">
        <v>2</v>
      </c>
      <c r="U1987" s="839">
        <v>0.66666666666666663</v>
      </c>
    </row>
    <row r="1988" spans="1:21" ht="14.45" customHeight="1" x14ac:dyDescent="0.2">
      <c r="A1988" s="832">
        <v>11</v>
      </c>
      <c r="B1988" s="833" t="s">
        <v>2224</v>
      </c>
      <c r="C1988" s="833" t="s">
        <v>2230</v>
      </c>
      <c r="D1988" s="834" t="s">
        <v>4292</v>
      </c>
      <c r="E1988" s="835" t="s">
        <v>2246</v>
      </c>
      <c r="F1988" s="833" t="s">
        <v>2227</v>
      </c>
      <c r="G1988" s="833" t="s">
        <v>2274</v>
      </c>
      <c r="H1988" s="833" t="s">
        <v>606</v>
      </c>
      <c r="I1988" s="833" t="s">
        <v>2849</v>
      </c>
      <c r="J1988" s="833" t="s">
        <v>2276</v>
      </c>
      <c r="K1988" s="833"/>
      <c r="L1988" s="836">
        <v>600</v>
      </c>
      <c r="M1988" s="836">
        <v>600</v>
      </c>
      <c r="N1988" s="833">
        <v>1</v>
      </c>
      <c r="O1988" s="837">
        <v>1</v>
      </c>
      <c r="P1988" s="836">
        <v>600</v>
      </c>
      <c r="Q1988" s="838">
        <v>1</v>
      </c>
      <c r="R1988" s="833">
        <v>1</v>
      </c>
      <c r="S1988" s="838">
        <v>1</v>
      </c>
      <c r="T1988" s="837">
        <v>1</v>
      </c>
      <c r="U1988" s="839">
        <v>1</v>
      </c>
    </row>
    <row r="1989" spans="1:21" ht="14.45" customHeight="1" x14ac:dyDescent="0.2">
      <c r="A1989" s="832">
        <v>11</v>
      </c>
      <c r="B1989" s="833" t="s">
        <v>2224</v>
      </c>
      <c r="C1989" s="833" t="s">
        <v>2230</v>
      </c>
      <c r="D1989" s="834" t="s">
        <v>4292</v>
      </c>
      <c r="E1989" s="835" t="s">
        <v>2246</v>
      </c>
      <c r="F1989" s="833" t="s">
        <v>2227</v>
      </c>
      <c r="G1989" s="833" t="s">
        <v>2274</v>
      </c>
      <c r="H1989" s="833" t="s">
        <v>606</v>
      </c>
      <c r="I1989" s="833" t="s">
        <v>2483</v>
      </c>
      <c r="J1989" s="833" t="s">
        <v>2484</v>
      </c>
      <c r="K1989" s="833" t="s">
        <v>2485</v>
      </c>
      <c r="L1989" s="836">
        <v>0</v>
      </c>
      <c r="M1989" s="836">
        <v>0</v>
      </c>
      <c r="N1989" s="833">
        <v>1</v>
      </c>
      <c r="O1989" s="837">
        <v>1</v>
      </c>
      <c r="P1989" s="836"/>
      <c r="Q1989" s="838"/>
      <c r="R1989" s="833"/>
      <c r="S1989" s="838">
        <v>0</v>
      </c>
      <c r="T1989" s="837"/>
      <c r="U1989" s="839">
        <v>0</v>
      </c>
    </row>
    <row r="1990" spans="1:21" ht="14.45" customHeight="1" x14ac:dyDescent="0.2">
      <c r="A1990" s="832">
        <v>11</v>
      </c>
      <c r="B1990" s="833" t="s">
        <v>2224</v>
      </c>
      <c r="C1990" s="833" t="s">
        <v>2230</v>
      </c>
      <c r="D1990" s="834" t="s">
        <v>4292</v>
      </c>
      <c r="E1990" s="835" t="s">
        <v>2246</v>
      </c>
      <c r="F1990" s="833" t="s">
        <v>2227</v>
      </c>
      <c r="G1990" s="833" t="s">
        <v>2274</v>
      </c>
      <c r="H1990" s="833" t="s">
        <v>606</v>
      </c>
      <c r="I1990" s="833" t="s">
        <v>2486</v>
      </c>
      <c r="J1990" s="833" t="s">
        <v>2487</v>
      </c>
      <c r="K1990" s="833" t="s">
        <v>2488</v>
      </c>
      <c r="L1990" s="836">
        <v>0</v>
      </c>
      <c r="M1990" s="836">
        <v>0</v>
      </c>
      <c r="N1990" s="833">
        <v>67</v>
      </c>
      <c r="O1990" s="837">
        <v>58</v>
      </c>
      <c r="P1990" s="836"/>
      <c r="Q1990" s="838"/>
      <c r="R1990" s="833"/>
      <c r="S1990" s="838">
        <v>0</v>
      </c>
      <c r="T1990" s="837"/>
      <c r="U1990" s="839">
        <v>0</v>
      </c>
    </row>
    <row r="1991" spans="1:21" ht="14.45" customHeight="1" x14ac:dyDescent="0.2">
      <c r="A1991" s="832">
        <v>11</v>
      </c>
      <c r="B1991" s="833" t="s">
        <v>2224</v>
      </c>
      <c r="C1991" s="833" t="s">
        <v>2230</v>
      </c>
      <c r="D1991" s="834" t="s">
        <v>4292</v>
      </c>
      <c r="E1991" s="835" t="s">
        <v>2246</v>
      </c>
      <c r="F1991" s="833" t="s">
        <v>2227</v>
      </c>
      <c r="G1991" s="833" t="s">
        <v>2274</v>
      </c>
      <c r="H1991" s="833" t="s">
        <v>606</v>
      </c>
      <c r="I1991" s="833" t="s">
        <v>3012</v>
      </c>
      <c r="J1991" s="833" t="s">
        <v>3013</v>
      </c>
      <c r="K1991" s="833" t="s">
        <v>3014</v>
      </c>
      <c r="L1991" s="836">
        <v>400.2</v>
      </c>
      <c r="M1991" s="836">
        <v>800.4</v>
      </c>
      <c r="N1991" s="833">
        <v>2</v>
      </c>
      <c r="O1991" s="837">
        <v>1</v>
      </c>
      <c r="P1991" s="836"/>
      <c r="Q1991" s="838">
        <v>0</v>
      </c>
      <c r="R1991" s="833"/>
      <c r="S1991" s="838">
        <v>0</v>
      </c>
      <c r="T1991" s="837"/>
      <c r="U1991" s="839">
        <v>0</v>
      </c>
    </row>
    <row r="1992" spans="1:21" ht="14.45" customHeight="1" x14ac:dyDescent="0.2">
      <c r="A1992" s="832">
        <v>11</v>
      </c>
      <c r="B1992" s="833" t="s">
        <v>2224</v>
      </c>
      <c r="C1992" s="833" t="s">
        <v>2230</v>
      </c>
      <c r="D1992" s="834" t="s">
        <v>4292</v>
      </c>
      <c r="E1992" s="835" t="s">
        <v>2246</v>
      </c>
      <c r="F1992" s="833" t="s">
        <v>2227</v>
      </c>
      <c r="G1992" s="833" t="s">
        <v>2274</v>
      </c>
      <c r="H1992" s="833" t="s">
        <v>606</v>
      </c>
      <c r="I1992" s="833" t="s">
        <v>2347</v>
      </c>
      <c r="J1992" s="833" t="s">
        <v>2348</v>
      </c>
      <c r="K1992" s="833" t="s">
        <v>2280</v>
      </c>
      <c r="L1992" s="836">
        <v>0</v>
      </c>
      <c r="M1992" s="836">
        <v>0</v>
      </c>
      <c r="N1992" s="833">
        <v>3</v>
      </c>
      <c r="O1992" s="837">
        <v>2</v>
      </c>
      <c r="P1992" s="836"/>
      <c r="Q1992" s="838"/>
      <c r="R1992" s="833"/>
      <c r="S1992" s="838">
        <v>0</v>
      </c>
      <c r="T1992" s="837"/>
      <c r="U1992" s="839">
        <v>0</v>
      </c>
    </row>
    <row r="1993" spans="1:21" ht="14.45" customHeight="1" x14ac:dyDescent="0.2">
      <c r="A1993" s="832">
        <v>11</v>
      </c>
      <c r="B1993" s="833" t="s">
        <v>2224</v>
      </c>
      <c r="C1993" s="833" t="s">
        <v>2230</v>
      </c>
      <c r="D1993" s="834" t="s">
        <v>4292</v>
      </c>
      <c r="E1993" s="835" t="s">
        <v>2246</v>
      </c>
      <c r="F1993" s="833" t="s">
        <v>2227</v>
      </c>
      <c r="G1993" s="833" t="s">
        <v>2274</v>
      </c>
      <c r="H1993" s="833" t="s">
        <v>606</v>
      </c>
      <c r="I1993" s="833" t="s">
        <v>2694</v>
      </c>
      <c r="J1993" s="833" t="s">
        <v>3330</v>
      </c>
      <c r="K1993" s="833" t="s">
        <v>3331</v>
      </c>
      <c r="L1993" s="836">
        <v>250</v>
      </c>
      <c r="M1993" s="836">
        <v>250</v>
      </c>
      <c r="N1993" s="833">
        <v>1</v>
      </c>
      <c r="O1993" s="837">
        <v>1</v>
      </c>
      <c r="P1993" s="836">
        <v>250</v>
      </c>
      <c r="Q1993" s="838">
        <v>1</v>
      </c>
      <c r="R1993" s="833">
        <v>1</v>
      </c>
      <c r="S1993" s="838">
        <v>1</v>
      </c>
      <c r="T1993" s="837">
        <v>1</v>
      </c>
      <c r="U1993" s="839">
        <v>1</v>
      </c>
    </row>
    <row r="1994" spans="1:21" ht="14.45" customHeight="1" x14ac:dyDescent="0.2">
      <c r="A1994" s="832">
        <v>11</v>
      </c>
      <c r="B1994" s="833" t="s">
        <v>2224</v>
      </c>
      <c r="C1994" s="833" t="s">
        <v>2230</v>
      </c>
      <c r="D1994" s="834" t="s">
        <v>4292</v>
      </c>
      <c r="E1994" s="835" t="s">
        <v>2246</v>
      </c>
      <c r="F1994" s="833" t="s">
        <v>2227</v>
      </c>
      <c r="G1994" s="833" t="s">
        <v>2274</v>
      </c>
      <c r="H1994" s="833" t="s">
        <v>606</v>
      </c>
      <c r="I1994" s="833" t="s">
        <v>3833</v>
      </c>
      <c r="J1994" s="833" t="s">
        <v>2276</v>
      </c>
      <c r="K1994" s="833"/>
      <c r="L1994" s="836">
        <v>3000</v>
      </c>
      <c r="M1994" s="836">
        <v>3000</v>
      </c>
      <c r="N1994" s="833">
        <v>1</v>
      </c>
      <c r="O1994" s="837">
        <v>1</v>
      </c>
      <c r="P1994" s="836"/>
      <c r="Q1994" s="838">
        <v>0</v>
      </c>
      <c r="R1994" s="833"/>
      <c r="S1994" s="838">
        <v>0</v>
      </c>
      <c r="T1994" s="837"/>
      <c r="U1994" s="839">
        <v>0</v>
      </c>
    </row>
    <row r="1995" spans="1:21" ht="14.45" customHeight="1" x14ac:dyDescent="0.2">
      <c r="A1995" s="832">
        <v>11</v>
      </c>
      <c r="B1995" s="833" t="s">
        <v>2224</v>
      </c>
      <c r="C1995" s="833" t="s">
        <v>2230</v>
      </c>
      <c r="D1995" s="834" t="s">
        <v>4292</v>
      </c>
      <c r="E1995" s="835" t="s">
        <v>2246</v>
      </c>
      <c r="F1995" s="833" t="s">
        <v>2227</v>
      </c>
      <c r="G1995" s="833" t="s">
        <v>2274</v>
      </c>
      <c r="H1995" s="833" t="s">
        <v>606</v>
      </c>
      <c r="I1995" s="833" t="s">
        <v>3896</v>
      </c>
      <c r="J1995" s="833" t="s">
        <v>2276</v>
      </c>
      <c r="K1995" s="833"/>
      <c r="L1995" s="836">
        <v>1915</v>
      </c>
      <c r="M1995" s="836">
        <v>1915</v>
      </c>
      <c r="N1995" s="833">
        <v>1</v>
      </c>
      <c r="O1995" s="837">
        <v>1</v>
      </c>
      <c r="P1995" s="836"/>
      <c r="Q1995" s="838">
        <v>0</v>
      </c>
      <c r="R1995" s="833"/>
      <c r="S1995" s="838">
        <v>0</v>
      </c>
      <c r="T1995" s="837"/>
      <c r="U1995" s="839">
        <v>0</v>
      </c>
    </row>
    <row r="1996" spans="1:21" ht="14.45" customHeight="1" x14ac:dyDescent="0.2">
      <c r="A1996" s="832">
        <v>11</v>
      </c>
      <c r="B1996" s="833" t="s">
        <v>2224</v>
      </c>
      <c r="C1996" s="833" t="s">
        <v>2230</v>
      </c>
      <c r="D1996" s="834" t="s">
        <v>4292</v>
      </c>
      <c r="E1996" s="835" t="s">
        <v>2246</v>
      </c>
      <c r="F1996" s="833" t="s">
        <v>2227</v>
      </c>
      <c r="G1996" s="833" t="s">
        <v>2274</v>
      </c>
      <c r="H1996" s="833" t="s">
        <v>606</v>
      </c>
      <c r="I1996" s="833" t="s">
        <v>3897</v>
      </c>
      <c r="J1996" s="833" t="s">
        <v>2276</v>
      </c>
      <c r="K1996" s="833"/>
      <c r="L1996" s="836">
        <v>350</v>
      </c>
      <c r="M1996" s="836">
        <v>350</v>
      </c>
      <c r="N1996" s="833">
        <v>1</v>
      </c>
      <c r="O1996" s="837">
        <v>1</v>
      </c>
      <c r="P1996" s="836"/>
      <c r="Q1996" s="838">
        <v>0</v>
      </c>
      <c r="R1996" s="833"/>
      <c r="S1996" s="838">
        <v>0</v>
      </c>
      <c r="T1996" s="837"/>
      <c r="U1996" s="839">
        <v>0</v>
      </c>
    </row>
    <row r="1997" spans="1:21" ht="14.45" customHeight="1" x14ac:dyDescent="0.2">
      <c r="A1997" s="832">
        <v>11</v>
      </c>
      <c r="B1997" s="833" t="s">
        <v>2224</v>
      </c>
      <c r="C1997" s="833" t="s">
        <v>2230</v>
      </c>
      <c r="D1997" s="834" t="s">
        <v>4292</v>
      </c>
      <c r="E1997" s="835" t="s">
        <v>2246</v>
      </c>
      <c r="F1997" s="833" t="s">
        <v>2227</v>
      </c>
      <c r="G1997" s="833" t="s">
        <v>2274</v>
      </c>
      <c r="H1997" s="833" t="s">
        <v>606</v>
      </c>
      <c r="I1997" s="833" t="s">
        <v>2320</v>
      </c>
      <c r="J1997" s="833" t="s">
        <v>2271</v>
      </c>
      <c r="K1997" s="833" t="s">
        <v>2272</v>
      </c>
      <c r="L1997" s="836">
        <v>562.03</v>
      </c>
      <c r="M1997" s="836">
        <v>562.03</v>
      </c>
      <c r="N1997" s="833">
        <v>1</v>
      </c>
      <c r="O1997" s="837">
        <v>1</v>
      </c>
      <c r="P1997" s="836">
        <v>562.03</v>
      </c>
      <c r="Q1997" s="838">
        <v>1</v>
      </c>
      <c r="R1997" s="833">
        <v>1</v>
      </c>
      <c r="S1997" s="838">
        <v>1</v>
      </c>
      <c r="T1997" s="837">
        <v>1</v>
      </c>
      <c r="U1997" s="839">
        <v>1</v>
      </c>
    </row>
    <row r="1998" spans="1:21" ht="14.45" customHeight="1" x14ac:dyDescent="0.2">
      <c r="A1998" s="832">
        <v>11</v>
      </c>
      <c r="B1998" s="833" t="s">
        <v>2224</v>
      </c>
      <c r="C1998" s="833" t="s">
        <v>2230</v>
      </c>
      <c r="D1998" s="834" t="s">
        <v>4292</v>
      </c>
      <c r="E1998" s="835" t="s">
        <v>2246</v>
      </c>
      <c r="F1998" s="833" t="s">
        <v>2227</v>
      </c>
      <c r="G1998" s="833" t="s">
        <v>2274</v>
      </c>
      <c r="H1998" s="833" t="s">
        <v>606</v>
      </c>
      <c r="I1998" s="833" t="s">
        <v>2281</v>
      </c>
      <c r="J1998" s="833" t="s">
        <v>2282</v>
      </c>
      <c r="K1998" s="833" t="s">
        <v>2283</v>
      </c>
      <c r="L1998" s="836">
        <v>249.55</v>
      </c>
      <c r="M1998" s="836">
        <v>2495.5</v>
      </c>
      <c r="N1998" s="833">
        <v>10</v>
      </c>
      <c r="O1998" s="837">
        <v>5</v>
      </c>
      <c r="P1998" s="836">
        <v>998.2</v>
      </c>
      <c r="Q1998" s="838">
        <v>0.4</v>
      </c>
      <c r="R1998" s="833">
        <v>4</v>
      </c>
      <c r="S1998" s="838">
        <v>0.4</v>
      </c>
      <c r="T1998" s="837">
        <v>2</v>
      </c>
      <c r="U1998" s="839">
        <v>0.4</v>
      </c>
    </row>
    <row r="1999" spans="1:21" ht="14.45" customHeight="1" x14ac:dyDescent="0.2">
      <c r="A1999" s="832">
        <v>11</v>
      </c>
      <c r="B1999" s="833" t="s">
        <v>2224</v>
      </c>
      <c r="C1999" s="833" t="s">
        <v>2230</v>
      </c>
      <c r="D1999" s="834" t="s">
        <v>4292</v>
      </c>
      <c r="E1999" s="835" t="s">
        <v>2246</v>
      </c>
      <c r="F1999" s="833" t="s">
        <v>2227</v>
      </c>
      <c r="G1999" s="833" t="s">
        <v>2274</v>
      </c>
      <c r="H1999" s="833" t="s">
        <v>606</v>
      </c>
      <c r="I1999" s="833" t="s">
        <v>2284</v>
      </c>
      <c r="J1999" s="833" t="s">
        <v>2285</v>
      </c>
      <c r="K1999" s="833" t="s">
        <v>2286</v>
      </c>
      <c r="L1999" s="836">
        <v>400.2</v>
      </c>
      <c r="M1999" s="836">
        <v>400.2</v>
      </c>
      <c r="N1999" s="833">
        <v>1</v>
      </c>
      <c r="O1999" s="837">
        <v>1</v>
      </c>
      <c r="P1999" s="836">
        <v>400.2</v>
      </c>
      <c r="Q1999" s="838">
        <v>1</v>
      </c>
      <c r="R1999" s="833">
        <v>1</v>
      </c>
      <c r="S1999" s="838">
        <v>1</v>
      </c>
      <c r="T1999" s="837">
        <v>1</v>
      </c>
      <c r="U1999" s="839">
        <v>1</v>
      </c>
    </row>
    <row r="2000" spans="1:21" ht="14.45" customHeight="1" x14ac:dyDescent="0.2">
      <c r="A2000" s="832">
        <v>11</v>
      </c>
      <c r="B2000" s="833" t="s">
        <v>2224</v>
      </c>
      <c r="C2000" s="833" t="s">
        <v>2230</v>
      </c>
      <c r="D2000" s="834" t="s">
        <v>4292</v>
      </c>
      <c r="E2000" s="835" t="s">
        <v>2246</v>
      </c>
      <c r="F2000" s="833" t="s">
        <v>2227</v>
      </c>
      <c r="G2000" s="833" t="s">
        <v>2274</v>
      </c>
      <c r="H2000" s="833" t="s">
        <v>606</v>
      </c>
      <c r="I2000" s="833" t="s">
        <v>2307</v>
      </c>
      <c r="J2000" s="833" t="s">
        <v>2308</v>
      </c>
      <c r="K2000" s="833" t="s">
        <v>2309</v>
      </c>
      <c r="L2000" s="836">
        <v>971.25</v>
      </c>
      <c r="M2000" s="836">
        <v>971.25</v>
      </c>
      <c r="N2000" s="833">
        <v>1</v>
      </c>
      <c r="O2000" s="837">
        <v>1</v>
      </c>
      <c r="P2000" s="836">
        <v>971.25</v>
      </c>
      <c r="Q2000" s="838">
        <v>1</v>
      </c>
      <c r="R2000" s="833">
        <v>1</v>
      </c>
      <c r="S2000" s="838">
        <v>1</v>
      </c>
      <c r="T2000" s="837">
        <v>1</v>
      </c>
      <c r="U2000" s="839">
        <v>1</v>
      </c>
    </row>
    <row r="2001" spans="1:21" ht="14.45" customHeight="1" x14ac:dyDescent="0.2">
      <c r="A2001" s="832">
        <v>11</v>
      </c>
      <c r="B2001" s="833" t="s">
        <v>2224</v>
      </c>
      <c r="C2001" s="833" t="s">
        <v>2230</v>
      </c>
      <c r="D2001" s="834" t="s">
        <v>4292</v>
      </c>
      <c r="E2001" s="835" t="s">
        <v>2246</v>
      </c>
      <c r="F2001" s="833" t="s">
        <v>2227</v>
      </c>
      <c r="G2001" s="833" t="s">
        <v>2274</v>
      </c>
      <c r="H2001" s="833" t="s">
        <v>606</v>
      </c>
      <c r="I2001" s="833" t="s">
        <v>2310</v>
      </c>
      <c r="J2001" s="833" t="s">
        <v>2311</v>
      </c>
      <c r="K2001" s="833" t="s">
        <v>2312</v>
      </c>
      <c r="L2001" s="836">
        <v>748.12</v>
      </c>
      <c r="M2001" s="836">
        <v>748.12</v>
      </c>
      <c r="N2001" s="833">
        <v>1</v>
      </c>
      <c r="O2001" s="837">
        <v>1</v>
      </c>
      <c r="P2001" s="836">
        <v>748.12</v>
      </c>
      <c r="Q2001" s="838">
        <v>1</v>
      </c>
      <c r="R2001" s="833">
        <v>1</v>
      </c>
      <c r="S2001" s="838">
        <v>1</v>
      </c>
      <c r="T2001" s="837">
        <v>1</v>
      </c>
      <c r="U2001" s="839">
        <v>1</v>
      </c>
    </row>
    <row r="2002" spans="1:21" ht="14.45" customHeight="1" x14ac:dyDescent="0.2">
      <c r="A2002" s="832">
        <v>11</v>
      </c>
      <c r="B2002" s="833" t="s">
        <v>2224</v>
      </c>
      <c r="C2002" s="833" t="s">
        <v>2230</v>
      </c>
      <c r="D2002" s="834" t="s">
        <v>4292</v>
      </c>
      <c r="E2002" s="835" t="s">
        <v>2246</v>
      </c>
      <c r="F2002" s="833" t="s">
        <v>2227</v>
      </c>
      <c r="G2002" s="833" t="s">
        <v>2274</v>
      </c>
      <c r="H2002" s="833" t="s">
        <v>606</v>
      </c>
      <c r="I2002" s="833" t="s">
        <v>3898</v>
      </c>
      <c r="J2002" s="833" t="s">
        <v>2721</v>
      </c>
      <c r="K2002" s="833" t="s">
        <v>3561</v>
      </c>
      <c r="L2002" s="836">
        <v>1599.65</v>
      </c>
      <c r="M2002" s="836">
        <v>1599.65</v>
      </c>
      <c r="N2002" s="833">
        <v>1</v>
      </c>
      <c r="O2002" s="837">
        <v>1</v>
      </c>
      <c r="P2002" s="836">
        <v>1599.65</v>
      </c>
      <c r="Q2002" s="838">
        <v>1</v>
      </c>
      <c r="R2002" s="833">
        <v>1</v>
      </c>
      <c r="S2002" s="838">
        <v>1</v>
      </c>
      <c r="T2002" s="837">
        <v>1</v>
      </c>
      <c r="U2002" s="839">
        <v>1</v>
      </c>
    </row>
    <row r="2003" spans="1:21" ht="14.45" customHeight="1" x14ac:dyDescent="0.2">
      <c r="A2003" s="832">
        <v>11</v>
      </c>
      <c r="B2003" s="833" t="s">
        <v>2224</v>
      </c>
      <c r="C2003" s="833" t="s">
        <v>2230</v>
      </c>
      <c r="D2003" s="834" t="s">
        <v>4292</v>
      </c>
      <c r="E2003" s="835" t="s">
        <v>2246</v>
      </c>
      <c r="F2003" s="833" t="s">
        <v>2227</v>
      </c>
      <c r="G2003" s="833" t="s">
        <v>2274</v>
      </c>
      <c r="H2003" s="833" t="s">
        <v>606</v>
      </c>
      <c r="I2003" s="833" t="s">
        <v>3899</v>
      </c>
      <c r="J2003" s="833" t="s">
        <v>3900</v>
      </c>
      <c r="K2003" s="833" t="s">
        <v>3901</v>
      </c>
      <c r="L2003" s="836">
        <v>176.64</v>
      </c>
      <c r="M2003" s="836">
        <v>176.64</v>
      </c>
      <c r="N2003" s="833">
        <v>1</v>
      </c>
      <c r="O2003" s="837">
        <v>1</v>
      </c>
      <c r="P2003" s="836">
        <v>176.64</v>
      </c>
      <c r="Q2003" s="838">
        <v>1</v>
      </c>
      <c r="R2003" s="833">
        <v>1</v>
      </c>
      <c r="S2003" s="838">
        <v>1</v>
      </c>
      <c r="T2003" s="837">
        <v>1</v>
      </c>
      <c r="U2003" s="839">
        <v>1</v>
      </c>
    </row>
    <row r="2004" spans="1:21" ht="14.45" customHeight="1" x14ac:dyDescent="0.2">
      <c r="A2004" s="832">
        <v>11</v>
      </c>
      <c r="B2004" s="833" t="s">
        <v>2224</v>
      </c>
      <c r="C2004" s="833" t="s">
        <v>2230</v>
      </c>
      <c r="D2004" s="834" t="s">
        <v>4292</v>
      </c>
      <c r="E2004" s="835" t="s">
        <v>2246</v>
      </c>
      <c r="F2004" s="833" t="s">
        <v>2227</v>
      </c>
      <c r="G2004" s="833" t="s">
        <v>2274</v>
      </c>
      <c r="H2004" s="833" t="s">
        <v>606</v>
      </c>
      <c r="I2004" s="833" t="s">
        <v>3902</v>
      </c>
      <c r="J2004" s="833" t="s">
        <v>3903</v>
      </c>
      <c r="K2004" s="833" t="s">
        <v>3904</v>
      </c>
      <c r="L2004" s="836">
        <v>1173.43</v>
      </c>
      <c r="M2004" s="836">
        <v>1173.43</v>
      </c>
      <c r="N2004" s="833">
        <v>1</v>
      </c>
      <c r="O2004" s="837">
        <v>1</v>
      </c>
      <c r="P2004" s="836"/>
      <c r="Q2004" s="838">
        <v>0</v>
      </c>
      <c r="R2004" s="833"/>
      <c r="S2004" s="838">
        <v>0</v>
      </c>
      <c r="T2004" s="837"/>
      <c r="U2004" s="839">
        <v>0</v>
      </c>
    </row>
    <row r="2005" spans="1:21" ht="14.45" customHeight="1" x14ac:dyDescent="0.2">
      <c r="A2005" s="832">
        <v>11</v>
      </c>
      <c r="B2005" s="833" t="s">
        <v>2224</v>
      </c>
      <c r="C2005" s="833" t="s">
        <v>2230</v>
      </c>
      <c r="D2005" s="834" t="s">
        <v>4292</v>
      </c>
      <c r="E2005" s="835" t="s">
        <v>2246</v>
      </c>
      <c r="F2005" s="833" t="s">
        <v>2227</v>
      </c>
      <c r="G2005" s="833" t="s">
        <v>2274</v>
      </c>
      <c r="H2005" s="833" t="s">
        <v>606</v>
      </c>
      <c r="I2005" s="833" t="s">
        <v>2779</v>
      </c>
      <c r="J2005" s="833" t="s">
        <v>2762</v>
      </c>
      <c r="K2005" s="833" t="s">
        <v>2763</v>
      </c>
      <c r="L2005" s="836">
        <v>1382.99</v>
      </c>
      <c r="M2005" s="836">
        <v>27659.800000000003</v>
      </c>
      <c r="N2005" s="833">
        <v>20</v>
      </c>
      <c r="O2005" s="837">
        <v>13</v>
      </c>
      <c r="P2005" s="836">
        <v>23510.83</v>
      </c>
      <c r="Q2005" s="838">
        <v>0.85</v>
      </c>
      <c r="R2005" s="833">
        <v>17</v>
      </c>
      <c r="S2005" s="838">
        <v>0.85</v>
      </c>
      <c r="T2005" s="837">
        <v>11</v>
      </c>
      <c r="U2005" s="839">
        <v>0.84615384615384615</v>
      </c>
    </row>
    <row r="2006" spans="1:21" ht="14.45" customHeight="1" x14ac:dyDescent="0.2">
      <c r="A2006" s="832">
        <v>11</v>
      </c>
      <c r="B2006" s="833" t="s">
        <v>2224</v>
      </c>
      <c r="C2006" s="833" t="s">
        <v>2230</v>
      </c>
      <c r="D2006" s="834" t="s">
        <v>4292</v>
      </c>
      <c r="E2006" s="835" t="s">
        <v>2246</v>
      </c>
      <c r="F2006" s="833" t="s">
        <v>2227</v>
      </c>
      <c r="G2006" s="833" t="s">
        <v>2274</v>
      </c>
      <c r="H2006" s="833" t="s">
        <v>606</v>
      </c>
      <c r="I2006" s="833" t="s">
        <v>3905</v>
      </c>
      <c r="J2006" s="833" t="s">
        <v>2287</v>
      </c>
      <c r="K2006" s="833" t="s">
        <v>3906</v>
      </c>
      <c r="L2006" s="836">
        <v>245.42</v>
      </c>
      <c r="M2006" s="836">
        <v>245.42</v>
      </c>
      <c r="N2006" s="833">
        <v>1</v>
      </c>
      <c r="O2006" s="837">
        <v>1</v>
      </c>
      <c r="P2006" s="836">
        <v>245.42</v>
      </c>
      <c r="Q2006" s="838">
        <v>1</v>
      </c>
      <c r="R2006" s="833">
        <v>1</v>
      </c>
      <c r="S2006" s="838">
        <v>1</v>
      </c>
      <c r="T2006" s="837">
        <v>1</v>
      </c>
      <c r="U2006" s="839">
        <v>1</v>
      </c>
    </row>
    <row r="2007" spans="1:21" ht="14.45" customHeight="1" x14ac:dyDescent="0.2">
      <c r="A2007" s="832">
        <v>11</v>
      </c>
      <c r="B2007" s="833" t="s">
        <v>2224</v>
      </c>
      <c r="C2007" s="833" t="s">
        <v>2230</v>
      </c>
      <c r="D2007" s="834" t="s">
        <v>4292</v>
      </c>
      <c r="E2007" s="835" t="s">
        <v>2246</v>
      </c>
      <c r="F2007" s="833" t="s">
        <v>2227</v>
      </c>
      <c r="G2007" s="833" t="s">
        <v>2274</v>
      </c>
      <c r="H2007" s="833" t="s">
        <v>606</v>
      </c>
      <c r="I2007" s="833" t="s">
        <v>3907</v>
      </c>
      <c r="J2007" s="833" t="s">
        <v>3908</v>
      </c>
      <c r="K2007" s="833" t="s">
        <v>3909</v>
      </c>
      <c r="L2007" s="836">
        <v>3799.6</v>
      </c>
      <c r="M2007" s="836">
        <v>7599.2</v>
      </c>
      <c r="N2007" s="833">
        <v>2</v>
      </c>
      <c r="O2007" s="837">
        <v>2</v>
      </c>
      <c r="P2007" s="836"/>
      <c r="Q2007" s="838">
        <v>0</v>
      </c>
      <c r="R2007" s="833"/>
      <c r="S2007" s="838">
        <v>0</v>
      </c>
      <c r="T2007" s="837"/>
      <c r="U2007" s="839">
        <v>0</v>
      </c>
    </row>
    <row r="2008" spans="1:21" ht="14.45" customHeight="1" x14ac:dyDescent="0.2">
      <c r="A2008" s="832">
        <v>11</v>
      </c>
      <c r="B2008" s="833" t="s">
        <v>2224</v>
      </c>
      <c r="C2008" s="833" t="s">
        <v>2230</v>
      </c>
      <c r="D2008" s="834" t="s">
        <v>4292</v>
      </c>
      <c r="E2008" s="835" t="s">
        <v>2246</v>
      </c>
      <c r="F2008" s="833" t="s">
        <v>2227</v>
      </c>
      <c r="G2008" s="833" t="s">
        <v>2703</v>
      </c>
      <c r="H2008" s="833" t="s">
        <v>606</v>
      </c>
      <c r="I2008" s="833" t="s">
        <v>2704</v>
      </c>
      <c r="J2008" s="833" t="s">
        <v>2705</v>
      </c>
      <c r="K2008" s="833" t="s">
        <v>2706</v>
      </c>
      <c r="L2008" s="836">
        <v>0</v>
      </c>
      <c r="M2008" s="836">
        <v>0</v>
      </c>
      <c r="N2008" s="833">
        <v>3</v>
      </c>
      <c r="O2008" s="837">
        <v>3</v>
      </c>
      <c r="P2008" s="836"/>
      <c r="Q2008" s="838"/>
      <c r="R2008" s="833"/>
      <c r="S2008" s="838">
        <v>0</v>
      </c>
      <c r="T2008" s="837"/>
      <c r="U2008" s="839">
        <v>0</v>
      </c>
    </row>
    <row r="2009" spans="1:21" ht="14.45" customHeight="1" x14ac:dyDescent="0.2">
      <c r="A2009" s="832">
        <v>11</v>
      </c>
      <c r="B2009" s="833" t="s">
        <v>2224</v>
      </c>
      <c r="C2009" s="833" t="s">
        <v>2230</v>
      </c>
      <c r="D2009" s="834" t="s">
        <v>4292</v>
      </c>
      <c r="E2009" s="835" t="s">
        <v>2246</v>
      </c>
      <c r="F2009" s="833" t="s">
        <v>2227</v>
      </c>
      <c r="G2009" s="833" t="s">
        <v>2269</v>
      </c>
      <c r="H2009" s="833" t="s">
        <v>606</v>
      </c>
      <c r="I2009" s="833" t="s">
        <v>2302</v>
      </c>
      <c r="J2009" s="833" t="s">
        <v>2311</v>
      </c>
      <c r="K2009" s="833" t="s">
        <v>2324</v>
      </c>
      <c r="L2009" s="836">
        <v>748.12</v>
      </c>
      <c r="M2009" s="836">
        <v>8229.32</v>
      </c>
      <c r="N2009" s="833">
        <v>11</v>
      </c>
      <c r="O2009" s="837">
        <v>11</v>
      </c>
      <c r="P2009" s="836">
        <v>7481.2</v>
      </c>
      <c r="Q2009" s="838">
        <v>0.90909090909090906</v>
      </c>
      <c r="R2009" s="833">
        <v>10</v>
      </c>
      <c r="S2009" s="838">
        <v>0.90909090909090906</v>
      </c>
      <c r="T2009" s="837">
        <v>10</v>
      </c>
      <c r="U2009" s="839">
        <v>0.90909090909090906</v>
      </c>
    </row>
    <row r="2010" spans="1:21" ht="14.45" customHeight="1" x14ac:dyDescent="0.2">
      <c r="A2010" s="832">
        <v>11</v>
      </c>
      <c r="B2010" s="833" t="s">
        <v>2224</v>
      </c>
      <c r="C2010" s="833" t="s">
        <v>2230</v>
      </c>
      <c r="D2010" s="834" t="s">
        <v>4292</v>
      </c>
      <c r="E2010" s="835" t="s">
        <v>2246</v>
      </c>
      <c r="F2010" s="833" t="s">
        <v>2227</v>
      </c>
      <c r="G2010" s="833" t="s">
        <v>2269</v>
      </c>
      <c r="H2010" s="833" t="s">
        <v>606</v>
      </c>
      <c r="I2010" s="833" t="s">
        <v>2349</v>
      </c>
      <c r="J2010" s="833" t="s">
        <v>2350</v>
      </c>
      <c r="K2010" s="833" t="s">
        <v>2351</v>
      </c>
      <c r="L2010" s="836">
        <v>1000</v>
      </c>
      <c r="M2010" s="836">
        <v>2000</v>
      </c>
      <c r="N2010" s="833">
        <v>2</v>
      </c>
      <c r="O2010" s="837">
        <v>2</v>
      </c>
      <c r="P2010" s="836">
        <v>1000</v>
      </c>
      <c r="Q2010" s="838">
        <v>0.5</v>
      </c>
      <c r="R2010" s="833">
        <v>1</v>
      </c>
      <c r="S2010" s="838">
        <v>0.5</v>
      </c>
      <c r="T2010" s="837">
        <v>1</v>
      </c>
      <c r="U2010" s="839">
        <v>0.5</v>
      </c>
    </row>
    <row r="2011" spans="1:21" ht="14.45" customHeight="1" x14ac:dyDescent="0.2">
      <c r="A2011" s="832">
        <v>11</v>
      </c>
      <c r="B2011" s="833" t="s">
        <v>2224</v>
      </c>
      <c r="C2011" s="833" t="s">
        <v>2230</v>
      </c>
      <c r="D2011" s="834" t="s">
        <v>4292</v>
      </c>
      <c r="E2011" s="835" t="s">
        <v>2246</v>
      </c>
      <c r="F2011" s="833" t="s">
        <v>2227</v>
      </c>
      <c r="G2011" s="833" t="s">
        <v>2269</v>
      </c>
      <c r="H2011" s="833" t="s">
        <v>606</v>
      </c>
      <c r="I2011" s="833" t="s">
        <v>2325</v>
      </c>
      <c r="J2011" s="833" t="s">
        <v>2326</v>
      </c>
      <c r="K2011" s="833" t="s">
        <v>2327</v>
      </c>
      <c r="L2011" s="836">
        <v>350</v>
      </c>
      <c r="M2011" s="836">
        <v>350</v>
      </c>
      <c r="N2011" s="833">
        <v>1</v>
      </c>
      <c r="O2011" s="837">
        <v>1</v>
      </c>
      <c r="P2011" s="836">
        <v>350</v>
      </c>
      <c r="Q2011" s="838">
        <v>1</v>
      </c>
      <c r="R2011" s="833">
        <v>1</v>
      </c>
      <c r="S2011" s="838">
        <v>1</v>
      </c>
      <c r="T2011" s="837">
        <v>1</v>
      </c>
      <c r="U2011" s="839">
        <v>1</v>
      </c>
    </row>
    <row r="2012" spans="1:21" ht="14.45" customHeight="1" x14ac:dyDescent="0.2">
      <c r="A2012" s="832">
        <v>11</v>
      </c>
      <c r="B2012" s="833" t="s">
        <v>2224</v>
      </c>
      <c r="C2012" s="833" t="s">
        <v>2230</v>
      </c>
      <c r="D2012" s="834" t="s">
        <v>4292</v>
      </c>
      <c r="E2012" s="835" t="s">
        <v>2246</v>
      </c>
      <c r="F2012" s="833" t="s">
        <v>2227</v>
      </c>
      <c r="G2012" s="833" t="s">
        <v>2269</v>
      </c>
      <c r="H2012" s="833" t="s">
        <v>606</v>
      </c>
      <c r="I2012" s="833" t="s">
        <v>2270</v>
      </c>
      <c r="J2012" s="833" t="s">
        <v>2271</v>
      </c>
      <c r="K2012" s="833" t="s">
        <v>2272</v>
      </c>
      <c r="L2012" s="836">
        <v>500</v>
      </c>
      <c r="M2012" s="836">
        <v>5000</v>
      </c>
      <c r="N2012" s="833">
        <v>10</v>
      </c>
      <c r="O2012" s="837">
        <v>10</v>
      </c>
      <c r="P2012" s="836">
        <v>5000</v>
      </c>
      <c r="Q2012" s="838">
        <v>1</v>
      </c>
      <c r="R2012" s="833">
        <v>10</v>
      </c>
      <c r="S2012" s="838">
        <v>1</v>
      </c>
      <c r="T2012" s="837">
        <v>10</v>
      </c>
      <c r="U2012" s="839">
        <v>1</v>
      </c>
    </row>
    <row r="2013" spans="1:21" ht="14.45" customHeight="1" x14ac:dyDescent="0.2">
      <c r="A2013" s="832">
        <v>11</v>
      </c>
      <c r="B2013" s="833" t="s">
        <v>2224</v>
      </c>
      <c r="C2013" s="833" t="s">
        <v>2230</v>
      </c>
      <c r="D2013" s="834" t="s">
        <v>4292</v>
      </c>
      <c r="E2013" s="835" t="s">
        <v>2246</v>
      </c>
      <c r="F2013" s="833" t="s">
        <v>2227</v>
      </c>
      <c r="G2013" s="833" t="s">
        <v>2269</v>
      </c>
      <c r="H2013" s="833" t="s">
        <v>606</v>
      </c>
      <c r="I2013" s="833" t="s">
        <v>3017</v>
      </c>
      <c r="J2013" s="833" t="s">
        <v>3018</v>
      </c>
      <c r="K2013" s="833" t="s">
        <v>3019</v>
      </c>
      <c r="L2013" s="836">
        <v>1600</v>
      </c>
      <c r="M2013" s="836">
        <v>1600</v>
      </c>
      <c r="N2013" s="833">
        <v>1</v>
      </c>
      <c r="O2013" s="837">
        <v>1</v>
      </c>
      <c r="P2013" s="836">
        <v>1600</v>
      </c>
      <c r="Q2013" s="838">
        <v>1</v>
      </c>
      <c r="R2013" s="833">
        <v>1</v>
      </c>
      <c r="S2013" s="838">
        <v>1</v>
      </c>
      <c r="T2013" s="837">
        <v>1</v>
      </c>
      <c r="U2013" s="839">
        <v>1</v>
      </c>
    </row>
    <row r="2014" spans="1:21" ht="14.45" customHeight="1" x14ac:dyDescent="0.2">
      <c r="A2014" s="832">
        <v>11</v>
      </c>
      <c r="B2014" s="833" t="s">
        <v>2224</v>
      </c>
      <c r="C2014" s="833" t="s">
        <v>2230</v>
      </c>
      <c r="D2014" s="834" t="s">
        <v>4292</v>
      </c>
      <c r="E2014" s="835" t="s">
        <v>2246</v>
      </c>
      <c r="F2014" s="833" t="s">
        <v>2227</v>
      </c>
      <c r="G2014" s="833" t="s">
        <v>2269</v>
      </c>
      <c r="H2014" s="833" t="s">
        <v>606</v>
      </c>
      <c r="I2014" s="833" t="s">
        <v>2289</v>
      </c>
      <c r="J2014" s="833" t="s">
        <v>2290</v>
      </c>
      <c r="K2014" s="833" t="s">
        <v>2291</v>
      </c>
      <c r="L2014" s="836">
        <v>971.25</v>
      </c>
      <c r="M2014" s="836">
        <v>4856.25</v>
      </c>
      <c r="N2014" s="833">
        <v>5</v>
      </c>
      <c r="O2014" s="837">
        <v>5</v>
      </c>
      <c r="P2014" s="836">
        <v>4856.25</v>
      </c>
      <c r="Q2014" s="838">
        <v>1</v>
      </c>
      <c r="R2014" s="833">
        <v>5</v>
      </c>
      <c r="S2014" s="838">
        <v>1</v>
      </c>
      <c r="T2014" s="837">
        <v>5</v>
      </c>
      <c r="U2014" s="839">
        <v>1</v>
      </c>
    </row>
    <row r="2015" spans="1:21" ht="14.45" customHeight="1" x14ac:dyDescent="0.2">
      <c r="A2015" s="832">
        <v>11</v>
      </c>
      <c r="B2015" s="833" t="s">
        <v>2224</v>
      </c>
      <c r="C2015" s="833" t="s">
        <v>2230</v>
      </c>
      <c r="D2015" s="834" t="s">
        <v>4292</v>
      </c>
      <c r="E2015" s="835" t="s">
        <v>2246</v>
      </c>
      <c r="F2015" s="833" t="s">
        <v>2227</v>
      </c>
      <c r="G2015" s="833" t="s">
        <v>2269</v>
      </c>
      <c r="H2015" s="833" t="s">
        <v>606</v>
      </c>
      <c r="I2015" s="833" t="s">
        <v>2473</v>
      </c>
      <c r="J2015" s="833" t="s">
        <v>2474</v>
      </c>
      <c r="K2015" s="833" t="s">
        <v>2475</v>
      </c>
      <c r="L2015" s="836">
        <v>180</v>
      </c>
      <c r="M2015" s="836">
        <v>2160</v>
      </c>
      <c r="N2015" s="833">
        <v>12</v>
      </c>
      <c r="O2015" s="837">
        <v>12</v>
      </c>
      <c r="P2015" s="836">
        <v>1800</v>
      </c>
      <c r="Q2015" s="838">
        <v>0.83333333333333337</v>
      </c>
      <c r="R2015" s="833">
        <v>10</v>
      </c>
      <c r="S2015" s="838">
        <v>0.83333333333333337</v>
      </c>
      <c r="T2015" s="837">
        <v>10</v>
      </c>
      <c r="U2015" s="839">
        <v>0.83333333333333337</v>
      </c>
    </row>
    <row r="2016" spans="1:21" ht="14.45" customHeight="1" x14ac:dyDescent="0.2">
      <c r="A2016" s="832">
        <v>11</v>
      </c>
      <c r="B2016" s="833" t="s">
        <v>2224</v>
      </c>
      <c r="C2016" s="833" t="s">
        <v>2230</v>
      </c>
      <c r="D2016" s="834" t="s">
        <v>4292</v>
      </c>
      <c r="E2016" s="835" t="s">
        <v>2246</v>
      </c>
      <c r="F2016" s="833" t="s">
        <v>2227</v>
      </c>
      <c r="G2016" s="833" t="s">
        <v>2269</v>
      </c>
      <c r="H2016" s="833" t="s">
        <v>606</v>
      </c>
      <c r="I2016" s="833" t="s">
        <v>2500</v>
      </c>
      <c r="J2016" s="833" t="s">
        <v>2501</v>
      </c>
      <c r="K2016" s="833"/>
      <c r="L2016" s="836">
        <v>600</v>
      </c>
      <c r="M2016" s="836">
        <v>1200</v>
      </c>
      <c r="N2016" s="833">
        <v>2</v>
      </c>
      <c r="O2016" s="837">
        <v>2</v>
      </c>
      <c r="P2016" s="836">
        <v>1200</v>
      </c>
      <c r="Q2016" s="838">
        <v>1</v>
      </c>
      <c r="R2016" s="833">
        <v>2</v>
      </c>
      <c r="S2016" s="838">
        <v>1</v>
      </c>
      <c r="T2016" s="837">
        <v>2</v>
      </c>
      <c r="U2016" s="839">
        <v>1</v>
      </c>
    </row>
    <row r="2017" spans="1:21" ht="14.45" customHeight="1" x14ac:dyDescent="0.2">
      <c r="A2017" s="832">
        <v>11</v>
      </c>
      <c r="B2017" s="833" t="s">
        <v>2224</v>
      </c>
      <c r="C2017" s="833" t="s">
        <v>2230</v>
      </c>
      <c r="D2017" s="834" t="s">
        <v>4292</v>
      </c>
      <c r="E2017" s="835" t="s">
        <v>2246</v>
      </c>
      <c r="F2017" s="833" t="s">
        <v>2227</v>
      </c>
      <c r="G2017" s="833" t="s">
        <v>2269</v>
      </c>
      <c r="H2017" s="833" t="s">
        <v>606</v>
      </c>
      <c r="I2017" s="833" t="s">
        <v>2720</v>
      </c>
      <c r="J2017" s="833" t="s">
        <v>2509</v>
      </c>
      <c r="K2017" s="833" t="s">
        <v>2721</v>
      </c>
      <c r="L2017" s="836">
        <v>1600</v>
      </c>
      <c r="M2017" s="836">
        <v>1600</v>
      </c>
      <c r="N2017" s="833">
        <v>1</v>
      </c>
      <c r="O2017" s="837">
        <v>1</v>
      </c>
      <c r="P2017" s="836">
        <v>1600</v>
      </c>
      <c r="Q2017" s="838">
        <v>1</v>
      </c>
      <c r="R2017" s="833">
        <v>1</v>
      </c>
      <c r="S2017" s="838">
        <v>1</v>
      </c>
      <c r="T2017" s="837">
        <v>1</v>
      </c>
      <c r="U2017" s="839">
        <v>1</v>
      </c>
    </row>
    <row r="2018" spans="1:21" ht="14.45" customHeight="1" x14ac:dyDescent="0.2">
      <c r="A2018" s="832">
        <v>11</v>
      </c>
      <c r="B2018" s="833" t="s">
        <v>2224</v>
      </c>
      <c r="C2018" s="833" t="s">
        <v>2230</v>
      </c>
      <c r="D2018" s="834" t="s">
        <v>4292</v>
      </c>
      <c r="E2018" s="835" t="s">
        <v>2246</v>
      </c>
      <c r="F2018" s="833" t="s">
        <v>2227</v>
      </c>
      <c r="G2018" s="833" t="s">
        <v>2269</v>
      </c>
      <c r="H2018" s="833" t="s">
        <v>606</v>
      </c>
      <c r="I2018" s="833" t="s">
        <v>2724</v>
      </c>
      <c r="J2018" s="833" t="s">
        <v>2725</v>
      </c>
      <c r="K2018" s="833" t="s">
        <v>2726</v>
      </c>
      <c r="L2018" s="836">
        <v>350</v>
      </c>
      <c r="M2018" s="836">
        <v>1400</v>
      </c>
      <c r="N2018" s="833">
        <v>4</v>
      </c>
      <c r="O2018" s="837">
        <v>4</v>
      </c>
      <c r="P2018" s="836">
        <v>1050</v>
      </c>
      <c r="Q2018" s="838">
        <v>0.75</v>
      </c>
      <c r="R2018" s="833">
        <v>3</v>
      </c>
      <c r="S2018" s="838">
        <v>0.75</v>
      </c>
      <c r="T2018" s="837">
        <v>3</v>
      </c>
      <c r="U2018" s="839">
        <v>0.75</v>
      </c>
    </row>
    <row r="2019" spans="1:21" ht="14.45" customHeight="1" x14ac:dyDescent="0.2">
      <c r="A2019" s="832">
        <v>11</v>
      </c>
      <c r="B2019" s="833" t="s">
        <v>2224</v>
      </c>
      <c r="C2019" s="833" t="s">
        <v>2230</v>
      </c>
      <c r="D2019" s="834" t="s">
        <v>4292</v>
      </c>
      <c r="E2019" s="835" t="s">
        <v>2246</v>
      </c>
      <c r="F2019" s="833" t="s">
        <v>2227</v>
      </c>
      <c r="G2019" s="833" t="s">
        <v>2269</v>
      </c>
      <c r="H2019" s="833" t="s">
        <v>606</v>
      </c>
      <c r="I2019" s="833" t="s">
        <v>2727</v>
      </c>
      <c r="J2019" s="833" t="s">
        <v>2728</v>
      </c>
      <c r="K2019" s="833" t="s">
        <v>2729</v>
      </c>
      <c r="L2019" s="836">
        <v>3200</v>
      </c>
      <c r="M2019" s="836">
        <v>9600</v>
      </c>
      <c r="N2019" s="833">
        <v>3</v>
      </c>
      <c r="O2019" s="837">
        <v>3</v>
      </c>
      <c r="P2019" s="836">
        <v>6400</v>
      </c>
      <c r="Q2019" s="838">
        <v>0.66666666666666663</v>
      </c>
      <c r="R2019" s="833">
        <v>2</v>
      </c>
      <c r="S2019" s="838">
        <v>0.66666666666666663</v>
      </c>
      <c r="T2019" s="837">
        <v>2</v>
      </c>
      <c r="U2019" s="839">
        <v>0.66666666666666663</v>
      </c>
    </row>
    <row r="2020" spans="1:21" ht="14.45" customHeight="1" x14ac:dyDescent="0.2">
      <c r="A2020" s="832">
        <v>11</v>
      </c>
      <c r="B2020" s="833" t="s">
        <v>2224</v>
      </c>
      <c r="C2020" s="833" t="s">
        <v>2230</v>
      </c>
      <c r="D2020" s="834" t="s">
        <v>4292</v>
      </c>
      <c r="E2020" s="835" t="s">
        <v>2246</v>
      </c>
      <c r="F2020" s="833" t="s">
        <v>2227</v>
      </c>
      <c r="G2020" s="833" t="s">
        <v>2269</v>
      </c>
      <c r="H2020" s="833" t="s">
        <v>606</v>
      </c>
      <c r="I2020" s="833" t="s">
        <v>2730</v>
      </c>
      <c r="J2020" s="833" t="s">
        <v>2731</v>
      </c>
      <c r="K2020" s="833" t="s">
        <v>2732</v>
      </c>
      <c r="L2020" s="836">
        <v>1600</v>
      </c>
      <c r="M2020" s="836">
        <v>1600</v>
      </c>
      <c r="N2020" s="833">
        <v>1</v>
      </c>
      <c r="O2020" s="837">
        <v>1</v>
      </c>
      <c r="P2020" s="836"/>
      <c r="Q2020" s="838">
        <v>0</v>
      </c>
      <c r="R2020" s="833"/>
      <c r="S2020" s="838">
        <v>0</v>
      </c>
      <c r="T2020" s="837"/>
      <c r="U2020" s="839">
        <v>0</v>
      </c>
    </row>
    <row r="2021" spans="1:21" ht="14.45" customHeight="1" x14ac:dyDescent="0.2">
      <c r="A2021" s="832">
        <v>11</v>
      </c>
      <c r="B2021" s="833" t="s">
        <v>2224</v>
      </c>
      <c r="C2021" s="833" t="s">
        <v>2230</v>
      </c>
      <c r="D2021" s="834" t="s">
        <v>4292</v>
      </c>
      <c r="E2021" s="835" t="s">
        <v>2246</v>
      </c>
      <c r="F2021" s="833" t="s">
        <v>2227</v>
      </c>
      <c r="G2021" s="833" t="s">
        <v>2269</v>
      </c>
      <c r="H2021" s="833" t="s">
        <v>606</v>
      </c>
      <c r="I2021" s="833" t="s">
        <v>2346</v>
      </c>
      <c r="J2021" s="833" t="s">
        <v>2305</v>
      </c>
      <c r="K2021" s="833" t="s">
        <v>2306</v>
      </c>
      <c r="L2021" s="836">
        <v>1000</v>
      </c>
      <c r="M2021" s="836">
        <v>7000</v>
      </c>
      <c r="N2021" s="833">
        <v>7</v>
      </c>
      <c r="O2021" s="837">
        <v>7</v>
      </c>
      <c r="P2021" s="836">
        <v>7000</v>
      </c>
      <c r="Q2021" s="838">
        <v>1</v>
      </c>
      <c r="R2021" s="833">
        <v>7</v>
      </c>
      <c r="S2021" s="838">
        <v>1</v>
      </c>
      <c r="T2021" s="837">
        <v>7</v>
      </c>
      <c r="U2021" s="839">
        <v>1</v>
      </c>
    </row>
    <row r="2022" spans="1:21" ht="14.45" customHeight="1" x14ac:dyDescent="0.2">
      <c r="A2022" s="832">
        <v>11</v>
      </c>
      <c r="B2022" s="833" t="s">
        <v>2224</v>
      </c>
      <c r="C2022" s="833" t="s">
        <v>2230</v>
      </c>
      <c r="D2022" s="834" t="s">
        <v>4292</v>
      </c>
      <c r="E2022" s="835" t="s">
        <v>2246</v>
      </c>
      <c r="F2022" s="833" t="s">
        <v>2227</v>
      </c>
      <c r="G2022" s="833" t="s">
        <v>2269</v>
      </c>
      <c r="H2022" s="833" t="s">
        <v>606</v>
      </c>
      <c r="I2022" s="833" t="s">
        <v>3315</v>
      </c>
      <c r="J2022" s="833" t="s">
        <v>3316</v>
      </c>
      <c r="K2022" s="833" t="s">
        <v>3317</v>
      </c>
      <c r="L2022" s="836">
        <v>999.46</v>
      </c>
      <c r="M2022" s="836">
        <v>999.46</v>
      </c>
      <c r="N2022" s="833">
        <v>1</v>
      </c>
      <c r="O2022" s="837">
        <v>1</v>
      </c>
      <c r="P2022" s="836">
        <v>999.46</v>
      </c>
      <c r="Q2022" s="838">
        <v>1</v>
      </c>
      <c r="R2022" s="833">
        <v>1</v>
      </c>
      <c r="S2022" s="838">
        <v>1</v>
      </c>
      <c r="T2022" s="837">
        <v>1</v>
      </c>
      <c r="U2022" s="839">
        <v>1</v>
      </c>
    </row>
    <row r="2023" spans="1:21" ht="14.45" customHeight="1" x14ac:dyDescent="0.2">
      <c r="A2023" s="832">
        <v>11</v>
      </c>
      <c r="B2023" s="833" t="s">
        <v>2224</v>
      </c>
      <c r="C2023" s="833" t="s">
        <v>2230</v>
      </c>
      <c r="D2023" s="834" t="s">
        <v>4292</v>
      </c>
      <c r="E2023" s="835" t="s">
        <v>2246</v>
      </c>
      <c r="F2023" s="833" t="s">
        <v>2227</v>
      </c>
      <c r="G2023" s="833" t="s">
        <v>2269</v>
      </c>
      <c r="H2023" s="833" t="s">
        <v>606</v>
      </c>
      <c r="I2023" s="833" t="s">
        <v>3318</v>
      </c>
      <c r="J2023" s="833" t="s">
        <v>3319</v>
      </c>
      <c r="K2023" s="833" t="s">
        <v>3320</v>
      </c>
      <c r="L2023" s="836">
        <v>2520</v>
      </c>
      <c r="M2023" s="836">
        <v>5040</v>
      </c>
      <c r="N2023" s="833">
        <v>2</v>
      </c>
      <c r="O2023" s="837">
        <v>2</v>
      </c>
      <c r="P2023" s="836">
        <v>2520</v>
      </c>
      <c r="Q2023" s="838">
        <v>0.5</v>
      </c>
      <c r="R2023" s="833">
        <v>1</v>
      </c>
      <c r="S2023" s="838">
        <v>0.5</v>
      </c>
      <c r="T2023" s="837">
        <v>1</v>
      </c>
      <c r="U2023" s="839">
        <v>0.5</v>
      </c>
    </row>
    <row r="2024" spans="1:21" ht="14.45" customHeight="1" x14ac:dyDescent="0.2">
      <c r="A2024" s="832">
        <v>11</v>
      </c>
      <c r="B2024" s="833" t="s">
        <v>2224</v>
      </c>
      <c r="C2024" s="833" t="s">
        <v>2230</v>
      </c>
      <c r="D2024" s="834" t="s">
        <v>4292</v>
      </c>
      <c r="E2024" s="835" t="s">
        <v>2246</v>
      </c>
      <c r="F2024" s="833" t="s">
        <v>2227</v>
      </c>
      <c r="G2024" s="833" t="s">
        <v>2269</v>
      </c>
      <c r="H2024" s="833" t="s">
        <v>606</v>
      </c>
      <c r="I2024" s="833" t="s">
        <v>3576</v>
      </c>
      <c r="J2024" s="833" t="s">
        <v>3577</v>
      </c>
      <c r="K2024" s="833" t="s">
        <v>3578</v>
      </c>
      <c r="L2024" s="836">
        <v>1243.8699999999999</v>
      </c>
      <c r="M2024" s="836">
        <v>1243.8699999999999</v>
      </c>
      <c r="N2024" s="833">
        <v>1</v>
      </c>
      <c r="O2024" s="837">
        <v>1</v>
      </c>
      <c r="P2024" s="836"/>
      <c r="Q2024" s="838">
        <v>0</v>
      </c>
      <c r="R2024" s="833"/>
      <c r="S2024" s="838">
        <v>0</v>
      </c>
      <c r="T2024" s="837"/>
      <c r="U2024" s="839">
        <v>0</v>
      </c>
    </row>
    <row r="2025" spans="1:21" ht="14.45" customHeight="1" x14ac:dyDescent="0.2">
      <c r="A2025" s="832">
        <v>11</v>
      </c>
      <c r="B2025" s="833" t="s">
        <v>2224</v>
      </c>
      <c r="C2025" s="833" t="s">
        <v>2230</v>
      </c>
      <c r="D2025" s="834" t="s">
        <v>4292</v>
      </c>
      <c r="E2025" s="835" t="s">
        <v>2246</v>
      </c>
      <c r="F2025" s="833" t="s">
        <v>2227</v>
      </c>
      <c r="G2025" s="833" t="s">
        <v>2292</v>
      </c>
      <c r="H2025" s="833" t="s">
        <v>606</v>
      </c>
      <c r="I2025" s="833" t="s">
        <v>2523</v>
      </c>
      <c r="J2025" s="833" t="s">
        <v>2524</v>
      </c>
      <c r="K2025" s="833" t="s">
        <v>2525</v>
      </c>
      <c r="L2025" s="836">
        <v>950</v>
      </c>
      <c r="M2025" s="836">
        <v>1900</v>
      </c>
      <c r="N2025" s="833">
        <v>2</v>
      </c>
      <c r="O2025" s="837">
        <v>2</v>
      </c>
      <c r="P2025" s="836">
        <v>1900</v>
      </c>
      <c r="Q2025" s="838">
        <v>1</v>
      </c>
      <c r="R2025" s="833">
        <v>2</v>
      </c>
      <c r="S2025" s="838">
        <v>1</v>
      </c>
      <c r="T2025" s="837">
        <v>2</v>
      </c>
      <c r="U2025" s="839">
        <v>1</v>
      </c>
    </row>
    <row r="2026" spans="1:21" ht="14.45" customHeight="1" x14ac:dyDescent="0.2">
      <c r="A2026" s="832">
        <v>11</v>
      </c>
      <c r="B2026" s="833" t="s">
        <v>2224</v>
      </c>
      <c r="C2026" s="833" t="s">
        <v>2230</v>
      </c>
      <c r="D2026" s="834" t="s">
        <v>4292</v>
      </c>
      <c r="E2026" s="835" t="s">
        <v>2246</v>
      </c>
      <c r="F2026" s="833" t="s">
        <v>2227</v>
      </c>
      <c r="G2026" s="833" t="s">
        <v>2292</v>
      </c>
      <c r="H2026" s="833" t="s">
        <v>606</v>
      </c>
      <c r="I2026" s="833" t="s">
        <v>3838</v>
      </c>
      <c r="J2026" s="833" t="s">
        <v>3839</v>
      </c>
      <c r="K2026" s="833" t="s">
        <v>3840</v>
      </c>
      <c r="L2026" s="836">
        <v>3990</v>
      </c>
      <c r="M2026" s="836">
        <v>3990</v>
      </c>
      <c r="N2026" s="833">
        <v>1</v>
      </c>
      <c r="O2026" s="837">
        <v>1</v>
      </c>
      <c r="P2026" s="836"/>
      <c r="Q2026" s="838">
        <v>0</v>
      </c>
      <c r="R2026" s="833"/>
      <c r="S2026" s="838">
        <v>0</v>
      </c>
      <c r="T2026" s="837"/>
      <c r="U2026" s="839">
        <v>0</v>
      </c>
    </row>
    <row r="2027" spans="1:21" ht="14.45" customHeight="1" x14ac:dyDescent="0.2">
      <c r="A2027" s="832">
        <v>11</v>
      </c>
      <c r="B2027" s="833" t="s">
        <v>2224</v>
      </c>
      <c r="C2027" s="833" t="s">
        <v>2230</v>
      </c>
      <c r="D2027" s="834" t="s">
        <v>4292</v>
      </c>
      <c r="E2027" s="835" t="s">
        <v>2246</v>
      </c>
      <c r="F2027" s="833" t="s">
        <v>2227</v>
      </c>
      <c r="G2027" s="833" t="s">
        <v>2292</v>
      </c>
      <c r="H2027" s="833" t="s">
        <v>606</v>
      </c>
      <c r="I2027" s="833" t="s">
        <v>2345</v>
      </c>
      <c r="J2027" s="833" t="s">
        <v>2285</v>
      </c>
      <c r="K2027" s="833" t="s">
        <v>2352</v>
      </c>
      <c r="L2027" s="836">
        <v>200</v>
      </c>
      <c r="M2027" s="836">
        <v>10600</v>
      </c>
      <c r="N2027" s="833">
        <v>53</v>
      </c>
      <c r="O2027" s="837">
        <v>28</v>
      </c>
      <c r="P2027" s="836">
        <v>9800</v>
      </c>
      <c r="Q2027" s="838">
        <v>0.92452830188679247</v>
      </c>
      <c r="R2027" s="833">
        <v>49</v>
      </c>
      <c r="S2027" s="838">
        <v>0.92452830188679247</v>
      </c>
      <c r="T2027" s="837">
        <v>26</v>
      </c>
      <c r="U2027" s="839">
        <v>0.9285714285714286</v>
      </c>
    </row>
    <row r="2028" spans="1:21" ht="14.45" customHeight="1" x14ac:dyDescent="0.2">
      <c r="A2028" s="832">
        <v>11</v>
      </c>
      <c r="B2028" s="833" t="s">
        <v>2224</v>
      </c>
      <c r="C2028" s="833" t="s">
        <v>2230</v>
      </c>
      <c r="D2028" s="834" t="s">
        <v>4292</v>
      </c>
      <c r="E2028" s="835" t="s">
        <v>2246</v>
      </c>
      <c r="F2028" s="833" t="s">
        <v>2227</v>
      </c>
      <c r="G2028" s="833" t="s">
        <v>2292</v>
      </c>
      <c r="H2028" s="833" t="s">
        <v>606</v>
      </c>
      <c r="I2028" s="833" t="s">
        <v>2293</v>
      </c>
      <c r="J2028" s="833" t="s">
        <v>2294</v>
      </c>
      <c r="K2028" s="833" t="s">
        <v>2295</v>
      </c>
      <c r="L2028" s="836">
        <v>278.75</v>
      </c>
      <c r="M2028" s="836">
        <v>19791.25</v>
      </c>
      <c r="N2028" s="833">
        <v>71</v>
      </c>
      <c r="O2028" s="837">
        <v>36</v>
      </c>
      <c r="P2028" s="836">
        <v>19512.5</v>
      </c>
      <c r="Q2028" s="838">
        <v>0.9859154929577465</v>
      </c>
      <c r="R2028" s="833">
        <v>70</v>
      </c>
      <c r="S2028" s="838">
        <v>0.9859154929577465</v>
      </c>
      <c r="T2028" s="837">
        <v>35</v>
      </c>
      <c r="U2028" s="839">
        <v>0.97222222222222221</v>
      </c>
    </row>
    <row r="2029" spans="1:21" ht="14.45" customHeight="1" x14ac:dyDescent="0.2">
      <c r="A2029" s="832">
        <v>11</v>
      </c>
      <c r="B2029" s="833" t="s">
        <v>2224</v>
      </c>
      <c r="C2029" s="833" t="s">
        <v>2230</v>
      </c>
      <c r="D2029" s="834" t="s">
        <v>4292</v>
      </c>
      <c r="E2029" s="835" t="s">
        <v>2246</v>
      </c>
      <c r="F2029" s="833" t="s">
        <v>2227</v>
      </c>
      <c r="G2029" s="833" t="s">
        <v>2292</v>
      </c>
      <c r="H2029" s="833" t="s">
        <v>606</v>
      </c>
      <c r="I2029" s="833" t="s">
        <v>2476</v>
      </c>
      <c r="J2029" s="833" t="s">
        <v>2526</v>
      </c>
      <c r="K2029" s="833" t="s">
        <v>2527</v>
      </c>
      <c r="L2029" s="836">
        <v>5000</v>
      </c>
      <c r="M2029" s="836">
        <v>5000</v>
      </c>
      <c r="N2029" s="833">
        <v>1</v>
      </c>
      <c r="O2029" s="837">
        <v>1</v>
      </c>
      <c r="P2029" s="836"/>
      <c r="Q2029" s="838">
        <v>0</v>
      </c>
      <c r="R2029" s="833"/>
      <c r="S2029" s="838">
        <v>0</v>
      </c>
      <c r="T2029" s="837"/>
      <c r="U2029" s="839">
        <v>0</v>
      </c>
    </row>
    <row r="2030" spans="1:21" ht="14.45" customHeight="1" x14ac:dyDescent="0.2">
      <c r="A2030" s="832">
        <v>11</v>
      </c>
      <c r="B2030" s="833" t="s">
        <v>2224</v>
      </c>
      <c r="C2030" s="833" t="s">
        <v>2230</v>
      </c>
      <c r="D2030" s="834" t="s">
        <v>4292</v>
      </c>
      <c r="E2030" s="835" t="s">
        <v>2246</v>
      </c>
      <c r="F2030" s="833" t="s">
        <v>2227</v>
      </c>
      <c r="G2030" s="833" t="s">
        <v>2292</v>
      </c>
      <c r="H2030" s="833" t="s">
        <v>606</v>
      </c>
      <c r="I2030" s="833" t="s">
        <v>2537</v>
      </c>
      <c r="J2030" s="833" t="s">
        <v>2276</v>
      </c>
      <c r="K2030" s="833"/>
      <c r="L2030" s="836">
        <v>1242.3499999999999</v>
      </c>
      <c r="M2030" s="836">
        <v>2484.6999999999998</v>
      </c>
      <c r="N2030" s="833">
        <v>2</v>
      </c>
      <c r="O2030" s="837">
        <v>2</v>
      </c>
      <c r="P2030" s="836">
        <v>2484.6999999999998</v>
      </c>
      <c r="Q2030" s="838">
        <v>1</v>
      </c>
      <c r="R2030" s="833">
        <v>2</v>
      </c>
      <c r="S2030" s="838">
        <v>1</v>
      </c>
      <c r="T2030" s="837">
        <v>2</v>
      </c>
      <c r="U2030" s="839">
        <v>1</v>
      </c>
    </row>
    <row r="2031" spans="1:21" ht="14.45" customHeight="1" x14ac:dyDescent="0.2">
      <c r="A2031" s="832">
        <v>11</v>
      </c>
      <c r="B2031" s="833" t="s">
        <v>2224</v>
      </c>
      <c r="C2031" s="833" t="s">
        <v>2230</v>
      </c>
      <c r="D2031" s="834" t="s">
        <v>4292</v>
      </c>
      <c r="E2031" s="835" t="s">
        <v>2246</v>
      </c>
      <c r="F2031" s="833" t="s">
        <v>2227</v>
      </c>
      <c r="G2031" s="833" t="s">
        <v>2292</v>
      </c>
      <c r="H2031" s="833" t="s">
        <v>606</v>
      </c>
      <c r="I2031" s="833" t="s">
        <v>2537</v>
      </c>
      <c r="J2031" s="833" t="s">
        <v>2538</v>
      </c>
      <c r="K2031" s="833" t="s">
        <v>2539</v>
      </c>
      <c r="L2031" s="836">
        <v>1242.3499999999999</v>
      </c>
      <c r="M2031" s="836">
        <v>1242.3499999999999</v>
      </c>
      <c r="N2031" s="833">
        <v>1</v>
      </c>
      <c r="O2031" s="837">
        <v>1</v>
      </c>
      <c r="P2031" s="836">
        <v>1242.3499999999999</v>
      </c>
      <c r="Q2031" s="838">
        <v>1</v>
      </c>
      <c r="R2031" s="833">
        <v>1</v>
      </c>
      <c r="S2031" s="838">
        <v>1</v>
      </c>
      <c r="T2031" s="837">
        <v>1</v>
      </c>
      <c r="U2031" s="839">
        <v>1</v>
      </c>
    </row>
    <row r="2032" spans="1:21" ht="14.45" customHeight="1" x14ac:dyDescent="0.2">
      <c r="A2032" s="832">
        <v>11</v>
      </c>
      <c r="B2032" s="833" t="s">
        <v>2224</v>
      </c>
      <c r="C2032" s="833" t="s">
        <v>2230</v>
      </c>
      <c r="D2032" s="834" t="s">
        <v>4292</v>
      </c>
      <c r="E2032" s="835" t="s">
        <v>2246</v>
      </c>
      <c r="F2032" s="833" t="s">
        <v>2227</v>
      </c>
      <c r="G2032" s="833" t="s">
        <v>2292</v>
      </c>
      <c r="H2032" s="833" t="s">
        <v>606</v>
      </c>
      <c r="I2032" s="833" t="s">
        <v>3910</v>
      </c>
      <c r="J2032" s="833" t="s">
        <v>2276</v>
      </c>
      <c r="K2032" s="833"/>
      <c r="L2032" s="836">
        <v>130</v>
      </c>
      <c r="M2032" s="836">
        <v>130</v>
      </c>
      <c r="N2032" s="833">
        <v>1</v>
      </c>
      <c r="O2032" s="837">
        <v>1</v>
      </c>
      <c r="P2032" s="836">
        <v>130</v>
      </c>
      <c r="Q2032" s="838">
        <v>1</v>
      </c>
      <c r="R2032" s="833">
        <v>1</v>
      </c>
      <c r="S2032" s="838">
        <v>1</v>
      </c>
      <c r="T2032" s="837">
        <v>1</v>
      </c>
      <c r="U2032" s="839">
        <v>1</v>
      </c>
    </row>
    <row r="2033" spans="1:21" ht="14.45" customHeight="1" x14ac:dyDescent="0.2">
      <c r="A2033" s="832">
        <v>11</v>
      </c>
      <c r="B2033" s="833" t="s">
        <v>2224</v>
      </c>
      <c r="C2033" s="833" t="s">
        <v>2230</v>
      </c>
      <c r="D2033" s="834" t="s">
        <v>4292</v>
      </c>
      <c r="E2033" s="835" t="s">
        <v>2246</v>
      </c>
      <c r="F2033" s="833" t="s">
        <v>2227</v>
      </c>
      <c r="G2033" s="833" t="s">
        <v>2292</v>
      </c>
      <c r="H2033" s="833" t="s">
        <v>606</v>
      </c>
      <c r="I2033" s="833" t="s">
        <v>3911</v>
      </c>
      <c r="J2033" s="833" t="s">
        <v>3912</v>
      </c>
      <c r="K2033" s="833" t="s">
        <v>3913</v>
      </c>
      <c r="L2033" s="836">
        <v>3500</v>
      </c>
      <c r="M2033" s="836">
        <v>3500</v>
      </c>
      <c r="N2033" s="833">
        <v>1</v>
      </c>
      <c r="O2033" s="837">
        <v>1</v>
      </c>
      <c r="P2033" s="836"/>
      <c r="Q2033" s="838">
        <v>0</v>
      </c>
      <c r="R2033" s="833"/>
      <c r="S2033" s="838">
        <v>0</v>
      </c>
      <c r="T2033" s="837"/>
      <c r="U2033" s="839">
        <v>0</v>
      </c>
    </row>
    <row r="2034" spans="1:21" ht="14.45" customHeight="1" x14ac:dyDescent="0.2">
      <c r="A2034" s="832">
        <v>11</v>
      </c>
      <c r="B2034" s="833" t="s">
        <v>2224</v>
      </c>
      <c r="C2034" s="833" t="s">
        <v>2230</v>
      </c>
      <c r="D2034" s="834" t="s">
        <v>4292</v>
      </c>
      <c r="E2034" s="835" t="s">
        <v>2246</v>
      </c>
      <c r="F2034" s="833" t="s">
        <v>2227</v>
      </c>
      <c r="G2034" s="833" t="s">
        <v>2552</v>
      </c>
      <c r="H2034" s="833" t="s">
        <v>606</v>
      </c>
      <c r="I2034" s="833" t="s">
        <v>2761</v>
      </c>
      <c r="J2034" s="833" t="s">
        <v>2762</v>
      </c>
      <c r="K2034" s="833" t="s">
        <v>2763</v>
      </c>
      <c r="L2034" s="836">
        <v>1659.44</v>
      </c>
      <c r="M2034" s="836">
        <v>172581.76000000013</v>
      </c>
      <c r="N2034" s="833">
        <v>104</v>
      </c>
      <c r="O2034" s="837">
        <v>78</v>
      </c>
      <c r="P2034" s="836">
        <v>146030.72000000012</v>
      </c>
      <c r="Q2034" s="838">
        <v>0.84615384615384626</v>
      </c>
      <c r="R2034" s="833">
        <v>88</v>
      </c>
      <c r="S2034" s="838">
        <v>0.84615384615384615</v>
      </c>
      <c r="T2034" s="837">
        <v>67</v>
      </c>
      <c r="U2034" s="839">
        <v>0.85897435897435892</v>
      </c>
    </row>
    <row r="2035" spans="1:21" ht="14.45" customHeight="1" x14ac:dyDescent="0.2">
      <c r="A2035" s="832">
        <v>11</v>
      </c>
      <c r="B2035" s="833" t="s">
        <v>2224</v>
      </c>
      <c r="C2035" s="833" t="s">
        <v>2230</v>
      </c>
      <c r="D2035" s="834" t="s">
        <v>4292</v>
      </c>
      <c r="E2035" s="835" t="s">
        <v>2246</v>
      </c>
      <c r="F2035" s="833" t="s">
        <v>2227</v>
      </c>
      <c r="G2035" s="833" t="s">
        <v>2552</v>
      </c>
      <c r="H2035" s="833" t="s">
        <v>606</v>
      </c>
      <c r="I2035" s="833" t="s">
        <v>2477</v>
      </c>
      <c r="J2035" s="833" t="s">
        <v>2478</v>
      </c>
      <c r="K2035" s="833" t="s">
        <v>2479</v>
      </c>
      <c r="L2035" s="836">
        <v>1659.44</v>
      </c>
      <c r="M2035" s="836">
        <v>3318.88</v>
      </c>
      <c r="N2035" s="833">
        <v>2</v>
      </c>
      <c r="O2035" s="837">
        <v>1</v>
      </c>
      <c r="P2035" s="836">
        <v>3318.88</v>
      </c>
      <c r="Q2035" s="838">
        <v>1</v>
      </c>
      <c r="R2035" s="833">
        <v>2</v>
      </c>
      <c r="S2035" s="838">
        <v>1</v>
      </c>
      <c r="T2035" s="837">
        <v>1</v>
      </c>
      <c r="U2035" s="839">
        <v>1</v>
      </c>
    </row>
    <row r="2036" spans="1:21" ht="14.45" customHeight="1" x14ac:dyDescent="0.2">
      <c r="A2036" s="832">
        <v>11</v>
      </c>
      <c r="B2036" s="833" t="s">
        <v>2224</v>
      </c>
      <c r="C2036" s="833" t="s">
        <v>2230</v>
      </c>
      <c r="D2036" s="834" t="s">
        <v>4292</v>
      </c>
      <c r="E2036" s="835" t="s">
        <v>2246</v>
      </c>
      <c r="F2036" s="833" t="s">
        <v>2227</v>
      </c>
      <c r="G2036" s="833" t="s">
        <v>2553</v>
      </c>
      <c r="H2036" s="833" t="s">
        <v>606</v>
      </c>
      <c r="I2036" s="833" t="s">
        <v>2482</v>
      </c>
      <c r="J2036" s="833" t="s">
        <v>3914</v>
      </c>
      <c r="K2036" s="833" t="s">
        <v>3915</v>
      </c>
      <c r="L2036" s="836">
        <v>9000</v>
      </c>
      <c r="M2036" s="836">
        <v>9000</v>
      </c>
      <c r="N2036" s="833">
        <v>1</v>
      </c>
      <c r="O2036" s="837">
        <v>1</v>
      </c>
      <c r="P2036" s="836">
        <v>9000</v>
      </c>
      <c r="Q2036" s="838">
        <v>1</v>
      </c>
      <c r="R2036" s="833">
        <v>1</v>
      </c>
      <c r="S2036" s="838">
        <v>1</v>
      </c>
      <c r="T2036" s="837">
        <v>1</v>
      </c>
      <c r="U2036" s="839">
        <v>1</v>
      </c>
    </row>
    <row r="2037" spans="1:21" ht="14.45" customHeight="1" x14ac:dyDescent="0.2">
      <c r="A2037" s="832">
        <v>11</v>
      </c>
      <c r="B2037" s="833" t="s">
        <v>2224</v>
      </c>
      <c r="C2037" s="833" t="s">
        <v>2230</v>
      </c>
      <c r="D2037" s="834" t="s">
        <v>4292</v>
      </c>
      <c r="E2037" s="835" t="s">
        <v>2252</v>
      </c>
      <c r="F2037" s="833" t="s">
        <v>2225</v>
      </c>
      <c r="G2037" s="833" t="s">
        <v>3868</v>
      </c>
      <c r="H2037" s="833" t="s">
        <v>606</v>
      </c>
      <c r="I2037" s="833" t="s">
        <v>3869</v>
      </c>
      <c r="J2037" s="833" t="s">
        <v>3870</v>
      </c>
      <c r="K2037" s="833" t="s">
        <v>3871</v>
      </c>
      <c r="L2037" s="836">
        <v>263.26</v>
      </c>
      <c r="M2037" s="836">
        <v>263.26</v>
      </c>
      <c r="N2037" s="833">
        <v>1</v>
      </c>
      <c r="O2037" s="837">
        <v>0.5</v>
      </c>
      <c r="P2037" s="836">
        <v>263.26</v>
      </c>
      <c r="Q2037" s="838">
        <v>1</v>
      </c>
      <c r="R2037" s="833">
        <v>1</v>
      </c>
      <c r="S2037" s="838">
        <v>1</v>
      </c>
      <c r="T2037" s="837">
        <v>0.5</v>
      </c>
      <c r="U2037" s="839">
        <v>1</v>
      </c>
    </row>
    <row r="2038" spans="1:21" ht="14.45" customHeight="1" x14ac:dyDescent="0.2">
      <c r="A2038" s="832">
        <v>11</v>
      </c>
      <c r="B2038" s="833" t="s">
        <v>2224</v>
      </c>
      <c r="C2038" s="833" t="s">
        <v>2230</v>
      </c>
      <c r="D2038" s="834" t="s">
        <v>4292</v>
      </c>
      <c r="E2038" s="835" t="s">
        <v>2252</v>
      </c>
      <c r="F2038" s="833" t="s">
        <v>2225</v>
      </c>
      <c r="G2038" s="833" t="s">
        <v>2372</v>
      </c>
      <c r="H2038" s="833" t="s">
        <v>650</v>
      </c>
      <c r="I2038" s="833" t="s">
        <v>1922</v>
      </c>
      <c r="J2038" s="833" t="s">
        <v>1923</v>
      </c>
      <c r="K2038" s="833" t="s">
        <v>1924</v>
      </c>
      <c r="L2038" s="836">
        <v>4.7</v>
      </c>
      <c r="M2038" s="836">
        <v>4.7</v>
      </c>
      <c r="N2038" s="833">
        <v>1</v>
      </c>
      <c r="O2038" s="837">
        <v>0.5</v>
      </c>
      <c r="P2038" s="836"/>
      <c r="Q2038" s="838">
        <v>0</v>
      </c>
      <c r="R2038" s="833"/>
      <c r="S2038" s="838">
        <v>0</v>
      </c>
      <c r="T2038" s="837"/>
      <c r="U2038" s="839">
        <v>0</v>
      </c>
    </row>
    <row r="2039" spans="1:21" ht="14.45" customHeight="1" x14ac:dyDescent="0.2">
      <c r="A2039" s="832">
        <v>11</v>
      </c>
      <c r="B2039" s="833" t="s">
        <v>2224</v>
      </c>
      <c r="C2039" s="833" t="s">
        <v>2230</v>
      </c>
      <c r="D2039" s="834" t="s">
        <v>4292</v>
      </c>
      <c r="E2039" s="835" t="s">
        <v>2252</v>
      </c>
      <c r="F2039" s="833" t="s">
        <v>2225</v>
      </c>
      <c r="G2039" s="833" t="s">
        <v>2375</v>
      </c>
      <c r="H2039" s="833" t="s">
        <v>606</v>
      </c>
      <c r="I2039" s="833" t="s">
        <v>2559</v>
      </c>
      <c r="J2039" s="833" t="s">
        <v>2377</v>
      </c>
      <c r="K2039" s="833" t="s">
        <v>2378</v>
      </c>
      <c r="L2039" s="836">
        <v>159.71</v>
      </c>
      <c r="M2039" s="836">
        <v>1277.68</v>
      </c>
      <c r="N2039" s="833">
        <v>8</v>
      </c>
      <c r="O2039" s="837">
        <v>3</v>
      </c>
      <c r="P2039" s="836">
        <v>958.26</v>
      </c>
      <c r="Q2039" s="838">
        <v>0.75</v>
      </c>
      <c r="R2039" s="833">
        <v>6</v>
      </c>
      <c r="S2039" s="838">
        <v>0.75</v>
      </c>
      <c r="T2039" s="837">
        <v>2</v>
      </c>
      <c r="U2039" s="839">
        <v>0.66666666666666663</v>
      </c>
    </row>
    <row r="2040" spans="1:21" ht="14.45" customHeight="1" x14ac:dyDescent="0.2">
      <c r="A2040" s="832">
        <v>11</v>
      </c>
      <c r="B2040" s="833" t="s">
        <v>2224</v>
      </c>
      <c r="C2040" s="833" t="s">
        <v>2230</v>
      </c>
      <c r="D2040" s="834" t="s">
        <v>4292</v>
      </c>
      <c r="E2040" s="835" t="s">
        <v>2252</v>
      </c>
      <c r="F2040" s="833" t="s">
        <v>2225</v>
      </c>
      <c r="G2040" s="833" t="s">
        <v>2375</v>
      </c>
      <c r="H2040" s="833" t="s">
        <v>606</v>
      </c>
      <c r="I2040" s="833" t="s">
        <v>2376</v>
      </c>
      <c r="J2040" s="833" t="s">
        <v>2377</v>
      </c>
      <c r="K2040" s="833" t="s">
        <v>2378</v>
      </c>
      <c r="L2040" s="836">
        <v>159.71</v>
      </c>
      <c r="M2040" s="836">
        <v>2874.78</v>
      </c>
      <c r="N2040" s="833">
        <v>18</v>
      </c>
      <c r="O2040" s="837">
        <v>6</v>
      </c>
      <c r="P2040" s="836">
        <v>2395.65</v>
      </c>
      <c r="Q2040" s="838">
        <v>0.83333333333333326</v>
      </c>
      <c r="R2040" s="833">
        <v>15</v>
      </c>
      <c r="S2040" s="838">
        <v>0.83333333333333337</v>
      </c>
      <c r="T2040" s="837">
        <v>5</v>
      </c>
      <c r="U2040" s="839">
        <v>0.83333333333333337</v>
      </c>
    </row>
    <row r="2041" spans="1:21" ht="14.45" customHeight="1" x14ac:dyDescent="0.2">
      <c r="A2041" s="832">
        <v>11</v>
      </c>
      <c r="B2041" s="833" t="s">
        <v>2224</v>
      </c>
      <c r="C2041" s="833" t="s">
        <v>2230</v>
      </c>
      <c r="D2041" s="834" t="s">
        <v>4292</v>
      </c>
      <c r="E2041" s="835" t="s">
        <v>2252</v>
      </c>
      <c r="F2041" s="833" t="s">
        <v>2225</v>
      </c>
      <c r="G2041" s="833" t="s">
        <v>2328</v>
      </c>
      <c r="H2041" s="833" t="s">
        <v>650</v>
      </c>
      <c r="I2041" s="833" t="s">
        <v>1880</v>
      </c>
      <c r="J2041" s="833" t="s">
        <v>989</v>
      </c>
      <c r="K2041" s="833" t="s">
        <v>1029</v>
      </c>
      <c r="L2041" s="836">
        <v>170.52</v>
      </c>
      <c r="M2041" s="836">
        <v>682.08</v>
      </c>
      <c r="N2041" s="833">
        <v>4</v>
      </c>
      <c r="O2041" s="837">
        <v>1.5</v>
      </c>
      <c r="P2041" s="836">
        <v>682.08</v>
      </c>
      <c r="Q2041" s="838">
        <v>1</v>
      </c>
      <c r="R2041" s="833">
        <v>4</v>
      </c>
      <c r="S2041" s="838">
        <v>1</v>
      </c>
      <c r="T2041" s="837">
        <v>1.5</v>
      </c>
      <c r="U2041" s="839">
        <v>1</v>
      </c>
    </row>
    <row r="2042" spans="1:21" ht="14.45" customHeight="1" x14ac:dyDescent="0.2">
      <c r="A2042" s="832">
        <v>11</v>
      </c>
      <c r="B2042" s="833" t="s">
        <v>2224</v>
      </c>
      <c r="C2042" s="833" t="s">
        <v>2230</v>
      </c>
      <c r="D2042" s="834" t="s">
        <v>4292</v>
      </c>
      <c r="E2042" s="835" t="s">
        <v>2252</v>
      </c>
      <c r="F2042" s="833" t="s">
        <v>2225</v>
      </c>
      <c r="G2042" s="833" t="s">
        <v>2328</v>
      </c>
      <c r="H2042" s="833" t="s">
        <v>606</v>
      </c>
      <c r="I2042" s="833" t="s">
        <v>2363</v>
      </c>
      <c r="J2042" s="833" t="s">
        <v>989</v>
      </c>
      <c r="K2042" s="833" t="s">
        <v>2364</v>
      </c>
      <c r="L2042" s="836">
        <v>272.83</v>
      </c>
      <c r="M2042" s="836">
        <v>2728.3</v>
      </c>
      <c r="N2042" s="833">
        <v>10</v>
      </c>
      <c r="O2042" s="837">
        <v>3.5</v>
      </c>
      <c r="P2042" s="836">
        <v>2728.3</v>
      </c>
      <c r="Q2042" s="838">
        <v>1</v>
      </c>
      <c r="R2042" s="833">
        <v>10</v>
      </c>
      <c r="S2042" s="838">
        <v>1</v>
      </c>
      <c r="T2042" s="837">
        <v>3.5</v>
      </c>
      <c r="U2042" s="839">
        <v>1</v>
      </c>
    </row>
    <row r="2043" spans="1:21" ht="14.45" customHeight="1" x14ac:dyDescent="0.2">
      <c r="A2043" s="832">
        <v>11</v>
      </c>
      <c r="B2043" s="833" t="s">
        <v>2224</v>
      </c>
      <c r="C2043" s="833" t="s">
        <v>2230</v>
      </c>
      <c r="D2043" s="834" t="s">
        <v>4292</v>
      </c>
      <c r="E2043" s="835" t="s">
        <v>2252</v>
      </c>
      <c r="F2043" s="833" t="s">
        <v>2225</v>
      </c>
      <c r="G2043" s="833" t="s">
        <v>3499</v>
      </c>
      <c r="H2043" s="833" t="s">
        <v>606</v>
      </c>
      <c r="I2043" s="833" t="s">
        <v>3503</v>
      </c>
      <c r="J2043" s="833" t="s">
        <v>3501</v>
      </c>
      <c r="K2043" s="833" t="s">
        <v>3504</v>
      </c>
      <c r="L2043" s="836">
        <v>0</v>
      </c>
      <c r="M2043" s="836">
        <v>0</v>
      </c>
      <c r="N2043" s="833">
        <v>2</v>
      </c>
      <c r="O2043" s="837">
        <v>1</v>
      </c>
      <c r="P2043" s="836">
        <v>0</v>
      </c>
      <c r="Q2043" s="838"/>
      <c r="R2043" s="833">
        <v>2</v>
      </c>
      <c r="S2043" s="838">
        <v>1</v>
      </c>
      <c r="T2043" s="837">
        <v>1</v>
      </c>
      <c r="U2043" s="839">
        <v>1</v>
      </c>
    </row>
    <row r="2044" spans="1:21" ht="14.45" customHeight="1" x14ac:dyDescent="0.2">
      <c r="A2044" s="832">
        <v>11</v>
      </c>
      <c r="B2044" s="833" t="s">
        <v>2224</v>
      </c>
      <c r="C2044" s="833" t="s">
        <v>2230</v>
      </c>
      <c r="D2044" s="834" t="s">
        <v>4292</v>
      </c>
      <c r="E2044" s="835" t="s">
        <v>2252</v>
      </c>
      <c r="F2044" s="833" t="s">
        <v>2225</v>
      </c>
      <c r="G2044" s="833" t="s">
        <v>2381</v>
      </c>
      <c r="H2044" s="833" t="s">
        <v>606</v>
      </c>
      <c r="I2044" s="833" t="s">
        <v>2382</v>
      </c>
      <c r="J2044" s="833" t="s">
        <v>2383</v>
      </c>
      <c r="K2044" s="833" t="s">
        <v>2384</v>
      </c>
      <c r="L2044" s="836">
        <v>52.87</v>
      </c>
      <c r="M2044" s="836">
        <v>845.92</v>
      </c>
      <c r="N2044" s="833">
        <v>16</v>
      </c>
      <c r="O2044" s="837">
        <v>12.5</v>
      </c>
      <c r="P2044" s="836">
        <v>475.83</v>
      </c>
      <c r="Q2044" s="838">
        <v>0.5625</v>
      </c>
      <c r="R2044" s="833">
        <v>9</v>
      </c>
      <c r="S2044" s="838">
        <v>0.5625</v>
      </c>
      <c r="T2044" s="837">
        <v>7</v>
      </c>
      <c r="U2044" s="839">
        <v>0.56000000000000005</v>
      </c>
    </row>
    <row r="2045" spans="1:21" ht="14.45" customHeight="1" x14ac:dyDescent="0.2">
      <c r="A2045" s="832">
        <v>11</v>
      </c>
      <c r="B2045" s="833" t="s">
        <v>2224</v>
      </c>
      <c r="C2045" s="833" t="s">
        <v>2230</v>
      </c>
      <c r="D2045" s="834" t="s">
        <v>4292</v>
      </c>
      <c r="E2045" s="835" t="s">
        <v>2252</v>
      </c>
      <c r="F2045" s="833" t="s">
        <v>2225</v>
      </c>
      <c r="G2045" s="833" t="s">
        <v>2381</v>
      </c>
      <c r="H2045" s="833" t="s">
        <v>606</v>
      </c>
      <c r="I2045" s="833" t="s">
        <v>2385</v>
      </c>
      <c r="J2045" s="833" t="s">
        <v>2386</v>
      </c>
      <c r="K2045" s="833" t="s">
        <v>2387</v>
      </c>
      <c r="L2045" s="836">
        <v>70.48</v>
      </c>
      <c r="M2045" s="836">
        <v>70.48</v>
      </c>
      <c r="N2045" s="833">
        <v>1</v>
      </c>
      <c r="O2045" s="837">
        <v>1</v>
      </c>
      <c r="P2045" s="836">
        <v>70.48</v>
      </c>
      <c r="Q2045" s="838">
        <v>1</v>
      </c>
      <c r="R2045" s="833">
        <v>1</v>
      </c>
      <c r="S2045" s="838">
        <v>1</v>
      </c>
      <c r="T2045" s="837">
        <v>1</v>
      </c>
      <c r="U2045" s="839">
        <v>1</v>
      </c>
    </row>
    <row r="2046" spans="1:21" ht="14.45" customHeight="1" x14ac:dyDescent="0.2">
      <c r="A2046" s="832">
        <v>11</v>
      </c>
      <c r="B2046" s="833" t="s">
        <v>2224</v>
      </c>
      <c r="C2046" s="833" t="s">
        <v>2230</v>
      </c>
      <c r="D2046" s="834" t="s">
        <v>4292</v>
      </c>
      <c r="E2046" s="835" t="s">
        <v>2252</v>
      </c>
      <c r="F2046" s="833" t="s">
        <v>2225</v>
      </c>
      <c r="G2046" s="833" t="s">
        <v>2381</v>
      </c>
      <c r="H2046" s="833" t="s">
        <v>606</v>
      </c>
      <c r="I2046" s="833" t="s">
        <v>3916</v>
      </c>
      <c r="J2046" s="833" t="s">
        <v>3168</v>
      </c>
      <c r="K2046" s="833" t="s">
        <v>2393</v>
      </c>
      <c r="L2046" s="836">
        <v>23.49</v>
      </c>
      <c r="M2046" s="836">
        <v>23.49</v>
      </c>
      <c r="N2046" s="833">
        <v>1</v>
      </c>
      <c r="O2046" s="837">
        <v>1</v>
      </c>
      <c r="P2046" s="836">
        <v>23.49</v>
      </c>
      <c r="Q2046" s="838">
        <v>1</v>
      </c>
      <c r="R2046" s="833">
        <v>1</v>
      </c>
      <c r="S2046" s="838">
        <v>1</v>
      </c>
      <c r="T2046" s="837">
        <v>1</v>
      </c>
      <c r="U2046" s="839">
        <v>1</v>
      </c>
    </row>
    <row r="2047" spans="1:21" ht="14.45" customHeight="1" x14ac:dyDescent="0.2">
      <c r="A2047" s="832">
        <v>11</v>
      </c>
      <c r="B2047" s="833" t="s">
        <v>2224</v>
      </c>
      <c r="C2047" s="833" t="s">
        <v>2230</v>
      </c>
      <c r="D2047" s="834" t="s">
        <v>4292</v>
      </c>
      <c r="E2047" s="835" t="s">
        <v>2252</v>
      </c>
      <c r="F2047" s="833" t="s">
        <v>2225</v>
      </c>
      <c r="G2047" s="833" t="s">
        <v>2381</v>
      </c>
      <c r="H2047" s="833" t="s">
        <v>606</v>
      </c>
      <c r="I2047" s="833" t="s">
        <v>3167</v>
      </c>
      <c r="J2047" s="833" t="s">
        <v>3168</v>
      </c>
      <c r="K2047" s="833" t="s">
        <v>3169</v>
      </c>
      <c r="L2047" s="836">
        <v>58.74</v>
      </c>
      <c r="M2047" s="836">
        <v>176.22</v>
      </c>
      <c r="N2047" s="833">
        <v>3</v>
      </c>
      <c r="O2047" s="837">
        <v>2.5</v>
      </c>
      <c r="P2047" s="836">
        <v>117.48</v>
      </c>
      <c r="Q2047" s="838">
        <v>0.66666666666666674</v>
      </c>
      <c r="R2047" s="833">
        <v>2</v>
      </c>
      <c r="S2047" s="838">
        <v>0.66666666666666663</v>
      </c>
      <c r="T2047" s="837">
        <v>1.5</v>
      </c>
      <c r="U2047" s="839">
        <v>0.6</v>
      </c>
    </row>
    <row r="2048" spans="1:21" ht="14.45" customHeight="1" x14ac:dyDescent="0.2">
      <c r="A2048" s="832">
        <v>11</v>
      </c>
      <c r="B2048" s="833" t="s">
        <v>2224</v>
      </c>
      <c r="C2048" s="833" t="s">
        <v>2230</v>
      </c>
      <c r="D2048" s="834" t="s">
        <v>4292</v>
      </c>
      <c r="E2048" s="835" t="s">
        <v>2252</v>
      </c>
      <c r="F2048" s="833" t="s">
        <v>2225</v>
      </c>
      <c r="G2048" s="833" t="s">
        <v>2381</v>
      </c>
      <c r="H2048" s="833" t="s">
        <v>606</v>
      </c>
      <c r="I2048" s="833" t="s">
        <v>3917</v>
      </c>
      <c r="J2048" s="833" t="s">
        <v>3168</v>
      </c>
      <c r="K2048" s="833" t="s">
        <v>3918</v>
      </c>
      <c r="L2048" s="836">
        <v>117.47</v>
      </c>
      <c r="M2048" s="836">
        <v>117.47</v>
      </c>
      <c r="N2048" s="833">
        <v>1</v>
      </c>
      <c r="O2048" s="837">
        <v>1</v>
      </c>
      <c r="P2048" s="836">
        <v>117.47</v>
      </c>
      <c r="Q2048" s="838">
        <v>1</v>
      </c>
      <c r="R2048" s="833">
        <v>1</v>
      </c>
      <c r="S2048" s="838">
        <v>1</v>
      </c>
      <c r="T2048" s="837">
        <v>1</v>
      </c>
      <c r="U2048" s="839">
        <v>1</v>
      </c>
    </row>
    <row r="2049" spans="1:21" ht="14.45" customHeight="1" x14ac:dyDescent="0.2">
      <c r="A2049" s="832">
        <v>11</v>
      </c>
      <c r="B2049" s="833" t="s">
        <v>2224</v>
      </c>
      <c r="C2049" s="833" t="s">
        <v>2230</v>
      </c>
      <c r="D2049" s="834" t="s">
        <v>4292</v>
      </c>
      <c r="E2049" s="835" t="s">
        <v>2252</v>
      </c>
      <c r="F2049" s="833" t="s">
        <v>2225</v>
      </c>
      <c r="G2049" s="833" t="s">
        <v>2587</v>
      </c>
      <c r="H2049" s="833" t="s">
        <v>606</v>
      </c>
      <c r="I2049" s="833" t="s">
        <v>2588</v>
      </c>
      <c r="J2049" s="833" t="s">
        <v>2589</v>
      </c>
      <c r="K2049" s="833" t="s">
        <v>2590</v>
      </c>
      <c r="L2049" s="836">
        <v>0</v>
      </c>
      <c r="M2049" s="836">
        <v>0</v>
      </c>
      <c r="N2049" s="833">
        <v>1</v>
      </c>
      <c r="O2049" s="837">
        <v>0.5</v>
      </c>
      <c r="P2049" s="836">
        <v>0</v>
      </c>
      <c r="Q2049" s="838"/>
      <c r="R2049" s="833">
        <v>1</v>
      </c>
      <c r="S2049" s="838">
        <v>1</v>
      </c>
      <c r="T2049" s="837">
        <v>0.5</v>
      </c>
      <c r="U2049" s="839">
        <v>1</v>
      </c>
    </row>
    <row r="2050" spans="1:21" ht="14.45" customHeight="1" x14ac:dyDescent="0.2">
      <c r="A2050" s="832">
        <v>11</v>
      </c>
      <c r="B2050" s="833" t="s">
        <v>2224</v>
      </c>
      <c r="C2050" s="833" t="s">
        <v>2230</v>
      </c>
      <c r="D2050" s="834" t="s">
        <v>4292</v>
      </c>
      <c r="E2050" s="835" t="s">
        <v>2252</v>
      </c>
      <c r="F2050" s="833" t="s">
        <v>2225</v>
      </c>
      <c r="G2050" s="833" t="s">
        <v>2890</v>
      </c>
      <c r="H2050" s="833" t="s">
        <v>606</v>
      </c>
      <c r="I2050" s="833" t="s">
        <v>2891</v>
      </c>
      <c r="J2050" s="833" t="s">
        <v>2892</v>
      </c>
      <c r="K2050" s="833" t="s">
        <v>2893</v>
      </c>
      <c r="L2050" s="836">
        <v>0</v>
      </c>
      <c r="M2050" s="836">
        <v>0</v>
      </c>
      <c r="N2050" s="833">
        <v>1</v>
      </c>
      <c r="O2050" s="837">
        <v>0.5</v>
      </c>
      <c r="P2050" s="836">
        <v>0</v>
      </c>
      <c r="Q2050" s="838"/>
      <c r="R2050" s="833">
        <v>1</v>
      </c>
      <c r="S2050" s="838">
        <v>1</v>
      </c>
      <c r="T2050" s="837">
        <v>0.5</v>
      </c>
      <c r="U2050" s="839">
        <v>1</v>
      </c>
    </row>
    <row r="2051" spans="1:21" ht="14.45" customHeight="1" x14ac:dyDescent="0.2">
      <c r="A2051" s="832">
        <v>11</v>
      </c>
      <c r="B2051" s="833" t="s">
        <v>2224</v>
      </c>
      <c r="C2051" s="833" t="s">
        <v>2230</v>
      </c>
      <c r="D2051" s="834" t="s">
        <v>4292</v>
      </c>
      <c r="E2051" s="835" t="s">
        <v>2252</v>
      </c>
      <c r="F2051" s="833" t="s">
        <v>2225</v>
      </c>
      <c r="G2051" s="833" t="s">
        <v>3919</v>
      </c>
      <c r="H2051" s="833" t="s">
        <v>650</v>
      </c>
      <c r="I2051" s="833" t="s">
        <v>3920</v>
      </c>
      <c r="J2051" s="833" t="s">
        <v>3921</v>
      </c>
      <c r="K2051" s="833" t="s">
        <v>3922</v>
      </c>
      <c r="L2051" s="836">
        <v>107.34</v>
      </c>
      <c r="M2051" s="836">
        <v>214.68</v>
      </c>
      <c r="N2051" s="833">
        <v>2</v>
      </c>
      <c r="O2051" s="837">
        <v>1</v>
      </c>
      <c r="P2051" s="836">
        <v>214.68</v>
      </c>
      <c r="Q2051" s="838">
        <v>1</v>
      </c>
      <c r="R2051" s="833">
        <v>2</v>
      </c>
      <c r="S2051" s="838">
        <v>1</v>
      </c>
      <c r="T2051" s="837">
        <v>1</v>
      </c>
      <c r="U2051" s="839">
        <v>1</v>
      </c>
    </row>
    <row r="2052" spans="1:21" ht="14.45" customHeight="1" x14ac:dyDescent="0.2">
      <c r="A2052" s="832">
        <v>11</v>
      </c>
      <c r="B2052" s="833" t="s">
        <v>2224</v>
      </c>
      <c r="C2052" s="833" t="s">
        <v>2230</v>
      </c>
      <c r="D2052" s="834" t="s">
        <v>4292</v>
      </c>
      <c r="E2052" s="835" t="s">
        <v>2252</v>
      </c>
      <c r="F2052" s="833" t="s">
        <v>2225</v>
      </c>
      <c r="G2052" s="833" t="s">
        <v>2412</v>
      </c>
      <c r="H2052" s="833" t="s">
        <v>606</v>
      </c>
      <c r="I2052" s="833" t="s">
        <v>2413</v>
      </c>
      <c r="J2052" s="833" t="s">
        <v>2414</v>
      </c>
      <c r="K2052" s="833" t="s">
        <v>2415</v>
      </c>
      <c r="L2052" s="836">
        <v>159.71</v>
      </c>
      <c r="M2052" s="836">
        <v>2874.7799999999997</v>
      </c>
      <c r="N2052" s="833">
        <v>18</v>
      </c>
      <c r="O2052" s="837">
        <v>5.5</v>
      </c>
      <c r="P2052" s="836">
        <v>1916.52</v>
      </c>
      <c r="Q2052" s="838">
        <v>0.66666666666666674</v>
      </c>
      <c r="R2052" s="833">
        <v>12</v>
      </c>
      <c r="S2052" s="838">
        <v>0.66666666666666663</v>
      </c>
      <c r="T2052" s="837">
        <v>3.5</v>
      </c>
      <c r="U2052" s="839">
        <v>0.63636363636363635</v>
      </c>
    </row>
    <row r="2053" spans="1:21" ht="14.45" customHeight="1" x14ac:dyDescent="0.2">
      <c r="A2053" s="832">
        <v>11</v>
      </c>
      <c r="B2053" s="833" t="s">
        <v>2224</v>
      </c>
      <c r="C2053" s="833" t="s">
        <v>2230</v>
      </c>
      <c r="D2053" s="834" t="s">
        <v>4292</v>
      </c>
      <c r="E2053" s="835" t="s">
        <v>2252</v>
      </c>
      <c r="F2053" s="833" t="s">
        <v>2225</v>
      </c>
      <c r="G2053" s="833" t="s">
        <v>2412</v>
      </c>
      <c r="H2053" s="833" t="s">
        <v>606</v>
      </c>
      <c r="I2053" s="833" t="s">
        <v>2594</v>
      </c>
      <c r="J2053" s="833" t="s">
        <v>2414</v>
      </c>
      <c r="K2053" s="833" t="s">
        <v>2595</v>
      </c>
      <c r="L2053" s="836">
        <v>159.71</v>
      </c>
      <c r="M2053" s="836">
        <v>1117.97</v>
      </c>
      <c r="N2053" s="833">
        <v>7</v>
      </c>
      <c r="O2053" s="837">
        <v>3</v>
      </c>
      <c r="P2053" s="836">
        <v>958.26</v>
      </c>
      <c r="Q2053" s="838">
        <v>0.8571428571428571</v>
      </c>
      <c r="R2053" s="833">
        <v>6</v>
      </c>
      <c r="S2053" s="838">
        <v>0.8571428571428571</v>
      </c>
      <c r="T2053" s="837">
        <v>2</v>
      </c>
      <c r="U2053" s="839">
        <v>0.66666666666666663</v>
      </c>
    </row>
    <row r="2054" spans="1:21" ht="14.45" customHeight="1" x14ac:dyDescent="0.2">
      <c r="A2054" s="832">
        <v>11</v>
      </c>
      <c r="B2054" s="833" t="s">
        <v>2224</v>
      </c>
      <c r="C2054" s="833" t="s">
        <v>2230</v>
      </c>
      <c r="D2054" s="834" t="s">
        <v>4292</v>
      </c>
      <c r="E2054" s="835" t="s">
        <v>2252</v>
      </c>
      <c r="F2054" s="833" t="s">
        <v>2225</v>
      </c>
      <c r="G2054" s="833" t="s">
        <v>2313</v>
      </c>
      <c r="H2054" s="833" t="s">
        <v>606</v>
      </c>
      <c r="I2054" s="833" t="s">
        <v>2314</v>
      </c>
      <c r="J2054" s="833" t="s">
        <v>2315</v>
      </c>
      <c r="K2054" s="833" t="s">
        <v>2316</v>
      </c>
      <c r="L2054" s="836">
        <v>91.78</v>
      </c>
      <c r="M2054" s="836">
        <v>367.12</v>
      </c>
      <c r="N2054" s="833">
        <v>4</v>
      </c>
      <c r="O2054" s="837">
        <v>2.5</v>
      </c>
      <c r="P2054" s="836">
        <v>367.12</v>
      </c>
      <c r="Q2054" s="838">
        <v>1</v>
      </c>
      <c r="R2054" s="833">
        <v>4</v>
      </c>
      <c r="S2054" s="838">
        <v>1</v>
      </c>
      <c r="T2054" s="837">
        <v>2.5</v>
      </c>
      <c r="U2054" s="839">
        <v>1</v>
      </c>
    </row>
    <row r="2055" spans="1:21" ht="14.45" customHeight="1" x14ac:dyDescent="0.2">
      <c r="A2055" s="832">
        <v>11</v>
      </c>
      <c r="B2055" s="833" t="s">
        <v>2224</v>
      </c>
      <c r="C2055" s="833" t="s">
        <v>2230</v>
      </c>
      <c r="D2055" s="834" t="s">
        <v>4292</v>
      </c>
      <c r="E2055" s="835" t="s">
        <v>2252</v>
      </c>
      <c r="F2055" s="833" t="s">
        <v>2225</v>
      </c>
      <c r="G2055" s="833" t="s">
        <v>2913</v>
      </c>
      <c r="H2055" s="833" t="s">
        <v>606</v>
      </c>
      <c r="I2055" s="833" t="s">
        <v>3111</v>
      </c>
      <c r="J2055" s="833" t="s">
        <v>3112</v>
      </c>
      <c r="K2055" s="833" t="s">
        <v>990</v>
      </c>
      <c r="L2055" s="836">
        <v>111.72</v>
      </c>
      <c r="M2055" s="836">
        <v>223.44</v>
      </c>
      <c r="N2055" s="833">
        <v>2</v>
      </c>
      <c r="O2055" s="837">
        <v>1</v>
      </c>
      <c r="P2055" s="836"/>
      <c r="Q2055" s="838">
        <v>0</v>
      </c>
      <c r="R2055" s="833"/>
      <c r="S2055" s="838">
        <v>0</v>
      </c>
      <c r="T2055" s="837"/>
      <c r="U2055" s="839">
        <v>0</v>
      </c>
    </row>
    <row r="2056" spans="1:21" ht="14.45" customHeight="1" x14ac:dyDescent="0.2">
      <c r="A2056" s="832">
        <v>11</v>
      </c>
      <c r="B2056" s="833" t="s">
        <v>2224</v>
      </c>
      <c r="C2056" s="833" t="s">
        <v>2230</v>
      </c>
      <c r="D2056" s="834" t="s">
        <v>4292</v>
      </c>
      <c r="E2056" s="835" t="s">
        <v>2252</v>
      </c>
      <c r="F2056" s="833" t="s">
        <v>2225</v>
      </c>
      <c r="G2056" s="833" t="s">
        <v>2353</v>
      </c>
      <c r="H2056" s="833" t="s">
        <v>606</v>
      </c>
      <c r="I2056" s="833" t="s">
        <v>2354</v>
      </c>
      <c r="J2056" s="833" t="s">
        <v>2355</v>
      </c>
      <c r="K2056" s="833" t="s">
        <v>2356</v>
      </c>
      <c r="L2056" s="836">
        <v>132.97999999999999</v>
      </c>
      <c r="M2056" s="836">
        <v>265.95999999999998</v>
      </c>
      <c r="N2056" s="833">
        <v>2</v>
      </c>
      <c r="O2056" s="837">
        <v>1</v>
      </c>
      <c r="P2056" s="836"/>
      <c r="Q2056" s="838">
        <v>0</v>
      </c>
      <c r="R2056" s="833"/>
      <c r="S2056" s="838">
        <v>0</v>
      </c>
      <c r="T2056" s="837"/>
      <c r="U2056" s="839">
        <v>0</v>
      </c>
    </row>
    <row r="2057" spans="1:21" ht="14.45" customHeight="1" x14ac:dyDescent="0.2">
      <c r="A2057" s="832">
        <v>11</v>
      </c>
      <c r="B2057" s="833" t="s">
        <v>2224</v>
      </c>
      <c r="C2057" s="833" t="s">
        <v>2230</v>
      </c>
      <c r="D2057" s="834" t="s">
        <v>4292</v>
      </c>
      <c r="E2057" s="835" t="s">
        <v>2252</v>
      </c>
      <c r="F2057" s="833" t="s">
        <v>2225</v>
      </c>
      <c r="G2057" s="833" t="s">
        <v>2919</v>
      </c>
      <c r="H2057" s="833" t="s">
        <v>606</v>
      </c>
      <c r="I2057" s="833" t="s">
        <v>2923</v>
      </c>
      <c r="J2057" s="833" t="s">
        <v>2924</v>
      </c>
      <c r="K2057" s="833" t="s">
        <v>2922</v>
      </c>
      <c r="L2057" s="836">
        <v>619.6</v>
      </c>
      <c r="M2057" s="836">
        <v>619.6</v>
      </c>
      <c r="N2057" s="833">
        <v>1</v>
      </c>
      <c r="O2057" s="837">
        <v>1</v>
      </c>
      <c r="P2057" s="836"/>
      <c r="Q2057" s="838">
        <v>0</v>
      </c>
      <c r="R2057" s="833"/>
      <c r="S2057" s="838">
        <v>0</v>
      </c>
      <c r="T2057" s="837"/>
      <c r="U2057" s="839">
        <v>0</v>
      </c>
    </row>
    <row r="2058" spans="1:21" ht="14.45" customHeight="1" x14ac:dyDescent="0.2">
      <c r="A2058" s="832">
        <v>11</v>
      </c>
      <c r="B2058" s="833" t="s">
        <v>2224</v>
      </c>
      <c r="C2058" s="833" t="s">
        <v>2230</v>
      </c>
      <c r="D2058" s="834" t="s">
        <v>4292</v>
      </c>
      <c r="E2058" s="835" t="s">
        <v>2252</v>
      </c>
      <c r="F2058" s="833" t="s">
        <v>2225</v>
      </c>
      <c r="G2058" s="833" t="s">
        <v>2625</v>
      </c>
      <c r="H2058" s="833" t="s">
        <v>606</v>
      </c>
      <c r="I2058" s="833" t="s">
        <v>2626</v>
      </c>
      <c r="J2058" s="833" t="s">
        <v>724</v>
      </c>
      <c r="K2058" s="833" t="s">
        <v>1115</v>
      </c>
      <c r="L2058" s="836">
        <v>38.56</v>
      </c>
      <c r="M2058" s="836">
        <v>38.56</v>
      </c>
      <c r="N2058" s="833">
        <v>1</v>
      </c>
      <c r="O2058" s="837">
        <v>0.5</v>
      </c>
      <c r="P2058" s="836">
        <v>38.56</v>
      </c>
      <c r="Q2058" s="838">
        <v>1</v>
      </c>
      <c r="R2058" s="833">
        <v>1</v>
      </c>
      <c r="S2058" s="838">
        <v>1</v>
      </c>
      <c r="T2058" s="837">
        <v>0.5</v>
      </c>
      <c r="U2058" s="839">
        <v>1</v>
      </c>
    </row>
    <row r="2059" spans="1:21" ht="14.45" customHeight="1" x14ac:dyDescent="0.2">
      <c r="A2059" s="832">
        <v>11</v>
      </c>
      <c r="B2059" s="833" t="s">
        <v>2224</v>
      </c>
      <c r="C2059" s="833" t="s">
        <v>2230</v>
      </c>
      <c r="D2059" s="834" t="s">
        <v>4292</v>
      </c>
      <c r="E2059" s="835" t="s">
        <v>2252</v>
      </c>
      <c r="F2059" s="833" t="s">
        <v>2225</v>
      </c>
      <c r="G2059" s="833" t="s">
        <v>2430</v>
      </c>
      <c r="H2059" s="833" t="s">
        <v>606</v>
      </c>
      <c r="I2059" s="833" t="s">
        <v>2433</v>
      </c>
      <c r="J2059" s="833" t="s">
        <v>2434</v>
      </c>
      <c r="K2059" s="833" t="s">
        <v>2432</v>
      </c>
      <c r="L2059" s="836">
        <v>140.96</v>
      </c>
      <c r="M2059" s="836">
        <v>140.96</v>
      </c>
      <c r="N2059" s="833">
        <v>1</v>
      </c>
      <c r="O2059" s="837">
        <v>1</v>
      </c>
      <c r="P2059" s="836">
        <v>140.96</v>
      </c>
      <c r="Q2059" s="838">
        <v>1</v>
      </c>
      <c r="R2059" s="833">
        <v>1</v>
      </c>
      <c r="S2059" s="838">
        <v>1</v>
      </c>
      <c r="T2059" s="837">
        <v>1</v>
      </c>
      <c r="U2059" s="839">
        <v>1</v>
      </c>
    </row>
    <row r="2060" spans="1:21" ht="14.45" customHeight="1" x14ac:dyDescent="0.2">
      <c r="A2060" s="832">
        <v>11</v>
      </c>
      <c r="B2060" s="833" t="s">
        <v>2224</v>
      </c>
      <c r="C2060" s="833" t="s">
        <v>2230</v>
      </c>
      <c r="D2060" s="834" t="s">
        <v>4292</v>
      </c>
      <c r="E2060" s="835" t="s">
        <v>2252</v>
      </c>
      <c r="F2060" s="833" t="s">
        <v>2225</v>
      </c>
      <c r="G2060" s="833" t="s">
        <v>2273</v>
      </c>
      <c r="H2060" s="833" t="s">
        <v>650</v>
      </c>
      <c r="I2060" s="833" t="s">
        <v>1821</v>
      </c>
      <c r="J2060" s="833" t="s">
        <v>765</v>
      </c>
      <c r="K2060" s="833" t="s">
        <v>1822</v>
      </c>
      <c r="L2060" s="836">
        <v>736.33</v>
      </c>
      <c r="M2060" s="836">
        <v>22826.230000000003</v>
      </c>
      <c r="N2060" s="833">
        <v>31</v>
      </c>
      <c r="O2060" s="837">
        <v>14</v>
      </c>
      <c r="P2060" s="836">
        <v>17671.920000000002</v>
      </c>
      <c r="Q2060" s="838">
        <v>0.77419354838709675</v>
      </c>
      <c r="R2060" s="833">
        <v>24</v>
      </c>
      <c r="S2060" s="838">
        <v>0.77419354838709675</v>
      </c>
      <c r="T2060" s="837">
        <v>9.5</v>
      </c>
      <c r="U2060" s="839">
        <v>0.6785714285714286</v>
      </c>
    </row>
    <row r="2061" spans="1:21" ht="14.45" customHeight="1" x14ac:dyDescent="0.2">
      <c r="A2061" s="832">
        <v>11</v>
      </c>
      <c r="B2061" s="833" t="s">
        <v>2224</v>
      </c>
      <c r="C2061" s="833" t="s">
        <v>2230</v>
      </c>
      <c r="D2061" s="834" t="s">
        <v>4292</v>
      </c>
      <c r="E2061" s="835" t="s">
        <v>2252</v>
      </c>
      <c r="F2061" s="833" t="s">
        <v>2225</v>
      </c>
      <c r="G2061" s="833" t="s">
        <v>2273</v>
      </c>
      <c r="H2061" s="833" t="s">
        <v>650</v>
      </c>
      <c r="I2061" s="833" t="s">
        <v>1825</v>
      </c>
      <c r="J2061" s="833" t="s">
        <v>765</v>
      </c>
      <c r="K2061" s="833" t="s">
        <v>1826</v>
      </c>
      <c r="L2061" s="836">
        <v>490.89</v>
      </c>
      <c r="M2061" s="836">
        <v>2945.34</v>
      </c>
      <c r="N2061" s="833">
        <v>6</v>
      </c>
      <c r="O2061" s="837">
        <v>4</v>
      </c>
      <c r="P2061" s="836">
        <v>1963.56</v>
      </c>
      <c r="Q2061" s="838">
        <v>0.66666666666666663</v>
      </c>
      <c r="R2061" s="833">
        <v>4</v>
      </c>
      <c r="S2061" s="838">
        <v>0.66666666666666663</v>
      </c>
      <c r="T2061" s="837">
        <v>3</v>
      </c>
      <c r="U2061" s="839">
        <v>0.75</v>
      </c>
    </row>
    <row r="2062" spans="1:21" ht="14.45" customHeight="1" x14ac:dyDescent="0.2">
      <c r="A2062" s="832">
        <v>11</v>
      </c>
      <c r="B2062" s="833" t="s">
        <v>2224</v>
      </c>
      <c r="C2062" s="833" t="s">
        <v>2230</v>
      </c>
      <c r="D2062" s="834" t="s">
        <v>4292</v>
      </c>
      <c r="E2062" s="835" t="s">
        <v>2252</v>
      </c>
      <c r="F2062" s="833" t="s">
        <v>2225</v>
      </c>
      <c r="G2062" s="833" t="s">
        <v>2273</v>
      </c>
      <c r="H2062" s="833" t="s">
        <v>650</v>
      </c>
      <c r="I2062" s="833" t="s">
        <v>1823</v>
      </c>
      <c r="J2062" s="833" t="s">
        <v>765</v>
      </c>
      <c r="K2062" s="833" t="s">
        <v>1824</v>
      </c>
      <c r="L2062" s="836">
        <v>1154.68</v>
      </c>
      <c r="M2062" s="836">
        <v>1154.68</v>
      </c>
      <c r="N2062" s="833">
        <v>1</v>
      </c>
      <c r="O2062" s="837">
        <v>1</v>
      </c>
      <c r="P2062" s="836">
        <v>1154.68</v>
      </c>
      <c r="Q2062" s="838">
        <v>1</v>
      </c>
      <c r="R2062" s="833">
        <v>1</v>
      </c>
      <c r="S2062" s="838">
        <v>1</v>
      </c>
      <c r="T2062" s="837">
        <v>1</v>
      </c>
      <c r="U2062" s="839">
        <v>1</v>
      </c>
    </row>
    <row r="2063" spans="1:21" ht="14.45" customHeight="1" x14ac:dyDescent="0.2">
      <c r="A2063" s="832">
        <v>11</v>
      </c>
      <c r="B2063" s="833" t="s">
        <v>2224</v>
      </c>
      <c r="C2063" s="833" t="s">
        <v>2230</v>
      </c>
      <c r="D2063" s="834" t="s">
        <v>4292</v>
      </c>
      <c r="E2063" s="835" t="s">
        <v>2252</v>
      </c>
      <c r="F2063" s="833" t="s">
        <v>2225</v>
      </c>
      <c r="G2063" s="833" t="s">
        <v>2273</v>
      </c>
      <c r="H2063" s="833" t="s">
        <v>650</v>
      </c>
      <c r="I2063" s="833" t="s">
        <v>1817</v>
      </c>
      <c r="J2063" s="833" t="s">
        <v>765</v>
      </c>
      <c r="K2063" s="833" t="s">
        <v>1818</v>
      </c>
      <c r="L2063" s="836">
        <v>923.74</v>
      </c>
      <c r="M2063" s="836">
        <v>7389.92</v>
      </c>
      <c r="N2063" s="833">
        <v>8</v>
      </c>
      <c r="O2063" s="837">
        <v>2.5</v>
      </c>
      <c r="P2063" s="836">
        <v>3694.96</v>
      </c>
      <c r="Q2063" s="838">
        <v>0.5</v>
      </c>
      <c r="R2063" s="833">
        <v>4</v>
      </c>
      <c r="S2063" s="838">
        <v>0.5</v>
      </c>
      <c r="T2063" s="837">
        <v>1</v>
      </c>
      <c r="U2063" s="839">
        <v>0.4</v>
      </c>
    </row>
    <row r="2064" spans="1:21" ht="14.45" customHeight="1" x14ac:dyDescent="0.2">
      <c r="A2064" s="832">
        <v>11</v>
      </c>
      <c r="B2064" s="833" t="s">
        <v>2224</v>
      </c>
      <c r="C2064" s="833" t="s">
        <v>2230</v>
      </c>
      <c r="D2064" s="834" t="s">
        <v>4292</v>
      </c>
      <c r="E2064" s="835" t="s">
        <v>2252</v>
      </c>
      <c r="F2064" s="833" t="s">
        <v>2225</v>
      </c>
      <c r="G2064" s="833" t="s">
        <v>2335</v>
      </c>
      <c r="H2064" s="833" t="s">
        <v>606</v>
      </c>
      <c r="I2064" s="833" t="s">
        <v>2336</v>
      </c>
      <c r="J2064" s="833" t="s">
        <v>668</v>
      </c>
      <c r="K2064" s="833" t="s">
        <v>2337</v>
      </c>
      <c r="L2064" s="836">
        <v>35.25</v>
      </c>
      <c r="M2064" s="836">
        <v>176.25</v>
      </c>
      <c r="N2064" s="833">
        <v>5</v>
      </c>
      <c r="O2064" s="837">
        <v>5</v>
      </c>
      <c r="P2064" s="836">
        <v>35.25</v>
      </c>
      <c r="Q2064" s="838">
        <v>0.2</v>
      </c>
      <c r="R2064" s="833">
        <v>1</v>
      </c>
      <c r="S2064" s="838">
        <v>0.2</v>
      </c>
      <c r="T2064" s="837">
        <v>1</v>
      </c>
      <c r="U2064" s="839">
        <v>0.2</v>
      </c>
    </row>
    <row r="2065" spans="1:21" ht="14.45" customHeight="1" x14ac:dyDescent="0.2">
      <c r="A2065" s="832">
        <v>11</v>
      </c>
      <c r="B2065" s="833" t="s">
        <v>2224</v>
      </c>
      <c r="C2065" s="833" t="s">
        <v>2230</v>
      </c>
      <c r="D2065" s="834" t="s">
        <v>4292</v>
      </c>
      <c r="E2065" s="835" t="s">
        <v>2252</v>
      </c>
      <c r="F2065" s="833" t="s">
        <v>2225</v>
      </c>
      <c r="G2065" s="833" t="s">
        <v>2335</v>
      </c>
      <c r="H2065" s="833" t="s">
        <v>606</v>
      </c>
      <c r="I2065" s="833" t="s">
        <v>2357</v>
      </c>
      <c r="J2065" s="833" t="s">
        <v>668</v>
      </c>
      <c r="K2065" s="833" t="s">
        <v>2358</v>
      </c>
      <c r="L2065" s="836">
        <v>35.25</v>
      </c>
      <c r="M2065" s="836">
        <v>528.75</v>
      </c>
      <c r="N2065" s="833">
        <v>15</v>
      </c>
      <c r="O2065" s="837">
        <v>13.5</v>
      </c>
      <c r="P2065" s="836">
        <v>211.5</v>
      </c>
      <c r="Q2065" s="838">
        <v>0.4</v>
      </c>
      <c r="R2065" s="833">
        <v>6</v>
      </c>
      <c r="S2065" s="838">
        <v>0.4</v>
      </c>
      <c r="T2065" s="837">
        <v>5.5</v>
      </c>
      <c r="U2065" s="839">
        <v>0.40740740740740738</v>
      </c>
    </row>
    <row r="2066" spans="1:21" ht="14.45" customHeight="1" x14ac:dyDescent="0.2">
      <c r="A2066" s="832">
        <v>11</v>
      </c>
      <c r="B2066" s="833" t="s">
        <v>2224</v>
      </c>
      <c r="C2066" s="833" t="s">
        <v>2230</v>
      </c>
      <c r="D2066" s="834" t="s">
        <v>4292</v>
      </c>
      <c r="E2066" s="835" t="s">
        <v>2252</v>
      </c>
      <c r="F2066" s="833" t="s">
        <v>2225</v>
      </c>
      <c r="G2066" s="833" t="s">
        <v>3430</v>
      </c>
      <c r="H2066" s="833" t="s">
        <v>606</v>
      </c>
      <c r="I2066" s="833" t="s">
        <v>3431</v>
      </c>
      <c r="J2066" s="833" t="s">
        <v>1228</v>
      </c>
      <c r="K2066" s="833" t="s">
        <v>3432</v>
      </c>
      <c r="L2066" s="836">
        <v>54.55</v>
      </c>
      <c r="M2066" s="836">
        <v>54.55</v>
      </c>
      <c r="N2066" s="833">
        <v>1</v>
      </c>
      <c r="O2066" s="837">
        <v>0.5</v>
      </c>
      <c r="P2066" s="836">
        <v>54.55</v>
      </c>
      <c r="Q2066" s="838">
        <v>1</v>
      </c>
      <c r="R2066" s="833">
        <v>1</v>
      </c>
      <c r="S2066" s="838">
        <v>1</v>
      </c>
      <c r="T2066" s="837">
        <v>0.5</v>
      </c>
      <c r="U2066" s="839">
        <v>1</v>
      </c>
    </row>
    <row r="2067" spans="1:21" ht="14.45" customHeight="1" x14ac:dyDescent="0.2">
      <c r="A2067" s="832">
        <v>11</v>
      </c>
      <c r="B2067" s="833" t="s">
        <v>2224</v>
      </c>
      <c r="C2067" s="833" t="s">
        <v>2230</v>
      </c>
      <c r="D2067" s="834" t="s">
        <v>4292</v>
      </c>
      <c r="E2067" s="835" t="s">
        <v>2252</v>
      </c>
      <c r="F2067" s="833" t="s">
        <v>2225</v>
      </c>
      <c r="G2067" s="833" t="s">
        <v>2317</v>
      </c>
      <c r="H2067" s="833" t="s">
        <v>650</v>
      </c>
      <c r="I2067" s="833" t="s">
        <v>1908</v>
      </c>
      <c r="J2067" s="833" t="s">
        <v>874</v>
      </c>
      <c r="K2067" s="833" t="s">
        <v>876</v>
      </c>
      <c r="L2067" s="836">
        <v>0</v>
      </c>
      <c r="M2067" s="836">
        <v>0</v>
      </c>
      <c r="N2067" s="833">
        <v>31</v>
      </c>
      <c r="O2067" s="837">
        <v>25</v>
      </c>
      <c r="P2067" s="836">
        <v>0</v>
      </c>
      <c r="Q2067" s="838"/>
      <c r="R2067" s="833">
        <v>20</v>
      </c>
      <c r="S2067" s="838">
        <v>0.64516129032258063</v>
      </c>
      <c r="T2067" s="837">
        <v>15</v>
      </c>
      <c r="U2067" s="839">
        <v>0.6</v>
      </c>
    </row>
    <row r="2068" spans="1:21" ht="14.45" customHeight="1" x14ac:dyDescent="0.2">
      <c r="A2068" s="832">
        <v>11</v>
      </c>
      <c r="B2068" s="833" t="s">
        <v>2224</v>
      </c>
      <c r="C2068" s="833" t="s">
        <v>2230</v>
      </c>
      <c r="D2068" s="834" t="s">
        <v>4292</v>
      </c>
      <c r="E2068" s="835" t="s">
        <v>2252</v>
      </c>
      <c r="F2068" s="833" t="s">
        <v>2225</v>
      </c>
      <c r="G2068" s="833" t="s">
        <v>3185</v>
      </c>
      <c r="H2068" s="833" t="s">
        <v>606</v>
      </c>
      <c r="I2068" s="833" t="s">
        <v>3186</v>
      </c>
      <c r="J2068" s="833" t="s">
        <v>3187</v>
      </c>
      <c r="K2068" s="833" t="s">
        <v>3188</v>
      </c>
      <c r="L2068" s="836">
        <v>941.26</v>
      </c>
      <c r="M2068" s="836">
        <v>2823.7799999999997</v>
      </c>
      <c r="N2068" s="833">
        <v>3</v>
      </c>
      <c r="O2068" s="837">
        <v>3</v>
      </c>
      <c r="P2068" s="836">
        <v>2823.7799999999997</v>
      </c>
      <c r="Q2068" s="838">
        <v>1</v>
      </c>
      <c r="R2068" s="833">
        <v>3</v>
      </c>
      <c r="S2068" s="838">
        <v>1</v>
      </c>
      <c r="T2068" s="837">
        <v>3</v>
      </c>
      <c r="U2068" s="839">
        <v>1</v>
      </c>
    </row>
    <row r="2069" spans="1:21" ht="14.45" customHeight="1" x14ac:dyDescent="0.2">
      <c r="A2069" s="832">
        <v>11</v>
      </c>
      <c r="B2069" s="833" t="s">
        <v>2224</v>
      </c>
      <c r="C2069" s="833" t="s">
        <v>2230</v>
      </c>
      <c r="D2069" s="834" t="s">
        <v>4292</v>
      </c>
      <c r="E2069" s="835" t="s">
        <v>2252</v>
      </c>
      <c r="F2069" s="833" t="s">
        <v>2225</v>
      </c>
      <c r="G2069" s="833" t="s">
        <v>2447</v>
      </c>
      <c r="H2069" s="833" t="s">
        <v>606</v>
      </c>
      <c r="I2069" s="833" t="s">
        <v>2448</v>
      </c>
      <c r="J2069" s="833" t="s">
        <v>2449</v>
      </c>
      <c r="K2069" s="833" t="s">
        <v>2450</v>
      </c>
      <c r="L2069" s="836">
        <v>311.02</v>
      </c>
      <c r="M2069" s="836">
        <v>311.02</v>
      </c>
      <c r="N2069" s="833">
        <v>1</v>
      </c>
      <c r="O2069" s="837">
        <v>1</v>
      </c>
      <c r="P2069" s="836">
        <v>311.02</v>
      </c>
      <c r="Q2069" s="838">
        <v>1</v>
      </c>
      <c r="R2069" s="833">
        <v>1</v>
      </c>
      <c r="S2069" s="838">
        <v>1</v>
      </c>
      <c r="T2069" s="837">
        <v>1</v>
      </c>
      <c r="U2069" s="839">
        <v>1</v>
      </c>
    </row>
    <row r="2070" spans="1:21" ht="14.45" customHeight="1" x14ac:dyDescent="0.2">
      <c r="A2070" s="832">
        <v>11</v>
      </c>
      <c r="B2070" s="833" t="s">
        <v>2224</v>
      </c>
      <c r="C2070" s="833" t="s">
        <v>2230</v>
      </c>
      <c r="D2070" s="834" t="s">
        <v>4292</v>
      </c>
      <c r="E2070" s="835" t="s">
        <v>2252</v>
      </c>
      <c r="F2070" s="833" t="s">
        <v>2225</v>
      </c>
      <c r="G2070" s="833" t="s">
        <v>3923</v>
      </c>
      <c r="H2070" s="833" t="s">
        <v>650</v>
      </c>
      <c r="I2070" s="833" t="s">
        <v>3924</v>
      </c>
      <c r="J2070" s="833" t="s">
        <v>2125</v>
      </c>
      <c r="K2070" s="833" t="s">
        <v>3925</v>
      </c>
      <c r="L2070" s="836">
        <v>2376.9299999999998</v>
      </c>
      <c r="M2070" s="836">
        <v>2376.9299999999998</v>
      </c>
      <c r="N2070" s="833">
        <v>1</v>
      </c>
      <c r="O2070" s="837">
        <v>1</v>
      </c>
      <c r="P2070" s="836"/>
      <c r="Q2070" s="838">
        <v>0</v>
      </c>
      <c r="R2070" s="833"/>
      <c r="S2070" s="838">
        <v>0</v>
      </c>
      <c r="T2070" s="837"/>
      <c r="U2070" s="839">
        <v>0</v>
      </c>
    </row>
    <row r="2071" spans="1:21" ht="14.45" customHeight="1" x14ac:dyDescent="0.2">
      <c r="A2071" s="832">
        <v>11</v>
      </c>
      <c r="B2071" s="833" t="s">
        <v>2224</v>
      </c>
      <c r="C2071" s="833" t="s">
        <v>2230</v>
      </c>
      <c r="D2071" s="834" t="s">
        <v>4292</v>
      </c>
      <c r="E2071" s="835" t="s">
        <v>2252</v>
      </c>
      <c r="F2071" s="833" t="s">
        <v>2225</v>
      </c>
      <c r="G2071" s="833" t="s">
        <v>2458</v>
      </c>
      <c r="H2071" s="833" t="s">
        <v>606</v>
      </c>
      <c r="I2071" s="833" t="s">
        <v>2467</v>
      </c>
      <c r="J2071" s="833" t="s">
        <v>991</v>
      </c>
      <c r="K2071" s="833" t="s">
        <v>2468</v>
      </c>
      <c r="L2071" s="836">
        <v>50.32</v>
      </c>
      <c r="M2071" s="836">
        <v>100.64</v>
      </c>
      <c r="N2071" s="833">
        <v>2</v>
      </c>
      <c r="O2071" s="837">
        <v>2</v>
      </c>
      <c r="P2071" s="836"/>
      <c r="Q2071" s="838">
        <v>0</v>
      </c>
      <c r="R2071" s="833"/>
      <c r="S2071" s="838">
        <v>0</v>
      </c>
      <c r="T2071" s="837"/>
      <c r="U2071" s="839">
        <v>0</v>
      </c>
    </row>
    <row r="2072" spans="1:21" ht="14.45" customHeight="1" x14ac:dyDescent="0.2">
      <c r="A2072" s="832">
        <v>11</v>
      </c>
      <c r="B2072" s="833" t="s">
        <v>2224</v>
      </c>
      <c r="C2072" s="833" t="s">
        <v>2230</v>
      </c>
      <c r="D2072" s="834" t="s">
        <v>4292</v>
      </c>
      <c r="E2072" s="835" t="s">
        <v>2252</v>
      </c>
      <c r="F2072" s="833" t="s">
        <v>2225</v>
      </c>
      <c r="G2072" s="833" t="s">
        <v>2342</v>
      </c>
      <c r="H2072" s="833" t="s">
        <v>650</v>
      </c>
      <c r="I2072" s="833" t="s">
        <v>1991</v>
      </c>
      <c r="J2072" s="833" t="s">
        <v>1013</v>
      </c>
      <c r="K2072" s="833" t="s">
        <v>1992</v>
      </c>
      <c r="L2072" s="836">
        <v>154.36000000000001</v>
      </c>
      <c r="M2072" s="836">
        <v>308.72000000000003</v>
      </c>
      <c r="N2072" s="833">
        <v>2</v>
      </c>
      <c r="O2072" s="837">
        <v>2</v>
      </c>
      <c r="P2072" s="836">
        <v>308.72000000000003</v>
      </c>
      <c r="Q2072" s="838">
        <v>1</v>
      </c>
      <c r="R2072" s="833">
        <v>2</v>
      </c>
      <c r="S2072" s="838">
        <v>1</v>
      </c>
      <c r="T2072" s="837">
        <v>2</v>
      </c>
      <c r="U2072" s="839">
        <v>1</v>
      </c>
    </row>
    <row r="2073" spans="1:21" ht="14.45" customHeight="1" x14ac:dyDescent="0.2">
      <c r="A2073" s="832">
        <v>11</v>
      </c>
      <c r="B2073" s="833" t="s">
        <v>2224</v>
      </c>
      <c r="C2073" s="833" t="s">
        <v>2230</v>
      </c>
      <c r="D2073" s="834" t="s">
        <v>4292</v>
      </c>
      <c r="E2073" s="835" t="s">
        <v>2252</v>
      </c>
      <c r="F2073" s="833" t="s">
        <v>2225</v>
      </c>
      <c r="G2073" s="833" t="s">
        <v>2342</v>
      </c>
      <c r="H2073" s="833" t="s">
        <v>606</v>
      </c>
      <c r="I2073" s="833" t="s">
        <v>2836</v>
      </c>
      <c r="J2073" s="833" t="s">
        <v>1013</v>
      </c>
      <c r="K2073" s="833" t="s">
        <v>1992</v>
      </c>
      <c r="L2073" s="836">
        <v>154.36000000000001</v>
      </c>
      <c r="M2073" s="836">
        <v>308.72000000000003</v>
      </c>
      <c r="N2073" s="833">
        <v>2</v>
      </c>
      <c r="O2073" s="837">
        <v>1</v>
      </c>
      <c r="P2073" s="836">
        <v>308.72000000000003</v>
      </c>
      <c r="Q2073" s="838">
        <v>1</v>
      </c>
      <c r="R2073" s="833">
        <v>2</v>
      </c>
      <c r="S2073" s="838">
        <v>1</v>
      </c>
      <c r="T2073" s="837">
        <v>1</v>
      </c>
      <c r="U2073" s="839">
        <v>1</v>
      </c>
    </row>
    <row r="2074" spans="1:21" ht="14.45" customHeight="1" x14ac:dyDescent="0.2">
      <c r="A2074" s="832">
        <v>11</v>
      </c>
      <c r="B2074" s="833" t="s">
        <v>2224</v>
      </c>
      <c r="C2074" s="833" t="s">
        <v>2230</v>
      </c>
      <c r="D2074" s="834" t="s">
        <v>4292</v>
      </c>
      <c r="E2074" s="835" t="s">
        <v>2252</v>
      </c>
      <c r="F2074" s="833" t="s">
        <v>2225</v>
      </c>
      <c r="G2074" s="833" t="s">
        <v>2338</v>
      </c>
      <c r="H2074" s="833" t="s">
        <v>606</v>
      </c>
      <c r="I2074" s="833" t="s">
        <v>2339</v>
      </c>
      <c r="J2074" s="833" t="s">
        <v>2340</v>
      </c>
      <c r="K2074" s="833" t="s">
        <v>2341</v>
      </c>
      <c r="L2074" s="836">
        <v>0</v>
      </c>
      <c r="M2074" s="836">
        <v>0</v>
      </c>
      <c r="N2074" s="833">
        <v>3</v>
      </c>
      <c r="O2074" s="837">
        <v>2</v>
      </c>
      <c r="P2074" s="836">
        <v>0</v>
      </c>
      <c r="Q2074" s="838"/>
      <c r="R2074" s="833">
        <v>3</v>
      </c>
      <c r="S2074" s="838">
        <v>1</v>
      </c>
      <c r="T2074" s="837">
        <v>2</v>
      </c>
      <c r="U2074" s="839">
        <v>1</v>
      </c>
    </row>
    <row r="2075" spans="1:21" ht="14.45" customHeight="1" x14ac:dyDescent="0.2">
      <c r="A2075" s="832">
        <v>11</v>
      </c>
      <c r="B2075" s="833" t="s">
        <v>2224</v>
      </c>
      <c r="C2075" s="833" t="s">
        <v>2230</v>
      </c>
      <c r="D2075" s="834" t="s">
        <v>4292</v>
      </c>
      <c r="E2075" s="835" t="s">
        <v>2252</v>
      </c>
      <c r="F2075" s="833" t="s">
        <v>2227</v>
      </c>
      <c r="G2075" s="833" t="s">
        <v>2274</v>
      </c>
      <c r="H2075" s="833" t="s">
        <v>606</v>
      </c>
      <c r="I2075" s="833" t="s">
        <v>3129</v>
      </c>
      <c r="J2075" s="833" t="s">
        <v>2348</v>
      </c>
      <c r="K2075" s="833" t="s">
        <v>3130</v>
      </c>
      <c r="L2075" s="836">
        <v>0</v>
      </c>
      <c r="M2075" s="836">
        <v>0</v>
      </c>
      <c r="N2075" s="833">
        <v>3</v>
      </c>
      <c r="O2075" s="837">
        <v>2</v>
      </c>
      <c r="P2075" s="836"/>
      <c r="Q2075" s="838"/>
      <c r="R2075" s="833"/>
      <c r="S2075" s="838">
        <v>0</v>
      </c>
      <c r="T2075" s="837"/>
      <c r="U2075" s="839">
        <v>0</v>
      </c>
    </row>
    <row r="2076" spans="1:21" ht="14.45" customHeight="1" x14ac:dyDescent="0.2">
      <c r="A2076" s="832">
        <v>11</v>
      </c>
      <c r="B2076" s="833" t="s">
        <v>2224</v>
      </c>
      <c r="C2076" s="833" t="s">
        <v>2230</v>
      </c>
      <c r="D2076" s="834" t="s">
        <v>4292</v>
      </c>
      <c r="E2076" s="835" t="s">
        <v>2252</v>
      </c>
      <c r="F2076" s="833" t="s">
        <v>2227</v>
      </c>
      <c r="G2076" s="833" t="s">
        <v>2274</v>
      </c>
      <c r="H2076" s="833" t="s">
        <v>606</v>
      </c>
      <c r="I2076" s="833" t="s">
        <v>2486</v>
      </c>
      <c r="J2076" s="833" t="s">
        <v>2487</v>
      </c>
      <c r="K2076" s="833" t="s">
        <v>2488</v>
      </c>
      <c r="L2076" s="836">
        <v>0</v>
      </c>
      <c r="M2076" s="836">
        <v>0</v>
      </c>
      <c r="N2076" s="833">
        <v>11</v>
      </c>
      <c r="O2076" s="837">
        <v>11</v>
      </c>
      <c r="P2076" s="836">
        <v>0</v>
      </c>
      <c r="Q2076" s="838"/>
      <c r="R2076" s="833">
        <v>1</v>
      </c>
      <c r="S2076" s="838">
        <v>9.0909090909090912E-2</v>
      </c>
      <c r="T2076" s="837">
        <v>1</v>
      </c>
      <c r="U2076" s="839">
        <v>9.0909090909090912E-2</v>
      </c>
    </row>
    <row r="2077" spans="1:21" ht="14.45" customHeight="1" x14ac:dyDescent="0.2">
      <c r="A2077" s="832">
        <v>11</v>
      </c>
      <c r="B2077" s="833" t="s">
        <v>2224</v>
      </c>
      <c r="C2077" s="833" t="s">
        <v>2230</v>
      </c>
      <c r="D2077" s="834" t="s">
        <v>4292</v>
      </c>
      <c r="E2077" s="835" t="s">
        <v>2252</v>
      </c>
      <c r="F2077" s="833" t="s">
        <v>2227</v>
      </c>
      <c r="G2077" s="833" t="s">
        <v>2274</v>
      </c>
      <c r="H2077" s="833" t="s">
        <v>606</v>
      </c>
      <c r="I2077" s="833" t="s">
        <v>3012</v>
      </c>
      <c r="J2077" s="833" t="s">
        <v>3013</v>
      </c>
      <c r="K2077" s="833" t="s">
        <v>3014</v>
      </c>
      <c r="L2077" s="836">
        <v>400.2</v>
      </c>
      <c r="M2077" s="836">
        <v>12406.200000000004</v>
      </c>
      <c r="N2077" s="833">
        <v>31</v>
      </c>
      <c r="O2077" s="837">
        <v>31</v>
      </c>
      <c r="P2077" s="836"/>
      <c r="Q2077" s="838">
        <v>0</v>
      </c>
      <c r="R2077" s="833"/>
      <c r="S2077" s="838">
        <v>0</v>
      </c>
      <c r="T2077" s="837"/>
      <c r="U2077" s="839">
        <v>0</v>
      </c>
    </row>
    <row r="2078" spans="1:21" ht="14.45" customHeight="1" x14ac:dyDescent="0.2">
      <c r="A2078" s="832">
        <v>11</v>
      </c>
      <c r="B2078" s="833" t="s">
        <v>2224</v>
      </c>
      <c r="C2078" s="833" t="s">
        <v>2230</v>
      </c>
      <c r="D2078" s="834" t="s">
        <v>4292</v>
      </c>
      <c r="E2078" s="835" t="s">
        <v>2252</v>
      </c>
      <c r="F2078" s="833" t="s">
        <v>2227</v>
      </c>
      <c r="G2078" s="833" t="s">
        <v>2703</v>
      </c>
      <c r="H2078" s="833" t="s">
        <v>606</v>
      </c>
      <c r="I2078" s="833" t="s">
        <v>3132</v>
      </c>
      <c r="J2078" s="833" t="s">
        <v>3133</v>
      </c>
      <c r="K2078" s="833" t="s">
        <v>3134</v>
      </c>
      <c r="L2078" s="836">
        <v>300</v>
      </c>
      <c r="M2078" s="836">
        <v>2100</v>
      </c>
      <c r="N2078" s="833">
        <v>7</v>
      </c>
      <c r="O2078" s="837">
        <v>7</v>
      </c>
      <c r="P2078" s="836">
        <v>300</v>
      </c>
      <c r="Q2078" s="838">
        <v>0.14285714285714285</v>
      </c>
      <c r="R2078" s="833">
        <v>1</v>
      </c>
      <c r="S2078" s="838">
        <v>0.14285714285714285</v>
      </c>
      <c r="T2078" s="837">
        <v>1</v>
      </c>
      <c r="U2078" s="839">
        <v>0.14285714285714285</v>
      </c>
    </row>
    <row r="2079" spans="1:21" ht="14.45" customHeight="1" x14ac:dyDescent="0.2">
      <c r="A2079" s="832">
        <v>11</v>
      </c>
      <c r="B2079" s="833" t="s">
        <v>2224</v>
      </c>
      <c r="C2079" s="833" t="s">
        <v>2230</v>
      </c>
      <c r="D2079" s="834" t="s">
        <v>4292</v>
      </c>
      <c r="E2079" s="835" t="s">
        <v>2252</v>
      </c>
      <c r="F2079" s="833" t="s">
        <v>2227</v>
      </c>
      <c r="G2079" s="833" t="s">
        <v>2703</v>
      </c>
      <c r="H2079" s="833" t="s">
        <v>606</v>
      </c>
      <c r="I2079" s="833" t="s">
        <v>2704</v>
      </c>
      <c r="J2079" s="833" t="s">
        <v>2705</v>
      </c>
      <c r="K2079" s="833" t="s">
        <v>2706</v>
      </c>
      <c r="L2079" s="836">
        <v>0</v>
      </c>
      <c r="M2079" s="836">
        <v>0</v>
      </c>
      <c r="N2079" s="833">
        <v>2</v>
      </c>
      <c r="O2079" s="837">
        <v>2</v>
      </c>
      <c r="P2079" s="836"/>
      <c r="Q2079" s="838"/>
      <c r="R2079" s="833"/>
      <c r="S2079" s="838">
        <v>0</v>
      </c>
      <c r="T2079" s="837"/>
      <c r="U2079" s="839">
        <v>0</v>
      </c>
    </row>
    <row r="2080" spans="1:21" ht="14.45" customHeight="1" x14ac:dyDescent="0.2">
      <c r="A2080" s="832">
        <v>11</v>
      </c>
      <c r="B2080" s="833" t="s">
        <v>2224</v>
      </c>
      <c r="C2080" s="833" t="s">
        <v>2230</v>
      </c>
      <c r="D2080" s="834" t="s">
        <v>4292</v>
      </c>
      <c r="E2080" s="835" t="s">
        <v>2252</v>
      </c>
      <c r="F2080" s="833" t="s">
        <v>2227</v>
      </c>
      <c r="G2080" s="833" t="s">
        <v>2269</v>
      </c>
      <c r="H2080" s="833" t="s">
        <v>606</v>
      </c>
      <c r="I2080" s="833" t="s">
        <v>2275</v>
      </c>
      <c r="J2080" s="833" t="s">
        <v>2287</v>
      </c>
      <c r="K2080" s="833" t="s">
        <v>2288</v>
      </c>
      <c r="L2080" s="836">
        <v>245.43</v>
      </c>
      <c r="M2080" s="836">
        <v>245.43</v>
      </c>
      <c r="N2080" s="833">
        <v>1</v>
      </c>
      <c r="O2080" s="837">
        <v>1</v>
      </c>
      <c r="P2080" s="836">
        <v>245.43</v>
      </c>
      <c r="Q2080" s="838">
        <v>1</v>
      </c>
      <c r="R2080" s="833">
        <v>1</v>
      </c>
      <c r="S2080" s="838">
        <v>1</v>
      </c>
      <c r="T2080" s="837">
        <v>1</v>
      </c>
      <c r="U2080" s="839">
        <v>1</v>
      </c>
    </row>
    <row r="2081" spans="1:21" ht="14.45" customHeight="1" x14ac:dyDescent="0.2">
      <c r="A2081" s="832">
        <v>11</v>
      </c>
      <c r="B2081" s="833" t="s">
        <v>2224</v>
      </c>
      <c r="C2081" s="833" t="s">
        <v>2230</v>
      </c>
      <c r="D2081" s="834" t="s">
        <v>4292</v>
      </c>
      <c r="E2081" s="835" t="s">
        <v>2252</v>
      </c>
      <c r="F2081" s="833" t="s">
        <v>2227</v>
      </c>
      <c r="G2081" s="833" t="s">
        <v>2269</v>
      </c>
      <c r="H2081" s="833" t="s">
        <v>606</v>
      </c>
      <c r="I2081" s="833" t="s">
        <v>2302</v>
      </c>
      <c r="J2081" s="833" t="s">
        <v>2311</v>
      </c>
      <c r="K2081" s="833" t="s">
        <v>2324</v>
      </c>
      <c r="L2081" s="836">
        <v>748.12</v>
      </c>
      <c r="M2081" s="836">
        <v>1496.24</v>
      </c>
      <c r="N2081" s="833">
        <v>2</v>
      </c>
      <c r="O2081" s="837">
        <v>2</v>
      </c>
      <c r="P2081" s="836">
        <v>1496.24</v>
      </c>
      <c r="Q2081" s="838">
        <v>1</v>
      </c>
      <c r="R2081" s="833">
        <v>2</v>
      </c>
      <c r="S2081" s="838">
        <v>1</v>
      </c>
      <c r="T2081" s="837">
        <v>2</v>
      </c>
      <c r="U2081" s="839">
        <v>1</v>
      </c>
    </row>
    <row r="2082" spans="1:21" ht="14.45" customHeight="1" x14ac:dyDescent="0.2">
      <c r="A2082" s="832">
        <v>11</v>
      </c>
      <c r="B2082" s="833" t="s">
        <v>2224</v>
      </c>
      <c r="C2082" s="833" t="s">
        <v>2230</v>
      </c>
      <c r="D2082" s="834" t="s">
        <v>4292</v>
      </c>
      <c r="E2082" s="835" t="s">
        <v>2252</v>
      </c>
      <c r="F2082" s="833" t="s">
        <v>2227</v>
      </c>
      <c r="G2082" s="833" t="s">
        <v>2269</v>
      </c>
      <c r="H2082" s="833" t="s">
        <v>606</v>
      </c>
      <c r="I2082" s="833" t="s">
        <v>2349</v>
      </c>
      <c r="J2082" s="833" t="s">
        <v>2350</v>
      </c>
      <c r="K2082" s="833" t="s">
        <v>2351</v>
      </c>
      <c r="L2082" s="836">
        <v>1000</v>
      </c>
      <c r="M2082" s="836">
        <v>4000</v>
      </c>
      <c r="N2082" s="833">
        <v>4</v>
      </c>
      <c r="O2082" s="837">
        <v>4</v>
      </c>
      <c r="P2082" s="836">
        <v>4000</v>
      </c>
      <c r="Q2082" s="838">
        <v>1</v>
      </c>
      <c r="R2082" s="833">
        <v>4</v>
      </c>
      <c r="S2082" s="838">
        <v>1</v>
      </c>
      <c r="T2082" s="837">
        <v>4</v>
      </c>
      <c r="U2082" s="839">
        <v>1</v>
      </c>
    </row>
    <row r="2083" spans="1:21" ht="14.45" customHeight="1" x14ac:dyDescent="0.2">
      <c r="A2083" s="832">
        <v>11</v>
      </c>
      <c r="B2083" s="833" t="s">
        <v>2224</v>
      </c>
      <c r="C2083" s="833" t="s">
        <v>2230</v>
      </c>
      <c r="D2083" s="834" t="s">
        <v>4292</v>
      </c>
      <c r="E2083" s="835" t="s">
        <v>2252</v>
      </c>
      <c r="F2083" s="833" t="s">
        <v>2227</v>
      </c>
      <c r="G2083" s="833" t="s">
        <v>2269</v>
      </c>
      <c r="H2083" s="833" t="s">
        <v>606</v>
      </c>
      <c r="I2083" s="833" t="s">
        <v>2325</v>
      </c>
      <c r="J2083" s="833" t="s">
        <v>2326</v>
      </c>
      <c r="K2083" s="833" t="s">
        <v>2327</v>
      </c>
      <c r="L2083" s="836">
        <v>350</v>
      </c>
      <c r="M2083" s="836">
        <v>2100</v>
      </c>
      <c r="N2083" s="833">
        <v>6</v>
      </c>
      <c r="O2083" s="837">
        <v>6</v>
      </c>
      <c r="P2083" s="836">
        <v>2100</v>
      </c>
      <c r="Q2083" s="838">
        <v>1</v>
      </c>
      <c r="R2083" s="833">
        <v>6</v>
      </c>
      <c r="S2083" s="838">
        <v>1</v>
      </c>
      <c r="T2083" s="837">
        <v>6</v>
      </c>
      <c r="U2083" s="839">
        <v>1</v>
      </c>
    </row>
    <row r="2084" spans="1:21" ht="14.45" customHeight="1" x14ac:dyDescent="0.2">
      <c r="A2084" s="832">
        <v>11</v>
      </c>
      <c r="B2084" s="833" t="s">
        <v>2224</v>
      </c>
      <c r="C2084" s="833" t="s">
        <v>2230</v>
      </c>
      <c r="D2084" s="834" t="s">
        <v>4292</v>
      </c>
      <c r="E2084" s="835" t="s">
        <v>2252</v>
      </c>
      <c r="F2084" s="833" t="s">
        <v>2227</v>
      </c>
      <c r="G2084" s="833" t="s">
        <v>2269</v>
      </c>
      <c r="H2084" s="833" t="s">
        <v>606</v>
      </c>
      <c r="I2084" s="833" t="s">
        <v>2270</v>
      </c>
      <c r="J2084" s="833" t="s">
        <v>2271</v>
      </c>
      <c r="K2084" s="833" t="s">
        <v>2272</v>
      </c>
      <c r="L2084" s="836">
        <v>500</v>
      </c>
      <c r="M2084" s="836">
        <v>4000</v>
      </c>
      <c r="N2084" s="833">
        <v>8</v>
      </c>
      <c r="O2084" s="837">
        <v>8</v>
      </c>
      <c r="P2084" s="836">
        <v>4000</v>
      </c>
      <c r="Q2084" s="838">
        <v>1</v>
      </c>
      <c r="R2084" s="833">
        <v>8</v>
      </c>
      <c r="S2084" s="838">
        <v>1</v>
      </c>
      <c r="T2084" s="837">
        <v>8</v>
      </c>
      <c r="U2084" s="839">
        <v>1</v>
      </c>
    </row>
    <row r="2085" spans="1:21" ht="14.45" customHeight="1" x14ac:dyDescent="0.2">
      <c r="A2085" s="832">
        <v>11</v>
      </c>
      <c r="B2085" s="833" t="s">
        <v>2224</v>
      </c>
      <c r="C2085" s="833" t="s">
        <v>2230</v>
      </c>
      <c r="D2085" s="834" t="s">
        <v>4292</v>
      </c>
      <c r="E2085" s="835" t="s">
        <v>2252</v>
      </c>
      <c r="F2085" s="833" t="s">
        <v>2227</v>
      </c>
      <c r="G2085" s="833" t="s">
        <v>2269</v>
      </c>
      <c r="H2085" s="833" t="s">
        <v>606</v>
      </c>
      <c r="I2085" s="833" t="s">
        <v>2289</v>
      </c>
      <c r="J2085" s="833" t="s">
        <v>2290</v>
      </c>
      <c r="K2085" s="833" t="s">
        <v>2291</v>
      </c>
      <c r="L2085" s="836">
        <v>971.25</v>
      </c>
      <c r="M2085" s="836">
        <v>7770</v>
      </c>
      <c r="N2085" s="833">
        <v>8</v>
      </c>
      <c r="O2085" s="837">
        <v>8</v>
      </c>
      <c r="P2085" s="836">
        <v>7770</v>
      </c>
      <c r="Q2085" s="838">
        <v>1</v>
      </c>
      <c r="R2085" s="833">
        <v>8</v>
      </c>
      <c r="S2085" s="838">
        <v>1</v>
      </c>
      <c r="T2085" s="837">
        <v>8</v>
      </c>
      <c r="U2085" s="839">
        <v>1</v>
      </c>
    </row>
    <row r="2086" spans="1:21" ht="14.45" customHeight="1" x14ac:dyDescent="0.2">
      <c r="A2086" s="832">
        <v>11</v>
      </c>
      <c r="B2086" s="833" t="s">
        <v>2224</v>
      </c>
      <c r="C2086" s="833" t="s">
        <v>2230</v>
      </c>
      <c r="D2086" s="834" t="s">
        <v>4292</v>
      </c>
      <c r="E2086" s="835" t="s">
        <v>2252</v>
      </c>
      <c r="F2086" s="833" t="s">
        <v>2227</v>
      </c>
      <c r="G2086" s="833" t="s">
        <v>2269</v>
      </c>
      <c r="H2086" s="833" t="s">
        <v>606</v>
      </c>
      <c r="I2086" s="833" t="s">
        <v>2724</v>
      </c>
      <c r="J2086" s="833" t="s">
        <v>2725</v>
      </c>
      <c r="K2086" s="833" t="s">
        <v>2726</v>
      </c>
      <c r="L2086" s="836">
        <v>350</v>
      </c>
      <c r="M2086" s="836">
        <v>1050</v>
      </c>
      <c r="N2086" s="833">
        <v>3</v>
      </c>
      <c r="O2086" s="837">
        <v>3</v>
      </c>
      <c r="P2086" s="836">
        <v>1050</v>
      </c>
      <c r="Q2086" s="838">
        <v>1</v>
      </c>
      <c r="R2086" s="833">
        <v>3</v>
      </c>
      <c r="S2086" s="838">
        <v>1</v>
      </c>
      <c r="T2086" s="837">
        <v>3</v>
      </c>
      <c r="U2086" s="839">
        <v>1</v>
      </c>
    </row>
    <row r="2087" spans="1:21" ht="14.45" customHeight="1" x14ac:dyDescent="0.2">
      <c r="A2087" s="832">
        <v>11</v>
      </c>
      <c r="B2087" s="833" t="s">
        <v>2224</v>
      </c>
      <c r="C2087" s="833" t="s">
        <v>2230</v>
      </c>
      <c r="D2087" s="834" t="s">
        <v>4292</v>
      </c>
      <c r="E2087" s="835" t="s">
        <v>2252</v>
      </c>
      <c r="F2087" s="833" t="s">
        <v>2227</v>
      </c>
      <c r="G2087" s="833" t="s">
        <v>2269</v>
      </c>
      <c r="H2087" s="833" t="s">
        <v>606</v>
      </c>
      <c r="I2087" s="833" t="s">
        <v>3926</v>
      </c>
      <c r="J2087" s="833" t="s">
        <v>3927</v>
      </c>
      <c r="K2087" s="833" t="s">
        <v>3928</v>
      </c>
      <c r="L2087" s="836">
        <v>416.1</v>
      </c>
      <c r="M2087" s="836">
        <v>832.2</v>
      </c>
      <c r="N2087" s="833">
        <v>2</v>
      </c>
      <c r="O2087" s="837">
        <v>2</v>
      </c>
      <c r="P2087" s="836">
        <v>832.2</v>
      </c>
      <c r="Q2087" s="838">
        <v>1</v>
      </c>
      <c r="R2087" s="833">
        <v>2</v>
      </c>
      <c r="S2087" s="838">
        <v>1</v>
      </c>
      <c r="T2087" s="837">
        <v>2</v>
      </c>
      <c r="U2087" s="839">
        <v>1</v>
      </c>
    </row>
    <row r="2088" spans="1:21" ht="14.45" customHeight="1" x14ac:dyDescent="0.2">
      <c r="A2088" s="832">
        <v>11</v>
      </c>
      <c r="B2088" s="833" t="s">
        <v>2224</v>
      </c>
      <c r="C2088" s="833" t="s">
        <v>2230</v>
      </c>
      <c r="D2088" s="834" t="s">
        <v>4292</v>
      </c>
      <c r="E2088" s="835" t="s">
        <v>2252</v>
      </c>
      <c r="F2088" s="833" t="s">
        <v>2227</v>
      </c>
      <c r="G2088" s="833" t="s">
        <v>2269</v>
      </c>
      <c r="H2088" s="833" t="s">
        <v>606</v>
      </c>
      <c r="I2088" s="833" t="s">
        <v>2730</v>
      </c>
      <c r="J2088" s="833" t="s">
        <v>2731</v>
      </c>
      <c r="K2088" s="833" t="s">
        <v>2732</v>
      </c>
      <c r="L2088" s="836">
        <v>1600</v>
      </c>
      <c r="M2088" s="836">
        <v>3200</v>
      </c>
      <c r="N2088" s="833">
        <v>2</v>
      </c>
      <c r="O2088" s="837">
        <v>2</v>
      </c>
      <c r="P2088" s="836">
        <v>3200</v>
      </c>
      <c r="Q2088" s="838">
        <v>1</v>
      </c>
      <c r="R2088" s="833">
        <v>2</v>
      </c>
      <c r="S2088" s="838">
        <v>1</v>
      </c>
      <c r="T2088" s="837">
        <v>2</v>
      </c>
      <c r="U2088" s="839">
        <v>1</v>
      </c>
    </row>
    <row r="2089" spans="1:21" ht="14.45" customHeight="1" x14ac:dyDescent="0.2">
      <c r="A2089" s="832">
        <v>11</v>
      </c>
      <c r="B2089" s="833" t="s">
        <v>2224</v>
      </c>
      <c r="C2089" s="833" t="s">
        <v>2230</v>
      </c>
      <c r="D2089" s="834" t="s">
        <v>4292</v>
      </c>
      <c r="E2089" s="835" t="s">
        <v>2252</v>
      </c>
      <c r="F2089" s="833" t="s">
        <v>2227</v>
      </c>
      <c r="G2089" s="833" t="s">
        <v>2269</v>
      </c>
      <c r="H2089" s="833" t="s">
        <v>606</v>
      </c>
      <c r="I2089" s="833" t="s">
        <v>2346</v>
      </c>
      <c r="J2089" s="833" t="s">
        <v>2305</v>
      </c>
      <c r="K2089" s="833" t="s">
        <v>2306</v>
      </c>
      <c r="L2089" s="836">
        <v>1000</v>
      </c>
      <c r="M2089" s="836">
        <v>3000</v>
      </c>
      <c r="N2089" s="833">
        <v>3</v>
      </c>
      <c r="O2089" s="837">
        <v>3</v>
      </c>
      <c r="P2089" s="836">
        <v>3000</v>
      </c>
      <c r="Q2089" s="838">
        <v>1</v>
      </c>
      <c r="R2089" s="833">
        <v>3</v>
      </c>
      <c r="S2089" s="838">
        <v>1</v>
      </c>
      <c r="T2089" s="837">
        <v>3</v>
      </c>
      <c r="U2089" s="839">
        <v>1</v>
      </c>
    </row>
    <row r="2090" spans="1:21" ht="14.45" customHeight="1" x14ac:dyDescent="0.2">
      <c r="A2090" s="832">
        <v>11</v>
      </c>
      <c r="B2090" s="833" t="s">
        <v>2224</v>
      </c>
      <c r="C2090" s="833" t="s">
        <v>2230</v>
      </c>
      <c r="D2090" s="834" t="s">
        <v>4292</v>
      </c>
      <c r="E2090" s="835" t="s">
        <v>2252</v>
      </c>
      <c r="F2090" s="833" t="s">
        <v>2227</v>
      </c>
      <c r="G2090" s="833" t="s">
        <v>2269</v>
      </c>
      <c r="H2090" s="833" t="s">
        <v>606</v>
      </c>
      <c r="I2090" s="833" t="s">
        <v>2303</v>
      </c>
      <c r="J2090" s="833" t="s">
        <v>2318</v>
      </c>
      <c r="K2090" s="833" t="s">
        <v>2319</v>
      </c>
      <c r="L2090" s="836">
        <v>500</v>
      </c>
      <c r="M2090" s="836">
        <v>500</v>
      </c>
      <c r="N2090" s="833">
        <v>1</v>
      </c>
      <c r="O2090" s="837">
        <v>1</v>
      </c>
      <c r="P2090" s="836">
        <v>500</v>
      </c>
      <c r="Q2090" s="838">
        <v>1</v>
      </c>
      <c r="R2090" s="833">
        <v>1</v>
      </c>
      <c r="S2090" s="838">
        <v>1</v>
      </c>
      <c r="T2090" s="837">
        <v>1</v>
      </c>
      <c r="U2090" s="839">
        <v>1</v>
      </c>
    </row>
    <row r="2091" spans="1:21" ht="14.45" customHeight="1" x14ac:dyDescent="0.2">
      <c r="A2091" s="832">
        <v>11</v>
      </c>
      <c r="B2091" s="833" t="s">
        <v>2224</v>
      </c>
      <c r="C2091" s="833" t="s">
        <v>2230</v>
      </c>
      <c r="D2091" s="834" t="s">
        <v>4292</v>
      </c>
      <c r="E2091" s="835" t="s">
        <v>2252</v>
      </c>
      <c r="F2091" s="833" t="s">
        <v>2227</v>
      </c>
      <c r="G2091" s="833" t="s">
        <v>2269</v>
      </c>
      <c r="H2091" s="833" t="s">
        <v>606</v>
      </c>
      <c r="I2091" s="833" t="s">
        <v>2683</v>
      </c>
      <c r="J2091" s="833" t="s">
        <v>2733</v>
      </c>
      <c r="K2091" s="833"/>
      <c r="L2091" s="836">
        <v>250</v>
      </c>
      <c r="M2091" s="836">
        <v>250</v>
      </c>
      <c r="N2091" s="833">
        <v>1</v>
      </c>
      <c r="O2091" s="837">
        <v>1</v>
      </c>
      <c r="P2091" s="836">
        <v>250</v>
      </c>
      <c r="Q2091" s="838">
        <v>1</v>
      </c>
      <c r="R2091" s="833">
        <v>1</v>
      </c>
      <c r="S2091" s="838">
        <v>1</v>
      </c>
      <c r="T2091" s="837">
        <v>1</v>
      </c>
      <c r="U2091" s="839">
        <v>1</v>
      </c>
    </row>
    <row r="2092" spans="1:21" ht="14.45" customHeight="1" x14ac:dyDescent="0.2">
      <c r="A2092" s="832">
        <v>11</v>
      </c>
      <c r="B2092" s="833" t="s">
        <v>2224</v>
      </c>
      <c r="C2092" s="833" t="s">
        <v>2230</v>
      </c>
      <c r="D2092" s="834" t="s">
        <v>4292</v>
      </c>
      <c r="E2092" s="835" t="s">
        <v>2252</v>
      </c>
      <c r="F2092" s="833" t="s">
        <v>2227</v>
      </c>
      <c r="G2092" s="833" t="s">
        <v>2269</v>
      </c>
      <c r="H2092" s="833" t="s">
        <v>606</v>
      </c>
      <c r="I2092" s="833" t="s">
        <v>3638</v>
      </c>
      <c r="J2092" s="833" t="s">
        <v>3639</v>
      </c>
      <c r="K2092" s="833"/>
      <c r="L2092" s="836">
        <v>705.67</v>
      </c>
      <c r="M2092" s="836">
        <v>705.67</v>
      </c>
      <c r="N2092" s="833">
        <v>1</v>
      </c>
      <c r="O2092" s="837">
        <v>1</v>
      </c>
      <c r="P2092" s="836">
        <v>705.67</v>
      </c>
      <c r="Q2092" s="838">
        <v>1</v>
      </c>
      <c r="R2092" s="833">
        <v>1</v>
      </c>
      <c r="S2092" s="838">
        <v>1</v>
      </c>
      <c r="T2092" s="837">
        <v>1</v>
      </c>
      <c r="U2092" s="839">
        <v>1</v>
      </c>
    </row>
    <row r="2093" spans="1:21" ht="14.45" customHeight="1" x14ac:dyDescent="0.2">
      <c r="A2093" s="832">
        <v>11</v>
      </c>
      <c r="B2093" s="833" t="s">
        <v>2224</v>
      </c>
      <c r="C2093" s="833" t="s">
        <v>2230</v>
      </c>
      <c r="D2093" s="834" t="s">
        <v>4292</v>
      </c>
      <c r="E2093" s="835" t="s">
        <v>2252</v>
      </c>
      <c r="F2093" s="833" t="s">
        <v>2227</v>
      </c>
      <c r="G2093" s="833" t="s">
        <v>2269</v>
      </c>
      <c r="H2093" s="833" t="s">
        <v>606</v>
      </c>
      <c r="I2093" s="833" t="s">
        <v>2735</v>
      </c>
      <c r="J2093" s="833" t="s">
        <v>2736</v>
      </c>
      <c r="K2093" s="833"/>
      <c r="L2093" s="836">
        <v>180</v>
      </c>
      <c r="M2093" s="836">
        <v>180</v>
      </c>
      <c r="N2093" s="833">
        <v>1</v>
      </c>
      <c r="O2093" s="837">
        <v>1</v>
      </c>
      <c r="P2093" s="836">
        <v>180</v>
      </c>
      <c r="Q2093" s="838">
        <v>1</v>
      </c>
      <c r="R2093" s="833">
        <v>1</v>
      </c>
      <c r="S2093" s="838">
        <v>1</v>
      </c>
      <c r="T2093" s="837">
        <v>1</v>
      </c>
      <c r="U2093" s="839">
        <v>1</v>
      </c>
    </row>
    <row r="2094" spans="1:21" ht="14.45" customHeight="1" x14ac:dyDescent="0.2">
      <c r="A2094" s="832">
        <v>11</v>
      </c>
      <c r="B2094" s="833" t="s">
        <v>2224</v>
      </c>
      <c r="C2094" s="833" t="s">
        <v>2230</v>
      </c>
      <c r="D2094" s="834" t="s">
        <v>4292</v>
      </c>
      <c r="E2094" s="835" t="s">
        <v>2252</v>
      </c>
      <c r="F2094" s="833" t="s">
        <v>2227</v>
      </c>
      <c r="G2094" s="833" t="s">
        <v>2269</v>
      </c>
      <c r="H2094" s="833" t="s">
        <v>606</v>
      </c>
      <c r="I2094" s="833" t="s">
        <v>2849</v>
      </c>
      <c r="J2094" s="833" t="s">
        <v>2850</v>
      </c>
      <c r="K2094" s="833" t="s">
        <v>2851</v>
      </c>
      <c r="L2094" s="836">
        <v>600</v>
      </c>
      <c r="M2094" s="836">
        <v>600</v>
      </c>
      <c r="N2094" s="833">
        <v>1</v>
      </c>
      <c r="O2094" s="837">
        <v>1</v>
      </c>
      <c r="P2094" s="836">
        <v>600</v>
      </c>
      <c r="Q2094" s="838">
        <v>1</v>
      </c>
      <c r="R2094" s="833">
        <v>1</v>
      </c>
      <c r="S2094" s="838">
        <v>1</v>
      </c>
      <c r="T2094" s="837">
        <v>1</v>
      </c>
      <c r="U2094" s="839">
        <v>1</v>
      </c>
    </row>
    <row r="2095" spans="1:21" ht="14.45" customHeight="1" x14ac:dyDescent="0.2">
      <c r="A2095" s="832">
        <v>11</v>
      </c>
      <c r="B2095" s="833" t="s">
        <v>2224</v>
      </c>
      <c r="C2095" s="833" t="s">
        <v>2230</v>
      </c>
      <c r="D2095" s="834" t="s">
        <v>4292</v>
      </c>
      <c r="E2095" s="835" t="s">
        <v>2252</v>
      </c>
      <c r="F2095" s="833" t="s">
        <v>2227</v>
      </c>
      <c r="G2095" s="833" t="s">
        <v>2269</v>
      </c>
      <c r="H2095" s="833" t="s">
        <v>606</v>
      </c>
      <c r="I2095" s="833" t="s">
        <v>2514</v>
      </c>
      <c r="J2095" s="833" t="s">
        <v>2515</v>
      </c>
      <c r="K2095" s="833" t="s">
        <v>2516</v>
      </c>
      <c r="L2095" s="836">
        <v>739.92</v>
      </c>
      <c r="M2095" s="836">
        <v>739.92</v>
      </c>
      <c r="N2095" s="833">
        <v>1</v>
      </c>
      <c r="O2095" s="837">
        <v>1</v>
      </c>
      <c r="P2095" s="836">
        <v>739.92</v>
      </c>
      <c r="Q2095" s="838">
        <v>1</v>
      </c>
      <c r="R2095" s="833">
        <v>1</v>
      </c>
      <c r="S2095" s="838">
        <v>1</v>
      </c>
      <c r="T2095" s="837">
        <v>1</v>
      </c>
      <c r="U2095" s="839">
        <v>1</v>
      </c>
    </row>
    <row r="2096" spans="1:21" ht="14.45" customHeight="1" x14ac:dyDescent="0.2">
      <c r="A2096" s="832">
        <v>11</v>
      </c>
      <c r="B2096" s="833" t="s">
        <v>2224</v>
      </c>
      <c r="C2096" s="833" t="s">
        <v>2230</v>
      </c>
      <c r="D2096" s="834" t="s">
        <v>4292</v>
      </c>
      <c r="E2096" s="835" t="s">
        <v>2252</v>
      </c>
      <c r="F2096" s="833" t="s">
        <v>2227</v>
      </c>
      <c r="G2096" s="833" t="s">
        <v>2269</v>
      </c>
      <c r="H2096" s="833" t="s">
        <v>606</v>
      </c>
      <c r="I2096" s="833" t="s">
        <v>3929</v>
      </c>
      <c r="J2096" s="833" t="s">
        <v>3930</v>
      </c>
      <c r="K2096" s="833" t="s">
        <v>3931</v>
      </c>
      <c r="L2096" s="836">
        <v>945</v>
      </c>
      <c r="M2096" s="836">
        <v>945</v>
      </c>
      <c r="N2096" s="833">
        <v>1</v>
      </c>
      <c r="O2096" s="837">
        <v>1</v>
      </c>
      <c r="P2096" s="836"/>
      <c r="Q2096" s="838">
        <v>0</v>
      </c>
      <c r="R2096" s="833"/>
      <c r="S2096" s="838">
        <v>0</v>
      </c>
      <c r="T2096" s="837"/>
      <c r="U2096" s="839">
        <v>0</v>
      </c>
    </row>
    <row r="2097" spans="1:21" ht="14.45" customHeight="1" x14ac:dyDescent="0.2">
      <c r="A2097" s="832">
        <v>11</v>
      </c>
      <c r="B2097" s="833" t="s">
        <v>2224</v>
      </c>
      <c r="C2097" s="833" t="s">
        <v>2230</v>
      </c>
      <c r="D2097" s="834" t="s">
        <v>4292</v>
      </c>
      <c r="E2097" s="835" t="s">
        <v>2252</v>
      </c>
      <c r="F2097" s="833" t="s">
        <v>2227</v>
      </c>
      <c r="G2097" s="833" t="s">
        <v>2269</v>
      </c>
      <c r="H2097" s="833" t="s">
        <v>606</v>
      </c>
      <c r="I2097" s="833" t="s">
        <v>3932</v>
      </c>
      <c r="J2097" s="833" t="s">
        <v>3933</v>
      </c>
      <c r="K2097" s="833"/>
      <c r="L2097" s="836">
        <v>427.14</v>
      </c>
      <c r="M2097" s="836">
        <v>427.14</v>
      </c>
      <c r="N2097" s="833">
        <v>1</v>
      </c>
      <c r="O2097" s="837">
        <v>1</v>
      </c>
      <c r="P2097" s="836">
        <v>427.14</v>
      </c>
      <c r="Q2097" s="838">
        <v>1</v>
      </c>
      <c r="R2097" s="833">
        <v>1</v>
      </c>
      <c r="S2097" s="838">
        <v>1</v>
      </c>
      <c r="T2097" s="837">
        <v>1</v>
      </c>
      <c r="U2097" s="839">
        <v>1</v>
      </c>
    </row>
    <row r="2098" spans="1:21" ht="14.45" customHeight="1" x14ac:dyDescent="0.2">
      <c r="A2098" s="832">
        <v>11</v>
      </c>
      <c r="B2098" s="833" t="s">
        <v>2224</v>
      </c>
      <c r="C2098" s="833" t="s">
        <v>2230</v>
      </c>
      <c r="D2098" s="834" t="s">
        <v>4292</v>
      </c>
      <c r="E2098" s="835" t="s">
        <v>2252</v>
      </c>
      <c r="F2098" s="833" t="s">
        <v>2227</v>
      </c>
      <c r="G2098" s="833" t="s">
        <v>2292</v>
      </c>
      <c r="H2098" s="833" t="s">
        <v>606</v>
      </c>
      <c r="I2098" s="833" t="s">
        <v>2345</v>
      </c>
      <c r="J2098" s="833" t="s">
        <v>2285</v>
      </c>
      <c r="K2098" s="833" t="s">
        <v>2352</v>
      </c>
      <c r="L2098" s="836">
        <v>200</v>
      </c>
      <c r="M2098" s="836">
        <v>5200</v>
      </c>
      <c r="N2098" s="833">
        <v>26</v>
      </c>
      <c r="O2098" s="837">
        <v>13</v>
      </c>
      <c r="P2098" s="836">
        <v>4800</v>
      </c>
      <c r="Q2098" s="838">
        <v>0.92307692307692313</v>
      </c>
      <c r="R2098" s="833">
        <v>24</v>
      </c>
      <c r="S2098" s="838">
        <v>0.92307692307692313</v>
      </c>
      <c r="T2098" s="837">
        <v>12</v>
      </c>
      <c r="U2098" s="839">
        <v>0.92307692307692313</v>
      </c>
    </row>
    <row r="2099" spans="1:21" ht="14.45" customHeight="1" x14ac:dyDescent="0.2">
      <c r="A2099" s="832">
        <v>11</v>
      </c>
      <c r="B2099" s="833" t="s">
        <v>2224</v>
      </c>
      <c r="C2099" s="833" t="s">
        <v>2230</v>
      </c>
      <c r="D2099" s="834" t="s">
        <v>4292</v>
      </c>
      <c r="E2099" s="835" t="s">
        <v>2252</v>
      </c>
      <c r="F2099" s="833" t="s">
        <v>2227</v>
      </c>
      <c r="G2099" s="833" t="s">
        <v>2292</v>
      </c>
      <c r="H2099" s="833" t="s">
        <v>606</v>
      </c>
      <c r="I2099" s="833" t="s">
        <v>2293</v>
      </c>
      <c r="J2099" s="833" t="s">
        <v>2294</v>
      </c>
      <c r="K2099" s="833" t="s">
        <v>2295</v>
      </c>
      <c r="L2099" s="836">
        <v>278.75</v>
      </c>
      <c r="M2099" s="836">
        <v>9477.5</v>
      </c>
      <c r="N2099" s="833">
        <v>34</v>
      </c>
      <c r="O2099" s="837">
        <v>17</v>
      </c>
      <c r="P2099" s="836">
        <v>9477.5</v>
      </c>
      <c r="Q2099" s="838">
        <v>1</v>
      </c>
      <c r="R2099" s="833">
        <v>34</v>
      </c>
      <c r="S2099" s="838">
        <v>1</v>
      </c>
      <c r="T2099" s="837">
        <v>17</v>
      </c>
      <c r="U2099" s="839">
        <v>1</v>
      </c>
    </row>
    <row r="2100" spans="1:21" ht="14.45" customHeight="1" x14ac:dyDescent="0.2">
      <c r="A2100" s="832">
        <v>11</v>
      </c>
      <c r="B2100" s="833" t="s">
        <v>2224</v>
      </c>
      <c r="C2100" s="833" t="s">
        <v>2230</v>
      </c>
      <c r="D2100" s="834" t="s">
        <v>4292</v>
      </c>
      <c r="E2100" s="835" t="s">
        <v>2252</v>
      </c>
      <c r="F2100" s="833" t="s">
        <v>2227</v>
      </c>
      <c r="G2100" s="833" t="s">
        <v>2292</v>
      </c>
      <c r="H2100" s="833" t="s">
        <v>606</v>
      </c>
      <c r="I2100" s="833" t="s">
        <v>3039</v>
      </c>
      <c r="J2100" s="833" t="s">
        <v>3040</v>
      </c>
      <c r="K2100" s="833" t="s">
        <v>3041</v>
      </c>
      <c r="L2100" s="836">
        <v>296.48</v>
      </c>
      <c r="M2100" s="836">
        <v>2371.84</v>
      </c>
      <c r="N2100" s="833">
        <v>8</v>
      </c>
      <c r="O2100" s="837">
        <v>4</v>
      </c>
      <c r="P2100" s="836">
        <v>1778.88</v>
      </c>
      <c r="Q2100" s="838">
        <v>0.75</v>
      </c>
      <c r="R2100" s="833">
        <v>6</v>
      </c>
      <c r="S2100" s="838">
        <v>0.75</v>
      </c>
      <c r="T2100" s="837">
        <v>3</v>
      </c>
      <c r="U2100" s="839">
        <v>0.75</v>
      </c>
    </row>
    <row r="2101" spans="1:21" ht="14.45" customHeight="1" x14ac:dyDescent="0.2">
      <c r="A2101" s="832">
        <v>11</v>
      </c>
      <c r="B2101" s="833" t="s">
        <v>2224</v>
      </c>
      <c r="C2101" s="833" t="s">
        <v>2230</v>
      </c>
      <c r="D2101" s="834" t="s">
        <v>4292</v>
      </c>
      <c r="E2101" s="835" t="s">
        <v>2252</v>
      </c>
      <c r="F2101" s="833" t="s">
        <v>2227</v>
      </c>
      <c r="G2101" s="833" t="s">
        <v>2552</v>
      </c>
      <c r="H2101" s="833" t="s">
        <v>606</v>
      </c>
      <c r="I2101" s="833" t="s">
        <v>2761</v>
      </c>
      <c r="J2101" s="833" t="s">
        <v>2762</v>
      </c>
      <c r="K2101" s="833" t="s">
        <v>2763</v>
      </c>
      <c r="L2101" s="836">
        <v>1659.44</v>
      </c>
      <c r="M2101" s="836">
        <v>3318.88</v>
      </c>
      <c r="N2101" s="833">
        <v>2</v>
      </c>
      <c r="O2101" s="837">
        <v>2</v>
      </c>
      <c r="P2101" s="836">
        <v>3318.88</v>
      </c>
      <c r="Q2101" s="838">
        <v>1</v>
      </c>
      <c r="R2101" s="833">
        <v>2</v>
      </c>
      <c r="S2101" s="838">
        <v>1</v>
      </c>
      <c r="T2101" s="837">
        <v>2</v>
      </c>
      <c r="U2101" s="839">
        <v>1</v>
      </c>
    </row>
    <row r="2102" spans="1:21" ht="14.45" customHeight="1" x14ac:dyDescent="0.2">
      <c r="A2102" s="832">
        <v>11</v>
      </c>
      <c r="B2102" s="833" t="s">
        <v>2224</v>
      </c>
      <c r="C2102" s="833" t="s">
        <v>2230</v>
      </c>
      <c r="D2102" s="834" t="s">
        <v>4292</v>
      </c>
      <c r="E2102" s="835" t="s">
        <v>2242</v>
      </c>
      <c r="F2102" s="833" t="s">
        <v>2225</v>
      </c>
      <c r="G2102" s="833" t="s">
        <v>2367</v>
      </c>
      <c r="H2102" s="833" t="s">
        <v>606</v>
      </c>
      <c r="I2102" s="833" t="s">
        <v>2368</v>
      </c>
      <c r="J2102" s="833" t="s">
        <v>2369</v>
      </c>
      <c r="K2102" s="833" t="s">
        <v>2370</v>
      </c>
      <c r="L2102" s="836">
        <v>23.49</v>
      </c>
      <c r="M2102" s="836">
        <v>70.47</v>
      </c>
      <c r="N2102" s="833">
        <v>3</v>
      </c>
      <c r="O2102" s="837">
        <v>2</v>
      </c>
      <c r="P2102" s="836">
        <v>70.47</v>
      </c>
      <c r="Q2102" s="838">
        <v>1</v>
      </c>
      <c r="R2102" s="833">
        <v>3</v>
      </c>
      <c r="S2102" s="838">
        <v>1</v>
      </c>
      <c r="T2102" s="837">
        <v>2</v>
      </c>
      <c r="U2102" s="839">
        <v>1</v>
      </c>
    </row>
    <row r="2103" spans="1:21" ht="14.45" customHeight="1" x14ac:dyDescent="0.2">
      <c r="A2103" s="832">
        <v>11</v>
      </c>
      <c r="B2103" s="833" t="s">
        <v>2224</v>
      </c>
      <c r="C2103" s="833" t="s">
        <v>2230</v>
      </c>
      <c r="D2103" s="834" t="s">
        <v>4292</v>
      </c>
      <c r="E2103" s="835" t="s">
        <v>2242</v>
      </c>
      <c r="F2103" s="833" t="s">
        <v>2225</v>
      </c>
      <c r="G2103" s="833" t="s">
        <v>2367</v>
      </c>
      <c r="H2103" s="833" t="s">
        <v>606</v>
      </c>
      <c r="I2103" s="833" t="s">
        <v>2557</v>
      </c>
      <c r="J2103" s="833" t="s">
        <v>2369</v>
      </c>
      <c r="K2103" s="833" t="s">
        <v>2558</v>
      </c>
      <c r="L2103" s="836">
        <v>70.48</v>
      </c>
      <c r="M2103" s="836">
        <v>211.44</v>
      </c>
      <c r="N2103" s="833">
        <v>3</v>
      </c>
      <c r="O2103" s="837">
        <v>3</v>
      </c>
      <c r="P2103" s="836">
        <v>70.48</v>
      </c>
      <c r="Q2103" s="838">
        <v>0.33333333333333337</v>
      </c>
      <c r="R2103" s="833">
        <v>1</v>
      </c>
      <c r="S2103" s="838">
        <v>0.33333333333333331</v>
      </c>
      <c r="T2103" s="837">
        <v>1</v>
      </c>
      <c r="U2103" s="839">
        <v>0.33333333333333331</v>
      </c>
    </row>
    <row r="2104" spans="1:21" ht="14.45" customHeight="1" x14ac:dyDescent="0.2">
      <c r="A2104" s="832">
        <v>11</v>
      </c>
      <c r="B2104" s="833" t="s">
        <v>2224</v>
      </c>
      <c r="C2104" s="833" t="s">
        <v>2230</v>
      </c>
      <c r="D2104" s="834" t="s">
        <v>4292</v>
      </c>
      <c r="E2104" s="835" t="s">
        <v>2242</v>
      </c>
      <c r="F2104" s="833" t="s">
        <v>2225</v>
      </c>
      <c r="G2104" s="833" t="s">
        <v>2367</v>
      </c>
      <c r="H2104" s="833" t="s">
        <v>606</v>
      </c>
      <c r="I2104" s="833" t="s">
        <v>3394</v>
      </c>
      <c r="J2104" s="833" t="s">
        <v>2369</v>
      </c>
      <c r="K2104" s="833" t="s">
        <v>3395</v>
      </c>
      <c r="L2104" s="836">
        <v>0</v>
      </c>
      <c r="M2104" s="836">
        <v>0</v>
      </c>
      <c r="N2104" s="833">
        <v>1</v>
      </c>
      <c r="O2104" s="837">
        <v>1</v>
      </c>
      <c r="P2104" s="836"/>
      <c r="Q2104" s="838"/>
      <c r="R2104" s="833"/>
      <c r="S2104" s="838">
        <v>0</v>
      </c>
      <c r="T2104" s="837"/>
      <c r="U2104" s="839">
        <v>0</v>
      </c>
    </row>
    <row r="2105" spans="1:21" ht="14.45" customHeight="1" x14ac:dyDescent="0.2">
      <c r="A2105" s="832">
        <v>11</v>
      </c>
      <c r="B2105" s="833" t="s">
        <v>2224</v>
      </c>
      <c r="C2105" s="833" t="s">
        <v>2230</v>
      </c>
      <c r="D2105" s="834" t="s">
        <v>4292</v>
      </c>
      <c r="E2105" s="835" t="s">
        <v>2242</v>
      </c>
      <c r="F2105" s="833" t="s">
        <v>2225</v>
      </c>
      <c r="G2105" s="833" t="s">
        <v>3868</v>
      </c>
      <c r="H2105" s="833" t="s">
        <v>606</v>
      </c>
      <c r="I2105" s="833" t="s">
        <v>3934</v>
      </c>
      <c r="J2105" s="833" t="s">
        <v>3870</v>
      </c>
      <c r="K2105" s="833" t="s">
        <v>3935</v>
      </c>
      <c r="L2105" s="836">
        <v>0</v>
      </c>
      <c r="M2105" s="836">
        <v>0</v>
      </c>
      <c r="N2105" s="833">
        <v>1</v>
      </c>
      <c r="O2105" s="837">
        <v>1</v>
      </c>
      <c r="P2105" s="836"/>
      <c r="Q2105" s="838"/>
      <c r="R2105" s="833"/>
      <c r="S2105" s="838">
        <v>0</v>
      </c>
      <c r="T2105" s="837"/>
      <c r="U2105" s="839">
        <v>0</v>
      </c>
    </row>
    <row r="2106" spans="1:21" ht="14.45" customHeight="1" x14ac:dyDescent="0.2">
      <c r="A2106" s="832">
        <v>11</v>
      </c>
      <c r="B2106" s="833" t="s">
        <v>2224</v>
      </c>
      <c r="C2106" s="833" t="s">
        <v>2230</v>
      </c>
      <c r="D2106" s="834" t="s">
        <v>4292</v>
      </c>
      <c r="E2106" s="835" t="s">
        <v>2242</v>
      </c>
      <c r="F2106" s="833" t="s">
        <v>2225</v>
      </c>
      <c r="G2106" s="833" t="s">
        <v>3936</v>
      </c>
      <c r="H2106" s="833" t="s">
        <v>606</v>
      </c>
      <c r="I2106" s="833" t="s">
        <v>3937</v>
      </c>
      <c r="J2106" s="833" t="s">
        <v>1377</v>
      </c>
      <c r="K2106" s="833" t="s">
        <v>3938</v>
      </c>
      <c r="L2106" s="836">
        <v>0</v>
      </c>
      <c r="M2106" s="836">
        <v>0</v>
      </c>
      <c r="N2106" s="833">
        <v>1</v>
      </c>
      <c r="O2106" s="837">
        <v>0.5</v>
      </c>
      <c r="P2106" s="836"/>
      <c r="Q2106" s="838"/>
      <c r="R2106" s="833"/>
      <c r="S2106" s="838">
        <v>0</v>
      </c>
      <c r="T2106" s="837"/>
      <c r="U2106" s="839">
        <v>0</v>
      </c>
    </row>
    <row r="2107" spans="1:21" ht="14.45" customHeight="1" x14ac:dyDescent="0.2">
      <c r="A2107" s="832">
        <v>11</v>
      </c>
      <c r="B2107" s="833" t="s">
        <v>2224</v>
      </c>
      <c r="C2107" s="833" t="s">
        <v>2230</v>
      </c>
      <c r="D2107" s="834" t="s">
        <v>4292</v>
      </c>
      <c r="E2107" s="835" t="s">
        <v>2242</v>
      </c>
      <c r="F2107" s="833" t="s">
        <v>2225</v>
      </c>
      <c r="G2107" s="833" t="s">
        <v>2375</v>
      </c>
      <c r="H2107" s="833" t="s">
        <v>606</v>
      </c>
      <c r="I2107" s="833" t="s">
        <v>2559</v>
      </c>
      <c r="J2107" s="833" t="s">
        <v>2377</v>
      </c>
      <c r="K2107" s="833" t="s">
        <v>2378</v>
      </c>
      <c r="L2107" s="836">
        <v>159.71</v>
      </c>
      <c r="M2107" s="836">
        <v>2715.07</v>
      </c>
      <c r="N2107" s="833">
        <v>17</v>
      </c>
      <c r="O2107" s="837">
        <v>11</v>
      </c>
      <c r="P2107" s="836">
        <v>1916.5200000000002</v>
      </c>
      <c r="Q2107" s="838">
        <v>0.70588235294117652</v>
      </c>
      <c r="R2107" s="833">
        <v>12</v>
      </c>
      <c r="S2107" s="838">
        <v>0.70588235294117652</v>
      </c>
      <c r="T2107" s="837">
        <v>8</v>
      </c>
      <c r="U2107" s="839">
        <v>0.72727272727272729</v>
      </c>
    </row>
    <row r="2108" spans="1:21" ht="14.45" customHeight="1" x14ac:dyDescent="0.2">
      <c r="A2108" s="832">
        <v>11</v>
      </c>
      <c r="B2108" s="833" t="s">
        <v>2224</v>
      </c>
      <c r="C2108" s="833" t="s">
        <v>2230</v>
      </c>
      <c r="D2108" s="834" t="s">
        <v>4292</v>
      </c>
      <c r="E2108" s="835" t="s">
        <v>2242</v>
      </c>
      <c r="F2108" s="833" t="s">
        <v>2225</v>
      </c>
      <c r="G2108" s="833" t="s">
        <v>2375</v>
      </c>
      <c r="H2108" s="833" t="s">
        <v>606</v>
      </c>
      <c r="I2108" s="833" t="s">
        <v>2376</v>
      </c>
      <c r="J2108" s="833" t="s">
        <v>2377</v>
      </c>
      <c r="K2108" s="833" t="s">
        <v>2378</v>
      </c>
      <c r="L2108" s="836">
        <v>159.71</v>
      </c>
      <c r="M2108" s="836">
        <v>11499.12</v>
      </c>
      <c r="N2108" s="833">
        <v>72</v>
      </c>
      <c r="O2108" s="837">
        <v>32</v>
      </c>
      <c r="P2108" s="836">
        <v>4951.01</v>
      </c>
      <c r="Q2108" s="838">
        <v>0.43055555555555552</v>
      </c>
      <c r="R2108" s="833">
        <v>31</v>
      </c>
      <c r="S2108" s="838">
        <v>0.43055555555555558</v>
      </c>
      <c r="T2108" s="837">
        <v>13.5</v>
      </c>
      <c r="U2108" s="839">
        <v>0.421875</v>
      </c>
    </row>
    <row r="2109" spans="1:21" ht="14.45" customHeight="1" x14ac:dyDescent="0.2">
      <c r="A2109" s="832">
        <v>11</v>
      </c>
      <c r="B2109" s="833" t="s">
        <v>2224</v>
      </c>
      <c r="C2109" s="833" t="s">
        <v>2230</v>
      </c>
      <c r="D2109" s="834" t="s">
        <v>4292</v>
      </c>
      <c r="E2109" s="835" t="s">
        <v>2242</v>
      </c>
      <c r="F2109" s="833" t="s">
        <v>2225</v>
      </c>
      <c r="G2109" s="833" t="s">
        <v>2328</v>
      </c>
      <c r="H2109" s="833" t="s">
        <v>650</v>
      </c>
      <c r="I2109" s="833" t="s">
        <v>1880</v>
      </c>
      <c r="J2109" s="833" t="s">
        <v>989</v>
      </c>
      <c r="K2109" s="833" t="s">
        <v>1029</v>
      </c>
      <c r="L2109" s="836">
        <v>170.52</v>
      </c>
      <c r="M2109" s="836">
        <v>341.04</v>
      </c>
      <c r="N2109" s="833">
        <v>2</v>
      </c>
      <c r="O2109" s="837">
        <v>1</v>
      </c>
      <c r="P2109" s="836"/>
      <c r="Q2109" s="838">
        <v>0</v>
      </c>
      <c r="R2109" s="833"/>
      <c r="S2109" s="838">
        <v>0</v>
      </c>
      <c r="T2109" s="837"/>
      <c r="U2109" s="839">
        <v>0</v>
      </c>
    </row>
    <row r="2110" spans="1:21" ht="14.45" customHeight="1" x14ac:dyDescent="0.2">
      <c r="A2110" s="832">
        <v>11</v>
      </c>
      <c r="B2110" s="833" t="s">
        <v>2224</v>
      </c>
      <c r="C2110" s="833" t="s">
        <v>2230</v>
      </c>
      <c r="D2110" s="834" t="s">
        <v>4292</v>
      </c>
      <c r="E2110" s="835" t="s">
        <v>2242</v>
      </c>
      <c r="F2110" s="833" t="s">
        <v>2225</v>
      </c>
      <c r="G2110" s="833" t="s">
        <v>2328</v>
      </c>
      <c r="H2110" s="833" t="s">
        <v>650</v>
      </c>
      <c r="I2110" s="833" t="s">
        <v>1880</v>
      </c>
      <c r="J2110" s="833" t="s">
        <v>989</v>
      </c>
      <c r="K2110" s="833" t="s">
        <v>1029</v>
      </c>
      <c r="L2110" s="836">
        <v>96.04</v>
      </c>
      <c r="M2110" s="836">
        <v>576.24</v>
      </c>
      <c r="N2110" s="833">
        <v>6</v>
      </c>
      <c r="O2110" s="837">
        <v>2.5</v>
      </c>
      <c r="P2110" s="836">
        <v>384.16</v>
      </c>
      <c r="Q2110" s="838">
        <v>0.66666666666666674</v>
      </c>
      <c r="R2110" s="833">
        <v>4</v>
      </c>
      <c r="S2110" s="838">
        <v>0.66666666666666663</v>
      </c>
      <c r="T2110" s="837">
        <v>1.5</v>
      </c>
      <c r="U2110" s="839">
        <v>0.6</v>
      </c>
    </row>
    <row r="2111" spans="1:21" ht="14.45" customHeight="1" x14ac:dyDescent="0.2">
      <c r="A2111" s="832">
        <v>11</v>
      </c>
      <c r="B2111" s="833" t="s">
        <v>2224</v>
      </c>
      <c r="C2111" s="833" t="s">
        <v>2230</v>
      </c>
      <c r="D2111" s="834" t="s">
        <v>4292</v>
      </c>
      <c r="E2111" s="835" t="s">
        <v>2242</v>
      </c>
      <c r="F2111" s="833" t="s">
        <v>2225</v>
      </c>
      <c r="G2111" s="833" t="s">
        <v>2328</v>
      </c>
      <c r="H2111" s="833" t="s">
        <v>606</v>
      </c>
      <c r="I2111" s="833" t="s">
        <v>2363</v>
      </c>
      <c r="J2111" s="833" t="s">
        <v>989</v>
      </c>
      <c r="K2111" s="833" t="s">
        <v>2364</v>
      </c>
      <c r="L2111" s="836">
        <v>272.83</v>
      </c>
      <c r="M2111" s="836">
        <v>272.83</v>
      </c>
      <c r="N2111" s="833">
        <v>1</v>
      </c>
      <c r="O2111" s="837">
        <v>0.5</v>
      </c>
      <c r="P2111" s="836"/>
      <c r="Q2111" s="838">
        <v>0</v>
      </c>
      <c r="R2111" s="833"/>
      <c r="S2111" s="838">
        <v>0</v>
      </c>
      <c r="T2111" s="837"/>
      <c r="U2111" s="839">
        <v>0</v>
      </c>
    </row>
    <row r="2112" spans="1:21" ht="14.45" customHeight="1" x14ac:dyDescent="0.2">
      <c r="A2112" s="832">
        <v>11</v>
      </c>
      <c r="B2112" s="833" t="s">
        <v>2224</v>
      </c>
      <c r="C2112" s="833" t="s">
        <v>2230</v>
      </c>
      <c r="D2112" s="834" t="s">
        <v>4292</v>
      </c>
      <c r="E2112" s="835" t="s">
        <v>2242</v>
      </c>
      <c r="F2112" s="833" t="s">
        <v>2225</v>
      </c>
      <c r="G2112" s="833" t="s">
        <v>2328</v>
      </c>
      <c r="H2112" s="833" t="s">
        <v>606</v>
      </c>
      <c r="I2112" s="833" t="s">
        <v>2363</v>
      </c>
      <c r="J2112" s="833" t="s">
        <v>989</v>
      </c>
      <c r="K2112" s="833" t="s">
        <v>2364</v>
      </c>
      <c r="L2112" s="836">
        <v>153.65</v>
      </c>
      <c r="M2112" s="836">
        <v>153.65</v>
      </c>
      <c r="N2112" s="833">
        <v>1</v>
      </c>
      <c r="O2112" s="837">
        <v>0.5</v>
      </c>
      <c r="P2112" s="836">
        <v>153.65</v>
      </c>
      <c r="Q2112" s="838">
        <v>1</v>
      </c>
      <c r="R2112" s="833">
        <v>1</v>
      </c>
      <c r="S2112" s="838">
        <v>1</v>
      </c>
      <c r="T2112" s="837">
        <v>0.5</v>
      </c>
      <c r="U2112" s="839">
        <v>1</v>
      </c>
    </row>
    <row r="2113" spans="1:21" ht="14.45" customHeight="1" x14ac:dyDescent="0.2">
      <c r="A2113" s="832">
        <v>11</v>
      </c>
      <c r="B2113" s="833" t="s">
        <v>2224</v>
      </c>
      <c r="C2113" s="833" t="s">
        <v>2230</v>
      </c>
      <c r="D2113" s="834" t="s">
        <v>4292</v>
      </c>
      <c r="E2113" s="835" t="s">
        <v>2242</v>
      </c>
      <c r="F2113" s="833" t="s">
        <v>2225</v>
      </c>
      <c r="G2113" s="833" t="s">
        <v>2571</v>
      </c>
      <c r="H2113" s="833" t="s">
        <v>606</v>
      </c>
      <c r="I2113" s="833" t="s">
        <v>2572</v>
      </c>
      <c r="J2113" s="833" t="s">
        <v>1062</v>
      </c>
      <c r="K2113" s="833" t="s">
        <v>2573</v>
      </c>
      <c r="L2113" s="836">
        <v>58.86</v>
      </c>
      <c r="M2113" s="836">
        <v>117.72</v>
      </c>
      <c r="N2113" s="833">
        <v>2</v>
      </c>
      <c r="O2113" s="837">
        <v>1</v>
      </c>
      <c r="P2113" s="836">
        <v>117.72</v>
      </c>
      <c r="Q2113" s="838">
        <v>1</v>
      </c>
      <c r="R2113" s="833">
        <v>2</v>
      </c>
      <c r="S2113" s="838">
        <v>1</v>
      </c>
      <c r="T2113" s="837">
        <v>1</v>
      </c>
      <c r="U2113" s="839">
        <v>1</v>
      </c>
    </row>
    <row r="2114" spans="1:21" ht="14.45" customHeight="1" x14ac:dyDescent="0.2">
      <c r="A2114" s="832">
        <v>11</v>
      </c>
      <c r="B2114" s="833" t="s">
        <v>2224</v>
      </c>
      <c r="C2114" s="833" t="s">
        <v>2230</v>
      </c>
      <c r="D2114" s="834" t="s">
        <v>4292</v>
      </c>
      <c r="E2114" s="835" t="s">
        <v>2242</v>
      </c>
      <c r="F2114" s="833" t="s">
        <v>2225</v>
      </c>
      <c r="G2114" s="833" t="s">
        <v>2571</v>
      </c>
      <c r="H2114" s="833" t="s">
        <v>606</v>
      </c>
      <c r="I2114" s="833" t="s">
        <v>3939</v>
      </c>
      <c r="J2114" s="833" t="s">
        <v>1450</v>
      </c>
      <c r="K2114" s="833" t="s">
        <v>1451</v>
      </c>
      <c r="L2114" s="836">
        <v>58.86</v>
      </c>
      <c r="M2114" s="836">
        <v>117.72</v>
      </c>
      <c r="N2114" s="833">
        <v>2</v>
      </c>
      <c r="O2114" s="837">
        <v>1</v>
      </c>
      <c r="P2114" s="836">
        <v>117.72</v>
      </c>
      <c r="Q2114" s="838">
        <v>1</v>
      </c>
      <c r="R2114" s="833">
        <v>2</v>
      </c>
      <c r="S2114" s="838">
        <v>1</v>
      </c>
      <c r="T2114" s="837">
        <v>1</v>
      </c>
      <c r="U2114" s="839">
        <v>1</v>
      </c>
    </row>
    <row r="2115" spans="1:21" ht="14.45" customHeight="1" x14ac:dyDescent="0.2">
      <c r="A2115" s="832">
        <v>11</v>
      </c>
      <c r="B2115" s="833" t="s">
        <v>2224</v>
      </c>
      <c r="C2115" s="833" t="s">
        <v>2230</v>
      </c>
      <c r="D2115" s="834" t="s">
        <v>4292</v>
      </c>
      <c r="E2115" s="835" t="s">
        <v>2242</v>
      </c>
      <c r="F2115" s="833" t="s">
        <v>2225</v>
      </c>
      <c r="G2115" s="833" t="s">
        <v>3603</v>
      </c>
      <c r="H2115" s="833" t="s">
        <v>606</v>
      </c>
      <c r="I2115" s="833" t="s">
        <v>3604</v>
      </c>
      <c r="J2115" s="833" t="s">
        <v>3605</v>
      </c>
      <c r="K2115" s="833" t="s">
        <v>1029</v>
      </c>
      <c r="L2115" s="836">
        <v>78.33</v>
      </c>
      <c r="M2115" s="836">
        <v>156.66</v>
      </c>
      <c r="N2115" s="833">
        <v>2</v>
      </c>
      <c r="O2115" s="837">
        <v>1</v>
      </c>
      <c r="P2115" s="836"/>
      <c r="Q2115" s="838">
        <v>0</v>
      </c>
      <c r="R2115" s="833"/>
      <c r="S2115" s="838">
        <v>0</v>
      </c>
      <c r="T2115" s="837"/>
      <c r="U2115" s="839">
        <v>0</v>
      </c>
    </row>
    <row r="2116" spans="1:21" ht="14.45" customHeight="1" x14ac:dyDescent="0.2">
      <c r="A2116" s="832">
        <v>11</v>
      </c>
      <c r="B2116" s="833" t="s">
        <v>2224</v>
      </c>
      <c r="C2116" s="833" t="s">
        <v>2230</v>
      </c>
      <c r="D2116" s="834" t="s">
        <v>4292</v>
      </c>
      <c r="E2116" s="835" t="s">
        <v>2242</v>
      </c>
      <c r="F2116" s="833" t="s">
        <v>2225</v>
      </c>
      <c r="G2116" s="833" t="s">
        <v>3495</v>
      </c>
      <c r="H2116" s="833" t="s">
        <v>606</v>
      </c>
      <c r="I2116" s="833" t="s">
        <v>3940</v>
      </c>
      <c r="J2116" s="833" t="s">
        <v>1187</v>
      </c>
      <c r="K2116" s="833" t="s">
        <v>1189</v>
      </c>
      <c r="L2116" s="836">
        <v>42.05</v>
      </c>
      <c r="M2116" s="836">
        <v>42.05</v>
      </c>
      <c r="N2116" s="833">
        <v>1</v>
      </c>
      <c r="O2116" s="837">
        <v>1</v>
      </c>
      <c r="P2116" s="836"/>
      <c r="Q2116" s="838">
        <v>0</v>
      </c>
      <c r="R2116" s="833"/>
      <c r="S2116" s="838">
        <v>0</v>
      </c>
      <c r="T2116" s="837"/>
      <c r="U2116" s="839">
        <v>0</v>
      </c>
    </row>
    <row r="2117" spans="1:21" ht="14.45" customHeight="1" x14ac:dyDescent="0.2">
      <c r="A2117" s="832">
        <v>11</v>
      </c>
      <c r="B2117" s="833" t="s">
        <v>2224</v>
      </c>
      <c r="C2117" s="833" t="s">
        <v>2230</v>
      </c>
      <c r="D2117" s="834" t="s">
        <v>4292</v>
      </c>
      <c r="E2117" s="835" t="s">
        <v>2242</v>
      </c>
      <c r="F2117" s="833" t="s">
        <v>2225</v>
      </c>
      <c r="G2117" s="833" t="s">
        <v>2381</v>
      </c>
      <c r="H2117" s="833" t="s">
        <v>606</v>
      </c>
      <c r="I2117" s="833" t="s">
        <v>2382</v>
      </c>
      <c r="J2117" s="833" t="s">
        <v>2383</v>
      </c>
      <c r="K2117" s="833" t="s">
        <v>2384</v>
      </c>
      <c r="L2117" s="836">
        <v>52.87</v>
      </c>
      <c r="M2117" s="836">
        <v>1374.62</v>
      </c>
      <c r="N2117" s="833">
        <v>26</v>
      </c>
      <c r="O2117" s="837">
        <v>20</v>
      </c>
      <c r="P2117" s="836">
        <v>528.69999999999993</v>
      </c>
      <c r="Q2117" s="838">
        <v>0.38461538461538458</v>
      </c>
      <c r="R2117" s="833">
        <v>10</v>
      </c>
      <c r="S2117" s="838">
        <v>0.38461538461538464</v>
      </c>
      <c r="T2117" s="837">
        <v>7.5</v>
      </c>
      <c r="U2117" s="839">
        <v>0.375</v>
      </c>
    </row>
    <row r="2118" spans="1:21" ht="14.45" customHeight="1" x14ac:dyDescent="0.2">
      <c r="A2118" s="832">
        <v>11</v>
      </c>
      <c r="B2118" s="833" t="s">
        <v>2224</v>
      </c>
      <c r="C2118" s="833" t="s">
        <v>2230</v>
      </c>
      <c r="D2118" s="834" t="s">
        <v>4292</v>
      </c>
      <c r="E2118" s="835" t="s">
        <v>2242</v>
      </c>
      <c r="F2118" s="833" t="s">
        <v>2225</v>
      </c>
      <c r="G2118" s="833" t="s">
        <v>2381</v>
      </c>
      <c r="H2118" s="833" t="s">
        <v>606</v>
      </c>
      <c r="I2118" s="833" t="s">
        <v>3338</v>
      </c>
      <c r="J2118" s="833" t="s">
        <v>3220</v>
      </c>
      <c r="K2118" s="833" t="s">
        <v>3339</v>
      </c>
      <c r="L2118" s="836">
        <v>0</v>
      </c>
      <c r="M2118" s="836">
        <v>0</v>
      </c>
      <c r="N2118" s="833">
        <v>12</v>
      </c>
      <c r="O2118" s="837">
        <v>7</v>
      </c>
      <c r="P2118" s="836">
        <v>0</v>
      </c>
      <c r="Q2118" s="838"/>
      <c r="R2118" s="833">
        <v>4</v>
      </c>
      <c r="S2118" s="838">
        <v>0.33333333333333331</v>
      </c>
      <c r="T2118" s="837">
        <v>3</v>
      </c>
      <c r="U2118" s="839">
        <v>0.42857142857142855</v>
      </c>
    </row>
    <row r="2119" spans="1:21" ht="14.45" customHeight="1" x14ac:dyDescent="0.2">
      <c r="A2119" s="832">
        <v>11</v>
      </c>
      <c r="B2119" s="833" t="s">
        <v>2224</v>
      </c>
      <c r="C2119" s="833" t="s">
        <v>2230</v>
      </c>
      <c r="D2119" s="834" t="s">
        <v>4292</v>
      </c>
      <c r="E2119" s="835" t="s">
        <v>2242</v>
      </c>
      <c r="F2119" s="833" t="s">
        <v>2225</v>
      </c>
      <c r="G2119" s="833" t="s">
        <v>2381</v>
      </c>
      <c r="H2119" s="833" t="s">
        <v>606</v>
      </c>
      <c r="I2119" s="833" t="s">
        <v>3162</v>
      </c>
      <c r="J2119" s="833" t="s">
        <v>3163</v>
      </c>
      <c r="K2119" s="833" t="s">
        <v>3164</v>
      </c>
      <c r="L2119" s="836">
        <v>0</v>
      </c>
      <c r="M2119" s="836">
        <v>0</v>
      </c>
      <c r="N2119" s="833">
        <v>5</v>
      </c>
      <c r="O2119" s="837">
        <v>3</v>
      </c>
      <c r="P2119" s="836">
        <v>0</v>
      </c>
      <c r="Q2119" s="838"/>
      <c r="R2119" s="833">
        <v>2</v>
      </c>
      <c r="S2119" s="838">
        <v>0.4</v>
      </c>
      <c r="T2119" s="837">
        <v>1</v>
      </c>
      <c r="U2119" s="839">
        <v>0.33333333333333331</v>
      </c>
    </row>
    <row r="2120" spans="1:21" ht="14.45" customHeight="1" x14ac:dyDescent="0.2">
      <c r="A2120" s="832">
        <v>11</v>
      </c>
      <c r="B2120" s="833" t="s">
        <v>2224</v>
      </c>
      <c r="C2120" s="833" t="s">
        <v>2230</v>
      </c>
      <c r="D2120" s="834" t="s">
        <v>4292</v>
      </c>
      <c r="E2120" s="835" t="s">
        <v>2242</v>
      </c>
      <c r="F2120" s="833" t="s">
        <v>2225</v>
      </c>
      <c r="G2120" s="833" t="s">
        <v>2381</v>
      </c>
      <c r="H2120" s="833" t="s">
        <v>606</v>
      </c>
      <c r="I2120" s="833" t="s">
        <v>2385</v>
      </c>
      <c r="J2120" s="833" t="s">
        <v>2386</v>
      </c>
      <c r="K2120" s="833" t="s">
        <v>2387</v>
      </c>
      <c r="L2120" s="836">
        <v>70.48</v>
      </c>
      <c r="M2120" s="836">
        <v>70.48</v>
      </c>
      <c r="N2120" s="833">
        <v>1</v>
      </c>
      <c r="O2120" s="837">
        <v>1</v>
      </c>
      <c r="P2120" s="836"/>
      <c r="Q2120" s="838">
        <v>0</v>
      </c>
      <c r="R2120" s="833"/>
      <c r="S2120" s="838">
        <v>0</v>
      </c>
      <c r="T2120" s="837"/>
      <c r="U2120" s="839">
        <v>0</v>
      </c>
    </row>
    <row r="2121" spans="1:21" ht="14.45" customHeight="1" x14ac:dyDescent="0.2">
      <c r="A2121" s="832">
        <v>11</v>
      </c>
      <c r="B2121" s="833" t="s">
        <v>2224</v>
      </c>
      <c r="C2121" s="833" t="s">
        <v>2230</v>
      </c>
      <c r="D2121" s="834" t="s">
        <v>4292</v>
      </c>
      <c r="E2121" s="835" t="s">
        <v>2242</v>
      </c>
      <c r="F2121" s="833" t="s">
        <v>2225</v>
      </c>
      <c r="G2121" s="833" t="s">
        <v>2394</v>
      </c>
      <c r="H2121" s="833" t="s">
        <v>606</v>
      </c>
      <c r="I2121" s="833" t="s">
        <v>2395</v>
      </c>
      <c r="J2121" s="833" t="s">
        <v>707</v>
      </c>
      <c r="K2121" s="833" t="s">
        <v>2396</v>
      </c>
      <c r="L2121" s="836">
        <v>91.11</v>
      </c>
      <c r="M2121" s="836">
        <v>455.54999999999995</v>
      </c>
      <c r="N2121" s="833">
        <v>5</v>
      </c>
      <c r="O2121" s="837">
        <v>3.5</v>
      </c>
      <c r="P2121" s="836">
        <v>182.22</v>
      </c>
      <c r="Q2121" s="838">
        <v>0.4</v>
      </c>
      <c r="R2121" s="833">
        <v>2</v>
      </c>
      <c r="S2121" s="838">
        <v>0.4</v>
      </c>
      <c r="T2121" s="837">
        <v>2</v>
      </c>
      <c r="U2121" s="839">
        <v>0.5714285714285714</v>
      </c>
    </row>
    <row r="2122" spans="1:21" ht="14.45" customHeight="1" x14ac:dyDescent="0.2">
      <c r="A2122" s="832">
        <v>11</v>
      </c>
      <c r="B2122" s="833" t="s">
        <v>2224</v>
      </c>
      <c r="C2122" s="833" t="s">
        <v>2230</v>
      </c>
      <c r="D2122" s="834" t="s">
        <v>4292</v>
      </c>
      <c r="E2122" s="835" t="s">
        <v>2242</v>
      </c>
      <c r="F2122" s="833" t="s">
        <v>2225</v>
      </c>
      <c r="G2122" s="833" t="s">
        <v>3511</v>
      </c>
      <c r="H2122" s="833" t="s">
        <v>606</v>
      </c>
      <c r="I2122" s="833" t="s">
        <v>3759</v>
      </c>
      <c r="J2122" s="833" t="s">
        <v>3760</v>
      </c>
      <c r="K2122" s="833" t="s">
        <v>3761</v>
      </c>
      <c r="L2122" s="836">
        <v>140.96</v>
      </c>
      <c r="M2122" s="836">
        <v>140.96</v>
      </c>
      <c r="N2122" s="833">
        <v>1</v>
      </c>
      <c r="O2122" s="837">
        <v>0.5</v>
      </c>
      <c r="P2122" s="836"/>
      <c r="Q2122" s="838">
        <v>0</v>
      </c>
      <c r="R2122" s="833"/>
      <c r="S2122" s="838">
        <v>0</v>
      </c>
      <c r="T2122" s="837"/>
      <c r="U2122" s="839">
        <v>0</v>
      </c>
    </row>
    <row r="2123" spans="1:21" ht="14.45" customHeight="1" x14ac:dyDescent="0.2">
      <c r="A2123" s="832">
        <v>11</v>
      </c>
      <c r="B2123" s="833" t="s">
        <v>2224</v>
      </c>
      <c r="C2123" s="833" t="s">
        <v>2230</v>
      </c>
      <c r="D2123" s="834" t="s">
        <v>4292</v>
      </c>
      <c r="E2123" s="835" t="s">
        <v>2242</v>
      </c>
      <c r="F2123" s="833" t="s">
        <v>2225</v>
      </c>
      <c r="G2123" s="833" t="s">
        <v>2408</v>
      </c>
      <c r="H2123" s="833" t="s">
        <v>650</v>
      </c>
      <c r="I2123" s="833" t="s">
        <v>1914</v>
      </c>
      <c r="J2123" s="833" t="s">
        <v>1915</v>
      </c>
      <c r="K2123" s="833" t="s">
        <v>1916</v>
      </c>
      <c r="L2123" s="836">
        <v>169.73</v>
      </c>
      <c r="M2123" s="836">
        <v>169.73</v>
      </c>
      <c r="N2123" s="833">
        <v>1</v>
      </c>
      <c r="O2123" s="837">
        <v>1</v>
      </c>
      <c r="P2123" s="836">
        <v>169.73</v>
      </c>
      <c r="Q2123" s="838">
        <v>1</v>
      </c>
      <c r="R2123" s="833">
        <v>1</v>
      </c>
      <c r="S2123" s="838">
        <v>1</v>
      </c>
      <c r="T2123" s="837">
        <v>1</v>
      </c>
      <c r="U2123" s="839">
        <v>1</v>
      </c>
    </row>
    <row r="2124" spans="1:21" ht="14.45" customHeight="1" x14ac:dyDescent="0.2">
      <c r="A2124" s="832">
        <v>11</v>
      </c>
      <c r="B2124" s="833" t="s">
        <v>2224</v>
      </c>
      <c r="C2124" s="833" t="s">
        <v>2230</v>
      </c>
      <c r="D2124" s="834" t="s">
        <v>4292</v>
      </c>
      <c r="E2124" s="835" t="s">
        <v>2242</v>
      </c>
      <c r="F2124" s="833" t="s">
        <v>2225</v>
      </c>
      <c r="G2124" s="833" t="s">
        <v>3941</v>
      </c>
      <c r="H2124" s="833" t="s">
        <v>606</v>
      </c>
      <c r="I2124" s="833" t="s">
        <v>3942</v>
      </c>
      <c r="J2124" s="833" t="s">
        <v>3943</v>
      </c>
      <c r="K2124" s="833" t="s">
        <v>3944</v>
      </c>
      <c r="L2124" s="836">
        <v>0</v>
      </c>
      <c r="M2124" s="836">
        <v>0</v>
      </c>
      <c r="N2124" s="833">
        <v>1</v>
      </c>
      <c r="O2124" s="837">
        <v>0.5</v>
      </c>
      <c r="P2124" s="836">
        <v>0</v>
      </c>
      <c r="Q2124" s="838"/>
      <c r="R2124" s="833">
        <v>1</v>
      </c>
      <c r="S2124" s="838">
        <v>1</v>
      </c>
      <c r="T2124" s="837">
        <v>0.5</v>
      </c>
      <c r="U2124" s="839">
        <v>1</v>
      </c>
    </row>
    <row r="2125" spans="1:21" ht="14.45" customHeight="1" x14ac:dyDescent="0.2">
      <c r="A2125" s="832">
        <v>11</v>
      </c>
      <c r="B2125" s="833" t="s">
        <v>2224</v>
      </c>
      <c r="C2125" s="833" t="s">
        <v>2230</v>
      </c>
      <c r="D2125" s="834" t="s">
        <v>4292</v>
      </c>
      <c r="E2125" s="835" t="s">
        <v>2242</v>
      </c>
      <c r="F2125" s="833" t="s">
        <v>2225</v>
      </c>
      <c r="G2125" s="833" t="s">
        <v>2587</v>
      </c>
      <c r="H2125" s="833" t="s">
        <v>606</v>
      </c>
      <c r="I2125" s="833" t="s">
        <v>2772</v>
      </c>
      <c r="J2125" s="833" t="s">
        <v>2773</v>
      </c>
      <c r="K2125" s="833" t="s">
        <v>2774</v>
      </c>
      <c r="L2125" s="836">
        <v>106.47</v>
      </c>
      <c r="M2125" s="836">
        <v>532.34999999999991</v>
      </c>
      <c r="N2125" s="833">
        <v>5</v>
      </c>
      <c r="O2125" s="837">
        <v>1.5</v>
      </c>
      <c r="P2125" s="836">
        <v>319.40999999999997</v>
      </c>
      <c r="Q2125" s="838">
        <v>0.60000000000000009</v>
      </c>
      <c r="R2125" s="833">
        <v>3</v>
      </c>
      <c r="S2125" s="838">
        <v>0.6</v>
      </c>
      <c r="T2125" s="837">
        <v>0.5</v>
      </c>
      <c r="U2125" s="839">
        <v>0.33333333333333331</v>
      </c>
    </row>
    <row r="2126" spans="1:21" ht="14.45" customHeight="1" x14ac:dyDescent="0.2">
      <c r="A2126" s="832">
        <v>11</v>
      </c>
      <c r="B2126" s="833" t="s">
        <v>2224</v>
      </c>
      <c r="C2126" s="833" t="s">
        <v>2230</v>
      </c>
      <c r="D2126" s="834" t="s">
        <v>4292</v>
      </c>
      <c r="E2126" s="835" t="s">
        <v>2242</v>
      </c>
      <c r="F2126" s="833" t="s">
        <v>2225</v>
      </c>
      <c r="G2126" s="833" t="s">
        <v>2587</v>
      </c>
      <c r="H2126" s="833" t="s">
        <v>606</v>
      </c>
      <c r="I2126" s="833" t="s">
        <v>3663</v>
      </c>
      <c r="J2126" s="833" t="s">
        <v>2773</v>
      </c>
      <c r="K2126" s="833" t="s">
        <v>2774</v>
      </c>
      <c r="L2126" s="836">
        <v>106.47</v>
      </c>
      <c r="M2126" s="836">
        <v>319.40999999999997</v>
      </c>
      <c r="N2126" s="833">
        <v>3</v>
      </c>
      <c r="O2126" s="837">
        <v>1</v>
      </c>
      <c r="P2126" s="836"/>
      <c r="Q2126" s="838">
        <v>0</v>
      </c>
      <c r="R2126" s="833"/>
      <c r="S2126" s="838">
        <v>0</v>
      </c>
      <c r="T2126" s="837"/>
      <c r="U2126" s="839">
        <v>0</v>
      </c>
    </row>
    <row r="2127" spans="1:21" ht="14.45" customHeight="1" x14ac:dyDescent="0.2">
      <c r="A2127" s="832">
        <v>11</v>
      </c>
      <c r="B2127" s="833" t="s">
        <v>2224</v>
      </c>
      <c r="C2127" s="833" t="s">
        <v>2230</v>
      </c>
      <c r="D2127" s="834" t="s">
        <v>4292</v>
      </c>
      <c r="E2127" s="835" t="s">
        <v>2242</v>
      </c>
      <c r="F2127" s="833" t="s">
        <v>2225</v>
      </c>
      <c r="G2127" s="833" t="s">
        <v>2890</v>
      </c>
      <c r="H2127" s="833" t="s">
        <v>606</v>
      </c>
      <c r="I2127" s="833" t="s">
        <v>2891</v>
      </c>
      <c r="J2127" s="833" t="s">
        <v>2892</v>
      </c>
      <c r="K2127" s="833" t="s">
        <v>2893</v>
      </c>
      <c r="L2127" s="836">
        <v>0</v>
      </c>
      <c r="M2127" s="836">
        <v>0</v>
      </c>
      <c r="N2127" s="833">
        <v>1</v>
      </c>
      <c r="O2127" s="837">
        <v>0.5</v>
      </c>
      <c r="P2127" s="836">
        <v>0</v>
      </c>
      <c r="Q2127" s="838"/>
      <c r="R2127" s="833">
        <v>1</v>
      </c>
      <c r="S2127" s="838">
        <v>1</v>
      </c>
      <c r="T2127" s="837">
        <v>0.5</v>
      </c>
      <c r="U2127" s="839">
        <v>1</v>
      </c>
    </row>
    <row r="2128" spans="1:21" ht="14.45" customHeight="1" x14ac:dyDescent="0.2">
      <c r="A2128" s="832">
        <v>11</v>
      </c>
      <c r="B2128" s="833" t="s">
        <v>2224</v>
      </c>
      <c r="C2128" s="833" t="s">
        <v>2230</v>
      </c>
      <c r="D2128" s="834" t="s">
        <v>4292</v>
      </c>
      <c r="E2128" s="835" t="s">
        <v>2242</v>
      </c>
      <c r="F2128" s="833" t="s">
        <v>2225</v>
      </c>
      <c r="G2128" s="833" t="s">
        <v>2412</v>
      </c>
      <c r="H2128" s="833" t="s">
        <v>606</v>
      </c>
      <c r="I2128" s="833" t="s">
        <v>2413</v>
      </c>
      <c r="J2128" s="833" t="s">
        <v>2414</v>
      </c>
      <c r="K2128" s="833" t="s">
        <v>2415</v>
      </c>
      <c r="L2128" s="836">
        <v>159.71</v>
      </c>
      <c r="M2128" s="836">
        <v>16609.84</v>
      </c>
      <c r="N2128" s="833">
        <v>104</v>
      </c>
      <c r="O2128" s="837">
        <v>35</v>
      </c>
      <c r="P2128" s="836">
        <v>9103.4699999999993</v>
      </c>
      <c r="Q2128" s="838">
        <v>0.54807692307692302</v>
      </c>
      <c r="R2128" s="833">
        <v>57</v>
      </c>
      <c r="S2128" s="838">
        <v>0.54807692307692313</v>
      </c>
      <c r="T2128" s="837">
        <v>19</v>
      </c>
      <c r="U2128" s="839">
        <v>0.54285714285714282</v>
      </c>
    </row>
    <row r="2129" spans="1:21" ht="14.45" customHeight="1" x14ac:dyDescent="0.2">
      <c r="A2129" s="832">
        <v>11</v>
      </c>
      <c r="B2129" s="833" t="s">
        <v>2224</v>
      </c>
      <c r="C2129" s="833" t="s">
        <v>2230</v>
      </c>
      <c r="D2129" s="834" t="s">
        <v>4292</v>
      </c>
      <c r="E2129" s="835" t="s">
        <v>2242</v>
      </c>
      <c r="F2129" s="833" t="s">
        <v>2225</v>
      </c>
      <c r="G2129" s="833" t="s">
        <v>2412</v>
      </c>
      <c r="H2129" s="833" t="s">
        <v>606</v>
      </c>
      <c r="I2129" s="833" t="s">
        <v>2594</v>
      </c>
      <c r="J2129" s="833" t="s">
        <v>2414</v>
      </c>
      <c r="K2129" s="833" t="s">
        <v>2595</v>
      </c>
      <c r="L2129" s="836">
        <v>159.71</v>
      </c>
      <c r="M2129" s="836">
        <v>1437.3899999999999</v>
      </c>
      <c r="N2129" s="833">
        <v>9</v>
      </c>
      <c r="O2129" s="837">
        <v>3</v>
      </c>
      <c r="P2129" s="836"/>
      <c r="Q2129" s="838">
        <v>0</v>
      </c>
      <c r="R2129" s="833"/>
      <c r="S2129" s="838">
        <v>0</v>
      </c>
      <c r="T2129" s="837"/>
      <c r="U2129" s="839">
        <v>0</v>
      </c>
    </row>
    <row r="2130" spans="1:21" ht="14.45" customHeight="1" x14ac:dyDescent="0.2">
      <c r="A2130" s="832">
        <v>11</v>
      </c>
      <c r="B2130" s="833" t="s">
        <v>2224</v>
      </c>
      <c r="C2130" s="833" t="s">
        <v>2230</v>
      </c>
      <c r="D2130" s="834" t="s">
        <v>4292</v>
      </c>
      <c r="E2130" s="835" t="s">
        <v>2242</v>
      </c>
      <c r="F2130" s="833" t="s">
        <v>2225</v>
      </c>
      <c r="G2130" s="833" t="s">
        <v>2313</v>
      </c>
      <c r="H2130" s="833" t="s">
        <v>606</v>
      </c>
      <c r="I2130" s="833" t="s">
        <v>2314</v>
      </c>
      <c r="J2130" s="833" t="s">
        <v>2315</v>
      </c>
      <c r="K2130" s="833" t="s">
        <v>2316</v>
      </c>
      <c r="L2130" s="836">
        <v>91.78</v>
      </c>
      <c r="M2130" s="836">
        <v>1009.5799999999999</v>
      </c>
      <c r="N2130" s="833">
        <v>11</v>
      </c>
      <c r="O2130" s="837">
        <v>6</v>
      </c>
      <c r="P2130" s="836">
        <v>367.12</v>
      </c>
      <c r="Q2130" s="838">
        <v>0.36363636363636365</v>
      </c>
      <c r="R2130" s="833">
        <v>4</v>
      </c>
      <c r="S2130" s="838">
        <v>0.36363636363636365</v>
      </c>
      <c r="T2130" s="837">
        <v>2</v>
      </c>
      <c r="U2130" s="839">
        <v>0.33333333333333331</v>
      </c>
    </row>
    <row r="2131" spans="1:21" ht="14.45" customHeight="1" x14ac:dyDescent="0.2">
      <c r="A2131" s="832">
        <v>11</v>
      </c>
      <c r="B2131" s="833" t="s">
        <v>2224</v>
      </c>
      <c r="C2131" s="833" t="s">
        <v>2230</v>
      </c>
      <c r="D2131" s="834" t="s">
        <v>4292</v>
      </c>
      <c r="E2131" s="835" t="s">
        <v>2242</v>
      </c>
      <c r="F2131" s="833" t="s">
        <v>2225</v>
      </c>
      <c r="G2131" s="833" t="s">
        <v>2353</v>
      </c>
      <c r="H2131" s="833" t="s">
        <v>606</v>
      </c>
      <c r="I2131" s="833" t="s">
        <v>2354</v>
      </c>
      <c r="J2131" s="833" t="s">
        <v>2355</v>
      </c>
      <c r="K2131" s="833" t="s">
        <v>2356</v>
      </c>
      <c r="L2131" s="836">
        <v>132.97999999999999</v>
      </c>
      <c r="M2131" s="836">
        <v>2260.66</v>
      </c>
      <c r="N2131" s="833">
        <v>17</v>
      </c>
      <c r="O2131" s="837">
        <v>5.5</v>
      </c>
      <c r="P2131" s="836">
        <v>664.9</v>
      </c>
      <c r="Q2131" s="838">
        <v>0.29411764705882354</v>
      </c>
      <c r="R2131" s="833">
        <v>5</v>
      </c>
      <c r="S2131" s="838">
        <v>0.29411764705882354</v>
      </c>
      <c r="T2131" s="837">
        <v>2.5</v>
      </c>
      <c r="U2131" s="839">
        <v>0.45454545454545453</v>
      </c>
    </row>
    <row r="2132" spans="1:21" ht="14.45" customHeight="1" x14ac:dyDescent="0.2">
      <c r="A2132" s="832">
        <v>11</v>
      </c>
      <c r="B2132" s="833" t="s">
        <v>2224</v>
      </c>
      <c r="C2132" s="833" t="s">
        <v>2230</v>
      </c>
      <c r="D2132" s="834" t="s">
        <v>4292</v>
      </c>
      <c r="E2132" s="835" t="s">
        <v>2242</v>
      </c>
      <c r="F2132" s="833" t="s">
        <v>2225</v>
      </c>
      <c r="G2132" s="833" t="s">
        <v>3247</v>
      </c>
      <c r="H2132" s="833" t="s">
        <v>606</v>
      </c>
      <c r="I2132" s="833" t="s">
        <v>3945</v>
      </c>
      <c r="J2132" s="833" t="s">
        <v>3249</v>
      </c>
      <c r="K2132" s="833" t="s">
        <v>3946</v>
      </c>
      <c r="L2132" s="836">
        <v>231.16</v>
      </c>
      <c r="M2132" s="836">
        <v>231.16</v>
      </c>
      <c r="N2132" s="833">
        <v>1</v>
      </c>
      <c r="O2132" s="837">
        <v>1</v>
      </c>
      <c r="P2132" s="836"/>
      <c r="Q2132" s="838">
        <v>0</v>
      </c>
      <c r="R2132" s="833"/>
      <c r="S2132" s="838">
        <v>0</v>
      </c>
      <c r="T2132" s="837"/>
      <c r="U2132" s="839">
        <v>0</v>
      </c>
    </row>
    <row r="2133" spans="1:21" ht="14.45" customHeight="1" x14ac:dyDescent="0.2">
      <c r="A2133" s="832">
        <v>11</v>
      </c>
      <c r="B2133" s="833" t="s">
        <v>2224</v>
      </c>
      <c r="C2133" s="833" t="s">
        <v>2230</v>
      </c>
      <c r="D2133" s="834" t="s">
        <v>4292</v>
      </c>
      <c r="E2133" s="835" t="s">
        <v>2242</v>
      </c>
      <c r="F2133" s="833" t="s">
        <v>2225</v>
      </c>
      <c r="G2133" s="833" t="s">
        <v>2426</v>
      </c>
      <c r="H2133" s="833" t="s">
        <v>606</v>
      </c>
      <c r="I2133" s="833" t="s">
        <v>2927</v>
      </c>
      <c r="J2133" s="833" t="s">
        <v>2428</v>
      </c>
      <c r="K2133" s="833" t="s">
        <v>2928</v>
      </c>
      <c r="L2133" s="836">
        <v>1222.95</v>
      </c>
      <c r="M2133" s="836">
        <v>1222.95</v>
      </c>
      <c r="N2133" s="833">
        <v>1</v>
      </c>
      <c r="O2133" s="837">
        <v>0.5</v>
      </c>
      <c r="P2133" s="836">
        <v>1222.95</v>
      </c>
      <c r="Q2133" s="838">
        <v>1</v>
      </c>
      <c r="R2133" s="833">
        <v>1</v>
      </c>
      <c r="S2133" s="838">
        <v>1</v>
      </c>
      <c r="T2133" s="837">
        <v>0.5</v>
      </c>
      <c r="U2133" s="839">
        <v>1</v>
      </c>
    </row>
    <row r="2134" spans="1:21" ht="14.45" customHeight="1" x14ac:dyDescent="0.2">
      <c r="A2134" s="832">
        <v>11</v>
      </c>
      <c r="B2134" s="833" t="s">
        <v>2224</v>
      </c>
      <c r="C2134" s="833" t="s">
        <v>2230</v>
      </c>
      <c r="D2134" s="834" t="s">
        <v>4292</v>
      </c>
      <c r="E2134" s="835" t="s">
        <v>2242</v>
      </c>
      <c r="F2134" s="833" t="s">
        <v>2225</v>
      </c>
      <c r="G2134" s="833" t="s">
        <v>2426</v>
      </c>
      <c r="H2134" s="833" t="s">
        <v>606</v>
      </c>
      <c r="I2134" s="833" t="s">
        <v>2605</v>
      </c>
      <c r="J2134" s="833" t="s">
        <v>2428</v>
      </c>
      <c r="K2134" s="833" t="s">
        <v>2429</v>
      </c>
      <c r="L2134" s="836">
        <v>1776.68</v>
      </c>
      <c r="M2134" s="836">
        <v>1776.68</v>
      </c>
      <c r="N2134" s="833">
        <v>1</v>
      </c>
      <c r="O2134" s="837">
        <v>1</v>
      </c>
      <c r="P2134" s="836">
        <v>1776.68</v>
      </c>
      <c r="Q2134" s="838">
        <v>1</v>
      </c>
      <c r="R2134" s="833">
        <v>1</v>
      </c>
      <c r="S2134" s="838">
        <v>1</v>
      </c>
      <c r="T2134" s="837">
        <v>1</v>
      </c>
      <c r="U2134" s="839">
        <v>1</v>
      </c>
    </row>
    <row r="2135" spans="1:21" ht="14.45" customHeight="1" x14ac:dyDescent="0.2">
      <c r="A2135" s="832">
        <v>11</v>
      </c>
      <c r="B2135" s="833" t="s">
        <v>2224</v>
      </c>
      <c r="C2135" s="833" t="s">
        <v>2230</v>
      </c>
      <c r="D2135" s="834" t="s">
        <v>4292</v>
      </c>
      <c r="E2135" s="835" t="s">
        <v>2242</v>
      </c>
      <c r="F2135" s="833" t="s">
        <v>2225</v>
      </c>
      <c r="G2135" s="833" t="s">
        <v>3251</v>
      </c>
      <c r="H2135" s="833" t="s">
        <v>606</v>
      </c>
      <c r="I2135" s="833" t="s">
        <v>3947</v>
      </c>
      <c r="J2135" s="833" t="s">
        <v>3948</v>
      </c>
      <c r="K2135" s="833" t="s">
        <v>2181</v>
      </c>
      <c r="L2135" s="836">
        <v>58.77</v>
      </c>
      <c r="M2135" s="836">
        <v>58.77</v>
      </c>
      <c r="N2135" s="833">
        <v>1</v>
      </c>
      <c r="O2135" s="837">
        <v>1</v>
      </c>
      <c r="P2135" s="836"/>
      <c r="Q2135" s="838">
        <v>0</v>
      </c>
      <c r="R2135" s="833"/>
      <c r="S2135" s="838">
        <v>0</v>
      </c>
      <c r="T2135" s="837"/>
      <c r="U2135" s="839">
        <v>0</v>
      </c>
    </row>
    <row r="2136" spans="1:21" ht="14.45" customHeight="1" x14ac:dyDescent="0.2">
      <c r="A2136" s="832">
        <v>11</v>
      </c>
      <c r="B2136" s="833" t="s">
        <v>2224</v>
      </c>
      <c r="C2136" s="833" t="s">
        <v>2230</v>
      </c>
      <c r="D2136" s="834" t="s">
        <v>4292</v>
      </c>
      <c r="E2136" s="835" t="s">
        <v>2242</v>
      </c>
      <c r="F2136" s="833" t="s">
        <v>2225</v>
      </c>
      <c r="G2136" s="833" t="s">
        <v>2331</v>
      </c>
      <c r="H2136" s="833" t="s">
        <v>606</v>
      </c>
      <c r="I2136" s="833" t="s">
        <v>2929</v>
      </c>
      <c r="J2136" s="833" t="s">
        <v>843</v>
      </c>
      <c r="K2136" s="833" t="s">
        <v>2930</v>
      </c>
      <c r="L2136" s="836">
        <v>0</v>
      </c>
      <c r="M2136" s="836">
        <v>0</v>
      </c>
      <c r="N2136" s="833">
        <v>1</v>
      </c>
      <c r="O2136" s="837">
        <v>0.5</v>
      </c>
      <c r="P2136" s="836"/>
      <c r="Q2136" s="838"/>
      <c r="R2136" s="833"/>
      <c r="S2136" s="838">
        <v>0</v>
      </c>
      <c r="T2136" s="837"/>
      <c r="U2136" s="839">
        <v>0</v>
      </c>
    </row>
    <row r="2137" spans="1:21" ht="14.45" customHeight="1" x14ac:dyDescent="0.2">
      <c r="A2137" s="832">
        <v>11</v>
      </c>
      <c r="B2137" s="833" t="s">
        <v>2224</v>
      </c>
      <c r="C2137" s="833" t="s">
        <v>2230</v>
      </c>
      <c r="D2137" s="834" t="s">
        <v>4292</v>
      </c>
      <c r="E2137" s="835" t="s">
        <v>2242</v>
      </c>
      <c r="F2137" s="833" t="s">
        <v>2225</v>
      </c>
      <c r="G2137" s="833" t="s">
        <v>2331</v>
      </c>
      <c r="H2137" s="833" t="s">
        <v>606</v>
      </c>
      <c r="I2137" s="833" t="s">
        <v>2931</v>
      </c>
      <c r="J2137" s="833" t="s">
        <v>843</v>
      </c>
      <c r="K2137" s="833" t="s">
        <v>2932</v>
      </c>
      <c r="L2137" s="836">
        <v>0</v>
      </c>
      <c r="M2137" s="836">
        <v>0</v>
      </c>
      <c r="N2137" s="833">
        <v>2</v>
      </c>
      <c r="O2137" s="837">
        <v>1</v>
      </c>
      <c r="P2137" s="836"/>
      <c r="Q2137" s="838"/>
      <c r="R2137" s="833"/>
      <c r="S2137" s="838">
        <v>0</v>
      </c>
      <c r="T2137" s="837"/>
      <c r="U2137" s="839">
        <v>0</v>
      </c>
    </row>
    <row r="2138" spans="1:21" ht="14.45" customHeight="1" x14ac:dyDescent="0.2">
      <c r="A2138" s="832">
        <v>11</v>
      </c>
      <c r="B2138" s="833" t="s">
        <v>2224</v>
      </c>
      <c r="C2138" s="833" t="s">
        <v>2230</v>
      </c>
      <c r="D2138" s="834" t="s">
        <v>4292</v>
      </c>
      <c r="E2138" s="835" t="s">
        <v>2242</v>
      </c>
      <c r="F2138" s="833" t="s">
        <v>2225</v>
      </c>
      <c r="G2138" s="833" t="s">
        <v>2625</v>
      </c>
      <c r="H2138" s="833" t="s">
        <v>606</v>
      </c>
      <c r="I2138" s="833" t="s">
        <v>2935</v>
      </c>
      <c r="J2138" s="833" t="s">
        <v>1114</v>
      </c>
      <c r="K2138" s="833" t="s">
        <v>1115</v>
      </c>
      <c r="L2138" s="836">
        <v>38.56</v>
      </c>
      <c r="M2138" s="836">
        <v>38.56</v>
      </c>
      <c r="N2138" s="833">
        <v>1</v>
      </c>
      <c r="O2138" s="837">
        <v>1</v>
      </c>
      <c r="P2138" s="836"/>
      <c r="Q2138" s="838">
        <v>0</v>
      </c>
      <c r="R2138" s="833"/>
      <c r="S2138" s="838">
        <v>0</v>
      </c>
      <c r="T2138" s="837"/>
      <c r="U2138" s="839">
        <v>0</v>
      </c>
    </row>
    <row r="2139" spans="1:21" ht="14.45" customHeight="1" x14ac:dyDescent="0.2">
      <c r="A2139" s="832">
        <v>11</v>
      </c>
      <c r="B2139" s="833" t="s">
        <v>2224</v>
      </c>
      <c r="C2139" s="833" t="s">
        <v>2230</v>
      </c>
      <c r="D2139" s="834" t="s">
        <v>4292</v>
      </c>
      <c r="E2139" s="835" t="s">
        <v>2242</v>
      </c>
      <c r="F2139" s="833" t="s">
        <v>2225</v>
      </c>
      <c r="G2139" s="833" t="s">
        <v>2625</v>
      </c>
      <c r="H2139" s="833" t="s">
        <v>606</v>
      </c>
      <c r="I2139" s="833" t="s">
        <v>2626</v>
      </c>
      <c r="J2139" s="833" t="s">
        <v>724</v>
      </c>
      <c r="K2139" s="833" t="s">
        <v>1115</v>
      </c>
      <c r="L2139" s="836">
        <v>38.56</v>
      </c>
      <c r="M2139" s="836">
        <v>192.8</v>
      </c>
      <c r="N2139" s="833">
        <v>5</v>
      </c>
      <c r="O2139" s="837">
        <v>4.5</v>
      </c>
      <c r="P2139" s="836">
        <v>77.12</v>
      </c>
      <c r="Q2139" s="838">
        <v>0.4</v>
      </c>
      <c r="R2139" s="833">
        <v>2</v>
      </c>
      <c r="S2139" s="838">
        <v>0.4</v>
      </c>
      <c r="T2139" s="837">
        <v>1.5</v>
      </c>
      <c r="U2139" s="839">
        <v>0.33333333333333331</v>
      </c>
    </row>
    <row r="2140" spans="1:21" ht="14.45" customHeight="1" x14ac:dyDescent="0.2">
      <c r="A2140" s="832">
        <v>11</v>
      </c>
      <c r="B2140" s="833" t="s">
        <v>2224</v>
      </c>
      <c r="C2140" s="833" t="s">
        <v>2230</v>
      </c>
      <c r="D2140" s="834" t="s">
        <v>4292</v>
      </c>
      <c r="E2140" s="835" t="s">
        <v>2242</v>
      </c>
      <c r="F2140" s="833" t="s">
        <v>2225</v>
      </c>
      <c r="G2140" s="833" t="s">
        <v>2430</v>
      </c>
      <c r="H2140" s="833" t="s">
        <v>606</v>
      </c>
      <c r="I2140" s="833" t="s">
        <v>2433</v>
      </c>
      <c r="J2140" s="833" t="s">
        <v>2434</v>
      </c>
      <c r="K2140" s="833" t="s">
        <v>2432</v>
      </c>
      <c r="L2140" s="836">
        <v>140.96</v>
      </c>
      <c r="M2140" s="836">
        <v>140.96</v>
      </c>
      <c r="N2140" s="833">
        <v>1</v>
      </c>
      <c r="O2140" s="837">
        <v>0.5</v>
      </c>
      <c r="P2140" s="836">
        <v>140.96</v>
      </c>
      <c r="Q2140" s="838">
        <v>1</v>
      </c>
      <c r="R2140" s="833">
        <v>1</v>
      </c>
      <c r="S2140" s="838">
        <v>1</v>
      </c>
      <c r="T2140" s="837">
        <v>0.5</v>
      </c>
      <c r="U2140" s="839">
        <v>1</v>
      </c>
    </row>
    <row r="2141" spans="1:21" ht="14.45" customHeight="1" x14ac:dyDescent="0.2">
      <c r="A2141" s="832">
        <v>11</v>
      </c>
      <c r="B2141" s="833" t="s">
        <v>2224</v>
      </c>
      <c r="C2141" s="833" t="s">
        <v>2230</v>
      </c>
      <c r="D2141" s="834" t="s">
        <v>4292</v>
      </c>
      <c r="E2141" s="835" t="s">
        <v>2242</v>
      </c>
      <c r="F2141" s="833" t="s">
        <v>2225</v>
      </c>
      <c r="G2141" s="833" t="s">
        <v>2273</v>
      </c>
      <c r="H2141" s="833" t="s">
        <v>650</v>
      </c>
      <c r="I2141" s="833" t="s">
        <v>2296</v>
      </c>
      <c r="J2141" s="833" t="s">
        <v>771</v>
      </c>
      <c r="K2141" s="833" t="s">
        <v>2297</v>
      </c>
      <c r="L2141" s="836">
        <v>1385.62</v>
      </c>
      <c r="M2141" s="836">
        <v>2771.24</v>
      </c>
      <c r="N2141" s="833">
        <v>2</v>
      </c>
      <c r="O2141" s="837">
        <v>1.5</v>
      </c>
      <c r="P2141" s="836">
        <v>2771.24</v>
      </c>
      <c r="Q2141" s="838">
        <v>1</v>
      </c>
      <c r="R2141" s="833">
        <v>2</v>
      </c>
      <c r="S2141" s="838">
        <v>1</v>
      </c>
      <c r="T2141" s="837">
        <v>1.5</v>
      </c>
      <c r="U2141" s="839">
        <v>1</v>
      </c>
    </row>
    <row r="2142" spans="1:21" ht="14.45" customHeight="1" x14ac:dyDescent="0.2">
      <c r="A2142" s="832">
        <v>11</v>
      </c>
      <c r="B2142" s="833" t="s">
        <v>2224</v>
      </c>
      <c r="C2142" s="833" t="s">
        <v>2230</v>
      </c>
      <c r="D2142" s="834" t="s">
        <v>4292</v>
      </c>
      <c r="E2142" s="835" t="s">
        <v>2242</v>
      </c>
      <c r="F2142" s="833" t="s">
        <v>2225</v>
      </c>
      <c r="G2142" s="833" t="s">
        <v>2273</v>
      </c>
      <c r="H2142" s="833" t="s">
        <v>650</v>
      </c>
      <c r="I2142" s="833" t="s">
        <v>1821</v>
      </c>
      <c r="J2142" s="833" t="s">
        <v>765</v>
      </c>
      <c r="K2142" s="833" t="s">
        <v>1822</v>
      </c>
      <c r="L2142" s="836">
        <v>736.33</v>
      </c>
      <c r="M2142" s="836">
        <v>43443.470000000016</v>
      </c>
      <c r="N2142" s="833">
        <v>59</v>
      </c>
      <c r="O2142" s="837">
        <v>29.5</v>
      </c>
      <c r="P2142" s="836">
        <v>31662.190000000017</v>
      </c>
      <c r="Q2142" s="838">
        <v>0.72881355932203407</v>
      </c>
      <c r="R2142" s="833">
        <v>43</v>
      </c>
      <c r="S2142" s="838">
        <v>0.72881355932203384</v>
      </c>
      <c r="T2142" s="837">
        <v>22</v>
      </c>
      <c r="U2142" s="839">
        <v>0.74576271186440679</v>
      </c>
    </row>
    <row r="2143" spans="1:21" ht="14.45" customHeight="1" x14ac:dyDescent="0.2">
      <c r="A2143" s="832">
        <v>11</v>
      </c>
      <c r="B2143" s="833" t="s">
        <v>2224</v>
      </c>
      <c r="C2143" s="833" t="s">
        <v>2230</v>
      </c>
      <c r="D2143" s="834" t="s">
        <v>4292</v>
      </c>
      <c r="E2143" s="835" t="s">
        <v>2242</v>
      </c>
      <c r="F2143" s="833" t="s">
        <v>2225</v>
      </c>
      <c r="G2143" s="833" t="s">
        <v>2273</v>
      </c>
      <c r="H2143" s="833" t="s">
        <v>650</v>
      </c>
      <c r="I2143" s="833" t="s">
        <v>1825</v>
      </c>
      <c r="J2143" s="833" t="s">
        <v>765</v>
      </c>
      <c r="K2143" s="833" t="s">
        <v>1826</v>
      </c>
      <c r="L2143" s="836">
        <v>490.89</v>
      </c>
      <c r="M2143" s="836">
        <v>5890.6799999999994</v>
      </c>
      <c r="N2143" s="833">
        <v>12</v>
      </c>
      <c r="O2143" s="837">
        <v>7.5</v>
      </c>
      <c r="P2143" s="836">
        <v>3927.1199999999994</v>
      </c>
      <c r="Q2143" s="838">
        <v>0.66666666666666663</v>
      </c>
      <c r="R2143" s="833">
        <v>8</v>
      </c>
      <c r="S2143" s="838">
        <v>0.66666666666666663</v>
      </c>
      <c r="T2143" s="837">
        <v>5</v>
      </c>
      <c r="U2143" s="839">
        <v>0.66666666666666663</v>
      </c>
    </row>
    <row r="2144" spans="1:21" ht="14.45" customHeight="1" x14ac:dyDescent="0.2">
      <c r="A2144" s="832">
        <v>11</v>
      </c>
      <c r="B2144" s="833" t="s">
        <v>2224</v>
      </c>
      <c r="C2144" s="833" t="s">
        <v>2230</v>
      </c>
      <c r="D2144" s="834" t="s">
        <v>4292</v>
      </c>
      <c r="E2144" s="835" t="s">
        <v>2242</v>
      </c>
      <c r="F2144" s="833" t="s">
        <v>2225</v>
      </c>
      <c r="G2144" s="833" t="s">
        <v>2273</v>
      </c>
      <c r="H2144" s="833" t="s">
        <v>650</v>
      </c>
      <c r="I2144" s="833" t="s">
        <v>2944</v>
      </c>
      <c r="J2144" s="833" t="s">
        <v>771</v>
      </c>
      <c r="K2144" s="833" t="s">
        <v>2945</v>
      </c>
      <c r="L2144" s="836">
        <v>1847.49</v>
      </c>
      <c r="M2144" s="836">
        <v>5542.47</v>
      </c>
      <c r="N2144" s="833">
        <v>3</v>
      </c>
      <c r="O2144" s="837">
        <v>1.5</v>
      </c>
      <c r="P2144" s="836">
        <v>3694.98</v>
      </c>
      <c r="Q2144" s="838">
        <v>0.66666666666666663</v>
      </c>
      <c r="R2144" s="833">
        <v>2</v>
      </c>
      <c r="S2144" s="838">
        <v>0.66666666666666663</v>
      </c>
      <c r="T2144" s="837">
        <v>0.5</v>
      </c>
      <c r="U2144" s="839">
        <v>0.33333333333333331</v>
      </c>
    </row>
    <row r="2145" spans="1:21" ht="14.45" customHeight="1" x14ac:dyDescent="0.2">
      <c r="A2145" s="832">
        <v>11</v>
      </c>
      <c r="B2145" s="833" t="s">
        <v>2224</v>
      </c>
      <c r="C2145" s="833" t="s">
        <v>2230</v>
      </c>
      <c r="D2145" s="834" t="s">
        <v>4292</v>
      </c>
      <c r="E2145" s="835" t="s">
        <v>2242</v>
      </c>
      <c r="F2145" s="833" t="s">
        <v>2225</v>
      </c>
      <c r="G2145" s="833" t="s">
        <v>2273</v>
      </c>
      <c r="H2145" s="833" t="s">
        <v>650</v>
      </c>
      <c r="I2145" s="833" t="s">
        <v>1823</v>
      </c>
      <c r="J2145" s="833" t="s">
        <v>765</v>
      </c>
      <c r="K2145" s="833" t="s">
        <v>1824</v>
      </c>
      <c r="L2145" s="836">
        <v>1154.68</v>
      </c>
      <c r="M2145" s="836">
        <v>1154.68</v>
      </c>
      <c r="N2145" s="833">
        <v>1</v>
      </c>
      <c r="O2145" s="837">
        <v>0.5</v>
      </c>
      <c r="P2145" s="836">
        <v>1154.68</v>
      </c>
      <c r="Q2145" s="838">
        <v>1</v>
      </c>
      <c r="R2145" s="833">
        <v>1</v>
      </c>
      <c r="S2145" s="838">
        <v>1</v>
      </c>
      <c r="T2145" s="837">
        <v>0.5</v>
      </c>
      <c r="U2145" s="839">
        <v>1</v>
      </c>
    </row>
    <row r="2146" spans="1:21" ht="14.45" customHeight="1" x14ac:dyDescent="0.2">
      <c r="A2146" s="832">
        <v>11</v>
      </c>
      <c r="B2146" s="833" t="s">
        <v>2224</v>
      </c>
      <c r="C2146" s="833" t="s">
        <v>2230</v>
      </c>
      <c r="D2146" s="834" t="s">
        <v>4292</v>
      </c>
      <c r="E2146" s="835" t="s">
        <v>2242</v>
      </c>
      <c r="F2146" s="833" t="s">
        <v>2225</v>
      </c>
      <c r="G2146" s="833" t="s">
        <v>2273</v>
      </c>
      <c r="H2146" s="833" t="s">
        <v>650</v>
      </c>
      <c r="I2146" s="833" t="s">
        <v>1817</v>
      </c>
      <c r="J2146" s="833" t="s">
        <v>765</v>
      </c>
      <c r="K2146" s="833" t="s">
        <v>1818</v>
      </c>
      <c r="L2146" s="836">
        <v>923.74</v>
      </c>
      <c r="M2146" s="836">
        <v>1847.48</v>
      </c>
      <c r="N2146" s="833">
        <v>2</v>
      </c>
      <c r="O2146" s="837">
        <v>1.5</v>
      </c>
      <c r="P2146" s="836">
        <v>1847.48</v>
      </c>
      <c r="Q2146" s="838">
        <v>1</v>
      </c>
      <c r="R2146" s="833">
        <v>2</v>
      </c>
      <c r="S2146" s="838">
        <v>1</v>
      </c>
      <c r="T2146" s="837">
        <v>1.5</v>
      </c>
      <c r="U2146" s="839">
        <v>1</v>
      </c>
    </row>
    <row r="2147" spans="1:21" ht="14.45" customHeight="1" x14ac:dyDescent="0.2">
      <c r="A2147" s="832">
        <v>11</v>
      </c>
      <c r="B2147" s="833" t="s">
        <v>2224</v>
      </c>
      <c r="C2147" s="833" t="s">
        <v>2230</v>
      </c>
      <c r="D2147" s="834" t="s">
        <v>4292</v>
      </c>
      <c r="E2147" s="835" t="s">
        <v>2242</v>
      </c>
      <c r="F2147" s="833" t="s">
        <v>2225</v>
      </c>
      <c r="G2147" s="833" t="s">
        <v>2335</v>
      </c>
      <c r="H2147" s="833" t="s">
        <v>606</v>
      </c>
      <c r="I2147" s="833" t="s">
        <v>2635</v>
      </c>
      <c r="J2147" s="833" t="s">
        <v>668</v>
      </c>
      <c r="K2147" s="833" t="s">
        <v>2636</v>
      </c>
      <c r="L2147" s="836">
        <v>17.62</v>
      </c>
      <c r="M2147" s="836">
        <v>88.1</v>
      </c>
      <c r="N2147" s="833">
        <v>5</v>
      </c>
      <c r="O2147" s="837">
        <v>5</v>
      </c>
      <c r="P2147" s="836">
        <v>35.24</v>
      </c>
      <c r="Q2147" s="838">
        <v>0.4</v>
      </c>
      <c r="R2147" s="833">
        <v>2</v>
      </c>
      <c r="S2147" s="838">
        <v>0.4</v>
      </c>
      <c r="T2147" s="837">
        <v>2</v>
      </c>
      <c r="U2147" s="839">
        <v>0.4</v>
      </c>
    </row>
    <row r="2148" spans="1:21" ht="14.45" customHeight="1" x14ac:dyDescent="0.2">
      <c r="A2148" s="832">
        <v>11</v>
      </c>
      <c r="B2148" s="833" t="s">
        <v>2224</v>
      </c>
      <c r="C2148" s="833" t="s">
        <v>2230</v>
      </c>
      <c r="D2148" s="834" t="s">
        <v>4292</v>
      </c>
      <c r="E2148" s="835" t="s">
        <v>2242</v>
      </c>
      <c r="F2148" s="833" t="s">
        <v>2225</v>
      </c>
      <c r="G2148" s="833" t="s">
        <v>2335</v>
      </c>
      <c r="H2148" s="833" t="s">
        <v>606</v>
      </c>
      <c r="I2148" s="833" t="s">
        <v>2336</v>
      </c>
      <c r="J2148" s="833" t="s">
        <v>668</v>
      </c>
      <c r="K2148" s="833" t="s">
        <v>2337</v>
      </c>
      <c r="L2148" s="836">
        <v>35.25</v>
      </c>
      <c r="M2148" s="836">
        <v>1833</v>
      </c>
      <c r="N2148" s="833">
        <v>52</v>
      </c>
      <c r="O2148" s="837">
        <v>43</v>
      </c>
      <c r="P2148" s="836">
        <v>669.75</v>
      </c>
      <c r="Q2148" s="838">
        <v>0.36538461538461536</v>
      </c>
      <c r="R2148" s="833">
        <v>19</v>
      </c>
      <c r="S2148" s="838">
        <v>0.36538461538461536</v>
      </c>
      <c r="T2148" s="837">
        <v>17</v>
      </c>
      <c r="U2148" s="839">
        <v>0.39534883720930231</v>
      </c>
    </row>
    <row r="2149" spans="1:21" ht="14.45" customHeight="1" x14ac:dyDescent="0.2">
      <c r="A2149" s="832">
        <v>11</v>
      </c>
      <c r="B2149" s="833" t="s">
        <v>2224</v>
      </c>
      <c r="C2149" s="833" t="s">
        <v>2230</v>
      </c>
      <c r="D2149" s="834" t="s">
        <v>4292</v>
      </c>
      <c r="E2149" s="835" t="s">
        <v>2242</v>
      </c>
      <c r="F2149" s="833" t="s">
        <v>2225</v>
      </c>
      <c r="G2149" s="833" t="s">
        <v>2335</v>
      </c>
      <c r="H2149" s="833" t="s">
        <v>606</v>
      </c>
      <c r="I2149" s="833" t="s">
        <v>2357</v>
      </c>
      <c r="J2149" s="833" t="s">
        <v>668</v>
      </c>
      <c r="K2149" s="833" t="s">
        <v>2358</v>
      </c>
      <c r="L2149" s="836">
        <v>35.25</v>
      </c>
      <c r="M2149" s="836">
        <v>70.5</v>
      </c>
      <c r="N2149" s="833">
        <v>2</v>
      </c>
      <c r="O2149" s="837">
        <v>1.5</v>
      </c>
      <c r="P2149" s="836"/>
      <c r="Q2149" s="838">
        <v>0</v>
      </c>
      <c r="R2149" s="833"/>
      <c r="S2149" s="838">
        <v>0</v>
      </c>
      <c r="T2149" s="837"/>
      <c r="U2149" s="839">
        <v>0</v>
      </c>
    </row>
    <row r="2150" spans="1:21" ht="14.45" customHeight="1" x14ac:dyDescent="0.2">
      <c r="A2150" s="832">
        <v>11</v>
      </c>
      <c r="B2150" s="833" t="s">
        <v>2224</v>
      </c>
      <c r="C2150" s="833" t="s">
        <v>2230</v>
      </c>
      <c r="D2150" s="834" t="s">
        <v>4292</v>
      </c>
      <c r="E2150" s="835" t="s">
        <v>2242</v>
      </c>
      <c r="F2150" s="833" t="s">
        <v>2225</v>
      </c>
      <c r="G2150" s="833" t="s">
        <v>2335</v>
      </c>
      <c r="H2150" s="833" t="s">
        <v>606</v>
      </c>
      <c r="I2150" s="833" t="s">
        <v>2359</v>
      </c>
      <c r="J2150" s="833" t="s">
        <v>2360</v>
      </c>
      <c r="K2150" s="833" t="s">
        <v>2361</v>
      </c>
      <c r="L2150" s="836">
        <v>35.25</v>
      </c>
      <c r="M2150" s="836">
        <v>35.25</v>
      </c>
      <c r="N2150" s="833">
        <v>1</v>
      </c>
      <c r="O2150" s="837">
        <v>1</v>
      </c>
      <c r="P2150" s="836"/>
      <c r="Q2150" s="838">
        <v>0</v>
      </c>
      <c r="R2150" s="833"/>
      <c r="S2150" s="838">
        <v>0</v>
      </c>
      <c r="T2150" s="837"/>
      <c r="U2150" s="839">
        <v>0</v>
      </c>
    </row>
    <row r="2151" spans="1:21" ht="14.45" customHeight="1" x14ac:dyDescent="0.2">
      <c r="A2151" s="832">
        <v>11</v>
      </c>
      <c r="B2151" s="833" t="s">
        <v>2224</v>
      </c>
      <c r="C2151" s="833" t="s">
        <v>2230</v>
      </c>
      <c r="D2151" s="834" t="s">
        <v>4292</v>
      </c>
      <c r="E2151" s="835" t="s">
        <v>2242</v>
      </c>
      <c r="F2151" s="833" t="s">
        <v>2225</v>
      </c>
      <c r="G2151" s="833" t="s">
        <v>2816</v>
      </c>
      <c r="H2151" s="833" t="s">
        <v>606</v>
      </c>
      <c r="I2151" s="833" t="s">
        <v>3882</v>
      </c>
      <c r="J2151" s="833" t="s">
        <v>778</v>
      </c>
      <c r="K2151" s="833" t="s">
        <v>3883</v>
      </c>
      <c r="L2151" s="836">
        <v>28.81</v>
      </c>
      <c r="M2151" s="836">
        <v>28.81</v>
      </c>
      <c r="N2151" s="833">
        <v>1</v>
      </c>
      <c r="O2151" s="837">
        <v>0.5</v>
      </c>
      <c r="P2151" s="836">
        <v>28.81</v>
      </c>
      <c r="Q2151" s="838">
        <v>1</v>
      </c>
      <c r="R2151" s="833">
        <v>1</v>
      </c>
      <c r="S2151" s="838">
        <v>1</v>
      </c>
      <c r="T2151" s="837">
        <v>0.5</v>
      </c>
      <c r="U2151" s="839">
        <v>1</v>
      </c>
    </row>
    <row r="2152" spans="1:21" ht="14.45" customHeight="1" x14ac:dyDescent="0.2">
      <c r="A2152" s="832">
        <v>11</v>
      </c>
      <c r="B2152" s="833" t="s">
        <v>2224</v>
      </c>
      <c r="C2152" s="833" t="s">
        <v>2230</v>
      </c>
      <c r="D2152" s="834" t="s">
        <v>4292</v>
      </c>
      <c r="E2152" s="835" t="s">
        <v>2242</v>
      </c>
      <c r="F2152" s="833" t="s">
        <v>2225</v>
      </c>
      <c r="G2152" s="833" t="s">
        <v>2816</v>
      </c>
      <c r="H2152" s="833" t="s">
        <v>606</v>
      </c>
      <c r="I2152" s="833" t="s">
        <v>3344</v>
      </c>
      <c r="J2152" s="833" t="s">
        <v>778</v>
      </c>
      <c r="K2152" s="833" t="s">
        <v>3345</v>
      </c>
      <c r="L2152" s="836">
        <v>57.64</v>
      </c>
      <c r="M2152" s="836">
        <v>57.64</v>
      </c>
      <c r="N2152" s="833">
        <v>1</v>
      </c>
      <c r="O2152" s="837">
        <v>0.5</v>
      </c>
      <c r="P2152" s="836"/>
      <c r="Q2152" s="838">
        <v>0</v>
      </c>
      <c r="R2152" s="833"/>
      <c r="S2152" s="838">
        <v>0</v>
      </c>
      <c r="T2152" s="837"/>
      <c r="U2152" s="839">
        <v>0</v>
      </c>
    </row>
    <row r="2153" spans="1:21" ht="14.45" customHeight="1" x14ac:dyDescent="0.2">
      <c r="A2153" s="832">
        <v>11</v>
      </c>
      <c r="B2153" s="833" t="s">
        <v>2224</v>
      </c>
      <c r="C2153" s="833" t="s">
        <v>2230</v>
      </c>
      <c r="D2153" s="834" t="s">
        <v>4292</v>
      </c>
      <c r="E2153" s="835" t="s">
        <v>2242</v>
      </c>
      <c r="F2153" s="833" t="s">
        <v>2225</v>
      </c>
      <c r="G2153" s="833" t="s">
        <v>2816</v>
      </c>
      <c r="H2153" s="833" t="s">
        <v>606</v>
      </c>
      <c r="I2153" s="833" t="s">
        <v>3949</v>
      </c>
      <c r="J2153" s="833" t="s">
        <v>3779</v>
      </c>
      <c r="K2153" s="833" t="s">
        <v>3950</v>
      </c>
      <c r="L2153" s="836">
        <v>34.56</v>
      </c>
      <c r="M2153" s="836">
        <v>34.56</v>
      </c>
      <c r="N2153" s="833">
        <v>1</v>
      </c>
      <c r="O2153" s="837">
        <v>1</v>
      </c>
      <c r="P2153" s="836"/>
      <c r="Q2153" s="838">
        <v>0</v>
      </c>
      <c r="R2153" s="833"/>
      <c r="S2153" s="838">
        <v>0</v>
      </c>
      <c r="T2153" s="837"/>
      <c r="U2153" s="839">
        <v>0</v>
      </c>
    </row>
    <row r="2154" spans="1:21" ht="14.45" customHeight="1" x14ac:dyDescent="0.2">
      <c r="A2154" s="832">
        <v>11</v>
      </c>
      <c r="B2154" s="833" t="s">
        <v>2224</v>
      </c>
      <c r="C2154" s="833" t="s">
        <v>2230</v>
      </c>
      <c r="D2154" s="834" t="s">
        <v>4292</v>
      </c>
      <c r="E2154" s="835" t="s">
        <v>2242</v>
      </c>
      <c r="F2154" s="833" t="s">
        <v>2225</v>
      </c>
      <c r="G2154" s="833" t="s">
        <v>3951</v>
      </c>
      <c r="H2154" s="833" t="s">
        <v>606</v>
      </c>
      <c r="I2154" s="833" t="s">
        <v>3952</v>
      </c>
      <c r="J2154" s="833" t="s">
        <v>885</v>
      </c>
      <c r="K2154" s="833" t="s">
        <v>3953</v>
      </c>
      <c r="L2154" s="836">
        <v>0</v>
      </c>
      <c r="M2154" s="836">
        <v>0</v>
      </c>
      <c r="N2154" s="833">
        <v>2</v>
      </c>
      <c r="O2154" s="837">
        <v>1</v>
      </c>
      <c r="P2154" s="836">
        <v>0</v>
      </c>
      <c r="Q2154" s="838"/>
      <c r="R2154" s="833">
        <v>2</v>
      </c>
      <c r="S2154" s="838">
        <v>1</v>
      </c>
      <c r="T2154" s="837">
        <v>1</v>
      </c>
      <c r="U2154" s="839">
        <v>1</v>
      </c>
    </row>
    <row r="2155" spans="1:21" ht="14.45" customHeight="1" x14ac:dyDescent="0.2">
      <c r="A2155" s="832">
        <v>11</v>
      </c>
      <c r="B2155" s="833" t="s">
        <v>2224</v>
      </c>
      <c r="C2155" s="833" t="s">
        <v>2230</v>
      </c>
      <c r="D2155" s="834" t="s">
        <v>4292</v>
      </c>
      <c r="E2155" s="835" t="s">
        <v>2242</v>
      </c>
      <c r="F2155" s="833" t="s">
        <v>2225</v>
      </c>
      <c r="G2155" s="833" t="s">
        <v>3951</v>
      </c>
      <c r="H2155" s="833" t="s">
        <v>606</v>
      </c>
      <c r="I2155" s="833" t="s">
        <v>3954</v>
      </c>
      <c r="J2155" s="833" t="s">
        <v>885</v>
      </c>
      <c r="K2155" s="833" t="s">
        <v>3953</v>
      </c>
      <c r="L2155" s="836">
        <v>0</v>
      </c>
      <c r="M2155" s="836">
        <v>0</v>
      </c>
      <c r="N2155" s="833">
        <v>1</v>
      </c>
      <c r="O2155" s="837">
        <v>1</v>
      </c>
      <c r="P2155" s="836">
        <v>0</v>
      </c>
      <c r="Q2155" s="838"/>
      <c r="R2155" s="833">
        <v>1</v>
      </c>
      <c r="S2155" s="838">
        <v>1</v>
      </c>
      <c r="T2155" s="837">
        <v>1</v>
      </c>
      <c r="U2155" s="839">
        <v>1</v>
      </c>
    </row>
    <row r="2156" spans="1:21" ht="14.45" customHeight="1" x14ac:dyDescent="0.2">
      <c r="A2156" s="832">
        <v>11</v>
      </c>
      <c r="B2156" s="833" t="s">
        <v>2224</v>
      </c>
      <c r="C2156" s="833" t="s">
        <v>2230</v>
      </c>
      <c r="D2156" s="834" t="s">
        <v>4292</v>
      </c>
      <c r="E2156" s="835" t="s">
        <v>2242</v>
      </c>
      <c r="F2156" s="833" t="s">
        <v>2225</v>
      </c>
      <c r="G2156" s="833" t="s">
        <v>3424</v>
      </c>
      <c r="H2156" s="833" t="s">
        <v>606</v>
      </c>
      <c r="I2156" s="833" t="s">
        <v>3425</v>
      </c>
      <c r="J2156" s="833" t="s">
        <v>3426</v>
      </c>
      <c r="K2156" s="833" t="s">
        <v>3427</v>
      </c>
      <c r="L2156" s="836">
        <v>82.17</v>
      </c>
      <c r="M2156" s="836">
        <v>164.34</v>
      </c>
      <c r="N2156" s="833">
        <v>2</v>
      </c>
      <c r="O2156" s="837">
        <v>1</v>
      </c>
      <c r="P2156" s="836"/>
      <c r="Q2156" s="838">
        <v>0</v>
      </c>
      <c r="R2156" s="833"/>
      <c r="S2156" s="838">
        <v>0</v>
      </c>
      <c r="T2156" s="837"/>
      <c r="U2156" s="839">
        <v>0</v>
      </c>
    </row>
    <row r="2157" spans="1:21" ht="14.45" customHeight="1" x14ac:dyDescent="0.2">
      <c r="A2157" s="832">
        <v>11</v>
      </c>
      <c r="B2157" s="833" t="s">
        <v>2224</v>
      </c>
      <c r="C2157" s="833" t="s">
        <v>2230</v>
      </c>
      <c r="D2157" s="834" t="s">
        <v>4292</v>
      </c>
      <c r="E2157" s="835" t="s">
        <v>2242</v>
      </c>
      <c r="F2157" s="833" t="s">
        <v>2225</v>
      </c>
      <c r="G2157" s="833" t="s">
        <v>3955</v>
      </c>
      <c r="H2157" s="833" t="s">
        <v>606</v>
      </c>
      <c r="I2157" s="833" t="s">
        <v>3956</v>
      </c>
      <c r="J2157" s="833" t="s">
        <v>3957</v>
      </c>
      <c r="K2157" s="833" t="s">
        <v>3958</v>
      </c>
      <c r="L2157" s="836">
        <v>0</v>
      </c>
      <c r="M2157" s="836">
        <v>0</v>
      </c>
      <c r="N2157" s="833">
        <v>1</v>
      </c>
      <c r="O2157" s="837">
        <v>1</v>
      </c>
      <c r="P2157" s="836">
        <v>0</v>
      </c>
      <c r="Q2157" s="838"/>
      <c r="R2157" s="833">
        <v>1</v>
      </c>
      <c r="S2157" s="838">
        <v>1</v>
      </c>
      <c r="T2157" s="837">
        <v>1</v>
      </c>
      <c r="U2157" s="839">
        <v>1</v>
      </c>
    </row>
    <row r="2158" spans="1:21" ht="14.45" customHeight="1" x14ac:dyDescent="0.2">
      <c r="A2158" s="832">
        <v>11</v>
      </c>
      <c r="B2158" s="833" t="s">
        <v>2224</v>
      </c>
      <c r="C2158" s="833" t="s">
        <v>2230</v>
      </c>
      <c r="D2158" s="834" t="s">
        <v>4292</v>
      </c>
      <c r="E2158" s="835" t="s">
        <v>2242</v>
      </c>
      <c r="F2158" s="833" t="s">
        <v>2225</v>
      </c>
      <c r="G2158" s="833" t="s">
        <v>2317</v>
      </c>
      <c r="H2158" s="833" t="s">
        <v>650</v>
      </c>
      <c r="I2158" s="833" t="s">
        <v>1908</v>
      </c>
      <c r="J2158" s="833" t="s">
        <v>874</v>
      </c>
      <c r="K2158" s="833" t="s">
        <v>876</v>
      </c>
      <c r="L2158" s="836">
        <v>0</v>
      </c>
      <c r="M2158" s="836">
        <v>0</v>
      </c>
      <c r="N2158" s="833">
        <v>55</v>
      </c>
      <c r="O2158" s="837">
        <v>39</v>
      </c>
      <c r="P2158" s="836">
        <v>0</v>
      </c>
      <c r="Q2158" s="838"/>
      <c r="R2158" s="833">
        <v>29</v>
      </c>
      <c r="S2158" s="838">
        <v>0.52727272727272723</v>
      </c>
      <c r="T2158" s="837">
        <v>20</v>
      </c>
      <c r="U2158" s="839">
        <v>0.51282051282051277</v>
      </c>
    </row>
    <row r="2159" spans="1:21" ht="14.45" customHeight="1" x14ac:dyDescent="0.2">
      <c r="A2159" s="832">
        <v>11</v>
      </c>
      <c r="B2159" s="833" t="s">
        <v>2224</v>
      </c>
      <c r="C2159" s="833" t="s">
        <v>2230</v>
      </c>
      <c r="D2159" s="834" t="s">
        <v>4292</v>
      </c>
      <c r="E2159" s="835" t="s">
        <v>2242</v>
      </c>
      <c r="F2159" s="833" t="s">
        <v>2225</v>
      </c>
      <c r="G2159" s="833" t="s">
        <v>2317</v>
      </c>
      <c r="H2159" s="833" t="s">
        <v>606</v>
      </c>
      <c r="I2159" s="833" t="s">
        <v>1906</v>
      </c>
      <c r="J2159" s="833" t="s">
        <v>852</v>
      </c>
      <c r="K2159" s="833" t="s">
        <v>855</v>
      </c>
      <c r="L2159" s="836">
        <v>0</v>
      </c>
      <c r="M2159" s="836">
        <v>0</v>
      </c>
      <c r="N2159" s="833">
        <v>1</v>
      </c>
      <c r="O2159" s="837">
        <v>0.5</v>
      </c>
      <c r="P2159" s="836"/>
      <c r="Q2159" s="838"/>
      <c r="R2159" s="833"/>
      <c r="S2159" s="838">
        <v>0</v>
      </c>
      <c r="T2159" s="837"/>
      <c r="U2159" s="839">
        <v>0</v>
      </c>
    </row>
    <row r="2160" spans="1:21" ht="14.45" customHeight="1" x14ac:dyDescent="0.2">
      <c r="A2160" s="832">
        <v>11</v>
      </c>
      <c r="B2160" s="833" t="s">
        <v>2224</v>
      </c>
      <c r="C2160" s="833" t="s">
        <v>2230</v>
      </c>
      <c r="D2160" s="834" t="s">
        <v>4292</v>
      </c>
      <c r="E2160" s="835" t="s">
        <v>2242</v>
      </c>
      <c r="F2160" s="833" t="s">
        <v>2225</v>
      </c>
      <c r="G2160" s="833" t="s">
        <v>2317</v>
      </c>
      <c r="H2160" s="833" t="s">
        <v>606</v>
      </c>
      <c r="I2160" s="833" t="s">
        <v>1907</v>
      </c>
      <c r="J2160" s="833" t="s">
        <v>852</v>
      </c>
      <c r="K2160" s="833" t="s">
        <v>853</v>
      </c>
      <c r="L2160" s="836">
        <v>0</v>
      </c>
      <c r="M2160" s="836">
        <v>0</v>
      </c>
      <c r="N2160" s="833">
        <v>2</v>
      </c>
      <c r="O2160" s="837">
        <v>1.5</v>
      </c>
      <c r="P2160" s="836">
        <v>0</v>
      </c>
      <c r="Q2160" s="838"/>
      <c r="R2160" s="833">
        <v>1</v>
      </c>
      <c r="S2160" s="838">
        <v>0.5</v>
      </c>
      <c r="T2160" s="837">
        <v>1</v>
      </c>
      <c r="U2160" s="839">
        <v>0.66666666666666663</v>
      </c>
    </row>
    <row r="2161" spans="1:21" ht="14.45" customHeight="1" x14ac:dyDescent="0.2">
      <c r="A2161" s="832">
        <v>11</v>
      </c>
      <c r="B2161" s="833" t="s">
        <v>2224</v>
      </c>
      <c r="C2161" s="833" t="s">
        <v>2230</v>
      </c>
      <c r="D2161" s="834" t="s">
        <v>4292</v>
      </c>
      <c r="E2161" s="835" t="s">
        <v>2242</v>
      </c>
      <c r="F2161" s="833" t="s">
        <v>2225</v>
      </c>
      <c r="G2161" s="833" t="s">
        <v>3433</v>
      </c>
      <c r="H2161" s="833" t="s">
        <v>606</v>
      </c>
      <c r="I2161" s="833" t="s">
        <v>3434</v>
      </c>
      <c r="J2161" s="833" t="s">
        <v>3435</v>
      </c>
      <c r="K2161" s="833" t="s">
        <v>3436</v>
      </c>
      <c r="L2161" s="836">
        <v>79.11</v>
      </c>
      <c r="M2161" s="836">
        <v>158.22</v>
      </c>
      <c r="N2161" s="833">
        <v>2</v>
      </c>
      <c r="O2161" s="837">
        <v>1</v>
      </c>
      <c r="P2161" s="836"/>
      <c r="Q2161" s="838">
        <v>0</v>
      </c>
      <c r="R2161" s="833"/>
      <c r="S2161" s="838">
        <v>0</v>
      </c>
      <c r="T2161" s="837"/>
      <c r="U2161" s="839">
        <v>0</v>
      </c>
    </row>
    <row r="2162" spans="1:21" ht="14.45" customHeight="1" x14ac:dyDescent="0.2">
      <c r="A2162" s="832">
        <v>11</v>
      </c>
      <c r="B2162" s="833" t="s">
        <v>2224</v>
      </c>
      <c r="C2162" s="833" t="s">
        <v>2230</v>
      </c>
      <c r="D2162" s="834" t="s">
        <v>4292</v>
      </c>
      <c r="E2162" s="835" t="s">
        <v>2242</v>
      </c>
      <c r="F2162" s="833" t="s">
        <v>2225</v>
      </c>
      <c r="G2162" s="833" t="s">
        <v>3433</v>
      </c>
      <c r="H2162" s="833" t="s">
        <v>606</v>
      </c>
      <c r="I2162" s="833" t="s">
        <v>3959</v>
      </c>
      <c r="J2162" s="833" t="s">
        <v>3435</v>
      </c>
      <c r="K2162" s="833" t="s">
        <v>3960</v>
      </c>
      <c r="L2162" s="836">
        <v>263.68</v>
      </c>
      <c r="M2162" s="836">
        <v>263.68</v>
      </c>
      <c r="N2162" s="833">
        <v>1</v>
      </c>
      <c r="O2162" s="837">
        <v>1</v>
      </c>
      <c r="P2162" s="836"/>
      <c r="Q2162" s="838">
        <v>0</v>
      </c>
      <c r="R2162" s="833"/>
      <c r="S2162" s="838">
        <v>0</v>
      </c>
      <c r="T2162" s="837"/>
      <c r="U2162" s="839">
        <v>0</v>
      </c>
    </row>
    <row r="2163" spans="1:21" ht="14.45" customHeight="1" x14ac:dyDescent="0.2">
      <c r="A2163" s="832">
        <v>11</v>
      </c>
      <c r="B2163" s="833" t="s">
        <v>2224</v>
      </c>
      <c r="C2163" s="833" t="s">
        <v>2230</v>
      </c>
      <c r="D2163" s="834" t="s">
        <v>4292</v>
      </c>
      <c r="E2163" s="835" t="s">
        <v>2242</v>
      </c>
      <c r="F2163" s="833" t="s">
        <v>2225</v>
      </c>
      <c r="G2163" s="833" t="s">
        <v>2977</v>
      </c>
      <c r="H2163" s="833" t="s">
        <v>606</v>
      </c>
      <c r="I2163" s="833" t="s">
        <v>2980</v>
      </c>
      <c r="J2163" s="833" t="s">
        <v>2979</v>
      </c>
      <c r="K2163" s="833" t="s">
        <v>902</v>
      </c>
      <c r="L2163" s="836">
        <v>77.13</v>
      </c>
      <c r="M2163" s="836">
        <v>154.26</v>
      </c>
      <c r="N2163" s="833">
        <v>2</v>
      </c>
      <c r="O2163" s="837">
        <v>2</v>
      </c>
      <c r="P2163" s="836"/>
      <c r="Q2163" s="838">
        <v>0</v>
      </c>
      <c r="R2163" s="833"/>
      <c r="S2163" s="838">
        <v>0</v>
      </c>
      <c r="T2163" s="837"/>
      <c r="U2163" s="839">
        <v>0</v>
      </c>
    </row>
    <row r="2164" spans="1:21" ht="14.45" customHeight="1" x14ac:dyDescent="0.2">
      <c r="A2164" s="832">
        <v>11</v>
      </c>
      <c r="B2164" s="833" t="s">
        <v>2224</v>
      </c>
      <c r="C2164" s="833" t="s">
        <v>2230</v>
      </c>
      <c r="D2164" s="834" t="s">
        <v>4292</v>
      </c>
      <c r="E2164" s="835" t="s">
        <v>2242</v>
      </c>
      <c r="F2164" s="833" t="s">
        <v>2225</v>
      </c>
      <c r="G2164" s="833" t="s">
        <v>2298</v>
      </c>
      <c r="H2164" s="833" t="s">
        <v>606</v>
      </c>
      <c r="I2164" s="833" t="s">
        <v>2832</v>
      </c>
      <c r="J2164" s="833" t="s">
        <v>2833</v>
      </c>
      <c r="K2164" s="833" t="s">
        <v>2834</v>
      </c>
      <c r="L2164" s="836">
        <v>300.68</v>
      </c>
      <c r="M2164" s="836">
        <v>300.68</v>
      </c>
      <c r="N2164" s="833">
        <v>1</v>
      </c>
      <c r="O2164" s="837">
        <v>0.5</v>
      </c>
      <c r="P2164" s="836">
        <v>300.68</v>
      </c>
      <c r="Q2164" s="838">
        <v>1</v>
      </c>
      <c r="R2164" s="833">
        <v>1</v>
      </c>
      <c r="S2164" s="838">
        <v>1</v>
      </c>
      <c r="T2164" s="837">
        <v>0.5</v>
      </c>
      <c r="U2164" s="839">
        <v>1</v>
      </c>
    </row>
    <row r="2165" spans="1:21" ht="14.45" customHeight="1" x14ac:dyDescent="0.2">
      <c r="A2165" s="832">
        <v>11</v>
      </c>
      <c r="B2165" s="833" t="s">
        <v>2224</v>
      </c>
      <c r="C2165" s="833" t="s">
        <v>2230</v>
      </c>
      <c r="D2165" s="834" t="s">
        <v>4292</v>
      </c>
      <c r="E2165" s="835" t="s">
        <v>2242</v>
      </c>
      <c r="F2165" s="833" t="s">
        <v>2225</v>
      </c>
      <c r="G2165" s="833" t="s">
        <v>2447</v>
      </c>
      <c r="H2165" s="833" t="s">
        <v>606</v>
      </c>
      <c r="I2165" s="833" t="s">
        <v>2448</v>
      </c>
      <c r="J2165" s="833" t="s">
        <v>2449</v>
      </c>
      <c r="K2165" s="833" t="s">
        <v>2450</v>
      </c>
      <c r="L2165" s="836">
        <v>311.02</v>
      </c>
      <c r="M2165" s="836">
        <v>311.02</v>
      </c>
      <c r="N2165" s="833">
        <v>1</v>
      </c>
      <c r="O2165" s="837">
        <v>1</v>
      </c>
      <c r="P2165" s="836">
        <v>311.02</v>
      </c>
      <c r="Q2165" s="838">
        <v>1</v>
      </c>
      <c r="R2165" s="833">
        <v>1</v>
      </c>
      <c r="S2165" s="838">
        <v>1</v>
      </c>
      <c r="T2165" s="837">
        <v>1</v>
      </c>
      <c r="U2165" s="839">
        <v>1</v>
      </c>
    </row>
    <row r="2166" spans="1:21" ht="14.45" customHeight="1" x14ac:dyDescent="0.2">
      <c r="A2166" s="832">
        <v>11</v>
      </c>
      <c r="B2166" s="833" t="s">
        <v>2224</v>
      </c>
      <c r="C2166" s="833" t="s">
        <v>2230</v>
      </c>
      <c r="D2166" s="834" t="s">
        <v>4292</v>
      </c>
      <c r="E2166" s="835" t="s">
        <v>2242</v>
      </c>
      <c r="F2166" s="833" t="s">
        <v>2225</v>
      </c>
      <c r="G2166" s="833" t="s">
        <v>2447</v>
      </c>
      <c r="H2166" s="833" t="s">
        <v>606</v>
      </c>
      <c r="I2166" s="833" t="s">
        <v>2451</v>
      </c>
      <c r="J2166" s="833" t="s">
        <v>2452</v>
      </c>
      <c r="K2166" s="833" t="s">
        <v>2453</v>
      </c>
      <c r="L2166" s="836">
        <v>177.92</v>
      </c>
      <c r="M2166" s="836">
        <v>177.92</v>
      </c>
      <c r="N2166" s="833">
        <v>1</v>
      </c>
      <c r="O2166" s="837">
        <v>0.5</v>
      </c>
      <c r="P2166" s="836">
        <v>177.92</v>
      </c>
      <c r="Q2166" s="838">
        <v>1</v>
      </c>
      <c r="R2166" s="833">
        <v>1</v>
      </c>
      <c r="S2166" s="838">
        <v>1</v>
      </c>
      <c r="T2166" s="837">
        <v>0.5</v>
      </c>
      <c r="U2166" s="839">
        <v>1</v>
      </c>
    </row>
    <row r="2167" spans="1:21" ht="14.45" customHeight="1" x14ac:dyDescent="0.2">
      <c r="A2167" s="832">
        <v>11</v>
      </c>
      <c r="B2167" s="833" t="s">
        <v>2224</v>
      </c>
      <c r="C2167" s="833" t="s">
        <v>2230</v>
      </c>
      <c r="D2167" s="834" t="s">
        <v>4292</v>
      </c>
      <c r="E2167" s="835" t="s">
        <v>2242</v>
      </c>
      <c r="F2167" s="833" t="s">
        <v>2225</v>
      </c>
      <c r="G2167" s="833" t="s">
        <v>2454</v>
      </c>
      <c r="H2167" s="833" t="s">
        <v>606</v>
      </c>
      <c r="I2167" s="833" t="s">
        <v>3961</v>
      </c>
      <c r="J2167" s="833" t="s">
        <v>3962</v>
      </c>
      <c r="K2167" s="833" t="s">
        <v>3963</v>
      </c>
      <c r="L2167" s="836">
        <v>0</v>
      </c>
      <c r="M2167" s="836">
        <v>0</v>
      </c>
      <c r="N2167" s="833">
        <v>1</v>
      </c>
      <c r="O2167" s="837">
        <v>1</v>
      </c>
      <c r="P2167" s="836"/>
      <c r="Q2167" s="838"/>
      <c r="R2167" s="833"/>
      <c r="S2167" s="838">
        <v>0</v>
      </c>
      <c r="T2167" s="837"/>
      <c r="U2167" s="839">
        <v>0</v>
      </c>
    </row>
    <row r="2168" spans="1:21" ht="14.45" customHeight="1" x14ac:dyDescent="0.2">
      <c r="A2168" s="832">
        <v>11</v>
      </c>
      <c r="B2168" s="833" t="s">
        <v>2224</v>
      </c>
      <c r="C2168" s="833" t="s">
        <v>2230</v>
      </c>
      <c r="D2168" s="834" t="s">
        <v>4292</v>
      </c>
      <c r="E2168" s="835" t="s">
        <v>2242</v>
      </c>
      <c r="F2168" s="833" t="s">
        <v>2225</v>
      </c>
      <c r="G2168" s="833" t="s">
        <v>2457</v>
      </c>
      <c r="H2168" s="833" t="s">
        <v>650</v>
      </c>
      <c r="I2168" s="833" t="s">
        <v>1928</v>
      </c>
      <c r="J2168" s="833" t="s">
        <v>1001</v>
      </c>
      <c r="K2168" s="833" t="s">
        <v>1929</v>
      </c>
      <c r="L2168" s="836">
        <v>0</v>
      </c>
      <c r="M2168" s="836">
        <v>0</v>
      </c>
      <c r="N2168" s="833">
        <v>1</v>
      </c>
      <c r="O2168" s="837">
        <v>0.5</v>
      </c>
      <c r="P2168" s="836">
        <v>0</v>
      </c>
      <c r="Q2168" s="838"/>
      <c r="R2168" s="833">
        <v>1</v>
      </c>
      <c r="S2168" s="838">
        <v>1</v>
      </c>
      <c r="T2168" s="837">
        <v>0.5</v>
      </c>
      <c r="U2168" s="839">
        <v>1</v>
      </c>
    </row>
    <row r="2169" spans="1:21" ht="14.45" customHeight="1" x14ac:dyDescent="0.2">
      <c r="A2169" s="832">
        <v>11</v>
      </c>
      <c r="B2169" s="833" t="s">
        <v>2224</v>
      </c>
      <c r="C2169" s="833" t="s">
        <v>2230</v>
      </c>
      <c r="D2169" s="834" t="s">
        <v>4292</v>
      </c>
      <c r="E2169" s="835" t="s">
        <v>2242</v>
      </c>
      <c r="F2169" s="833" t="s">
        <v>2225</v>
      </c>
      <c r="G2169" s="833" t="s">
        <v>2986</v>
      </c>
      <c r="H2169" s="833" t="s">
        <v>606</v>
      </c>
      <c r="I2169" s="833" t="s">
        <v>2987</v>
      </c>
      <c r="J2169" s="833" t="s">
        <v>2988</v>
      </c>
      <c r="K2169" s="833" t="s">
        <v>2989</v>
      </c>
      <c r="L2169" s="836">
        <v>32.130000000000003</v>
      </c>
      <c r="M2169" s="836">
        <v>64.260000000000005</v>
      </c>
      <c r="N2169" s="833">
        <v>2</v>
      </c>
      <c r="O2169" s="837">
        <v>1.5</v>
      </c>
      <c r="P2169" s="836">
        <v>32.130000000000003</v>
      </c>
      <c r="Q2169" s="838">
        <v>0.5</v>
      </c>
      <c r="R2169" s="833">
        <v>1</v>
      </c>
      <c r="S2169" s="838">
        <v>0.5</v>
      </c>
      <c r="T2169" s="837">
        <v>0.5</v>
      </c>
      <c r="U2169" s="839">
        <v>0.33333333333333331</v>
      </c>
    </row>
    <row r="2170" spans="1:21" ht="14.45" customHeight="1" x14ac:dyDescent="0.2">
      <c r="A2170" s="832">
        <v>11</v>
      </c>
      <c r="B2170" s="833" t="s">
        <v>2224</v>
      </c>
      <c r="C2170" s="833" t="s">
        <v>2230</v>
      </c>
      <c r="D2170" s="834" t="s">
        <v>4292</v>
      </c>
      <c r="E2170" s="835" t="s">
        <v>2242</v>
      </c>
      <c r="F2170" s="833" t="s">
        <v>2225</v>
      </c>
      <c r="G2170" s="833" t="s">
        <v>2986</v>
      </c>
      <c r="H2170" s="833" t="s">
        <v>606</v>
      </c>
      <c r="I2170" s="833" t="s">
        <v>3964</v>
      </c>
      <c r="J2170" s="833" t="s">
        <v>2988</v>
      </c>
      <c r="K2170" s="833" t="s">
        <v>3965</v>
      </c>
      <c r="L2170" s="836">
        <v>16.059999999999999</v>
      </c>
      <c r="M2170" s="836">
        <v>112.41999999999999</v>
      </c>
      <c r="N2170" s="833">
        <v>7</v>
      </c>
      <c r="O2170" s="837">
        <v>4</v>
      </c>
      <c r="P2170" s="836">
        <v>48.179999999999993</v>
      </c>
      <c r="Q2170" s="838">
        <v>0.42857142857142855</v>
      </c>
      <c r="R2170" s="833">
        <v>3</v>
      </c>
      <c r="S2170" s="838">
        <v>0.42857142857142855</v>
      </c>
      <c r="T2170" s="837">
        <v>2</v>
      </c>
      <c r="U2170" s="839">
        <v>0.5</v>
      </c>
    </row>
    <row r="2171" spans="1:21" ht="14.45" customHeight="1" x14ac:dyDescent="0.2">
      <c r="A2171" s="832">
        <v>11</v>
      </c>
      <c r="B2171" s="833" t="s">
        <v>2224</v>
      </c>
      <c r="C2171" s="833" t="s">
        <v>2230</v>
      </c>
      <c r="D2171" s="834" t="s">
        <v>4292</v>
      </c>
      <c r="E2171" s="835" t="s">
        <v>2242</v>
      </c>
      <c r="F2171" s="833" t="s">
        <v>2225</v>
      </c>
      <c r="G2171" s="833" t="s">
        <v>2458</v>
      </c>
      <c r="H2171" s="833" t="s">
        <v>606</v>
      </c>
      <c r="I2171" s="833" t="s">
        <v>2459</v>
      </c>
      <c r="J2171" s="833" t="s">
        <v>2460</v>
      </c>
      <c r="K2171" s="833" t="s">
        <v>2461</v>
      </c>
      <c r="L2171" s="836">
        <v>99.94</v>
      </c>
      <c r="M2171" s="836">
        <v>99.94</v>
      </c>
      <c r="N2171" s="833">
        <v>1</v>
      </c>
      <c r="O2171" s="837">
        <v>0.5</v>
      </c>
      <c r="P2171" s="836">
        <v>99.94</v>
      </c>
      <c r="Q2171" s="838">
        <v>1</v>
      </c>
      <c r="R2171" s="833">
        <v>1</v>
      </c>
      <c r="S2171" s="838">
        <v>1</v>
      </c>
      <c r="T2171" s="837">
        <v>0.5</v>
      </c>
      <c r="U2171" s="839">
        <v>1</v>
      </c>
    </row>
    <row r="2172" spans="1:21" ht="14.45" customHeight="1" x14ac:dyDescent="0.2">
      <c r="A2172" s="832">
        <v>11</v>
      </c>
      <c r="B2172" s="833" t="s">
        <v>2224</v>
      </c>
      <c r="C2172" s="833" t="s">
        <v>2230</v>
      </c>
      <c r="D2172" s="834" t="s">
        <v>4292</v>
      </c>
      <c r="E2172" s="835" t="s">
        <v>2242</v>
      </c>
      <c r="F2172" s="833" t="s">
        <v>2225</v>
      </c>
      <c r="G2172" s="833" t="s">
        <v>2458</v>
      </c>
      <c r="H2172" s="833" t="s">
        <v>606</v>
      </c>
      <c r="I2172" s="833" t="s">
        <v>2462</v>
      </c>
      <c r="J2172" s="833" t="s">
        <v>2460</v>
      </c>
      <c r="K2172" s="833" t="s">
        <v>2463</v>
      </c>
      <c r="L2172" s="836">
        <v>299.83999999999997</v>
      </c>
      <c r="M2172" s="836">
        <v>299.83999999999997</v>
      </c>
      <c r="N2172" s="833">
        <v>1</v>
      </c>
      <c r="O2172" s="837">
        <v>1</v>
      </c>
      <c r="P2172" s="836"/>
      <c r="Q2172" s="838">
        <v>0</v>
      </c>
      <c r="R2172" s="833"/>
      <c r="S2172" s="838">
        <v>0</v>
      </c>
      <c r="T2172" s="837"/>
      <c r="U2172" s="839">
        <v>0</v>
      </c>
    </row>
    <row r="2173" spans="1:21" ht="14.45" customHeight="1" x14ac:dyDescent="0.2">
      <c r="A2173" s="832">
        <v>11</v>
      </c>
      <c r="B2173" s="833" t="s">
        <v>2224</v>
      </c>
      <c r="C2173" s="833" t="s">
        <v>2230</v>
      </c>
      <c r="D2173" s="834" t="s">
        <v>4292</v>
      </c>
      <c r="E2173" s="835" t="s">
        <v>2242</v>
      </c>
      <c r="F2173" s="833" t="s">
        <v>2225</v>
      </c>
      <c r="G2173" s="833" t="s">
        <v>2458</v>
      </c>
      <c r="H2173" s="833" t="s">
        <v>606</v>
      </c>
      <c r="I2173" s="833" t="s">
        <v>2999</v>
      </c>
      <c r="J2173" s="833" t="s">
        <v>991</v>
      </c>
      <c r="K2173" s="833" t="s">
        <v>1279</v>
      </c>
      <c r="L2173" s="836">
        <v>50.32</v>
      </c>
      <c r="M2173" s="836">
        <v>50.32</v>
      </c>
      <c r="N2173" s="833">
        <v>1</v>
      </c>
      <c r="O2173" s="837">
        <v>1</v>
      </c>
      <c r="P2173" s="836"/>
      <c r="Q2173" s="838">
        <v>0</v>
      </c>
      <c r="R2173" s="833"/>
      <c r="S2173" s="838">
        <v>0</v>
      </c>
      <c r="T2173" s="837"/>
      <c r="U2173" s="839">
        <v>0</v>
      </c>
    </row>
    <row r="2174" spans="1:21" ht="14.45" customHeight="1" x14ac:dyDescent="0.2">
      <c r="A2174" s="832">
        <v>11</v>
      </c>
      <c r="B2174" s="833" t="s">
        <v>2224</v>
      </c>
      <c r="C2174" s="833" t="s">
        <v>2230</v>
      </c>
      <c r="D2174" s="834" t="s">
        <v>4292</v>
      </c>
      <c r="E2174" s="835" t="s">
        <v>2242</v>
      </c>
      <c r="F2174" s="833" t="s">
        <v>2225</v>
      </c>
      <c r="G2174" s="833" t="s">
        <v>2458</v>
      </c>
      <c r="H2174" s="833" t="s">
        <v>606</v>
      </c>
      <c r="I2174" s="833" t="s">
        <v>2467</v>
      </c>
      <c r="J2174" s="833" t="s">
        <v>991</v>
      </c>
      <c r="K2174" s="833" t="s">
        <v>2468</v>
      </c>
      <c r="L2174" s="836">
        <v>50.32</v>
      </c>
      <c r="M2174" s="836">
        <v>150.96</v>
      </c>
      <c r="N2174" s="833">
        <v>3</v>
      </c>
      <c r="O2174" s="837">
        <v>3</v>
      </c>
      <c r="P2174" s="836"/>
      <c r="Q2174" s="838">
        <v>0</v>
      </c>
      <c r="R2174" s="833"/>
      <c r="S2174" s="838">
        <v>0</v>
      </c>
      <c r="T2174" s="837"/>
      <c r="U2174" s="839">
        <v>0</v>
      </c>
    </row>
    <row r="2175" spans="1:21" ht="14.45" customHeight="1" x14ac:dyDescent="0.2">
      <c r="A2175" s="832">
        <v>11</v>
      </c>
      <c r="B2175" s="833" t="s">
        <v>2224</v>
      </c>
      <c r="C2175" s="833" t="s">
        <v>2230</v>
      </c>
      <c r="D2175" s="834" t="s">
        <v>4292</v>
      </c>
      <c r="E2175" s="835" t="s">
        <v>2242</v>
      </c>
      <c r="F2175" s="833" t="s">
        <v>2225</v>
      </c>
      <c r="G2175" s="833" t="s">
        <v>2458</v>
      </c>
      <c r="H2175" s="833" t="s">
        <v>606</v>
      </c>
      <c r="I2175" s="833" t="s">
        <v>3401</v>
      </c>
      <c r="J2175" s="833" t="s">
        <v>991</v>
      </c>
      <c r="K2175" s="833" t="s">
        <v>3402</v>
      </c>
      <c r="L2175" s="836">
        <v>16.77</v>
      </c>
      <c r="M2175" s="836">
        <v>16.77</v>
      </c>
      <c r="N2175" s="833">
        <v>1</v>
      </c>
      <c r="O2175" s="837">
        <v>1</v>
      </c>
      <c r="P2175" s="836"/>
      <c r="Q2175" s="838">
        <v>0</v>
      </c>
      <c r="R2175" s="833"/>
      <c r="S2175" s="838">
        <v>0</v>
      </c>
      <c r="T2175" s="837"/>
      <c r="U2175" s="839">
        <v>0</v>
      </c>
    </row>
    <row r="2176" spans="1:21" ht="14.45" customHeight="1" x14ac:dyDescent="0.2">
      <c r="A2176" s="832">
        <v>11</v>
      </c>
      <c r="B2176" s="833" t="s">
        <v>2224</v>
      </c>
      <c r="C2176" s="833" t="s">
        <v>2230</v>
      </c>
      <c r="D2176" s="834" t="s">
        <v>4292</v>
      </c>
      <c r="E2176" s="835" t="s">
        <v>2242</v>
      </c>
      <c r="F2176" s="833" t="s">
        <v>2225</v>
      </c>
      <c r="G2176" s="833" t="s">
        <v>2342</v>
      </c>
      <c r="H2176" s="833" t="s">
        <v>650</v>
      </c>
      <c r="I2176" s="833" t="s">
        <v>1991</v>
      </c>
      <c r="J2176" s="833" t="s">
        <v>1013</v>
      </c>
      <c r="K2176" s="833" t="s">
        <v>1992</v>
      </c>
      <c r="L2176" s="836">
        <v>154.36000000000001</v>
      </c>
      <c r="M2176" s="836">
        <v>617.44000000000005</v>
      </c>
      <c r="N2176" s="833">
        <v>4</v>
      </c>
      <c r="O2176" s="837">
        <v>1</v>
      </c>
      <c r="P2176" s="836">
        <v>308.72000000000003</v>
      </c>
      <c r="Q2176" s="838">
        <v>0.5</v>
      </c>
      <c r="R2176" s="833">
        <v>2</v>
      </c>
      <c r="S2176" s="838">
        <v>0.5</v>
      </c>
      <c r="T2176" s="837">
        <v>0.5</v>
      </c>
      <c r="U2176" s="839">
        <v>0.5</v>
      </c>
    </row>
    <row r="2177" spans="1:21" ht="14.45" customHeight="1" x14ac:dyDescent="0.2">
      <c r="A2177" s="832">
        <v>11</v>
      </c>
      <c r="B2177" s="833" t="s">
        <v>2224</v>
      </c>
      <c r="C2177" s="833" t="s">
        <v>2230</v>
      </c>
      <c r="D2177" s="834" t="s">
        <v>4292</v>
      </c>
      <c r="E2177" s="835" t="s">
        <v>2242</v>
      </c>
      <c r="F2177" s="833" t="s">
        <v>2225</v>
      </c>
      <c r="G2177" s="833" t="s">
        <v>2342</v>
      </c>
      <c r="H2177" s="833" t="s">
        <v>606</v>
      </c>
      <c r="I2177" s="833" t="s">
        <v>2836</v>
      </c>
      <c r="J2177" s="833" t="s">
        <v>1013</v>
      </c>
      <c r="K2177" s="833" t="s">
        <v>1992</v>
      </c>
      <c r="L2177" s="836">
        <v>154.36000000000001</v>
      </c>
      <c r="M2177" s="836">
        <v>2932.84</v>
      </c>
      <c r="N2177" s="833">
        <v>19</v>
      </c>
      <c r="O2177" s="837">
        <v>4</v>
      </c>
      <c r="P2177" s="836">
        <v>2315.4</v>
      </c>
      <c r="Q2177" s="838">
        <v>0.78947368421052633</v>
      </c>
      <c r="R2177" s="833">
        <v>15</v>
      </c>
      <c r="S2177" s="838">
        <v>0.78947368421052633</v>
      </c>
      <c r="T2177" s="837">
        <v>2.5</v>
      </c>
      <c r="U2177" s="839">
        <v>0.625</v>
      </c>
    </row>
    <row r="2178" spans="1:21" ht="14.45" customHeight="1" x14ac:dyDescent="0.2">
      <c r="A2178" s="832">
        <v>11</v>
      </c>
      <c r="B2178" s="833" t="s">
        <v>2224</v>
      </c>
      <c r="C2178" s="833" t="s">
        <v>2230</v>
      </c>
      <c r="D2178" s="834" t="s">
        <v>4292</v>
      </c>
      <c r="E2178" s="835" t="s">
        <v>2242</v>
      </c>
      <c r="F2178" s="833" t="s">
        <v>2225</v>
      </c>
      <c r="G2178" s="833" t="s">
        <v>2342</v>
      </c>
      <c r="H2178" s="833" t="s">
        <v>606</v>
      </c>
      <c r="I2178" s="833" t="s">
        <v>2343</v>
      </c>
      <c r="J2178" s="833" t="s">
        <v>1013</v>
      </c>
      <c r="K2178" s="833" t="s">
        <v>2344</v>
      </c>
      <c r="L2178" s="836">
        <v>225.06</v>
      </c>
      <c r="M2178" s="836">
        <v>2475.66</v>
      </c>
      <c r="N2178" s="833">
        <v>11</v>
      </c>
      <c r="O2178" s="837">
        <v>1.5</v>
      </c>
      <c r="P2178" s="836">
        <v>2475.66</v>
      </c>
      <c r="Q2178" s="838">
        <v>1</v>
      </c>
      <c r="R2178" s="833">
        <v>11</v>
      </c>
      <c r="S2178" s="838">
        <v>1</v>
      </c>
      <c r="T2178" s="837">
        <v>1.5</v>
      </c>
      <c r="U2178" s="839">
        <v>1</v>
      </c>
    </row>
    <row r="2179" spans="1:21" ht="14.45" customHeight="1" x14ac:dyDescent="0.2">
      <c r="A2179" s="832">
        <v>11</v>
      </c>
      <c r="B2179" s="833" t="s">
        <v>2224</v>
      </c>
      <c r="C2179" s="833" t="s">
        <v>2230</v>
      </c>
      <c r="D2179" s="834" t="s">
        <v>4292</v>
      </c>
      <c r="E2179" s="835" t="s">
        <v>2242</v>
      </c>
      <c r="F2179" s="833" t="s">
        <v>2225</v>
      </c>
      <c r="G2179" s="833" t="s">
        <v>2338</v>
      </c>
      <c r="H2179" s="833" t="s">
        <v>606</v>
      </c>
      <c r="I2179" s="833" t="s">
        <v>2339</v>
      </c>
      <c r="J2179" s="833" t="s">
        <v>2340</v>
      </c>
      <c r="K2179" s="833" t="s">
        <v>2341</v>
      </c>
      <c r="L2179" s="836">
        <v>0</v>
      </c>
      <c r="M2179" s="836">
        <v>0</v>
      </c>
      <c r="N2179" s="833">
        <v>18</v>
      </c>
      <c r="O2179" s="837">
        <v>12</v>
      </c>
      <c r="P2179" s="836">
        <v>0</v>
      </c>
      <c r="Q2179" s="838"/>
      <c r="R2179" s="833">
        <v>10</v>
      </c>
      <c r="S2179" s="838">
        <v>0.55555555555555558</v>
      </c>
      <c r="T2179" s="837">
        <v>5.5</v>
      </c>
      <c r="U2179" s="839">
        <v>0.45833333333333331</v>
      </c>
    </row>
    <row r="2180" spans="1:21" ht="14.45" customHeight="1" x14ac:dyDescent="0.2">
      <c r="A2180" s="832">
        <v>11</v>
      </c>
      <c r="B2180" s="833" t="s">
        <v>2224</v>
      </c>
      <c r="C2180" s="833" t="s">
        <v>2230</v>
      </c>
      <c r="D2180" s="834" t="s">
        <v>4292</v>
      </c>
      <c r="E2180" s="835" t="s">
        <v>2242</v>
      </c>
      <c r="F2180" s="833" t="s">
        <v>2225</v>
      </c>
      <c r="G2180" s="833" t="s">
        <v>3545</v>
      </c>
      <c r="H2180" s="833" t="s">
        <v>606</v>
      </c>
      <c r="I2180" s="833" t="s">
        <v>3546</v>
      </c>
      <c r="J2180" s="833" t="s">
        <v>3547</v>
      </c>
      <c r="K2180" s="833" t="s">
        <v>3548</v>
      </c>
      <c r="L2180" s="836">
        <v>299.24</v>
      </c>
      <c r="M2180" s="836">
        <v>299.24</v>
      </c>
      <c r="N2180" s="833">
        <v>1</v>
      </c>
      <c r="O2180" s="837">
        <v>1</v>
      </c>
      <c r="P2180" s="836">
        <v>299.24</v>
      </c>
      <c r="Q2180" s="838">
        <v>1</v>
      </c>
      <c r="R2180" s="833">
        <v>1</v>
      </c>
      <c r="S2180" s="838">
        <v>1</v>
      </c>
      <c r="T2180" s="837">
        <v>1</v>
      </c>
      <c r="U2180" s="839">
        <v>1</v>
      </c>
    </row>
    <row r="2181" spans="1:21" ht="14.45" customHeight="1" x14ac:dyDescent="0.2">
      <c r="A2181" s="832">
        <v>11</v>
      </c>
      <c r="B2181" s="833" t="s">
        <v>2224</v>
      </c>
      <c r="C2181" s="833" t="s">
        <v>2230</v>
      </c>
      <c r="D2181" s="834" t="s">
        <v>4292</v>
      </c>
      <c r="E2181" s="835" t="s">
        <v>2242</v>
      </c>
      <c r="F2181" s="833" t="s">
        <v>2225</v>
      </c>
      <c r="G2181" s="833" t="s">
        <v>2675</v>
      </c>
      <c r="H2181" s="833" t="s">
        <v>606</v>
      </c>
      <c r="I2181" s="833" t="s">
        <v>3008</v>
      </c>
      <c r="J2181" s="833" t="s">
        <v>847</v>
      </c>
      <c r="K2181" s="833" t="s">
        <v>848</v>
      </c>
      <c r="L2181" s="836">
        <v>107.27</v>
      </c>
      <c r="M2181" s="836">
        <v>750.89</v>
      </c>
      <c r="N2181" s="833">
        <v>7</v>
      </c>
      <c r="O2181" s="837">
        <v>2.5</v>
      </c>
      <c r="P2181" s="836">
        <v>536.35</v>
      </c>
      <c r="Q2181" s="838">
        <v>0.7142857142857143</v>
      </c>
      <c r="R2181" s="833">
        <v>5</v>
      </c>
      <c r="S2181" s="838">
        <v>0.7142857142857143</v>
      </c>
      <c r="T2181" s="837">
        <v>1.5</v>
      </c>
      <c r="U2181" s="839">
        <v>0.6</v>
      </c>
    </row>
    <row r="2182" spans="1:21" ht="14.45" customHeight="1" x14ac:dyDescent="0.2">
      <c r="A2182" s="832">
        <v>11</v>
      </c>
      <c r="B2182" s="833" t="s">
        <v>2224</v>
      </c>
      <c r="C2182" s="833" t="s">
        <v>2230</v>
      </c>
      <c r="D2182" s="834" t="s">
        <v>4292</v>
      </c>
      <c r="E2182" s="835" t="s">
        <v>2242</v>
      </c>
      <c r="F2182" s="833" t="s">
        <v>2225</v>
      </c>
      <c r="G2182" s="833" t="s">
        <v>2675</v>
      </c>
      <c r="H2182" s="833" t="s">
        <v>606</v>
      </c>
      <c r="I2182" s="833" t="s">
        <v>2676</v>
      </c>
      <c r="J2182" s="833" t="s">
        <v>847</v>
      </c>
      <c r="K2182" s="833" t="s">
        <v>848</v>
      </c>
      <c r="L2182" s="836">
        <v>107.27</v>
      </c>
      <c r="M2182" s="836">
        <v>321.81</v>
      </c>
      <c r="N2182" s="833">
        <v>3</v>
      </c>
      <c r="O2182" s="837">
        <v>2</v>
      </c>
      <c r="P2182" s="836">
        <v>214.54</v>
      </c>
      <c r="Q2182" s="838">
        <v>0.66666666666666663</v>
      </c>
      <c r="R2182" s="833">
        <v>2</v>
      </c>
      <c r="S2182" s="838">
        <v>0.66666666666666663</v>
      </c>
      <c r="T2182" s="837">
        <v>1</v>
      </c>
      <c r="U2182" s="839">
        <v>0.5</v>
      </c>
    </row>
    <row r="2183" spans="1:21" ht="14.45" customHeight="1" x14ac:dyDescent="0.2">
      <c r="A2183" s="832">
        <v>11</v>
      </c>
      <c r="B2183" s="833" t="s">
        <v>2224</v>
      </c>
      <c r="C2183" s="833" t="s">
        <v>2230</v>
      </c>
      <c r="D2183" s="834" t="s">
        <v>4292</v>
      </c>
      <c r="E2183" s="835" t="s">
        <v>2242</v>
      </c>
      <c r="F2183" s="833" t="s">
        <v>2226</v>
      </c>
      <c r="G2183" s="833" t="s">
        <v>2274</v>
      </c>
      <c r="H2183" s="833" t="s">
        <v>606</v>
      </c>
      <c r="I2183" s="833" t="s">
        <v>1821</v>
      </c>
      <c r="J2183" s="833" t="s">
        <v>2276</v>
      </c>
      <c r="K2183" s="833"/>
      <c r="L2183" s="836">
        <v>736.33</v>
      </c>
      <c r="M2183" s="836">
        <v>1472.66</v>
      </c>
      <c r="N2183" s="833">
        <v>2</v>
      </c>
      <c r="O2183" s="837">
        <v>1</v>
      </c>
      <c r="P2183" s="836">
        <v>1472.66</v>
      </c>
      <c r="Q2183" s="838">
        <v>1</v>
      </c>
      <c r="R2183" s="833">
        <v>2</v>
      </c>
      <c r="S2183" s="838">
        <v>1</v>
      </c>
      <c r="T2183" s="837">
        <v>1</v>
      </c>
      <c r="U2183" s="839">
        <v>1</v>
      </c>
    </row>
    <row r="2184" spans="1:21" ht="14.45" customHeight="1" x14ac:dyDescent="0.2">
      <c r="A2184" s="832">
        <v>11</v>
      </c>
      <c r="B2184" s="833" t="s">
        <v>2224</v>
      </c>
      <c r="C2184" s="833" t="s">
        <v>2230</v>
      </c>
      <c r="D2184" s="834" t="s">
        <v>4292</v>
      </c>
      <c r="E2184" s="835" t="s">
        <v>2242</v>
      </c>
      <c r="F2184" s="833" t="s">
        <v>2227</v>
      </c>
      <c r="G2184" s="833" t="s">
        <v>2274</v>
      </c>
      <c r="H2184" s="833" t="s">
        <v>606</v>
      </c>
      <c r="I2184" s="833" t="s">
        <v>2761</v>
      </c>
      <c r="J2184" s="833" t="s">
        <v>2276</v>
      </c>
      <c r="K2184" s="833"/>
      <c r="L2184" s="836">
        <v>1659.44</v>
      </c>
      <c r="M2184" s="836">
        <v>9956.6400000000012</v>
      </c>
      <c r="N2184" s="833">
        <v>6</v>
      </c>
      <c r="O2184" s="837">
        <v>5</v>
      </c>
      <c r="P2184" s="836">
        <v>9956.6400000000012</v>
      </c>
      <c r="Q2184" s="838">
        <v>1</v>
      </c>
      <c r="R2184" s="833">
        <v>6</v>
      </c>
      <c r="S2184" s="838">
        <v>1</v>
      </c>
      <c r="T2184" s="837">
        <v>5</v>
      </c>
      <c r="U2184" s="839">
        <v>1</v>
      </c>
    </row>
    <row r="2185" spans="1:21" ht="14.45" customHeight="1" x14ac:dyDescent="0.2">
      <c r="A2185" s="832">
        <v>11</v>
      </c>
      <c r="B2185" s="833" t="s">
        <v>2224</v>
      </c>
      <c r="C2185" s="833" t="s">
        <v>2230</v>
      </c>
      <c r="D2185" s="834" t="s">
        <v>4292</v>
      </c>
      <c r="E2185" s="835" t="s">
        <v>2242</v>
      </c>
      <c r="F2185" s="833" t="s">
        <v>2227</v>
      </c>
      <c r="G2185" s="833" t="s">
        <v>2274</v>
      </c>
      <c r="H2185" s="833" t="s">
        <v>606</v>
      </c>
      <c r="I2185" s="833" t="s">
        <v>2349</v>
      </c>
      <c r="J2185" s="833" t="s">
        <v>2276</v>
      </c>
      <c r="K2185" s="833"/>
      <c r="L2185" s="836">
        <v>1000</v>
      </c>
      <c r="M2185" s="836">
        <v>1000</v>
      </c>
      <c r="N2185" s="833">
        <v>1</v>
      </c>
      <c r="O2185" s="837">
        <v>1</v>
      </c>
      <c r="P2185" s="836">
        <v>1000</v>
      </c>
      <c r="Q2185" s="838">
        <v>1</v>
      </c>
      <c r="R2185" s="833">
        <v>1</v>
      </c>
      <c r="S2185" s="838">
        <v>1</v>
      </c>
      <c r="T2185" s="837">
        <v>1</v>
      </c>
      <c r="U2185" s="839">
        <v>1</v>
      </c>
    </row>
    <row r="2186" spans="1:21" ht="14.45" customHeight="1" x14ac:dyDescent="0.2">
      <c r="A2186" s="832">
        <v>11</v>
      </c>
      <c r="B2186" s="833" t="s">
        <v>2224</v>
      </c>
      <c r="C2186" s="833" t="s">
        <v>2230</v>
      </c>
      <c r="D2186" s="834" t="s">
        <v>4292</v>
      </c>
      <c r="E2186" s="835" t="s">
        <v>2242</v>
      </c>
      <c r="F2186" s="833" t="s">
        <v>2227</v>
      </c>
      <c r="G2186" s="833" t="s">
        <v>2274</v>
      </c>
      <c r="H2186" s="833" t="s">
        <v>606</v>
      </c>
      <c r="I2186" s="833" t="s">
        <v>2289</v>
      </c>
      <c r="J2186" s="833" t="s">
        <v>2276</v>
      </c>
      <c r="K2186" s="833"/>
      <c r="L2186" s="836">
        <v>971.25</v>
      </c>
      <c r="M2186" s="836">
        <v>2913.75</v>
      </c>
      <c r="N2186" s="833">
        <v>3</v>
      </c>
      <c r="O2186" s="837">
        <v>3</v>
      </c>
      <c r="P2186" s="836">
        <v>2913.75</v>
      </c>
      <c r="Q2186" s="838">
        <v>1</v>
      </c>
      <c r="R2186" s="833">
        <v>3</v>
      </c>
      <c r="S2186" s="838">
        <v>1</v>
      </c>
      <c r="T2186" s="837">
        <v>3</v>
      </c>
      <c r="U2186" s="839">
        <v>1</v>
      </c>
    </row>
    <row r="2187" spans="1:21" ht="14.45" customHeight="1" x14ac:dyDescent="0.2">
      <c r="A2187" s="832">
        <v>11</v>
      </c>
      <c r="B2187" s="833" t="s">
        <v>2224</v>
      </c>
      <c r="C2187" s="833" t="s">
        <v>2230</v>
      </c>
      <c r="D2187" s="834" t="s">
        <v>4292</v>
      </c>
      <c r="E2187" s="835" t="s">
        <v>2242</v>
      </c>
      <c r="F2187" s="833" t="s">
        <v>2227</v>
      </c>
      <c r="G2187" s="833" t="s">
        <v>2274</v>
      </c>
      <c r="H2187" s="833" t="s">
        <v>606</v>
      </c>
      <c r="I2187" s="833" t="s">
        <v>2473</v>
      </c>
      <c r="J2187" s="833" t="s">
        <v>2276</v>
      </c>
      <c r="K2187" s="833"/>
      <c r="L2187" s="836">
        <v>180</v>
      </c>
      <c r="M2187" s="836">
        <v>540</v>
      </c>
      <c r="N2187" s="833">
        <v>3</v>
      </c>
      <c r="O2187" s="837">
        <v>2</v>
      </c>
      <c r="P2187" s="836">
        <v>540</v>
      </c>
      <c r="Q2187" s="838">
        <v>1</v>
      </c>
      <c r="R2187" s="833">
        <v>3</v>
      </c>
      <c r="S2187" s="838">
        <v>1</v>
      </c>
      <c r="T2187" s="837">
        <v>2</v>
      </c>
      <c r="U2187" s="839">
        <v>1</v>
      </c>
    </row>
    <row r="2188" spans="1:21" ht="14.45" customHeight="1" x14ac:dyDescent="0.2">
      <c r="A2188" s="832">
        <v>11</v>
      </c>
      <c r="B2188" s="833" t="s">
        <v>2224</v>
      </c>
      <c r="C2188" s="833" t="s">
        <v>2230</v>
      </c>
      <c r="D2188" s="834" t="s">
        <v>4292</v>
      </c>
      <c r="E2188" s="835" t="s">
        <v>2242</v>
      </c>
      <c r="F2188" s="833" t="s">
        <v>2227</v>
      </c>
      <c r="G2188" s="833" t="s">
        <v>2274</v>
      </c>
      <c r="H2188" s="833" t="s">
        <v>606</v>
      </c>
      <c r="I2188" s="833" t="s">
        <v>2500</v>
      </c>
      <c r="J2188" s="833" t="s">
        <v>2276</v>
      </c>
      <c r="K2188" s="833"/>
      <c r="L2188" s="836">
        <v>600</v>
      </c>
      <c r="M2188" s="836">
        <v>2400</v>
      </c>
      <c r="N2188" s="833">
        <v>4</v>
      </c>
      <c r="O2188" s="837">
        <v>4</v>
      </c>
      <c r="P2188" s="836">
        <v>1800</v>
      </c>
      <c r="Q2188" s="838">
        <v>0.75</v>
      </c>
      <c r="R2188" s="833">
        <v>3</v>
      </c>
      <c r="S2188" s="838">
        <v>0.75</v>
      </c>
      <c r="T2188" s="837">
        <v>3</v>
      </c>
      <c r="U2188" s="839">
        <v>0.75</v>
      </c>
    </row>
    <row r="2189" spans="1:21" ht="14.45" customHeight="1" x14ac:dyDescent="0.2">
      <c r="A2189" s="832">
        <v>11</v>
      </c>
      <c r="B2189" s="833" t="s">
        <v>2224</v>
      </c>
      <c r="C2189" s="833" t="s">
        <v>2230</v>
      </c>
      <c r="D2189" s="834" t="s">
        <v>4292</v>
      </c>
      <c r="E2189" s="835" t="s">
        <v>2242</v>
      </c>
      <c r="F2189" s="833" t="s">
        <v>2227</v>
      </c>
      <c r="G2189" s="833" t="s">
        <v>2274</v>
      </c>
      <c r="H2189" s="833" t="s">
        <v>606</v>
      </c>
      <c r="I2189" s="833" t="s">
        <v>2345</v>
      </c>
      <c r="J2189" s="833" t="s">
        <v>2276</v>
      </c>
      <c r="K2189" s="833"/>
      <c r="L2189" s="836">
        <v>200</v>
      </c>
      <c r="M2189" s="836">
        <v>3200</v>
      </c>
      <c r="N2189" s="833">
        <v>16</v>
      </c>
      <c r="O2189" s="837">
        <v>8</v>
      </c>
      <c r="P2189" s="836">
        <v>2800</v>
      </c>
      <c r="Q2189" s="838">
        <v>0.875</v>
      </c>
      <c r="R2189" s="833">
        <v>14</v>
      </c>
      <c r="S2189" s="838">
        <v>0.875</v>
      </c>
      <c r="T2189" s="837">
        <v>7</v>
      </c>
      <c r="U2189" s="839">
        <v>0.875</v>
      </c>
    </row>
    <row r="2190" spans="1:21" ht="14.45" customHeight="1" x14ac:dyDescent="0.2">
      <c r="A2190" s="832">
        <v>11</v>
      </c>
      <c r="B2190" s="833" t="s">
        <v>2224</v>
      </c>
      <c r="C2190" s="833" t="s">
        <v>2230</v>
      </c>
      <c r="D2190" s="834" t="s">
        <v>4292</v>
      </c>
      <c r="E2190" s="835" t="s">
        <v>2242</v>
      </c>
      <c r="F2190" s="833" t="s">
        <v>2227</v>
      </c>
      <c r="G2190" s="833" t="s">
        <v>2274</v>
      </c>
      <c r="H2190" s="833" t="s">
        <v>606</v>
      </c>
      <c r="I2190" s="833" t="s">
        <v>2293</v>
      </c>
      <c r="J2190" s="833" t="s">
        <v>2276</v>
      </c>
      <c r="K2190" s="833"/>
      <c r="L2190" s="836">
        <v>278.75</v>
      </c>
      <c r="M2190" s="836">
        <v>7805</v>
      </c>
      <c r="N2190" s="833">
        <v>28</v>
      </c>
      <c r="O2190" s="837">
        <v>14</v>
      </c>
      <c r="P2190" s="836">
        <v>5575</v>
      </c>
      <c r="Q2190" s="838">
        <v>0.7142857142857143</v>
      </c>
      <c r="R2190" s="833">
        <v>20</v>
      </c>
      <c r="S2190" s="838">
        <v>0.7142857142857143</v>
      </c>
      <c r="T2190" s="837">
        <v>10</v>
      </c>
      <c r="U2190" s="839">
        <v>0.7142857142857143</v>
      </c>
    </row>
    <row r="2191" spans="1:21" ht="14.45" customHeight="1" x14ac:dyDescent="0.2">
      <c r="A2191" s="832">
        <v>11</v>
      </c>
      <c r="B2191" s="833" t="s">
        <v>2224</v>
      </c>
      <c r="C2191" s="833" t="s">
        <v>2230</v>
      </c>
      <c r="D2191" s="834" t="s">
        <v>4292</v>
      </c>
      <c r="E2191" s="835" t="s">
        <v>2242</v>
      </c>
      <c r="F2191" s="833" t="s">
        <v>2227</v>
      </c>
      <c r="G2191" s="833" t="s">
        <v>2274</v>
      </c>
      <c r="H2191" s="833" t="s">
        <v>606</v>
      </c>
      <c r="I2191" s="833" t="s">
        <v>2717</v>
      </c>
      <c r="J2191" s="833" t="s">
        <v>2276</v>
      </c>
      <c r="K2191" s="833"/>
      <c r="L2191" s="836">
        <v>249.37</v>
      </c>
      <c r="M2191" s="836">
        <v>249.37</v>
      </c>
      <c r="N2191" s="833">
        <v>1</v>
      </c>
      <c r="O2191" s="837">
        <v>1</v>
      </c>
      <c r="P2191" s="836">
        <v>249.37</v>
      </c>
      <c r="Q2191" s="838">
        <v>1</v>
      </c>
      <c r="R2191" s="833">
        <v>1</v>
      </c>
      <c r="S2191" s="838">
        <v>1</v>
      </c>
      <c r="T2191" s="837">
        <v>1</v>
      </c>
      <c r="U2191" s="839">
        <v>1</v>
      </c>
    </row>
    <row r="2192" spans="1:21" ht="14.45" customHeight="1" x14ac:dyDescent="0.2">
      <c r="A2192" s="832">
        <v>11</v>
      </c>
      <c r="B2192" s="833" t="s">
        <v>2224</v>
      </c>
      <c r="C2192" s="833" t="s">
        <v>2230</v>
      </c>
      <c r="D2192" s="834" t="s">
        <v>4292</v>
      </c>
      <c r="E2192" s="835" t="s">
        <v>2242</v>
      </c>
      <c r="F2192" s="833" t="s">
        <v>2227</v>
      </c>
      <c r="G2192" s="833" t="s">
        <v>2274</v>
      </c>
      <c r="H2192" s="833" t="s">
        <v>606</v>
      </c>
      <c r="I2192" s="833" t="s">
        <v>2724</v>
      </c>
      <c r="J2192" s="833" t="s">
        <v>2276</v>
      </c>
      <c r="K2192" s="833"/>
      <c r="L2192" s="836">
        <v>350</v>
      </c>
      <c r="M2192" s="836">
        <v>350</v>
      </c>
      <c r="N2192" s="833">
        <v>1</v>
      </c>
      <c r="O2192" s="837">
        <v>1</v>
      </c>
      <c r="P2192" s="836">
        <v>350</v>
      </c>
      <c r="Q2192" s="838">
        <v>1</v>
      </c>
      <c r="R2192" s="833">
        <v>1</v>
      </c>
      <c r="S2192" s="838">
        <v>1</v>
      </c>
      <c r="T2192" s="837">
        <v>1</v>
      </c>
      <c r="U2192" s="839">
        <v>1</v>
      </c>
    </row>
    <row r="2193" spans="1:21" ht="14.45" customHeight="1" x14ac:dyDescent="0.2">
      <c r="A2193" s="832">
        <v>11</v>
      </c>
      <c r="B2193" s="833" t="s">
        <v>2224</v>
      </c>
      <c r="C2193" s="833" t="s">
        <v>2230</v>
      </c>
      <c r="D2193" s="834" t="s">
        <v>4292</v>
      </c>
      <c r="E2193" s="835" t="s">
        <v>2242</v>
      </c>
      <c r="F2193" s="833" t="s">
        <v>2227</v>
      </c>
      <c r="G2193" s="833" t="s">
        <v>2274</v>
      </c>
      <c r="H2193" s="833" t="s">
        <v>606</v>
      </c>
      <c r="I2193" s="833" t="s">
        <v>2730</v>
      </c>
      <c r="J2193" s="833" t="s">
        <v>2276</v>
      </c>
      <c r="K2193" s="833"/>
      <c r="L2193" s="836">
        <v>1600</v>
      </c>
      <c r="M2193" s="836">
        <v>1600</v>
      </c>
      <c r="N2193" s="833">
        <v>1</v>
      </c>
      <c r="O2193" s="837">
        <v>1</v>
      </c>
      <c r="P2193" s="836">
        <v>1600</v>
      </c>
      <c r="Q2193" s="838">
        <v>1</v>
      </c>
      <c r="R2193" s="833">
        <v>1</v>
      </c>
      <c r="S2193" s="838">
        <v>1</v>
      </c>
      <c r="T2193" s="837">
        <v>1</v>
      </c>
      <c r="U2193" s="839">
        <v>1</v>
      </c>
    </row>
    <row r="2194" spans="1:21" ht="14.45" customHeight="1" x14ac:dyDescent="0.2">
      <c r="A2194" s="832">
        <v>11</v>
      </c>
      <c r="B2194" s="833" t="s">
        <v>2224</v>
      </c>
      <c r="C2194" s="833" t="s">
        <v>2230</v>
      </c>
      <c r="D2194" s="834" t="s">
        <v>4292</v>
      </c>
      <c r="E2194" s="835" t="s">
        <v>2242</v>
      </c>
      <c r="F2194" s="833" t="s">
        <v>2227</v>
      </c>
      <c r="G2194" s="833" t="s">
        <v>2274</v>
      </c>
      <c r="H2194" s="833" t="s">
        <v>606</v>
      </c>
      <c r="I2194" s="833" t="s">
        <v>3966</v>
      </c>
      <c r="J2194" s="833" t="s">
        <v>2276</v>
      </c>
      <c r="K2194" s="833"/>
      <c r="L2194" s="836">
        <v>2200</v>
      </c>
      <c r="M2194" s="836">
        <v>4400</v>
      </c>
      <c r="N2194" s="833">
        <v>2</v>
      </c>
      <c r="O2194" s="837">
        <v>2</v>
      </c>
      <c r="P2194" s="836">
        <v>4400</v>
      </c>
      <c r="Q2194" s="838">
        <v>1</v>
      </c>
      <c r="R2194" s="833">
        <v>2</v>
      </c>
      <c r="S2194" s="838">
        <v>1</v>
      </c>
      <c r="T2194" s="837">
        <v>2</v>
      </c>
      <c r="U2194" s="839">
        <v>1</v>
      </c>
    </row>
    <row r="2195" spans="1:21" ht="14.45" customHeight="1" x14ac:dyDescent="0.2">
      <c r="A2195" s="832">
        <v>11</v>
      </c>
      <c r="B2195" s="833" t="s">
        <v>2224</v>
      </c>
      <c r="C2195" s="833" t="s">
        <v>2230</v>
      </c>
      <c r="D2195" s="834" t="s">
        <v>4292</v>
      </c>
      <c r="E2195" s="835" t="s">
        <v>2242</v>
      </c>
      <c r="F2195" s="833" t="s">
        <v>2227</v>
      </c>
      <c r="G2195" s="833" t="s">
        <v>2274</v>
      </c>
      <c r="H2195" s="833" t="s">
        <v>606</v>
      </c>
      <c r="I2195" s="833" t="s">
        <v>3096</v>
      </c>
      <c r="J2195" s="833" t="s">
        <v>2276</v>
      </c>
      <c r="K2195" s="833"/>
      <c r="L2195" s="836">
        <v>890</v>
      </c>
      <c r="M2195" s="836">
        <v>890</v>
      </c>
      <c r="N2195" s="833">
        <v>1</v>
      </c>
      <c r="O2195" s="837">
        <v>1</v>
      </c>
      <c r="P2195" s="836">
        <v>890</v>
      </c>
      <c r="Q2195" s="838">
        <v>1</v>
      </c>
      <c r="R2195" s="833">
        <v>1</v>
      </c>
      <c r="S2195" s="838">
        <v>1</v>
      </c>
      <c r="T2195" s="837">
        <v>1</v>
      </c>
      <c r="U2195" s="839">
        <v>1</v>
      </c>
    </row>
    <row r="2196" spans="1:21" ht="14.45" customHeight="1" x14ac:dyDescent="0.2">
      <c r="A2196" s="832">
        <v>11</v>
      </c>
      <c r="B2196" s="833" t="s">
        <v>2224</v>
      </c>
      <c r="C2196" s="833" t="s">
        <v>2230</v>
      </c>
      <c r="D2196" s="834" t="s">
        <v>4292</v>
      </c>
      <c r="E2196" s="835" t="s">
        <v>2242</v>
      </c>
      <c r="F2196" s="833" t="s">
        <v>2227</v>
      </c>
      <c r="G2196" s="833" t="s">
        <v>2274</v>
      </c>
      <c r="H2196" s="833" t="s">
        <v>606</v>
      </c>
      <c r="I2196" s="833" t="s">
        <v>2505</v>
      </c>
      <c r="J2196" s="833" t="s">
        <v>2276</v>
      </c>
      <c r="K2196" s="833"/>
      <c r="L2196" s="836">
        <v>600</v>
      </c>
      <c r="M2196" s="836">
        <v>600</v>
      </c>
      <c r="N2196" s="833">
        <v>1</v>
      </c>
      <c r="O2196" s="837">
        <v>1</v>
      </c>
      <c r="P2196" s="836">
        <v>600</v>
      </c>
      <c r="Q2196" s="838">
        <v>1</v>
      </c>
      <c r="R2196" s="833">
        <v>1</v>
      </c>
      <c r="S2196" s="838">
        <v>1</v>
      </c>
      <c r="T2196" s="837">
        <v>1</v>
      </c>
      <c r="U2196" s="839">
        <v>1</v>
      </c>
    </row>
    <row r="2197" spans="1:21" ht="14.45" customHeight="1" x14ac:dyDescent="0.2">
      <c r="A2197" s="832">
        <v>11</v>
      </c>
      <c r="B2197" s="833" t="s">
        <v>2224</v>
      </c>
      <c r="C2197" s="833" t="s">
        <v>2230</v>
      </c>
      <c r="D2197" s="834" t="s">
        <v>4292</v>
      </c>
      <c r="E2197" s="835" t="s">
        <v>2242</v>
      </c>
      <c r="F2197" s="833" t="s">
        <v>2227</v>
      </c>
      <c r="G2197" s="833" t="s">
        <v>2274</v>
      </c>
      <c r="H2197" s="833" t="s">
        <v>606</v>
      </c>
      <c r="I2197" s="833" t="s">
        <v>2684</v>
      </c>
      <c r="J2197" s="833" t="s">
        <v>2685</v>
      </c>
      <c r="K2197" s="833" t="s">
        <v>2686</v>
      </c>
      <c r="L2197" s="836">
        <v>0</v>
      </c>
      <c r="M2197" s="836">
        <v>0</v>
      </c>
      <c r="N2197" s="833">
        <v>1</v>
      </c>
      <c r="O2197" s="837">
        <v>1</v>
      </c>
      <c r="P2197" s="836"/>
      <c r="Q2197" s="838"/>
      <c r="R2197" s="833"/>
      <c r="S2197" s="838">
        <v>0</v>
      </c>
      <c r="T2197" s="837"/>
      <c r="U2197" s="839">
        <v>0</v>
      </c>
    </row>
    <row r="2198" spans="1:21" ht="14.45" customHeight="1" x14ac:dyDescent="0.2">
      <c r="A2198" s="832">
        <v>11</v>
      </c>
      <c r="B2198" s="833" t="s">
        <v>2224</v>
      </c>
      <c r="C2198" s="833" t="s">
        <v>2230</v>
      </c>
      <c r="D2198" s="834" t="s">
        <v>4292</v>
      </c>
      <c r="E2198" s="835" t="s">
        <v>2242</v>
      </c>
      <c r="F2198" s="833" t="s">
        <v>2227</v>
      </c>
      <c r="G2198" s="833" t="s">
        <v>2274</v>
      </c>
      <c r="H2198" s="833" t="s">
        <v>606</v>
      </c>
      <c r="I2198" s="833" t="s">
        <v>2486</v>
      </c>
      <c r="J2198" s="833" t="s">
        <v>2487</v>
      </c>
      <c r="K2198" s="833" t="s">
        <v>2488</v>
      </c>
      <c r="L2198" s="836">
        <v>0</v>
      </c>
      <c r="M2198" s="836">
        <v>0</v>
      </c>
      <c r="N2198" s="833">
        <v>52</v>
      </c>
      <c r="O2198" s="837">
        <v>51</v>
      </c>
      <c r="P2198" s="836">
        <v>0</v>
      </c>
      <c r="Q2198" s="838"/>
      <c r="R2198" s="833">
        <v>1</v>
      </c>
      <c r="S2198" s="838">
        <v>1.9230769230769232E-2</v>
      </c>
      <c r="T2198" s="837">
        <v>1</v>
      </c>
      <c r="U2198" s="839">
        <v>1.9607843137254902E-2</v>
      </c>
    </row>
    <row r="2199" spans="1:21" ht="14.45" customHeight="1" x14ac:dyDescent="0.2">
      <c r="A2199" s="832">
        <v>11</v>
      </c>
      <c r="B2199" s="833" t="s">
        <v>2224</v>
      </c>
      <c r="C2199" s="833" t="s">
        <v>2230</v>
      </c>
      <c r="D2199" s="834" t="s">
        <v>4292</v>
      </c>
      <c r="E2199" s="835" t="s">
        <v>2242</v>
      </c>
      <c r="F2199" s="833" t="s">
        <v>2227</v>
      </c>
      <c r="G2199" s="833" t="s">
        <v>2274</v>
      </c>
      <c r="H2199" s="833" t="s">
        <v>606</v>
      </c>
      <c r="I2199" s="833" t="s">
        <v>3361</v>
      </c>
      <c r="J2199" s="833" t="s">
        <v>2276</v>
      </c>
      <c r="K2199" s="833"/>
      <c r="L2199" s="836">
        <v>498.75</v>
      </c>
      <c r="M2199" s="836">
        <v>498.75</v>
      </c>
      <c r="N2199" s="833">
        <v>1</v>
      </c>
      <c r="O2199" s="837">
        <v>1</v>
      </c>
      <c r="P2199" s="836">
        <v>498.75</v>
      </c>
      <c r="Q2199" s="838">
        <v>1</v>
      </c>
      <c r="R2199" s="833">
        <v>1</v>
      </c>
      <c r="S2199" s="838">
        <v>1</v>
      </c>
      <c r="T2199" s="837">
        <v>1</v>
      </c>
      <c r="U2199" s="839">
        <v>1</v>
      </c>
    </row>
    <row r="2200" spans="1:21" ht="14.45" customHeight="1" x14ac:dyDescent="0.2">
      <c r="A2200" s="832">
        <v>11</v>
      </c>
      <c r="B2200" s="833" t="s">
        <v>2224</v>
      </c>
      <c r="C2200" s="833" t="s">
        <v>2230</v>
      </c>
      <c r="D2200" s="834" t="s">
        <v>4292</v>
      </c>
      <c r="E2200" s="835" t="s">
        <v>2242</v>
      </c>
      <c r="F2200" s="833" t="s">
        <v>2227</v>
      </c>
      <c r="G2200" s="833" t="s">
        <v>2274</v>
      </c>
      <c r="H2200" s="833" t="s">
        <v>606</v>
      </c>
      <c r="I2200" s="833" t="s">
        <v>3967</v>
      </c>
      <c r="J2200" s="833" t="s">
        <v>2276</v>
      </c>
      <c r="K2200" s="833"/>
      <c r="L2200" s="836">
        <v>2700</v>
      </c>
      <c r="M2200" s="836">
        <v>2700</v>
      </c>
      <c r="N2200" s="833">
        <v>1</v>
      </c>
      <c r="O2200" s="837">
        <v>1</v>
      </c>
      <c r="P2200" s="836">
        <v>2700</v>
      </c>
      <c r="Q2200" s="838">
        <v>1</v>
      </c>
      <c r="R2200" s="833">
        <v>1</v>
      </c>
      <c r="S2200" s="838">
        <v>1</v>
      </c>
      <c r="T2200" s="837">
        <v>1</v>
      </c>
      <c r="U2200" s="839">
        <v>1</v>
      </c>
    </row>
    <row r="2201" spans="1:21" ht="14.45" customHeight="1" x14ac:dyDescent="0.2">
      <c r="A2201" s="832">
        <v>11</v>
      </c>
      <c r="B2201" s="833" t="s">
        <v>2224</v>
      </c>
      <c r="C2201" s="833" t="s">
        <v>2230</v>
      </c>
      <c r="D2201" s="834" t="s">
        <v>4292</v>
      </c>
      <c r="E2201" s="835" t="s">
        <v>2242</v>
      </c>
      <c r="F2201" s="833" t="s">
        <v>2227</v>
      </c>
      <c r="G2201" s="833" t="s">
        <v>2274</v>
      </c>
      <c r="H2201" s="833" t="s">
        <v>606</v>
      </c>
      <c r="I2201" s="833" t="s">
        <v>3968</v>
      </c>
      <c r="J2201" s="833" t="s">
        <v>2276</v>
      </c>
      <c r="K2201" s="833"/>
      <c r="L2201" s="836">
        <v>130</v>
      </c>
      <c r="M2201" s="836">
        <v>130</v>
      </c>
      <c r="N2201" s="833">
        <v>1</v>
      </c>
      <c r="O2201" s="837">
        <v>1</v>
      </c>
      <c r="P2201" s="836"/>
      <c r="Q2201" s="838">
        <v>0</v>
      </c>
      <c r="R2201" s="833"/>
      <c r="S2201" s="838">
        <v>0</v>
      </c>
      <c r="T2201" s="837"/>
      <c r="U2201" s="839">
        <v>0</v>
      </c>
    </row>
    <row r="2202" spans="1:21" ht="14.45" customHeight="1" x14ac:dyDescent="0.2">
      <c r="A2202" s="832">
        <v>11</v>
      </c>
      <c r="B2202" s="833" t="s">
        <v>2224</v>
      </c>
      <c r="C2202" s="833" t="s">
        <v>2230</v>
      </c>
      <c r="D2202" s="834" t="s">
        <v>4292</v>
      </c>
      <c r="E2202" s="835" t="s">
        <v>2242</v>
      </c>
      <c r="F2202" s="833" t="s">
        <v>2227</v>
      </c>
      <c r="G2202" s="833" t="s">
        <v>2274</v>
      </c>
      <c r="H2202" s="833" t="s">
        <v>606</v>
      </c>
      <c r="I2202" s="833" t="s">
        <v>3833</v>
      </c>
      <c r="J2202" s="833" t="s">
        <v>2276</v>
      </c>
      <c r="K2202" s="833"/>
      <c r="L2202" s="836">
        <v>3000</v>
      </c>
      <c r="M2202" s="836">
        <v>3000</v>
      </c>
      <c r="N2202" s="833">
        <v>1</v>
      </c>
      <c r="O2202" s="837">
        <v>1</v>
      </c>
      <c r="P2202" s="836"/>
      <c r="Q2202" s="838">
        <v>0</v>
      </c>
      <c r="R2202" s="833"/>
      <c r="S2202" s="838">
        <v>0</v>
      </c>
      <c r="T2202" s="837"/>
      <c r="U2202" s="839">
        <v>0</v>
      </c>
    </row>
    <row r="2203" spans="1:21" ht="14.45" customHeight="1" x14ac:dyDescent="0.2">
      <c r="A2203" s="832">
        <v>11</v>
      </c>
      <c r="B2203" s="833" t="s">
        <v>2224</v>
      </c>
      <c r="C2203" s="833" t="s">
        <v>2230</v>
      </c>
      <c r="D2203" s="834" t="s">
        <v>4292</v>
      </c>
      <c r="E2203" s="835" t="s">
        <v>2242</v>
      </c>
      <c r="F2203" s="833" t="s">
        <v>2227</v>
      </c>
      <c r="G2203" s="833" t="s">
        <v>2274</v>
      </c>
      <c r="H2203" s="833" t="s">
        <v>606</v>
      </c>
      <c r="I2203" s="833" t="s">
        <v>2281</v>
      </c>
      <c r="J2203" s="833" t="s">
        <v>2282</v>
      </c>
      <c r="K2203" s="833" t="s">
        <v>2283</v>
      </c>
      <c r="L2203" s="836">
        <v>249.55</v>
      </c>
      <c r="M2203" s="836">
        <v>499.1</v>
      </c>
      <c r="N2203" s="833">
        <v>2</v>
      </c>
      <c r="O2203" s="837">
        <v>1</v>
      </c>
      <c r="P2203" s="836">
        <v>499.1</v>
      </c>
      <c r="Q2203" s="838">
        <v>1</v>
      </c>
      <c r="R2203" s="833">
        <v>2</v>
      </c>
      <c r="S2203" s="838">
        <v>1</v>
      </c>
      <c r="T2203" s="837">
        <v>1</v>
      </c>
      <c r="U2203" s="839">
        <v>1</v>
      </c>
    </row>
    <row r="2204" spans="1:21" ht="14.45" customHeight="1" x14ac:dyDescent="0.2">
      <c r="A2204" s="832">
        <v>11</v>
      </c>
      <c r="B2204" s="833" t="s">
        <v>2224</v>
      </c>
      <c r="C2204" s="833" t="s">
        <v>2230</v>
      </c>
      <c r="D2204" s="834" t="s">
        <v>4292</v>
      </c>
      <c r="E2204" s="835" t="s">
        <v>2242</v>
      </c>
      <c r="F2204" s="833" t="s">
        <v>2227</v>
      </c>
      <c r="G2204" s="833" t="s">
        <v>2274</v>
      </c>
      <c r="H2204" s="833" t="s">
        <v>606</v>
      </c>
      <c r="I2204" s="833" t="s">
        <v>2321</v>
      </c>
      <c r="J2204" s="833" t="s">
        <v>2322</v>
      </c>
      <c r="K2204" s="833" t="s">
        <v>2323</v>
      </c>
      <c r="L2204" s="836">
        <v>492.19</v>
      </c>
      <c r="M2204" s="836">
        <v>492.19</v>
      </c>
      <c r="N2204" s="833">
        <v>1</v>
      </c>
      <c r="O2204" s="837">
        <v>1</v>
      </c>
      <c r="P2204" s="836">
        <v>492.19</v>
      </c>
      <c r="Q2204" s="838">
        <v>1</v>
      </c>
      <c r="R2204" s="833">
        <v>1</v>
      </c>
      <c r="S2204" s="838">
        <v>1</v>
      </c>
      <c r="T2204" s="837">
        <v>1</v>
      </c>
      <c r="U2204" s="839">
        <v>1</v>
      </c>
    </row>
    <row r="2205" spans="1:21" ht="14.45" customHeight="1" x14ac:dyDescent="0.2">
      <c r="A2205" s="832">
        <v>11</v>
      </c>
      <c r="B2205" s="833" t="s">
        <v>2224</v>
      </c>
      <c r="C2205" s="833" t="s">
        <v>2230</v>
      </c>
      <c r="D2205" s="834" t="s">
        <v>4292</v>
      </c>
      <c r="E2205" s="835" t="s">
        <v>2242</v>
      </c>
      <c r="F2205" s="833" t="s">
        <v>2227</v>
      </c>
      <c r="G2205" s="833" t="s">
        <v>2274</v>
      </c>
      <c r="H2205" s="833" t="s">
        <v>606</v>
      </c>
      <c r="I2205" s="833" t="s">
        <v>2284</v>
      </c>
      <c r="J2205" s="833" t="s">
        <v>2285</v>
      </c>
      <c r="K2205" s="833" t="s">
        <v>2286</v>
      </c>
      <c r="L2205" s="836">
        <v>400.2</v>
      </c>
      <c r="M2205" s="836">
        <v>800.4</v>
      </c>
      <c r="N2205" s="833">
        <v>2</v>
      </c>
      <c r="O2205" s="837">
        <v>2</v>
      </c>
      <c r="P2205" s="836">
        <v>800.4</v>
      </c>
      <c r="Q2205" s="838">
        <v>1</v>
      </c>
      <c r="R2205" s="833">
        <v>2</v>
      </c>
      <c r="S2205" s="838">
        <v>1</v>
      </c>
      <c r="T2205" s="837">
        <v>2</v>
      </c>
      <c r="U2205" s="839">
        <v>1</v>
      </c>
    </row>
    <row r="2206" spans="1:21" ht="14.45" customHeight="1" x14ac:dyDescent="0.2">
      <c r="A2206" s="832">
        <v>11</v>
      </c>
      <c r="B2206" s="833" t="s">
        <v>2224</v>
      </c>
      <c r="C2206" s="833" t="s">
        <v>2230</v>
      </c>
      <c r="D2206" s="834" t="s">
        <v>4292</v>
      </c>
      <c r="E2206" s="835" t="s">
        <v>2242</v>
      </c>
      <c r="F2206" s="833" t="s">
        <v>2227</v>
      </c>
      <c r="G2206" s="833" t="s">
        <v>2274</v>
      </c>
      <c r="H2206" s="833" t="s">
        <v>606</v>
      </c>
      <c r="I2206" s="833" t="s">
        <v>2307</v>
      </c>
      <c r="J2206" s="833" t="s">
        <v>2308</v>
      </c>
      <c r="K2206" s="833" t="s">
        <v>2309</v>
      </c>
      <c r="L2206" s="836">
        <v>971.25</v>
      </c>
      <c r="M2206" s="836">
        <v>971.25</v>
      </c>
      <c r="N2206" s="833">
        <v>1</v>
      </c>
      <c r="O2206" s="837">
        <v>1</v>
      </c>
      <c r="P2206" s="836">
        <v>971.25</v>
      </c>
      <c r="Q2206" s="838">
        <v>1</v>
      </c>
      <c r="R2206" s="833">
        <v>1</v>
      </c>
      <c r="S2206" s="838">
        <v>1</v>
      </c>
      <c r="T2206" s="837">
        <v>1</v>
      </c>
      <c r="U2206" s="839">
        <v>1</v>
      </c>
    </row>
    <row r="2207" spans="1:21" ht="14.45" customHeight="1" x14ac:dyDescent="0.2">
      <c r="A2207" s="832">
        <v>11</v>
      </c>
      <c r="B2207" s="833" t="s">
        <v>2224</v>
      </c>
      <c r="C2207" s="833" t="s">
        <v>2230</v>
      </c>
      <c r="D2207" s="834" t="s">
        <v>4292</v>
      </c>
      <c r="E2207" s="835" t="s">
        <v>2242</v>
      </c>
      <c r="F2207" s="833" t="s">
        <v>2227</v>
      </c>
      <c r="G2207" s="833" t="s">
        <v>2274</v>
      </c>
      <c r="H2207" s="833" t="s">
        <v>606</v>
      </c>
      <c r="I2207" s="833" t="s">
        <v>2310</v>
      </c>
      <c r="J2207" s="833" t="s">
        <v>2311</v>
      </c>
      <c r="K2207" s="833" t="s">
        <v>2312</v>
      </c>
      <c r="L2207" s="836">
        <v>748.12</v>
      </c>
      <c r="M2207" s="836">
        <v>748.12</v>
      </c>
      <c r="N2207" s="833">
        <v>1</v>
      </c>
      <c r="O2207" s="837">
        <v>1</v>
      </c>
      <c r="P2207" s="836">
        <v>748.12</v>
      </c>
      <c r="Q2207" s="838">
        <v>1</v>
      </c>
      <c r="R2207" s="833">
        <v>1</v>
      </c>
      <c r="S2207" s="838">
        <v>1</v>
      </c>
      <c r="T2207" s="837">
        <v>1</v>
      </c>
      <c r="U2207" s="839">
        <v>1</v>
      </c>
    </row>
    <row r="2208" spans="1:21" ht="14.45" customHeight="1" x14ac:dyDescent="0.2">
      <c r="A2208" s="832">
        <v>11</v>
      </c>
      <c r="B2208" s="833" t="s">
        <v>2224</v>
      </c>
      <c r="C2208" s="833" t="s">
        <v>2230</v>
      </c>
      <c r="D2208" s="834" t="s">
        <v>4292</v>
      </c>
      <c r="E2208" s="835" t="s">
        <v>2242</v>
      </c>
      <c r="F2208" s="833" t="s">
        <v>2227</v>
      </c>
      <c r="G2208" s="833" t="s">
        <v>2274</v>
      </c>
      <c r="H2208" s="833" t="s">
        <v>606</v>
      </c>
      <c r="I2208" s="833" t="s">
        <v>3075</v>
      </c>
      <c r="J2208" s="833" t="s">
        <v>2350</v>
      </c>
      <c r="K2208" s="833" t="s">
        <v>2351</v>
      </c>
      <c r="L2208" s="836">
        <v>1000.5</v>
      </c>
      <c r="M2208" s="836">
        <v>1000.5</v>
      </c>
      <c r="N2208" s="833">
        <v>1</v>
      </c>
      <c r="O2208" s="837">
        <v>1</v>
      </c>
      <c r="P2208" s="836">
        <v>1000.5</v>
      </c>
      <c r="Q2208" s="838">
        <v>1</v>
      </c>
      <c r="R2208" s="833">
        <v>1</v>
      </c>
      <c r="S2208" s="838">
        <v>1</v>
      </c>
      <c r="T2208" s="837">
        <v>1</v>
      </c>
      <c r="U2208" s="839">
        <v>1</v>
      </c>
    </row>
    <row r="2209" spans="1:21" ht="14.45" customHeight="1" x14ac:dyDescent="0.2">
      <c r="A2209" s="832">
        <v>11</v>
      </c>
      <c r="B2209" s="833" t="s">
        <v>2224</v>
      </c>
      <c r="C2209" s="833" t="s">
        <v>2230</v>
      </c>
      <c r="D2209" s="834" t="s">
        <v>4292</v>
      </c>
      <c r="E2209" s="835" t="s">
        <v>2242</v>
      </c>
      <c r="F2209" s="833" t="s">
        <v>2227</v>
      </c>
      <c r="G2209" s="833" t="s">
        <v>2274</v>
      </c>
      <c r="H2209" s="833" t="s">
        <v>606</v>
      </c>
      <c r="I2209" s="833" t="s">
        <v>3969</v>
      </c>
      <c r="J2209" s="833" t="s">
        <v>2711</v>
      </c>
      <c r="K2209" s="833" t="s">
        <v>3202</v>
      </c>
      <c r="L2209" s="836">
        <v>60.23</v>
      </c>
      <c r="M2209" s="836">
        <v>60.23</v>
      </c>
      <c r="N2209" s="833">
        <v>1</v>
      </c>
      <c r="O2209" s="837">
        <v>1</v>
      </c>
      <c r="P2209" s="836"/>
      <c r="Q2209" s="838">
        <v>0</v>
      </c>
      <c r="R2209" s="833"/>
      <c r="S2209" s="838">
        <v>0</v>
      </c>
      <c r="T2209" s="837"/>
      <c r="U2209" s="839">
        <v>0</v>
      </c>
    </row>
    <row r="2210" spans="1:21" ht="14.45" customHeight="1" x14ac:dyDescent="0.2">
      <c r="A2210" s="832">
        <v>11</v>
      </c>
      <c r="B2210" s="833" t="s">
        <v>2224</v>
      </c>
      <c r="C2210" s="833" t="s">
        <v>2230</v>
      </c>
      <c r="D2210" s="834" t="s">
        <v>4292</v>
      </c>
      <c r="E2210" s="835" t="s">
        <v>2242</v>
      </c>
      <c r="F2210" s="833" t="s">
        <v>2227</v>
      </c>
      <c r="G2210" s="833" t="s">
        <v>2274</v>
      </c>
      <c r="H2210" s="833" t="s">
        <v>606</v>
      </c>
      <c r="I2210" s="833" t="s">
        <v>3970</v>
      </c>
      <c r="J2210" s="833" t="s">
        <v>3971</v>
      </c>
      <c r="K2210" s="833" t="s">
        <v>3972</v>
      </c>
      <c r="L2210" s="836">
        <v>1599.65</v>
      </c>
      <c r="M2210" s="836">
        <v>1599.65</v>
      </c>
      <c r="N2210" s="833">
        <v>1</v>
      </c>
      <c r="O2210" s="837">
        <v>1</v>
      </c>
      <c r="P2210" s="836"/>
      <c r="Q2210" s="838">
        <v>0</v>
      </c>
      <c r="R2210" s="833"/>
      <c r="S2210" s="838">
        <v>0</v>
      </c>
      <c r="T2210" s="837"/>
      <c r="U2210" s="839">
        <v>0</v>
      </c>
    </row>
    <row r="2211" spans="1:21" ht="14.45" customHeight="1" x14ac:dyDescent="0.2">
      <c r="A2211" s="832">
        <v>11</v>
      </c>
      <c r="B2211" s="833" t="s">
        <v>2224</v>
      </c>
      <c r="C2211" s="833" t="s">
        <v>2230</v>
      </c>
      <c r="D2211" s="834" t="s">
        <v>4292</v>
      </c>
      <c r="E2211" s="835" t="s">
        <v>2242</v>
      </c>
      <c r="F2211" s="833" t="s">
        <v>2227</v>
      </c>
      <c r="G2211" s="833" t="s">
        <v>2274</v>
      </c>
      <c r="H2211" s="833" t="s">
        <v>606</v>
      </c>
      <c r="I2211" s="833" t="s">
        <v>3973</v>
      </c>
      <c r="J2211" s="833" t="s">
        <v>3974</v>
      </c>
      <c r="K2211" s="833" t="s">
        <v>3975</v>
      </c>
      <c r="L2211" s="836">
        <v>628.63</v>
      </c>
      <c r="M2211" s="836">
        <v>628.63</v>
      </c>
      <c r="N2211" s="833">
        <v>1</v>
      </c>
      <c r="O2211" s="837">
        <v>1</v>
      </c>
      <c r="P2211" s="836">
        <v>628.63</v>
      </c>
      <c r="Q2211" s="838">
        <v>1</v>
      </c>
      <c r="R2211" s="833">
        <v>1</v>
      </c>
      <c r="S2211" s="838">
        <v>1</v>
      </c>
      <c r="T2211" s="837">
        <v>1</v>
      </c>
      <c r="U2211" s="839">
        <v>1</v>
      </c>
    </row>
    <row r="2212" spans="1:21" ht="14.45" customHeight="1" x14ac:dyDescent="0.2">
      <c r="A2212" s="832">
        <v>11</v>
      </c>
      <c r="B2212" s="833" t="s">
        <v>2224</v>
      </c>
      <c r="C2212" s="833" t="s">
        <v>2230</v>
      </c>
      <c r="D2212" s="834" t="s">
        <v>4292</v>
      </c>
      <c r="E2212" s="835" t="s">
        <v>2242</v>
      </c>
      <c r="F2212" s="833" t="s">
        <v>2227</v>
      </c>
      <c r="G2212" s="833" t="s">
        <v>2703</v>
      </c>
      <c r="H2212" s="833" t="s">
        <v>606</v>
      </c>
      <c r="I2212" s="833" t="s">
        <v>2704</v>
      </c>
      <c r="J2212" s="833" t="s">
        <v>2705</v>
      </c>
      <c r="K2212" s="833" t="s">
        <v>2706</v>
      </c>
      <c r="L2212" s="836">
        <v>0</v>
      </c>
      <c r="M2212" s="836">
        <v>0</v>
      </c>
      <c r="N2212" s="833">
        <v>1</v>
      </c>
      <c r="O2212" s="837">
        <v>1</v>
      </c>
      <c r="P2212" s="836"/>
      <c r="Q2212" s="838"/>
      <c r="R2212" s="833"/>
      <c r="S2212" s="838">
        <v>0</v>
      </c>
      <c r="T2212" s="837"/>
      <c r="U2212" s="839">
        <v>0</v>
      </c>
    </row>
    <row r="2213" spans="1:21" ht="14.45" customHeight="1" x14ac:dyDescent="0.2">
      <c r="A2213" s="832">
        <v>11</v>
      </c>
      <c r="B2213" s="833" t="s">
        <v>2224</v>
      </c>
      <c r="C2213" s="833" t="s">
        <v>2230</v>
      </c>
      <c r="D2213" s="834" t="s">
        <v>4292</v>
      </c>
      <c r="E2213" s="835" t="s">
        <v>2242</v>
      </c>
      <c r="F2213" s="833" t="s">
        <v>2227</v>
      </c>
      <c r="G2213" s="833" t="s">
        <v>3368</v>
      </c>
      <c r="H2213" s="833" t="s">
        <v>606</v>
      </c>
      <c r="I2213" s="833" t="s">
        <v>3976</v>
      </c>
      <c r="J2213" s="833" t="s">
        <v>3977</v>
      </c>
      <c r="K2213" s="833" t="s">
        <v>3978</v>
      </c>
      <c r="L2213" s="836">
        <v>410</v>
      </c>
      <c r="M2213" s="836">
        <v>410</v>
      </c>
      <c r="N2213" s="833">
        <v>1</v>
      </c>
      <c r="O2213" s="837">
        <v>1</v>
      </c>
      <c r="P2213" s="836"/>
      <c r="Q2213" s="838">
        <v>0</v>
      </c>
      <c r="R2213" s="833"/>
      <c r="S2213" s="838">
        <v>0</v>
      </c>
      <c r="T2213" s="837"/>
      <c r="U2213" s="839">
        <v>0</v>
      </c>
    </row>
    <row r="2214" spans="1:21" ht="14.45" customHeight="1" x14ac:dyDescent="0.2">
      <c r="A2214" s="832">
        <v>11</v>
      </c>
      <c r="B2214" s="833" t="s">
        <v>2224</v>
      </c>
      <c r="C2214" s="833" t="s">
        <v>2230</v>
      </c>
      <c r="D2214" s="834" t="s">
        <v>4292</v>
      </c>
      <c r="E2214" s="835" t="s">
        <v>2242</v>
      </c>
      <c r="F2214" s="833" t="s">
        <v>2227</v>
      </c>
      <c r="G2214" s="833" t="s">
        <v>2269</v>
      </c>
      <c r="H2214" s="833" t="s">
        <v>606</v>
      </c>
      <c r="I2214" s="833" t="s">
        <v>2302</v>
      </c>
      <c r="J2214" s="833" t="s">
        <v>2311</v>
      </c>
      <c r="K2214" s="833" t="s">
        <v>2324</v>
      </c>
      <c r="L2214" s="836">
        <v>748.12</v>
      </c>
      <c r="M2214" s="836">
        <v>1496.24</v>
      </c>
      <c r="N2214" s="833">
        <v>2</v>
      </c>
      <c r="O2214" s="837">
        <v>2</v>
      </c>
      <c r="P2214" s="836">
        <v>1496.24</v>
      </c>
      <c r="Q2214" s="838">
        <v>1</v>
      </c>
      <c r="R2214" s="833">
        <v>2</v>
      </c>
      <c r="S2214" s="838">
        <v>1</v>
      </c>
      <c r="T2214" s="837">
        <v>2</v>
      </c>
      <c r="U2214" s="839">
        <v>1</v>
      </c>
    </row>
    <row r="2215" spans="1:21" ht="14.45" customHeight="1" x14ac:dyDescent="0.2">
      <c r="A2215" s="832">
        <v>11</v>
      </c>
      <c r="B2215" s="833" t="s">
        <v>2224</v>
      </c>
      <c r="C2215" s="833" t="s">
        <v>2230</v>
      </c>
      <c r="D2215" s="834" t="s">
        <v>4292</v>
      </c>
      <c r="E2215" s="835" t="s">
        <v>2242</v>
      </c>
      <c r="F2215" s="833" t="s">
        <v>2227</v>
      </c>
      <c r="G2215" s="833" t="s">
        <v>2269</v>
      </c>
      <c r="H2215" s="833" t="s">
        <v>606</v>
      </c>
      <c r="I2215" s="833" t="s">
        <v>2325</v>
      </c>
      <c r="J2215" s="833" t="s">
        <v>2326</v>
      </c>
      <c r="K2215" s="833" t="s">
        <v>2327</v>
      </c>
      <c r="L2215" s="836">
        <v>350</v>
      </c>
      <c r="M2215" s="836">
        <v>350</v>
      </c>
      <c r="N2215" s="833">
        <v>1</v>
      </c>
      <c r="O2215" s="837">
        <v>1</v>
      </c>
      <c r="P2215" s="836">
        <v>350</v>
      </c>
      <c r="Q2215" s="838">
        <v>1</v>
      </c>
      <c r="R2215" s="833">
        <v>1</v>
      </c>
      <c r="S2215" s="838">
        <v>1</v>
      </c>
      <c r="T2215" s="837">
        <v>1</v>
      </c>
      <c r="U2215" s="839">
        <v>1</v>
      </c>
    </row>
    <row r="2216" spans="1:21" ht="14.45" customHeight="1" x14ac:dyDescent="0.2">
      <c r="A2216" s="832">
        <v>11</v>
      </c>
      <c r="B2216" s="833" t="s">
        <v>2224</v>
      </c>
      <c r="C2216" s="833" t="s">
        <v>2230</v>
      </c>
      <c r="D2216" s="834" t="s">
        <v>4292</v>
      </c>
      <c r="E2216" s="835" t="s">
        <v>2242</v>
      </c>
      <c r="F2216" s="833" t="s">
        <v>2227</v>
      </c>
      <c r="G2216" s="833" t="s">
        <v>2269</v>
      </c>
      <c r="H2216" s="833" t="s">
        <v>606</v>
      </c>
      <c r="I2216" s="833" t="s">
        <v>2270</v>
      </c>
      <c r="J2216" s="833" t="s">
        <v>2271</v>
      </c>
      <c r="K2216" s="833" t="s">
        <v>2272</v>
      </c>
      <c r="L2216" s="836">
        <v>500</v>
      </c>
      <c r="M2216" s="836">
        <v>3000</v>
      </c>
      <c r="N2216" s="833">
        <v>6</v>
      </c>
      <c r="O2216" s="837">
        <v>6</v>
      </c>
      <c r="P2216" s="836">
        <v>2500</v>
      </c>
      <c r="Q2216" s="838">
        <v>0.83333333333333337</v>
      </c>
      <c r="R2216" s="833">
        <v>5</v>
      </c>
      <c r="S2216" s="838">
        <v>0.83333333333333337</v>
      </c>
      <c r="T2216" s="837">
        <v>5</v>
      </c>
      <c r="U2216" s="839">
        <v>0.83333333333333337</v>
      </c>
    </row>
    <row r="2217" spans="1:21" ht="14.45" customHeight="1" x14ac:dyDescent="0.2">
      <c r="A2217" s="832">
        <v>11</v>
      </c>
      <c r="B2217" s="833" t="s">
        <v>2224</v>
      </c>
      <c r="C2217" s="833" t="s">
        <v>2230</v>
      </c>
      <c r="D2217" s="834" t="s">
        <v>4292</v>
      </c>
      <c r="E2217" s="835" t="s">
        <v>2242</v>
      </c>
      <c r="F2217" s="833" t="s">
        <v>2227</v>
      </c>
      <c r="G2217" s="833" t="s">
        <v>2269</v>
      </c>
      <c r="H2217" s="833" t="s">
        <v>606</v>
      </c>
      <c r="I2217" s="833" t="s">
        <v>2710</v>
      </c>
      <c r="J2217" s="833" t="s">
        <v>2711</v>
      </c>
      <c r="K2217" s="833" t="s">
        <v>2712</v>
      </c>
      <c r="L2217" s="836">
        <v>50.5</v>
      </c>
      <c r="M2217" s="836">
        <v>50.5</v>
      </c>
      <c r="N2217" s="833">
        <v>1</v>
      </c>
      <c r="O2217" s="837">
        <v>1</v>
      </c>
      <c r="P2217" s="836">
        <v>50.5</v>
      </c>
      <c r="Q2217" s="838">
        <v>1</v>
      </c>
      <c r="R2217" s="833">
        <v>1</v>
      </c>
      <c r="S2217" s="838">
        <v>1</v>
      </c>
      <c r="T2217" s="837">
        <v>1</v>
      </c>
      <c r="U2217" s="839">
        <v>1</v>
      </c>
    </row>
    <row r="2218" spans="1:21" ht="14.45" customHeight="1" x14ac:dyDescent="0.2">
      <c r="A2218" s="832">
        <v>11</v>
      </c>
      <c r="B2218" s="833" t="s">
        <v>2224</v>
      </c>
      <c r="C2218" s="833" t="s">
        <v>2230</v>
      </c>
      <c r="D2218" s="834" t="s">
        <v>4292</v>
      </c>
      <c r="E2218" s="835" t="s">
        <v>2242</v>
      </c>
      <c r="F2218" s="833" t="s">
        <v>2227</v>
      </c>
      <c r="G2218" s="833" t="s">
        <v>2269</v>
      </c>
      <c r="H2218" s="833" t="s">
        <v>606</v>
      </c>
      <c r="I2218" s="833" t="s">
        <v>2289</v>
      </c>
      <c r="J2218" s="833" t="s">
        <v>2290</v>
      </c>
      <c r="K2218" s="833" t="s">
        <v>2291</v>
      </c>
      <c r="L2218" s="836">
        <v>971.25</v>
      </c>
      <c r="M2218" s="836">
        <v>8741.25</v>
      </c>
      <c r="N2218" s="833">
        <v>9</v>
      </c>
      <c r="O2218" s="837">
        <v>9</v>
      </c>
      <c r="P2218" s="836">
        <v>8741.25</v>
      </c>
      <c r="Q2218" s="838">
        <v>1</v>
      </c>
      <c r="R2218" s="833">
        <v>9</v>
      </c>
      <c r="S2218" s="838">
        <v>1</v>
      </c>
      <c r="T2218" s="837">
        <v>9</v>
      </c>
      <c r="U2218" s="839">
        <v>1</v>
      </c>
    </row>
    <row r="2219" spans="1:21" ht="14.45" customHeight="1" x14ac:dyDescent="0.2">
      <c r="A2219" s="832">
        <v>11</v>
      </c>
      <c r="B2219" s="833" t="s">
        <v>2224</v>
      </c>
      <c r="C2219" s="833" t="s">
        <v>2230</v>
      </c>
      <c r="D2219" s="834" t="s">
        <v>4292</v>
      </c>
      <c r="E2219" s="835" t="s">
        <v>2242</v>
      </c>
      <c r="F2219" s="833" t="s">
        <v>2227</v>
      </c>
      <c r="G2219" s="833" t="s">
        <v>2269</v>
      </c>
      <c r="H2219" s="833" t="s">
        <v>606</v>
      </c>
      <c r="I2219" s="833" t="s">
        <v>2473</v>
      </c>
      <c r="J2219" s="833" t="s">
        <v>2474</v>
      </c>
      <c r="K2219" s="833" t="s">
        <v>2475</v>
      </c>
      <c r="L2219" s="836">
        <v>180</v>
      </c>
      <c r="M2219" s="836">
        <v>720</v>
      </c>
      <c r="N2219" s="833">
        <v>4</v>
      </c>
      <c r="O2219" s="837">
        <v>4</v>
      </c>
      <c r="P2219" s="836">
        <v>720</v>
      </c>
      <c r="Q2219" s="838">
        <v>1</v>
      </c>
      <c r="R2219" s="833">
        <v>4</v>
      </c>
      <c r="S2219" s="838">
        <v>1</v>
      </c>
      <c r="T2219" s="837">
        <v>4</v>
      </c>
      <c r="U2219" s="839">
        <v>1</v>
      </c>
    </row>
    <row r="2220" spans="1:21" ht="14.45" customHeight="1" x14ac:dyDescent="0.2">
      <c r="A2220" s="832">
        <v>11</v>
      </c>
      <c r="B2220" s="833" t="s">
        <v>2224</v>
      </c>
      <c r="C2220" s="833" t="s">
        <v>2230</v>
      </c>
      <c r="D2220" s="834" t="s">
        <v>4292</v>
      </c>
      <c r="E2220" s="835" t="s">
        <v>2242</v>
      </c>
      <c r="F2220" s="833" t="s">
        <v>2227</v>
      </c>
      <c r="G2220" s="833" t="s">
        <v>2269</v>
      </c>
      <c r="H2220" s="833" t="s">
        <v>606</v>
      </c>
      <c r="I2220" s="833" t="s">
        <v>2716</v>
      </c>
      <c r="J2220" s="833" t="s">
        <v>3636</v>
      </c>
      <c r="K2220" s="833" t="s">
        <v>3637</v>
      </c>
      <c r="L2220" s="836">
        <v>100</v>
      </c>
      <c r="M2220" s="836">
        <v>200</v>
      </c>
      <c r="N2220" s="833">
        <v>2</v>
      </c>
      <c r="O2220" s="837">
        <v>1</v>
      </c>
      <c r="P2220" s="836">
        <v>200</v>
      </c>
      <c r="Q2220" s="838">
        <v>1</v>
      </c>
      <c r="R2220" s="833">
        <v>2</v>
      </c>
      <c r="S2220" s="838">
        <v>1</v>
      </c>
      <c r="T2220" s="837">
        <v>1</v>
      </c>
      <c r="U2220" s="839">
        <v>1</v>
      </c>
    </row>
    <row r="2221" spans="1:21" ht="14.45" customHeight="1" x14ac:dyDescent="0.2">
      <c r="A2221" s="832">
        <v>11</v>
      </c>
      <c r="B2221" s="833" t="s">
        <v>2224</v>
      </c>
      <c r="C2221" s="833" t="s">
        <v>2230</v>
      </c>
      <c r="D2221" s="834" t="s">
        <v>4292</v>
      </c>
      <c r="E2221" s="835" t="s">
        <v>2242</v>
      </c>
      <c r="F2221" s="833" t="s">
        <v>2227</v>
      </c>
      <c r="G2221" s="833" t="s">
        <v>2269</v>
      </c>
      <c r="H2221" s="833" t="s">
        <v>606</v>
      </c>
      <c r="I2221" s="833" t="s">
        <v>2500</v>
      </c>
      <c r="J2221" s="833" t="s">
        <v>2501</v>
      </c>
      <c r="K2221" s="833"/>
      <c r="L2221" s="836">
        <v>600</v>
      </c>
      <c r="M2221" s="836">
        <v>2400</v>
      </c>
      <c r="N2221" s="833">
        <v>4</v>
      </c>
      <c r="O2221" s="837">
        <v>4</v>
      </c>
      <c r="P2221" s="836">
        <v>2400</v>
      </c>
      <c r="Q2221" s="838">
        <v>1</v>
      </c>
      <c r="R2221" s="833">
        <v>4</v>
      </c>
      <c r="S2221" s="838">
        <v>1</v>
      </c>
      <c r="T2221" s="837">
        <v>4</v>
      </c>
      <c r="U2221" s="839">
        <v>1</v>
      </c>
    </row>
    <row r="2222" spans="1:21" ht="14.45" customHeight="1" x14ac:dyDescent="0.2">
      <c r="A2222" s="832">
        <v>11</v>
      </c>
      <c r="B2222" s="833" t="s">
        <v>2224</v>
      </c>
      <c r="C2222" s="833" t="s">
        <v>2230</v>
      </c>
      <c r="D2222" s="834" t="s">
        <v>4292</v>
      </c>
      <c r="E2222" s="835" t="s">
        <v>2242</v>
      </c>
      <c r="F2222" s="833" t="s">
        <v>2227</v>
      </c>
      <c r="G2222" s="833" t="s">
        <v>2269</v>
      </c>
      <c r="H2222" s="833" t="s">
        <v>606</v>
      </c>
      <c r="I2222" s="833" t="s">
        <v>2720</v>
      </c>
      <c r="J2222" s="833" t="s">
        <v>2509</v>
      </c>
      <c r="K2222" s="833" t="s">
        <v>2721</v>
      </c>
      <c r="L2222" s="836">
        <v>1600</v>
      </c>
      <c r="M2222" s="836">
        <v>1600</v>
      </c>
      <c r="N2222" s="833">
        <v>1</v>
      </c>
      <c r="O2222" s="837">
        <v>1</v>
      </c>
      <c r="P2222" s="836">
        <v>1600</v>
      </c>
      <c r="Q2222" s="838">
        <v>1</v>
      </c>
      <c r="R2222" s="833">
        <v>1</v>
      </c>
      <c r="S2222" s="838">
        <v>1</v>
      </c>
      <c r="T2222" s="837">
        <v>1</v>
      </c>
      <c r="U2222" s="839">
        <v>1</v>
      </c>
    </row>
    <row r="2223" spans="1:21" ht="14.45" customHeight="1" x14ac:dyDescent="0.2">
      <c r="A2223" s="832">
        <v>11</v>
      </c>
      <c r="B2223" s="833" t="s">
        <v>2224</v>
      </c>
      <c r="C2223" s="833" t="s">
        <v>2230</v>
      </c>
      <c r="D2223" s="834" t="s">
        <v>4292</v>
      </c>
      <c r="E2223" s="835" t="s">
        <v>2242</v>
      </c>
      <c r="F2223" s="833" t="s">
        <v>2227</v>
      </c>
      <c r="G2223" s="833" t="s">
        <v>2269</v>
      </c>
      <c r="H2223" s="833" t="s">
        <v>606</v>
      </c>
      <c r="I2223" s="833" t="s">
        <v>2727</v>
      </c>
      <c r="J2223" s="833" t="s">
        <v>2728</v>
      </c>
      <c r="K2223" s="833" t="s">
        <v>2729</v>
      </c>
      <c r="L2223" s="836">
        <v>3200</v>
      </c>
      <c r="M2223" s="836">
        <v>3200</v>
      </c>
      <c r="N2223" s="833">
        <v>1</v>
      </c>
      <c r="O2223" s="837">
        <v>1</v>
      </c>
      <c r="P2223" s="836"/>
      <c r="Q2223" s="838">
        <v>0</v>
      </c>
      <c r="R2223" s="833"/>
      <c r="S2223" s="838">
        <v>0</v>
      </c>
      <c r="T2223" s="837"/>
      <c r="U2223" s="839">
        <v>0</v>
      </c>
    </row>
    <row r="2224" spans="1:21" ht="14.45" customHeight="1" x14ac:dyDescent="0.2">
      <c r="A2224" s="832">
        <v>11</v>
      </c>
      <c r="B2224" s="833" t="s">
        <v>2224</v>
      </c>
      <c r="C2224" s="833" t="s">
        <v>2230</v>
      </c>
      <c r="D2224" s="834" t="s">
        <v>4292</v>
      </c>
      <c r="E2224" s="835" t="s">
        <v>2242</v>
      </c>
      <c r="F2224" s="833" t="s">
        <v>2227</v>
      </c>
      <c r="G2224" s="833" t="s">
        <v>2269</v>
      </c>
      <c r="H2224" s="833" t="s">
        <v>606</v>
      </c>
      <c r="I2224" s="833" t="s">
        <v>3979</v>
      </c>
      <c r="J2224" s="833" t="s">
        <v>2276</v>
      </c>
      <c r="K2224" s="833"/>
      <c r="L2224" s="836">
        <v>1000</v>
      </c>
      <c r="M2224" s="836">
        <v>1000</v>
      </c>
      <c r="N2224" s="833">
        <v>1</v>
      </c>
      <c r="O2224" s="837">
        <v>1</v>
      </c>
      <c r="P2224" s="836">
        <v>1000</v>
      </c>
      <c r="Q2224" s="838">
        <v>1</v>
      </c>
      <c r="R2224" s="833">
        <v>1</v>
      </c>
      <c r="S2224" s="838">
        <v>1</v>
      </c>
      <c r="T2224" s="837">
        <v>1</v>
      </c>
      <c r="U2224" s="839">
        <v>1</v>
      </c>
    </row>
    <row r="2225" spans="1:21" ht="14.45" customHeight="1" x14ac:dyDescent="0.2">
      <c r="A2225" s="832">
        <v>11</v>
      </c>
      <c r="B2225" s="833" t="s">
        <v>2224</v>
      </c>
      <c r="C2225" s="833" t="s">
        <v>2230</v>
      </c>
      <c r="D2225" s="834" t="s">
        <v>4292</v>
      </c>
      <c r="E2225" s="835" t="s">
        <v>2242</v>
      </c>
      <c r="F2225" s="833" t="s">
        <v>2227</v>
      </c>
      <c r="G2225" s="833" t="s">
        <v>2269</v>
      </c>
      <c r="H2225" s="833" t="s">
        <v>606</v>
      </c>
      <c r="I2225" s="833" t="s">
        <v>2683</v>
      </c>
      <c r="J2225" s="833" t="s">
        <v>2733</v>
      </c>
      <c r="K2225" s="833"/>
      <c r="L2225" s="836">
        <v>250</v>
      </c>
      <c r="M2225" s="836">
        <v>750</v>
      </c>
      <c r="N2225" s="833">
        <v>3</v>
      </c>
      <c r="O2225" s="837">
        <v>3</v>
      </c>
      <c r="P2225" s="836">
        <v>750</v>
      </c>
      <c r="Q2225" s="838">
        <v>1</v>
      </c>
      <c r="R2225" s="833">
        <v>3</v>
      </c>
      <c r="S2225" s="838">
        <v>1</v>
      </c>
      <c r="T2225" s="837">
        <v>3</v>
      </c>
      <c r="U2225" s="839">
        <v>1</v>
      </c>
    </row>
    <row r="2226" spans="1:21" ht="14.45" customHeight="1" x14ac:dyDescent="0.2">
      <c r="A2226" s="832">
        <v>11</v>
      </c>
      <c r="B2226" s="833" t="s">
        <v>2224</v>
      </c>
      <c r="C2226" s="833" t="s">
        <v>2230</v>
      </c>
      <c r="D2226" s="834" t="s">
        <v>4292</v>
      </c>
      <c r="E2226" s="835" t="s">
        <v>2242</v>
      </c>
      <c r="F2226" s="833" t="s">
        <v>2227</v>
      </c>
      <c r="G2226" s="833" t="s">
        <v>2269</v>
      </c>
      <c r="H2226" s="833" t="s">
        <v>606</v>
      </c>
      <c r="I2226" s="833" t="s">
        <v>3567</v>
      </c>
      <c r="J2226" s="833" t="s">
        <v>3568</v>
      </c>
      <c r="K2226" s="833" t="s">
        <v>3569</v>
      </c>
      <c r="L2226" s="836">
        <v>600</v>
      </c>
      <c r="M2226" s="836">
        <v>600</v>
      </c>
      <c r="N2226" s="833">
        <v>1</v>
      </c>
      <c r="O2226" s="837">
        <v>1</v>
      </c>
      <c r="P2226" s="836"/>
      <c r="Q2226" s="838">
        <v>0</v>
      </c>
      <c r="R2226" s="833"/>
      <c r="S2226" s="838">
        <v>0</v>
      </c>
      <c r="T2226" s="837"/>
      <c r="U2226" s="839">
        <v>0</v>
      </c>
    </row>
    <row r="2227" spans="1:21" ht="14.45" customHeight="1" x14ac:dyDescent="0.2">
      <c r="A2227" s="832">
        <v>11</v>
      </c>
      <c r="B2227" s="833" t="s">
        <v>2224</v>
      </c>
      <c r="C2227" s="833" t="s">
        <v>2230</v>
      </c>
      <c r="D2227" s="834" t="s">
        <v>4292</v>
      </c>
      <c r="E2227" s="835" t="s">
        <v>2242</v>
      </c>
      <c r="F2227" s="833" t="s">
        <v>2227</v>
      </c>
      <c r="G2227" s="833" t="s">
        <v>2269</v>
      </c>
      <c r="H2227" s="833" t="s">
        <v>606</v>
      </c>
      <c r="I2227" s="833" t="s">
        <v>3966</v>
      </c>
      <c r="J2227" s="833" t="s">
        <v>3980</v>
      </c>
      <c r="K2227" s="833"/>
      <c r="L2227" s="836">
        <v>2200</v>
      </c>
      <c r="M2227" s="836">
        <v>15400</v>
      </c>
      <c r="N2227" s="833">
        <v>7</v>
      </c>
      <c r="O2227" s="837">
        <v>7</v>
      </c>
      <c r="P2227" s="836">
        <v>8800</v>
      </c>
      <c r="Q2227" s="838">
        <v>0.5714285714285714</v>
      </c>
      <c r="R2227" s="833">
        <v>4</v>
      </c>
      <c r="S2227" s="838">
        <v>0.5714285714285714</v>
      </c>
      <c r="T2227" s="837">
        <v>4</v>
      </c>
      <c r="U2227" s="839">
        <v>0.5714285714285714</v>
      </c>
    </row>
    <row r="2228" spans="1:21" ht="14.45" customHeight="1" x14ac:dyDescent="0.2">
      <c r="A2228" s="832">
        <v>11</v>
      </c>
      <c r="B2228" s="833" t="s">
        <v>2224</v>
      </c>
      <c r="C2228" s="833" t="s">
        <v>2230</v>
      </c>
      <c r="D2228" s="834" t="s">
        <v>4292</v>
      </c>
      <c r="E2228" s="835" t="s">
        <v>2242</v>
      </c>
      <c r="F2228" s="833" t="s">
        <v>2227</v>
      </c>
      <c r="G2228" s="833" t="s">
        <v>2269</v>
      </c>
      <c r="H2228" s="833" t="s">
        <v>606</v>
      </c>
      <c r="I2228" s="833" t="s">
        <v>3298</v>
      </c>
      <c r="J2228" s="833" t="s">
        <v>3311</v>
      </c>
      <c r="K2228" s="833" t="s">
        <v>3312</v>
      </c>
      <c r="L2228" s="836">
        <v>1690</v>
      </c>
      <c r="M2228" s="836">
        <v>1690</v>
      </c>
      <c r="N2228" s="833">
        <v>1</v>
      </c>
      <c r="O2228" s="837">
        <v>1</v>
      </c>
      <c r="P2228" s="836">
        <v>1690</v>
      </c>
      <c r="Q2228" s="838">
        <v>1</v>
      </c>
      <c r="R2228" s="833">
        <v>1</v>
      </c>
      <c r="S2228" s="838">
        <v>1</v>
      </c>
      <c r="T2228" s="837">
        <v>1</v>
      </c>
      <c r="U2228" s="839">
        <v>1</v>
      </c>
    </row>
    <row r="2229" spans="1:21" ht="14.45" customHeight="1" x14ac:dyDescent="0.2">
      <c r="A2229" s="832">
        <v>11</v>
      </c>
      <c r="B2229" s="833" t="s">
        <v>2224</v>
      </c>
      <c r="C2229" s="833" t="s">
        <v>2230</v>
      </c>
      <c r="D2229" s="834" t="s">
        <v>4292</v>
      </c>
      <c r="E2229" s="835" t="s">
        <v>2242</v>
      </c>
      <c r="F2229" s="833" t="s">
        <v>2227</v>
      </c>
      <c r="G2229" s="833" t="s">
        <v>2269</v>
      </c>
      <c r="H2229" s="833" t="s">
        <v>606</v>
      </c>
      <c r="I2229" s="833" t="s">
        <v>3357</v>
      </c>
      <c r="J2229" s="833" t="s">
        <v>3571</v>
      </c>
      <c r="K2229" s="833" t="s">
        <v>3572</v>
      </c>
      <c r="L2229" s="836">
        <v>750</v>
      </c>
      <c r="M2229" s="836">
        <v>1500</v>
      </c>
      <c r="N2229" s="833">
        <v>2</v>
      </c>
      <c r="O2229" s="837">
        <v>2</v>
      </c>
      <c r="P2229" s="836">
        <v>750</v>
      </c>
      <c r="Q2229" s="838">
        <v>0.5</v>
      </c>
      <c r="R2229" s="833">
        <v>1</v>
      </c>
      <c r="S2229" s="838">
        <v>0.5</v>
      </c>
      <c r="T2229" s="837">
        <v>1</v>
      </c>
      <c r="U2229" s="839">
        <v>0.5</v>
      </c>
    </row>
    <row r="2230" spans="1:21" ht="14.45" customHeight="1" x14ac:dyDescent="0.2">
      <c r="A2230" s="832">
        <v>11</v>
      </c>
      <c r="B2230" s="833" t="s">
        <v>2224</v>
      </c>
      <c r="C2230" s="833" t="s">
        <v>2230</v>
      </c>
      <c r="D2230" s="834" t="s">
        <v>4292</v>
      </c>
      <c r="E2230" s="835" t="s">
        <v>2242</v>
      </c>
      <c r="F2230" s="833" t="s">
        <v>2227</v>
      </c>
      <c r="G2230" s="833" t="s">
        <v>2269</v>
      </c>
      <c r="H2230" s="833" t="s">
        <v>606</v>
      </c>
      <c r="I2230" s="833" t="s">
        <v>3573</v>
      </c>
      <c r="J2230" s="833" t="s">
        <v>3574</v>
      </c>
      <c r="K2230" s="833" t="s">
        <v>3575</v>
      </c>
      <c r="L2230" s="836">
        <v>3200</v>
      </c>
      <c r="M2230" s="836">
        <v>3200</v>
      </c>
      <c r="N2230" s="833">
        <v>1</v>
      </c>
      <c r="O2230" s="837">
        <v>1</v>
      </c>
      <c r="P2230" s="836"/>
      <c r="Q2230" s="838">
        <v>0</v>
      </c>
      <c r="R2230" s="833"/>
      <c r="S2230" s="838">
        <v>0</v>
      </c>
      <c r="T2230" s="837"/>
      <c r="U2230" s="839">
        <v>0</v>
      </c>
    </row>
    <row r="2231" spans="1:21" ht="14.45" customHeight="1" x14ac:dyDescent="0.2">
      <c r="A2231" s="832">
        <v>11</v>
      </c>
      <c r="B2231" s="833" t="s">
        <v>2224</v>
      </c>
      <c r="C2231" s="833" t="s">
        <v>2230</v>
      </c>
      <c r="D2231" s="834" t="s">
        <v>4292</v>
      </c>
      <c r="E2231" s="835" t="s">
        <v>2242</v>
      </c>
      <c r="F2231" s="833" t="s">
        <v>2227</v>
      </c>
      <c r="G2231" s="833" t="s">
        <v>2269</v>
      </c>
      <c r="H2231" s="833" t="s">
        <v>606</v>
      </c>
      <c r="I2231" s="833" t="s">
        <v>2735</v>
      </c>
      <c r="J2231" s="833" t="s">
        <v>2736</v>
      </c>
      <c r="K2231" s="833"/>
      <c r="L2231" s="836">
        <v>180</v>
      </c>
      <c r="M2231" s="836">
        <v>180</v>
      </c>
      <c r="N2231" s="833">
        <v>1</v>
      </c>
      <c r="O2231" s="837">
        <v>1</v>
      </c>
      <c r="P2231" s="836">
        <v>180</v>
      </c>
      <c r="Q2231" s="838">
        <v>1</v>
      </c>
      <c r="R2231" s="833">
        <v>1</v>
      </c>
      <c r="S2231" s="838">
        <v>1</v>
      </c>
      <c r="T2231" s="837">
        <v>1</v>
      </c>
      <c r="U2231" s="839">
        <v>1</v>
      </c>
    </row>
    <row r="2232" spans="1:21" ht="14.45" customHeight="1" x14ac:dyDescent="0.2">
      <c r="A2232" s="832">
        <v>11</v>
      </c>
      <c r="B2232" s="833" t="s">
        <v>2224</v>
      </c>
      <c r="C2232" s="833" t="s">
        <v>2230</v>
      </c>
      <c r="D2232" s="834" t="s">
        <v>4292</v>
      </c>
      <c r="E2232" s="835" t="s">
        <v>2242</v>
      </c>
      <c r="F2232" s="833" t="s">
        <v>2227</v>
      </c>
      <c r="G2232" s="833" t="s">
        <v>2269</v>
      </c>
      <c r="H2232" s="833" t="s">
        <v>606</v>
      </c>
      <c r="I2232" s="833" t="s">
        <v>2480</v>
      </c>
      <c r="J2232" s="833" t="s">
        <v>3023</v>
      </c>
      <c r="K2232" s="833" t="s">
        <v>3024</v>
      </c>
      <c r="L2232" s="836">
        <v>2140.3000000000002</v>
      </c>
      <c r="M2232" s="836">
        <v>2140.3000000000002</v>
      </c>
      <c r="N2232" s="833">
        <v>1</v>
      </c>
      <c r="O2232" s="837">
        <v>1</v>
      </c>
      <c r="P2232" s="836">
        <v>2140.3000000000002</v>
      </c>
      <c r="Q2232" s="838">
        <v>1</v>
      </c>
      <c r="R2232" s="833">
        <v>1</v>
      </c>
      <c r="S2232" s="838">
        <v>1</v>
      </c>
      <c r="T2232" s="837">
        <v>1</v>
      </c>
      <c r="U2232" s="839">
        <v>1</v>
      </c>
    </row>
    <row r="2233" spans="1:21" ht="14.45" customHeight="1" x14ac:dyDescent="0.2">
      <c r="A2233" s="832">
        <v>11</v>
      </c>
      <c r="B2233" s="833" t="s">
        <v>2224</v>
      </c>
      <c r="C2233" s="833" t="s">
        <v>2230</v>
      </c>
      <c r="D2233" s="834" t="s">
        <v>4292</v>
      </c>
      <c r="E2233" s="835" t="s">
        <v>2242</v>
      </c>
      <c r="F2233" s="833" t="s">
        <v>2227</v>
      </c>
      <c r="G2233" s="833" t="s">
        <v>2269</v>
      </c>
      <c r="H2233" s="833" t="s">
        <v>606</v>
      </c>
      <c r="I2233" s="833" t="s">
        <v>3981</v>
      </c>
      <c r="J2233" s="833" t="s">
        <v>3982</v>
      </c>
      <c r="K2233" s="833" t="s">
        <v>3983</v>
      </c>
      <c r="L2233" s="836">
        <v>300</v>
      </c>
      <c r="M2233" s="836">
        <v>300</v>
      </c>
      <c r="N2233" s="833">
        <v>1</v>
      </c>
      <c r="O2233" s="837">
        <v>1</v>
      </c>
      <c r="P2233" s="836">
        <v>300</v>
      </c>
      <c r="Q2233" s="838">
        <v>1</v>
      </c>
      <c r="R2233" s="833">
        <v>1</v>
      </c>
      <c r="S2233" s="838">
        <v>1</v>
      </c>
      <c r="T2233" s="837">
        <v>1</v>
      </c>
      <c r="U2233" s="839">
        <v>1</v>
      </c>
    </row>
    <row r="2234" spans="1:21" ht="14.45" customHeight="1" x14ac:dyDescent="0.2">
      <c r="A2234" s="832">
        <v>11</v>
      </c>
      <c r="B2234" s="833" t="s">
        <v>2224</v>
      </c>
      <c r="C2234" s="833" t="s">
        <v>2230</v>
      </c>
      <c r="D2234" s="834" t="s">
        <v>4292</v>
      </c>
      <c r="E2234" s="835" t="s">
        <v>2242</v>
      </c>
      <c r="F2234" s="833" t="s">
        <v>2227</v>
      </c>
      <c r="G2234" s="833" t="s">
        <v>2269</v>
      </c>
      <c r="H2234" s="833" t="s">
        <v>606</v>
      </c>
      <c r="I2234" s="833" t="s">
        <v>2481</v>
      </c>
      <c r="J2234" s="833" t="s">
        <v>2698</v>
      </c>
      <c r="K2234" s="833" t="s">
        <v>2699</v>
      </c>
      <c r="L2234" s="836">
        <v>590</v>
      </c>
      <c r="M2234" s="836">
        <v>8260</v>
      </c>
      <c r="N2234" s="833">
        <v>14</v>
      </c>
      <c r="O2234" s="837">
        <v>13</v>
      </c>
      <c r="P2234" s="836">
        <v>7670</v>
      </c>
      <c r="Q2234" s="838">
        <v>0.9285714285714286</v>
      </c>
      <c r="R2234" s="833">
        <v>13</v>
      </c>
      <c r="S2234" s="838">
        <v>0.9285714285714286</v>
      </c>
      <c r="T2234" s="837">
        <v>12</v>
      </c>
      <c r="U2234" s="839">
        <v>0.92307692307692313</v>
      </c>
    </row>
    <row r="2235" spans="1:21" ht="14.45" customHeight="1" x14ac:dyDescent="0.2">
      <c r="A2235" s="832">
        <v>11</v>
      </c>
      <c r="B2235" s="833" t="s">
        <v>2224</v>
      </c>
      <c r="C2235" s="833" t="s">
        <v>2230</v>
      </c>
      <c r="D2235" s="834" t="s">
        <v>4292</v>
      </c>
      <c r="E2235" s="835" t="s">
        <v>2242</v>
      </c>
      <c r="F2235" s="833" t="s">
        <v>2227</v>
      </c>
      <c r="G2235" s="833" t="s">
        <v>2292</v>
      </c>
      <c r="H2235" s="833" t="s">
        <v>606</v>
      </c>
      <c r="I2235" s="833" t="s">
        <v>2523</v>
      </c>
      <c r="J2235" s="833" t="s">
        <v>2524</v>
      </c>
      <c r="K2235" s="833" t="s">
        <v>2525</v>
      </c>
      <c r="L2235" s="836">
        <v>950</v>
      </c>
      <c r="M2235" s="836">
        <v>2850</v>
      </c>
      <c r="N2235" s="833">
        <v>3</v>
      </c>
      <c r="O2235" s="837">
        <v>3</v>
      </c>
      <c r="P2235" s="836">
        <v>2850</v>
      </c>
      <c r="Q2235" s="838">
        <v>1</v>
      </c>
      <c r="R2235" s="833">
        <v>3</v>
      </c>
      <c r="S2235" s="838">
        <v>1</v>
      </c>
      <c r="T2235" s="837">
        <v>3</v>
      </c>
      <c r="U2235" s="839">
        <v>1</v>
      </c>
    </row>
    <row r="2236" spans="1:21" ht="14.45" customHeight="1" x14ac:dyDescent="0.2">
      <c r="A2236" s="832">
        <v>11</v>
      </c>
      <c r="B2236" s="833" t="s">
        <v>2224</v>
      </c>
      <c r="C2236" s="833" t="s">
        <v>2230</v>
      </c>
      <c r="D2236" s="834" t="s">
        <v>4292</v>
      </c>
      <c r="E2236" s="835" t="s">
        <v>2242</v>
      </c>
      <c r="F2236" s="833" t="s">
        <v>2227</v>
      </c>
      <c r="G2236" s="833" t="s">
        <v>2292</v>
      </c>
      <c r="H2236" s="833" t="s">
        <v>606</v>
      </c>
      <c r="I2236" s="833" t="s">
        <v>2345</v>
      </c>
      <c r="J2236" s="833" t="s">
        <v>2285</v>
      </c>
      <c r="K2236" s="833" t="s">
        <v>2352</v>
      </c>
      <c r="L2236" s="836">
        <v>200</v>
      </c>
      <c r="M2236" s="836">
        <v>3200</v>
      </c>
      <c r="N2236" s="833">
        <v>16</v>
      </c>
      <c r="O2236" s="837">
        <v>8</v>
      </c>
      <c r="P2236" s="836">
        <v>3200</v>
      </c>
      <c r="Q2236" s="838">
        <v>1</v>
      </c>
      <c r="R2236" s="833">
        <v>16</v>
      </c>
      <c r="S2236" s="838">
        <v>1</v>
      </c>
      <c r="T2236" s="837">
        <v>8</v>
      </c>
      <c r="U2236" s="839">
        <v>1</v>
      </c>
    </row>
    <row r="2237" spans="1:21" ht="14.45" customHeight="1" x14ac:dyDescent="0.2">
      <c r="A2237" s="832">
        <v>11</v>
      </c>
      <c r="B2237" s="833" t="s">
        <v>2224</v>
      </c>
      <c r="C2237" s="833" t="s">
        <v>2230</v>
      </c>
      <c r="D2237" s="834" t="s">
        <v>4292</v>
      </c>
      <c r="E2237" s="835" t="s">
        <v>2242</v>
      </c>
      <c r="F2237" s="833" t="s">
        <v>2227</v>
      </c>
      <c r="G2237" s="833" t="s">
        <v>2292</v>
      </c>
      <c r="H2237" s="833" t="s">
        <v>606</v>
      </c>
      <c r="I2237" s="833" t="s">
        <v>2293</v>
      </c>
      <c r="J2237" s="833" t="s">
        <v>2294</v>
      </c>
      <c r="K2237" s="833" t="s">
        <v>2295</v>
      </c>
      <c r="L2237" s="836">
        <v>278.75</v>
      </c>
      <c r="M2237" s="836">
        <v>9756.25</v>
      </c>
      <c r="N2237" s="833">
        <v>35</v>
      </c>
      <c r="O2237" s="837">
        <v>18</v>
      </c>
      <c r="P2237" s="836">
        <v>9198.75</v>
      </c>
      <c r="Q2237" s="838">
        <v>0.94285714285714284</v>
      </c>
      <c r="R2237" s="833">
        <v>33</v>
      </c>
      <c r="S2237" s="838">
        <v>0.94285714285714284</v>
      </c>
      <c r="T2237" s="837">
        <v>17</v>
      </c>
      <c r="U2237" s="839">
        <v>0.94444444444444442</v>
      </c>
    </row>
    <row r="2238" spans="1:21" ht="14.45" customHeight="1" x14ac:dyDescent="0.2">
      <c r="A2238" s="832">
        <v>11</v>
      </c>
      <c r="B2238" s="833" t="s">
        <v>2224</v>
      </c>
      <c r="C2238" s="833" t="s">
        <v>2230</v>
      </c>
      <c r="D2238" s="834" t="s">
        <v>4292</v>
      </c>
      <c r="E2238" s="835" t="s">
        <v>2242</v>
      </c>
      <c r="F2238" s="833" t="s">
        <v>2227</v>
      </c>
      <c r="G2238" s="833" t="s">
        <v>2292</v>
      </c>
      <c r="H2238" s="833" t="s">
        <v>606</v>
      </c>
      <c r="I2238" s="833" t="s">
        <v>3984</v>
      </c>
      <c r="J2238" s="833" t="s">
        <v>3985</v>
      </c>
      <c r="K2238" s="833" t="s">
        <v>3986</v>
      </c>
      <c r="L2238" s="836">
        <v>1200</v>
      </c>
      <c r="M2238" s="836">
        <v>1200</v>
      </c>
      <c r="N2238" s="833">
        <v>1</v>
      </c>
      <c r="O2238" s="837">
        <v>1</v>
      </c>
      <c r="P2238" s="836"/>
      <c r="Q2238" s="838">
        <v>0</v>
      </c>
      <c r="R2238" s="833"/>
      <c r="S2238" s="838">
        <v>0</v>
      </c>
      <c r="T2238" s="837"/>
      <c r="U2238" s="839">
        <v>0</v>
      </c>
    </row>
    <row r="2239" spans="1:21" ht="14.45" customHeight="1" x14ac:dyDescent="0.2">
      <c r="A2239" s="832">
        <v>11</v>
      </c>
      <c r="B2239" s="833" t="s">
        <v>2224</v>
      </c>
      <c r="C2239" s="833" t="s">
        <v>2230</v>
      </c>
      <c r="D2239" s="834" t="s">
        <v>4292</v>
      </c>
      <c r="E2239" s="835" t="s">
        <v>2242</v>
      </c>
      <c r="F2239" s="833" t="s">
        <v>2227</v>
      </c>
      <c r="G2239" s="833" t="s">
        <v>2292</v>
      </c>
      <c r="H2239" s="833" t="s">
        <v>606</v>
      </c>
      <c r="I2239" s="833" t="s">
        <v>2537</v>
      </c>
      <c r="J2239" s="833" t="s">
        <v>2276</v>
      </c>
      <c r="K2239" s="833"/>
      <c r="L2239" s="836">
        <v>1242.3499999999999</v>
      </c>
      <c r="M2239" s="836">
        <v>1242.3499999999999</v>
      </c>
      <c r="N2239" s="833">
        <v>1</v>
      </c>
      <c r="O2239" s="837">
        <v>1</v>
      </c>
      <c r="P2239" s="836">
        <v>1242.3499999999999</v>
      </c>
      <c r="Q2239" s="838">
        <v>1</v>
      </c>
      <c r="R2239" s="833">
        <v>1</v>
      </c>
      <c r="S2239" s="838">
        <v>1</v>
      </c>
      <c r="T2239" s="837">
        <v>1</v>
      </c>
      <c r="U2239" s="839">
        <v>1</v>
      </c>
    </row>
    <row r="2240" spans="1:21" ht="14.45" customHeight="1" x14ac:dyDescent="0.2">
      <c r="A2240" s="832">
        <v>11</v>
      </c>
      <c r="B2240" s="833" t="s">
        <v>2224</v>
      </c>
      <c r="C2240" s="833" t="s">
        <v>2230</v>
      </c>
      <c r="D2240" s="834" t="s">
        <v>4292</v>
      </c>
      <c r="E2240" s="835" t="s">
        <v>2242</v>
      </c>
      <c r="F2240" s="833" t="s">
        <v>2227</v>
      </c>
      <c r="G2240" s="833" t="s">
        <v>2292</v>
      </c>
      <c r="H2240" s="833" t="s">
        <v>606</v>
      </c>
      <c r="I2240" s="833" t="s">
        <v>3987</v>
      </c>
      <c r="J2240" s="833" t="s">
        <v>3988</v>
      </c>
      <c r="K2240" s="833" t="s">
        <v>3989</v>
      </c>
      <c r="L2240" s="836">
        <v>3990</v>
      </c>
      <c r="M2240" s="836">
        <v>7980</v>
      </c>
      <c r="N2240" s="833">
        <v>2</v>
      </c>
      <c r="O2240" s="837">
        <v>2</v>
      </c>
      <c r="P2240" s="836"/>
      <c r="Q2240" s="838">
        <v>0</v>
      </c>
      <c r="R2240" s="833"/>
      <c r="S2240" s="838">
        <v>0</v>
      </c>
      <c r="T2240" s="837"/>
      <c r="U2240" s="839">
        <v>0</v>
      </c>
    </row>
    <row r="2241" spans="1:21" ht="14.45" customHeight="1" x14ac:dyDescent="0.2">
      <c r="A2241" s="832">
        <v>11</v>
      </c>
      <c r="B2241" s="833" t="s">
        <v>2224</v>
      </c>
      <c r="C2241" s="833" t="s">
        <v>2230</v>
      </c>
      <c r="D2241" s="834" t="s">
        <v>4292</v>
      </c>
      <c r="E2241" s="835" t="s">
        <v>2242</v>
      </c>
      <c r="F2241" s="833" t="s">
        <v>2227</v>
      </c>
      <c r="G2241" s="833" t="s">
        <v>2552</v>
      </c>
      <c r="H2241" s="833" t="s">
        <v>606</v>
      </c>
      <c r="I2241" s="833" t="s">
        <v>2761</v>
      </c>
      <c r="J2241" s="833" t="s">
        <v>2762</v>
      </c>
      <c r="K2241" s="833" t="s">
        <v>2763</v>
      </c>
      <c r="L2241" s="836">
        <v>1659.44</v>
      </c>
      <c r="M2241" s="836">
        <v>54761.520000000011</v>
      </c>
      <c r="N2241" s="833">
        <v>33</v>
      </c>
      <c r="O2241" s="837">
        <v>26</v>
      </c>
      <c r="P2241" s="836">
        <v>54761.520000000011</v>
      </c>
      <c r="Q2241" s="838">
        <v>1</v>
      </c>
      <c r="R2241" s="833">
        <v>33</v>
      </c>
      <c r="S2241" s="838">
        <v>1</v>
      </c>
      <c r="T2241" s="837">
        <v>26</v>
      </c>
      <c r="U2241" s="839">
        <v>1</v>
      </c>
    </row>
    <row r="2242" spans="1:21" ht="14.45" customHeight="1" x14ac:dyDescent="0.2">
      <c r="A2242" s="832">
        <v>11</v>
      </c>
      <c r="B2242" s="833" t="s">
        <v>2224</v>
      </c>
      <c r="C2242" s="833" t="s">
        <v>2230</v>
      </c>
      <c r="D2242" s="834" t="s">
        <v>4292</v>
      </c>
      <c r="E2242" s="835" t="s">
        <v>2242</v>
      </c>
      <c r="F2242" s="833" t="s">
        <v>2227</v>
      </c>
      <c r="G2242" s="833" t="s">
        <v>2552</v>
      </c>
      <c r="H2242" s="833" t="s">
        <v>606</v>
      </c>
      <c r="I2242" s="833" t="s">
        <v>2764</v>
      </c>
      <c r="J2242" s="833" t="s">
        <v>2276</v>
      </c>
      <c r="K2242" s="833"/>
      <c r="L2242" s="836">
        <v>553.15</v>
      </c>
      <c r="M2242" s="836">
        <v>1659.4499999999998</v>
      </c>
      <c r="N2242" s="833">
        <v>3</v>
      </c>
      <c r="O2242" s="837">
        <v>1</v>
      </c>
      <c r="P2242" s="836">
        <v>1659.4499999999998</v>
      </c>
      <c r="Q2242" s="838">
        <v>1</v>
      </c>
      <c r="R2242" s="833">
        <v>3</v>
      </c>
      <c r="S2242" s="838">
        <v>1</v>
      </c>
      <c r="T2242" s="837">
        <v>1</v>
      </c>
      <c r="U2242" s="839">
        <v>1</v>
      </c>
    </row>
    <row r="2243" spans="1:21" ht="14.45" customHeight="1" x14ac:dyDescent="0.2">
      <c r="A2243" s="832">
        <v>11</v>
      </c>
      <c r="B2243" s="833" t="s">
        <v>2224</v>
      </c>
      <c r="C2243" s="833" t="s">
        <v>2230</v>
      </c>
      <c r="D2243" s="834" t="s">
        <v>4292</v>
      </c>
      <c r="E2243" s="835" t="s">
        <v>2242</v>
      </c>
      <c r="F2243" s="833" t="s">
        <v>2227</v>
      </c>
      <c r="G2243" s="833" t="s">
        <v>2552</v>
      </c>
      <c r="H2243" s="833" t="s">
        <v>606</v>
      </c>
      <c r="I2243" s="833" t="s">
        <v>2477</v>
      </c>
      <c r="J2243" s="833" t="s">
        <v>2478</v>
      </c>
      <c r="K2243" s="833" t="s">
        <v>2479</v>
      </c>
      <c r="L2243" s="836">
        <v>1659.44</v>
      </c>
      <c r="M2243" s="836">
        <v>4978.32</v>
      </c>
      <c r="N2243" s="833">
        <v>3</v>
      </c>
      <c r="O2243" s="837">
        <v>3</v>
      </c>
      <c r="P2243" s="836">
        <v>4978.32</v>
      </c>
      <c r="Q2243" s="838">
        <v>1</v>
      </c>
      <c r="R2243" s="833">
        <v>3</v>
      </c>
      <c r="S2243" s="838">
        <v>1</v>
      </c>
      <c r="T2243" s="837">
        <v>3</v>
      </c>
      <c r="U2243" s="839">
        <v>1</v>
      </c>
    </row>
    <row r="2244" spans="1:21" ht="14.45" customHeight="1" x14ac:dyDescent="0.2">
      <c r="A2244" s="832">
        <v>11</v>
      </c>
      <c r="B2244" s="833" t="s">
        <v>2224</v>
      </c>
      <c r="C2244" s="833" t="s">
        <v>2230</v>
      </c>
      <c r="D2244" s="834" t="s">
        <v>4292</v>
      </c>
      <c r="E2244" s="835" t="s">
        <v>2242</v>
      </c>
      <c r="F2244" s="833" t="s">
        <v>2227</v>
      </c>
      <c r="G2244" s="833" t="s">
        <v>2552</v>
      </c>
      <c r="H2244" s="833" t="s">
        <v>606</v>
      </c>
      <c r="I2244" s="833" t="s">
        <v>3990</v>
      </c>
      <c r="J2244" s="833" t="s">
        <v>3991</v>
      </c>
      <c r="K2244" s="833" t="s">
        <v>3992</v>
      </c>
      <c r="L2244" s="836">
        <v>2875</v>
      </c>
      <c r="M2244" s="836">
        <v>2875</v>
      </c>
      <c r="N2244" s="833">
        <v>1</v>
      </c>
      <c r="O2244" s="837">
        <v>1</v>
      </c>
      <c r="P2244" s="836"/>
      <c r="Q2244" s="838">
        <v>0</v>
      </c>
      <c r="R2244" s="833"/>
      <c r="S2244" s="838">
        <v>0</v>
      </c>
      <c r="T2244" s="837"/>
      <c r="U2244" s="839">
        <v>0</v>
      </c>
    </row>
    <row r="2245" spans="1:21" ht="14.45" customHeight="1" x14ac:dyDescent="0.2">
      <c r="A2245" s="832">
        <v>11</v>
      </c>
      <c r="B2245" s="833" t="s">
        <v>2224</v>
      </c>
      <c r="C2245" s="833" t="s">
        <v>2230</v>
      </c>
      <c r="D2245" s="834" t="s">
        <v>4292</v>
      </c>
      <c r="E2245" s="835" t="s">
        <v>2243</v>
      </c>
      <c r="F2245" s="833" t="s">
        <v>2225</v>
      </c>
      <c r="G2245" s="833" t="s">
        <v>2367</v>
      </c>
      <c r="H2245" s="833" t="s">
        <v>606</v>
      </c>
      <c r="I2245" s="833" t="s">
        <v>2368</v>
      </c>
      <c r="J2245" s="833" t="s">
        <v>2369</v>
      </c>
      <c r="K2245" s="833" t="s">
        <v>2370</v>
      </c>
      <c r="L2245" s="836">
        <v>23.49</v>
      </c>
      <c r="M2245" s="836">
        <v>187.92</v>
      </c>
      <c r="N2245" s="833">
        <v>8</v>
      </c>
      <c r="O2245" s="837">
        <v>6</v>
      </c>
      <c r="P2245" s="836">
        <v>117.44999999999999</v>
      </c>
      <c r="Q2245" s="838">
        <v>0.625</v>
      </c>
      <c r="R2245" s="833">
        <v>5</v>
      </c>
      <c r="S2245" s="838">
        <v>0.625</v>
      </c>
      <c r="T2245" s="837">
        <v>3.5</v>
      </c>
      <c r="U2245" s="839">
        <v>0.58333333333333337</v>
      </c>
    </row>
    <row r="2246" spans="1:21" ht="14.45" customHeight="1" x14ac:dyDescent="0.2">
      <c r="A2246" s="832">
        <v>11</v>
      </c>
      <c r="B2246" s="833" t="s">
        <v>2224</v>
      </c>
      <c r="C2246" s="833" t="s">
        <v>2230</v>
      </c>
      <c r="D2246" s="834" t="s">
        <v>4292</v>
      </c>
      <c r="E2246" s="835" t="s">
        <v>2243</v>
      </c>
      <c r="F2246" s="833" t="s">
        <v>2225</v>
      </c>
      <c r="G2246" s="833" t="s">
        <v>2367</v>
      </c>
      <c r="H2246" s="833" t="s">
        <v>606</v>
      </c>
      <c r="I2246" s="833" t="s">
        <v>2557</v>
      </c>
      <c r="J2246" s="833" t="s">
        <v>2369</v>
      </c>
      <c r="K2246" s="833" t="s">
        <v>2558</v>
      </c>
      <c r="L2246" s="836">
        <v>70.48</v>
      </c>
      <c r="M2246" s="836">
        <v>211.44</v>
      </c>
      <c r="N2246" s="833">
        <v>3</v>
      </c>
      <c r="O2246" s="837">
        <v>2.5</v>
      </c>
      <c r="P2246" s="836">
        <v>140.96</v>
      </c>
      <c r="Q2246" s="838">
        <v>0.66666666666666674</v>
      </c>
      <c r="R2246" s="833">
        <v>2</v>
      </c>
      <c r="S2246" s="838">
        <v>0.66666666666666663</v>
      </c>
      <c r="T2246" s="837">
        <v>1.5</v>
      </c>
      <c r="U2246" s="839">
        <v>0.6</v>
      </c>
    </row>
    <row r="2247" spans="1:21" ht="14.45" customHeight="1" x14ac:dyDescent="0.2">
      <c r="A2247" s="832">
        <v>11</v>
      </c>
      <c r="B2247" s="833" t="s">
        <v>2224</v>
      </c>
      <c r="C2247" s="833" t="s">
        <v>2230</v>
      </c>
      <c r="D2247" s="834" t="s">
        <v>4292</v>
      </c>
      <c r="E2247" s="835" t="s">
        <v>2243</v>
      </c>
      <c r="F2247" s="833" t="s">
        <v>2225</v>
      </c>
      <c r="G2247" s="833" t="s">
        <v>2367</v>
      </c>
      <c r="H2247" s="833" t="s">
        <v>606</v>
      </c>
      <c r="I2247" s="833" t="s">
        <v>3394</v>
      </c>
      <c r="J2247" s="833" t="s">
        <v>2369</v>
      </c>
      <c r="K2247" s="833" t="s">
        <v>3395</v>
      </c>
      <c r="L2247" s="836">
        <v>0</v>
      </c>
      <c r="M2247" s="836">
        <v>0</v>
      </c>
      <c r="N2247" s="833">
        <v>2</v>
      </c>
      <c r="O2247" s="837">
        <v>2</v>
      </c>
      <c r="P2247" s="836">
        <v>0</v>
      </c>
      <c r="Q2247" s="838"/>
      <c r="R2247" s="833">
        <v>1</v>
      </c>
      <c r="S2247" s="838">
        <v>0.5</v>
      </c>
      <c r="T2247" s="837">
        <v>1</v>
      </c>
      <c r="U2247" s="839">
        <v>0.5</v>
      </c>
    </row>
    <row r="2248" spans="1:21" ht="14.45" customHeight="1" x14ac:dyDescent="0.2">
      <c r="A2248" s="832">
        <v>11</v>
      </c>
      <c r="B2248" s="833" t="s">
        <v>2224</v>
      </c>
      <c r="C2248" s="833" t="s">
        <v>2230</v>
      </c>
      <c r="D2248" s="834" t="s">
        <v>4292</v>
      </c>
      <c r="E2248" s="835" t="s">
        <v>2243</v>
      </c>
      <c r="F2248" s="833" t="s">
        <v>2225</v>
      </c>
      <c r="G2248" s="833" t="s">
        <v>2375</v>
      </c>
      <c r="H2248" s="833" t="s">
        <v>606</v>
      </c>
      <c r="I2248" s="833" t="s">
        <v>2559</v>
      </c>
      <c r="J2248" s="833" t="s">
        <v>2377</v>
      </c>
      <c r="K2248" s="833" t="s">
        <v>2378</v>
      </c>
      <c r="L2248" s="836">
        <v>159.71</v>
      </c>
      <c r="M2248" s="836">
        <v>958.26</v>
      </c>
      <c r="N2248" s="833">
        <v>6</v>
      </c>
      <c r="O2248" s="837">
        <v>2</v>
      </c>
      <c r="P2248" s="836">
        <v>958.26</v>
      </c>
      <c r="Q2248" s="838">
        <v>1</v>
      </c>
      <c r="R2248" s="833">
        <v>6</v>
      </c>
      <c r="S2248" s="838">
        <v>1</v>
      </c>
      <c r="T2248" s="837">
        <v>2</v>
      </c>
      <c r="U2248" s="839">
        <v>1</v>
      </c>
    </row>
    <row r="2249" spans="1:21" ht="14.45" customHeight="1" x14ac:dyDescent="0.2">
      <c r="A2249" s="832">
        <v>11</v>
      </c>
      <c r="B2249" s="833" t="s">
        <v>2224</v>
      </c>
      <c r="C2249" s="833" t="s">
        <v>2230</v>
      </c>
      <c r="D2249" s="834" t="s">
        <v>4292</v>
      </c>
      <c r="E2249" s="835" t="s">
        <v>2243</v>
      </c>
      <c r="F2249" s="833" t="s">
        <v>2225</v>
      </c>
      <c r="G2249" s="833" t="s">
        <v>2375</v>
      </c>
      <c r="H2249" s="833" t="s">
        <v>606</v>
      </c>
      <c r="I2249" s="833" t="s">
        <v>2376</v>
      </c>
      <c r="J2249" s="833" t="s">
        <v>2377</v>
      </c>
      <c r="K2249" s="833" t="s">
        <v>2378</v>
      </c>
      <c r="L2249" s="836">
        <v>159.71</v>
      </c>
      <c r="M2249" s="836">
        <v>3353.91</v>
      </c>
      <c r="N2249" s="833">
        <v>21</v>
      </c>
      <c r="O2249" s="837">
        <v>7</v>
      </c>
      <c r="P2249" s="836">
        <v>1916.52</v>
      </c>
      <c r="Q2249" s="838">
        <v>0.5714285714285714</v>
      </c>
      <c r="R2249" s="833">
        <v>12</v>
      </c>
      <c r="S2249" s="838">
        <v>0.5714285714285714</v>
      </c>
      <c r="T2249" s="837">
        <v>4</v>
      </c>
      <c r="U2249" s="839">
        <v>0.5714285714285714</v>
      </c>
    </row>
    <row r="2250" spans="1:21" ht="14.45" customHeight="1" x14ac:dyDescent="0.2">
      <c r="A2250" s="832">
        <v>11</v>
      </c>
      <c r="B2250" s="833" t="s">
        <v>2224</v>
      </c>
      <c r="C2250" s="833" t="s">
        <v>2230</v>
      </c>
      <c r="D2250" s="834" t="s">
        <v>4292</v>
      </c>
      <c r="E2250" s="835" t="s">
        <v>2243</v>
      </c>
      <c r="F2250" s="833" t="s">
        <v>2225</v>
      </c>
      <c r="G2250" s="833" t="s">
        <v>2567</v>
      </c>
      <c r="H2250" s="833" t="s">
        <v>606</v>
      </c>
      <c r="I2250" s="833" t="s">
        <v>2568</v>
      </c>
      <c r="J2250" s="833" t="s">
        <v>2569</v>
      </c>
      <c r="K2250" s="833" t="s">
        <v>2570</v>
      </c>
      <c r="L2250" s="836">
        <v>0</v>
      </c>
      <c r="M2250" s="836">
        <v>0</v>
      </c>
      <c r="N2250" s="833">
        <v>1</v>
      </c>
      <c r="O2250" s="837">
        <v>0.5</v>
      </c>
      <c r="P2250" s="836"/>
      <c r="Q2250" s="838"/>
      <c r="R2250" s="833"/>
      <c r="S2250" s="838">
        <v>0</v>
      </c>
      <c r="T2250" s="837"/>
      <c r="U2250" s="839">
        <v>0</v>
      </c>
    </row>
    <row r="2251" spans="1:21" ht="14.45" customHeight="1" x14ac:dyDescent="0.2">
      <c r="A2251" s="832">
        <v>11</v>
      </c>
      <c r="B2251" s="833" t="s">
        <v>2224</v>
      </c>
      <c r="C2251" s="833" t="s">
        <v>2230</v>
      </c>
      <c r="D2251" s="834" t="s">
        <v>4292</v>
      </c>
      <c r="E2251" s="835" t="s">
        <v>2243</v>
      </c>
      <c r="F2251" s="833" t="s">
        <v>2225</v>
      </c>
      <c r="G2251" s="833" t="s">
        <v>2328</v>
      </c>
      <c r="H2251" s="833" t="s">
        <v>650</v>
      </c>
      <c r="I2251" s="833" t="s">
        <v>1880</v>
      </c>
      <c r="J2251" s="833" t="s">
        <v>989</v>
      </c>
      <c r="K2251" s="833" t="s">
        <v>1029</v>
      </c>
      <c r="L2251" s="836">
        <v>170.52</v>
      </c>
      <c r="M2251" s="836">
        <v>170.52</v>
      </c>
      <c r="N2251" s="833">
        <v>1</v>
      </c>
      <c r="O2251" s="837">
        <v>1</v>
      </c>
      <c r="P2251" s="836"/>
      <c r="Q2251" s="838">
        <v>0</v>
      </c>
      <c r="R2251" s="833"/>
      <c r="S2251" s="838">
        <v>0</v>
      </c>
      <c r="T2251" s="837"/>
      <c r="U2251" s="839">
        <v>0</v>
      </c>
    </row>
    <row r="2252" spans="1:21" ht="14.45" customHeight="1" x14ac:dyDescent="0.2">
      <c r="A2252" s="832">
        <v>11</v>
      </c>
      <c r="B2252" s="833" t="s">
        <v>2224</v>
      </c>
      <c r="C2252" s="833" t="s">
        <v>2230</v>
      </c>
      <c r="D2252" s="834" t="s">
        <v>4292</v>
      </c>
      <c r="E2252" s="835" t="s">
        <v>2243</v>
      </c>
      <c r="F2252" s="833" t="s">
        <v>2225</v>
      </c>
      <c r="G2252" s="833" t="s">
        <v>2328</v>
      </c>
      <c r="H2252" s="833" t="s">
        <v>606</v>
      </c>
      <c r="I2252" s="833" t="s">
        <v>2363</v>
      </c>
      <c r="J2252" s="833" t="s">
        <v>989</v>
      </c>
      <c r="K2252" s="833" t="s">
        <v>2364</v>
      </c>
      <c r="L2252" s="836">
        <v>272.83</v>
      </c>
      <c r="M2252" s="836">
        <v>272.83</v>
      </c>
      <c r="N2252" s="833">
        <v>1</v>
      </c>
      <c r="O2252" s="837">
        <v>1</v>
      </c>
      <c r="P2252" s="836">
        <v>272.83</v>
      </c>
      <c r="Q2252" s="838">
        <v>1</v>
      </c>
      <c r="R2252" s="833">
        <v>1</v>
      </c>
      <c r="S2252" s="838">
        <v>1</v>
      </c>
      <c r="T2252" s="837">
        <v>1</v>
      </c>
      <c r="U2252" s="839">
        <v>1</v>
      </c>
    </row>
    <row r="2253" spans="1:21" ht="14.45" customHeight="1" x14ac:dyDescent="0.2">
      <c r="A2253" s="832">
        <v>11</v>
      </c>
      <c r="B2253" s="833" t="s">
        <v>2224</v>
      </c>
      <c r="C2253" s="833" t="s">
        <v>2230</v>
      </c>
      <c r="D2253" s="834" t="s">
        <v>4292</v>
      </c>
      <c r="E2253" s="835" t="s">
        <v>2243</v>
      </c>
      <c r="F2253" s="833" t="s">
        <v>2225</v>
      </c>
      <c r="G2253" s="833" t="s">
        <v>3499</v>
      </c>
      <c r="H2253" s="833" t="s">
        <v>606</v>
      </c>
      <c r="I2253" s="833" t="s">
        <v>3500</v>
      </c>
      <c r="J2253" s="833" t="s">
        <v>3501</v>
      </c>
      <c r="K2253" s="833" t="s">
        <v>3502</v>
      </c>
      <c r="L2253" s="836">
        <v>79.849999999999994</v>
      </c>
      <c r="M2253" s="836">
        <v>479.09999999999997</v>
      </c>
      <c r="N2253" s="833">
        <v>6</v>
      </c>
      <c r="O2253" s="837">
        <v>2</v>
      </c>
      <c r="P2253" s="836">
        <v>239.54999999999998</v>
      </c>
      <c r="Q2253" s="838">
        <v>0.5</v>
      </c>
      <c r="R2253" s="833">
        <v>3</v>
      </c>
      <c r="S2253" s="838">
        <v>0.5</v>
      </c>
      <c r="T2253" s="837">
        <v>1</v>
      </c>
      <c r="U2253" s="839">
        <v>0.5</v>
      </c>
    </row>
    <row r="2254" spans="1:21" ht="14.45" customHeight="1" x14ac:dyDescent="0.2">
      <c r="A2254" s="832">
        <v>11</v>
      </c>
      <c r="B2254" s="833" t="s">
        <v>2224</v>
      </c>
      <c r="C2254" s="833" t="s">
        <v>2230</v>
      </c>
      <c r="D2254" s="834" t="s">
        <v>4292</v>
      </c>
      <c r="E2254" s="835" t="s">
        <v>2243</v>
      </c>
      <c r="F2254" s="833" t="s">
        <v>2225</v>
      </c>
      <c r="G2254" s="833" t="s">
        <v>2381</v>
      </c>
      <c r="H2254" s="833" t="s">
        <v>606</v>
      </c>
      <c r="I2254" s="833" t="s">
        <v>2382</v>
      </c>
      <c r="J2254" s="833" t="s">
        <v>2383</v>
      </c>
      <c r="K2254" s="833" t="s">
        <v>2384</v>
      </c>
      <c r="L2254" s="836">
        <v>52.87</v>
      </c>
      <c r="M2254" s="836">
        <v>317.21999999999997</v>
      </c>
      <c r="N2254" s="833">
        <v>6</v>
      </c>
      <c r="O2254" s="837">
        <v>4</v>
      </c>
      <c r="P2254" s="836">
        <v>264.34999999999997</v>
      </c>
      <c r="Q2254" s="838">
        <v>0.83333333333333326</v>
      </c>
      <c r="R2254" s="833">
        <v>5</v>
      </c>
      <c r="S2254" s="838">
        <v>0.83333333333333337</v>
      </c>
      <c r="T2254" s="837">
        <v>3</v>
      </c>
      <c r="U2254" s="839">
        <v>0.75</v>
      </c>
    </row>
    <row r="2255" spans="1:21" ht="14.45" customHeight="1" x14ac:dyDescent="0.2">
      <c r="A2255" s="832">
        <v>11</v>
      </c>
      <c r="B2255" s="833" t="s">
        <v>2224</v>
      </c>
      <c r="C2255" s="833" t="s">
        <v>2230</v>
      </c>
      <c r="D2255" s="834" t="s">
        <v>4292</v>
      </c>
      <c r="E2255" s="835" t="s">
        <v>2243</v>
      </c>
      <c r="F2255" s="833" t="s">
        <v>2225</v>
      </c>
      <c r="G2255" s="833" t="s">
        <v>2381</v>
      </c>
      <c r="H2255" s="833" t="s">
        <v>606</v>
      </c>
      <c r="I2255" s="833" t="s">
        <v>3219</v>
      </c>
      <c r="J2255" s="833" t="s">
        <v>3220</v>
      </c>
      <c r="K2255" s="833" t="s">
        <v>3221</v>
      </c>
      <c r="L2255" s="836">
        <v>0</v>
      </c>
      <c r="M2255" s="836">
        <v>0</v>
      </c>
      <c r="N2255" s="833">
        <v>1</v>
      </c>
      <c r="O2255" s="837">
        <v>1</v>
      </c>
      <c r="P2255" s="836">
        <v>0</v>
      </c>
      <c r="Q2255" s="838"/>
      <c r="R2255" s="833">
        <v>1</v>
      </c>
      <c r="S2255" s="838">
        <v>1</v>
      </c>
      <c r="T2255" s="837">
        <v>1</v>
      </c>
      <c r="U2255" s="839">
        <v>1</v>
      </c>
    </row>
    <row r="2256" spans="1:21" ht="14.45" customHeight="1" x14ac:dyDescent="0.2">
      <c r="A2256" s="832">
        <v>11</v>
      </c>
      <c r="B2256" s="833" t="s">
        <v>2224</v>
      </c>
      <c r="C2256" s="833" t="s">
        <v>2230</v>
      </c>
      <c r="D2256" s="834" t="s">
        <v>4292</v>
      </c>
      <c r="E2256" s="835" t="s">
        <v>2243</v>
      </c>
      <c r="F2256" s="833" t="s">
        <v>2225</v>
      </c>
      <c r="G2256" s="833" t="s">
        <v>2381</v>
      </c>
      <c r="H2256" s="833" t="s">
        <v>606</v>
      </c>
      <c r="I2256" s="833" t="s">
        <v>3338</v>
      </c>
      <c r="J2256" s="833" t="s">
        <v>3220</v>
      </c>
      <c r="K2256" s="833" t="s">
        <v>3339</v>
      </c>
      <c r="L2256" s="836">
        <v>0</v>
      </c>
      <c r="M2256" s="836">
        <v>0</v>
      </c>
      <c r="N2256" s="833">
        <v>9</v>
      </c>
      <c r="O2256" s="837">
        <v>5</v>
      </c>
      <c r="P2256" s="836">
        <v>0</v>
      </c>
      <c r="Q2256" s="838"/>
      <c r="R2256" s="833">
        <v>3</v>
      </c>
      <c r="S2256" s="838">
        <v>0.33333333333333331</v>
      </c>
      <c r="T2256" s="837">
        <v>2</v>
      </c>
      <c r="U2256" s="839">
        <v>0.4</v>
      </c>
    </row>
    <row r="2257" spans="1:21" ht="14.45" customHeight="1" x14ac:dyDescent="0.2">
      <c r="A2257" s="832">
        <v>11</v>
      </c>
      <c r="B2257" s="833" t="s">
        <v>2224</v>
      </c>
      <c r="C2257" s="833" t="s">
        <v>2230</v>
      </c>
      <c r="D2257" s="834" t="s">
        <v>4292</v>
      </c>
      <c r="E2257" s="835" t="s">
        <v>2243</v>
      </c>
      <c r="F2257" s="833" t="s">
        <v>2225</v>
      </c>
      <c r="G2257" s="833" t="s">
        <v>2381</v>
      </c>
      <c r="H2257" s="833" t="s">
        <v>606</v>
      </c>
      <c r="I2257" s="833" t="s">
        <v>3162</v>
      </c>
      <c r="J2257" s="833" t="s">
        <v>3163</v>
      </c>
      <c r="K2257" s="833" t="s">
        <v>3164</v>
      </c>
      <c r="L2257" s="836">
        <v>0</v>
      </c>
      <c r="M2257" s="836">
        <v>0</v>
      </c>
      <c r="N2257" s="833">
        <v>1</v>
      </c>
      <c r="O2257" s="837">
        <v>1</v>
      </c>
      <c r="P2257" s="836">
        <v>0</v>
      </c>
      <c r="Q2257" s="838"/>
      <c r="R2257" s="833">
        <v>1</v>
      </c>
      <c r="S2257" s="838">
        <v>1</v>
      </c>
      <c r="T2257" s="837">
        <v>1</v>
      </c>
      <c r="U2257" s="839">
        <v>1</v>
      </c>
    </row>
    <row r="2258" spans="1:21" ht="14.45" customHeight="1" x14ac:dyDescent="0.2">
      <c r="A2258" s="832">
        <v>11</v>
      </c>
      <c r="B2258" s="833" t="s">
        <v>2224</v>
      </c>
      <c r="C2258" s="833" t="s">
        <v>2230</v>
      </c>
      <c r="D2258" s="834" t="s">
        <v>4292</v>
      </c>
      <c r="E2258" s="835" t="s">
        <v>2243</v>
      </c>
      <c r="F2258" s="833" t="s">
        <v>2225</v>
      </c>
      <c r="G2258" s="833" t="s">
        <v>2381</v>
      </c>
      <c r="H2258" s="833" t="s">
        <v>606</v>
      </c>
      <c r="I2258" s="833" t="s">
        <v>2385</v>
      </c>
      <c r="J2258" s="833" t="s">
        <v>2386</v>
      </c>
      <c r="K2258" s="833" t="s">
        <v>2387</v>
      </c>
      <c r="L2258" s="836">
        <v>70.48</v>
      </c>
      <c r="M2258" s="836">
        <v>6907.0400000000009</v>
      </c>
      <c r="N2258" s="833">
        <v>98</v>
      </c>
      <c r="O2258" s="837">
        <v>66.5</v>
      </c>
      <c r="P2258" s="836">
        <v>3664.9600000000005</v>
      </c>
      <c r="Q2258" s="838">
        <v>0.53061224489795922</v>
      </c>
      <c r="R2258" s="833">
        <v>52</v>
      </c>
      <c r="S2258" s="838">
        <v>0.53061224489795922</v>
      </c>
      <c r="T2258" s="837">
        <v>36.5</v>
      </c>
      <c r="U2258" s="839">
        <v>0.54887218045112784</v>
      </c>
    </row>
    <row r="2259" spans="1:21" ht="14.45" customHeight="1" x14ac:dyDescent="0.2">
      <c r="A2259" s="832">
        <v>11</v>
      </c>
      <c r="B2259" s="833" t="s">
        <v>2224</v>
      </c>
      <c r="C2259" s="833" t="s">
        <v>2230</v>
      </c>
      <c r="D2259" s="834" t="s">
        <v>4292</v>
      </c>
      <c r="E2259" s="835" t="s">
        <v>2243</v>
      </c>
      <c r="F2259" s="833" t="s">
        <v>2225</v>
      </c>
      <c r="G2259" s="833" t="s">
        <v>2381</v>
      </c>
      <c r="H2259" s="833" t="s">
        <v>606</v>
      </c>
      <c r="I2259" s="833" t="s">
        <v>3993</v>
      </c>
      <c r="J2259" s="833" t="s">
        <v>3994</v>
      </c>
      <c r="K2259" s="833" t="s">
        <v>3995</v>
      </c>
      <c r="L2259" s="836">
        <v>35.25</v>
      </c>
      <c r="M2259" s="836">
        <v>141</v>
      </c>
      <c r="N2259" s="833">
        <v>4</v>
      </c>
      <c r="O2259" s="837">
        <v>3.5</v>
      </c>
      <c r="P2259" s="836">
        <v>70.5</v>
      </c>
      <c r="Q2259" s="838">
        <v>0.5</v>
      </c>
      <c r="R2259" s="833">
        <v>2</v>
      </c>
      <c r="S2259" s="838">
        <v>0.5</v>
      </c>
      <c r="T2259" s="837">
        <v>2</v>
      </c>
      <c r="U2259" s="839">
        <v>0.5714285714285714</v>
      </c>
    </row>
    <row r="2260" spans="1:21" ht="14.45" customHeight="1" x14ac:dyDescent="0.2">
      <c r="A2260" s="832">
        <v>11</v>
      </c>
      <c r="B2260" s="833" t="s">
        <v>2224</v>
      </c>
      <c r="C2260" s="833" t="s">
        <v>2230</v>
      </c>
      <c r="D2260" s="834" t="s">
        <v>4292</v>
      </c>
      <c r="E2260" s="835" t="s">
        <v>2243</v>
      </c>
      <c r="F2260" s="833" t="s">
        <v>2225</v>
      </c>
      <c r="G2260" s="833" t="s">
        <v>2381</v>
      </c>
      <c r="H2260" s="833" t="s">
        <v>606</v>
      </c>
      <c r="I2260" s="833" t="s">
        <v>3996</v>
      </c>
      <c r="J2260" s="833" t="s">
        <v>2386</v>
      </c>
      <c r="K2260" s="833" t="s">
        <v>3997</v>
      </c>
      <c r="L2260" s="836">
        <v>35.25</v>
      </c>
      <c r="M2260" s="836">
        <v>282</v>
      </c>
      <c r="N2260" s="833">
        <v>8</v>
      </c>
      <c r="O2260" s="837">
        <v>6.5</v>
      </c>
      <c r="P2260" s="836">
        <v>105.75</v>
      </c>
      <c r="Q2260" s="838">
        <v>0.375</v>
      </c>
      <c r="R2260" s="833">
        <v>3</v>
      </c>
      <c r="S2260" s="838">
        <v>0.375</v>
      </c>
      <c r="T2260" s="837">
        <v>2.5</v>
      </c>
      <c r="U2260" s="839">
        <v>0.38461538461538464</v>
      </c>
    </row>
    <row r="2261" spans="1:21" ht="14.45" customHeight="1" x14ac:dyDescent="0.2">
      <c r="A2261" s="832">
        <v>11</v>
      </c>
      <c r="B2261" s="833" t="s">
        <v>2224</v>
      </c>
      <c r="C2261" s="833" t="s">
        <v>2230</v>
      </c>
      <c r="D2261" s="834" t="s">
        <v>4292</v>
      </c>
      <c r="E2261" s="835" t="s">
        <v>2243</v>
      </c>
      <c r="F2261" s="833" t="s">
        <v>2225</v>
      </c>
      <c r="G2261" s="833" t="s">
        <v>2381</v>
      </c>
      <c r="H2261" s="833" t="s">
        <v>606</v>
      </c>
      <c r="I2261" s="833" t="s">
        <v>3998</v>
      </c>
      <c r="J2261" s="833" t="s">
        <v>3220</v>
      </c>
      <c r="K2261" s="833" t="s">
        <v>3999</v>
      </c>
      <c r="L2261" s="836">
        <v>0</v>
      </c>
      <c r="M2261" s="836">
        <v>0</v>
      </c>
      <c r="N2261" s="833">
        <v>1</v>
      </c>
      <c r="O2261" s="837">
        <v>0.5</v>
      </c>
      <c r="P2261" s="836"/>
      <c r="Q2261" s="838"/>
      <c r="R2261" s="833"/>
      <c r="S2261" s="838">
        <v>0</v>
      </c>
      <c r="T2261" s="837"/>
      <c r="U2261" s="839">
        <v>0</v>
      </c>
    </row>
    <row r="2262" spans="1:21" ht="14.45" customHeight="1" x14ac:dyDescent="0.2">
      <c r="A2262" s="832">
        <v>11</v>
      </c>
      <c r="B2262" s="833" t="s">
        <v>2224</v>
      </c>
      <c r="C2262" s="833" t="s">
        <v>2230</v>
      </c>
      <c r="D2262" s="834" t="s">
        <v>4292</v>
      </c>
      <c r="E2262" s="835" t="s">
        <v>2243</v>
      </c>
      <c r="F2262" s="833" t="s">
        <v>2225</v>
      </c>
      <c r="G2262" s="833" t="s">
        <v>2381</v>
      </c>
      <c r="H2262" s="833" t="s">
        <v>606</v>
      </c>
      <c r="I2262" s="833" t="s">
        <v>4000</v>
      </c>
      <c r="J2262" s="833" t="s">
        <v>4001</v>
      </c>
      <c r="K2262" s="833" t="s">
        <v>4002</v>
      </c>
      <c r="L2262" s="836">
        <v>58.74</v>
      </c>
      <c r="M2262" s="836">
        <v>58.74</v>
      </c>
      <c r="N2262" s="833">
        <v>1</v>
      </c>
      <c r="O2262" s="837">
        <v>1</v>
      </c>
      <c r="P2262" s="836">
        <v>58.74</v>
      </c>
      <c r="Q2262" s="838">
        <v>1</v>
      </c>
      <c r="R2262" s="833">
        <v>1</v>
      </c>
      <c r="S2262" s="838">
        <v>1</v>
      </c>
      <c r="T2262" s="837">
        <v>1</v>
      </c>
      <c r="U2262" s="839">
        <v>1</v>
      </c>
    </row>
    <row r="2263" spans="1:21" ht="14.45" customHeight="1" x14ac:dyDescent="0.2">
      <c r="A2263" s="832">
        <v>11</v>
      </c>
      <c r="B2263" s="833" t="s">
        <v>2224</v>
      </c>
      <c r="C2263" s="833" t="s">
        <v>2230</v>
      </c>
      <c r="D2263" s="834" t="s">
        <v>4292</v>
      </c>
      <c r="E2263" s="835" t="s">
        <v>2243</v>
      </c>
      <c r="F2263" s="833" t="s">
        <v>2225</v>
      </c>
      <c r="G2263" s="833" t="s">
        <v>2394</v>
      </c>
      <c r="H2263" s="833" t="s">
        <v>606</v>
      </c>
      <c r="I2263" s="833" t="s">
        <v>2395</v>
      </c>
      <c r="J2263" s="833" t="s">
        <v>707</v>
      </c>
      <c r="K2263" s="833" t="s">
        <v>2396</v>
      </c>
      <c r="L2263" s="836">
        <v>91.11</v>
      </c>
      <c r="M2263" s="836">
        <v>364.44</v>
      </c>
      <c r="N2263" s="833">
        <v>4</v>
      </c>
      <c r="O2263" s="837">
        <v>2.5</v>
      </c>
      <c r="P2263" s="836">
        <v>91.11</v>
      </c>
      <c r="Q2263" s="838">
        <v>0.25</v>
      </c>
      <c r="R2263" s="833">
        <v>1</v>
      </c>
      <c r="S2263" s="838">
        <v>0.25</v>
      </c>
      <c r="T2263" s="837">
        <v>0.5</v>
      </c>
      <c r="U2263" s="839">
        <v>0.2</v>
      </c>
    </row>
    <row r="2264" spans="1:21" ht="14.45" customHeight="1" x14ac:dyDescent="0.2">
      <c r="A2264" s="832">
        <v>11</v>
      </c>
      <c r="B2264" s="833" t="s">
        <v>2224</v>
      </c>
      <c r="C2264" s="833" t="s">
        <v>2230</v>
      </c>
      <c r="D2264" s="834" t="s">
        <v>4292</v>
      </c>
      <c r="E2264" s="835" t="s">
        <v>2243</v>
      </c>
      <c r="F2264" s="833" t="s">
        <v>2225</v>
      </c>
      <c r="G2264" s="833" t="s">
        <v>2394</v>
      </c>
      <c r="H2264" s="833" t="s">
        <v>606</v>
      </c>
      <c r="I2264" s="833" t="s">
        <v>2886</v>
      </c>
      <c r="J2264" s="833" t="s">
        <v>707</v>
      </c>
      <c r="K2264" s="833" t="s">
        <v>2585</v>
      </c>
      <c r="L2264" s="836">
        <v>182.22</v>
      </c>
      <c r="M2264" s="836">
        <v>182.22</v>
      </c>
      <c r="N2264" s="833">
        <v>1</v>
      </c>
      <c r="O2264" s="837">
        <v>1</v>
      </c>
      <c r="P2264" s="836"/>
      <c r="Q2264" s="838">
        <v>0</v>
      </c>
      <c r="R2264" s="833"/>
      <c r="S2264" s="838">
        <v>0</v>
      </c>
      <c r="T2264" s="837"/>
      <c r="U2264" s="839">
        <v>0</v>
      </c>
    </row>
    <row r="2265" spans="1:21" ht="14.45" customHeight="1" x14ac:dyDescent="0.2">
      <c r="A2265" s="832">
        <v>11</v>
      </c>
      <c r="B2265" s="833" t="s">
        <v>2224</v>
      </c>
      <c r="C2265" s="833" t="s">
        <v>2230</v>
      </c>
      <c r="D2265" s="834" t="s">
        <v>4292</v>
      </c>
      <c r="E2265" s="835" t="s">
        <v>2243</v>
      </c>
      <c r="F2265" s="833" t="s">
        <v>2225</v>
      </c>
      <c r="G2265" s="833" t="s">
        <v>4003</v>
      </c>
      <c r="H2265" s="833" t="s">
        <v>606</v>
      </c>
      <c r="I2265" s="833" t="s">
        <v>4004</v>
      </c>
      <c r="J2265" s="833" t="s">
        <v>4005</v>
      </c>
      <c r="K2265" s="833" t="s">
        <v>4006</v>
      </c>
      <c r="L2265" s="836">
        <v>24.68</v>
      </c>
      <c r="M2265" s="836">
        <v>24.68</v>
      </c>
      <c r="N2265" s="833">
        <v>1</v>
      </c>
      <c r="O2265" s="837">
        <v>1</v>
      </c>
      <c r="P2265" s="836"/>
      <c r="Q2265" s="838">
        <v>0</v>
      </c>
      <c r="R2265" s="833"/>
      <c r="S2265" s="838">
        <v>0</v>
      </c>
      <c r="T2265" s="837"/>
      <c r="U2265" s="839">
        <v>0</v>
      </c>
    </row>
    <row r="2266" spans="1:21" ht="14.45" customHeight="1" x14ac:dyDescent="0.2">
      <c r="A2266" s="832">
        <v>11</v>
      </c>
      <c r="B2266" s="833" t="s">
        <v>2224</v>
      </c>
      <c r="C2266" s="833" t="s">
        <v>2230</v>
      </c>
      <c r="D2266" s="834" t="s">
        <v>4292</v>
      </c>
      <c r="E2266" s="835" t="s">
        <v>2243</v>
      </c>
      <c r="F2266" s="833" t="s">
        <v>2225</v>
      </c>
      <c r="G2266" s="833" t="s">
        <v>4003</v>
      </c>
      <c r="H2266" s="833" t="s">
        <v>606</v>
      </c>
      <c r="I2266" s="833" t="s">
        <v>4007</v>
      </c>
      <c r="J2266" s="833" t="s">
        <v>4005</v>
      </c>
      <c r="K2266" s="833" t="s">
        <v>4008</v>
      </c>
      <c r="L2266" s="836">
        <v>74.06</v>
      </c>
      <c r="M2266" s="836">
        <v>148.12</v>
      </c>
      <c r="N2266" s="833">
        <v>2</v>
      </c>
      <c r="O2266" s="837">
        <v>1.5</v>
      </c>
      <c r="P2266" s="836">
        <v>148.12</v>
      </c>
      <c r="Q2266" s="838">
        <v>1</v>
      </c>
      <c r="R2266" s="833">
        <v>2</v>
      </c>
      <c r="S2266" s="838">
        <v>1</v>
      </c>
      <c r="T2266" s="837">
        <v>1.5</v>
      </c>
      <c r="U2266" s="839">
        <v>1</v>
      </c>
    </row>
    <row r="2267" spans="1:21" ht="14.45" customHeight="1" x14ac:dyDescent="0.2">
      <c r="A2267" s="832">
        <v>11</v>
      </c>
      <c r="B2267" s="833" t="s">
        <v>2224</v>
      </c>
      <c r="C2267" s="833" t="s">
        <v>2230</v>
      </c>
      <c r="D2267" s="834" t="s">
        <v>4292</v>
      </c>
      <c r="E2267" s="835" t="s">
        <v>2243</v>
      </c>
      <c r="F2267" s="833" t="s">
        <v>2225</v>
      </c>
      <c r="G2267" s="833" t="s">
        <v>3226</v>
      </c>
      <c r="H2267" s="833" t="s">
        <v>606</v>
      </c>
      <c r="I2267" s="833" t="s">
        <v>3227</v>
      </c>
      <c r="J2267" s="833" t="s">
        <v>692</v>
      </c>
      <c r="K2267" s="833" t="s">
        <v>3228</v>
      </c>
      <c r="L2267" s="836">
        <v>923.74</v>
      </c>
      <c r="M2267" s="836">
        <v>2771.2200000000003</v>
      </c>
      <c r="N2267" s="833">
        <v>3</v>
      </c>
      <c r="O2267" s="837">
        <v>2</v>
      </c>
      <c r="P2267" s="836"/>
      <c r="Q2267" s="838">
        <v>0</v>
      </c>
      <c r="R2267" s="833"/>
      <c r="S2267" s="838">
        <v>0</v>
      </c>
      <c r="T2267" s="837"/>
      <c r="U2267" s="839">
        <v>0</v>
      </c>
    </row>
    <row r="2268" spans="1:21" ht="14.45" customHeight="1" x14ac:dyDescent="0.2">
      <c r="A2268" s="832">
        <v>11</v>
      </c>
      <c r="B2268" s="833" t="s">
        <v>2224</v>
      </c>
      <c r="C2268" s="833" t="s">
        <v>2230</v>
      </c>
      <c r="D2268" s="834" t="s">
        <v>4292</v>
      </c>
      <c r="E2268" s="835" t="s">
        <v>2243</v>
      </c>
      <c r="F2268" s="833" t="s">
        <v>2225</v>
      </c>
      <c r="G2268" s="833" t="s">
        <v>3226</v>
      </c>
      <c r="H2268" s="833" t="s">
        <v>606</v>
      </c>
      <c r="I2268" s="833" t="s">
        <v>3878</v>
      </c>
      <c r="J2268" s="833" t="s">
        <v>692</v>
      </c>
      <c r="K2268" s="833" t="s">
        <v>3879</v>
      </c>
      <c r="L2268" s="836">
        <v>1231.6600000000001</v>
      </c>
      <c r="M2268" s="836">
        <v>3694.9800000000005</v>
      </c>
      <c r="N2268" s="833">
        <v>3</v>
      </c>
      <c r="O2268" s="837">
        <v>1</v>
      </c>
      <c r="P2268" s="836"/>
      <c r="Q2268" s="838">
        <v>0</v>
      </c>
      <c r="R2268" s="833"/>
      <c r="S2268" s="838">
        <v>0</v>
      </c>
      <c r="T2268" s="837"/>
      <c r="U2268" s="839">
        <v>0</v>
      </c>
    </row>
    <row r="2269" spans="1:21" ht="14.45" customHeight="1" x14ac:dyDescent="0.2">
      <c r="A2269" s="832">
        <v>11</v>
      </c>
      <c r="B2269" s="833" t="s">
        <v>2224</v>
      </c>
      <c r="C2269" s="833" t="s">
        <v>2230</v>
      </c>
      <c r="D2269" s="834" t="s">
        <v>4292</v>
      </c>
      <c r="E2269" s="835" t="s">
        <v>2243</v>
      </c>
      <c r="F2269" s="833" t="s">
        <v>2225</v>
      </c>
      <c r="G2269" s="833" t="s">
        <v>2587</v>
      </c>
      <c r="H2269" s="833" t="s">
        <v>606</v>
      </c>
      <c r="I2269" s="833" t="s">
        <v>2772</v>
      </c>
      <c r="J2269" s="833" t="s">
        <v>2773</v>
      </c>
      <c r="K2269" s="833" t="s">
        <v>2774</v>
      </c>
      <c r="L2269" s="836">
        <v>106.47</v>
      </c>
      <c r="M2269" s="836">
        <v>212.94</v>
      </c>
      <c r="N2269" s="833">
        <v>2</v>
      </c>
      <c r="O2269" s="837">
        <v>1</v>
      </c>
      <c r="P2269" s="836">
        <v>212.94</v>
      </c>
      <c r="Q2269" s="838">
        <v>1</v>
      </c>
      <c r="R2269" s="833">
        <v>2</v>
      </c>
      <c r="S2269" s="838">
        <v>1</v>
      </c>
      <c r="T2269" s="837">
        <v>1</v>
      </c>
      <c r="U2269" s="839">
        <v>1</v>
      </c>
    </row>
    <row r="2270" spans="1:21" ht="14.45" customHeight="1" x14ac:dyDescent="0.2">
      <c r="A2270" s="832">
        <v>11</v>
      </c>
      <c r="B2270" s="833" t="s">
        <v>2224</v>
      </c>
      <c r="C2270" s="833" t="s">
        <v>2230</v>
      </c>
      <c r="D2270" s="834" t="s">
        <v>4292</v>
      </c>
      <c r="E2270" s="835" t="s">
        <v>2243</v>
      </c>
      <c r="F2270" s="833" t="s">
        <v>2225</v>
      </c>
      <c r="G2270" s="833" t="s">
        <v>2890</v>
      </c>
      <c r="H2270" s="833" t="s">
        <v>606</v>
      </c>
      <c r="I2270" s="833" t="s">
        <v>2891</v>
      </c>
      <c r="J2270" s="833" t="s">
        <v>2892</v>
      </c>
      <c r="K2270" s="833" t="s">
        <v>2893</v>
      </c>
      <c r="L2270" s="836">
        <v>0</v>
      </c>
      <c r="M2270" s="836">
        <v>0</v>
      </c>
      <c r="N2270" s="833">
        <v>4</v>
      </c>
      <c r="O2270" s="837">
        <v>2.5</v>
      </c>
      <c r="P2270" s="836">
        <v>0</v>
      </c>
      <c r="Q2270" s="838"/>
      <c r="R2270" s="833">
        <v>3</v>
      </c>
      <c r="S2270" s="838">
        <v>0.75</v>
      </c>
      <c r="T2270" s="837">
        <v>2</v>
      </c>
      <c r="U2270" s="839">
        <v>0.8</v>
      </c>
    </row>
    <row r="2271" spans="1:21" ht="14.45" customHeight="1" x14ac:dyDescent="0.2">
      <c r="A2271" s="832">
        <v>11</v>
      </c>
      <c r="B2271" s="833" t="s">
        <v>2224</v>
      </c>
      <c r="C2271" s="833" t="s">
        <v>2230</v>
      </c>
      <c r="D2271" s="834" t="s">
        <v>4292</v>
      </c>
      <c r="E2271" s="835" t="s">
        <v>2243</v>
      </c>
      <c r="F2271" s="833" t="s">
        <v>2225</v>
      </c>
      <c r="G2271" s="833" t="s">
        <v>2412</v>
      </c>
      <c r="H2271" s="833" t="s">
        <v>606</v>
      </c>
      <c r="I2271" s="833" t="s">
        <v>2413</v>
      </c>
      <c r="J2271" s="833" t="s">
        <v>2414</v>
      </c>
      <c r="K2271" s="833" t="s">
        <v>2415</v>
      </c>
      <c r="L2271" s="836">
        <v>159.71</v>
      </c>
      <c r="M2271" s="836">
        <v>15332.160000000002</v>
      </c>
      <c r="N2271" s="833">
        <v>96</v>
      </c>
      <c r="O2271" s="837">
        <v>28.5</v>
      </c>
      <c r="P2271" s="836">
        <v>7666.0800000000008</v>
      </c>
      <c r="Q2271" s="838">
        <v>0.5</v>
      </c>
      <c r="R2271" s="833">
        <v>48</v>
      </c>
      <c r="S2271" s="838">
        <v>0.5</v>
      </c>
      <c r="T2271" s="837">
        <v>14.5</v>
      </c>
      <c r="U2271" s="839">
        <v>0.50877192982456143</v>
      </c>
    </row>
    <row r="2272" spans="1:21" ht="14.45" customHeight="1" x14ac:dyDescent="0.2">
      <c r="A2272" s="832">
        <v>11</v>
      </c>
      <c r="B2272" s="833" t="s">
        <v>2224</v>
      </c>
      <c r="C2272" s="833" t="s">
        <v>2230</v>
      </c>
      <c r="D2272" s="834" t="s">
        <v>4292</v>
      </c>
      <c r="E2272" s="835" t="s">
        <v>2243</v>
      </c>
      <c r="F2272" s="833" t="s">
        <v>2225</v>
      </c>
      <c r="G2272" s="833" t="s">
        <v>2313</v>
      </c>
      <c r="H2272" s="833" t="s">
        <v>606</v>
      </c>
      <c r="I2272" s="833" t="s">
        <v>2314</v>
      </c>
      <c r="J2272" s="833" t="s">
        <v>2315</v>
      </c>
      <c r="K2272" s="833" t="s">
        <v>2316</v>
      </c>
      <c r="L2272" s="836">
        <v>91.78</v>
      </c>
      <c r="M2272" s="836">
        <v>5598.5800000000017</v>
      </c>
      <c r="N2272" s="833">
        <v>61</v>
      </c>
      <c r="O2272" s="837">
        <v>30.5</v>
      </c>
      <c r="P2272" s="836">
        <v>2845.1800000000012</v>
      </c>
      <c r="Q2272" s="838">
        <v>0.50819672131147542</v>
      </c>
      <c r="R2272" s="833">
        <v>31</v>
      </c>
      <c r="S2272" s="838">
        <v>0.50819672131147542</v>
      </c>
      <c r="T2272" s="837">
        <v>16</v>
      </c>
      <c r="U2272" s="839">
        <v>0.52459016393442626</v>
      </c>
    </row>
    <row r="2273" spans="1:21" ht="14.45" customHeight="1" x14ac:dyDescent="0.2">
      <c r="A2273" s="832">
        <v>11</v>
      </c>
      <c r="B2273" s="833" t="s">
        <v>2224</v>
      </c>
      <c r="C2273" s="833" t="s">
        <v>2230</v>
      </c>
      <c r="D2273" s="834" t="s">
        <v>4292</v>
      </c>
      <c r="E2273" s="835" t="s">
        <v>2243</v>
      </c>
      <c r="F2273" s="833" t="s">
        <v>2225</v>
      </c>
      <c r="G2273" s="833" t="s">
        <v>2600</v>
      </c>
      <c r="H2273" s="833" t="s">
        <v>606</v>
      </c>
      <c r="I2273" s="833" t="s">
        <v>2601</v>
      </c>
      <c r="J2273" s="833" t="s">
        <v>1040</v>
      </c>
      <c r="K2273" s="833" t="s">
        <v>2602</v>
      </c>
      <c r="L2273" s="836">
        <v>48.09</v>
      </c>
      <c r="M2273" s="836">
        <v>48.09</v>
      </c>
      <c r="N2273" s="833">
        <v>1</v>
      </c>
      <c r="O2273" s="837">
        <v>1</v>
      </c>
      <c r="P2273" s="836"/>
      <c r="Q2273" s="838">
        <v>0</v>
      </c>
      <c r="R2273" s="833"/>
      <c r="S2273" s="838">
        <v>0</v>
      </c>
      <c r="T2273" s="837"/>
      <c r="U2273" s="839">
        <v>0</v>
      </c>
    </row>
    <row r="2274" spans="1:21" ht="14.45" customHeight="1" x14ac:dyDescent="0.2">
      <c r="A2274" s="832">
        <v>11</v>
      </c>
      <c r="B2274" s="833" t="s">
        <v>2224</v>
      </c>
      <c r="C2274" s="833" t="s">
        <v>2230</v>
      </c>
      <c r="D2274" s="834" t="s">
        <v>4292</v>
      </c>
      <c r="E2274" s="835" t="s">
        <v>2243</v>
      </c>
      <c r="F2274" s="833" t="s">
        <v>2225</v>
      </c>
      <c r="G2274" s="833" t="s">
        <v>2600</v>
      </c>
      <c r="H2274" s="833" t="s">
        <v>606</v>
      </c>
      <c r="I2274" s="833" t="s">
        <v>2601</v>
      </c>
      <c r="J2274" s="833" t="s">
        <v>1040</v>
      </c>
      <c r="K2274" s="833" t="s">
        <v>2602</v>
      </c>
      <c r="L2274" s="836">
        <v>42.14</v>
      </c>
      <c r="M2274" s="836">
        <v>126.42</v>
      </c>
      <c r="N2274" s="833">
        <v>3</v>
      </c>
      <c r="O2274" s="837">
        <v>2.5</v>
      </c>
      <c r="P2274" s="836">
        <v>42.14</v>
      </c>
      <c r="Q2274" s="838">
        <v>0.33333333333333331</v>
      </c>
      <c r="R2274" s="833">
        <v>1</v>
      </c>
      <c r="S2274" s="838">
        <v>0.33333333333333331</v>
      </c>
      <c r="T2274" s="837">
        <v>0.5</v>
      </c>
      <c r="U2274" s="839">
        <v>0.2</v>
      </c>
    </row>
    <row r="2275" spans="1:21" ht="14.45" customHeight="1" x14ac:dyDescent="0.2">
      <c r="A2275" s="832">
        <v>11</v>
      </c>
      <c r="B2275" s="833" t="s">
        <v>2224</v>
      </c>
      <c r="C2275" s="833" t="s">
        <v>2230</v>
      </c>
      <c r="D2275" s="834" t="s">
        <v>4292</v>
      </c>
      <c r="E2275" s="835" t="s">
        <v>2243</v>
      </c>
      <c r="F2275" s="833" t="s">
        <v>2225</v>
      </c>
      <c r="G2275" s="833" t="s">
        <v>3615</v>
      </c>
      <c r="H2275" s="833" t="s">
        <v>606</v>
      </c>
      <c r="I2275" s="833" t="s">
        <v>3616</v>
      </c>
      <c r="J2275" s="833" t="s">
        <v>3617</v>
      </c>
      <c r="K2275" s="833" t="s">
        <v>3618</v>
      </c>
      <c r="L2275" s="836">
        <v>76.180000000000007</v>
      </c>
      <c r="M2275" s="836">
        <v>152.36000000000001</v>
      </c>
      <c r="N2275" s="833">
        <v>2</v>
      </c>
      <c r="O2275" s="837">
        <v>2</v>
      </c>
      <c r="P2275" s="836">
        <v>152.36000000000001</v>
      </c>
      <c r="Q2275" s="838">
        <v>1</v>
      </c>
      <c r="R2275" s="833">
        <v>2</v>
      </c>
      <c r="S2275" s="838">
        <v>1</v>
      </c>
      <c r="T2275" s="837">
        <v>2</v>
      </c>
      <c r="U2275" s="839">
        <v>1</v>
      </c>
    </row>
    <row r="2276" spans="1:21" ht="14.45" customHeight="1" x14ac:dyDescent="0.2">
      <c r="A2276" s="832">
        <v>11</v>
      </c>
      <c r="B2276" s="833" t="s">
        <v>2224</v>
      </c>
      <c r="C2276" s="833" t="s">
        <v>2230</v>
      </c>
      <c r="D2276" s="834" t="s">
        <v>4292</v>
      </c>
      <c r="E2276" s="835" t="s">
        <v>2243</v>
      </c>
      <c r="F2276" s="833" t="s">
        <v>2225</v>
      </c>
      <c r="G2276" s="833" t="s">
        <v>2913</v>
      </c>
      <c r="H2276" s="833" t="s">
        <v>606</v>
      </c>
      <c r="I2276" s="833" t="s">
        <v>3111</v>
      </c>
      <c r="J2276" s="833" t="s">
        <v>3112</v>
      </c>
      <c r="K2276" s="833" t="s">
        <v>990</v>
      </c>
      <c r="L2276" s="836">
        <v>111.72</v>
      </c>
      <c r="M2276" s="836">
        <v>893.76</v>
      </c>
      <c r="N2276" s="833">
        <v>8</v>
      </c>
      <c r="O2276" s="837">
        <v>3</v>
      </c>
      <c r="P2276" s="836">
        <v>223.44</v>
      </c>
      <c r="Q2276" s="838">
        <v>0.25</v>
      </c>
      <c r="R2276" s="833">
        <v>2</v>
      </c>
      <c r="S2276" s="838">
        <v>0.25</v>
      </c>
      <c r="T2276" s="837">
        <v>1</v>
      </c>
      <c r="U2276" s="839">
        <v>0.33333333333333331</v>
      </c>
    </row>
    <row r="2277" spans="1:21" ht="14.45" customHeight="1" x14ac:dyDescent="0.2">
      <c r="A2277" s="832">
        <v>11</v>
      </c>
      <c r="B2277" s="833" t="s">
        <v>2224</v>
      </c>
      <c r="C2277" s="833" t="s">
        <v>2230</v>
      </c>
      <c r="D2277" s="834" t="s">
        <v>4292</v>
      </c>
      <c r="E2277" s="835" t="s">
        <v>2243</v>
      </c>
      <c r="F2277" s="833" t="s">
        <v>2225</v>
      </c>
      <c r="G2277" s="833" t="s">
        <v>2353</v>
      </c>
      <c r="H2277" s="833" t="s">
        <v>606</v>
      </c>
      <c r="I2277" s="833" t="s">
        <v>2354</v>
      </c>
      <c r="J2277" s="833" t="s">
        <v>2355</v>
      </c>
      <c r="K2277" s="833" t="s">
        <v>2356</v>
      </c>
      <c r="L2277" s="836">
        <v>132.97999999999999</v>
      </c>
      <c r="M2277" s="836">
        <v>1329.8</v>
      </c>
      <c r="N2277" s="833">
        <v>10</v>
      </c>
      <c r="O2277" s="837">
        <v>4</v>
      </c>
      <c r="P2277" s="836">
        <v>132.97999999999999</v>
      </c>
      <c r="Q2277" s="838">
        <v>9.9999999999999992E-2</v>
      </c>
      <c r="R2277" s="833">
        <v>1</v>
      </c>
      <c r="S2277" s="838">
        <v>0.1</v>
      </c>
      <c r="T2277" s="837">
        <v>1</v>
      </c>
      <c r="U2277" s="839">
        <v>0.25</v>
      </c>
    </row>
    <row r="2278" spans="1:21" ht="14.45" customHeight="1" x14ac:dyDescent="0.2">
      <c r="A2278" s="832">
        <v>11</v>
      </c>
      <c r="B2278" s="833" t="s">
        <v>2224</v>
      </c>
      <c r="C2278" s="833" t="s">
        <v>2230</v>
      </c>
      <c r="D2278" s="834" t="s">
        <v>4292</v>
      </c>
      <c r="E2278" s="835" t="s">
        <v>2243</v>
      </c>
      <c r="F2278" s="833" t="s">
        <v>2225</v>
      </c>
      <c r="G2278" s="833" t="s">
        <v>2426</v>
      </c>
      <c r="H2278" s="833" t="s">
        <v>606</v>
      </c>
      <c r="I2278" s="833" t="s">
        <v>2427</v>
      </c>
      <c r="J2278" s="833" t="s">
        <v>2428</v>
      </c>
      <c r="K2278" s="833" t="s">
        <v>2429</v>
      </c>
      <c r="L2278" s="836">
        <v>1776.68</v>
      </c>
      <c r="M2278" s="836">
        <v>1776.68</v>
      </c>
      <c r="N2278" s="833">
        <v>1</v>
      </c>
      <c r="O2278" s="837">
        <v>1</v>
      </c>
      <c r="P2278" s="836">
        <v>1776.68</v>
      </c>
      <c r="Q2278" s="838">
        <v>1</v>
      </c>
      <c r="R2278" s="833">
        <v>1</v>
      </c>
      <c r="S2278" s="838">
        <v>1</v>
      </c>
      <c r="T2278" s="837">
        <v>1</v>
      </c>
      <c r="U2278" s="839">
        <v>1</v>
      </c>
    </row>
    <row r="2279" spans="1:21" ht="14.45" customHeight="1" x14ac:dyDescent="0.2">
      <c r="A2279" s="832">
        <v>11</v>
      </c>
      <c r="B2279" s="833" t="s">
        <v>2224</v>
      </c>
      <c r="C2279" s="833" t="s">
        <v>2230</v>
      </c>
      <c r="D2279" s="834" t="s">
        <v>4292</v>
      </c>
      <c r="E2279" s="835" t="s">
        <v>2243</v>
      </c>
      <c r="F2279" s="833" t="s">
        <v>2225</v>
      </c>
      <c r="G2279" s="833" t="s">
        <v>2331</v>
      </c>
      <c r="H2279" s="833" t="s">
        <v>606</v>
      </c>
      <c r="I2279" s="833" t="s">
        <v>2931</v>
      </c>
      <c r="J2279" s="833" t="s">
        <v>843</v>
      </c>
      <c r="K2279" s="833" t="s">
        <v>2932</v>
      </c>
      <c r="L2279" s="836">
        <v>0</v>
      </c>
      <c r="M2279" s="836">
        <v>0</v>
      </c>
      <c r="N2279" s="833">
        <v>1</v>
      </c>
      <c r="O2279" s="837">
        <v>0.5</v>
      </c>
      <c r="P2279" s="836">
        <v>0</v>
      </c>
      <c r="Q2279" s="838"/>
      <c r="R2279" s="833">
        <v>1</v>
      </c>
      <c r="S2279" s="838">
        <v>1</v>
      </c>
      <c r="T2279" s="837">
        <v>0.5</v>
      </c>
      <c r="U2279" s="839">
        <v>1</v>
      </c>
    </row>
    <row r="2280" spans="1:21" ht="14.45" customHeight="1" x14ac:dyDescent="0.2">
      <c r="A2280" s="832">
        <v>11</v>
      </c>
      <c r="B2280" s="833" t="s">
        <v>2224</v>
      </c>
      <c r="C2280" s="833" t="s">
        <v>2230</v>
      </c>
      <c r="D2280" s="834" t="s">
        <v>4292</v>
      </c>
      <c r="E2280" s="835" t="s">
        <v>2243</v>
      </c>
      <c r="F2280" s="833" t="s">
        <v>2225</v>
      </c>
      <c r="G2280" s="833" t="s">
        <v>2430</v>
      </c>
      <c r="H2280" s="833" t="s">
        <v>650</v>
      </c>
      <c r="I2280" s="833" t="s">
        <v>3625</v>
      </c>
      <c r="J2280" s="833" t="s">
        <v>2097</v>
      </c>
      <c r="K2280" s="833" t="s">
        <v>3626</v>
      </c>
      <c r="L2280" s="836">
        <v>46.99</v>
      </c>
      <c r="M2280" s="836">
        <v>140.97</v>
      </c>
      <c r="N2280" s="833">
        <v>3</v>
      </c>
      <c r="O2280" s="837">
        <v>3</v>
      </c>
      <c r="P2280" s="836">
        <v>93.98</v>
      </c>
      <c r="Q2280" s="838">
        <v>0.66666666666666674</v>
      </c>
      <c r="R2280" s="833">
        <v>2</v>
      </c>
      <c r="S2280" s="838">
        <v>0.66666666666666663</v>
      </c>
      <c r="T2280" s="837">
        <v>2</v>
      </c>
      <c r="U2280" s="839">
        <v>0.66666666666666663</v>
      </c>
    </row>
    <row r="2281" spans="1:21" ht="14.45" customHeight="1" x14ac:dyDescent="0.2">
      <c r="A2281" s="832">
        <v>11</v>
      </c>
      <c r="B2281" s="833" t="s">
        <v>2224</v>
      </c>
      <c r="C2281" s="833" t="s">
        <v>2230</v>
      </c>
      <c r="D2281" s="834" t="s">
        <v>4292</v>
      </c>
      <c r="E2281" s="835" t="s">
        <v>2243</v>
      </c>
      <c r="F2281" s="833" t="s">
        <v>2225</v>
      </c>
      <c r="G2281" s="833" t="s">
        <v>3254</v>
      </c>
      <c r="H2281" s="833" t="s">
        <v>650</v>
      </c>
      <c r="I2281" s="833" t="s">
        <v>3255</v>
      </c>
      <c r="J2281" s="833" t="s">
        <v>2062</v>
      </c>
      <c r="K2281" s="833" t="s">
        <v>3256</v>
      </c>
      <c r="L2281" s="836">
        <v>32.869999999999997</v>
      </c>
      <c r="M2281" s="836">
        <v>32.869999999999997</v>
      </c>
      <c r="N2281" s="833">
        <v>1</v>
      </c>
      <c r="O2281" s="837">
        <v>1</v>
      </c>
      <c r="P2281" s="836">
        <v>32.869999999999997</v>
      </c>
      <c r="Q2281" s="838">
        <v>1</v>
      </c>
      <c r="R2281" s="833">
        <v>1</v>
      </c>
      <c r="S2281" s="838">
        <v>1</v>
      </c>
      <c r="T2281" s="837">
        <v>1</v>
      </c>
      <c r="U2281" s="839">
        <v>1</v>
      </c>
    </row>
    <row r="2282" spans="1:21" ht="14.45" customHeight="1" x14ac:dyDescent="0.2">
      <c r="A2282" s="832">
        <v>11</v>
      </c>
      <c r="B2282" s="833" t="s">
        <v>2224</v>
      </c>
      <c r="C2282" s="833" t="s">
        <v>2230</v>
      </c>
      <c r="D2282" s="834" t="s">
        <v>4292</v>
      </c>
      <c r="E2282" s="835" t="s">
        <v>2243</v>
      </c>
      <c r="F2282" s="833" t="s">
        <v>2225</v>
      </c>
      <c r="G2282" s="833" t="s">
        <v>2273</v>
      </c>
      <c r="H2282" s="833" t="s">
        <v>650</v>
      </c>
      <c r="I2282" s="833" t="s">
        <v>1815</v>
      </c>
      <c r="J2282" s="833" t="s">
        <v>771</v>
      </c>
      <c r="K2282" s="833" t="s">
        <v>1816</v>
      </c>
      <c r="L2282" s="836">
        <v>2309.36</v>
      </c>
      <c r="M2282" s="836">
        <v>6928.08</v>
      </c>
      <c r="N2282" s="833">
        <v>3</v>
      </c>
      <c r="O2282" s="837">
        <v>0.5</v>
      </c>
      <c r="P2282" s="836">
        <v>6928.08</v>
      </c>
      <c r="Q2282" s="838">
        <v>1</v>
      </c>
      <c r="R2282" s="833">
        <v>3</v>
      </c>
      <c r="S2282" s="838">
        <v>1</v>
      </c>
      <c r="T2282" s="837">
        <v>0.5</v>
      </c>
      <c r="U2282" s="839">
        <v>1</v>
      </c>
    </row>
    <row r="2283" spans="1:21" ht="14.45" customHeight="1" x14ac:dyDescent="0.2">
      <c r="A2283" s="832">
        <v>11</v>
      </c>
      <c r="B2283" s="833" t="s">
        <v>2224</v>
      </c>
      <c r="C2283" s="833" t="s">
        <v>2230</v>
      </c>
      <c r="D2283" s="834" t="s">
        <v>4292</v>
      </c>
      <c r="E2283" s="835" t="s">
        <v>2243</v>
      </c>
      <c r="F2283" s="833" t="s">
        <v>2225</v>
      </c>
      <c r="G2283" s="833" t="s">
        <v>2273</v>
      </c>
      <c r="H2283" s="833" t="s">
        <v>650</v>
      </c>
      <c r="I2283" s="833" t="s">
        <v>1819</v>
      </c>
      <c r="J2283" s="833" t="s">
        <v>765</v>
      </c>
      <c r="K2283" s="833" t="s">
        <v>1820</v>
      </c>
      <c r="L2283" s="836">
        <v>368.16</v>
      </c>
      <c r="M2283" s="836">
        <v>736.32</v>
      </c>
      <c r="N2283" s="833">
        <v>2</v>
      </c>
      <c r="O2283" s="837">
        <v>1</v>
      </c>
      <c r="P2283" s="836">
        <v>736.32</v>
      </c>
      <c r="Q2283" s="838">
        <v>1</v>
      </c>
      <c r="R2283" s="833">
        <v>2</v>
      </c>
      <c r="S2283" s="838">
        <v>1</v>
      </c>
      <c r="T2283" s="837">
        <v>1</v>
      </c>
      <c r="U2283" s="839">
        <v>1</v>
      </c>
    </row>
    <row r="2284" spans="1:21" ht="14.45" customHeight="1" x14ac:dyDescent="0.2">
      <c r="A2284" s="832">
        <v>11</v>
      </c>
      <c r="B2284" s="833" t="s">
        <v>2224</v>
      </c>
      <c r="C2284" s="833" t="s">
        <v>2230</v>
      </c>
      <c r="D2284" s="834" t="s">
        <v>4292</v>
      </c>
      <c r="E2284" s="835" t="s">
        <v>2243</v>
      </c>
      <c r="F2284" s="833" t="s">
        <v>2225</v>
      </c>
      <c r="G2284" s="833" t="s">
        <v>2273</v>
      </c>
      <c r="H2284" s="833" t="s">
        <v>650</v>
      </c>
      <c r="I2284" s="833" t="s">
        <v>2296</v>
      </c>
      <c r="J2284" s="833" t="s">
        <v>771</v>
      </c>
      <c r="K2284" s="833" t="s">
        <v>2297</v>
      </c>
      <c r="L2284" s="836">
        <v>1385.62</v>
      </c>
      <c r="M2284" s="836">
        <v>5542.48</v>
      </c>
      <c r="N2284" s="833">
        <v>4</v>
      </c>
      <c r="O2284" s="837">
        <v>1.5</v>
      </c>
      <c r="P2284" s="836">
        <v>5542.48</v>
      </c>
      <c r="Q2284" s="838">
        <v>1</v>
      </c>
      <c r="R2284" s="833">
        <v>4</v>
      </c>
      <c r="S2284" s="838">
        <v>1</v>
      </c>
      <c r="T2284" s="837">
        <v>1.5</v>
      </c>
      <c r="U2284" s="839">
        <v>1</v>
      </c>
    </row>
    <row r="2285" spans="1:21" ht="14.45" customHeight="1" x14ac:dyDescent="0.2">
      <c r="A2285" s="832">
        <v>11</v>
      </c>
      <c r="B2285" s="833" t="s">
        <v>2224</v>
      </c>
      <c r="C2285" s="833" t="s">
        <v>2230</v>
      </c>
      <c r="D2285" s="834" t="s">
        <v>4292</v>
      </c>
      <c r="E2285" s="835" t="s">
        <v>2243</v>
      </c>
      <c r="F2285" s="833" t="s">
        <v>2225</v>
      </c>
      <c r="G2285" s="833" t="s">
        <v>2273</v>
      </c>
      <c r="H2285" s="833" t="s">
        <v>650</v>
      </c>
      <c r="I2285" s="833" t="s">
        <v>1821</v>
      </c>
      <c r="J2285" s="833" t="s">
        <v>765</v>
      </c>
      <c r="K2285" s="833" t="s">
        <v>1822</v>
      </c>
      <c r="L2285" s="836">
        <v>736.33</v>
      </c>
      <c r="M2285" s="836">
        <v>79523.640000000058</v>
      </c>
      <c r="N2285" s="833">
        <v>108</v>
      </c>
      <c r="O2285" s="837">
        <v>46</v>
      </c>
      <c r="P2285" s="836">
        <v>64797.040000000052</v>
      </c>
      <c r="Q2285" s="838">
        <v>0.81481481481481488</v>
      </c>
      <c r="R2285" s="833">
        <v>88</v>
      </c>
      <c r="S2285" s="838">
        <v>0.81481481481481477</v>
      </c>
      <c r="T2285" s="837">
        <v>38.5</v>
      </c>
      <c r="U2285" s="839">
        <v>0.83695652173913049</v>
      </c>
    </row>
    <row r="2286" spans="1:21" ht="14.45" customHeight="1" x14ac:dyDescent="0.2">
      <c r="A2286" s="832">
        <v>11</v>
      </c>
      <c r="B2286" s="833" t="s">
        <v>2224</v>
      </c>
      <c r="C2286" s="833" t="s">
        <v>2230</v>
      </c>
      <c r="D2286" s="834" t="s">
        <v>4292</v>
      </c>
      <c r="E2286" s="835" t="s">
        <v>2243</v>
      </c>
      <c r="F2286" s="833" t="s">
        <v>2225</v>
      </c>
      <c r="G2286" s="833" t="s">
        <v>2273</v>
      </c>
      <c r="H2286" s="833" t="s">
        <v>650</v>
      </c>
      <c r="I2286" s="833" t="s">
        <v>1825</v>
      </c>
      <c r="J2286" s="833" t="s">
        <v>765</v>
      </c>
      <c r="K2286" s="833" t="s">
        <v>1826</v>
      </c>
      <c r="L2286" s="836">
        <v>490.89</v>
      </c>
      <c r="M2286" s="836">
        <v>10799.58</v>
      </c>
      <c r="N2286" s="833">
        <v>22</v>
      </c>
      <c r="O2286" s="837">
        <v>9</v>
      </c>
      <c r="P2286" s="836">
        <v>7854.24</v>
      </c>
      <c r="Q2286" s="838">
        <v>0.72727272727272729</v>
      </c>
      <c r="R2286" s="833">
        <v>16</v>
      </c>
      <c r="S2286" s="838">
        <v>0.72727272727272729</v>
      </c>
      <c r="T2286" s="837">
        <v>7</v>
      </c>
      <c r="U2286" s="839">
        <v>0.77777777777777779</v>
      </c>
    </row>
    <row r="2287" spans="1:21" ht="14.45" customHeight="1" x14ac:dyDescent="0.2">
      <c r="A2287" s="832">
        <v>11</v>
      </c>
      <c r="B2287" s="833" t="s">
        <v>2224</v>
      </c>
      <c r="C2287" s="833" t="s">
        <v>2230</v>
      </c>
      <c r="D2287" s="834" t="s">
        <v>4292</v>
      </c>
      <c r="E2287" s="835" t="s">
        <v>2243</v>
      </c>
      <c r="F2287" s="833" t="s">
        <v>2225</v>
      </c>
      <c r="G2287" s="833" t="s">
        <v>2273</v>
      </c>
      <c r="H2287" s="833" t="s">
        <v>650</v>
      </c>
      <c r="I2287" s="833" t="s">
        <v>1823</v>
      </c>
      <c r="J2287" s="833" t="s">
        <v>765</v>
      </c>
      <c r="K2287" s="833" t="s">
        <v>1824</v>
      </c>
      <c r="L2287" s="836">
        <v>1154.68</v>
      </c>
      <c r="M2287" s="836">
        <v>8082.76</v>
      </c>
      <c r="N2287" s="833">
        <v>7</v>
      </c>
      <c r="O2287" s="837">
        <v>2.5</v>
      </c>
      <c r="P2287" s="836">
        <v>4618.72</v>
      </c>
      <c r="Q2287" s="838">
        <v>0.5714285714285714</v>
      </c>
      <c r="R2287" s="833">
        <v>4</v>
      </c>
      <c r="S2287" s="838">
        <v>0.5714285714285714</v>
      </c>
      <c r="T2287" s="837">
        <v>1.5</v>
      </c>
      <c r="U2287" s="839">
        <v>0.6</v>
      </c>
    </row>
    <row r="2288" spans="1:21" ht="14.45" customHeight="1" x14ac:dyDescent="0.2">
      <c r="A2288" s="832">
        <v>11</v>
      </c>
      <c r="B2288" s="833" t="s">
        <v>2224</v>
      </c>
      <c r="C2288" s="833" t="s">
        <v>2230</v>
      </c>
      <c r="D2288" s="834" t="s">
        <v>4292</v>
      </c>
      <c r="E2288" s="835" t="s">
        <v>2243</v>
      </c>
      <c r="F2288" s="833" t="s">
        <v>2225</v>
      </c>
      <c r="G2288" s="833" t="s">
        <v>2273</v>
      </c>
      <c r="H2288" s="833" t="s">
        <v>650</v>
      </c>
      <c r="I2288" s="833" t="s">
        <v>1817</v>
      </c>
      <c r="J2288" s="833" t="s">
        <v>765</v>
      </c>
      <c r="K2288" s="833" t="s">
        <v>1818</v>
      </c>
      <c r="L2288" s="836">
        <v>923.74</v>
      </c>
      <c r="M2288" s="836">
        <v>9237.4</v>
      </c>
      <c r="N2288" s="833">
        <v>10</v>
      </c>
      <c r="O2288" s="837">
        <v>5.5</v>
      </c>
      <c r="P2288" s="836">
        <v>8313.66</v>
      </c>
      <c r="Q2288" s="838">
        <v>0.9</v>
      </c>
      <c r="R2288" s="833">
        <v>9</v>
      </c>
      <c r="S2288" s="838">
        <v>0.9</v>
      </c>
      <c r="T2288" s="837">
        <v>4.5</v>
      </c>
      <c r="U2288" s="839">
        <v>0.81818181818181823</v>
      </c>
    </row>
    <row r="2289" spans="1:21" ht="14.45" customHeight="1" x14ac:dyDescent="0.2">
      <c r="A2289" s="832">
        <v>11</v>
      </c>
      <c r="B2289" s="833" t="s">
        <v>2224</v>
      </c>
      <c r="C2289" s="833" t="s">
        <v>2230</v>
      </c>
      <c r="D2289" s="834" t="s">
        <v>4292</v>
      </c>
      <c r="E2289" s="835" t="s">
        <v>2243</v>
      </c>
      <c r="F2289" s="833" t="s">
        <v>2225</v>
      </c>
      <c r="G2289" s="833" t="s">
        <v>2335</v>
      </c>
      <c r="H2289" s="833" t="s">
        <v>606</v>
      </c>
      <c r="I2289" s="833" t="s">
        <v>2635</v>
      </c>
      <c r="J2289" s="833" t="s">
        <v>668</v>
      </c>
      <c r="K2289" s="833" t="s">
        <v>2636</v>
      </c>
      <c r="L2289" s="836">
        <v>17.62</v>
      </c>
      <c r="M2289" s="836">
        <v>158.58000000000001</v>
      </c>
      <c r="N2289" s="833">
        <v>9</v>
      </c>
      <c r="O2289" s="837">
        <v>7</v>
      </c>
      <c r="P2289" s="836">
        <v>70.48</v>
      </c>
      <c r="Q2289" s="838">
        <v>0.44444444444444442</v>
      </c>
      <c r="R2289" s="833">
        <v>4</v>
      </c>
      <c r="S2289" s="838">
        <v>0.44444444444444442</v>
      </c>
      <c r="T2289" s="837">
        <v>3.5</v>
      </c>
      <c r="U2289" s="839">
        <v>0.5</v>
      </c>
    </row>
    <row r="2290" spans="1:21" ht="14.45" customHeight="1" x14ac:dyDescent="0.2">
      <c r="A2290" s="832">
        <v>11</v>
      </c>
      <c r="B2290" s="833" t="s">
        <v>2224</v>
      </c>
      <c r="C2290" s="833" t="s">
        <v>2230</v>
      </c>
      <c r="D2290" s="834" t="s">
        <v>4292</v>
      </c>
      <c r="E2290" s="835" t="s">
        <v>2243</v>
      </c>
      <c r="F2290" s="833" t="s">
        <v>2225</v>
      </c>
      <c r="G2290" s="833" t="s">
        <v>2335</v>
      </c>
      <c r="H2290" s="833" t="s">
        <v>606</v>
      </c>
      <c r="I2290" s="833" t="s">
        <v>2336</v>
      </c>
      <c r="J2290" s="833" t="s">
        <v>668</v>
      </c>
      <c r="K2290" s="833" t="s">
        <v>2337</v>
      </c>
      <c r="L2290" s="836">
        <v>35.25</v>
      </c>
      <c r="M2290" s="836">
        <v>1339.5</v>
      </c>
      <c r="N2290" s="833">
        <v>38</v>
      </c>
      <c r="O2290" s="837">
        <v>29.5</v>
      </c>
      <c r="P2290" s="836">
        <v>740.25</v>
      </c>
      <c r="Q2290" s="838">
        <v>0.55263157894736847</v>
      </c>
      <c r="R2290" s="833">
        <v>21</v>
      </c>
      <c r="S2290" s="838">
        <v>0.55263157894736847</v>
      </c>
      <c r="T2290" s="837">
        <v>14.5</v>
      </c>
      <c r="U2290" s="839">
        <v>0.49152542372881358</v>
      </c>
    </row>
    <row r="2291" spans="1:21" ht="14.45" customHeight="1" x14ac:dyDescent="0.2">
      <c r="A2291" s="832">
        <v>11</v>
      </c>
      <c r="B2291" s="833" t="s">
        <v>2224</v>
      </c>
      <c r="C2291" s="833" t="s">
        <v>2230</v>
      </c>
      <c r="D2291" s="834" t="s">
        <v>4292</v>
      </c>
      <c r="E2291" s="835" t="s">
        <v>2243</v>
      </c>
      <c r="F2291" s="833" t="s">
        <v>2225</v>
      </c>
      <c r="G2291" s="833" t="s">
        <v>2335</v>
      </c>
      <c r="H2291" s="833" t="s">
        <v>606</v>
      </c>
      <c r="I2291" s="833" t="s">
        <v>2357</v>
      </c>
      <c r="J2291" s="833" t="s">
        <v>668</v>
      </c>
      <c r="K2291" s="833" t="s">
        <v>2358</v>
      </c>
      <c r="L2291" s="836">
        <v>35.25</v>
      </c>
      <c r="M2291" s="836">
        <v>176.25</v>
      </c>
      <c r="N2291" s="833">
        <v>5</v>
      </c>
      <c r="O2291" s="837">
        <v>4.5</v>
      </c>
      <c r="P2291" s="836"/>
      <c r="Q2291" s="838">
        <v>0</v>
      </c>
      <c r="R2291" s="833"/>
      <c r="S2291" s="838">
        <v>0</v>
      </c>
      <c r="T2291" s="837"/>
      <c r="U2291" s="839">
        <v>0</v>
      </c>
    </row>
    <row r="2292" spans="1:21" ht="14.45" customHeight="1" x14ac:dyDescent="0.2">
      <c r="A2292" s="832">
        <v>11</v>
      </c>
      <c r="B2292" s="833" t="s">
        <v>2224</v>
      </c>
      <c r="C2292" s="833" t="s">
        <v>2230</v>
      </c>
      <c r="D2292" s="834" t="s">
        <v>4292</v>
      </c>
      <c r="E2292" s="835" t="s">
        <v>2243</v>
      </c>
      <c r="F2292" s="833" t="s">
        <v>2225</v>
      </c>
      <c r="G2292" s="833" t="s">
        <v>2335</v>
      </c>
      <c r="H2292" s="833" t="s">
        <v>606</v>
      </c>
      <c r="I2292" s="833" t="s">
        <v>2359</v>
      </c>
      <c r="J2292" s="833" t="s">
        <v>2360</v>
      </c>
      <c r="K2292" s="833" t="s">
        <v>2361</v>
      </c>
      <c r="L2292" s="836">
        <v>35.25</v>
      </c>
      <c r="M2292" s="836">
        <v>105.75</v>
      </c>
      <c r="N2292" s="833">
        <v>3</v>
      </c>
      <c r="O2292" s="837">
        <v>3</v>
      </c>
      <c r="P2292" s="836">
        <v>35.25</v>
      </c>
      <c r="Q2292" s="838">
        <v>0.33333333333333331</v>
      </c>
      <c r="R2292" s="833">
        <v>1</v>
      </c>
      <c r="S2292" s="838">
        <v>0.33333333333333331</v>
      </c>
      <c r="T2292" s="837">
        <v>1</v>
      </c>
      <c r="U2292" s="839">
        <v>0.33333333333333331</v>
      </c>
    </row>
    <row r="2293" spans="1:21" ht="14.45" customHeight="1" x14ac:dyDescent="0.2">
      <c r="A2293" s="832">
        <v>11</v>
      </c>
      <c r="B2293" s="833" t="s">
        <v>2224</v>
      </c>
      <c r="C2293" s="833" t="s">
        <v>2230</v>
      </c>
      <c r="D2293" s="834" t="s">
        <v>4292</v>
      </c>
      <c r="E2293" s="835" t="s">
        <v>2243</v>
      </c>
      <c r="F2293" s="833" t="s">
        <v>2225</v>
      </c>
      <c r="G2293" s="833" t="s">
        <v>2335</v>
      </c>
      <c r="H2293" s="833" t="s">
        <v>606</v>
      </c>
      <c r="I2293" s="833" t="s">
        <v>2946</v>
      </c>
      <c r="J2293" s="833" t="s">
        <v>668</v>
      </c>
      <c r="K2293" s="833" t="s">
        <v>2947</v>
      </c>
      <c r="L2293" s="836">
        <v>17.62</v>
      </c>
      <c r="M2293" s="836">
        <v>52.86</v>
      </c>
      <c r="N2293" s="833">
        <v>3</v>
      </c>
      <c r="O2293" s="837">
        <v>2</v>
      </c>
      <c r="P2293" s="836">
        <v>35.24</v>
      </c>
      <c r="Q2293" s="838">
        <v>0.66666666666666674</v>
      </c>
      <c r="R2293" s="833">
        <v>2</v>
      </c>
      <c r="S2293" s="838">
        <v>0.66666666666666663</v>
      </c>
      <c r="T2293" s="837">
        <v>1</v>
      </c>
      <c r="U2293" s="839">
        <v>0.5</v>
      </c>
    </row>
    <row r="2294" spans="1:21" ht="14.45" customHeight="1" x14ac:dyDescent="0.2">
      <c r="A2294" s="832">
        <v>11</v>
      </c>
      <c r="B2294" s="833" t="s">
        <v>2224</v>
      </c>
      <c r="C2294" s="833" t="s">
        <v>2230</v>
      </c>
      <c r="D2294" s="834" t="s">
        <v>4292</v>
      </c>
      <c r="E2294" s="835" t="s">
        <v>2243</v>
      </c>
      <c r="F2294" s="833" t="s">
        <v>2225</v>
      </c>
      <c r="G2294" s="833" t="s">
        <v>4009</v>
      </c>
      <c r="H2294" s="833" t="s">
        <v>606</v>
      </c>
      <c r="I2294" s="833" t="s">
        <v>4010</v>
      </c>
      <c r="J2294" s="833" t="s">
        <v>4011</v>
      </c>
      <c r="K2294" s="833" t="s">
        <v>4012</v>
      </c>
      <c r="L2294" s="836">
        <v>78.33</v>
      </c>
      <c r="M2294" s="836">
        <v>156.66</v>
      </c>
      <c r="N2294" s="833">
        <v>2</v>
      </c>
      <c r="O2294" s="837">
        <v>1</v>
      </c>
      <c r="P2294" s="836">
        <v>156.66</v>
      </c>
      <c r="Q2294" s="838">
        <v>1</v>
      </c>
      <c r="R2294" s="833">
        <v>2</v>
      </c>
      <c r="S2294" s="838">
        <v>1</v>
      </c>
      <c r="T2294" s="837">
        <v>1</v>
      </c>
      <c r="U2294" s="839">
        <v>1</v>
      </c>
    </row>
    <row r="2295" spans="1:21" ht="14.45" customHeight="1" x14ac:dyDescent="0.2">
      <c r="A2295" s="832">
        <v>11</v>
      </c>
      <c r="B2295" s="833" t="s">
        <v>2224</v>
      </c>
      <c r="C2295" s="833" t="s">
        <v>2230</v>
      </c>
      <c r="D2295" s="834" t="s">
        <v>4292</v>
      </c>
      <c r="E2295" s="835" t="s">
        <v>2243</v>
      </c>
      <c r="F2295" s="833" t="s">
        <v>2225</v>
      </c>
      <c r="G2295" s="833" t="s">
        <v>2816</v>
      </c>
      <c r="H2295" s="833" t="s">
        <v>606</v>
      </c>
      <c r="I2295" s="833" t="s">
        <v>3882</v>
      </c>
      <c r="J2295" s="833" t="s">
        <v>778</v>
      </c>
      <c r="K2295" s="833" t="s">
        <v>3883</v>
      </c>
      <c r="L2295" s="836">
        <v>28.81</v>
      </c>
      <c r="M2295" s="836">
        <v>28.81</v>
      </c>
      <c r="N2295" s="833">
        <v>1</v>
      </c>
      <c r="O2295" s="837">
        <v>1</v>
      </c>
      <c r="P2295" s="836">
        <v>28.81</v>
      </c>
      <c r="Q2295" s="838">
        <v>1</v>
      </c>
      <c r="R2295" s="833">
        <v>1</v>
      </c>
      <c r="S2295" s="838">
        <v>1</v>
      </c>
      <c r="T2295" s="837">
        <v>1</v>
      </c>
      <c r="U2295" s="839">
        <v>1</v>
      </c>
    </row>
    <row r="2296" spans="1:21" ht="14.45" customHeight="1" x14ac:dyDescent="0.2">
      <c r="A2296" s="832">
        <v>11</v>
      </c>
      <c r="B2296" s="833" t="s">
        <v>2224</v>
      </c>
      <c r="C2296" s="833" t="s">
        <v>2230</v>
      </c>
      <c r="D2296" s="834" t="s">
        <v>4292</v>
      </c>
      <c r="E2296" s="835" t="s">
        <v>2243</v>
      </c>
      <c r="F2296" s="833" t="s">
        <v>2225</v>
      </c>
      <c r="G2296" s="833" t="s">
        <v>2816</v>
      </c>
      <c r="H2296" s="833" t="s">
        <v>606</v>
      </c>
      <c r="I2296" s="833" t="s">
        <v>3528</v>
      </c>
      <c r="J2296" s="833" t="s">
        <v>3529</v>
      </c>
      <c r="K2296" s="833" t="s">
        <v>3530</v>
      </c>
      <c r="L2296" s="836">
        <v>64.5</v>
      </c>
      <c r="M2296" s="836">
        <v>64.5</v>
      </c>
      <c r="N2296" s="833">
        <v>1</v>
      </c>
      <c r="O2296" s="837">
        <v>0.5</v>
      </c>
      <c r="P2296" s="836"/>
      <c r="Q2296" s="838">
        <v>0</v>
      </c>
      <c r="R2296" s="833"/>
      <c r="S2296" s="838">
        <v>0</v>
      </c>
      <c r="T2296" s="837"/>
      <c r="U2296" s="839">
        <v>0</v>
      </c>
    </row>
    <row r="2297" spans="1:21" ht="14.45" customHeight="1" x14ac:dyDescent="0.2">
      <c r="A2297" s="832">
        <v>11</v>
      </c>
      <c r="B2297" s="833" t="s">
        <v>2224</v>
      </c>
      <c r="C2297" s="833" t="s">
        <v>2230</v>
      </c>
      <c r="D2297" s="834" t="s">
        <v>4292</v>
      </c>
      <c r="E2297" s="835" t="s">
        <v>2243</v>
      </c>
      <c r="F2297" s="833" t="s">
        <v>2225</v>
      </c>
      <c r="G2297" s="833" t="s">
        <v>2956</v>
      </c>
      <c r="H2297" s="833" t="s">
        <v>606</v>
      </c>
      <c r="I2297" s="833" t="s">
        <v>2957</v>
      </c>
      <c r="J2297" s="833" t="s">
        <v>653</v>
      </c>
      <c r="K2297" s="833" t="s">
        <v>2958</v>
      </c>
      <c r="L2297" s="836">
        <v>127.91</v>
      </c>
      <c r="M2297" s="836">
        <v>639.54999999999995</v>
      </c>
      <c r="N2297" s="833">
        <v>5</v>
      </c>
      <c r="O2297" s="837">
        <v>4</v>
      </c>
      <c r="P2297" s="836">
        <v>511.64</v>
      </c>
      <c r="Q2297" s="838">
        <v>0.8</v>
      </c>
      <c r="R2297" s="833">
        <v>4</v>
      </c>
      <c r="S2297" s="838">
        <v>0.8</v>
      </c>
      <c r="T2297" s="837">
        <v>3</v>
      </c>
      <c r="U2297" s="839">
        <v>0.75</v>
      </c>
    </row>
    <row r="2298" spans="1:21" ht="14.45" customHeight="1" x14ac:dyDescent="0.2">
      <c r="A2298" s="832">
        <v>11</v>
      </c>
      <c r="B2298" s="833" t="s">
        <v>2224</v>
      </c>
      <c r="C2298" s="833" t="s">
        <v>2230</v>
      </c>
      <c r="D2298" s="834" t="s">
        <v>4292</v>
      </c>
      <c r="E2298" s="835" t="s">
        <v>2243</v>
      </c>
      <c r="F2298" s="833" t="s">
        <v>2225</v>
      </c>
      <c r="G2298" s="833" t="s">
        <v>2317</v>
      </c>
      <c r="H2298" s="833" t="s">
        <v>650</v>
      </c>
      <c r="I2298" s="833" t="s">
        <v>1908</v>
      </c>
      <c r="J2298" s="833" t="s">
        <v>874</v>
      </c>
      <c r="K2298" s="833" t="s">
        <v>876</v>
      </c>
      <c r="L2298" s="836">
        <v>0</v>
      </c>
      <c r="M2298" s="836">
        <v>0</v>
      </c>
      <c r="N2298" s="833">
        <v>21</v>
      </c>
      <c r="O2298" s="837">
        <v>14.5</v>
      </c>
      <c r="P2298" s="836">
        <v>0</v>
      </c>
      <c r="Q2298" s="838"/>
      <c r="R2298" s="833">
        <v>12</v>
      </c>
      <c r="S2298" s="838">
        <v>0.5714285714285714</v>
      </c>
      <c r="T2298" s="837">
        <v>8.5</v>
      </c>
      <c r="U2298" s="839">
        <v>0.58620689655172409</v>
      </c>
    </row>
    <row r="2299" spans="1:21" ht="14.45" customHeight="1" x14ac:dyDescent="0.2">
      <c r="A2299" s="832">
        <v>11</v>
      </c>
      <c r="B2299" s="833" t="s">
        <v>2224</v>
      </c>
      <c r="C2299" s="833" t="s">
        <v>2230</v>
      </c>
      <c r="D2299" s="834" t="s">
        <v>4292</v>
      </c>
      <c r="E2299" s="835" t="s">
        <v>2243</v>
      </c>
      <c r="F2299" s="833" t="s">
        <v>2225</v>
      </c>
      <c r="G2299" s="833" t="s">
        <v>2317</v>
      </c>
      <c r="H2299" s="833" t="s">
        <v>606</v>
      </c>
      <c r="I2299" s="833" t="s">
        <v>1906</v>
      </c>
      <c r="J2299" s="833" t="s">
        <v>852</v>
      </c>
      <c r="K2299" s="833" t="s">
        <v>855</v>
      </c>
      <c r="L2299" s="836">
        <v>0</v>
      </c>
      <c r="M2299" s="836">
        <v>0</v>
      </c>
      <c r="N2299" s="833">
        <v>1</v>
      </c>
      <c r="O2299" s="837">
        <v>1</v>
      </c>
      <c r="P2299" s="836">
        <v>0</v>
      </c>
      <c r="Q2299" s="838"/>
      <c r="R2299" s="833">
        <v>1</v>
      </c>
      <c r="S2299" s="838">
        <v>1</v>
      </c>
      <c r="T2299" s="837">
        <v>1</v>
      </c>
      <c r="U2299" s="839">
        <v>1</v>
      </c>
    </row>
    <row r="2300" spans="1:21" ht="14.45" customHeight="1" x14ac:dyDescent="0.2">
      <c r="A2300" s="832">
        <v>11</v>
      </c>
      <c r="B2300" s="833" t="s">
        <v>2224</v>
      </c>
      <c r="C2300" s="833" t="s">
        <v>2230</v>
      </c>
      <c r="D2300" s="834" t="s">
        <v>4292</v>
      </c>
      <c r="E2300" s="835" t="s">
        <v>2243</v>
      </c>
      <c r="F2300" s="833" t="s">
        <v>2225</v>
      </c>
      <c r="G2300" s="833" t="s">
        <v>4013</v>
      </c>
      <c r="H2300" s="833" t="s">
        <v>606</v>
      </c>
      <c r="I2300" s="833" t="s">
        <v>4014</v>
      </c>
      <c r="J2300" s="833" t="s">
        <v>4015</v>
      </c>
      <c r="K2300" s="833" t="s">
        <v>4016</v>
      </c>
      <c r="L2300" s="836">
        <v>40.25</v>
      </c>
      <c r="M2300" s="836">
        <v>40.25</v>
      </c>
      <c r="N2300" s="833">
        <v>1</v>
      </c>
      <c r="O2300" s="837">
        <v>1</v>
      </c>
      <c r="P2300" s="836">
        <v>40.25</v>
      </c>
      <c r="Q2300" s="838">
        <v>1</v>
      </c>
      <c r="R2300" s="833">
        <v>1</v>
      </c>
      <c r="S2300" s="838">
        <v>1</v>
      </c>
      <c r="T2300" s="837">
        <v>1</v>
      </c>
      <c r="U2300" s="839">
        <v>1</v>
      </c>
    </row>
    <row r="2301" spans="1:21" ht="14.45" customHeight="1" x14ac:dyDescent="0.2">
      <c r="A2301" s="832">
        <v>11</v>
      </c>
      <c r="B2301" s="833" t="s">
        <v>2224</v>
      </c>
      <c r="C2301" s="833" t="s">
        <v>2230</v>
      </c>
      <c r="D2301" s="834" t="s">
        <v>4292</v>
      </c>
      <c r="E2301" s="835" t="s">
        <v>2243</v>
      </c>
      <c r="F2301" s="833" t="s">
        <v>2225</v>
      </c>
      <c r="G2301" s="833" t="s">
        <v>2977</v>
      </c>
      <c r="H2301" s="833" t="s">
        <v>606</v>
      </c>
      <c r="I2301" s="833" t="s">
        <v>2978</v>
      </c>
      <c r="J2301" s="833" t="s">
        <v>2979</v>
      </c>
      <c r="K2301" s="833" t="s">
        <v>2045</v>
      </c>
      <c r="L2301" s="836">
        <v>38.56</v>
      </c>
      <c r="M2301" s="836">
        <v>77.12</v>
      </c>
      <c r="N2301" s="833">
        <v>2</v>
      </c>
      <c r="O2301" s="837">
        <v>0.5</v>
      </c>
      <c r="P2301" s="836">
        <v>77.12</v>
      </c>
      <c r="Q2301" s="838">
        <v>1</v>
      </c>
      <c r="R2301" s="833">
        <v>2</v>
      </c>
      <c r="S2301" s="838">
        <v>1</v>
      </c>
      <c r="T2301" s="837">
        <v>0.5</v>
      </c>
      <c r="U2301" s="839">
        <v>1</v>
      </c>
    </row>
    <row r="2302" spans="1:21" ht="14.45" customHeight="1" x14ac:dyDescent="0.2">
      <c r="A2302" s="832">
        <v>11</v>
      </c>
      <c r="B2302" s="833" t="s">
        <v>2224</v>
      </c>
      <c r="C2302" s="833" t="s">
        <v>2230</v>
      </c>
      <c r="D2302" s="834" t="s">
        <v>4292</v>
      </c>
      <c r="E2302" s="835" t="s">
        <v>2243</v>
      </c>
      <c r="F2302" s="833" t="s">
        <v>2225</v>
      </c>
      <c r="G2302" s="833" t="s">
        <v>3277</v>
      </c>
      <c r="H2302" s="833" t="s">
        <v>606</v>
      </c>
      <c r="I2302" s="833" t="s">
        <v>3278</v>
      </c>
      <c r="J2302" s="833" t="s">
        <v>3279</v>
      </c>
      <c r="K2302" s="833" t="s">
        <v>3280</v>
      </c>
      <c r="L2302" s="836">
        <v>77.13</v>
      </c>
      <c r="M2302" s="836">
        <v>77.13</v>
      </c>
      <c r="N2302" s="833">
        <v>1</v>
      </c>
      <c r="O2302" s="837">
        <v>0.5</v>
      </c>
      <c r="P2302" s="836">
        <v>77.13</v>
      </c>
      <c r="Q2302" s="838">
        <v>1</v>
      </c>
      <c r="R2302" s="833">
        <v>1</v>
      </c>
      <c r="S2302" s="838">
        <v>1</v>
      </c>
      <c r="T2302" s="837">
        <v>0.5</v>
      </c>
      <c r="U2302" s="839">
        <v>1</v>
      </c>
    </row>
    <row r="2303" spans="1:21" ht="14.45" customHeight="1" x14ac:dyDescent="0.2">
      <c r="A2303" s="832">
        <v>11</v>
      </c>
      <c r="B2303" s="833" t="s">
        <v>2224</v>
      </c>
      <c r="C2303" s="833" t="s">
        <v>2230</v>
      </c>
      <c r="D2303" s="834" t="s">
        <v>4292</v>
      </c>
      <c r="E2303" s="835" t="s">
        <v>2243</v>
      </c>
      <c r="F2303" s="833" t="s">
        <v>2225</v>
      </c>
      <c r="G2303" s="833" t="s">
        <v>2298</v>
      </c>
      <c r="H2303" s="833" t="s">
        <v>606</v>
      </c>
      <c r="I2303" s="833" t="s">
        <v>4017</v>
      </c>
      <c r="J2303" s="833" t="s">
        <v>3349</v>
      </c>
      <c r="K2303" s="833" t="s">
        <v>4018</v>
      </c>
      <c r="L2303" s="836">
        <v>313.2</v>
      </c>
      <c r="M2303" s="836">
        <v>313.2</v>
      </c>
      <c r="N2303" s="833">
        <v>1</v>
      </c>
      <c r="O2303" s="837">
        <v>1</v>
      </c>
      <c r="P2303" s="836">
        <v>313.2</v>
      </c>
      <c r="Q2303" s="838">
        <v>1</v>
      </c>
      <c r="R2303" s="833">
        <v>1</v>
      </c>
      <c r="S2303" s="838">
        <v>1</v>
      </c>
      <c r="T2303" s="837">
        <v>1</v>
      </c>
      <c r="U2303" s="839">
        <v>1</v>
      </c>
    </row>
    <row r="2304" spans="1:21" ht="14.45" customHeight="1" x14ac:dyDescent="0.2">
      <c r="A2304" s="832">
        <v>11</v>
      </c>
      <c r="B2304" s="833" t="s">
        <v>2224</v>
      </c>
      <c r="C2304" s="833" t="s">
        <v>2230</v>
      </c>
      <c r="D2304" s="834" t="s">
        <v>4292</v>
      </c>
      <c r="E2304" s="835" t="s">
        <v>2243</v>
      </c>
      <c r="F2304" s="833" t="s">
        <v>2225</v>
      </c>
      <c r="G2304" s="833" t="s">
        <v>2298</v>
      </c>
      <c r="H2304" s="833" t="s">
        <v>606</v>
      </c>
      <c r="I2304" s="833" t="s">
        <v>4017</v>
      </c>
      <c r="J2304" s="833" t="s">
        <v>3349</v>
      </c>
      <c r="K2304" s="833" t="s">
        <v>4018</v>
      </c>
      <c r="L2304" s="836">
        <v>333.91</v>
      </c>
      <c r="M2304" s="836">
        <v>333.91</v>
      </c>
      <c r="N2304" s="833">
        <v>1</v>
      </c>
      <c r="O2304" s="837">
        <v>0.5</v>
      </c>
      <c r="P2304" s="836"/>
      <c r="Q2304" s="838">
        <v>0</v>
      </c>
      <c r="R2304" s="833"/>
      <c r="S2304" s="838">
        <v>0</v>
      </c>
      <c r="T2304" s="837"/>
      <c r="U2304" s="839">
        <v>0</v>
      </c>
    </row>
    <row r="2305" spans="1:21" ht="14.45" customHeight="1" x14ac:dyDescent="0.2">
      <c r="A2305" s="832">
        <v>11</v>
      </c>
      <c r="B2305" s="833" t="s">
        <v>2224</v>
      </c>
      <c r="C2305" s="833" t="s">
        <v>2230</v>
      </c>
      <c r="D2305" s="834" t="s">
        <v>4292</v>
      </c>
      <c r="E2305" s="835" t="s">
        <v>2243</v>
      </c>
      <c r="F2305" s="833" t="s">
        <v>2225</v>
      </c>
      <c r="G2305" s="833" t="s">
        <v>2298</v>
      </c>
      <c r="H2305" s="833" t="s">
        <v>606</v>
      </c>
      <c r="I2305" s="833" t="s">
        <v>4019</v>
      </c>
      <c r="J2305" s="833" t="s">
        <v>3349</v>
      </c>
      <c r="K2305" s="833" t="s">
        <v>3502</v>
      </c>
      <c r="L2305" s="836">
        <v>46.99</v>
      </c>
      <c r="M2305" s="836">
        <v>46.99</v>
      </c>
      <c r="N2305" s="833">
        <v>1</v>
      </c>
      <c r="O2305" s="837">
        <v>1</v>
      </c>
      <c r="P2305" s="836">
        <v>46.99</v>
      </c>
      <c r="Q2305" s="838">
        <v>1</v>
      </c>
      <c r="R2305" s="833">
        <v>1</v>
      </c>
      <c r="S2305" s="838">
        <v>1</v>
      </c>
      <c r="T2305" s="837">
        <v>1</v>
      </c>
      <c r="U2305" s="839">
        <v>1</v>
      </c>
    </row>
    <row r="2306" spans="1:21" ht="14.45" customHeight="1" x14ac:dyDescent="0.2">
      <c r="A2306" s="832">
        <v>11</v>
      </c>
      <c r="B2306" s="833" t="s">
        <v>2224</v>
      </c>
      <c r="C2306" s="833" t="s">
        <v>2230</v>
      </c>
      <c r="D2306" s="834" t="s">
        <v>4292</v>
      </c>
      <c r="E2306" s="835" t="s">
        <v>2243</v>
      </c>
      <c r="F2306" s="833" t="s">
        <v>2225</v>
      </c>
      <c r="G2306" s="833" t="s">
        <v>2298</v>
      </c>
      <c r="H2306" s="833" t="s">
        <v>606</v>
      </c>
      <c r="I2306" s="833" t="s">
        <v>3351</v>
      </c>
      <c r="J2306" s="833" t="s">
        <v>3352</v>
      </c>
      <c r="K2306" s="833" t="s">
        <v>3353</v>
      </c>
      <c r="L2306" s="836">
        <v>31.32</v>
      </c>
      <c r="M2306" s="836">
        <v>93.960000000000008</v>
      </c>
      <c r="N2306" s="833">
        <v>3</v>
      </c>
      <c r="O2306" s="837">
        <v>1.5</v>
      </c>
      <c r="P2306" s="836">
        <v>62.64</v>
      </c>
      <c r="Q2306" s="838">
        <v>0.66666666666666663</v>
      </c>
      <c r="R2306" s="833">
        <v>2</v>
      </c>
      <c r="S2306" s="838">
        <v>0.66666666666666663</v>
      </c>
      <c r="T2306" s="837">
        <v>0.5</v>
      </c>
      <c r="U2306" s="839">
        <v>0.33333333333333331</v>
      </c>
    </row>
    <row r="2307" spans="1:21" ht="14.45" customHeight="1" x14ac:dyDescent="0.2">
      <c r="A2307" s="832">
        <v>11</v>
      </c>
      <c r="B2307" s="833" t="s">
        <v>2224</v>
      </c>
      <c r="C2307" s="833" t="s">
        <v>2230</v>
      </c>
      <c r="D2307" s="834" t="s">
        <v>4292</v>
      </c>
      <c r="E2307" s="835" t="s">
        <v>2243</v>
      </c>
      <c r="F2307" s="833" t="s">
        <v>2225</v>
      </c>
      <c r="G2307" s="833" t="s">
        <v>2298</v>
      </c>
      <c r="H2307" s="833" t="s">
        <v>606</v>
      </c>
      <c r="I2307" s="833" t="s">
        <v>4020</v>
      </c>
      <c r="J2307" s="833" t="s">
        <v>4021</v>
      </c>
      <c r="K2307" s="833" t="s">
        <v>4022</v>
      </c>
      <c r="L2307" s="836">
        <v>46.99</v>
      </c>
      <c r="M2307" s="836">
        <v>46.99</v>
      </c>
      <c r="N2307" s="833">
        <v>1</v>
      </c>
      <c r="O2307" s="837">
        <v>0.5</v>
      </c>
      <c r="P2307" s="836">
        <v>46.99</v>
      </c>
      <c r="Q2307" s="838">
        <v>1</v>
      </c>
      <c r="R2307" s="833">
        <v>1</v>
      </c>
      <c r="S2307" s="838">
        <v>1</v>
      </c>
      <c r="T2307" s="837">
        <v>0.5</v>
      </c>
      <c r="U2307" s="839">
        <v>1</v>
      </c>
    </row>
    <row r="2308" spans="1:21" ht="14.45" customHeight="1" x14ac:dyDescent="0.2">
      <c r="A2308" s="832">
        <v>11</v>
      </c>
      <c r="B2308" s="833" t="s">
        <v>2224</v>
      </c>
      <c r="C2308" s="833" t="s">
        <v>2230</v>
      </c>
      <c r="D2308" s="834" t="s">
        <v>4292</v>
      </c>
      <c r="E2308" s="835" t="s">
        <v>2243</v>
      </c>
      <c r="F2308" s="833" t="s">
        <v>2225</v>
      </c>
      <c r="G2308" s="833" t="s">
        <v>3185</v>
      </c>
      <c r="H2308" s="833" t="s">
        <v>606</v>
      </c>
      <c r="I2308" s="833" t="s">
        <v>3186</v>
      </c>
      <c r="J2308" s="833" t="s">
        <v>3187</v>
      </c>
      <c r="K2308" s="833" t="s">
        <v>3188</v>
      </c>
      <c r="L2308" s="836">
        <v>941.26</v>
      </c>
      <c r="M2308" s="836">
        <v>5647.56</v>
      </c>
      <c r="N2308" s="833">
        <v>6</v>
      </c>
      <c r="O2308" s="837">
        <v>6</v>
      </c>
      <c r="P2308" s="836">
        <v>5647.56</v>
      </c>
      <c r="Q2308" s="838">
        <v>1</v>
      </c>
      <c r="R2308" s="833">
        <v>6</v>
      </c>
      <c r="S2308" s="838">
        <v>1</v>
      </c>
      <c r="T2308" s="837">
        <v>6</v>
      </c>
      <c r="U2308" s="839">
        <v>1</v>
      </c>
    </row>
    <row r="2309" spans="1:21" ht="14.45" customHeight="1" x14ac:dyDescent="0.2">
      <c r="A2309" s="832">
        <v>11</v>
      </c>
      <c r="B2309" s="833" t="s">
        <v>2224</v>
      </c>
      <c r="C2309" s="833" t="s">
        <v>2230</v>
      </c>
      <c r="D2309" s="834" t="s">
        <v>4292</v>
      </c>
      <c r="E2309" s="835" t="s">
        <v>2243</v>
      </c>
      <c r="F2309" s="833" t="s">
        <v>2225</v>
      </c>
      <c r="G2309" s="833" t="s">
        <v>2447</v>
      </c>
      <c r="H2309" s="833" t="s">
        <v>606</v>
      </c>
      <c r="I2309" s="833" t="s">
        <v>2451</v>
      </c>
      <c r="J2309" s="833" t="s">
        <v>2452</v>
      </c>
      <c r="K2309" s="833" t="s">
        <v>2453</v>
      </c>
      <c r="L2309" s="836">
        <v>177.92</v>
      </c>
      <c r="M2309" s="836">
        <v>533.76</v>
      </c>
      <c r="N2309" s="833">
        <v>3</v>
      </c>
      <c r="O2309" s="837">
        <v>2.5</v>
      </c>
      <c r="P2309" s="836">
        <v>355.84</v>
      </c>
      <c r="Q2309" s="838">
        <v>0.66666666666666663</v>
      </c>
      <c r="R2309" s="833">
        <v>2</v>
      </c>
      <c r="S2309" s="838">
        <v>0.66666666666666663</v>
      </c>
      <c r="T2309" s="837">
        <v>1.5</v>
      </c>
      <c r="U2309" s="839">
        <v>0.6</v>
      </c>
    </row>
    <row r="2310" spans="1:21" ht="14.45" customHeight="1" x14ac:dyDescent="0.2">
      <c r="A2310" s="832">
        <v>11</v>
      </c>
      <c r="B2310" s="833" t="s">
        <v>2224</v>
      </c>
      <c r="C2310" s="833" t="s">
        <v>2230</v>
      </c>
      <c r="D2310" s="834" t="s">
        <v>4292</v>
      </c>
      <c r="E2310" s="835" t="s">
        <v>2243</v>
      </c>
      <c r="F2310" s="833" t="s">
        <v>2225</v>
      </c>
      <c r="G2310" s="833" t="s">
        <v>2447</v>
      </c>
      <c r="H2310" s="833" t="s">
        <v>606</v>
      </c>
      <c r="I2310" s="833" t="s">
        <v>3285</v>
      </c>
      <c r="J2310" s="833" t="s">
        <v>1088</v>
      </c>
      <c r="K2310" s="833" t="s">
        <v>3286</v>
      </c>
      <c r="L2310" s="836">
        <v>0</v>
      </c>
      <c r="M2310" s="836">
        <v>0</v>
      </c>
      <c r="N2310" s="833">
        <v>2</v>
      </c>
      <c r="O2310" s="837">
        <v>1.5</v>
      </c>
      <c r="P2310" s="836">
        <v>0</v>
      </c>
      <c r="Q2310" s="838"/>
      <c r="R2310" s="833">
        <v>1</v>
      </c>
      <c r="S2310" s="838">
        <v>0.5</v>
      </c>
      <c r="T2310" s="837">
        <v>0.5</v>
      </c>
      <c r="U2310" s="839">
        <v>0.33333333333333331</v>
      </c>
    </row>
    <row r="2311" spans="1:21" ht="14.45" customHeight="1" x14ac:dyDescent="0.2">
      <c r="A2311" s="832">
        <v>11</v>
      </c>
      <c r="B2311" s="833" t="s">
        <v>2224</v>
      </c>
      <c r="C2311" s="833" t="s">
        <v>2230</v>
      </c>
      <c r="D2311" s="834" t="s">
        <v>4292</v>
      </c>
      <c r="E2311" s="835" t="s">
        <v>2243</v>
      </c>
      <c r="F2311" s="833" t="s">
        <v>2225</v>
      </c>
      <c r="G2311" s="833" t="s">
        <v>2447</v>
      </c>
      <c r="H2311" s="833" t="s">
        <v>606</v>
      </c>
      <c r="I2311" s="833" t="s">
        <v>2984</v>
      </c>
      <c r="J2311" s="833" t="s">
        <v>2985</v>
      </c>
      <c r="K2311" s="833" t="s">
        <v>2453</v>
      </c>
      <c r="L2311" s="836">
        <v>177.92</v>
      </c>
      <c r="M2311" s="836">
        <v>355.84</v>
      </c>
      <c r="N2311" s="833">
        <v>2</v>
      </c>
      <c r="O2311" s="837">
        <v>2</v>
      </c>
      <c r="P2311" s="836">
        <v>355.84</v>
      </c>
      <c r="Q2311" s="838">
        <v>1</v>
      </c>
      <c r="R2311" s="833">
        <v>2</v>
      </c>
      <c r="S2311" s="838">
        <v>1</v>
      </c>
      <c r="T2311" s="837">
        <v>2</v>
      </c>
      <c r="U2311" s="839">
        <v>1</v>
      </c>
    </row>
    <row r="2312" spans="1:21" ht="14.45" customHeight="1" x14ac:dyDescent="0.2">
      <c r="A2312" s="832">
        <v>11</v>
      </c>
      <c r="B2312" s="833" t="s">
        <v>2224</v>
      </c>
      <c r="C2312" s="833" t="s">
        <v>2230</v>
      </c>
      <c r="D2312" s="834" t="s">
        <v>4292</v>
      </c>
      <c r="E2312" s="835" t="s">
        <v>2243</v>
      </c>
      <c r="F2312" s="833" t="s">
        <v>2225</v>
      </c>
      <c r="G2312" s="833" t="s">
        <v>2447</v>
      </c>
      <c r="H2312" s="833" t="s">
        <v>606</v>
      </c>
      <c r="I2312" s="833" t="s">
        <v>4023</v>
      </c>
      <c r="J2312" s="833" t="s">
        <v>4024</v>
      </c>
      <c r="K2312" s="833" t="s">
        <v>4025</v>
      </c>
      <c r="L2312" s="836">
        <v>318.07</v>
      </c>
      <c r="M2312" s="836">
        <v>318.07</v>
      </c>
      <c r="N2312" s="833">
        <v>1</v>
      </c>
      <c r="O2312" s="837">
        <v>1</v>
      </c>
      <c r="P2312" s="836"/>
      <c r="Q2312" s="838">
        <v>0</v>
      </c>
      <c r="R2312" s="833"/>
      <c r="S2312" s="838">
        <v>0</v>
      </c>
      <c r="T2312" s="837"/>
      <c r="U2312" s="839">
        <v>0</v>
      </c>
    </row>
    <row r="2313" spans="1:21" ht="14.45" customHeight="1" x14ac:dyDescent="0.2">
      <c r="A2313" s="832">
        <v>11</v>
      </c>
      <c r="B2313" s="833" t="s">
        <v>2224</v>
      </c>
      <c r="C2313" s="833" t="s">
        <v>2230</v>
      </c>
      <c r="D2313" s="834" t="s">
        <v>4292</v>
      </c>
      <c r="E2313" s="835" t="s">
        <v>2243</v>
      </c>
      <c r="F2313" s="833" t="s">
        <v>2225</v>
      </c>
      <c r="G2313" s="833" t="s">
        <v>2458</v>
      </c>
      <c r="H2313" s="833" t="s">
        <v>606</v>
      </c>
      <c r="I2313" s="833" t="s">
        <v>2462</v>
      </c>
      <c r="J2313" s="833" t="s">
        <v>2460</v>
      </c>
      <c r="K2313" s="833" t="s">
        <v>2463</v>
      </c>
      <c r="L2313" s="836">
        <v>299.83999999999997</v>
      </c>
      <c r="M2313" s="836">
        <v>299.83999999999997</v>
      </c>
      <c r="N2313" s="833">
        <v>1</v>
      </c>
      <c r="O2313" s="837">
        <v>0.5</v>
      </c>
      <c r="P2313" s="836">
        <v>299.83999999999997</v>
      </c>
      <c r="Q2313" s="838">
        <v>1</v>
      </c>
      <c r="R2313" s="833">
        <v>1</v>
      </c>
      <c r="S2313" s="838">
        <v>1</v>
      </c>
      <c r="T2313" s="837">
        <v>0.5</v>
      </c>
      <c r="U2313" s="839">
        <v>1</v>
      </c>
    </row>
    <row r="2314" spans="1:21" ht="14.45" customHeight="1" x14ac:dyDescent="0.2">
      <c r="A2314" s="832">
        <v>11</v>
      </c>
      <c r="B2314" s="833" t="s">
        <v>2224</v>
      </c>
      <c r="C2314" s="833" t="s">
        <v>2230</v>
      </c>
      <c r="D2314" s="834" t="s">
        <v>4292</v>
      </c>
      <c r="E2314" s="835" t="s">
        <v>2243</v>
      </c>
      <c r="F2314" s="833" t="s">
        <v>2225</v>
      </c>
      <c r="G2314" s="833" t="s">
        <v>2458</v>
      </c>
      <c r="H2314" s="833" t="s">
        <v>606</v>
      </c>
      <c r="I2314" s="833" t="s">
        <v>2467</v>
      </c>
      <c r="J2314" s="833" t="s">
        <v>991</v>
      </c>
      <c r="K2314" s="833" t="s">
        <v>2468</v>
      </c>
      <c r="L2314" s="836">
        <v>50.32</v>
      </c>
      <c r="M2314" s="836">
        <v>452.88</v>
      </c>
      <c r="N2314" s="833">
        <v>9</v>
      </c>
      <c r="O2314" s="837">
        <v>5.5</v>
      </c>
      <c r="P2314" s="836">
        <v>201.28</v>
      </c>
      <c r="Q2314" s="838">
        <v>0.44444444444444448</v>
      </c>
      <c r="R2314" s="833">
        <v>4</v>
      </c>
      <c r="S2314" s="838">
        <v>0.44444444444444442</v>
      </c>
      <c r="T2314" s="837">
        <v>1</v>
      </c>
      <c r="U2314" s="839">
        <v>0.18181818181818182</v>
      </c>
    </row>
    <row r="2315" spans="1:21" ht="14.45" customHeight="1" x14ac:dyDescent="0.2">
      <c r="A2315" s="832">
        <v>11</v>
      </c>
      <c r="B2315" s="833" t="s">
        <v>2224</v>
      </c>
      <c r="C2315" s="833" t="s">
        <v>2230</v>
      </c>
      <c r="D2315" s="834" t="s">
        <v>4292</v>
      </c>
      <c r="E2315" s="835" t="s">
        <v>2243</v>
      </c>
      <c r="F2315" s="833" t="s">
        <v>2225</v>
      </c>
      <c r="G2315" s="833" t="s">
        <v>2458</v>
      </c>
      <c r="H2315" s="833" t="s">
        <v>606</v>
      </c>
      <c r="I2315" s="833" t="s">
        <v>3401</v>
      </c>
      <c r="J2315" s="833" t="s">
        <v>991</v>
      </c>
      <c r="K2315" s="833" t="s">
        <v>3402</v>
      </c>
      <c r="L2315" s="836">
        <v>16.77</v>
      </c>
      <c r="M2315" s="836">
        <v>16.77</v>
      </c>
      <c r="N2315" s="833">
        <v>1</v>
      </c>
      <c r="O2315" s="837">
        <v>1</v>
      </c>
      <c r="P2315" s="836">
        <v>16.77</v>
      </c>
      <c r="Q2315" s="838">
        <v>1</v>
      </c>
      <c r="R2315" s="833">
        <v>1</v>
      </c>
      <c r="S2315" s="838">
        <v>1</v>
      </c>
      <c r="T2315" s="837">
        <v>1</v>
      </c>
      <c r="U2315" s="839">
        <v>1</v>
      </c>
    </row>
    <row r="2316" spans="1:21" ht="14.45" customHeight="1" x14ac:dyDescent="0.2">
      <c r="A2316" s="832">
        <v>11</v>
      </c>
      <c r="B2316" s="833" t="s">
        <v>2224</v>
      </c>
      <c r="C2316" s="833" t="s">
        <v>2230</v>
      </c>
      <c r="D2316" s="834" t="s">
        <v>4292</v>
      </c>
      <c r="E2316" s="835" t="s">
        <v>2243</v>
      </c>
      <c r="F2316" s="833" t="s">
        <v>2225</v>
      </c>
      <c r="G2316" s="833" t="s">
        <v>2342</v>
      </c>
      <c r="H2316" s="833" t="s">
        <v>650</v>
      </c>
      <c r="I2316" s="833" t="s">
        <v>1991</v>
      </c>
      <c r="J2316" s="833" t="s">
        <v>1013</v>
      </c>
      <c r="K2316" s="833" t="s">
        <v>1992</v>
      </c>
      <c r="L2316" s="836">
        <v>154.36000000000001</v>
      </c>
      <c r="M2316" s="836">
        <v>308.72000000000003</v>
      </c>
      <c r="N2316" s="833">
        <v>2</v>
      </c>
      <c r="O2316" s="837">
        <v>2</v>
      </c>
      <c r="P2316" s="836">
        <v>154.36000000000001</v>
      </c>
      <c r="Q2316" s="838">
        <v>0.5</v>
      </c>
      <c r="R2316" s="833">
        <v>1</v>
      </c>
      <c r="S2316" s="838">
        <v>0.5</v>
      </c>
      <c r="T2316" s="837">
        <v>1</v>
      </c>
      <c r="U2316" s="839">
        <v>0.5</v>
      </c>
    </row>
    <row r="2317" spans="1:21" ht="14.45" customHeight="1" x14ac:dyDescent="0.2">
      <c r="A2317" s="832">
        <v>11</v>
      </c>
      <c r="B2317" s="833" t="s">
        <v>2224</v>
      </c>
      <c r="C2317" s="833" t="s">
        <v>2230</v>
      </c>
      <c r="D2317" s="834" t="s">
        <v>4292</v>
      </c>
      <c r="E2317" s="835" t="s">
        <v>2243</v>
      </c>
      <c r="F2317" s="833" t="s">
        <v>2225</v>
      </c>
      <c r="G2317" s="833" t="s">
        <v>2342</v>
      </c>
      <c r="H2317" s="833" t="s">
        <v>650</v>
      </c>
      <c r="I2317" s="833" t="s">
        <v>1993</v>
      </c>
      <c r="J2317" s="833" t="s">
        <v>1994</v>
      </c>
      <c r="K2317" s="833" t="s">
        <v>1995</v>
      </c>
      <c r="L2317" s="836">
        <v>149.52000000000001</v>
      </c>
      <c r="M2317" s="836">
        <v>149.52000000000001</v>
      </c>
      <c r="N2317" s="833">
        <v>1</v>
      </c>
      <c r="O2317" s="837">
        <v>1</v>
      </c>
      <c r="P2317" s="836"/>
      <c r="Q2317" s="838">
        <v>0</v>
      </c>
      <c r="R2317" s="833"/>
      <c r="S2317" s="838">
        <v>0</v>
      </c>
      <c r="T2317" s="837"/>
      <c r="U2317" s="839">
        <v>0</v>
      </c>
    </row>
    <row r="2318" spans="1:21" ht="14.45" customHeight="1" x14ac:dyDescent="0.2">
      <c r="A2318" s="832">
        <v>11</v>
      </c>
      <c r="B2318" s="833" t="s">
        <v>2224</v>
      </c>
      <c r="C2318" s="833" t="s">
        <v>2230</v>
      </c>
      <c r="D2318" s="834" t="s">
        <v>4292</v>
      </c>
      <c r="E2318" s="835" t="s">
        <v>2243</v>
      </c>
      <c r="F2318" s="833" t="s">
        <v>2225</v>
      </c>
      <c r="G2318" s="833" t="s">
        <v>2342</v>
      </c>
      <c r="H2318" s="833" t="s">
        <v>606</v>
      </c>
      <c r="I2318" s="833" t="s">
        <v>2836</v>
      </c>
      <c r="J2318" s="833" t="s">
        <v>1013</v>
      </c>
      <c r="K2318" s="833" t="s">
        <v>1992</v>
      </c>
      <c r="L2318" s="836">
        <v>154.36000000000001</v>
      </c>
      <c r="M2318" s="836">
        <v>463.08000000000004</v>
      </c>
      <c r="N2318" s="833">
        <v>3</v>
      </c>
      <c r="O2318" s="837">
        <v>2</v>
      </c>
      <c r="P2318" s="836">
        <v>463.08000000000004</v>
      </c>
      <c r="Q2318" s="838">
        <v>1</v>
      </c>
      <c r="R2318" s="833">
        <v>3</v>
      </c>
      <c r="S2318" s="838">
        <v>1</v>
      </c>
      <c r="T2318" s="837">
        <v>2</v>
      </c>
      <c r="U2318" s="839">
        <v>1</v>
      </c>
    </row>
    <row r="2319" spans="1:21" ht="14.45" customHeight="1" x14ac:dyDescent="0.2">
      <c r="A2319" s="832">
        <v>11</v>
      </c>
      <c r="B2319" s="833" t="s">
        <v>2224</v>
      </c>
      <c r="C2319" s="833" t="s">
        <v>2230</v>
      </c>
      <c r="D2319" s="834" t="s">
        <v>4292</v>
      </c>
      <c r="E2319" s="835" t="s">
        <v>2243</v>
      </c>
      <c r="F2319" s="833" t="s">
        <v>2225</v>
      </c>
      <c r="G2319" s="833" t="s">
        <v>2338</v>
      </c>
      <c r="H2319" s="833" t="s">
        <v>606</v>
      </c>
      <c r="I2319" s="833" t="s">
        <v>2339</v>
      </c>
      <c r="J2319" s="833" t="s">
        <v>2340</v>
      </c>
      <c r="K2319" s="833" t="s">
        <v>2341</v>
      </c>
      <c r="L2319" s="836">
        <v>0</v>
      </c>
      <c r="M2319" s="836">
        <v>0</v>
      </c>
      <c r="N2319" s="833">
        <v>3</v>
      </c>
      <c r="O2319" s="837">
        <v>2</v>
      </c>
      <c r="P2319" s="836">
        <v>0</v>
      </c>
      <c r="Q2319" s="838"/>
      <c r="R2319" s="833">
        <v>2</v>
      </c>
      <c r="S2319" s="838">
        <v>0.66666666666666663</v>
      </c>
      <c r="T2319" s="837">
        <v>1</v>
      </c>
      <c r="U2319" s="839">
        <v>0.5</v>
      </c>
    </row>
    <row r="2320" spans="1:21" ht="14.45" customHeight="1" x14ac:dyDescent="0.2">
      <c r="A2320" s="832">
        <v>11</v>
      </c>
      <c r="B2320" s="833" t="s">
        <v>2224</v>
      </c>
      <c r="C2320" s="833" t="s">
        <v>2230</v>
      </c>
      <c r="D2320" s="834" t="s">
        <v>4292</v>
      </c>
      <c r="E2320" s="835" t="s">
        <v>2243</v>
      </c>
      <c r="F2320" s="833" t="s">
        <v>2226</v>
      </c>
      <c r="G2320" s="833" t="s">
        <v>2274</v>
      </c>
      <c r="H2320" s="833" t="s">
        <v>606</v>
      </c>
      <c r="I2320" s="833" t="s">
        <v>2368</v>
      </c>
      <c r="J2320" s="833" t="s">
        <v>2276</v>
      </c>
      <c r="K2320" s="833"/>
      <c r="L2320" s="836">
        <v>23.49</v>
      </c>
      <c r="M2320" s="836">
        <v>23.49</v>
      </c>
      <c r="N2320" s="833">
        <v>1</v>
      </c>
      <c r="O2320" s="837">
        <v>1</v>
      </c>
      <c r="P2320" s="836">
        <v>23.49</v>
      </c>
      <c r="Q2320" s="838">
        <v>1</v>
      </c>
      <c r="R2320" s="833">
        <v>1</v>
      </c>
      <c r="S2320" s="838">
        <v>1</v>
      </c>
      <c r="T2320" s="837">
        <v>1</v>
      </c>
      <c r="U2320" s="839">
        <v>1</v>
      </c>
    </row>
    <row r="2321" spans="1:21" ht="14.45" customHeight="1" x14ac:dyDescent="0.2">
      <c r="A2321" s="832">
        <v>11</v>
      </c>
      <c r="B2321" s="833" t="s">
        <v>2224</v>
      </c>
      <c r="C2321" s="833" t="s">
        <v>2230</v>
      </c>
      <c r="D2321" s="834" t="s">
        <v>4292</v>
      </c>
      <c r="E2321" s="835" t="s">
        <v>2243</v>
      </c>
      <c r="F2321" s="833" t="s">
        <v>2226</v>
      </c>
      <c r="G2321" s="833" t="s">
        <v>2274</v>
      </c>
      <c r="H2321" s="833" t="s">
        <v>606</v>
      </c>
      <c r="I2321" s="833" t="s">
        <v>2385</v>
      </c>
      <c r="J2321" s="833" t="s">
        <v>2276</v>
      </c>
      <c r="K2321" s="833"/>
      <c r="L2321" s="836">
        <v>70.48</v>
      </c>
      <c r="M2321" s="836">
        <v>70.48</v>
      </c>
      <c r="N2321" s="833">
        <v>1</v>
      </c>
      <c r="O2321" s="837">
        <v>1</v>
      </c>
      <c r="P2321" s="836">
        <v>70.48</v>
      </c>
      <c r="Q2321" s="838">
        <v>1</v>
      </c>
      <c r="R2321" s="833">
        <v>1</v>
      </c>
      <c r="S2321" s="838">
        <v>1</v>
      </c>
      <c r="T2321" s="837">
        <v>1</v>
      </c>
      <c r="U2321" s="839">
        <v>1</v>
      </c>
    </row>
    <row r="2322" spans="1:21" ht="14.45" customHeight="1" x14ac:dyDescent="0.2">
      <c r="A2322" s="832">
        <v>11</v>
      </c>
      <c r="B2322" s="833" t="s">
        <v>2224</v>
      </c>
      <c r="C2322" s="833" t="s">
        <v>2230</v>
      </c>
      <c r="D2322" s="834" t="s">
        <v>4292</v>
      </c>
      <c r="E2322" s="835" t="s">
        <v>2243</v>
      </c>
      <c r="F2322" s="833" t="s">
        <v>2226</v>
      </c>
      <c r="G2322" s="833" t="s">
        <v>2274</v>
      </c>
      <c r="H2322" s="833" t="s">
        <v>606</v>
      </c>
      <c r="I2322" s="833" t="s">
        <v>4026</v>
      </c>
      <c r="J2322" s="833" t="s">
        <v>2276</v>
      </c>
      <c r="K2322" s="833"/>
      <c r="L2322" s="836">
        <v>0</v>
      </c>
      <c r="M2322" s="836">
        <v>0</v>
      </c>
      <c r="N2322" s="833">
        <v>1</v>
      </c>
      <c r="O2322" s="837">
        <v>1</v>
      </c>
      <c r="P2322" s="836">
        <v>0</v>
      </c>
      <c r="Q2322" s="838"/>
      <c r="R2322" s="833">
        <v>1</v>
      </c>
      <c r="S2322" s="838">
        <v>1</v>
      </c>
      <c r="T2322" s="837">
        <v>1</v>
      </c>
      <c r="U2322" s="839">
        <v>1</v>
      </c>
    </row>
    <row r="2323" spans="1:21" ht="14.45" customHeight="1" x14ac:dyDescent="0.2">
      <c r="A2323" s="832">
        <v>11</v>
      </c>
      <c r="B2323" s="833" t="s">
        <v>2224</v>
      </c>
      <c r="C2323" s="833" t="s">
        <v>2230</v>
      </c>
      <c r="D2323" s="834" t="s">
        <v>4292</v>
      </c>
      <c r="E2323" s="835" t="s">
        <v>2243</v>
      </c>
      <c r="F2323" s="833" t="s">
        <v>2227</v>
      </c>
      <c r="G2323" s="833" t="s">
        <v>2274</v>
      </c>
      <c r="H2323" s="833" t="s">
        <v>606</v>
      </c>
      <c r="I2323" s="833" t="s">
        <v>2302</v>
      </c>
      <c r="J2323" s="833" t="s">
        <v>2311</v>
      </c>
      <c r="K2323" s="833" t="s">
        <v>2324</v>
      </c>
      <c r="L2323" s="836">
        <v>748.12</v>
      </c>
      <c r="M2323" s="836">
        <v>748.12</v>
      </c>
      <c r="N2323" s="833">
        <v>1</v>
      </c>
      <c r="O2323" s="837">
        <v>1</v>
      </c>
      <c r="P2323" s="836">
        <v>748.12</v>
      </c>
      <c r="Q2323" s="838">
        <v>1</v>
      </c>
      <c r="R2323" s="833">
        <v>1</v>
      </c>
      <c r="S2323" s="838">
        <v>1</v>
      </c>
      <c r="T2323" s="837">
        <v>1</v>
      </c>
      <c r="U2323" s="839">
        <v>1</v>
      </c>
    </row>
    <row r="2324" spans="1:21" ht="14.45" customHeight="1" x14ac:dyDescent="0.2">
      <c r="A2324" s="832">
        <v>11</v>
      </c>
      <c r="B2324" s="833" t="s">
        <v>2224</v>
      </c>
      <c r="C2324" s="833" t="s">
        <v>2230</v>
      </c>
      <c r="D2324" s="834" t="s">
        <v>4292</v>
      </c>
      <c r="E2324" s="835" t="s">
        <v>2243</v>
      </c>
      <c r="F2324" s="833" t="s">
        <v>2227</v>
      </c>
      <c r="G2324" s="833" t="s">
        <v>2274</v>
      </c>
      <c r="H2324" s="833" t="s">
        <v>606</v>
      </c>
      <c r="I2324" s="833" t="s">
        <v>2761</v>
      </c>
      <c r="J2324" s="833" t="s">
        <v>2276</v>
      </c>
      <c r="K2324" s="833"/>
      <c r="L2324" s="836">
        <v>1659.44</v>
      </c>
      <c r="M2324" s="836">
        <v>6637.76</v>
      </c>
      <c r="N2324" s="833">
        <v>4</v>
      </c>
      <c r="O2324" s="837">
        <v>4</v>
      </c>
      <c r="P2324" s="836">
        <v>6637.76</v>
      </c>
      <c r="Q2324" s="838">
        <v>1</v>
      </c>
      <c r="R2324" s="833">
        <v>4</v>
      </c>
      <c r="S2324" s="838">
        <v>1</v>
      </c>
      <c r="T2324" s="837">
        <v>4</v>
      </c>
      <c r="U2324" s="839">
        <v>1</v>
      </c>
    </row>
    <row r="2325" spans="1:21" ht="14.45" customHeight="1" x14ac:dyDescent="0.2">
      <c r="A2325" s="832">
        <v>11</v>
      </c>
      <c r="B2325" s="833" t="s">
        <v>2224</v>
      </c>
      <c r="C2325" s="833" t="s">
        <v>2230</v>
      </c>
      <c r="D2325" s="834" t="s">
        <v>4292</v>
      </c>
      <c r="E2325" s="835" t="s">
        <v>2243</v>
      </c>
      <c r="F2325" s="833" t="s">
        <v>2227</v>
      </c>
      <c r="G2325" s="833" t="s">
        <v>2274</v>
      </c>
      <c r="H2325" s="833" t="s">
        <v>606</v>
      </c>
      <c r="I2325" s="833" t="s">
        <v>2349</v>
      </c>
      <c r="J2325" s="833" t="s">
        <v>2276</v>
      </c>
      <c r="K2325" s="833"/>
      <c r="L2325" s="836">
        <v>1000</v>
      </c>
      <c r="M2325" s="836">
        <v>1000</v>
      </c>
      <c r="N2325" s="833">
        <v>1</v>
      </c>
      <c r="O2325" s="837">
        <v>1</v>
      </c>
      <c r="P2325" s="836">
        <v>1000</v>
      </c>
      <c r="Q2325" s="838">
        <v>1</v>
      </c>
      <c r="R2325" s="833">
        <v>1</v>
      </c>
      <c r="S2325" s="838">
        <v>1</v>
      </c>
      <c r="T2325" s="837">
        <v>1</v>
      </c>
      <c r="U2325" s="839">
        <v>1</v>
      </c>
    </row>
    <row r="2326" spans="1:21" ht="14.45" customHeight="1" x14ac:dyDescent="0.2">
      <c r="A2326" s="832">
        <v>11</v>
      </c>
      <c r="B2326" s="833" t="s">
        <v>2224</v>
      </c>
      <c r="C2326" s="833" t="s">
        <v>2230</v>
      </c>
      <c r="D2326" s="834" t="s">
        <v>4292</v>
      </c>
      <c r="E2326" s="835" t="s">
        <v>2243</v>
      </c>
      <c r="F2326" s="833" t="s">
        <v>2227</v>
      </c>
      <c r="G2326" s="833" t="s">
        <v>2274</v>
      </c>
      <c r="H2326" s="833" t="s">
        <v>606</v>
      </c>
      <c r="I2326" s="833" t="s">
        <v>2473</v>
      </c>
      <c r="J2326" s="833" t="s">
        <v>2276</v>
      </c>
      <c r="K2326" s="833"/>
      <c r="L2326" s="836">
        <v>180</v>
      </c>
      <c r="M2326" s="836">
        <v>180</v>
      </c>
      <c r="N2326" s="833">
        <v>1</v>
      </c>
      <c r="O2326" s="837">
        <v>1</v>
      </c>
      <c r="P2326" s="836"/>
      <c r="Q2326" s="838">
        <v>0</v>
      </c>
      <c r="R2326" s="833"/>
      <c r="S2326" s="838">
        <v>0</v>
      </c>
      <c r="T2326" s="837"/>
      <c r="U2326" s="839">
        <v>0</v>
      </c>
    </row>
    <row r="2327" spans="1:21" ht="14.45" customHeight="1" x14ac:dyDescent="0.2">
      <c r="A2327" s="832">
        <v>11</v>
      </c>
      <c r="B2327" s="833" t="s">
        <v>2224</v>
      </c>
      <c r="C2327" s="833" t="s">
        <v>2230</v>
      </c>
      <c r="D2327" s="834" t="s">
        <v>4292</v>
      </c>
      <c r="E2327" s="835" t="s">
        <v>2243</v>
      </c>
      <c r="F2327" s="833" t="s">
        <v>2227</v>
      </c>
      <c r="G2327" s="833" t="s">
        <v>2274</v>
      </c>
      <c r="H2327" s="833" t="s">
        <v>606</v>
      </c>
      <c r="I2327" s="833" t="s">
        <v>2345</v>
      </c>
      <c r="J2327" s="833" t="s">
        <v>2276</v>
      </c>
      <c r="K2327" s="833"/>
      <c r="L2327" s="836">
        <v>200</v>
      </c>
      <c r="M2327" s="836">
        <v>400</v>
      </c>
      <c r="N2327" s="833">
        <v>2</v>
      </c>
      <c r="O2327" s="837">
        <v>1</v>
      </c>
      <c r="P2327" s="836">
        <v>400</v>
      </c>
      <c r="Q2327" s="838">
        <v>1</v>
      </c>
      <c r="R2327" s="833">
        <v>2</v>
      </c>
      <c r="S2327" s="838">
        <v>1</v>
      </c>
      <c r="T2327" s="837">
        <v>1</v>
      </c>
      <c r="U2327" s="839">
        <v>1</v>
      </c>
    </row>
    <row r="2328" spans="1:21" ht="14.45" customHeight="1" x14ac:dyDescent="0.2">
      <c r="A2328" s="832">
        <v>11</v>
      </c>
      <c r="B2328" s="833" t="s">
        <v>2224</v>
      </c>
      <c r="C2328" s="833" t="s">
        <v>2230</v>
      </c>
      <c r="D2328" s="834" t="s">
        <v>4292</v>
      </c>
      <c r="E2328" s="835" t="s">
        <v>2243</v>
      </c>
      <c r="F2328" s="833" t="s">
        <v>2227</v>
      </c>
      <c r="G2328" s="833" t="s">
        <v>2274</v>
      </c>
      <c r="H2328" s="833" t="s">
        <v>606</v>
      </c>
      <c r="I2328" s="833" t="s">
        <v>2293</v>
      </c>
      <c r="J2328" s="833" t="s">
        <v>2276</v>
      </c>
      <c r="K2328" s="833"/>
      <c r="L2328" s="836">
        <v>278.75</v>
      </c>
      <c r="M2328" s="836">
        <v>3902.5</v>
      </c>
      <c r="N2328" s="833">
        <v>14</v>
      </c>
      <c r="O2328" s="837">
        <v>7</v>
      </c>
      <c r="P2328" s="836">
        <v>3902.5</v>
      </c>
      <c r="Q2328" s="838">
        <v>1</v>
      </c>
      <c r="R2328" s="833">
        <v>14</v>
      </c>
      <c r="S2328" s="838">
        <v>1</v>
      </c>
      <c r="T2328" s="837">
        <v>7</v>
      </c>
      <c r="U2328" s="839">
        <v>1</v>
      </c>
    </row>
    <row r="2329" spans="1:21" ht="14.45" customHeight="1" x14ac:dyDescent="0.2">
      <c r="A2329" s="832">
        <v>11</v>
      </c>
      <c r="B2329" s="833" t="s">
        <v>2224</v>
      </c>
      <c r="C2329" s="833" t="s">
        <v>2230</v>
      </c>
      <c r="D2329" s="834" t="s">
        <v>4292</v>
      </c>
      <c r="E2329" s="835" t="s">
        <v>2243</v>
      </c>
      <c r="F2329" s="833" t="s">
        <v>2227</v>
      </c>
      <c r="G2329" s="833" t="s">
        <v>2274</v>
      </c>
      <c r="H2329" s="833" t="s">
        <v>606</v>
      </c>
      <c r="I2329" s="833" t="s">
        <v>4027</v>
      </c>
      <c r="J2329" s="833" t="s">
        <v>2276</v>
      </c>
      <c r="K2329" s="833"/>
      <c r="L2329" s="836">
        <v>1000</v>
      </c>
      <c r="M2329" s="836">
        <v>2000</v>
      </c>
      <c r="N2329" s="833">
        <v>2</v>
      </c>
      <c r="O2329" s="837">
        <v>2</v>
      </c>
      <c r="P2329" s="836">
        <v>2000</v>
      </c>
      <c r="Q2329" s="838">
        <v>1</v>
      </c>
      <c r="R2329" s="833">
        <v>2</v>
      </c>
      <c r="S2329" s="838">
        <v>1</v>
      </c>
      <c r="T2329" s="837">
        <v>2</v>
      </c>
      <c r="U2329" s="839">
        <v>1</v>
      </c>
    </row>
    <row r="2330" spans="1:21" ht="14.45" customHeight="1" x14ac:dyDescent="0.2">
      <c r="A2330" s="832">
        <v>11</v>
      </c>
      <c r="B2330" s="833" t="s">
        <v>2224</v>
      </c>
      <c r="C2330" s="833" t="s">
        <v>2230</v>
      </c>
      <c r="D2330" s="834" t="s">
        <v>4292</v>
      </c>
      <c r="E2330" s="835" t="s">
        <v>2243</v>
      </c>
      <c r="F2330" s="833" t="s">
        <v>2227</v>
      </c>
      <c r="G2330" s="833" t="s">
        <v>2274</v>
      </c>
      <c r="H2330" s="833" t="s">
        <v>606</v>
      </c>
      <c r="I2330" s="833" t="s">
        <v>4027</v>
      </c>
      <c r="J2330" s="833" t="s">
        <v>4028</v>
      </c>
      <c r="K2330" s="833" t="s">
        <v>3306</v>
      </c>
      <c r="L2330" s="836">
        <v>1000</v>
      </c>
      <c r="M2330" s="836">
        <v>1000</v>
      </c>
      <c r="N2330" s="833">
        <v>1</v>
      </c>
      <c r="O2330" s="837">
        <v>1</v>
      </c>
      <c r="P2330" s="836"/>
      <c r="Q2330" s="838">
        <v>0</v>
      </c>
      <c r="R2330" s="833"/>
      <c r="S2330" s="838">
        <v>0</v>
      </c>
      <c r="T2330" s="837"/>
      <c r="U2330" s="839">
        <v>0</v>
      </c>
    </row>
    <row r="2331" spans="1:21" ht="14.45" customHeight="1" x14ac:dyDescent="0.2">
      <c r="A2331" s="832">
        <v>11</v>
      </c>
      <c r="B2331" s="833" t="s">
        <v>2224</v>
      </c>
      <c r="C2331" s="833" t="s">
        <v>2230</v>
      </c>
      <c r="D2331" s="834" t="s">
        <v>4292</v>
      </c>
      <c r="E2331" s="835" t="s">
        <v>2243</v>
      </c>
      <c r="F2331" s="833" t="s">
        <v>2227</v>
      </c>
      <c r="G2331" s="833" t="s">
        <v>2274</v>
      </c>
      <c r="H2331" s="833" t="s">
        <v>606</v>
      </c>
      <c r="I2331" s="833" t="s">
        <v>2278</v>
      </c>
      <c r="J2331" s="833" t="s">
        <v>2279</v>
      </c>
      <c r="K2331" s="833" t="s">
        <v>2280</v>
      </c>
      <c r="L2331" s="836">
        <v>0</v>
      </c>
      <c r="M2331" s="836">
        <v>0</v>
      </c>
      <c r="N2331" s="833">
        <v>1</v>
      </c>
      <c r="O2331" s="837">
        <v>1</v>
      </c>
      <c r="P2331" s="836"/>
      <c r="Q2331" s="838"/>
      <c r="R2331" s="833"/>
      <c r="S2331" s="838">
        <v>0</v>
      </c>
      <c r="T2331" s="837"/>
      <c r="U2331" s="839">
        <v>0</v>
      </c>
    </row>
    <row r="2332" spans="1:21" ht="14.45" customHeight="1" x14ac:dyDescent="0.2">
      <c r="A2332" s="832">
        <v>11</v>
      </c>
      <c r="B2332" s="833" t="s">
        <v>2224</v>
      </c>
      <c r="C2332" s="833" t="s">
        <v>2230</v>
      </c>
      <c r="D2332" s="834" t="s">
        <v>4292</v>
      </c>
      <c r="E2332" s="835" t="s">
        <v>2243</v>
      </c>
      <c r="F2332" s="833" t="s">
        <v>2227</v>
      </c>
      <c r="G2332" s="833" t="s">
        <v>2274</v>
      </c>
      <c r="H2332" s="833" t="s">
        <v>606</v>
      </c>
      <c r="I2332" s="833" t="s">
        <v>2483</v>
      </c>
      <c r="J2332" s="833" t="s">
        <v>2484</v>
      </c>
      <c r="K2332" s="833" t="s">
        <v>2485</v>
      </c>
      <c r="L2332" s="836">
        <v>0</v>
      </c>
      <c r="M2332" s="836">
        <v>0</v>
      </c>
      <c r="N2332" s="833">
        <v>6</v>
      </c>
      <c r="O2332" s="837">
        <v>6</v>
      </c>
      <c r="P2332" s="836"/>
      <c r="Q2332" s="838"/>
      <c r="R2332" s="833"/>
      <c r="S2332" s="838">
        <v>0</v>
      </c>
      <c r="T2332" s="837"/>
      <c r="U2332" s="839">
        <v>0</v>
      </c>
    </row>
    <row r="2333" spans="1:21" ht="14.45" customHeight="1" x14ac:dyDescent="0.2">
      <c r="A2333" s="832">
        <v>11</v>
      </c>
      <c r="B2333" s="833" t="s">
        <v>2224</v>
      </c>
      <c r="C2333" s="833" t="s">
        <v>2230</v>
      </c>
      <c r="D2333" s="834" t="s">
        <v>4292</v>
      </c>
      <c r="E2333" s="835" t="s">
        <v>2243</v>
      </c>
      <c r="F2333" s="833" t="s">
        <v>2227</v>
      </c>
      <c r="G2333" s="833" t="s">
        <v>2274</v>
      </c>
      <c r="H2333" s="833" t="s">
        <v>606</v>
      </c>
      <c r="I2333" s="833" t="s">
        <v>2486</v>
      </c>
      <c r="J2333" s="833" t="s">
        <v>2487</v>
      </c>
      <c r="K2333" s="833" t="s">
        <v>2488</v>
      </c>
      <c r="L2333" s="836">
        <v>0</v>
      </c>
      <c r="M2333" s="836">
        <v>0</v>
      </c>
      <c r="N2333" s="833">
        <v>357</v>
      </c>
      <c r="O2333" s="837">
        <v>350</v>
      </c>
      <c r="P2333" s="836">
        <v>0</v>
      </c>
      <c r="Q2333" s="838"/>
      <c r="R2333" s="833">
        <v>11</v>
      </c>
      <c r="S2333" s="838">
        <v>3.081232492997199E-2</v>
      </c>
      <c r="T2333" s="837">
        <v>11</v>
      </c>
      <c r="U2333" s="839">
        <v>3.1428571428571431E-2</v>
      </c>
    </row>
    <row r="2334" spans="1:21" ht="14.45" customHeight="1" x14ac:dyDescent="0.2">
      <c r="A2334" s="832">
        <v>11</v>
      </c>
      <c r="B2334" s="833" t="s">
        <v>2224</v>
      </c>
      <c r="C2334" s="833" t="s">
        <v>2230</v>
      </c>
      <c r="D2334" s="834" t="s">
        <v>4292</v>
      </c>
      <c r="E2334" s="835" t="s">
        <v>2243</v>
      </c>
      <c r="F2334" s="833" t="s">
        <v>2227</v>
      </c>
      <c r="G2334" s="833" t="s">
        <v>2274</v>
      </c>
      <c r="H2334" s="833" t="s">
        <v>606</v>
      </c>
      <c r="I2334" s="833" t="s">
        <v>3012</v>
      </c>
      <c r="J2334" s="833" t="s">
        <v>3013</v>
      </c>
      <c r="K2334" s="833" t="s">
        <v>3014</v>
      </c>
      <c r="L2334" s="836">
        <v>400.2</v>
      </c>
      <c r="M2334" s="836">
        <v>1200.5999999999999</v>
      </c>
      <c r="N2334" s="833">
        <v>3</v>
      </c>
      <c r="O2334" s="837">
        <v>3</v>
      </c>
      <c r="P2334" s="836"/>
      <c r="Q2334" s="838">
        <v>0</v>
      </c>
      <c r="R2334" s="833"/>
      <c r="S2334" s="838">
        <v>0</v>
      </c>
      <c r="T2334" s="837"/>
      <c r="U2334" s="839">
        <v>0</v>
      </c>
    </row>
    <row r="2335" spans="1:21" ht="14.45" customHeight="1" x14ac:dyDescent="0.2">
      <c r="A2335" s="832">
        <v>11</v>
      </c>
      <c r="B2335" s="833" t="s">
        <v>2224</v>
      </c>
      <c r="C2335" s="833" t="s">
        <v>2230</v>
      </c>
      <c r="D2335" s="834" t="s">
        <v>4292</v>
      </c>
      <c r="E2335" s="835" t="s">
        <v>2243</v>
      </c>
      <c r="F2335" s="833" t="s">
        <v>2227</v>
      </c>
      <c r="G2335" s="833" t="s">
        <v>2274</v>
      </c>
      <c r="H2335" s="833" t="s">
        <v>606</v>
      </c>
      <c r="I2335" s="833" t="s">
        <v>2347</v>
      </c>
      <c r="J2335" s="833" t="s">
        <v>2348</v>
      </c>
      <c r="K2335" s="833" t="s">
        <v>2280</v>
      </c>
      <c r="L2335" s="836">
        <v>0</v>
      </c>
      <c r="M2335" s="836">
        <v>0</v>
      </c>
      <c r="N2335" s="833">
        <v>2</v>
      </c>
      <c r="O2335" s="837">
        <v>2</v>
      </c>
      <c r="P2335" s="836"/>
      <c r="Q2335" s="838"/>
      <c r="R2335" s="833"/>
      <c r="S2335" s="838">
        <v>0</v>
      </c>
      <c r="T2335" s="837"/>
      <c r="U2335" s="839">
        <v>0</v>
      </c>
    </row>
    <row r="2336" spans="1:21" ht="14.45" customHeight="1" x14ac:dyDescent="0.2">
      <c r="A2336" s="832">
        <v>11</v>
      </c>
      <c r="B2336" s="833" t="s">
        <v>2224</v>
      </c>
      <c r="C2336" s="833" t="s">
        <v>2230</v>
      </c>
      <c r="D2336" s="834" t="s">
        <v>4292</v>
      </c>
      <c r="E2336" s="835" t="s">
        <v>2243</v>
      </c>
      <c r="F2336" s="833" t="s">
        <v>2227</v>
      </c>
      <c r="G2336" s="833" t="s">
        <v>2274</v>
      </c>
      <c r="H2336" s="833" t="s">
        <v>606</v>
      </c>
      <c r="I2336" s="833" t="s">
        <v>3360</v>
      </c>
      <c r="J2336" s="833" t="s">
        <v>2276</v>
      </c>
      <c r="K2336" s="833"/>
      <c r="L2336" s="836">
        <v>1000</v>
      </c>
      <c r="M2336" s="836">
        <v>3000</v>
      </c>
      <c r="N2336" s="833">
        <v>3</v>
      </c>
      <c r="O2336" s="837">
        <v>3</v>
      </c>
      <c r="P2336" s="836">
        <v>3000</v>
      </c>
      <c r="Q2336" s="838">
        <v>1</v>
      </c>
      <c r="R2336" s="833">
        <v>3</v>
      </c>
      <c r="S2336" s="838">
        <v>1</v>
      </c>
      <c r="T2336" s="837">
        <v>3</v>
      </c>
      <c r="U2336" s="839">
        <v>1</v>
      </c>
    </row>
    <row r="2337" spans="1:21" ht="14.45" customHeight="1" x14ac:dyDescent="0.2">
      <c r="A2337" s="832">
        <v>11</v>
      </c>
      <c r="B2337" s="833" t="s">
        <v>2224</v>
      </c>
      <c r="C2337" s="833" t="s">
        <v>2230</v>
      </c>
      <c r="D2337" s="834" t="s">
        <v>4292</v>
      </c>
      <c r="E2337" s="835" t="s">
        <v>2243</v>
      </c>
      <c r="F2337" s="833" t="s">
        <v>2227</v>
      </c>
      <c r="G2337" s="833" t="s">
        <v>2274</v>
      </c>
      <c r="H2337" s="833" t="s">
        <v>606</v>
      </c>
      <c r="I2337" s="833" t="s">
        <v>3360</v>
      </c>
      <c r="J2337" s="833" t="s">
        <v>3382</v>
      </c>
      <c r="K2337" s="833" t="s">
        <v>3383</v>
      </c>
      <c r="L2337" s="836">
        <v>1000</v>
      </c>
      <c r="M2337" s="836">
        <v>1000</v>
      </c>
      <c r="N2337" s="833">
        <v>1</v>
      </c>
      <c r="O2337" s="837">
        <v>1</v>
      </c>
      <c r="P2337" s="836"/>
      <c r="Q2337" s="838">
        <v>0</v>
      </c>
      <c r="R2337" s="833"/>
      <c r="S2337" s="838">
        <v>0</v>
      </c>
      <c r="T2337" s="837"/>
      <c r="U2337" s="839">
        <v>0</v>
      </c>
    </row>
    <row r="2338" spans="1:21" ht="14.45" customHeight="1" x14ac:dyDescent="0.2">
      <c r="A2338" s="832">
        <v>11</v>
      </c>
      <c r="B2338" s="833" t="s">
        <v>2224</v>
      </c>
      <c r="C2338" s="833" t="s">
        <v>2230</v>
      </c>
      <c r="D2338" s="834" t="s">
        <v>4292</v>
      </c>
      <c r="E2338" s="835" t="s">
        <v>2243</v>
      </c>
      <c r="F2338" s="833" t="s">
        <v>2227</v>
      </c>
      <c r="G2338" s="833" t="s">
        <v>2274</v>
      </c>
      <c r="H2338" s="833" t="s">
        <v>606</v>
      </c>
      <c r="I2338" s="833" t="s">
        <v>4029</v>
      </c>
      <c r="J2338" s="833" t="s">
        <v>2276</v>
      </c>
      <c r="K2338" s="833"/>
      <c r="L2338" s="836">
        <v>690</v>
      </c>
      <c r="M2338" s="836">
        <v>690</v>
      </c>
      <c r="N2338" s="833">
        <v>1</v>
      </c>
      <c r="O2338" s="837">
        <v>1</v>
      </c>
      <c r="P2338" s="836"/>
      <c r="Q2338" s="838">
        <v>0</v>
      </c>
      <c r="R2338" s="833"/>
      <c r="S2338" s="838">
        <v>0</v>
      </c>
      <c r="T2338" s="837"/>
      <c r="U2338" s="839">
        <v>0</v>
      </c>
    </row>
    <row r="2339" spans="1:21" ht="14.45" customHeight="1" x14ac:dyDescent="0.2">
      <c r="A2339" s="832">
        <v>11</v>
      </c>
      <c r="B2339" s="833" t="s">
        <v>2224</v>
      </c>
      <c r="C2339" s="833" t="s">
        <v>2230</v>
      </c>
      <c r="D2339" s="834" t="s">
        <v>4292</v>
      </c>
      <c r="E2339" s="835" t="s">
        <v>2243</v>
      </c>
      <c r="F2339" s="833" t="s">
        <v>2227</v>
      </c>
      <c r="G2339" s="833" t="s">
        <v>2274</v>
      </c>
      <c r="H2339" s="833" t="s">
        <v>606</v>
      </c>
      <c r="I2339" s="833" t="s">
        <v>4030</v>
      </c>
      <c r="J2339" s="833" t="s">
        <v>2276</v>
      </c>
      <c r="K2339" s="833"/>
      <c r="L2339" s="836">
        <v>553.15</v>
      </c>
      <c r="M2339" s="836">
        <v>553.15</v>
      </c>
      <c r="N2339" s="833">
        <v>1</v>
      </c>
      <c r="O2339" s="837">
        <v>1</v>
      </c>
      <c r="P2339" s="836"/>
      <c r="Q2339" s="838">
        <v>0</v>
      </c>
      <c r="R2339" s="833"/>
      <c r="S2339" s="838">
        <v>0</v>
      </c>
      <c r="T2339" s="837"/>
      <c r="U2339" s="839">
        <v>0</v>
      </c>
    </row>
    <row r="2340" spans="1:21" ht="14.45" customHeight="1" x14ac:dyDescent="0.2">
      <c r="A2340" s="832">
        <v>11</v>
      </c>
      <c r="B2340" s="833" t="s">
        <v>2224</v>
      </c>
      <c r="C2340" s="833" t="s">
        <v>2230</v>
      </c>
      <c r="D2340" s="834" t="s">
        <v>4292</v>
      </c>
      <c r="E2340" s="835" t="s">
        <v>2243</v>
      </c>
      <c r="F2340" s="833" t="s">
        <v>2227</v>
      </c>
      <c r="G2340" s="833" t="s">
        <v>2274</v>
      </c>
      <c r="H2340" s="833" t="s">
        <v>606</v>
      </c>
      <c r="I2340" s="833" t="s">
        <v>4031</v>
      </c>
      <c r="J2340" s="833" t="s">
        <v>4032</v>
      </c>
      <c r="K2340" s="833"/>
      <c r="L2340" s="836">
        <v>500.25</v>
      </c>
      <c r="M2340" s="836">
        <v>500.25</v>
      </c>
      <c r="N2340" s="833">
        <v>1</v>
      </c>
      <c r="O2340" s="837">
        <v>1</v>
      </c>
      <c r="P2340" s="836">
        <v>500.25</v>
      </c>
      <c r="Q2340" s="838">
        <v>1</v>
      </c>
      <c r="R2340" s="833">
        <v>1</v>
      </c>
      <c r="S2340" s="838">
        <v>1</v>
      </c>
      <c r="T2340" s="837">
        <v>1</v>
      </c>
      <c r="U2340" s="839">
        <v>1</v>
      </c>
    </row>
    <row r="2341" spans="1:21" ht="14.45" customHeight="1" x14ac:dyDescent="0.2">
      <c r="A2341" s="832">
        <v>11</v>
      </c>
      <c r="B2341" s="833" t="s">
        <v>2224</v>
      </c>
      <c r="C2341" s="833" t="s">
        <v>2230</v>
      </c>
      <c r="D2341" s="834" t="s">
        <v>4292</v>
      </c>
      <c r="E2341" s="835" t="s">
        <v>2243</v>
      </c>
      <c r="F2341" s="833" t="s">
        <v>2227</v>
      </c>
      <c r="G2341" s="833" t="s">
        <v>2274</v>
      </c>
      <c r="H2341" s="833" t="s">
        <v>606</v>
      </c>
      <c r="I2341" s="833" t="s">
        <v>2281</v>
      </c>
      <c r="J2341" s="833" t="s">
        <v>2282</v>
      </c>
      <c r="K2341" s="833" t="s">
        <v>2283</v>
      </c>
      <c r="L2341" s="836">
        <v>249.55</v>
      </c>
      <c r="M2341" s="836">
        <v>499.1</v>
      </c>
      <c r="N2341" s="833">
        <v>2</v>
      </c>
      <c r="O2341" s="837">
        <v>1</v>
      </c>
      <c r="P2341" s="836">
        <v>499.1</v>
      </c>
      <c r="Q2341" s="838">
        <v>1</v>
      </c>
      <c r="R2341" s="833">
        <v>2</v>
      </c>
      <c r="S2341" s="838">
        <v>1</v>
      </c>
      <c r="T2341" s="837">
        <v>1</v>
      </c>
      <c r="U2341" s="839">
        <v>1</v>
      </c>
    </row>
    <row r="2342" spans="1:21" ht="14.45" customHeight="1" x14ac:dyDescent="0.2">
      <c r="A2342" s="832">
        <v>11</v>
      </c>
      <c r="B2342" s="833" t="s">
        <v>2224</v>
      </c>
      <c r="C2342" s="833" t="s">
        <v>2230</v>
      </c>
      <c r="D2342" s="834" t="s">
        <v>4292</v>
      </c>
      <c r="E2342" s="835" t="s">
        <v>2243</v>
      </c>
      <c r="F2342" s="833" t="s">
        <v>2227</v>
      </c>
      <c r="G2342" s="833" t="s">
        <v>2274</v>
      </c>
      <c r="H2342" s="833" t="s">
        <v>606</v>
      </c>
      <c r="I2342" s="833" t="s">
        <v>2284</v>
      </c>
      <c r="J2342" s="833" t="s">
        <v>2285</v>
      </c>
      <c r="K2342" s="833" t="s">
        <v>2286</v>
      </c>
      <c r="L2342" s="836">
        <v>400.2</v>
      </c>
      <c r="M2342" s="836">
        <v>1600.8</v>
      </c>
      <c r="N2342" s="833">
        <v>4</v>
      </c>
      <c r="O2342" s="837">
        <v>3</v>
      </c>
      <c r="P2342" s="836">
        <v>800.4</v>
      </c>
      <c r="Q2342" s="838">
        <v>0.5</v>
      </c>
      <c r="R2342" s="833">
        <v>2</v>
      </c>
      <c r="S2342" s="838">
        <v>0.5</v>
      </c>
      <c r="T2342" s="837">
        <v>2</v>
      </c>
      <c r="U2342" s="839">
        <v>0.66666666666666663</v>
      </c>
    </row>
    <row r="2343" spans="1:21" ht="14.45" customHeight="1" x14ac:dyDescent="0.2">
      <c r="A2343" s="832">
        <v>11</v>
      </c>
      <c r="B2343" s="833" t="s">
        <v>2224</v>
      </c>
      <c r="C2343" s="833" t="s">
        <v>2230</v>
      </c>
      <c r="D2343" s="834" t="s">
        <v>4292</v>
      </c>
      <c r="E2343" s="835" t="s">
        <v>2243</v>
      </c>
      <c r="F2343" s="833" t="s">
        <v>2227</v>
      </c>
      <c r="G2343" s="833" t="s">
        <v>2274</v>
      </c>
      <c r="H2343" s="833" t="s">
        <v>606</v>
      </c>
      <c r="I2343" s="833" t="s">
        <v>4033</v>
      </c>
      <c r="J2343" s="833" t="s">
        <v>4034</v>
      </c>
      <c r="K2343" s="833" t="s">
        <v>4035</v>
      </c>
      <c r="L2343" s="836">
        <v>600.29999999999995</v>
      </c>
      <c r="M2343" s="836">
        <v>600.29999999999995</v>
      </c>
      <c r="N2343" s="833">
        <v>1</v>
      </c>
      <c r="O2343" s="837">
        <v>1</v>
      </c>
      <c r="P2343" s="836">
        <v>600.29999999999995</v>
      </c>
      <c r="Q2343" s="838">
        <v>1</v>
      </c>
      <c r="R2343" s="833">
        <v>1</v>
      </c>
      <c r="S2343" s="838">
        <v>1</v>
      </c>
      <c r="T2343" s="837">
        <v>1</v>
      </c>
      <c r="U2343" s="839">
        <v>1</v>
      </c>
    </row>
    <row r="2344" spans="1:21" ht="14.45" customHeight="1" x14ac:dyDescent="0.2">
      <c r="A2344" s="832">
        <v>11</v>
      </c>
      <c r="B2344" s="833" t="s">
        <v>2224</v>
      </c>
      <c r="C2344" s="833" t="s">
        <v>2230</v>
      </c>
      <c r="D2344" s="834" t="s">
        <v>4292</v>
      </c>
      <c r="E2344" s="835" t="s">
        <v>2243</v>
      </c>
      <c r="F2344" s="833" t="s">
        <v>2227</v>
      </c>
      <c r="G2344" s="833" t="s">
        <v>2274</v>
      </c>
      <c r="H2344" s="833" t="s">
        <v>606</v>
      </c>
      <c r="I2344" s="833" t="s">
        <v>4036</v>
      </c>
      <c r="J2344" s="833" t="s">
        <v>4037</v>
      </c>
      <c r="K2344" s="833" t="s">
        <v>4038</v>
      </c>
      <c r="L2344" s="836">
        <v>726.84</v>
      </c>
      <c r="M2344" s="836">
        <v>726.84</v>
      </c>
      <c r="N2344" s="833">
        <v>1</v>
      </c>
      <c r="O2344" s="837">
        <v>1</v>
      </c>
      <c r="P2344" s="836">
        <v>726.84</v>
      </c>
      <c r="Q2344" s="838">
        <v>1</v>
      </c>
      <c r="R2344" s="833">
        <v>1</v>
      </c>
      <c r="S2344" s="838">
        <v>1</v>
      </c>
      <c r="T2344" s="837">
        <v>1</v>
      </c>
      <c r="U2344" s="839">
        <v>1</v>
      </c>
    </row>
    <row r="2345" spans="1:21" ht="14.45" customHeight="1" x14ac:dyDescent="0.2">
      <c r="A2345" s="832">
        <v>11</v>
      </c>
      <c r="B2345" s="833" t="s">
        <v>2224</v>
      </c>
      <c r="C2345" s="833" t="s">
        <v>2230</v>
      </c>
      <c r="D2345" s="834" t="s">
        <v>4292</v>
      </c>
      <c r="E2345" s="835" t="s">
        <v>2243</v>
      </c>
      <c r="F2345" s="833" t="s">
        <v>2227</v>
      </c>
      <c r="G2345" s="833" t="s">
        <v>2274</v>
      </c>
      <c r="H2345" s="833" t="s">
        <v>606</v>
      </c>
      <c r="I2345" s="833" t="s">
        <v>2779</v>
      </c>
      <c r="J2345" s="833" t="s">
        <v>2762</v>
      </c>
      <c r="K2345" s="833" t="s">
        <v>2763</v>
      </c>
      <c r="L2345" s="836">
        <v>1382.99</v>
      </c>
      <c r="M2345" s="836">
        <v>1382.99</v>
      </c>
      <c r="N2345" s="833">
        <v>1</v>
      </c>
      <c r="O2345" s="837">
        <v>1</v>
      </c>
      <c r="P2345" s="836">
        <v>1382.99</v>
      </c>
      <c r="Q2345" s="838">
        <v>1</v>
      </c>
      <c r="R2345" s="833">
        <v>1</v>
      </c>
      <c r="S2345" s="838">
        <v>1</v>
      </c>
      <c r="T2345" s="837">
        <v>1</v>
      </c>
      <c r="U2345" s="839">
        <v>1</v>
      </c>
    </row>
    <row r="2346" spans="1:21" ht="14.45" customHeight="1" x14ac:dyDescent="0.2">
      <c r="A2346" s="832">
        <v>11</v>
      </c>
      <c r="B2346" s="833" t="s">
        <v>2224</v>
      </c>
      <c r="C2346" s="833" t="s">
        <v>2230</v>
      </c>
      <c r="D2346" s="834" t="s">
        <v>4292</v>
      </c>
      <c r="E2346" s="835" t="s">
        <v>2243</v>
      </c>
      <c r="F2346" s="833" t="s">
        <v>2227</v>
      </c>
      <c r="G2346" s="833" t="s">
        <v>2703</v>
      </c>
      <c r="H2346" s="833" t="s">
        <v>606</v>
      </c>
      <c r="I2346" s="833" t="s">
        <v>2704</v>
      </c>
      <c r="J2346" s="833" t="s">
        <v>2705</v>
      </c>
      <c r="K2346" s="833" t="s">
        <v>2706</v>
      </c>
      <c r="L2346" s="836">
        <v>0</v>
      </c>
      <c r="M2346" s="836">
        <v>0</v>
      </c>
      <c r="N2346" s="833">
        <v>12</v>
      </c>
      <c r="O2346" s="837">
        <v>12</v>
      </c>
      <c r="P2346" s="836"/>
      <c r="Q2346" s="838"/>
      <c r="R2346" s="833"/>
      <c r="S2346" s="838">
        <v>0</v>
      </c>
      <c r="T2346" s="837"/>
      <c r="U2346" s="839">
        <v>0</v>
      </c>
    </row>
    <row r="2347" spans="1:21" ht="14.45" customHeight="1" x14ac:dyDescent="0.2">
      <c r="A2347" s="832">
        <v>11</v>
      </c>
      <c r="B2347" s="833" t="s">
        <v>2224</v>
      </c>
      <c r="C2347" s="833" t="s">
        <v>2230</v>
      </c>
      <c r="D2347" s="834" t="s">
        <v>4292</v>
      </c>
      <c r="E2347" s="835" t="s">
        <v>2243</v>
      </c>
      <c r="F2347" s="833" t="s">
        <v>2227</v>
      </c>
      <c r="G2347" s="833" t="s">
        <v>4039</v>
      </c>
      <c r="H2347" s="833" t="s">
        <v>606</v>
      </c>
      <c r="I2347" s="833" t="s">
        <v>4040</v>
      </c>
      <c r="J2347" s="833" t="s">
        <v>4041</v>
      </c>
      <c r="K2347" s="833" t="s">
        <v>4042</v>
      </c>
      <c r="L2347" s="836">
        <v>154</v>
      </c>
      <c r="M2347" s="836">
        <v>154</v>
      </c>
      <c r="N2347" s="833">
        <v>1</v>
      </c>
      <c r="O2347" s="837">
        <v>1</v>
      </c>
      <c r="P2347" s="836"/>
      <c r="Q2347" s="838">
        <v>0</v>
      </c>
      <c r="R2347" s="833"/>
      <c r="S2347" s="838">
        <v>0</v>
      </c>
      <c r="T2347" s="837"/>
      <c r="U2347" s="839">
        <v>0</v>
      </c>
    </row>
    <row r="2348" spans="1:21" ht="14.45" customHeight="1" x14ac:dyDescent="0.2">
      <c r="A2348" s="832">
        <v>11</v>
      </c>
      <c r="B2348" s="833" t="s">
        <v>2224</v>
      </c>
      <c r="C2348" s="833" t="s">
        <v>2230</v>
      </c>
      <c r="D2348" s="834" t="s">
        <v>4292</v>
      </c>
      <c r="E2348" s="835" t="s">
        <v>2243</v>
      </c>
      <c r="F2348" s="833" t="s">
        <v>2227</v>
      </c>
      <c r="G2348" s="833" t="s">
        <v>2269</v>
      </c>
      <c r="H2348" s="833" t="s">
        <v>606</v>
      </c>
      <c r="I2348" s="833" t="s">
        <v>2302</v>
      </c>
      <c r="J2348" s="833" t="s">
        <v>2311</v>
      </c>
      <c r="K2348" s="833" t="s">
        <v>2324</v>
      </c>
      <c r="L2348" s="836">
        <v>748.12</v>
      </c>
      <c r="M2348" s="836">
        <v>2992.48</v>
      </c>
      <c r="N2348" s="833">
        <v>4</v>
      </c>
      <c r="O2348" s="837">
        <v>4</v>
      </c>
      <c r="P2348" s="836">
        <v>2992.48</v>
      </c>
      <c r="Q2348" s="838">
        <v>1</v>
      </c>
      <c r="R2348" s="833">
        <v>4</v>
      </c>
      <c r="S2348" s="838">
        <v>1</v>
      </c>
      <c r="T2348" s="837">
        <v>4</v>
      </c>
      <c r="U2348" s="839">
        <v>1</v>
      </c>
    </row>
    <row r="2349" spans="1:21" ht="14.45" customHeight="1" x14ac:dyDescent="0.2">
      <c r="A2349" s="832">
        <v>11</v>
      </c>
      <c r="B2349" s="833" t="s">
        <v>2224</v>
      </c>
      <c r="C2349" s="833" t="s">
        <v>2230</v>
      </c>
      <c r="D2349" s="834" t="s">
        <v>4292</v>
      </c>
      <c r="E2349" s="835" t="s">
        <v>2243</v>
      </c>
      <c r="F2349" s="833" t="s">
        <v>2227</v>
      </c>
      <c r="G2349" s="833" t="s">
        <v>2269</v>
      </c>
      <c r="H2349" s="833" t="s">
        <v>606</v>
      </c>
      <c r="I2349" s="833" t="s">
        <v>2349</v>
      </c>
      <c r="J2349" s="833" t="s">
        <v>2350</v>
      </c>
      <c r="K2349" s="833" t="s">
        <v>2351</v>
      </c>
      <c r="L2349" s="836">
        <v>1000</v>
      </c>
      <c r="M2349" s="836">
        <v>1000</v>
      </c>
      <c r="N2349" s="833">
        <v>1</v>
      </c>
      <c r="O2349" s="837">
        <v>1</v>
      </c>
      <c r="P2349" s="836"/>
      <c r="Q2349" s="838">
        <v>0</v>
      </c>
      <c r="R2349" s="833"/>
      <c r="S2349" s="838">
        <v>0</v>
      </c>
      <c r="T2349" s="837"/>
      <c r="U2349" s="839">
        <v>0</v>
      </c>
    </row>
    <row r="2350" spans="1:21" ht="14.45" customHeight="1" x14ac:dyDescent="0.2">
      <c r="A2350" s="832">
        <v>11</v>
      </c>
      <c r="B2350" s="833" t="s">
        <v>2224</v>
      </c>
      <c r="C2350" s="833" t="s">
        <v>2230</v>
      </c>
      <c r="D2350" s="834" t="s">
        <v>4292</v>
      </c>
      <c r="E2350" s="835" t="s">
        <v>2243</v>
      </c>
      <c r="F2350" s="833" t="s">
        <v>2227</v>
      </c>
      <c r="G2350" s="833" t="s">
        <v>2269</v>
      </c>
      <c r="H2350" s="833" t="s">
        <v>606</v>
      </c>
      <c r="I2350" s="833" t="s">
        <v>2270</v>
      </c>
      <c r="J2350" s="833" t="s">
        <v>2271</v>
      </c>
      <c r="K2350" s="833" t="s">
        <v>2272</v>
      </c>
      <c r="L2350" s="836">
        <v>500</v>
      </c>
      <c r="M2350" s="836">
        <v>1500</v>
      </c>
      <c r="N2350" s="833">
        <v>3</v>
      </c>
      <c r="O2350" s="837">
        <v>3</v>
      </c>
      <c r="P2350" s="836">
        <v>1500</v>
      </c>
      <c r="Q2350" s="838">
        <v>1</v>
      </c>
      <c r="R2350" s="833">
        <v>3</v>
      </c>
      <c r="S2350" s="838">
        <v>1</v>
      </c>
      <c r="T2350" s="837">
        <v>3</v>
      </c>
      <c r="U2350" s="839">
        <v>1</v>
      </c>
    </row>
    <row r="2351" spans="1:21" ht="14.45" customHeight="1" x14ac:dyDescent="0.2">
      <c r="A2351" s="832">
        <v>11</v>
      </c>
      <c r="B2351" s="833" t="s">
        <v>2224</v>
      </c>
      <c r="C2351" s="833" t="s">
        <v>2230</v>
      </c>
      <c r="D2351" s="834" t="s">
        <v>4292</v>
      </c>
      <c r="E2351" s="835" t="s">
        <v>2243</v>
      </c>
      <c r="F2351" s="833" t="s">
        <v>2227</v>
      </c>
      <c r="G2351" s="833" t="s">
        <v>2269</v>
      </c>
      <c r="H2351" s="833" t="s">
        <v>606</v>
      </c>
      <c r="I2351" s="833" t="s">
        <v>2289</v>
      </c>
      <c r="J2351" s="833" t="s">
        <v>2290</v>
      </c>
      <c r="K2351" s="833" t="s">
        <v>2291</v>
      </c>
      <c r="L2351" s="836">
        <v>971.25</v>
      </c>
      <c r="M2351" s="836">
        <v>2913.75</v>
      </c>
      <c r="N2351" s="833">
        <v>3</v>
      </c>
      <c r="O2351" s="837">
        <v>3</v>
      </c>
      <c r="P2351" s="836">
        <v>2913.75</v>
      </c>
      <c r="Q2351" s="838">
        <v>1</v>
      </c>
      <c r="R2351" s="833">
        <v>3</v>
      </c>
      <c r="S2351" s="838">
        <v>1</v>
      </c>
      <c r="T2351" s="837">
        <v>3</v>
      </c>
      <c r="U2351" s="839">
        <v>1</v>
      </c>
    </row>
    <row r="2352" spans="1:21" ht="14.45" customHeight="1" x14ac:dyDescent="0.2">
      <c r="A2352" s="832">
        <v>11</v>
      </c>
      <c r="B2352" s="833" t="s">
        <v>2224</v>
      </c>
      <c r="C2352" s="833" t="s">
        <v>2230</v>
      </c>
      <c r="D2352" s="834" t="s">
        <v>4292</v>
      </c>
      <c r="E2352" s="835" t="s">
        <v>2243</v>
      </c>
      <c r="F2352" s="833" t="s">
        <v>2227</v>
      </c>
      <c r="G2352" s="833" t="s">
        <v>2269</v>
      </c>
      <c r="H2352" s="833" t="s">
        <v>606</v>
      </c>
      <c r="I2352" s="833" t="s">
        <v>2473</v>
      </c>
      <c r="J2352" s="833" t="s">
        <v>2474</v>
      </c>
      <c r="K2352" s="833" t="s">
        <v>2475</v>
      </c>
      <c r="L2352" s="836">
        <v>180</v>
      </c>
      <c r="M2352" s="836">
        <v>900</v>
      </c>
      <c r="N2352" s="833">
        <v>5</v>
      </c>
      <c r="O2352" s="837">
        <v>5</v>
      </c>
      <c r="P2352" s="836">
        <v>720</v>
      </c>
      <c r="Q2352" s="838">
        <v>0.8</v>
      </c>
      <c r="R2352" s="833">
        <v>4</v>
      </c>
      <c r="S2352" s="838">
        <v>0.8</v>
      </c>
      <c r="T2352" s="837">
        <v>4</v>
      </c>
      <c r="U2352" s="839">
        <v>0.8</v>
      </c>
    </row>
    <row r="2353" spans="1:21" ht="14.45" customHeight="1" x14ac:dyDescent="0.2">
      <c r="A2353" s="832">
        <v>11</v>
      </c>
      <c r="B2353" s="833" t="s">
        <v>2224</v>
      </c>
      <c r="C2353" s="833" t="s">
        <v>2230</v>
      </c>
      <c r="D2353" s="834" t="s">
        <v>4292</v>
      </c>
      <c r="E2353" s="835" t="s">
        <v>2243</v>
      </c>
      <c r="F2353" s="833" t="s">
        <v>2227</v>
      </c>
      <c r="G2353" s="833" t="s">
        <v>2269</v>
      </c>
      <c r="H2353" s="833" t="s">
        <v>606</v>
      </c>
      <c r="I2353" s="833" t="s">
        <v>2500</v>
      </c>
      <c r="J2353" s="833" t="s">
        <v>2501</v>
      </c>
      <c r="K2353" s="833"/>
      <c r="L2353" s="836">
        <v>600</v>
      </c>
      <c r="M2353" s="836">
        <v>600</v>
      </c>
      <c r="N2353" s="833">
        <v>1</v>
      </c>
      <c r="O2353" s="837">
        <v>1</v>
      </c>
      <c r="P2353" s="836"/>
      <c r="Q2353" s="838">
        <v>0</v>
      </c>
      <c r="R2353" s="833"/>
      <c r="S2353" s="838">
        <v>0</v>
      </c>
      <c r="T2353" s="837"/>
      <c r="U2353" s="839">
        <v>0</v>
      </c>
    </row>
    <row r="2354" spans="1:21" ht="14.45" customHeight="1" x14ac:dyDescent="0.2">
      <c r="A2354" s="832">
        <v>11</v>
      </c>
      <c r="B2354" s="833" t="s">
        <v>2224</v>
      </c>
      <c r="C2354" s="833" t="s">
        <v>2230</v>
      </c>
      <c r="D2354" s="834" t="s">
        <v>4292</v>
      </c>
      <c r="E2354" s="835" t="s">
        <v>2243</v>
      </c>
      <c r="F2354" s="833" t="s">
        <v>2227</v>
      </c>
      <c r="G2354" s="833" t="s">
        <v>2269</v>
      </c>
      <c r="H2354" s="833" t="s">
        <v>606</v>
      </c>
      <c r="I2354" s="833" t="s">
        <v>2730</v>
      </c>
      <c r="J2354" s="833" t="s">
        <v>2731</v>
      </c>
      <c r="K2354" s="833" t="s">
        <v>2732</v>
      </c>
      <c r="L2354" s="836">
        <v>1600</v>
      </c>
      <c r="M2354" s="836">
        <v>1600</v>
      </c>
      <c r="N2354" s="833">
        <v>1</v>
      </c>
      <c r="O2354" s="837">
        <v>1</v>
      </c>
      <c r="P2354" s="836">
        <v>1600</v>
      </c>
      <c r="Q2354" s="838">
        <v>1</v>
      </c>
      <c r="R2354" s="833">
        <v>1</v>
      </c>
      <c r="S2354" s="838">
        <v>1</v>
      </c>
      <c r="T2354" s="837">
        <v>1</v>
      </c>
      <c r="U2354" s="839">
        <v>1</v>
      </c>
    </row>
    <row r="2355" spans="1:21" ht="14.45" customHeight="1" x14ac:dyDescent="0.2">
      <c r="A2355" s="832">
        <v>11</v>
      </c>
      <c r="B2355" s="833" t="s">
        <v>2224</v>
      </c>
      <c r="C2355" s="833" t="s">
        <v>2230</v>
      </c>
      <c r="D2355" s="834" t="s">
        <v>4292</v>
      </c>
      <c r="E2355" s="835" t="s">
        <v>2243</v>
      </c>
      <c r="F2355" s="833" t="s">
        <v>2227</v>
      </c>
      <c r="G2355" s="833" t="s">
        <v>2269</v>
      </c>
      <c r="H2355" s="833" t="s">
        <v>606</v>
      </c>
      <c r="I2355" s="833" t="s">
        <v>2346</v>
      </c>
      <c r="J2355" s="833" t="s">
        <v>2305</v>
      </c>
      <c r="K2355" s="833" t="s">
        <v>2306</v>
      </c>
      <c r="L2355" s="836">
        <v>1000</v>
      </c>
      <c r="M2355" s="836">
        <v>1000</v>
      </c>
      <c r="N2355" s="833">
        <v>1</v>
      </c>
      <c r="O2355" s="837">
        <v>1</v>
      </c>
      <c r="P2355" s="836"/>
      <c r="Q2355" s="838">
        <v>0</v>
      </c>
      <c r="R2355" s="833"/>
      <c r="S2355" s="838">
        <v>0</v>
      </c>
      <c r="T2355" s="837"/>
      <c r="U2355" s="839">
        <v>0</v>
      </c>
    </row>
    <row r="2356" spans="1:21" ht="14.45" customHeight="1" x14ac:dyDescent="0.2">
      <c r="A2356" s="832">
        <v>11</v>
      </c>
      <c r="B2356" s="833" t="s">
        <v>2224</v>
      </c>
      <c r="C2356" s="833" t="s">
        <v>2230</v>
      </c>
      <c r="D2356" s="834" t="s">
        <v>4292</v>
      </c>
      <c r="E2356" s="835" t="s">
        <v>2243</v>
      </c>
      <c r="F2356" s="833" t="s">
        <v>2227</v>
      </c>
      <c r="G2356" s="833" t="s">
        <v>2269</v>
      </c>
      <c r="H2356" s="833" t="s">
        <v>606</v>
      </c>
      <c r="I2356" s="833" t="s">
        <v>2683</v>
      </c>
      <c r="J2356" s="833" t="s">
        <v>2733</v>
      </c>
      <c r="K2356" s="833"/>
      <c r="L2356" s="836">
        <v>250</v>
      </c>
      <c r="M2356" s="836">
        <v>250</v>
      </c>
      <c r="N2356" s="833">
        <v>1</v>
      </c>
      <c r="O2356" s="837">
        <v>1</v>
      </c>
      <c r="P2356" s="836"/>
      <c r="Q2356" s="838">
        <v>0</v>
      </c>
      <c r="R2356" s="833"/>
      <c r="S2356" s="838">
        <v>0</v>
      </c>
      <c r="T2356" s="837"/>
      <c r="U2356" s="839">
        <v>0</v>
      </c>
    </row>
    <row r="2357" spans="1:21" ht="14.45" customHeight="1" x14ac:dyDescent="0.2">
      <c r="A2357" s="832">
        <v>11</v>
      </c>
      <c r="B2357" s="833" t="s">
        <v>2224</v>
      </c>
      <c r="C2357" s="833" t="s">
        <v>2230</v>
      </c>
      <c r="D2357" s="834" t="s">
        <v>4292</v>
      </c>
      <c r="E2357" s="835" t="s">
        <v>2243</v>
      </c>
      <c r="F2357" s="833" t="s">
        <v>2227</v>
      </c>
      <c r="G2357" s="833" t="s">
        <v>2269</v>
      </c>
      <c r="H2357" s="833" t="s">
        <v>606</v>
      </c>
      <c r="I2357" s="833" t="s">
        <v>3638</v>
      </c>
      <c r="J2357" s="833" t="s">
        <v>3639</v>
      </c>
      <c r="K2357" s="833"/>
      <c r="L2357" s="836">
        <v>705.67</v>
      </c>
      <c r="M2357" s="836">
        <v>2117.0099999999998</v>
      </c>
      <c r="N2357" s="833">
        <v>3</v>
      </c>
      <c r="O2357" s="837">
        <v>3</v>
      </c>
      <c r="P2357" s="836">
        <v>2117.0099999999998</v>
      </c>
      <c r="Q2357" s="838">
        <v>1</v>
      </c>
      <c r="R2357" s="833">
        <v>3</v>
      </c>
      <c r="S2357" s="838">
        <v>1</v>
      </c>
      <c r="T2357" s="837">
        <v>3</v>
      </c>
      <c r="U2357" s="839">
        <v>1</v>
      </c>
    </row>
    <row r="2358" spans="1:21" ht="14.45" customHeight="1" x14ac:dyDescent="0.2">
      <c r="A2358" s="832">
        <v>11</v>
      </c>
      <c r="B2358" s="833" t="s">
        <v>2224</v>
      </c>
      <c r="C2358" s="833" t="s">
        <v>2230</v>
      </c>
      <c r="D2358" s="834" t="s">
        <v>4292</v>
      </c>
      <c r="E2358" s="835" t="s">
        <v>2243</v>
      </c>
      <c r="F2358" s="833" t="s">
        <v>2227</v>
      </c>
      <c r="G2358" s="833" t="s">
        <v>2269</v>
      </c>
      <c r="H2358" s="833" t="s">
        <v>606</v>
      </c>
      <c r="I2358" s="833" t="s">
        <v>4043</v>
      </c>
      <c r="J2358" s="833" t="s">
        <v>4044</v>
      </c>
      <c r="K2358" s="833"/>
      <c r="L2358" s="836">
        <v>350</v>
      </c>
      <c r="M2358" s="836">
        <v>350</v>
      </c>
      <c r="N2358" s="833">
        <v>1</v>
      </c>
      <c r="O2358" s="837">
        <v>1</v>
      </c>
      <c r="P2358" s="836">
        <v>350</v>
      </c>
      <c r="Q2358" s="838">
        <v>1</v>
      </c>
      <c r="R2358" s="833">
        <v>1</v>
      </c>
      <c r="S2358" s="838">
        <v>1</v>
      </c>
      <c r="T2358" s="837">
        <v>1</v>
      </c>
      <c r="U2358" s="839">
        <v>1</v>
      </c>
    </row>
    <row r="2359" spans="1:21" ht="14.45" customHeight="1" x14ac:dyDescent="0.2">
      <c r="A2359" s="832">
        <v>11</v>
      </c>
      <c r="B2359" s="833" t="s">
        <v>2224</v>
      </c>
      <c r="C2359" s="833" t="s">
        <v>2230</v>
      </c>
      <c r="D2359" s="834" t="s">
        <v>4292</v>
      </c>
      <c r="E2359" s="835" t="s">
        <v>2243</v>
      </c>
      <c r="F2359" s="833" t="s">
        <v>2227</v>
      </c>
      <c r="G2359" s="833" t="s">
        <v>2269</v>
      </c>
      <c r="H2359" s="833" t="s">
        <v>606</v>
      </c>
      <c r="I2359" s="833" t="s">
        <v>3088</v>
      </c>
      <c r="J2359" s="833" t="s">
        <v>3089</v>
      </c>
      <c r="K2359" s="833" t="s">
        <v>3090</v>
      </c>
      <c r="L2359" s="836">
        <v>679.94</v>
      </c>
      <c r="M2359" s="836">
        <v>679.94</v>
      </c>
      <c r="N2359" s="833">
        <v>1</v>
      </c>
      <c r="O2359" s="837">
        <v>1</v>
      </c>
      <c r="P2359" s="836"/>
      <c r="Q2359" s="838">
        <v>0</v>
      </c>
      <c r="R2359" s="833"/>
      <c r="S2359" s="838">
        <v>0</v>
      </c>
      <c r="T2359" s="837"/>
      <c r="U2359" s="839">
        <v>0</v>
      </c>
    </row>
    <row r="2360" spans="1:21" ht="14.45" customHeight="1" x14ac:dyDescent="0.2">
      <c r="A2360" s="832">
        <v>11</v>
      </c>
      <c r="B2360" s="833" t="s">
        <v>2224</v>
      </c>
      <c r="C2360" s="833" t="s">
        <v>2230</v>
      </c>
      <c r="D2360" s="834" t="s">
        <v>4292</v>
      </c>
      <c r="E2360" s="835" t="s">
        <v>2243</v>
      </c>
      <c r="F2360" s="833" t="s">
        <v>2227</v>
      </c>
      <c r="G2360" s="833" t="s">
        <v>2269</v>
      </c>
      <c r="H2360" s="833" t="s">
        <v>606</v>
      </c>
      <c r="I2360" s="833" t="s">
        <v>4027</v>
      </c>
      <c r="J2360" s="833" t="s">
        <v>4028</v>
      </c>
      <c r="K2360" s="833" t="s">
        <v>3306</v>
      </c>
      <c r="L2360" s="836">
        <v>1000</v>
      </c>
      <c r="M2360" s="836">
        <v>1000</v>
      </c>
      <c r="N2360" s="833">
        <v>1</v>
      </c>
      <c r="O2360" s="837">
        <v>1</v>
      </c>
      <c r="P2360" s="836">
        <v>1000</v>
      </c>
      <c r="Q2360" s="838">
        <v>1</v>
      </c>
      <c r="R2360" s="833">
        <v>1</v>
      </c>
      <c r="S2360" s="838">
        <v>1</v>
      </c>
      <c r="T2360" s="837">
        <v>1</v>
      </c>
      <c r="U2360" s="839">
        <v>1</v>
      </c>
    </row>
    <row r="2361" spans="1:21" ht="14.45" customHeight="1" x14ac:dyDescent="0.2">
      <c r="A2361" s="832">
        <v>11</v>
      </c>
      <c r="B2361" s="833" t="s">
        <v>2224</v>
      </c>
      <c r="C2361" s="833" t="s">
        <v>2230</v>
      </c>
      <c r="D2361" s="834" t="s">
        <v>4292</v>
      </c>
      <c r="E2361" s="835" t="s">
        <v>2243</v>
      </c>
      <c r="F2361" s="833" t="s">
        <v>2227</v>
      </c>
      <c r="G2361" s="833" t="s">
        <v>2269</v>
      </c>
      <c r="H2361" s="833" t="s">
        <v>606</v>
      </c>
      <c r="I2361" s="833" t="s">
        <v>3069</v>
      </c>
      <c r="J2361" s="833" t="s">
        <v>3570</v>
      </c>
      <c r="K2361" s="833" t="s">
        <v>3367</v>
      </c>
      <c r="L2361" s="836">
        <v>750</v>
      </c>
      <c r="M2361" s="836">
        <v>750</v>
      </c>
      <c r="N2361" s="833">
        <v>1</v>
      </c>
      <c r="O2361" s="837">
        <v>1</v>
      </c>
      <c r="P2361" s="836"/>
      <c r="Q2361" s="838">
        <v>0</v>
      </c>
      <c r="R2361" s="833"/>
      <c r="S2361" s="838">
        <v>0</v>
      </c>
      <c r="T2361" s="837"/>
      <c r="U2361" s="839">
        <v>0</v>
      </c>
    </row>
    <row r="2362" spans="1:21" ht="14.45" customHeight="1" x14ac:dyDescent="0.2">
      <c r="A2362" s="832">
        <v>11</v>
      </c>
      <c r="B2362" s="833" t="s">
        <v>2224</v>
      </c>
      <c r="C2362" s="833" t="s">
        <v>2230</v>
      </c>
      <c r="D2362" s="834" t="s">
        <v>4292</v>
      </c>
      <c r="E2362" s="835" t="s">
        <v>2243</v>
      </c>
      <c r="F2362" s="833" t="s">
        <v>2227</v>
      </c>
      <c r="G2362" s="833" t="s">
        <v>2269</v>
      </c>
      <c r="H2362" s="833" t="s">
        <v>606</v>
      </c>
      <c r="I2362" s="833" t="s">
        <v>3357</v>
      </c>
      <c r="J2362" s="833" t="s">
        <v>3571</v>
      </c>
      <c r="K2362" s="833" t="s">
        <v>3572</v>
      </c>
      <c r="L2362" s="836">
        <v>750</v>
      </c>
      <c r="M2362" s="836">
        <v>750</v>
      </c>
      <c r="N2362" s="833">
        <v>1</v>
      </c>
      <c r="O2362" s="837">
        <v>1</v>
      </c>
      <c r="P2362" s="836"/>
      <c r="Q2362" s="838">
        <v>0</v>
      </c>
      <c r="R2362" s="833"/>
      <c r="S2362" s="838">
        <v>0</v>
      </c>
      <c r="T2362" s="837"/>
      <c r="U2362" s="839">
        <v>0</v>
      </c>
    </row>
    <row r="2363" spans="1:21" ht="14.45" customHeight="1" x14ac:dyDescent="0.2">
      <c r="A2363" s="832">
        <v>11</v>
      </c>
      <c r="B2363" s="833" t="s">
        <v>2224</v>
      </c>
      <c r="C2363" s="833" t="s">
        <v>2230</v>
      </c>
      <c r="D2363" s="834" t="s">
        <v>4292</v>
      </c>
      <c r="E2363" s="835" t="s">
        <v>2243</v>
      </c>
      <c r="F2363" s="833" t="s">
        <v>2227</v>
      </c>
      <c r="G2363" s="833" t="s">
        <v>2269</v>
      </c>
      <c r="H2363" s="833" t="s">
        <v>606</v>
      </c>
      <c r="I2363" s="833" t="s">
        <v>2480</v>
      </c>
      <c r="J2363" s="833" t="s">
        <v>3023</v>
      </c>
      <c r="K2363" s="833" t="s">
        <v>3024</v>
      </c>
      <c r="L2363" s="836">
        <v>2140.3000000000002</v>
      </c>
      <c r="M2363" s="836">
        <v>2140.3000000000002</v>
      </c>
      <c r="N2363" s="833">
        <v>1</v>
      </c>
      <c r="O2363" s="837">
        <v>1</v>
      </c>
      <c r="P2363" s="836"/>
      <c r="Q2363" s="838">
        <v>0</v>
      </c>
      <c r="R2363" s="833"/>
      <c r="S2363" s="838">
        <v>0</v>
      </c>
      <c r="T2363" s="837"/>
      <c r="U2363" s="839">
        <v>0</v>
      </c>
    </row>
    <row r="2364" spans="1:21" ht="14.45" customHeight="1" x14ac:dyDescent="0.2">
      <c r="A2364" s="832">
        <v>11</v>
      </c>
      <c r="B2364" s="833" t="s">
        <v>2224</v>
      </c>
      <c r="C2364" s="833" t="s">
        <v>2230</v>
      </c>
      <c r="D2364" s="834" t="s">
        <v>4292</v>
      </c>
      <c r="E2364" s="835" t="s">
        <v>2243</v>
      </c>
      <c r="F2364" s="833" t="s">
        <v>2227</v>
      </c>
      <c r="G2364" s="833" t="s">
        <v>2269</v>
      </c>
      <c r="H2364" s="833" t="s">
        <v>606</v>
      </c>
      <c r="I2364" s="833" t="s">
        <v>2508</v>
      </c>
      <c r="J2364" s="833" t="s">
        <v>2509</v>
      </c>
      <c r="K2364" s="833" t="s">
        <v>2510</v>
      </c>
      <c r="L2364" s="836">
        <v>3200</v>
      </c>
      <c r="M2364" s="836">
        <v>3200</v>
      </c>
      <c r="N2364" s="833">
        <v>1</v>
      </c>
      <c r="O2364" s="837">
        <v>1</v>
      </c>
      <c r="P2364" s="836">
        <v>3200</v>
      </c>
      <c r="Q2364" s="838">
        <v>1</v>
      </c>
      <c r="R2364" s="833">
        <v>1</v>
      </c>
      <c r="S2364" s="838">
        <v>1</v>
      </c>
      <c r="T2364" s="837">
        <v>1</v>
      </c>
      <c r="U2364" s="839">
        <v>1</v>
      </c>
    </row>
    <row r="2365" spans="1:21" ht="14.45" customHeight="1" x14ac:dyDescent="0.2">
      <c r="A2365" s="832">
        <v>11</v>
      </c>
      <c r="B2365" s="833" t="s">
        <v>2224</v>
      </c>
      <c r="C2365" s="833" t="s">
        <v>2230</v>
      </c>
      <c r="D2365" s="834" t="s">
        <v>4292</v>
      </c>
      <c r="E2365" s="835" t="s">
        <v>2243</v>
      </c>
      <c r="F2365" s="833" t="s">
        <v>2227</v>
      </c>
      <c r="G2365" s="833" t="s">
        <v>2269</v>
      </c>
      <c r="H2365" s="833" t="s">
        <v>606</v>
      </c>
      <c r="I2365" s="833" t="s">
        <v>2737</v>
      </c>
      <c r="J2365" s="833" t="s">
        <v>2738</v>
      </c>
      <c r="K2365" s="833" t="s">
        <v>2739</v>
      </c>
      <c r="L2365" s="836">
        <v>600</v>
      </c>
      <c r="M2365" s="836">
        <v>600</v>
      </c>
      <c r="N2365" s="833">
        <v>1</v>
      </c>
      <c r="O2365" s="837">
        <v>1</v>
      </c>
      <c r="P2365" s="836">
        <v>600</v>
      </c>
      <c r="Q2365" s="838">
        <v>1</v>
      </c>
      <c r="R2365" s="833">
        <v>1</v>
      </c>
      <c r="S2365" s="838">
        <v>1</v>
      </c>
      <c r="T2365" s="837">
        <v>1</v>
      </c>
      <c r="U2365" s="839">
        <v>1</v>
      </c>
    </row>
    <row r="2366" spans="1:21" ht="14.45" customHeight="1" x14ac:dyDescent="0.2">
      <c r="A2366" s="832">
        <v>11</v>
      </c>
      <c r="B2366" s="833" t="s">
        <v>2224</v>
      </c>
      <c r="C2366" s="833" t="s">
        <v>2230</v>
      </c>
      <c r="D2366" s="834" t="s">
        <v>4292</v>
      </c>
      <c r="E2366" s="835" t="s">
        <v>2243</v>
      </c>
      <c r="F2366" s="833" t="s">
        <v>2227</v>
      </c>
      <c r="G2366" s="833" t="s">
        <v>2269</v>
      </c>
      <c r="H2366" s="833" t="s">
        <v>606</v>
      </c>
      <c r="I2366" s="833" t="s">
        <v>3147</v>
      </c>
      <c r="J2366" s="833" t="s">
        <v>3148</v>
      </c>
      <c r="K2366" s="833"/>
      <c r="L2366" s="836">
        <v>90.3</v>
      </c>
      <c r="M2366" s="836">
        <v>90.3</v>
      </c>
      <c r="N2366" s="833">
        <v>1</v>
      </c>
      <c r="O2366" s="837">
        <v>1</v>
      </c>
      <c r="P2366" s="836"/>
      <c r="Q2366" s="838">
        <v>0</v>
      </c>
      <c r="R2366" s="833"/>
      <c r="S2366" s="838">
        <v>0</v>
      </c>
      <c r="T2366" s="837"/>
      <c r="U2366" s="839">
        <v>0</v>
      </c>
    </row>
    <row r="2367" spans="1:21" ht="14.45" customHeight="1" x14ac:dyDescent="0.2">
      <c r="A2367" s="832">
        <v>11</v>
      </c>
      <c r="B2367" s="833" t="s">
        <v>2224</v>
      </c>
      <c r="C2367" s="833" t="s">
        <v>2230</v>
      </c>
      <c r="D2367" s="834" t="s">
        <v>4292</v>
      </c>
      <c r="E2367" s="835" t="s">
        <v>2243</v>
      </c>
      <c r="F2367" s="833" t="s">
        <v>2227</v>
      </c>
      <c r="G2367" s="833" t="s">
        <v>2269</v>
      </c>
      <c r="H2367" s="833" t="s">
        <v>606</v>
      </c>
      <c r="I2367" s="833" t="s">
        <v>4045</v>
      </c>
      <c r="J2367" s="833" t="s">
        <v>4046</v>
      </c>
      <c r="K2367" s="833" t="s">
        <v>4047</v>
      </c>
      <c r="L2367" s="836">
        <v>700</v>
      </c>
      <c r="M2367" s="836">
        <v>700</v>
      </c>
      <c r="N2367" s="833">
        <v>1</v>
      </c>
      <c r="O2367" s="837">
        <v>1</v>
      </c>
      <c r="P2367" s="836"/>
      <c r="Q2367" s="838">
        <v>0</v>
      </c>
      <c r="R2367" s="833"/>
      <c r="S2367" s="838">
        <v>0</v>
      </c>
      <c r="T2367" s="837"/>
      <c r="U2367" s="839">
        <v>0</v>
      </c>
    </row>
    <row r="2368" spans="1:21" ht="14.45" customHeight="1" x14ac:dyDescent="0.2">
      <c r="A2368" s="832">
        <v>11</v>
      </c>
      <c r="B2368" s="833" t="s">
        <v>2224</v>
      </c>
      <c r="C2368" s="833" t="s">
        <v>2230</v>
      </c>
      <c r="D2368" s="834" t="s">
        <v>4292</v>
      </c>
      <c r="E2368" s="835" t="s">
        <v>2243</v>
      </c>
      <c r="F2368" s="833" t="s">
        <v>2227</v>
      </c>
      <c r="G2368" s="833" t="s">
        <v>2269</v>
      </c>
      <c r="H2368" s="833" t="s">
        <v>606</v>
      </c>
      <c r="I2368" s="833" t="s">
        <v>2481</v>
      </c>
      <c r="J2368" s="833" t="s">
        <v>2698</v>
      </c>
      <c r="K2368" s="833" t="s">
        <v>2699</v>
      </c>
      <c r="L2368" s="836">
        <v>590</v>
      </c>
      <c r="M2368" s="836">
        <v>590</v>
      </c>
      <c r="N2368" s="833">
        <v>1</v>
      </c>
      <c r="O2368" s="837">
        <v>1</v>
      </c>
      <c r="P2368" s="836">
        <v>590</v>
      </c>
      <c r="Q2368" s="838">
        <v>1</v>
      </c>
      <c r="R2368" s="833">
        <v>1</v>
      </c>
      <c r="S2368" s="838">
        <v>1</v>
      </c>
      <c r="T2368" s="837">
        <v>1</v>
      </c>
      <c r="U2368" s="839">
        <v>1</v>
      </c>
    </row>
    <row r="2369" spans="1:21" ht="14.45" customHeight="1" x14ac:dyDescent="0.2">
      <c r="A2369" s="832">
        <v>11</v>
      </c>
      <c r="B2369" s="833" t="s">
        <v>2224</v>
      </c>
      <c r="C2369" s="833" t="s">
        <v>2230</v>
      </c>
      <c r="D2369" s="834" t="s">
        <v>4292</v>
      </c>
      <c r="E2369" s="835" t="s">
        <v>2243</v>
      </c>
      <c r="F2369" s="833" t="s">
        <v>2227</v>
      </c>
      <c r="G2369" s="833" t="s">
        <v>2269</v>
      </c>
      <c r="H2369" s="833" t="s">
        <v>606</v>
      </c>
      <c r="I2369" s="833" t="s">
        <v>3376</v>
      </c>
      <c r="J2369" s="833" t="s">
        <v>3377</v>
      </c>
      <c r="K2369" s="833" t="s">
        <v>3378</v>
      </c>
      <c r="L2369" s="836">
        <v>659.94</v>
      </c>
      <c r="M2369" s="836">
        <v>659.94</v>
      </c>
      <c r="N2369" s="833">
        <v>1</v>
      </c>
      <c r="O2369" s="837">
        <v>1</v>
      </c>
      <c r="P2369" s="836">
        <v>659.94</v>
      </c>
      <c r="Q2369" s="838">
        <v>1</v>
      </c>
      <c r="R2369" s="833">
        <v>1</v>
      </c>
      <c r="S2369" s="838">
        <v>1</v>
      </c>
      <c r="T2369" s="837">
        <v>1</v>
      </c>
      <c r="U2369" s="839">
        <v>1</v>
      </c>
    </row>
    <row r="2370" spans="1:21" ht="14.45" customHeight="1" x14ac:dyDescent="0.2">
      <c r="A2370" s="832">
        <v>11</v>
      </c>
      <c r="B2370" s="833" t="s">
        <v>2224</v>
      </c>
      <c r="C2370" s="833" t="s">
        <v>2230</v>
      </c>
      <c r="D2370" s="834" t="s">
        <v>4292</v>
      </c>
      <c r="E2370" s="835" t="s">
        <v>2243</v>
      </c>
      <c r="F2370" s="833" t="s">
        <v>2227</v>
      </c>
      <c r="G2370" s="833" t="s">
        <v>2269</v>
      </c>
      <c r="H2370" s="833" t="s">
        <v>606</v>
      </c>
      <c r="I2370" s="833" t="s">
        <v>4048</v>
      </c>
      <c r="J2370" s="833" t="s">
        <v>4049</v>
      </c>
      <c r="K2370" s="833" t="s">
        <v>4050</v>
      </c>
      <c r="L2370" s="836">
        <v>750</v>
      </c>
      <c r="M2370" s="836">
        <v>750</v>
      </c>
      <c r="N2370" s="833">
        <v>1</v>
      </c>
      <c r="O2370" s="837">
        <v>1</v>
      </c>
      <c r="P2370" s="836">
        <v>750</v>
      </c>
      <c r="Q2370" s="838">
        <v>1</v>
      </c>
      <c r="R2370" s="833">
        <v>1</v>
      </c>
      <c r="S2370" s="838">
        <v>1</v>
      </c>
      <c r="T2370" s="837">
        <v>1</v>
      </c>
      <c r="U2370" s="839">
        <v>1</v>
      </c>
    </row>
    <row r="2371" spans="1:21" ht="14.45" customHeight="1" x14ac:dyDescent="0.2">
      <c r="A2371" s="832">
        <v>11</v>
      </c>
      <c r="B2371" s="833" t="s">
        <v>2224</v>
      </c>
      <c r="C2371" s="833" t="s">
        <v>2230</v>
      </c>
      <c r="D2371" s="834" t="s">
        <v>4292</v>
      </c>
      <c r="E2371" s="835" t="s">
        <v>2243</v>
      </c>
      <c r="F2371" s="833" t="s">
        <v>2227</v>
      </c>
      <c r="G2371" s="833" t="s">
        <v>2269</v>
      </c>
      <c r="H2371" s="833" t="s">
        <v>606</v>
      </c>
      <c r="I2371" s="833" t="s">
        <v>3360</v>
      </c>
      <c r="J2371" s="833" t="s">
        <v>3382</v>
      </c>
      <c r="K2371" s="833" t="s">
        <v>3383</v>
      </c>
      <c r="L2371" s="836">
        <v>1000</v>
      </c>
      <c r="M2371" s="836">
        <v>6000</v>
      </c>
      <c r="N2371" s="833">
        <v>6</v>
      </c>
      <c r="O2371" s="837">
        <v>6</v>
      </c>
      <c r="P2371" s="836">
        <v>2000</v>
      </c>
      <c r="Q2371" s="838">
        <v>0.33333333333333331</v>
      </c>
      <c r="R2371" s="833">
        <v>2</v>
      </c>
      <c r="S2371" s="838">
        <v>0.33333333333333331</v>
      </c>
      <c r="T2371" s="837">
        <v>2</v>
      </c>
      <c r="U2371" s="839">
        <v>0.33333333333333331</v>
      </c>
    </row>
    <row r="2372" spans="1:21" ht="14.45" customHeight="1" x14ac:dyDescent="0.2">
      <c r="A2372" s="832">
        <v>11</v>
      </c>
      <c r="B2372" s="833" t="s">
        <v>2224</v>
      </c>
      <c r="C2372" s="833" t="s">
        <v>2230</v>
      </c>
      <c r="D2372" s="834" t="s">
        <v>4292</v>
      </c>
      <c r="E2372" s="835" t="s">
        <v>2243</v>
      </c>
      <c r="F2372" s="833" t="s">
        <v>2227</v>
      </c>
      <c r="G2372" s="833" t="s">
        <v>2269</v>
      </c>
      <c r="H2372" s="833" t="s">
        <v>606</v>
      </c>
      <c r="I2372" s="833" t="s">
        <v>3717</v>
      </c>
      <c r="J2372" s="833" t="s">
        <v>3718</v>
      </c>
      <c r="K2372" s="833" t="s">
        <v>3719</v>
      </c>
      <c r="L2372" s="836">
        <v>3000</v>
      </c>
      <c r="M2372" s="836">
        <v>3000</v>
      </c>
      <c r="N2372" s="833">
        <v>1</v>
      </c>
      <c r="O2372" s="837">
        <v>1</v>
      </c>
      <c r="P2372" s="836"/>
      <c r="Q2372" s="838">
        <v>0</v>
      </c>
      <c r="R2372" s="833"/>
      <c r="S2372" s="838">
        <v>0</v>
      </c>
      <c r="T2372" s="837"/>
      <c r="U2372" s="839">
        <v>0</v>
      </c>
    </row>
    <row r="2373" spans="1:21" ht="14.45" customHeight="1" x14ac:dyDescent="0.2">
      <c r="A2373" s="832">
        <v>11</v>
      </c>
      <c r="B2373" s="833" t="s">
        <v>2224</v>
      </c>
      <c r="C2373" s="833" t="s">
        <v>2230</v>
      </c>
      <c r="D2373" s="834" t="s">
        <v>4292</v>
      </c>
      <c r="E2373" s="835" t="s">
        <v>2243</v>
      </c>
      <c r="F2373" s="833" t="s">
        <v>2227</v>
      </c>
      <c r="G2373" s="833" t="s">
        <v>2292</v>
      </c>
      <c r="H2373" s="833" t="s">
        <v>606</v>
      </c>
      <c r="I2373" s="833" t="s">
        <v>2345</v>
      </c>
      <c r="J2373" s="833" t="s">
        <v>2285</v>
      </c>
      <c r="K2373" s="833" t="s">
        <v>2352</v>
      </c>
      <c r="L2373" s="836">
        <v>200</v>
      </c>
      <c r="M2373" s="836">
        <v>1600</v>
      </c>
      <c r="N2373" s="833">
        <v>8</v>
      </c>
      <c r="O2373" s="837">
        <v>4</v>
      </c>
      <c r="P2373" s="836">
        <v>1200</v>
      </c>
      <c r="Q2373" s="838">
        <v>0.75</v>
      </c>
      <c r="R2373" s="833">
        <v>6</v>
      </c>
      <c r="S2373" s="838">
        <v>0.75</v>
      </c>
      <c r="T2373" s="837">
        <v>3</v>
      </c>
      <c r="U2373" s="839">
        <v>0.75</v>
      </c>
    </row>
    <row r="2374" spans="1:21" ht="14.45" customHeight="1" x14ac:dyDescent="0.2">
      <c r="A2374" s="832">
        <v>11</v>
      </c>
      <c r="B2374" s="833" t="s">
        <v>2224</v>
      </c>
      <c r="C2374" s="833" t="s">
        <v>2230</v>
      </c>
      <c r="D2374" s="834" t="s">
        <v>4292</v>
      </c>
      <c r="E2374" s="835" t="s">
        <v>2243</v>
      </c>
      <c r="F2374" s="833" t="s">
        <v>2227</v>
      </c>
      <c r="G2374" s="833" t="s">
        <v>2292</v>
      </c>
      <c r="H2374" s="833" t="s">
        <v>606</v>
      </c>
      <c r="I2374" s="833" t="s">
        <v>2293</v>
      </c>
      <c r="J2374" s="833" t="s">
        <v>2294</v>
      </c>
      <c r="K2374" s="833" t="s">
        <v>2295</v>
      </c>
      <c r="L2374" s="836">
        <v>278.75</v>
      </c>
      <c r="M2374" s="836">
        <v>13937.5</v>
      </c>
      <c r="N2374" s="833">
        <v>50</v>
      </c>
      <c r="O2374" s="837">
        <v>25</v>
      </c>
      <c r="P2374" s="836">
        <v>12822.5</v>
      </c>
      <c r="Q2374" s="838">
        <v>0.92</v>
      </c>
      <c r="R2374" s="833">
        <v>46</v>
      </c>
      <c r="S2374" s="838">
        <v>0.92</v>
      </c>
      <c r="T2374" s="837">
        <v>23</v>
      </c>
      <c r="U2374" s="839">
        <v>0.92</v>
      </c>
    </row>
    <row r="2375" spans="1:21" ht="14.45" customHeight="1" x14ac:dyDescent="0.2">
      <c r="A2375" s="832">
        <v>11</v>
      </c>
      <c r="B2375" s="833" t="s">
        <v>2224</v>
      </c>
      <c r="C2375" s="833" t="s">
        <v>2230</v>
      </c>
      <c r="D2375" s="834" t="s">
        <v>4292</v>
      </c>
      <c r="E2375" s="835" t="s">
        <v>2243</v>
      </c>
      <c r="F2375" s="833" t="s">
        <v>2227</v>
      </c>
      <c r="G2375" s="833" t="s">
        <v>2292</v>
      </c>
      <c r="H2375" s="833" t="s">
        <v>606</v>
      </c>
      <c r="I2375" s="833" t="s">
        <v>4051</v>
      </c>
      <c r="J2375" s="833" t="s">
        <v>2276</v>
      </c>
      <c r="K2375" s="833"/>
      <c r="L2375" s="836">
        <v>1750</v>
      </c>
      <c r="M2375" s="836">
        <v>1750</v>
      </c>
      <c r="N2375" s="833">
        <v>1</v>
      </c>
      <c r="O2375" s="837">
        <v>1</v>
      </c>
      <c r="P2375" s="836">
        <v>1750</v>
      </c>
      <c r="Q2375" s="838">
        <v>1</v>
      </c>
      <c r="R2375" s="833">
        <v>1</v>
      </c>
      <c r="S2375" s="838">
        <v>1</v>
      </c>
      <c r="T2375" s="837">
        <v>1</v>
      </c>
      <c r="U2375" s="839">
        <v>1</v>
      </c>
    </row>
    <row r="2376" spans="1:21" ht="14.45" customHeight="1" x14ac:dyDescent="0.2">
      <c r="A2376" s="832">
        <v>11</v>
      </c>
      <c r="B2376" s="833" t="s">
        <v>2224</v>
      </c>
      <c r="C2376" s="833" t="s">
        <v>2230</v>
      </c>
      <c r="D2376" s="834" t="s">
        <v>4292</v>
      </c>
      <c r="E2376" s="835" t="s">
        <v>2243</v>
      </c>
      <c r="F2376" s="833" t="s">
        <v>2227</v>
      </c>
      <c r="G2376" s="833" t="s">
        <v>4052</v>
      </c>
      <c r="H2376" s="833" t="s">
        <v>606</v>
      </c>
      <c r="I2376" s="833" t="s">
        <v>4053</v>
      </c>
      <c r="J2376" s="833" t="s">
        <v>4054</v>
      </c>
      <c r="K2376" s="833" t="s">
        <v>4055</v>
      </c>
      <c r="L2376" s="836">
        <v>0</v>
      </c>
      <c r="M2376" s="836">
        <v>0</v>
      </c>
      <c r="N2376" s="833">
        <v>1</v>
      </c>
      <c r="O2376" s="837">
        <v>1</v>
      </c>
      <c r="P2376" s="836"/>
      <c r="Q2376" s="838"/>
      <c r="R2376" s="833"/>
      <c r="S2376" s="838">
        <v>0</v>
      </c>
      <c r="T2376" s="837"/>
      <c r="U2376" s="839">
        <v>0</v>
      </c>
    </row>
    <row r="2377" spans="1:21" ht="14.45" customHeight="1" x14ac:dyDescent="0.2">
      <c r="A2377" s="832">
        <v>11</v>
      </c>
      <c r="B2377" s="833" t="s">
        <v>2224</v>
      </c>
      <c r="C2377" s="833" t="s">
        <v>2230</v>
      </c>
      <c r="D2377" s="834" t="s">
        <v>4292</v>
      </c>
      <c r="E2377" s="835" t="s">
        <v>2243</v>
      </c>
      <c r="F2377" s="833" t="s">
        <v>2227</v>
      </c>
      <c r="G2377" s="833" t="s">
        <v>2552</v>
      </c>
      <c r="H2377" s="833" t="s">
        <v>606</v>
      </c>
      <c r="I2377" s="833" t="s">
        <v>2761</v>
      </c>
      <c r="J2377" s="833" t="s">
        <v>2762</v>
      </c>
      <c r="K2377" s="833" t="s">
        <v>2763</v>
      </c>
      <c r="L2377" s="836">
        <v>1659.44</v>
      </c>
      <c r="M2377" s="836">
        <v>26551.040000000005</v>
      </c>
      <c r="N2377" s="833">
        <v>16</v>
      </c>
      <c r="O2377" s="837">
        <v>13</v>
      </c>
      <c r="P2377" s="836">
        <v>14934.960000000003</v>
      </c>
      <c r="Q2377" s="838">
        <v>0.5625</v>
      </c>
      <c r="R2377" s="833">
        <v>9</v>
      </c>
      <c r="S2377" s="838">
        <v>0.5625</v>
      </c>
      <c r="T2377" s="837">
        <v>8</v>
      </c>
      <c r="U2377" s="839">
        <v>0.61538461538461542</v>
      </c>
    </row>
    <row r="2378" spans="1:21" ht="14.45" customHeight="1" x14ac:dyDescent="0.2">
      <c r="A2378" s="832">
        <v>11</v>
      </c>
      <c r="B2378" s="833" t="s">
        <v>2224</v>
      </c>
      <c r="C2378" s="833" t="s">
        <v>2230</v>
      </c>
      <c r="D2378" s="834" t="s">
        <v>4292</v>
      </c>
      <c r="E2378" s="835" t="s">
        <v>2243</v>
      </c>
      <c r="F2378" s="833" t="s">
        <v>2227</v>
      </c>
      <c r="G2378" s="833" t="s">
        <v>4056</v>
      </c>
      <c r="H2378" s="833" t="s">
        <v>606</v>
      </c>
      <c r="I2378" s="833" t="s">
        <v>4057</v>
      </c>
      <c r="J2378" s="833" t="s">
        <v>4058</v>
      </c>
      <c r="K2378" s="833" t="s">
        <v>4059</v>
      </c>
      <c r="L2378" s="836">
        <v>5300</v>
      </c>
      <c r="M2378" s="836">
        <v>5300</v>
      </c>
      <c r="N2378" s="833">
        <v>1</v>
      </c>
      <c r="O2378" s="837">
        <v>1</v>
      </c>
      <c r="P2378" s="836"/>
      <c r="Q2378" s="838">
        <v>0</v>
      </c>
      <c r="R2378" s="833"/>
      <c r="S2378" s="838">
        <v>0</v>
      </c>
      <c r="T2378" s="837"/>
      <c r="U2378" s="839">
        <v>0</v>
      </c>
    </row>
    <row r="2379" spans="1:21" ht="14.45" customHeight="1" x14ac:dyDescent="0.2">
      <c r="A2379" s="832">
        <v>11</v>
      </c>
      <c r="B2379" s="833" t="s">
        <v>2224</v>
      </c>
      <c r="C2379" s="833" t="s">
        <v>2230</v>
      </c>
      <c r="D2379" s="834" t="s">
        <v>4292</v>
      </c>
      <c r="E2379" s="835" t="s">
        <v>2244</v>
      </c>
      <c r="F2379" s="833" t="s">
        <v>2225</v>
      </c>
      <c r="G2379" s="833" t="s">
        <v>3868</v>
      </c>
      <c r="H2379" s="833" t="s">
        <v>606</v>
      </c>
      <c r="I2379" s="833" t="s">
        <v>4060</v>
      </c>
      <c r="J2379" s="833" t="s">
        <v>784</v>
      </c>
      <c r="K2379" s="833" t="s">
        <v>4061</v>
      </c>
      <c r="L2379" s="836">
        <v>329.56</v>
      </c>
      <c r="M2379" s="836">
        <v>1647.8</v>
      </c>
      <c r="N2379" s="833">
        <v>5</v>
      </c>
      <c r="O2379" s="837">
        <v>1</v>
      </c>
      <c r="P2379" s="836"/>
      <c r="Q2379" s="838">
        <v>0</v>
      </c>
      <c r="R2379" s="833"/>
      <c r="S2379" s="838">
        <v>0</v>
      </c>
      <c r="T2379" s="837"/>
      <c r="U2379" s="839">
        <v>0</v>
      </c>
    </row>
    <row r="2380" spans="1:21" ht="14.45" customHeight="1" x14ac:dyDescent="0.2">
      <c r="A2380" s="832">
        <v>11</v>
      </c>
      <c r="B2380" s="833" t="s">
        <v>2224</v>
      </c>
      <c r="C2380" s="833" t="s">
        <v>2230</v>
      </c>
      <c r="D2380" s="834" t="s">
        <v>4292</v>
      </c>
      <c r="E2380" s="835" t="s">
        <v>2244</v>
      </c>
      <c r="F2380" s="833" t="s">
        <v>2225</v>
      </c>
      <c r="G2380" s="833" t="s">
        <v>2375</v>
      </c>
      <c r="H2380" s="833" t="s">
        <v>606</v>
      </c>
      <c r="I2380" s="833" t="s">
        <v>2559</v>
      </c>
      <c r="J2380" s="833" t="s">
        <v>2377</v>
      </c>
      <c r="K2380" s="833" t="s">
        <v>2378</v>
      </c>
      <c r="L2380" s="836">
        <v>159.71</v>
      </c>
      <c r="M2380" s="836">
        <v>4791.3</v>
      </c>
      <c r="N2380" s="833">
        <v>30</v>
      </c>
      <c r="O2380" s="837">
        <v>14</v>
      </c>
      <c r="P2380" s="836">
        <v>1277.68</v>
      </c>
      <c r="Q2380" s="838">
        <v>0.26666666666666666</v>
      </c>
      <c r="R2380" s="833">
        <v>8</v>
      </c>
      <c r="S2380" s="838">
        <v>0.26666666666666666</v>
      </c>
      <c r="T2380" s="837">
        <v>4</v>
      </c>
      <c r="U2380" s="839">
        <v>0.2857142857142857</v>
      </c>
    </row>
    <row r="2381" spans="1:21" ht="14.45" customHeight="1" x14ac:dyDescent="0.2">
      <c r="A2381" s="832">
        <v>11</v>
      </c>
      <c r="B2381" s="833" t="s">
        <v>2224</v>
      </c>
      <c r="C2381" s="833" t="s">
        <v>2230</v>
      </c>
      <c r="D2381" s="834" t="s">
        <v>4292</v>
      </c>
      <c r="E2381" s="835" t="s">
        <v>2244</v>
      </c>
      <c r="F2381" s="833" t="s">
        <v>2225</v>
      </c>
      <c r="G2381" s="833" t="s">
        <v>2375</v>
      </c>
      <c r="H2381" s="833" t="s">
        <v>606</v>
      </c>
      <c r="I2381" s="833" t="s">
        <v>2376</v>
      </c>
      <c r="J2381" s="833" t="s">
        <v>2377</v>
      </c>
      <c r="K2381" s="833" t="s">
        <v>2378</v>
      </c>
      <c r="L2381" s="836">
        <v>159.71</v>
      </c>
      <c r="M2381" s="836">
        <v>9263.18</v>
      </c>
      <c r="N2381" s="833">
        <v>58</v>
      </c>
      <c r="O2381" s="837">
        <v>21.5</v>
      </c>
      <c r="P2381" s="836">
        <v>4631.59</v>
      </c>
      <c r="Q2381" s="838">
        <v>0.5</v>
      </c>
      <c r="R2381" s="833">
        <v>29</v>
      </c>
      <c r="S2381" s="838">
        <v>0.5</v>
      </c>
      <c r="T2381" s="837">
        <v>10.5</v>
      </c>
      <c r="U2381" s="839">
        <v>0.48837209302325579</v>
      </c>
    </row>
    <row r="2382" spans="1:21" ht="14.45" customHeight="1" x14ac:dyDescent="0.2">
      <c r="A2382" s="832">
        <v>11</v>
      </c>
      <c r="B2382" s="833" t="s">
        <v>2224</v>
      </c>
      <c r="C2382" s="833" t="s">
        <v>2230</v>
      </c>
      <c r="D2382" s="834" t="s">
        <v>4292</v>
      </c>
      <c r="E2382" s="835" t="s">
        <v>2244</v>
      </c>
      <c r="F2382" s="833" t="s">
        <v>2225</v>
      </c>
      <c r="G2382" s="833" t="s">
        <v>3488</v>
      </c>
      <c r="H2382" s="833" t="s">
        <v>606</v>
      </c>
      <c r="I2382" s="833" t="s">
        <v>3489</v>
      </c>
      <c r="J2382" s="833" t="s">
        <v>3490</v>
      </c>
      <c r="K2382" s="833" t="s">
        <v>3491</v>
      </c>
      <c r="L2382" s="836">
        <v>736.33</v>
      </c>
      <c r="M2382" s="836">
        <v>736.33</v>
      </c>
      <c r="N2382" s="833">
        <v>1</v>
      </c>
      <c r="O2382" s="837">
        <v>0.5</v>
      </c>
      <c r="P2382" s="836"/>
      <c r="Q2382" s="838">
        <v>0</v>
      </c>
      <c r="R2382" s="833"/>
      <c r="S2382" s="838">
        <v>0</v>
      </c>
      <c r="T2382" s="837"/>
      <c r="U2382" s="839">
        <v>0</v>
      </c>
    </row>
    <row r="2383" spans="1:21" ht="14.45" customHeight="1" x14ac:dyDescent="0.2">
      <c r="A2383" s="832">
        <v>11</v>
      </c>
      <c r="B2383" s="833" t="s">
        <v>2224</v>
      </c>
      <c r="C2383" s="833" t="s">
        <v>2230</v>
      </c>
      <c r="D2383" s="834" t="s">
        <v>4292</v>
      </c>
      <c r="E2383" s="835" t="s">
        <v>2244</v>
      </c>
      <c r="F2383" s="833" t="s">
        <v>2225</v>
      </c>
      <c r="G2383" s="833" t="s">
        <v>2328</v>
      </c>
      <c r="H2383" s="833" t="s">
        <v>650</v>
      </c>
      <c r="I2383" s="833" t="s">
        <v>1880</v>
      </c>
      <c r="J2383" s="833" t="s">
        <v>989</v>
      </c>
      <c r="K2383" s="833" t="s">
        <v>1029</v>
      </c>
      <c r="L2383" s="836">
        <v>170.52</v>
      </c>
      <c r="M2383" s="836">
        <v>2728.32</v>
      </c>
      <c r="N2383" s="833">
        <v>16</v>
      </c>
      <c r="O2383" s="837">
        <v>5.5</v>
      </c>
      <c r="P2383" s="836">
        <v>1875.72</v>
      </c>
      <c r="Q2383" s="838">
        <v>0.6875</v>
      </c>
      <c r="R2383" s="833">
        <v>11</v>
      </c>
      <c r="S2383" s="838">
        <v>0.6875</v>
      </c>
      <c r="T2383" s="837">
        <v>3.5</v>
      </c>
      <c r="U2383" s="839">
        <v>0.63636363636363635</v>
      </c>
    </row>
    <row r="2384" spans="1:21" ht="14.45" customHeight="1" x14ac:dyDescent="0.2">
      <c r="A2384" s="832">
        <v>11</v>
      </c>
      <c r="B2384" s="833" t="s">
        <v>2224</v>
      </c>
      <c r="C2384" s="833" t="s">
        <v>2230</v>
      </c>
      <c r="D2384" s="834" t="s">
        <v>4292</v>
      </c>
      <c r="E2384" s="835" t="s">
        <v>2244</v>
      </c>
      <c r="F2384" s="833" t="s">
        <v>2225</v>
      </c>
      <c r="G2384" s="833" t="s">
        <v>2328</v>
      </c>
      <c r="H2384" s="833" t="s">
        <v>650</v>
      </c>
      <c r="I2384" s="833" t="s">
        <v>1880</v>
      </c>
      <c r="J2384" s="833" t="s">
        <v>989</v>
      </c>
      <c r="K2384" s="833" t="s">
        <v>1029</v>
      </c>
      <c r="L2384" s="836">
        <v>96.04</v>
      </c>
      <c r="M2384" s="836">
        <v>576.24</v>
      </c>
      <c r="N2384" s="833">
        <v>6</v>
      </c>
      <c r="O2384" s="837">
        <v>2</v>
      </c>
      <c r="P2384" s="836">
        <v>384.16</v>
      </c>
      <c r="Q2384" s="838">
        <v>0.66666666666666674</v>
      </c>
      <c r="R2384" s="833">
        <v>4</v>
      </c>
      <c r="S2384" s="838">
        <v>0.66666666666666663</v>
      </c>
      <c r="T2384" s="837">
        <v>1</v>
      </c>
      <c r="U2384" s="839">
        <v>0.5</v>
      </c>
    </row>
    <row r="2385" spans="1:21" ht="14.45" customHeight="1" x14ac:dyDescent="0.2">
      <c r="A2385" s="832">
        <v>11</v>
      </c>
      <c r="B2385" s="833" t="s">
        <v>2224</v>
      </c>
      <c r="C2385" s="833" t="s">
        <v>2230</v>
      </c>
      <c r="D2385" s="834" t="s">
        <v>4292</v>
      </c>
      <c r="E2385" s="835" t="s">
        <v>2244</v>
      </c>
      <c r="F2385" s="833" t="s">
        <v>2225</v>
      </c>
      <c r="G2385" s="833" t="s">
        <v>2328</v>
      </c>
      <c r="H2385" s="833" t="s">
        <v>606</v>
      </c>
      <c r="I2385" s="833" t="s">
        <v>2363</v>
      </c>
      <c r="J2385" s="833" t="s">
        <v>989</v>
      </c>
      <c r="K2385" s="833" t="s">
        <v>2364</v>
      </c>
      <c r="L2385" s="836">
        <v>272.83</v>
      </c>
      <c r="M2385" s="836">
        <v>2182.64</v>
      </c>
      <c r="N2385" s="833">
        <v>8</v>
      </c>
      <c r="O2385" s="837">
        <v>3</v>
      </c>
      <c r="P2385" s="836">
        <v>2182.64</v>
      </c>
      <c r="Q2385" s="838">
        <v>1</v>
      </c>
      <c r="R2385" s="833">
        <v>8</v>
      </c>
      <c r="S2385" s="838">
        <v>1</v>
      </c>
      <c r="T2385" s="837">
        <v>3</v>
      </c>
      <c r="U2385" s="839">
        <v>1</v>
      </c>
    </row>
    <row r="2386" spans="1:21" ht="14.45" customHeight="1" x14ac:dyDescent="0.2">
      <c r="A2386" s="832">
        <v>11</v>
      </c>
      <c r="B2386" s="833" t="s">
        <v>2224</v>
      </c>
      <c r="C2386" s="833" t="s">
        <v>2230</v>
      </c>
      <c r="D2386" s="834" t="s">
        <v>4292</v>
      </c>
      <c r="E2386" s="835" t="s">
        <v>2244</v>
      </c>
      <c r="F2386" s="833" t="s">
        <v>2225</v>
      </c>
      <c r="G2386" s="833" t="s">
        <v>2328</v>
      </c>
      <c r="H2386" s="833" t="s">
        <v>606</v>
      </c>
      <c r="I2386" s="833" t="s">
        <v>2363</v>
      </c>
      <c r="J2386" s="833" t="s">
        <v>989</v>
      </c>
      <c r="K2386" s="833" t="s">
        <v>2364</v>
      </c>
      <c r="L2386" s="836">
        <v>153.65</v>
      </c>
      <c r="M2386" s="836">
        <v>1382.8500000000001</v>
      </c>
      <c r="N2386" s="833">
        <v>9</v>
      </c>
      <c r="O2386" s="837">
        <v>2.5</v>
      </c>
      <c r="P2386" s="836">
        <v>1229.2</v>
      </c>
      <c r="Q2386" s="838">
        <v>0.88888888888888884</v>
      </c>
      <c r="R2386" s="833">
        <v>8</v>
      </c>
      <c r="S2386" s="838">
        <v>0.88888888888888884</v>
      </c>
      <c r="T2386" s="837">
        <v>2</v>
      </c>
      <c r="U2386" s="839">
        <v>0.8</v>
      </c>
    </row>
    <row r="2387" spans="1:21" ht="14.45" customHeight="1" x14ac:dyDescent="0.2">
      <c r="A2387" s="832">
        <v>11</v>
      </c>
      <c r="B2387" s="833" t="s">
        <v>2224</v>
      </c>
      <c r="C2387" s="833" t="s">
        <v>2230</v>
      </c>
      <c r="D2387" s="834" t="s">
        <v>4292</v>
      </c>
      <c r="E2387" s="835" t="s">
        <v>2244</v>
      </c>
      <c r="F2387" s="833" t="s">
        <v>2225</v>
      </c>
      <c r="G2387" s="833" t="s">
        <v>2328</v>
      </c>
      <c r="H2387" s="833" t="s">
        <v>606</v>
      </c>
      <c r="I2387" s="833" t="s">
        <v>2861</v>
      </c>
      <c r="J2387" s="833" t="s">
        <v>989</v>
      </c>
      <c r="K2387" s="833" t="s">
        <v>990</v>
      </c>
      <c r="L2387" s="836">
        <v>134.44999999999999</v>
      </c>
      <c r="M2387" s="836">
        <v>403.34999999999997</v>
      </c>
      <c r="N2387" s="833">
        <v>3</v>
      </c>
      <c r="O2387" s="837">
        <v>1</v>
      </c>
      <c r="P2387" s="836">
        <v>403.34999999999997</v>
      </c>
      <c r="Q2387" s="838">
        <v>1</v>
      </c>
      <c r="R2387" s="833">
        <v>3</v>
      </c>
      <c r="S2387" s="838">
        <v>1</v>
      </c>
      <c r="T2387" s="837">
        <v>1</v>
      </c>
      <c r="U2387" s="839">
        <v>1</v>
      </c>
    </row>
    <row r="2388" spans="1:21" ht="14.45" customHeight="1" x14ac:dyDescent="0.2">
      <c r="A2388" s="832">
        <v>11</v>
      </c>
      <c r="B2388" s="833" t="s">
        <v>2224</v>
      </c>
      <c r="C2388" s="833" t="s">
        <v>2230</v>
      </c>
      <c r="D2388" s="834" t="s">
        <v>4292</v>
      </c>
      <c r="E2388" s="835" t="s">
        <v>2244</v>
      </c>
      <c r="F2388" s="833" t="s">
        <v>2225</v>
      </c>
      <c r="G2388" s="833" t="s">
        <v>2795</v>
      </c>
      <c r="H2388" s="833" t="s">
        <v>606</v>
      </c>
      <c r="I2388" s="833" t="s">
        <v>3492</v>
      </c>
      <c r="J2388" s="833" t="s">
        <v>2797</v>
      </c>
      <c r="K2388" s="833" t="s">
        <v>3493</v>
      </c>
      <c r="L2388" s="836">
        <v>254.37</v>
      </c>
      <c r="M2388" s="836">
        <v>763.11</v>
      </c>
      <c r="N2388" s="833">
        <v>3</v>
      </c>
      <c r="O2388" s="837">
        <v>2.5</v>
      </c>
      <c r="P2388" s="836">
        <v>254.37</v>
      </c>
      <c r="Q2388" s="838">
        <v>0.33333333333333331</v>
      </c>
      <c r="R2388" s="833">
        <v>1</v>
      </c>
      <c r="S2388" s="838">
        <v>0.33333333333333331</v>
      </c>
      <c r="T2388" s="837">
        <v>1</v>
      </c>
      <c r="U2388" s="839">
        <v>0.4</v>
      </c>
    </row>
    <row r="2389" spans="1:21" ht="14.45" customHeight="1" x14ac:dyDescent="0.2">
      <c r="A2389" s="832">
        <v>11</v>
      </c>
      <c r="B2389" s="833" t="s">
        <v>2224</v>
      </c>
      <c r="C2389" s="833" t="s">
        <v>2230</v>
      </c>
      <c r="D2389" s="834" t="s">
        <v>4292</v>
      </c>
      <c r="E2389" s="835" t="s">
        <v>2244</v>
      </c>
      <c r="F2389" s="833" t="s">
        <v>2225</v>
      </c>
      <c r="G2389" s="833" t="s">
        <v>2381</v>
      </c>
      <c r="H2389" s="833" t="s">
        <v>606</v>
      </c>
      <c r="I2389" s="833" t="s">
        <v>2382</v>
      </c>
      <c r="J2389" s="833" t="s">
        <v>2383</v>
      </c>
      <c r="K2389" s="833" t="s">
        <v>2384</v>
      </c>
      <c r="L2389" s="836">
        <v>52.87</v>
      </c>
      <c r="M2389" s="836">
        <v>1480.36</v>
      </c>
      <c r="N2389" s="833">
        <v>28</v>
      </c>
      <c r="O2389" s="837">
        <v>23</v>
      </c>
      <c r="P2389" s="836">
        <v>740.18</v>
      </c>
      <c r="Q2389" s="838">
        <v>0.5</v>
      </c>
      <c r="R2389" s="833">
        <v>14</v>
      </c>
      <c r="S2389" s="838">
        <v>0.5</v>
      </c>
      <c r="T2389" s="837">
        <v>12</v>
      </c>
      <c r="U2389" s="839">
        <v>0.52173913043478259</v>
      </c>
    </row>
    <row r="2390" spans="1:21" ht="14.45" customHeight="1" x14ac:dyDescent="0.2">
      <c r="A2390" s="832">
        <v>11</v>
      </c>
      <c r="B2390" s="833" t="s">
        <v>2224</v>
      </c>
      <c r="C2390" s="833" t="s">
        <v>2230</v>
      </c>
      <c r="D2390" s="834" t="s">
        <v>4292</v>
      </c>
      <c r="E2390" s="835" t="s">
        <v>2244</v>
      </c>
      <c r="F2390" s="833" t="s">
        <v>2225</v>
      </c>
      <c r="G2390" s="833" t="s">
        <v>2381</v>
      </c>
      <c r="H2390" s="833" t="s">
        <v>606</v>
      </c>
      <c r="I2390" s="833" t="s">
        <v>2770</v>
      </c>
      <c r="J2390" s="833" t="s">
        <v>2579</v>
      </c>
      <c r="K2390" s="833" t="s">
        <v>2771</v>
      </c>
      <c r="L2390" s="836">
        <v>70.48</v>
      </c>
      <c r="M2390" s="836">
        <v>70.48</v>
      </c>
      <c r="N2390" s="833">
        <v>1</v>
      </c>
      <c r="O2390" s="837">
        <v>1</v>
      </c>
      <c r="P2390" s="836"/>
      <c r="Q2390" s="838">
        <v>0</v>
      </c>
      <c r="R2390" s="833"/>
      <c r="S2390" s="838">
        <v>0</v>
      </c>
      <c r="T2390" s="837"/>
      <c r="U2390" s="839">
        <v>0</v>
      </c>
    </row>
    <row r="2391" spans="1:21" ht="14.45" customHeight="1" x14ac:dyDescent="0.2">
      <c r="A2391" s="832">
        <v>11</v>
      </c>
      <c r="B2391" s="833" t="s">
        <v>2224</v>
      </c>
      <c r="C2391" s="833" t="s">
        <v>2230</v>
      </c>
      <c r="D2391" s="834" t="s">
        <v>4292</v>
      </c>
      <c r="E2391" s="835" t="s">
        <v>2244</v>
      </c>
      <c r="F2391" s="833" t="s">
        <v>2225</v>
      </c>
      <c r="G2391" s="833" t="s">
        <v>2381</v>
      </c>
      <c r="H2391" s="833" t="s">
        <v>606</v>
      </c>
      <c r="I2391" s="833" t="s">
        <v>3338</v>
      </c>
      <c r="J2391" s="833" t="s">
        <v>3220</v>
      </c>
      <c r="K2391" s="833" t="s">
        <v>3339</v>
      </c>
      <c r="L2391" s="836">
        <v>0</v>
      </c>
      <c r="M2391" s="836">
        <v>0</v>
      </c>
      <c r="N2391" s="833">
        <v>4</v>
      </c>
      <c r="O2391" s="837">
        <v>3.5</v>
      </c>
      <c r="P2391" s="836">
        <v>0</v>
      </c>
      <c r="Q2391" s="838"/>
      <c r="R2391" s="833">
        <v>3</v>
      </c>
      <c r="S2391" s="838">
        <v>0.75</v>
      </c>
      <c r="T2391" s="837">
        <v>2.5</v>
      </c>
      <c r="U2391" s="839">
        <v>0.7142857142857143</v>
      </c>
    </row>
    <row r="2392" spans="1:21" ht="14.45" customHeight="1" x14ac:dyDescent="0.2">
      <c r="A2392" s="832">
        <v>11</v>
      </c>
      <c r="B2392" s="833" t="s">
        <v>2224</v>
      </c>
      <c r="C2392" s="833" t="s">
        <v>2230</v>
      </c>
      <c r="D2392" s="834" t="s">
        <v>4292</v>
      </c>
      <c r="E2392" s="835" t="s">
        <v>2244</v>
      </c>
      <c r="F2392" s="833" t="s">
        <v>2225</v>
      </c>
      <c r="G2392" s="833" t="s">
        <v>2381</v>
      </c>
      <c r="H2392" s="833" t="s">
        <v>606</v>
      </c>
      <c r="I2392" s="833" t="s">
        <v>3162</v>
      </c>
      <c r="J2392" s="833" t="s">
        <v>3163</v>
      </c>
      <c r="K2392" s="833" t="s">
        <v>3164</v>
      </c>
      <c r="L2392" s="836">
        <v>0</v>
      </c>
      <c r="M2392" s="836">
        <v>0</v>
      </c>
      <c r="N2392" s="833">
        <v>1</v>
      </c>
      <c r="O2392" s="837">
        <v>0.5</v>
      </c>
      <c r="P2392" s="836">
        <v>0</v>
      </c>
      <c r="Q2392" s="838"/>
      <c r="R2392" s="833">
        <v>1</v>
      </c>
      <c r="S2392" s="838">
        <v>1</v>
      </c>
      <c r="T2392" s="837">
        <v>0.5</v>
      </c>
      <c r="U2392" s="839">
        <v>1</v>
      </c>
    </row>
    <row r="2393" spans="1:21" ht="14.45" customHeight="1" x14ac:dyDescent="0.2">
      <c r="A2393" s="832">
        <v>11</v>
      </c>
      <c r="B2393" s="833" t="s">
        <v>2224</v>
      </c>
      <c r="C2393" s="833" t="s">
        <v>2230</v>
      </c>
      <c r="D2393" s="834" t="s">
        <v>4292</v>
      </c>
      <c r="E2393" s="835" t="s">
        <v>2244</v>
      </c>
      <c r="F2393" s="833" t="s">
        <v>2225</v>
      </c>
      <c r="G2393" s="833" t="s">
        <v>2381</v>
      </c>
      <c r="H2393" s="833" t="s">
        <v>606</v>
      </c>
      <c r="I2393" s="833" t="s">
        <v>3165</v>
      </c>
      <c r="J2393" s="833" t="s">
        <v>2389</v>
      </c>
      <c r="K2393" s="833" t="s">
        <v>3166</v>
      </c>
      <c r="L2393" s="836">
        <v>46.99</v>
      </c>
      <c r="M2393" s="836">
        <v>46.99</v>
      </c>
      <c r="N2393" s="833">
        <v>1</v>
      </c>
      <c r="O2393" s="837">
        <v>1</v>
      </c>
      <c r="P2393" s="836">
        <v>46.99</v>
      </c>
      <c r="Q2393" s="838">
        <v>1</v>
      </c>
      <c r="R2393" s="833">
        <v>1</v>
      </c>
      <c r="S2393" s="838">
        <v>1</v>
      </c>
      <c r="T2393" s="837">
        <v>1</v>
      </c>
      <c r="U2393" s="839">
        <v>1</v>
      </c>
    </row>
    <row r="2394" spans="1:21" ht="14.45" customHeight="1" x14ac:dyDescent="0.2">
      <c r="A2394" s="832">
        <v>11</v>
      </c>
      <c r="B2394" s="833" t="s">
        <v>2224</v>
      </c>
      <c r="C2394" s="833" t="s">
        <v>2230</v>
      </c>
      <c r="D2394" s="834" t="s">
        <v>4292</v>
      </c>
      <c r="E2394" s="835" t="s">
        <v>2244</v>
      </c>
      <c r="F2394" s="833" t="s">
        <v>2225</v>
      </c>
      <c r="G2394" s="833" t="s">
        <v>2381</v>
      </c>
      <c r="H2394" s="833" t="s">
        <v>606</v>
      </c>
      <c r="I2394" s="833" t="s">
        <v>3993</v>
      </c>
      <c r="J2394" s="833" t="s">
        <v>3994</v>
      </c>
      <c r="K2394" s="833" t="s">
        <v>3995</v>
      </c>
      <c r="L2394" s="836">
        <v>35.25</v>
      </c>
      <c r="M2394" s="836">
        <v>35.25</v>
      </c>
      <c r="N2394" s="833">
        <v>1</v>
      </c>
      <c r="O2394" s="837">
        <v>1</v>
      </c>
      <c r="P2394" s="836"/>
      <c r="Q2394" s="838">
        <v>0</v>
      </c>
      <c r="R2394" s="833"/>
      <c r="S2394" s="838">
        <v>0</v>
      </c>
      <c r="T2394" s="837"/>
      <c r="U2394" s="839">
        <v>0</v>
      </c>
    </row>
    <row r="2395" spans="1:21" ht="14.45" customHeight="1" x14ac:dyDescent="0.2">
      <c r="A2395" s="832">
        <v>11</v>
      </c>
      <c r="B2395" s="833" t="s">
        <v>2224</v>
      </c>
      <c r="C2395" s="833" t="s">
        <v>2230</v>
      </c>
      <c r="D2395" s="834" t="s">
        <v>4292</v>
      </c>
      <c r="E2395" s="835" t="s">
        <v>2244</v>
      </c>
      <c r="F2395" s="833" t="s">
        <v>2225</v>
      </c>
      <c r="G2395" s="833" t="s">
        <v>2381</v>
      </c>
      <c r="H2395" s="833" t="s">
        <v>606</v>
      </c>
      <c r="I2395" s="833" t="s">
        <v>4062</v>
      </c>
      <c r="J2395" s="833" t="s">
        <v>657</v>
      </c>
      <c r="K2395" s="833" t="s">
        <v>1191</v>
      </c>
      <c r="L2395" s="836">
        <v>0</v>
      </c>
      <c r="M2395" s="836">
        <v>0</v>
      </c>
      <c r="N2395" s="833">
        <v>1</v>
      </c>
      <c r="O2395" s="837">
        <v>1</v>
      </c>
      <c r="P2395" s="836">
        <v>0</v>
      </c>
      <c r="Q2395" s="838"/>
      <c r="R2395" s="833">
        <v>1</v>
      </c>
      <c r="S2395" s="838">
        <v>1</v>
      </c>
      <c r="T2395" s="837">
        <v>1</v>
      </c>
      <c r="U2395" s="839">
        <v>1</v>
      </c>
    </row>
    <row r="2396" spans="1:21" ht="14.45" customHeight="1" x14ac:dyDescent="0.2">
      <c r="A2396" s="832">
        <v>11</v>
      </c>
      <c r="B2396" s="833" t="s">
        <v>2224</v>
      </c>
      <c r="C2396" s="833" t="s">
        <v>2230</v>
      </c>
      <c r="D2396" s="834" t="s">
        <v>4292</v>
      </c>
      <c r="E2396" s="835" t="s">
        <v>2244</v>
      </c>
      <c r="F2396" s="833" t="s">
        <v>2225</v>
      </c>
      <c r="G2396" s="833" t="s">
        <v>2394</v>
      </c>
      <c r="H2396" s="833" t="s">
        <v>606</v>
      </c>
      <c r="I2396" s="833" t="s">
        <v>2395</v>
      </c>
      <c r="J2396" s="833" t="s">
        <v>707</v>
      </c>
      <c r="K2396" s="833" t="s">
        <v>2396</v>
      </c>
      <c r="L2396" s="836">
        <v>91.11</v>
      </c>
      <c r="M2396" s="836">
        <v>273.33</v>
      </c>
      <c r="N2396" s="833">
        <v>3</v>
      </c>
      <c r="O2396" s="837">
        <v>2.5</v>
      </c>
      <c r="P2396" s="836">
        <v>182.22</v>
      </c>
      <c r="Q2396" s="838">
        <v>0.66666666666666674</v>
      </c>
      <c r="R2396" s="833">
        <v>2</v>
      </c>
      <c r="S2396" s="838">
        <v>0.66666666666666663</v>
      </c>
      <c r="T2396" s="837">
        <v>2</v>
      </c>
      <c r="U2396" s="839">
        <v>0.8</v>
      </c>
    </row>
    <row r="2397" spans="1:21" ht="14.45" customHeight="1" x14ac:dyDescent="0.2">
      <c r="A2397" s="832">
        <v>11</v>
      </c>
      <c r="B2397" s="833" t="s">
        <v>2224</v>
      </c>
      <c r="C2397" s="833" t="s">
        <v>2230</v>
      </c>
      <c r="D2397" s="834" t="s">
        <v>4292</v>
      </c>
      <c r="E2397" s="835" t="s">
        <v>2244</v>
      </c>
      <c r="F2397" s="833" t="s">
        <v>2225</v>
      </c>
      <c r="G2397" s="833" t="s">
        <v>2394</v>
      </c>
      <c r="H2397" s="833" t="s">
        <v>606</v>
      </c>
      <c r="I2397" s="833" t="s">
        <v>2884</v>
      </c>
      <c r="J2397" s="833" t="s">
        <v>707</v>
      </c>
      <c r="K2397" s="833" t="s">
        <v>2885</v>
      </c>
      <c r="L2397" s="836">
        <v>45.56</v>
      </c>
      <c r="M2397" s="836">
        <v>45.56</v>
      </c>
      <c r="N2397" s="833">
        <v>1</v>
      </c>
      <c r="O2397" s="837">
        <v>0.5</v>
      </c>
      <c r="P2397" s="836">
        <v>45.56</v>
      </c>
      <c r="Q2397" s="838">
        <v>1</v>
      </c>
      <c r="R2397" s="833">
        <v>1</v>
      </c>
      <c r="S2397" s="838">
        <v>1</v>
      </c>
      <c r="T2397" s="837">
        <v>0.5</v>
      </c>
      <c r="U2397" s="839">
        <v>1</v>
      </c>
    </row>
    <row r="2398" spans="1:21" ht="14.45" customHeight="1" x14ac:dyDescent="0.2">
      <c r="A2398" s="832">
        <v>11</v>
      </c>
      <c r="B2398" s="833" t="s">
        <v>2224</v>
      </c>
      <c r="C2398" s="833" t="s">
        <v>2230</v>
      </c>
      <c r="D2398" s="834" t="s">
        <v>4292</v>
      </c>
      <c r="E2398" s="835" t="s">
        <v>2244</v>
      </c>
      <c r="F2398" s="833" t="s">
        <v>2225</v>
      </c>
      <c r="G2398" s="833" t="s">
        <v>2394</v>
      </c>
      <c r="H2398" s="833" t="s">
        <v>606</v>
      </c>
      <c r="I2398" s="833" t="s">
        <v>4063</v>
      </c>
      <c r="J2398" s="833" t="s">
        <v>707</v>
      </c>
      <c r="K2398" s="833" t="s">
        <v>4064</v>
      </c>
      <c r="L2398" s="836">
        <v>273.33</v>
      </c>
      <c r="M2398" s="836">
        <v>546.66</v>
      </c>
      <c r="N2398" s="833">
        <v>2</v>
      </c>
      <c r="O2398" s="837">
        <v>1.5</v>
      </c>
      <c r="P2398" s="836">
        <v>546.66</v>
      </c>
      <c r="Q2398" s="838">
        <v>1</v>
      </c>
      <c r="R2398" s="833">
        <v>2</v>
      </c>
      <c r="S2398" s="838">
        <v>1</v>
      </c>
      <c r="T2398" s="837">
        <v>1.5</v>
      </c>
      <c r="U2398" s="839">
        <v>1</v>
      </c>
    </row>
    <row r="2399" spans="1:21" ht="14.45" customHeight="1" x14ac:dyDescent="0.2">
      <c r="A2399" s="832">
        <v>11</v>
      </c>
      <c r="B2399" s="833" t="s">
        <v>2224</v>
      </c>
      <c r="C2399" s="833" t="s">
        <v>2230</v>
      </c>
      <c r="D2399" s="834" t="s">
        <v>4292</v>
      </c>
      <c r="E2399" s="835" t="s">
        <v>2244</v>
      </c>
      <c r="F2399" s="833" t="s">
        <v>2225</v>
      </c>
      <c r="G2399" s="833" t="s">
        <v>3226</v>
      </c>
      <c r="H2399" s="833" t="s">
        <v>606</v>
      </c>
      <c r="I2399" s="833" t="s">
        <v>3227</v>
      </c>
      <c r="J2399" s="833" t="s">
        <v>692</v>
      </c>
      <c r="K2399" s="833" t="s">
        <v>3228</v>
      </c>
      <c r="L2399" s="836">
        <v>923.74</v>
      </c>
      <c r="M2399" s="836">
        <v>923.74</v>
      </c>
      <c r="N2399" s="833">
        <v>1</v>
      </c>
      <c r="O2399" s="837">
        <v>0.5</v>
      </c>
      <c r="P2399" s="836">
        <v>923.74</v>
      </c>
      <c r="Q2399" s="838">
        <v>1</v>
      </c>
      <c r="R2399" s="833">
        <v>1</v>
      </c>
      <c r="S2399" s="838">
        <v>1</v>
      </c>
      <c r="T2399" s="837">
        <v>0.5</v>
      </c>
      <c r="U2399" s="839">
        <v>1</v>
      </c>
    </row>
    <row r="2400" spans="1:21" ht="14.45" customHeight="1" x14ac:dyDescent="0.2">
      <c r="A2400" s="832">
        <v>11</v>
      </c>
      <c r="B2400" s="833" t="s">
        <v>2224</v>
      </c>
      <c r="C2400" s="833" t="s">
        <v>2230</v>
      </c>
      <c r="D2400" s="834" t="s">
        <v>4292</v>
      </c>
      <c r="E2400" s="835" t="s">
        <v>2244</v>
      </c>
      <c r="F2400" s="833" t="s">
        <v>2225</v>
      </c>
      <c r="G2400" s="833" t="s">
        <v>2402</v>
      </c>
      <c r="H2400" s="833" t="s">
        <v>606</v>
      </c>
      <c r="I2400" s="833" t="s">
        <v>2888</v>
      </c>
      <c r="J2400" s="833" t="s">
        <v>742</v>
      </c>
      <c r="K2400" s="833" t="s">
        <v>2889</v>
      </c>
      <c r="L2400" s="836">
        <v>92.85</v>
      </c>
      <c r="M2400" s="836">
        <v>92.85</v>
      </c>
      <c r="N2400" s="833">
        <v>1</v>
      </c>
      <c r="O2400" s="837">
        <v>1</v>
      </c>
      <c r="P2400" s="836"/>
      <c r="Q2400" s="838">
        <v>0</v>
      </c>
      <c r="R2400" s="833"/>
      <c r="S2400" s="838">
        <v>0</v>
      </c>
      <c r="T2400" s="837"/>
      <c r="U2400" s="839">
        <v>0</v>
      </c>
    </row>
    <row r="2401" spans="1:21" ht="14.45" customHeight="1" x14ac:dyDescent="0.2">
      <c r="A2401" s="832">
        <v>11</v>
      </c>
      <c r="B2401" s="833" t="s">
        <v>2224</v>
      </c>
      <c r="C2401" s="833" t="s">
        <v>2230</v>
      </c>
      <c r="D2401" s="834" t="s">
        <v>4292</v>
      </c>
      <c r="E2401" s="835" t="s">
        <v>2244</v>
      </c>
      <c r="F2401" s="833" t="s">
        <v>2225</v>
      </c>
      <c r="G2401" s="833" t="s">
        <v>2412</v>
      </c>
      <c r="H2401" s="833" t="s">
        <v>606</v>
      </c>
      <c r="I2401" s="833" t="s">
        <v>2413</v>
      </c>
      <c r="J2401" s="833" t="s">
        <v>2414</v>
      </c>
      <c r="K2401" s="833" t="s">
        <v>2415</v>
      </c>
      <c r="L2401" s="836">
        <v>159.71</v>
      </c>
      <c r="M2401" s="836">
        <v>6707.82</v>
      </c>
      <c r="N2401" s="833">
        <v>42</v>
      </c>
      <c r="O2401" s="837">
        <v>14</v>
      </c>
      <c r="P2401" s="836">
        <v>1437.3899999999999</v>
      </c>
      <c r="Q2401" s="838">
        <v>0.21428571428571427</v>
      </c>
      <c r="R2401" s="833">
        <v>9</v>
      </c>
      <c r="S2401" s="838">
        <v>0.21428571428571427</v>
      </c>
      <c r="T2401" s="837">
        <v>3</v>
      </c>
      <c r="U2401" s="839">
        <v>0.21428571428571427</v>
      </c>
    </row>
    <row r="2402" spans="1:21" ht="14.45" customHeight="1" x14ac:dyDescent="0.2">
      <c r="A2402" s="832">
        <v>11</v>
      </c>
      <c r="B2402" s="833" t="s">
        <v>2224</v>
      </c>
      <c r="C2402" s="833" t="s">
        <v>2230</v>
      </c>
      <c r="D2402" s="834" t="s">
        <v>4292</v>
      </c>
      <c r="E2402" s="835" t="s">
        <v>2244</v>
      </c>
      <c r="F2402" s="833" t="s">
        <v>2225</v>
      </c>
      <c r="G2402" s="833" t="s">
        <v>2412</v>
      </c>
      <c r="H2402" s="833" t="s">
        <v>606</v>
      </c>
      <c r="I2402" s="833" t="s">
        <v>2594</v>
      </c>
      <c r="J2402" s="833" t="s">
        <v>2414</v>
      </c>
      <c r="K2402" s="833" t="s">
        <v>2595</v>
      </c>
      <c r="L2402" s="836">
        <v>159.71</v>
      </c>
      <c r="M2402" s="836">
        <v>958.26</v>
      </c>
      <c r="N2402" s="833">
        <v>6</v>
      </c>
      <c r="O2402" s="837">
        <v>2</v>
      </c>
      <c r="P2402" s="836">
        <v>479.13</v>
      </c>
      <c r="Q2402" s="838">
        <v>0.5</v>
      </c>
      <c r="R2402" s="833">
        <v>3</v>
      </c>
      <c r="S2402" s="838">
        <v>0.5</v>
      </c>
      <c r="T2402" s="837">
        <v>1</v>
      </c>
      <c r="U2402" s="839">
        <v>0.5</v>
      </c>
    </row>
    <row r="2403" spans="1:21" ht="14.45" customHeight="1" x14ac:dyDescent="0.2">
      <c r="A2403" s="832">
        <v>11</v>
      </c>
      <c r="B2403" s="833" t="s">
        <v>2224</v>
      </c>
      <c r="C2403" s="833" t="s">
        <v>2230</v>
      </c>
      <c r="D2403" s="834" t="s">
        <v>4292</v>
      </c>
      <c r="E2403" s="835" t="s">
        <v>2244</v>
      </c>
      <c r="F2403" s="833" t="s">
        <v>2225</v>
      </c>
      <c r="G2403" s="833" t="s">
        <v>2596</v>
      </c>
      <c r="H2403" s="833" t="s">
        <v>606</v>
      </c>
      <c r="I2403" s="833" t="s">
        <v>2597</v>
      </c>
      <c r="J2403" s="833" t="s">
        <v>2598</v>
      </c>
      <c r="K2403" s="833" t="s">
        <v>2599</v>
      </c>
      <c r="L2403" s="836">
        <v>35.25</v>
      </c>
      <c r="M2403" s="836">
        <v>105.75</v>
      </c>
      <c r="N2403" s="833">
        <v>3</v>
      </c>
      <c r="O2403" s="837">
        <v>2.5</v>
      </c>
      <c r="P2403" s="836">
        <v>105.75</v>
      </c>
      <c r="Q2403" s="838">
        <v>1</v>
      </c>
      <c r="R2403" s="833">
        <v>3</v>
      </c>
      <c r="S2403" s="838">
        <v>1</v>
      </c>
      <c r="T2403" s="837">
        <v>2.5</v>
      </c>
      <c r="U2403" s="839">
        <v>1</v>
      </c>
    </row>
    <row r="2404" spans="1:21" ht="14.45" customHeight="1" x14ac:dyDescent="0.2">
      <c r="A2404" s="832">
        <v>11</v>
      </c>
      <c r="B2404" s="833" t="s">
        <v>2224</v>
      </c>
      <c r="C2404" s="833" t="s">
        <v>2230</v>
      </c>
      <c r="D2404" s="834" t="s">
        <v>4292</v>
      </c>
      <c r="E2404" s="835" t="s">
        <v>2244</v>
      </c>
      <c r="F2404" s="833" t="s">
        <v>2225</v>
      </c>
      <c r="G2404" s="833" t="s">
        <v>2313</v>
      </c>
      <c r="H2404" s="833" t="s">
        <v>606</v>
      </c>
      <c r="I2404" s="833" t="s">
        <v>2314</v>
      </c>
      <c r="J2404" s="833" t="s">
        <v>2315</v>
      </c>
      <c r="K2404" s="833" t="s">
        <v>2316</v>
      </c>
      <c r="L2404" s="836">
        <v>91.78</v>
      </c>
      <c r="M2404" s="836">
        <v>2386.2799999999997</v>
      </c>
      <c r="N2404" s="833">
        <v>26</v>
      </c>
      <c r="O2404" s="837">
        <v>14</v>
      </c>
      <c r="P2404" s="836">
        <v>1560.2599999999998</v>
      </c>
      <c r="Q2404" s="838">
        <v>0.65384615384615385</v>
      </c>
      <c r="R2404" s="833">
        <v>17</v>
      </c>
      <c r="S2404" s="838">
        <v>0.65384615384615385</v>
      </c>
      <c r="T2404" s="837">
        <v>8.5</v>
      </c>
      <c r="U2404" s="839">
        <v>0.6071428571428571</v>
      </c>
    </row>
    <row r="2405" spans="1:21" ht="14.45" customHeight="1" x14ac:dyDescent="0.2">
      <c r="A2405" s="832">
        <v>11</v>
      </c>
      <c r="B2405" s="833" t="s">
        <v>2224</v>
      </c>
      <c r="C2405" s="833" t="s">
        <v>2230</v>
      </c>
      <c r="D2405" s="834" t="s">
        <v>4292</v>
      </c>
      <c r="E2405" s="835" t="s">
        <v>2244</v>
      </c>
      <c r="F2405" s="833" t="s">
        <v>2225</v>
      </c>
      <c r="G2405" s="833" t="s">
        <v>2274</v>
      </c>
      <c r="H2405" s="833" t="s">
        <v>606</v>
      </c>
      <c r="I2405" s="833" t="s">
        <v>2270</v>
      </c>
      <c r="J2405" s="833" t="s">
        <v>2276</v>
      </c>
      <c r="K2405" s="833"/>
      <c r="L2405" s="836">
        <v>0</v>
      </c>
      <c r="M2405" s="836">
        <v>0</v>
      </c>
      <c r="N2405" s="833">
        <v>1</v>
      </c>
      <c r="O2405" s="837">
        <v>1</v>
      </c>
      <c r="P2405" s="836">
        <v>0</v>
      </c>
      <c r="Q2405" s="838"/>
      <c r="R2405" s="833">
        <v>1</v>
      </c>
      <c r="S2405" s="838">
        <v>1</v>
      </c>
      <c r="T2405" s="837">
        <v>1</v>
      </c>
      <c r="U2405" s="839">
        <v>1</v>
      </c>
    </row>
    <row r="2406" spans="1:21" ht="14.45" customHeight="1" x14ac:dyDescent="0.2">
      <c r="A2406" s="832">
        <v>11</v>
      </c>
      <c r="B2406" s="833" t="s">
        <v>2224</v>
      </c>
      <c r="C2406" s="833" t="s">
        <v>2230</v>
      </c>
      <c r="D2406" s="834" t="s">
        <v>4292</v>
      </c>
      <c r="E2406" s="835" t="s">
        <v>2244</v>
      </c>
      <c r="F2406" s="833" t="s">
        <v>2225</v>
      </c>
      <c r="G2406" s="833" t="s">
        <v>2913</v>
      </c>
      <c r="H2406" s="833" t="s">
        <v>606</v>
      </c>
      <c r="I2406" s="833" t="s">
        <v>4065</v>
      </c>
      <c r="J2406" s="833" t="s">
        <v>3112</v>
      </c>
      <c r="K2406" s="833" t="s">
        <v>4066</v>
      </c>
      <c r="L2406" s="836">
        <v>131.66999999999999</v>
      </c>
      <c r="M2406" s="836">
        <v>526.67999999999995</v>
      </c>
      <c r="N2406" s="833">
        <v>4</v>
      </c>
      <c r="O2406" s="837">
        <v>2.5</v>
      </c>
      <c r="P2406" s="836">
        <v>131.66999999999999</v>
      </c>
      <c r="Q2406" s="838">
        <v>0.25</v>
      </c>
      <c r="R2406" s="833">
        <v>1</v>
      </c>
      <c r="S2406" s="838">
        <v>0.25</v>
      </c>
      <c r="T2406" s="837">
        <v>0.5</v>
      </c>
      <c r="U2406" s="839">
        <v>0.2</v>
      </c>
    </row>
    <row r="2407" spans="1:21" ht="14.45" customHeight="1" x14ac:dyDescent="0.2">
      <c r="A2407" s="832">
        <v>11</v>
      </c>
      <c r="B2407" s="833" t="s">
        <v>2224</v>
      </c>
      <c r="C2407" s="833" t="s">
        <v>2230</v>
      </c>
      <c r="D2407" s="834" t="s">
        <v>4292</v>
      </c>
      <c r="E2407" s="835" t="s">
        <v>2244</v>
      </c>
      <c r="F2407" s="833" t="s">
        <v>2225</v>
      </c>
      <c r="G2407" s="833" t="s">
        <v>2913</v>
      </c>
      <c r="H2407" s="833" t="s">
        <v>606</v>
      </c>
      <c r="I2407" s="833" t="s">
        <v>3243</v>
      </c>
      <c r="J2407" s="833" t="s">
        <v>3112</v>
      </c>
      <c r="K2407" s="833" t="s">
        <v>3244</v>
      </c>
      <c r="L2407" s="836">
        <v>79</v>
      </c>
      <c r="M2407" s="836">
        <v>79</v>
      </c>
      <c r="N2407" s="833">
        <v>1</v>
      </c>
      <c r="O2407" s="837">
        <v>0.5</v>
      </c>
      <c r="P2407" s="836"/>
      <c r="Q2407" s="838">
        <v>0</v>
      </c>
      <c r="R2407" s="833"/>
      <c r="S2407" s="838">
        <v>0</v>
      </c>
      <c r="T2407" s="837"/>
      <c r="U2407" s="839">
        <v>0</v>
      </c>
    </row>
    <row r="2408" spans="1:21" ht="14.45" customHeight="1" x14ac:dyDescent="0.2">
      <c r="A2408" s="832">
        <v>11</v>
      </c>
      <c r="B2408" s="833" t="s">
        <v>2224</v>
      </c>
      <c r="C2408" s="833" t="s">
        <v>2230</v>
      </c>
      <c r="D2408" s="834" t="s">
        <v>4292</v>
      </c>
      <c r="E2408" s="835" t="s">
        <v>2244</v>
      </c>
      <c r="F2408" s="833" t="s">
        <v>2225</v>
      </c>
      <c r="G2408" s="833" t="s">
        <v>2353</v>
      </c>
      <c r="H2408" s="833" t="s">
        <v>606</v>
      </c>
      <c r="I2408" s="833" t="s">
        <v>2354</v>
      </c>
      <c r="J2408" s="833" t="s">
        <v>2355</v>
      </c>
      <c r="K2408" s="833" t="s">
        <v>2356</v>
      </c>
      <c r="L2408" s="836">
        <v>132.97999999999999</v>
      </c>
      <c r="M2408" s="836">
        <v>265.95999999999998</v>
      </c>
      <c r="N2408" s="833">
        <v>2</v>
      </c>
      <c r="O2408" s="837">
        <v>0.5</v>
      </c>
      <c r="P2408" s="836">
        <v>265.95999999999998</v>
      </c>
      <c r="Q2408" s="838">
        <v>1</v>
      </c>
      <c r="R2408" s="833">
        <v>2</v>
      </c>
      <c r="S2408" s="838">
        <v>1</v>
      </c>
      <c r="T2408" s="837">
        <v>0.5</v>
      </c>
      <c r="U2408" s="839">
        <v>1</v>
      </c>
    </row>
    <row r="2409" spans="1:21" ht="14.45" customHeight="1" x14ac:dyDescent="0.2">
      <c r="A2409" s="832">
        <v>11</v>
      </c>
      <c r="B2409" s="833" t="s">
        <v>2224</v>
      </c>
      <c r="C2409" s="833" t="s">
        <v>2230</v>
      </c>
      <c r="D2409" s="834" t="s">
        <v>4292</v>
      </c>
      <c r="E2409" s="835" t="s">
        <v>2244</v>
      </c>
      <c r="F2409" s="833" t="s">
        <v>2225</v>
      </c>
      <c r="G2409" s="833" t="s">
        <v>2426</v>
      </c>
      <c r="H2409" s="833" t="s">
        <v>606</v>
      </c>
      <c r="I2409" s="833" t="s">
        <v>2427</v>
      </c>
      <c r="J2409" s="833" t="s">
        <v>2428</v>
      </c>
      <c r="K2409" s="833" t="s">
        <v>2429</v>
      </c>
      <c r="L2409" s="836">
        <v>1776.68</v>
      </c>
      <c r="M2409" s="836">
        <v>1776.68</v>
      </c>
      <c r="N2409" s="833">
        <v>1</v>
      </c>
      <c r="O2409" s="837">
        <v>0.5</v>
      </c>
      <c r="P2409" s="836">
        <v>1776.68</v>
      </c>
      <c r="Q2409" s="838">
        <v>1</v>
      </c>
      <c r="R2409" s="833">
        <v>1</v>
      </c>
      <c r="S2409" s="838">
        <v>1</v>
      </c>
      <c r="T2409" s="837">
        <v>0.5</v>
      </c>
      <c r="U2409" s="839">
        <v>1</v>
      </c>
    </row>
    <row r="2410" spans="1:21" ht="14.45" customHeight="1" x14ac:dyDescent="0.2">
      <c r="A2410" s="832">
        <v>11</v>
      </c>
      <c r="B2410" s="833" t="s">
        <v>2224</v>
      </c>
      <c r="C2410" s="833" t="s">
        <v>2230</v>
      </c>
      <c r="D2410" s="834" t="s">
        <v>4292</v>
      </c>
      <c r="E2410" s="835" t="s">
        <v>2244</v>
      </c>
      <c r="F2410" s="833" t="s">
        <v>2225</v>
      </c>
      <c r="G2410" s="833" t="s">
        <v>3858</v>
      </c>
      <c r="H2410" s="833" t="s">
        <v>606</v>
      </c>
      <c r="I2410" s="833" t="s">
        <v>4067</v>
      </c>
      <c r="J2410" s="833" t="s">
        <v>3860</v>
      </c>
      <c r="K2410" s="833" t="s">
        <v>4068</v>
      </c>
      <c r="L2410" s="836">
        <v>69.59</v>
      </c>
      <c r="M2410" s="836">
        <v>69.59</v>
      </c>
      <c r="N2410" s="833">
        <v>1</v>
      </c>
      <c r="O2410" s="837">
        <v>0.5</v>
      </c>
      <c r="P2410" s="836">
        <v>69.59</v>
      </c>
      <c r="Q2410" s="838">
        <v>1</v>
      </c>
      <c r="R2410" s="833">
        <v>1</v>
      </c>
      <c r="S2410" s="838">
        <v>1</v>
      </c>
      <c r="T2410" s="837">
        <v>0.5</v>
      </c>
      <c r="U2410" s="839">
        <v>1</v>
      </c>
    </row>
    <row r="2411" spans="1:21" ht="14.45" customHeight="1" x14ac:dyDescent="0.2">
      <c r="A2411" s="832">
        <v>11</v>
      </c>
      <c r="B2411" s="833" t="s">
        <v>2224</v>
      </c>
      <c r="C2411" s="833" t="s">
        <v>2230</v>
      </c>
      <c r="D2411" s="834" t="s">
        <v>4292</v>
      </c>
      <c r="E2411" s="835" t="s">
        <v>2244</v>
      </c>
      <c r="F2411" s="833" t="s">
        <v>2225</v>
      </c>
      <c r="G2411" s="833" t="s">
        <v>3251</v>
      </c>
      <c r="H2411" s="833" t="s">
        <v>606</v>
      </c>
      <c r="I2411" s="833" t="s">
        <v>3947</v>
      </c>
      <c r="J2411" s="833" t="s">
        <v>3948</v>
      </c>
      <c r="K2411" s="833" t="s">
        <v>2181</v>
      </c>
      <c r="L2411" s="836">
        <v>58.77</v>
      </c>
      <c r="M2411" s="836">
        <v>58.77</v>
      </c>
      <c r="N2411" s="833">
        <v>1</v>
      </c>
      <c r="O2411" s="837">
        <v>0.5</v>
      </c>
      <c r="P2411" s="836">
        <v>58.77</v>
      </c>
      <c r="Q2411" s="838">
        <v>1</v>
      </c>
      <c r="R2411" s="833">
        <v>1</v>
      </c>
      <c r="S2411" s="838">
        <v>1</v>
      </c>
      <c r="T2411" s="837">
        <v>0.5</v>
      </c>
      <c r="U2411" s="839">
        <v>1</v>
      </c>
    </row>
    <row r="2412" spans="1:21" ht="14.45" customHeight="1" x14ac:dyDescent="0.2">
      <c r="A2412" s="832">
        <v>11</v>
      </c>
      <c r="B2412" s="833" t="s">
        <v>2224</v>
      </c>
      <c r="C2412" s="833" t="s">
        <v>2230</v>
      </c>
      <c r="D2412" s="834" t="s">
        <v>4292</v>
      </c>
      <c r="E2412" s="835" t="s">
        <v>2244</v>
      </c>
      <c r="F2412" s="833" t="s">
        <v>2225</v>
      </c>
      <c r="G2412" s="833" t="s">
        <v>2331</v>
      </c>
      <c r="H2412" s="833" t="s">
        <v>606</v>
      </c>
      <c r="I2412" s="833" t="s">
        <v>2929</v>
      </c>
      <c r="J2412" s="833" t="s">
        <v>843</v>
      </c>
      <c r="K2412" s="833" t="s">
        <v>2930</v>
      </c>
      <c r="L2412" s="836">
        <v>0</v>
      </c>
      <c r="M2412" s="836">
        <v>0</v>
      </c>
      <c r="N2412" s="833">
        <v>2</v>
      </c>
      <c r="O2412" s="837">
        <v>1.5</v>
      </c>
      <c r="P2412" s="836">
        <v>0</v>
      </c>
      <c r="Q2412" s="838"/>
      <c r="R2412" s="833">
        <v>1</v>
      </c>
      <c r="S2412" s="838">
        <v>0.5</v>
      </c>
      <c r="T2412" s="837">
        <v>1</v>
      </c>
      <c r="U2412" s="839">
        <v>0.66666666666666663</v>
      </c>
    </row>
    <row r="2413" spans="1:21" ht="14.45" customHeight="1" x14ac:dyDescent="0.2">
      <c r="A2413" s="832">
        <v>11</v>
      </c>
      <c r="B2413" s="833" t="s">
        <v>2224</v>
      </c>
      <c r="C2413" s="833" t="s">
        <v>2230</v>
      </c>
      <c r="D2413" s="834" t="s">
        <v>4292</v>
      </c>
      <c r="E2413" s="835" t="s">
        <v>2244</v>
      </c>
      <c r="F2413" s="833" t="s">
        <v>2225</v>
      </c>
      <c r="G2413" s="833" t="s">
        <v>2331</v>
      </c>
      <c r="H2413" s="833" t="s">
        <v>606</v>
      </c>
      <c r="I2413" s="833" t="s">
        <v>2931</v>
      </c>
      <c r="J2413" s="833" t="s">
        <v>843</v>
      </c>
      <c r="K2413" s="833" t="s">
        <v>2932</v>
      </c>
      <c r="L2413" s="836">
        <v>0</v>
      </c>
      <c r="M2413" s="836">
        <v>0</v>
      </c>
      <c r="N2413" s="833">
        <v>7</v>
      </c>
      <c r="O2413" s="837">
        <v>4.5</v>
      </c>
      <c r="P2413" s="836">
        <v>0</v>
      </c>
      <c r="Q2413" s="838"/>
      <c r="R2413" s="833">
        <v>6</v>
      </c>
      <c r="S2413" s="838">
        <v>0.8571428571428571</v>
      </c>
      <c r="T2413" s="837">
        <v>3.5</v>
      </c>
      <c r="U2413" s="839">
        <v>0.77777777777777779</v>
      </c>
    </row>
    <row r="2414" spans="1:21" ht="14.45" customHeight="1" x14ac:dyDescent="0.2">
      <c r="A2414" s="832">
        <v>11</v>
      </c>
      <c r="B2414" s="833" t="s">
        <v>2224</v>
      </c>
      <c r="C2414" s="833" t="s">
        <v>2230</v>
      </c>
      <c r="D2414" s="834" t="s">
        <v>4292</v>
      </c>
      <c r="E2414" s="835" t="s">
        <v>2244</v>
      </c>
      <c r="F2414" s="833" t="s">
        <v>2225</v>
      </c>
      <c r="G2414" s="833" t="s">
        <v>2331</v>
      </c>
      <c r="H2414" s="833" t="s">
        <v>606</v>
      </c>
      <c r="I2414" s="833" t="s">
        <v>2332</v>
      </c>
      <c r="J2414" s="833" t="s">
        <v>2333</v>
      </c>
      <c r="K2414" s="833" t="s">
        <v>2334</v>
      </c>
      <c r="L2414" s="836">
        <v>0</v>
      </c>
      <c r="M2414" s="836">
        <v>0</v>
      </c>
      <c r="N2414" s="833">
        <v>1</v>
      </c>
      <c r="O2414" s="837">
        <v>1</v>
      </c>
      <c r="P2414" s="836"/>
      <c r="Q2414" s="838"/>
      <c r="R2414" s="833"/>
      <c r="S2414" s="838">
        <v>0</v>
      </c>
      <c r="T2414" s="837"/>
      <c r="U2414" s="839">
        <v>0</v>
      </c>
    </row>
    <row r="2415" spans="1:21" ht="14.45" customHeight="1" x14ac:dyDescent="0.2">
      <c r="A2415" s="832">
        <v>11</v>
      </c>
      <c r="B2415" s="833" t="s">
        <v>2224</v>
      </c>
      <c r="C2415" s="833" t="s">
        <v>2230</v>
      </c>
      <c r="D2415" s="834" t="s">
        <v>4292</v>
      </c>
      <c r="E2415" s="835" t="s">
        <v>2244</v>
      </c>
      <c r="F2415" s="833" t="s">
        <v>2225</v>
      </c>
      <c r="G2415" s="833" t="s">
        <v>2331</v>
      </c>
      <c r="H2415" s="833" t="s">
        <v>606</v>
      </c>
      <c r="I2415" s="833" t="s">
        <v>2933</v>
      </c>
      <c r="J2415" s="833" t="s">
        <v>2333</v>
      </c>
      <c r="K2415" s="833" t="s">
        <v>2934</v>
      </c>
      <c r="L2415" s="836">
        <v>0</v>
      </c>
      <c r="M2415" s="836">
        <v>0</v>
      </c>
      <c r="N2415" s="833">
        <v>1</v>
      </c>
      <c r="O2415" s="837">
        <v>0.5</v>
      </c>
      <c r="P2415" s="836">
        <v>0</v>
      </c>
      <c r="Q2415" s="838"/>
      <c r="R2415" s="833">
        <v>1</v>
      </c>
      <c r="S2415" s="838">
        <v>1</v>
      </c>
      <c r="T2415" s="837">
        <v>0.5</v>
      </c>
      <c r="U2415" s="839">
        <v>1</v>
      </c>
    </row>
    <row r="2416" spans="1:21" ht="14.45" customHeight="1" x14ac:dyDescent="0.2">
      <c r="A2416" s="832">
        <v>11</v>
      </c>
      <c r="B2416" s="833" t="s">
        <v>2224</v>
      </c>
      <c r="C2416" s="833" t="s">
        <v>2230</v>
      </c>
      <c r="D2416" s="834" t="s">
        <v>4292</v>
      </c>
      <c r="E2416" s="835" t="s">
        <v>2244</v>
      </c>
      <c r="F2416" s="833" t="s">
        <v>2225</v>
      </c>
      <c r="G2416" s="833" t="s">
        <v>4069</v>
      </c>
      <c r="H2416" s="833" t="s">
        <v>606</v>
      </c>
      <c r="I2416" s="833" t="s">
        <v>4070</v>
      </c>
      <c r="J2416" s="833" t="s">
        <v>4071</v>
      </c>
      <c r="K2416" s="833" t="s">
        <v>3864</v>
      </c>
      <c r="L2416" s="836">
        <v>90.95</v>
      </c>
      <c r="M2416" s="836">
        <v>90.95</v>
      </c>
      <c r="N2416" s="833">
        <v>1</v>
      </c>
      <c r="O2416" s="837">
        <v>1</v>
      </c>
      <c r="P2416" s="836"/>
      <c r="Q2416" s="838">
        <v>0</v>
      </c>
      <c r="R2416" s="833"/>
      <c r="S2416" s="838">
        <v>0</v>
      </c>
      <c r="T2416" s="837"/>
      <c r="U2416" s="839">
        <v>0</v>
      </c>
    </row>
    <row r="2417" spans="1:21" ht="14.45" customHeight="1" x14ac:dyDescent="0.2">
      <c r="A2417" s="832">
        <v>11</v>
      </c>
      <c r="B2417" s="833" t="s">
        <v>2224</v>
      </c>
      <c r="C2417" s="833" t="s">
        <v>2230</v>
      </c>
      <c r="D2417" s="834" t="s">
        <v>4292</v>
      </c>
      <c r="E2417" s="835" t="s">
        <v>2244</v>
      </c>
      <c r="F2417" s="833" t="s">
        <v>2225</v>
      </c>
      <c r="G2417" s="833" t="s">
        <v>2430</v>
      </c>
      <c r="H2417" s="833" t="s">
        <v>650</v>
      </c>
      <c r="I2417" s="833" t="s">
        <v>2096</v>
      </c>
      <c r="J2417" s="833" t="s">
        <v>2097</v>
      </c>
      <c r="K2417" s="833" t="s">
        <v>2098</v>
      </c>
      <c r="L2417" s="836">
        <v>70.48</v>
      </c>
      <c r="M2417" s="836">
        <v>70.48</v>
      </c>
      <c r="N2417" s="833">
        <v>1</v>
      </c>
      <c r="O2417" s="837">
        <v>1</v>
      </c>
      <c r="P2417" s="836">
        <v>70.48</v>
      </c>
      <c r="Q2417" s="838">
        <v>1</v>
      </c>
      <c r="R2417" s="833">
        <v>1</v>
      </c>
      <c r="S2417" s="838">
        <v>1</v>
      </c>
      <c r="T2417" s="837">
        <v>1</v>
      </c>
      <c r="U2417" s="839">
        <v>1</v>
      </c>
    </row>
    <row r="2418" spans="1:21" ht="14.45" customHeight="1" x14ac:dyDescent="0.2">
      <c r="A2418" s="832">
        <v>11</v>
      </c>
      <c r="B2418" s="833" t="s">
        <v>2224</v>
      </c>
      <c r="C2418" s="833" t="s">
        <v>2230</v>
      </c>
      <c r="D2418" s="834" t="s">
        <v>4292</v>
      </c>
      <c r="E2418" s="835" t="s">
        <v>2244</v>
      </c>
      <c r="F2418" s="833" t="s">
        <v>2225</v>
      </c>
      <c r="G2418" s="833" t="s">
        <v>2273</v>
      </c>
      <c r="H2418" s="833" t="s">
        <v>650</v>
      </c>
      <c r="I2418" s="833" t="s">
        <v>1819</v>
      </c>
      <c r="J2418" s="833" t="s">
        <v>765</v>
      </c>
      <c r="K2418" s="833" t="s">
        <v>1820</v>
      </c>
      <c r="L2418" s="836">
        <v>368.16</v>
      </c>
      <c r="M2418" s="836">
        <v>368.16</v>
      </c>
      <c r="N2418" s="833">
        <v>1</v>
      </c>
      <c r="O2418" s="837">
        <v>1</v>
      </c>
      <c r="P2418" s="836">
        <v>368.16</v>
      </c>
      <c r="Q2418" s="838">
        <v>1</v>
      </c>
      <c r="R2418" s="833">
        <v>1</v>
      </c>
      <c r="S2418" s="838">
        <v>1</v>
      </c>
      <c r="T2418" s="837">
        <v>1</v>
      </c>
      <c r="U2418" s="839">
        <v>1</v>
      </c>
    </row>
    <row r="2419" spans="1:21" ht="14.45" customHeight="1" x14ac:dyDescent="0.2">
      <c r="A2419" s="832">
        <v>11</v>
      </c>
      <c r="B2419" s="833" t="s">
        <v>2224</v>
      </c>
      <c r="C2419" s="833" t="s">
        <v>2230</v>
      </c>
      <c r="D2419" s="834" t="s">
        <v>4292</v>
      </c>
      <c r="E2419" s="835" t="s">
        <v>2244</v>
      </c>
      <c r="F2419" s="833" t="s">
        <v>2225</v>
      </c>
      <c r="G2419" s="833" t="s">
        <v>2273</v>
      </c>
      <c r="H2419" s="833" t="s">
        <v>650</v>
      </c>
      <c r="I2419" s="833" t="s">
        <v>1821</v>
      </c>
      <c r="J2419" s="833" t="s">
        <v>765</v>
      </c>
      <c r="K2419" s="833" t="s">
        <v>1822</v>
      </c>
      <c r="L2419" s="836">
        <v>736.33</v>
      </c>
      <c r="M2419" s="836">
        <v>140639.0300000002</v>
      </c>
      <c r="N2419" s="833">
        <v>191</v>
      </c>
      <c r="O2419" s="837">
        <v>105.5</v>
      </c>
      <c r="P2419" s="836">
        <v>117076.4700000002</v>
      </c>
      <c r="Q2419" s="838">
        <v>0.83246073298429346</v>
      </c>
      <c r="R2419" s="833">
        <v>159</v>
      </c>
      <c r="S2419" s="838">
        <v>0.83246073298429324</v>
      </c>
      <c r="T2419" s="837">
        <v>90.5</v>
      </c>
      <c r="U2419" s="839">
        <v>0.85781990521327012</v>
      </c>
    </row>
    <row r="2420" spans="1:21" ht="14.45" customHeight="1" x14ac:dyDescent="0.2">
      <c r="A2420" s="832">
        <v>11</v>
      </c>
      <c r="B2420" s="833" t="s">
        <v>2224</v>
      </c>
      <c r="C2420" s="833" t="s">
        <v>2230</v>
      </c>
      <c r="D2420" s="834" t="s">
        <v>4292</v>
      </c>
      <c r="E2420" s="835" t="s">
        <v>2244</v>
      </c>
      <c r="F2420" s="833" t="s">
        <v>2225</v>
      </c>
      <c r="G2420" s="833" t="s">
        <v>2273</v>
      </c>
      <c r="H2420" s="833" t="s">
        <v>650</v>
      </c>
      <c r="I2420" s="833" t="s">
        <v>1825</v>
      </c>
      <c r="J2420" s="833" t="s">
        <v>765</v>
      </c>
      <c r="K2420" s="833" t="s">
        <v>1826</v>
      </c>
      <c r="L2420" s="836">
        <v>490.89</v>
      </c>
      <c r="M2420" s="836">
        <v>13744.92</v>
      </c>
      <c r="N2420" s="833">
        <v>28</v>
      </c>
      <c r="O2420" s="837">
        <v>14.5</v>
      </c>
      <c r="P2420" s="836">
        <v>11781.36</v>
      </c>
      <c r="Q2420" s="838">
        <v>0.85714285714285721</v>
      </c>
      <c r="R2420" s="833">
        <v>24</v>
      </c>
      <c r="S2420" s="838">
        <v>0.8571428571428571</v>
      </c>
      <c r="T2420" s="837">
        <v>12</v>
      </c>
      <c r="U2420" s="839">
        <v>0.82758620689655171</v>
      </c>
    </row>
    <row r="2421" spans="1:21" ht="14.45" customHeight="1" x14ac:dyDescent="0.2">
      <c r="A2421" s="832">
        <v>11</v>
      </c>
      <c r="B2421" s="833" t="s">
        <v>2224</v>
      </c>
      <c r="C2421" s="833" t="s">
        <v>2230</v>
      </c>
      <c r="D2421" s="834" t="s">
        <v>4292</v>
      </c>
      <c r="E2421" s="835" t="s">
        <v>2244</v>
      </c>
      <c r="F2421" s="833" t="s">
        <v>2225</v>
      </c>
      <c r="G2421" s="833" t="s">
        <v>2273</v>
      </c>
      <c r="H2421" s="833" t="s">
        <v>650</v>
      </c>
      <c r="I2421" s="833" t="s">
        <v>1823</v>
      </c>
      <c r="J2421" s="833" t="s">
        <v>765</v>
      </c>
      <c r="K2421" s="833" t="s">
        <v>1824</v>
      </c>
      <c r="L2421" s="836">
        <v>1154.68</v>
      </c>
      <c r="M2421" s="836">
        <v>12701.48</v>
      </c>
      <c r="N2421" s="833">
        <v>11</v>
      </c>
      <c r="O2421" s="837">
        <v>3.5</v>
      </c>
      <c r="P2421" s="836">
        <v>12701.48</v>
      </c>
      <c r="Q2421" s="838">
        <v>1</v>
      </c>
      <c r="R2421" s="833">
        <v>11</v>
      </c>
      <c r="S2421" s="838">
        <v>1</v>
      </c>
      <c r="T2421" s="837">
        <v>3.5</v>
      </c>
      <c r="U2421" s="839">
        <v>1</v>
      </c>
    </row>
    <row r="2422" spans="1:21" ht="14.45" customHeight="1" x14ac:dyDescent="0.2">
      <c r="A2422" s="832">
        <v>11</v>
      </c>
      <c r="B2422" s="833" t="s">
        <v>2224</v>
      </c>
      <c r="C2422" s="833" t="s">
        <v>2230</v>
      </c>
      <c r="D2422" s="834" t="s">
        <v>4292</v>
      </c>
      <c r="E2422" s="835" t="s">
        <v>2244</v>
      </c>
      <c r="F2422" s="833" t="s">
        <v>2225</v>
      </c>
      <c r="G2422" s="833" t="s">
        <v>2273</v>
      </c>
      <c r="H2422" s="833" t="s">
        <v>650</v>
      </c>
      <c r="I2422" s="833" t="s">
        <v>1817</v>
      </c>
      <c r="J2422" s="833" t="s">
        <v>765</v>
      </c>
      <c r="K2422" s="833" t="s">
        <v>1818</v>
      </c>
      <c r="L2422" s="836">
        <v>923.74</v>
      </c>
      <c r="M2422" s="836">
        <v>45263.260000000024</v>
      </c>
      <c r="N2422" s="833">
        <v>49</v>
      </c>
      <c r="O2422" s="837">
        <v>25.5</v>
      </c>
      <c r="P2422" s="836">
        <v>36949.60000000002</v>
      </c>
      <c r="Q2422" s="838">
        <v>0.81632653061224492</v>
      </c>
      <c r="R2422" s="833">
        <v>40</v>
      </c>
      <c r="S2422" s="838">
        <v>0.81632653061224492</v>
      </c>
      <c r="T2422" s="837">
        <v>22</v>
      </c>
      <c r="U2422" s="839">
        <v>0.86274509803921573</v>
      </c>
    </row>
    <row r="2423" spans="1:21" ht="14.45" customHeight="1" x14ac:dyDescent="0.2">
      <c r="A2423" s="832">
        <v>11</v>
      </c>
      <c r="B2423" s="833" t="s">
        <v>2224</v>
      </c>
      <c r="C2423" s="833" t="s">
        <v>2230</v>
      </c>
      <c r="D2423" s="834" t="s">
        <v>4292</v>
      </c>
      <c r="E2423" s="835" t="s">
        <v>2244</v>
      </c>
      <c r="F2423" s="833" t="s">
        <v>2225</v>
      </c>
      <c r="G2423" s="833" t="s">
        <v>2631</v>
      </c>
      <c r="H2423" s="833" t="s">
        <v>606</v>
      </c>
      <c r="I2423" s="833" t="s">
        <v>2632</v>
      </c>
      <c r="J2423" s="833" t="s">
        <v>2633</v>
      </c>
      <c r="K2423" s="833" t="s">
        <v>2634</v>
      </c>
      <c r="L2423" s="836">
        <v>0</v>
      </c>
      <c r="M2423" s="836">
        <v>0</v>
      </c>
      <c r="N2423" s="833">
        <v>1</v>
      </c>
      <c r="O2423" s="837">
        <v>1</v>
      </c>
      <c r="P2423" s="836">
        <v>0</v>
      </c>
      <c r="Q2423" s="838"/>
      <c r="R2423" s="833">
        <v>1</v>
      </c>
      <c r="S2423" s="838">
        <v>1</v>
      </c>
      <c r="T2423" s="837">
        <v>1</v>
      </c>
      <c r="U2423" s="839">
        <v>1</v>
      </c>
    </row>
    <row r="2424" spans="1:21" ht="14.45" customHeight="1" x14ac:dyDescent="0.2">
      <c r="A2424" s="832">
        <v>11</v>
      </c>
      <c r="B2424" s="833" t="s">
        <v>2224</v>
      </c>
      <c r="C2424" s="833" t="s">
        <v>2230</v>
      </c>
      <c r="D2424" s="834" t="s">
        <v>4292</v>
      </c>
      <c r="E2424" s="835" t="s">
        <v>2244</v>
      </c>
      <c r="F2424" s="833" t="s">
        <v>2225</v>
      </c>
      <c r="G2424" s="833" t="s">
        <v>2335</v>
      </c>
      <c r="H2424" s="833" t="s">
        <v>606</v>
      </c>
      <c r="I2424" s="833" t="s">
        <v>2336</v>
      </c>
      <c r="J2424" s="833" t="s">
        <v>668</v>
      </c>
      <c r="K2424" s="833" t="s">
        <v>2337</v>
      </c>
      <c r="L2424" s="836">
        <v>35.25</v>
      </c>
      <c r="M2424" s="836">
        <v>352.5</v>
      </c>
      <c r="N2424" s="833">
        <v>10</v>
      </c>
      <c r="O2424" s="837">
        <v>8</v>
      </c>
      <c r="P2424" s="836">
        <v>211.5</v>
      </c>
      <c r="Q2424" s="838">
        <v>0.6</v>
      </c>
      <c r="R2424" s="833">
        <v>6</v>
      </c>
      <c r="S2424" s="838">
        <v>0.6</v>
      </c>
      <c r="T2424" s="837">
        <v>5</v>
      </c>
      <c r="U2424" s="839">
        <v>0.625</v>
      </c>
    </row>
    <row r="2425" spans="1:21" ht="14.45" customHeight="1" x14ac:dyDescent="0.2">
      <c r="A2425" s="832">
        <v>11</v>
      </c>
      <c r="B2425" s="833" t="s">
        <v>2224</v>
      </c>
      <c r="C2425" s="833" t="s">
        <v>2230</v>
      </c>
      <c r="D2425" s="834" t="s">
        <v>4292</v>
      </c>
      <c r="E2425" s="835" t="s">
        <v>2244</v>
      </c>
      <c r="F2425" s="833" t="s">
        <v>2225</v>
      </c>
      <c r="G2425" s="833" t="s">
        <v>2335</v>
      </c>
      <c r="H2425" s="833" t="s">
        <v>606</v>
      </c>
      <c r="I2425" s="833" t="s">
        <v>2357</v>
      </c>
      <c r="J2425" s="833" t="s">
        <v>668</v>
      </c>
      <c r="K2425" s="833" t="s">
        <v>2358</v>
      </c>
      <c r="L2425" s="836">
        <v>35.25</v>
      </c>
      <c r="M2425" s="836">
        <v>3207.75</v>
      </c>
      <c r="N2425" s="833">
        <v>91</v>
      </c>
      <c r="O2425" s="837">
        <v>77</v>
      </c>
      <c r="P2425" s="836">
        <v>1410</v>
      </c>
      <c r="Q2425" s="838">
        <v>0.43956043956043955</v>
      </c>
      <c r="R2425" s="833">
        <v>40</v>
      </c>
      <c r="S2425" s="838">
        <v>0.43956043956043955</v>
      </c>
      <c r="T2425" s="837">
        <v>30</v>
      </c>
      <c r="U2425" s="839">
        <v>0.38961038961038963</v>
      </c>
    </row>
    <row r="2426" spans="1:21" ht="14.45" customHeight="1" x14ac:dyDescent="0.2">
      <c r="A2426" s="832">
        <v>11</v>
      </c>
      <c r="B2426" s="833" t="s">
        <v>2224</v>
      </c>
      <c r="C2426" s="833" t="s">
        <v>2230</v>
      </c>
      <c r="D2426" s="834" t="s">
        <v>4292</v>
      </c>
      <c r="E2426" s="835" t="s">
        <v>2244</v>
      </c>
      <c r="F2426" s="833" t="s">
        <v>2225</v>
      </c>
      <c r="G2426" s="833" t="s">
        <v>2335</v>
      </c>
      <c r="H2426" s="833" t="s">
        <v>606</v>
      </c>
      <c r="I2426" s="833" t="s">
        <v>2359</v>
      </c>
      <c r="J2426" s="833" t="s">
        <v>2360</v>
      </c>
      <c r="K2426" s="833" t="s">
        <v>2361</v>
      </c>
      <c r="L2426" s="836">
        <v>35.25</v>
      </c>
      <c r="M2426" s="836">
        <v>35.25</v>
      </c>
      <c r="N2426" s="833">
        <v>1</v>
      </c>
      <c r="O2426" s="837">
        <v>1</v>
      </c>
      <c r="P2426" s="836"/>
      <c r="Q2426" s="838">
        <v>0</v>
      </c>
      <c r="R2426" s="833"/>
      <c r="S2426" s="838">
        <v>0</v>
      </c>
      <c r="T2426" s="837"/>
      <c r="U2426" s="839">
        <v>0</v>
      </c>
    </row>
    <row r="2427" spans="1:21" ht="14.45" customHeight="1" x14ac:dyDescent="0.2">
      <c r="A2427" s="832">
        <v>11</v>
      </c>
      <c r="B2427" s="833" t="s">
        <v>2224</v>
      </c>
      <c r="C2427" s="833" t="s">
        <v>2230</v>
      </c>
      <c r="D2427" s="834" t="s">
        <v>4292</v>
      </c>
      <c r="E2427" s="835" t="s">
        <v>2244</v>
      </c>
      <c r="F2427" s="833" t="s">
        <v>2225</v>
      </c>
      <c r="G2427" s="833" t="s">
        <v>2335</v>
      </c>
      <c r="H2427" s="833" t="s">
        <v>606</v>
      </c>
      <c r="I2427" s="833" t="s">
        <v>2946</v>
      </c>
      <c r="J2427" s="833" t="s">
        <v>668</v>
      </c>
      <c r="K2427" s="833" t="s">
        <v>2947</v>
      </c>
      <c r="L2427" s="836">
        <v>17.62</v>
      </c>
      <c r="M2427" s="836">
        <v>176.20000000000002</v>
      </c>
      <c r="N2427" s="833">
        <v>10</v>
      </c>
      <c r="O2427" s="837">
        <v>8</v>
      </c>
      <c r="P2427" s="836">
        <v>123.34000000000002</v>
      </c>
      <c r="Q2427" s="838">
        <v>0.70000000000000007</v>
      </c>
      <c r="R2427" s="833">
        <v>7</v>
      </c>
      <c r="S2427" s="838">
        <v>0.7</v>
      </c>
      <c r="T2427" s="837">
        <v>5.5</v>
      </c>
      <c r="U2427" s="839">
        <v>0.6875</v>
      </c>
    </row>
    <row r="2428" spans="1:21" ht="14.45" customHeight="1" x14ac:dyDescent="0.2">
      <c r="A2428" s="832">
        <v>11</v>
      </c>
      <c r="B2428" s="833" t="s">
        <v>2224</v>
      </c>
      <c r="C2428" s="833" t="s">
        <v>2230</v>
      </c>
      <c r="D2428" s="834" t="s">
        <v>4292</v>
      </c>
      <c r="E2428" s="835" t="s">
        <v>2244</v>
      </c>
      <c r="F2428" s="833" t="s">
        <v>2225</v>
      </c>
      <c r="G2428" s="833" t="s">
        <v>2816</v>
      </c>
      <c r="H2428" s="833" t="s">
        <v>606</v>
      </c>
      <c r="I2428" s="833" t="s">
        <v>3344</v>
      </c>
      <c r="J2428" s="833" t="s">
        <v>778</v>
      </c>
      <c r="K2428" s="833" t="s">
        <v>3345</v>
      </c>
      <c r="L2428" s="836">
        <v>32.25</v>
      </c>
      <c r="M2428" s="836">
        <v>64.5</v>
      </c>
      <c r="N2428" s="833">
        <v>2</v>
      </c>
      <c r="O2428" s="837">
        <v>1</v>
      </c>
      <c r="P2428" s="836"/>
      <c r="Q2428" s="838">
        <v>0</v>
      </c>
      <c r="R2428" s="833"/>
      <c r="S2428" s="838">
        <v>0</v>
      </c>
      <c r="T2428" s="837"/>
      <c r="U2428" s="839">
        <v>0</v>
      </c>
    </row>
    <row r="2429" spans="1:21" ht="14.45" customHeight="1" x14ac:dyDescent="0.2">
      <c r="A2429" s="832">
        <v>11</v>
      </c>
      <c r="B2429" s="833" t="s">
        <v>2224</v>
      </c>
      <c r="C2429" s="833" t="s">
        <v>2230</v>
      </c>
      <c r="D2429" s="834" t="s">
        <v>4292</v>
      </c>
      <c r="E2429" s="835" t="s">
        <v>2244</v>
      </c>
      <c r="F2429" s="833" t="s">
        <v>2225</v>
      </c>
      <c r="G2429" s="833" t="s">
        <v>2816</v>
      </c>
      <c r="H2429" s="833" t="s">
        <v>606</v>
      </c>
      <c r="I2429" s="833" t="s">
        <v>3778</v>
      </c>
      <c r="J2429" s="833" t="s">
        <v>3779</v>
      </c>
      <c r="K2429" s="833" t="s">
        <v>3780</v>
      </c>
      <c r="L2429" s="836">
        <v>115.18</v>
      </c>
      <c r="M2429" s="836">
        <v>230.36</v>
      </c>
      <c r="N2429" s="833">
        <v>2</v>
      </c>
      <c r="O2429" s="837">
        <v>1</v>
      </c>
      <c r="P2429" s="836"/>
      <c r="Q2429" s="838">
        <v>0</v>
      </c>
      <c r="R2429" s="833"/>
      <c r="S2429" s="838">
        <v>0</v>
      </c>
      <c r="T2429" s="837"/>
      <c r="U2429" s="839">
        <v>0</v>
      </c>
    </row>
    <row r="2430" spans="1:21" ht="14.45" customHeight="1" x14ac:dyDescent="0.2">
      <c r="A2430" s="832">
        <v>11</v>
      </c>
      <c r="B2430" s="833" t="s">
        <v>2224</v>
      </c>
      <c r="C2430" s="833" t="s">
        <v>2230</v>
      </c>
      <c r="D2430" s="834" t="s">
        <v>4292</v>
      </c>
      <c r="E2430" s="835" t="s">
        <v>2244</v>
      </c>
      <c r="F2430" s="833" t="s">
        <v>2225</v>
      </c>
      <c r="G2430" s="833" t="s">
        <v>2816</v>
      </c>
      <c r="H2430" s="833" t="s">
        <v>606</v>
      </c>
      <c r="I2430" s="833" t="s">
        <v>3528</v>
      </c>
      <c r="J2430" s="833" t="s">
        <v>3529</v>
      </c>
      <c r="K2430" s="833" t="s">
        <v>3530</v>
      </c>
      <c r="L2430" s="836">
        <v>64.5</v>
      </c>
      <c r="M2430" s="836">
        <v>64.5</v>
      </c>
      <c r="N2430" s="833">
        <v>1</v>
      </c>
      <c r="O2430" s="837">
        <v>0.5</v>
      </c>
      <c r="P2430" s="836">
        <v>64.5</v>
      </c>
      <c r="Q2430" s="838">
        <v>1</v>
      </c>
      <c r="R2430" s="833">
        <v>1</v>
      </c>
      <c r="S2430" s="838">
        <v>1</v>
      </c>
      <c r="T2430" s="837">
        <v>0.5</v>
      </c>
      <c r="U2430" s="839">
        <v>1</v>
      </c>
    </row>
    <row r="2431" spans="1:21" ht="14.45" customHeight="1" x14ac:dyDescent="0.2">
      <c r="A2431" s="832">
        <v>11</v>
      </c>
      <c r="B2431" s="833" t="s">
        <v>2224</v>
      </c>
      <c r="C2431" s="833" t="s">
        <v>2230</v>
      </c>
      <c r="D2431" s="834" t="s">
        <v>4292</v>
      </c>
      <c r="E2431" s="835" t="s">
        <v>2244</v>
      </c>
      <c r="F2431" s="833" t="s">
        <v>2225</v>
      </c>
      <c r="G2431" s="833" t="s">
        <v>2816</v>
      </c>
      <c r="H2431" s="833" t="s">
        <v>606</v>
      </c>
      <c r="I2431" s="833" t="s">
        <v>4072</v>
      </c>
      <c r="J2431" s="833" t="s">
        <v>4073</v>
      </c>
      <c r="K2431" s="833" t="s">
        <v>4074</v>
      </c>
      <c r="L2431" s="836">
        <v>0</v>
      </c>
      <c r="M2431" s="836">
        <v>0</v>
      </c>
      <c r="N2431" s="833">
        <v>2</v>
      </c>
      <c r="O2431" s="837">
        <v>1</v>
      </c>
      <c r="P2431" s="836">
        <v>0</v>
      </c>
      <c r="Q2431" s="838"/>
      <c r="R2431" s="833">
        <v>1</v>
      </c>
      <c r="S2431" s="838">
        <v>0.5</v>
      </c>
      <c r="T2431" s="837">
        <v>0.5</v>
      </c>
      <c r="U2431" s="839">
        <v>0.5</v>
      </c>
    </row>
    <row r="2432" spans="1:21" ht="14.45" customHeight="1" x14ac:dyDescent="0.2">
      <c r="A2432" s="832">
        <v>11</v>
      </c>
      <c r="B2432" s="833" t="s">
        <v>2224</v>
      </c>
      <c r="C2432" s="833" t="s">
        <v>2230</v>
      </c>
      <c r="D2432" s="834" t="s">
        <v>4292</v>
      </c>
      <c r="E2432" s="835" t="s">
        <v>2244</v>
      </c>
      <c r="F2432" s="833" t="s">
        <v>2225</v>
      </c>
      <c r="G2432" s="833" t="s">
        <v>2317</v>
      </c>
      <c r="H2432" s="833" t="s">
        <v>650</v>
      </c>
      <c r="I2432" s="833" t="s">
        <v>1908</v>
      </c>
      <c r="J2432" s="833" t="s">
        <v>874</v>
      </c>
      <c r="K2432" s="833" t="s">
        <v>876</v>
      </c>
      <c r="L2432" s="836">
        <v>0</v>
      </c>
      <c r="M2432" s="836">
        <v>0</v>
      </c>
      <c r="N2432" s="833">
        <v>119</v>
      </c>
      <c r="O2432" s="837">
        <v>74.5</v>
      </c>
      <c r="P2432" s="836">
        <v>0</v>
      </c>
      <c r="Q2432" s="838"/>
      <c r="R2432" s="833">
        <v>79</v>
      </c>
      <c r="S2432" s="838">
        <v>0.66386554621848737</v>
      </c>
      <c r="T2432" s="837">
        <v>43.5</v>
      </c>
      <c r="U2432" s="839">
        <v>0.58389261744966447</v>
      </c>
    </row>
    <row r="2433" spans="1:21" ht="14.45" customHeight="1" x14ac:dyDescent="0.2">
      <c r="A2433" s="832">
        <v>11</v>
      </c>
      <c r="B2433" s="833" t="s">
        <v>2224</v>
      </c>
      <c r="C2433" s="833" t="s">
        <v>2230</v>
      </c>
      <c r="D2433" s="834" t="s">
        <v>4292</v>
      </c>
      <c r="E2433" s="835" t="s">
        <v>2244</v>
      </c>
      <c r="F2433" s="833" t="s">
        <v>2225</v>
      </c>
      <c r="G2433" s="833" t="s">
        <v>2317</v>
      </c>
      <c r="H2433" s="833" t="s">
        <v>650</v>
      </c>
      <c r="I2433" s="833" t="s">
        <v>1909</v>
      </c>
      <c r="J2433" s="833" t="s">
        <v>874</v>
      </c>
      <c r="K2433" s="833" t="s">
        <v>1910</v>
      </c>
      <c r="L2433" s="836">
        <v>76.86</v>
      </c>
      <c r="M2433" s="836">
        <v>76.86</v>
      </c>
      <c r="N2433" s="833">
        <v>1</v>
      </c>
      <c r="O2433" s="837">
        <v>1</v>
      </c>
      <c r="P2433" s="836">
        <v>76.86</v>
      </c>
      <c r="Q2433" s="838">
        <v>1</v>
      </c>
      <c r="R2433" s="833">
        <v>1</v>
      </c>
      <c r="S2433" s="838">
        <v>1</v>
      </c>
      <c r="T2433" s="837">
        <v>1</v>
      </c>
      <c r="U2433" s="839">
        <v>1</v>
      </c>
    </row>
    <row r="2434" spans="1:21" ht="14.45" customHeight="1" x14ac:dyDescent="0.2">
      <c r="A2434" s="832">
        <v>11</v>
      </c>
      <c r="B2434" s="833" t="s">
        <v>2224</v>
      </c>
      <c r="C2434" s="833" t="s">
        <v>2230</v>
      </c>
      <c r="D2434" s="834" t="s">
        <v>4292</v>
      </c>
      <c r="E2434" s="835" t="s">
        <v>2244</v>
      </c>
      <c r="F2434" s="833" t="s">
        <v>2225</v>
      </c>
      <c r="G2434" s="833" t="s">
        <v>4075</v>
      </c>
      <c r="H2434" s="833" t="s">
        <v>606</v>
      </c>
      <c r="I2434" s="833" t="s">
        <v>4076</v>
      </c>
      <c r="J2434" s="833" t="s">
        <v>4077</v>
      </c>
      <c r="K2434" s="833" t="s">
        <v>4078</v>
      </c>
      <c r="L2434" s="836">
        <v>83.19</v>
      </c>
      <c r="M2434" s="836">
        <v>83.19</v>
      </c>
      <c r="N2434" s="833">
        <v>1</v>
      </c>
      <c r="O2434" s="837">
        <v>0.5</v>
      </c>
      <c r="P2434" s="836">
        <v>83.19</v>
      </c>
      <c r="Q2434" s="838">
        <v>1</v>
      </c>
      <c r="R2434" s="833">
        <v>1</v>
      </c>
      <c r="S2434" s="838">
        <v>1</v>
      </c>
      <c r="T2434" s="837">
        <v>0.5</v>
      </c>
      <c r="U2434" s="839">
        <v>1</v>
      </c>
    </row>
    <row r="2435" spans="1:21" ht="14.45" customHeight="1" x14ac:dyDescent="0.2">
      <c r="A2435" s="832">
        <v>11</v>
      </c>
      <c r="B2435" s="833" t="s">
        <v>2224</v>
      </c>
      <c r="C2435" s="833" t="s">
        <v>2230</v>
      </c>
      <c r="D2435" s="834" t="s">
        <v>4292</v>
      </c>
      <c r="E2435" s="835" t="s">
        <v>2244</v>
      </c>
      <c r="F2435" s="833" t="s">
        <v>2225</v>
      </c>
      <c r="G2435" s="833" t="s">
        <v>3277</v>
      </c>
      <c r="H2435" s="833" t="s">
        <v>606</v>
      </c>
      <c r="I2435" s="833" t="s">
        <v>3278</v>
      </c>
      <c r="J2435" s="833" t="s">
        <v>3279</v>
      </c>
      <c r="K2435" s="833" t="s">
        <v>3280</v>
      </c>
      <c r="L2435" s="836">
        <v>77.13</v>
      </c>
      <c r="M2435" s="836">
        <v>154.26</v>
      </c>
      <c r="N2435" s="833">
        <v>2</v>
      </c>
      <c r="O2435" s="837">
        <v>1</v>
      </c>
      <c r="P2435" s="836"/>
      <c r="Q2435" s="838">
        <v>0</v>
      </c>
      <c r="R2435" s="833"/>
      <c r="S2435" s="838">
        <v>0</v>
      </c>
      <c r="T2435" s="837"/>
      <c r="U2435" s="839">
        <v>0</v>
      </c>
    </row>
    <row r="2436" spans="1:21" ht="14.45" customHeight="1" x14ac:dyDescent="0.2">
      <c r="A2436" s="832">
        <v>11</v>
      </c>
      <c r="B2436" s="833" t="s">
        <v>2224</v>
      </c>
      <c r="C2436" s="833" t="s">
        <v>2230</v>
      </c>
      <c r="D2436" s="834" t="s">
        <v>4292</v>
      </c>
      <c r="E2436" s="835" t="s">
        <v>2244</v>
      </c>
      <c r="F2436" s="833" t="s">
        <v>2225</v>
      </c>
      <c r="G2436" s="833" t="s">
        <v>2298</v>
      </c>
      <c r="H2436" s="833" t="s">
        <v>606</v>
      </c>
      <c r="I2436" s="833" t="s">
        <v>3444</v>
      </c>
      <c r="J2436" s="833" t="s">
        <v>1264</v>
      </c>
      <c r="K2436" s="833" t="s">
        <v>3445</v>
      </c>
      <c r="L2436" s="836">
        <v>31.32</v>
      </c>
      <c r="M2436" s="836">
        <v>31.32</v>
      </c>
      <c r="N2436" s="833">
        <v>1</v>
      </c>
      <c r="O2436" s="837">
        <v>0.5</v>
      </c>
      <c r="P2436" s="836">
        <v>31.32</v>
      </c>
      <c r="Q2436" s="838">
        <v>1</v>
      </c>
      <c r="R2436" s="833">
        <v>1</v>
      </c>
      <c r="S2436" s="838">
        <v>1</v>
      </c>
      <c r="T2436" s="837">
        <v>0.5</v>
      </c>
      <c r="U2436" s="839">
        <v>1</v>
      </c>
    </row>
    <row r="2437" spans="1:21" ht="14.45" customHeight="1" x14ac:dyDescent="0.2">
      <c r="A2437" s="832">
        <v>11</v>
      </c>
      <c r="B2437" s="833" t="s">
        <v>2224</v>
      </c>
      <c r="C2437" s="833" t="s">
        <v>2230</v>
      </c>
      <c r="D2437" s="834" t="s">
        <v>4292</v>
      </c>
      <c r="E2437" s="835" t="s">
        <v>2244</v>
      </c>
      <c r="F2437" s="833" t="s">
        <v>2225</v>
      </c>
      <c r="G2437" s="833" t="s">
        <v>2298</v>
      </c>
      <c r="H2437" s="833" t="s">
        <v>606</v>
      </c>
      <c r="I2437" s="833" t="s">
        <v>4079</v>
      </c>
      <c r="J2437" s="833" t="s">
        <v>957</v>
      </c>
      <c r="K2437" s="833" t="s">
        <v>3453</v>
      </c>
      <c r="L2437" s="836">
        <v>93.96</v>
      </c>
      <c r="M2437" s="836">
        <v>93.96</v>
      </c>
      <c r="N2437" s="833">
        <v>1</v>
      </c>
      <c r="O2437" s="837">
        <v>0.5</v>
      </c>
      <c r="P2437" s="836">
        <v>93.96</v>
      </c>
      <c r="Q2437" s="838">
        <v>1</v>
      </c>
      <c r="R2437" s="833">
        <v>1</v>
      </c>
      <c r="S2437" s="838">
        <v>1</v>
      </c>
      <c r="T2437" s="837">
        <v>0.5</v>
      </c>
      <c r="U2437" s="839">
        <v>1</v>
      </c>
    </row>
    <row r="2438" spans="1:21" ht="14.45" customHeight="1" x14ac:dyDescent="0.2">
      <c r="A2438" s="832">
        <v>11</v>
      </c>
      <c r="B2438" s="833" t="s">
        <v>2224</v>
      </c>
      <c r="C2438" s="833" t="s">
        <v>2230</v>
      </c>
      <c r="D2438" s="834" t="s">
        <v>4292</v>
      </c>
      <c r="E2438" s="835" t="s">
        <v>2244</v>
      </c>
      <c r="F2438" s="833" t="s">
        <v>2225</v>
      </c>
      <c r="G2438" s="833" t="s">
        <v>2298</v>
      </c>
      <c r="H2438" s="833" t="s">
        <v>606</v>
      </c>
      <c r="I2438" s="833" t="s">
        <v>2443</v>
      </c>
      <c r="J2438" s="833" t="s">
        <v>2300</v>
      </c>
      <c r="K2438" s="833" t="s">
        <v>2444</v>
      </c>
      <c r="L2438" s="836">
        <v>93.96</v>
      </c>
      <c r="M2438" s="836">
        <v>93.96</v>
      </c>
      <c r="N2438" s="833">
        <v>1</v>
      </c>
      <c r="O2438" s="837">
        <v>0.5</v>
      </c>
      <c r="P2438" s="836"/>
      <c r="Q2438" s="838">
        <v>0</v>
      </c>
      <c r="R2438" s="833"/>
      <c r="S2438" s="838">
        <v>0</v>
      </c>
      <c r="T2438" s="837"/>
      <c r="U2438" s="839">
        <v>0</v>
      </c>
    </row>
    <row r="2439" spans="1:21" ht="14.45" customHeight="1" x14ac:dyDescent="0.2">
      <c r="A2439" s="832">
        <v>11</v>
      </c>
      <c r="B2439" s="833" t="s">
        <v>2224</v>
      </c>
      <c r="C2439" s="833" t="s">
        <v>2230</v>
      </c>
      <c r="D2439" s="834" t="s">
        <v>4292</v>
      </c>
      <c r="E2439" s="835" t="s">
        <v>2244</v>
      </c>
      <c r="F2439" s="833" t="s">
        <v>2225</v>
      </c>
      <c r="G2439" s="833" t="s">
        <v>2298</v>
      </c>
      <c r="H2439" s="833" t="s">
        <v>606</v>
      </c>
      <c r="I2439" s="833" t="s">
        <v>4080</v>
      </c>
      <c r="J2439" s="833" t="s">
        <v>4081</v>
      </c>
      <c r="K2439" s="833" t="s">
        <v>2444</v>
      </c>
      <c r="L2439" s="836">
        <v>119.1</v>
      </c>
      <c r="M2439" s="836">
        <v>119.1</v>
      </c>
      <c r="N2439" s="833">
        <v>1</v>
      </c>
      <c r="O2439" s="837">
        <v>1</v>
      </c>
      <c r="P2439" s="836"/>
      <c r="Q2439" s="838">
        <v>0</v>
      </c>
      <c r="R2439" s="833"/>
      <c r="S2439" s="838">
        <v>0</v>
      </c>
      <c r="T2439" s="837"/>
      <c r="U2439" s="839">
        <v>0</v>
      </c>
    </row>
    <row r="2440" spans="1:21" ht="14.45" customHeight="1" x14ac:dyDescent="0.2">
      <c r="A2440" s="832">
        <v>11</v>
      </c>
      <c r="B2440" s="833" t="s">
        <v>2224</v>
      </c>
      <c r="C2440" s="833" t="s">
        <v>2230</v>
      </c>
      <c r="D2440" s="834" t="s">
        <v>4292</v>
      </c>
      <c r="E2440" s="835" t="s">
        <v>2244</v>
      </c>
      <c r="F2440" s="833" t="s">
        <v>2225</v>
      </c>
      <c r="G2440" s="833" t="s">
        <v>2298</v>
      </c>
      <c r="H2440" s="833" t="s">
        <v>606</v>
      </c>
      <c r="I2440" s="833" t="s">
        <v>3351</v>
      </c>
      <c r="J2440" s="833" t="s">
        <v>3352</v>
      </c>
      <c r="K2440" s="833" t="s">
        <v>3353</v>
      </c>
      <c r="L2440" s="836">
        <v>31.32</v>
      </c>
      <c r="M2440" s="836">
        <v>31.32</v>
      </c>
      <c r="N2440" s="833">
        <v>1</v>
      </c>
      <c r="O2440" s="837">
        <v>0.5</v>
      </c>
      <c r="P2440" s="836">
        <v>31.32</v>
      </c>
      <c r="Q2440" s="838">
        <v>1</v>
      </c>
      <c r="R2440" s="833">
        <v>1</v>
      </c>
      <c r="S2440" s="838">
        <v>1</v>
      </c>
      <c r="T2440" s="837">
        <v>0.5</v>
      </c>
      <c r="U2440" s="839">
        <v>1</v>
      </c>
    </row>
    <row r="2441" spans="1:21" ht="14.45" customHeight="1" x14ac:dyDescent="0.2">
      <c r="A2441" s="832">
        <v>11</v>
      </c>
      <c r="B2441" s="833" t="s">
        <v>2224</v>
      </c>
      <c r="C2441" s="833" t="s">
        <v>2230</v>
      </c>
      <c r="D2441" s="834" t="s">
        <v>4292</v>
      </c>
      <c r="E2441" s="835" t="s">
        <v>2244</v>
      </c>
      <c r="F2441" s="833" t="s">
        <v>2225</v>
      </c>
      <c r="G2441" s="833" t="s">
        <v>2298</v>
      </c>
      <c r="H2441" s="833" t="s">
        <v>606</v>
      </c>
      <c r="I2441" s="833" t="s">
        <v>2832</v>
      </c>
      <c r="J2441" s="833" t="s">
        <v>2833</v>
      </c>
      <c r="K2441" s="833" t="s">
        <v>2834</v>
      </c>
      <c r="L2441" s="836">
        <v>300.68</v>
      </c>
      <c r="M2441" s="836">
        <v>300.68</v>
      </c>
      <c r="N2441" s="833">
        <v>1</v>
      </c>
      <c r="O2441" s="837">
        <v>1</v>
      </c>
      <c r="P2441" s="836">
        <v>300.68</v>
      </c>
      <c r="Q2441" s="838">
        <v>1</v>
      </c>
      <c r="R2441" s="833">
        <v>1</v>
      </c>
      <c r="S2441" s="838">
        <v>1</v>
      </c>
      <c r="T2441" s="837">
        <v>1</v>
      </c>
      <c r="U2441" s="839">
        <v>1</v>
      </c>
    </row>
    <row r="2442" spans="1:21" ht="14.45" customHeight="1" x14ac:dyDescent="0.2">
      <c r="A2442" s="832">
        <v>11</v>
      </c>
      <c r="B2442" s="833" t="s">
        <v>2224</v>
      </c>
      <c r="C2442" s="833" t="s">
        <v>2230</v>
      </c>
      <c r="D2442" s="834" t="s">
        <v>4292</v>
      </c>
      <c r="E2442" s="835" t="s">
        <v>2244</v>
      </c>
      <c r="F2442" s="833" t="s">
        <v>2225</v>
      </c>
      <c r="G2442" s="833" t="s">
        <v>2298</v>
      </c>
      <c r="H2442" s="833" t="s">
        <v>606</v>
      </c>
      <c r="I2442" s="833" t="s">
        <v>2832</v>
      </c>
      <c r="J2442" s="833" t="s">
        <v>2833</v>
      </c>
      <c r="K2442" s="833" t="s">
        <v>2834</v>
      </c>
      <c r="L2442" s="836">
        <v>320.55</v>
      </c>
      <c r="M2442" s="836">
        <v>320.55</v>
      </c>
      <c r="N2442" s="833">
        <v>1</v>
      </c>
      <c r="O2442" s="837">
        <v>1</v>
      </c>
      <c r="P2442" s="836">
        <v>320.55</v>
      </c>
      <c r="Q2442" s="838">
        <v>1</v>
      </c>
      <c r="R2442" s="833">
        <v>1</v>
      </c>
      <c r="S2442" s="838">
        <v>1</v>
      </c>
      <c r="T2442" s="837">
        <v>1</v>
      </c>
      <c r="U2442" s="839">
        <v>1</v>
      </c>
    </row>
    <row r="2443" spans="1:21" ht="14.45" customHeight="1" x14ac:dyDescent="0.2">
      <c r="A2443" s="832">
        <v>11</v>
      </c>
      <c r="B2443" s="833" t="s">
        <v>2224</v>
      </c>
      <c r="C2443" s="833" t="s">
        <v>2230</v>
      </c>
      <c r="D2443" s="834" t="s">
        <v>4292</v>
      </c>
      <c r="E2443" s="835" t="s">
        <v>2244</v>
      </c>
      <c r="F2443" s="833" t="s">
        <v>2225</v>
      </c>
      <c r="G2443" s="833" t="s">
        <v>2298</v>
      </c>
      <c r="H2443" s="833" t="s">
        <v>606</v>
      </c>
      <c r="I2443" s="833" t="s">
        <v>4082</v>
      </c>
      <c r="J2443" s="833" t="s">
        <v>3633</v>
      </c>
      <c r="K2443" s="833" t="s">
        <v>3453</v>
      </c>
      <c r="L2443" s="836">
        <v>93.96</v>
      </c>
      <c r="M2443" s="836">
        <v>93.96</v>
      </c>
      <c r="N2443" s="833">
        <v>1</v>
      </c>
      <c r="O2443" s="837">
        <v>1</v>
      </c>
      <c r="P2443" s="836"/>
      <c r="Q2443" s="838">
        <v>0</v>
      </c>
      <c r="R2443" s="833"/>
      <c r="S2443" s="838">
        <v>0</v>
      </c>
      <c r="T2443" s="837"/>
      <c r="U2443" s="839">
        <v>0</v>
      </c>
    </row>
    <row r="2444" spans="1:21" ht="14.45" customHeight="1" x14ac:dyDescent="0.2">
      <c r="A2444" s="832">
        <v>11</v>
      </c>
      <c r="B2444" s="833" t="s">
        <v>2224</v>
      </c>
      <c r="C2444" s="833" t="s">
        <v>2230</v>
      </c>
      <c r="D2444" s="834" t="s">
        <v>4292</v>
      </c>
      <c r="E2444" s="835" t="s">
        <v>2244</v>
      </c>
      <c r="F2444" s="833" t="s">
        <v>2225</v>
      </c>
      <c r="G2444" s="833" t="s">
        <v>3185</v>
      </c>
      <c r="H2444" s="833" t="s">
        <v>606</v>
      </c>
      <c r="I2444" s="833" t="s">
        <v>3186</v>
      </c>
      <c r="J2444" s="833" t="s">
        <v>3187</v>
      </c>
      <c r="K2444" s="833" t="s">
        <v>3188</v>
      </c>
      <c r="L2444" s="836">
        <v>941.26</v>
      </c>
      <c r="M2444" s="836">
        <v>941.26</v>
      </c>
      <c r="N2444" s="833">
        <v>1</v>
      </c>
      <c r="O2444" s="837">
        <v>1</v>
      </c>
      <c r="P2444" s="836">
        <v>941.26</v>
      </c>
      <c r="Q2444" s="838">
        <v>1</v>
      </c>
      <c r="R2444" s="833">
        <v>1</v>
      </c>
      <c r="S2444" s="838">
        <v>1</v>
      </c>
      <c r="T2444" s="837">
        <v>1</v>
      </c>
      <c r="U2444" s="839">
        <v>1</v>
      </c>
    </row>
    <row r="2445" spans="1:21" ht="14.45" customHeight="1" x14ac:dyDescent="0.2">
      <c r="A2445" s="832">
        <v>11</v>
      </c>
      <c r="B2445" s="833" t="s">
        <v>2224</v>
      </c>
      <c r="C2445" s="833" t="s">
        <v>2230</v>
      </c>
      <c r="D2445" s="834" t="s">
        <v>4292</v>
      </c>
      <c r="E2445" s="835" t="s">
        <v>2244</v>
      </c>
      <c r="F2445" s="833" t="s">
        <v>2225</v>
      </c>
      <c r="G2445" s="833" t="s">
        <v>2447</v>
      </c>
      <c r="H2445" s="833" t="s">
        <v>606</v>
      </c>
      <c r="I2445" s="833" t="s">
        <v>2448</v>
      </c>
      <c r="J2445" s="833" t="s">
        <v>2449</v>
      </c>
      <c r="K2445" s="833" t="s">
        <v>2450</v>
      </c>
      <c r="L2445" s="836">
        <v>311.02</v>
      </c>
      <c r="M2445" s="836">
        <v>933.06</v>
      </c>
      <c r="N2445" s="833">
        <v>3</v>
      </c>
      <c r="O2445" s="837">
        <v>2</v>
      </c>
      <c r="P2445" s="836">
        <v>622.04</v>
      </c>
      <c r="Q2445" s="838">
        <v>0.66666666666666663</v>
      </c>
      <c r="R2445" s="833">
        <v>2</v>
      </c>
      <c r="S2445" s="838">
        <v>0.66666666666666663</v>
      </c>
      <c r="T2445" s="837">
        <v>1</v>
      </c>
      <c r="U2445" s="839">
        <v>0.5</v>
      </c>
    </row>
    <row r="2446" spans="1:21" ht="14.45" customHeight="1" x14ac:dyDescent="0.2">
      <c r="A2446" s="832">
        <v>11</v>
      </c>
      <c r="B2446" s="833" t="s">
        <v>2224</v>
      </c>
      <c r="C2446" s="833" t="s">
        <v>2230</v>
      </c>
      <c r="D2446" s="834" t="s">
        <v>4292</v>
      </c>
      <c r="E2446" s="835" t="s">
        <v>2244</v>
      </c>
      <c r="F2446" s="833" t="s">
        <v>2225</v>
      </c>
      <c r="G2446" s="833" t="s">
        <v>2447</v>
      </c>
      <c r="H2446" s="833" t="s">
        <v>606</v>
      </c>
      <c r="I2446" s="833" t="s">
        <v>2451</v>
      </c>
      <c r="J2446" s="833" t="s">
        <v>2452</v>
      </c>
      <c r="K2446" s="833" t="s">
        <v>2453</v>
      </c>
      <c r="L2446" s="836">
        <v>177.92</v>
      </c>
      <c r="M2446" s="836">
        <v>533.76</v>
      </c>
      <c r="N2446" s="833">
        <v>3</v>
      </c>
      <c r="O2446" s="837">
        <v>1</v>
      </c>
      <c r="P2446" s="836">
        <v>533.76</v>
      </c>
      <c r="Q2446" s="838">
        <v>1</v>
      </c>
      <c r="R2446" s="833">
        <v>3</v>
      </c>
      <c r="S2446" s="838">
        <v>1</v>
      </c>
      <c r="T2446" s="837">
        <v>1</v>
      </c>
      <c r="U2446" s="839">
        <v>1</v>
      </c>
    </row>
    <row r="2447" spans="1:21" ht="14.45" customHeight="1" x14ac:dyDescent="0.2">
      <c r="A2447" s="832">
        <v>11</v>
      </c>
      <c r="B2447" s="833" t="s">
        <v>2224</v>
      </c>
      <c r="C2447" s="833" t="s">
        <v>2230</v>
      </c>
      <c r="D2447" s="834" t="s">
        <v>4292</v>
      </c>
      <c r="E2447" s="835" t="s">
        <v>2244</v>
      </c>
      <c r="F2447" s="833" t="s">
        <v>2225</v>
      </c>
      <c r="G2447" s="833" t="s">
        <v>2458</v>
      </c>
      <c r="H2447" s="833" t="s">
        <v>606</v>
      </c>
      <c r="I2447" s="833" t="s">
        <v>2464</v>
      </c>
      <c r="J2447" s="833" t="s">
        <v>2465</v>
      </c>
      <c r="K2447" s="833" t="s">
        <v>2466</v>
      </c>
      <c r="L2447" s="836">
        <v>99.94</v>
      </c>
      <c r="M2447" s="836">
        <v>99.94</v>
      </c>
      <c r="N2447" s="833">
        <v>1</v>
      </c>
      <c r="O2447" s="837">
        <v>1</v>
      </c>
      <c r="P2447" s="836">
        <v>99.94</v>
      </c>
      <c r="Q2447" s="838">
        <v>1</v>
      </c>
      <c r="R2447" s="833">
        <v>1</v>
      </c>
      <c r="S2447" s="838">
        <v>1</v>
      </c>
      <c r="T2447" s="837">
        <v>1</v>
      </c>
      <c r="U2447" s="839">
        <v>1</v>
      </c>
    </row>
    <row r="2448" spans="1:21" ht="14.45" customHeight="1" x14ac:dyDescent="0.2">
      <c r="A2448" s="832">
        <v>11</v>
      </c>
      <c r="B2448" s="833" t="s">
        <v>2224</v>
      </c>
      <c r="C2448" s="833" t="s">
        <v>2230</v>
      </c>
      <c r="D2448" s="834" t="s">
        <v>4292</v>
      </c>
      <c r="E2448" s="835" t="s">
        <v>2244</v>
      </c>
      <c r="F2448" s="833" t="s">
        <v>2225</v>
      </c>
      <c r="G2448" s="833" t="s">
        <v>2458</v>
      </c>
      <c r="H2448" s="833" t="s">
        <v>606</v>
      </c>
      <c r="I2448" s="833" t="s">
        <v>2467</v>
      </c>
      <c r="J2448" s="833" t="s">
        <v>991</v>
      </c>
      <c r="K2448" s="833" t="s">
        <v>2468</v>
      </c>
      <c r="L2448" s="836">
        <v>50.32</v>
      </c>
      <c r="M2448" s="836">
        <v>100.64</v>
      </c>
      <c r="N2448" s="833">
        <v>2</v>
      </c>
      <c r="O2448" s="837">
        <v>1</v>
      </c>
      <c r="P2448" s="836">
        <v>100.64</v>
      </c>
      <c r="Q2448" s="838">
        <v>1</v>
      </c>
      <c r="R2448" s="833">
        <v>2</v>
      </c>
      <c r="S2448" s="838">
        <v>1</v>
      </c>
      <c r="T2448" s="837">
        <v>1</v>
      </c>
      <c r="U2448" s="839">
        <v>1</v>
      </c>
    </row>
    <row r="2449" spans="1:21" ht="14.45" customHeight="1" x14ac:dyDescent="0.2">
      <c r="A2449" s="832">
        <v>11</v>
      </c>
      <c r="B2449" s="833" t="s">
        <v>2224</v>
      </c>
      <c r="C2449" s="833" t="s">
        <v>2230</v>
      </c>
      <c r="D2449" s="834" t="s">
        <v>4292</v>
      </c>
      <c r="E2449" s="835" t="s">
        <v>2244</v>
      </c>
      <c r="F2449" s="833" t="s">
        <v>2225</v>
      </c>
      <c r="G2449" s="833" t="s">
        <v>2342</v>
      </c>
      <c r="H2449" s="833" t="s">
        <v>650</v>
      </c>
      <c r="I2449" s="833" t="s">
        <v>1991</v>
      </c>
      <c r="J2449" s="833" t="s">
        <v>1013</v>
      </c>
      <c r="K2449" s="833" t="s">
        <v>1992</v>
      </c>
      <c r="L2449" s="836">
        <v>154.36000000000001</v>
      </c>
      <c r="M2449" s="836">
        <v>2006.6800000000005</v>
      </c>
      <c r="N2449" s="833">
        <v>13</v>
      </c>
      <c r="O2449" s="837">
        <v>5</v>
      </c>
      <c r="P2449" s="836">
        <v>2006.6800000000005</v>
      </c>
      <c r="Q2449" s="838">
        <v>1</v>
      </c>
      <c r="R2449" s="833">
        <v>13</v>
      </c>
      <c r="S2449" s="838">
        <v>1</v>
      </c>
      <c r="T2449" s="837">
        <v>5</v>
      </c>
      <c r="U2449" s="839">
        <v>1</v>
      </c>
    </row>
    <row r="2450" spans="1:21" ht="14.45" customHeight="1" x14ac:dyDescent="0.2">
      <c r="A2450" s="832">
        <v>11</v>
      </c>
      <c r="B2450" s="833" t="s">
        <v>2224</v>
      </c>
      <c r="C2450" s="833" t="s">
        <v>2230</v>
      </c>
      <c r="D2450" s="834" t="s">
        <v>4292</v>
      </c>
      <c r="E2450" s="835" t="s">
        <v>2244</v>
      </c>
      <c r="F2450" s="833" t="s">
        <v>2225</v>
      </c>
      <c r="G2450" s="833" t="s">
        <v>2342</v>
      </c>
      <c r="H2450" s="833" t="s">
        <v>606</v>
      </c>
      <c r="I2450" s="833" t="s">
        <v>2836</v>
      </c>
      <c r="J2450" s="833" t="s">
        <v>1013</v>
      </c>
      <c r="K2450" s="833" t="s">
        <v>1992</v>
      </c>
      <c r="L2450" s="836">
        <v>154.36000000000001</v>
      </c>
      <c r="M2450" s="836">
        <v>308.72000000000003</v>
      </c>
      <c r="N2450" s="833">
        <v>2</v>
      </c>
      <c r="O2450" s="837">
        <v>2</v>
      </c>
      <c r="P2450" s="836"/>
      <c r="Q2450" s="838">
        <v>0</v>
      </c>
      <c r="R2450" s="833"/>
      <c r="S2450" s="838">
        <v>0</v>
      </c>
      <c r="T2450" s="837"/>
      <c r="U2450" s="839">
        <v>0</v>
      </c>
    </row>
    <row r="2451" spans="1:21" ht="14.45" customHeight="1" x14ac:dyDescent="0.2">
      <c r="A2451" s="832">
        <v>11</v>
      </c>
      <c r="B2451" s="833" t="s">
        <v>2224</v>
      </c>
      <c r="C2451" s="833" t="s">
        <v>2230</v>
      </c>
      <c r="D2451" s="834" t="s">
        <v>4292</v>
      </c>
      <c r="E2451" s="835" t="s">
        <v>2244</v>
      </c>
      <c r="F2451" s="833" t="s">
        <v>2225</v>
      </c>
      <c r="G2451" s="833" t="s">
        <v>2342</v>
      </c>
      <c r="H2451" s="833" t="s">
        <v>606</v>
      </c>
      <c r="I2451" s="833" t="s">
        <v>2343</v>
      </c>
      <c r="J2451" s="833" t="s">
        <v>1013</v>
      </c>
      <c r="K2451" s="833" t="s">
        <v>2344</v>
      </c>
      <c r="L2451" s="836">
        <v>225.06</v>
      </c>
      <c r="M2451" s="836">
        <v>450.12</v>
      </c>
      <c r="N2451" s="833">
        <v>2</v>
      </c>
      <c r="O2451" s="837">
        <v>1.5</v>
      </c>
      <c r="P2451" s="836">
        <v>450.12</v>
      </c>
      <c r="Q2451" s="838">
        <v>1</v>
      </c>
      <c r="R2451" s="833">
        <v>2</v>
      </c>
      <c r="S2451" s="838">
        <v>1</v>
      </c>
      <c r="T2451" s="837">
        <v>1.5</v>
      </c>
      <c r="U2451" s="839">
        <v>1</v>
      </c>
    </row>
    <row r="2452" spans="1:21" ht="14.45" customHeight="1" x14ac:dyDescent="0.2">
      <c r="A2452" s="832">
        <v>11</v>
      </c>
      <c r="B2452" s="833" t="s">
        <v>2224</v>
      </c>
      <c r="C2452" s="833" t="s">
        <v>2230</v>
      </c>
      <c r="D2452" s="834" t="s">
        <v>4292</v>
      </c>
      <c r="E2452" s="835" t="s">
        <v>2244</v>
      </c>
      <c r="F2452" s="833" t="s">
        <v>2225</v>
      </c>
      <c r="G2452" s="833" t="s">
        <v>2338</v>
      </c>
      <c r="H2452" s="833" t="s">
        <v>606</v>
      </c>
      <c r="I2452" s="833" t="s">
        <v>2673</v>
      </c>
      <c r="J2452" s="833" t="s">
        <v>2340</v>
      </c>
      <c r="K2452" s="833" t="s">
        <v>2674</v>
      </c>
      <c r="L2452" s="836">
        <v>0</v>
      </c>
      <c r="M2452" s="836">
        <v>0</v>
      </c>
      <c r="N2452" s="833">
        <v>1</v>
      </c>
      <c r="O2452" s="837">
        <v>0.5</v>
      </c>
      <c r="P2452" s="836"/>
      <c r="Q2452" s="838"/>
      <c r="R2452" s="833"/>
      <c r="S2452" s="838">
        <v>0</v>
      </c>
      <c r="T2452" s="837"/>
      <c r="U2452" s="839">
        <v>0</v>
      </c>
    </row>
    <row r="2453" spans="1:21" ht="14.45" customHeight="1" x14ac:dyDescent="0.2">
      <c r="A2453" s="832">
        <v>11</v>
      </c>
      <c r="B2453" s="833" t="s">
        <v>2224</v>
      </c>
      <c r="C2453" s="833" t="s">
        <v>2230</v>
      </c>
      <c r="D2453" s="834" t="s">
        <v>4292</v>
      </c>
      <c r="E2453" s="835" t="s">
        <v>2244</v>
      </c>
      <c r="F2453" s="833" t="s">
        <v>2225</v>
      </c>
      <c r="G2453" s="833" t="s">
        <v>2338</v>
      </c>
      <c r="H2453" s="833" t="s">
        <v>606</v>
      </c>
      <c r="I2453" s="833" t="s">
        <v>2339</v>
      </c>
      <c r="J2453" s="833" t="s">
        <v>2340</v>
      </c>
      <c r="K2453" s="833" t="s">
        <v>2341</v>
      </c>
      <c r="L2453" s="836">
        <v>0</v>
      </c>
      <c r="M2453" s="836">
        <v>0</v>
      </c>
      <c r="N2453" s="833">
        <v>36</v>
      </c>
      <c r="O2453" s="837">
        <v>23.5</v>
      </c>
      <c r="P2453" s="836">
        <v>0</v>
      </c>
      <c r="Q2453" s="838"/>
      <c r="R2453" s="833">
        <v>27</v>
      </c>
      <c r="S2453" s="838">
        <v>0.75</v>
      </c>
      <c r="T2453" s="837">
        <v>18.5</v>
      </c>
      <c r="U2453" s="839">
        <v>0.78723404255319152</v>
      </c>
    </row>
    <row r="2454" spans="1:21" ht="14.45" customHeight="1" x14ac:dyDescent="0.2">
      <c r="A2454" s="832">
        <v>11</v>
      </c>
      <c r="B2454" s="833" t="s">
        <v>2224</v>
      </c>
      <c r="C2454" s="833" t="s">
        <v>2230</v>
      </c>
      <c r="D2454" s="834" t="s">
        <v>4292</v>
      </c>
      <c r="E2454" s="835" t="s">
        <v>2244</v>
      </c>
      <c r="F2454" s="833" t="s">
        <v>2225</v>
      </c>
      <c r="G2454" s="833" t="s">
        <v>2675</v>
      </c>
      <c r="H2454" s="833" t="s">
        <v>606</v>
      </c>
      <c r="I2454" s="833" t="s">
        <v>3008</v>
      </c>
      <c r="J2454" s="833" t="s">
        <v>847</v>
      </c>
      <c r="K2454" s="833" t="s">
        <v>848</v>
      </c>
      <c r="L2454" s="836">
        <v>107.27</v>
      </c>
      <c r="M2454" s="836">
        <v>321.81</v>
      </c>
      <c r="N2454" s="833">
        <v>3</v>
      </c>
      <c r="O2454" s="837">
        <v>1.5</v>
      </c>
      <c r="P2454" s="836">
        <v>214.54</v>
      </c>
      <c r="Q2454" s="838">
        <v>0.66666666666666663</v>
      </c>
      <c r="R2454" s="833">
        <v>2</v>
      </c>
      <c r="S2454" s="838">
        <v>0.66666666666666663</v>
      </c>
      <c r="T2454" s="837">
        <v>1</v>
      </c>
      <c r="U2454" s="839">
        <v>0.66666666666666663</v>
      </c>
    </row>
    <row r="2455" spans="1:21" ht="14.45" customHeight="1" x14ac:dyDescent="0.2">
      <c r="A2455" s="832">
        <v>11</v>
      </c>
      <c r="B2455" s="833" t="s">
        <v>2224</v>
      </c>
      <c r="C2455" s="833" t="s">
        <v>2230</v>
      </c>
      <c r="D2455" s="834" t="s">
        <v>4292</v>
      </c>
      <c r="E2455" s="835" t="s">
        <v>2244</v>
      </c>
      <c r="F2455" s="833" t="s">
        <v>2226</v>
      </c>
      <c r="G2455" s="833" t="s">
        <v>2274</v>
      </c>
      <c r="H2455" s="833" t="s">
        <v>606</v>
      </c>
      <c r="I2455" s="833" t="s">
        <v>4083</v>
      </c>
      <c r="J2455" s="833" t="s">
        <v>2276</v>
      </c>
      <c r="K2455" s="833"/>
      <c r="L2455" s="836">
        <v>0</v>
      </c>
      <c r="M2455" s="836">
        <v>0</v>
      </c>
      <c r="N2455" s="833">
        <v>2</v>
      </c>
      <c r="O2455" s="837">
        <v>2</v>
      </c>
      <c r="P2455" s="836"/>
      <c r="Q2455" s="838"/>
      <c r="R2455" s="833"/>
      <c r="S2455" s="838">
        <v>0</v>
      </c>
      <c r="T2455" s="837"/>
      <c r="U2455" s="839">
        <v>0</v>
      </c>
    </row>
    <row r="2456" spans="1:21" ht="14.45" customHeight="1" x14ac:dyDescent="0.2">
      <c r="A2456" s="832">
        <v>11</v>
      </c>
      <c r="B2456" s="833" t="s">
        <v>2224</v>
      </c>
      <c r="C2456" s="833" t="s">
        <v>2230</v>
      </c>
      <c r="D2456" s="834" t="s">
        <v>4292</v>
      </c>
      <c r="E2456" s="835" t="s">
        <v>2244</v>
      </c>
      <c r="F2456" s="833" t="s">
        <v>2227</v>
      </c>
      <c r="G2456" s="833" t="s">
        <v>2274</v>
      </c>
      <c r="H2456" s="833" t="s">
        <v>606</v>
      </c>
      <c r="I2456" s="833" t="s">
        <v>2302</v>
      </c>
      <c r="J2456" s="833" t="s">
        <v>2311</v>
      </c>
      <c r="K2456" s="833" t="s">
        <v>2324</v>
      </c>
      <c r="L2456" s="836">
        <v>748.12</v>
      </c>
      <c r="M2456" s="836">
        <v>748.12</v>
      </c>
      <c r="N2456" s="833">
        <v>1</v>
      </c>
      <c r="O2456" s="837">
        <v>1</v>
      </c>
      <c r="P2456" s="836">
        <v>748.12</v>
      </c>
      <c r="Q2456" s="838">
        <v>1</v>
      </c>
      <c r="R2456" s="833">
        <v>1</v>
      </c>
      <c r="S2456" s="838">
        <v>1</v>
      </c>
      <c r="T2456" s="837">
        <v>1</v>
      </c>
      <c r="U2456" s="839">
        <v>1</v>
      </c>
    </row>
    <row r="2457" spans="1:21" ht="14.45" customHeight="1" x14ac:dyDescent="0.2">
      <c r="A2457" s="832">
        <v>11</v>
      </c>
      <c r="B2457" s="833" t="s">
        <v>2224</v>
      </c>
      <c r="C2457" s="833" t="s">
        <v>2230</v>
      </c>
      <c r="D2457" s="834" t="s">
        <v>4292</v>
      </c>
      <c r="E2457" s="835" t="s">
        <v>2244</v>
      </c>
      <c r="F2457" s="833" t="s">
        <v>2227</v>
      </c>
      <c r="G2457" s="833" t="s">
        <v>2274</v>
      </c>
      <c r="H2457" s="833" t="s">
        <v>606</v>
      </c>
      <c r="I2457" s="833" t="s">
        <v>2761</v>
      </c>
      <c r="J2457" s="833" t="s">
        <v>2276</v>
      </c>
      <c r="K2457" s="833"/>
      <c r="L2457" s="836">
        <v>1659.44</v>
      </c>
      <c r="M2457" s="836">
        <v>6637.76</v>
      </c>
      <c r="N2457" s="833">
        <v>4</v>
      </c>
      <c r="O2457" s="837">
        <v>3</v>
      </c>
      <c r="P2457" s="836">
        <v>6637.76</v>
      </c>
      <c r="Q2457" s="838">
        <v>1</v>
      </c>
      <c r="R2457" s="833">
        <v>4</v>
      </c>
      <c r="S2457" s="838">
        <v>1</v>
      </c>
      <c r="T2457" s="837">
        <v>3</v>
      </c>
      <c r="U2457" s="839">
        <v>1</v>
      </c>
    </row>
    <row r="2458" spans="1:21" ht="14.45" customHeight="1" x14ac:dyDescent="0.2">
      <c r="A2458" s="832">
        <v>11</v>
      </c>
      <c r="B2458" s="833" t="s">
        <v>2224</v>
      </c>
      <c r="C2458" s="833" t="s">
        <v>2230</v>
      </c>
      <c r="D2458" s="834" t="s">
        <v>4292</v>
      </c>
      <c r="E2458" s="835" t="s">
        <v>2244</v>
      </c>
      <c r="F2458" s="833" t="s">
        <v>2227</v>
      </c>
      <c r="G2458" s="833" t="s">
        <v>2274</v>
      </c>
      <c r="H2458" s="833" t="s">
        <v>606</v>
      </c>
      <c r="I2458" s="833" t="s">
        <v>2270</v>
      </c>
      <c r="J2458" s="833" t="s">
        <v>2271</v>
      </c>
      <c r="K2458" s="833" t="s">
        <v>2272</v>
      </c>
      <c r="L2458" s="836">
        <v>500</v>
      </c>
      <c r="M2458" s="836">
        <v>1000</v>
      </c>
      <c r="N2458" s="833">
        <v>2</v>
      </c>
      <c r="O2458" s="837">
        <v>2</v>
      </c>
      <c r="P2458" s="836">
        <v>1000</v>
      </c>
      <c r="Q2458" s="838">
        <v>1</v>
      </c>
      <c r="R2458" s="833">
        <v>2</v>
      </c>
      <c r="S2458" s="838">
        <v>1</v>
      </c>
      <c r="T2458" s="837">
        <v>2</v>
      </c>
      <c r="U2458" s="839">
        <v>1</v>
      </c>
    </row>
    <row r="2459" spans="1:21" ht="14.45" customHeight="1" x14ac:dyDescent="0.2">
      <c r="A2459" s="832">
        <v>11</v>
      </c>
      <c r="B2459" s="833" t="s">
        <v>2224</v>
      </c>
      <c r="C2459" s="833" t="s">
        <v>2230</v>
      </c>
      <c r="D2459" s="834" t="s">
        <v>4292</v>
      </c>
      <c r="E2459" s="835" t="s">
        <v>2244</v>
      </c>
      <c r="F2459" s="833" t="s">
        <v>2227</v>
      </c>
      <c r="G2459" s="833" t="s">
        <v>2274</v>
      </c>
      <c r="H2459" s="833" t="s">
        <v>606</v>
      </c>
      <c r="I2459" s="833" t="s">
        <v>2270</v>
      </c>
      <c r="J2459" s="833" t="s">
        <v>2276</v>
      </c>
      <c r="K2459" s="833"/>
      <c r="L2459" s="836">
        <v>500</v>
      </c>
      <c r="M2459" s="836">
        <v>3000</v>
      </c>
      <c r="N2459" s="833">
        <v>6</v>
      </c>
      <c r="O2459" s="837">
        <v>6</v>
      </c>
      <c r="P2459" s="836">
        <v>3000</v>
      </c>
      <c r="Q2459" s="838">
        <v>1</v>
      </c>
      <c r="R2459" s="833">
        <v>6</v>
      </c>
      <c r="S2459" s="838">
        <v>1</v>
      </c>
      <c r="T2459" s="837">
        <v>6</v>
      </c>
      <c r="U2459" s="839">
        <v>1</v>
      </c>
    </row>
    <row r="2460" spans="1:21" ht="14.45" customHeight="1" x14ac:dyDescent="0.2">
      <c r="A2460" s="832">
        <v>11</v>
      </c>
      <c r="B2460" s="833" t="s">
        <v>2224</v>
      </c>
      <c r="C2460" s="833" t="s">
        <v>2230</v>
      </c>
      <c r="D2460" s="834" t="s">
        <v>4292</v>
      </c>
      <c r="E2460" s="835" t="s">
        <v>2244</v>
      </c>
      <c r="F2460" s="833" t="s">
        <v>2227</v>
      </c>
      <c r="G2460" s="833" t="s">
        <v>2274</v>
      </c>
      <c r="H2460" s="833" t="s">
        <v>606</v>
      </c>
      <c r="I2460" s="833" t="s">
        <v>3838</v>
      </c>
      <c r="J2460" s="833" t="s">
        <v>2276</v>
      </c>
      <c r="K2460" s="833"/>
      <c r="L2460" s="836">
        <v>3990</v>
      </c>
      <c r="M2460" s="836">
        <v>3990</v>
      </c>
      <c r="N2460" s="833">
        <v>1</v>
      </c>
      <c r="O2460" s="837">
        <v>1</v>
      </c>
      <c r="P2460" s="836"/>
      <c r="Q2460" s="838">
        <v>0</v>
      </c>
      <c r="R2460" s="833"/>
      <c r="S2460" s="838">
        <v>0</v>
      </c>
      <c r="T2460" s="837"/>
      <c r="U2460" s="839">
        <v>0</v>
      </c>
    </row>
    <row r="2461" spans="1:21" ht="14.45" customHeight="1" x14ac:dyDescent="0.2">
      <c r="A2461" s="832">
        <v>11</v>
      </c>
      <c r="B2461" s="833" t="s">
        <v>2224</v>
      </c>
      <c r="C2461" s="833" t="s">
        <v>2230</v>
      </c>
      <c r="D2461" s="834" t="s">
        <v>4292</v>
      </c>
      <c r="E2461" s="835" t="s">
        <v>2244</v>
      </c>
      <c r="F2461" s="833" t="s">
        <v>2227</v>
      </c>
      <c r="G2461" s="833" t="s">
        <v>2274</v>
      </c>
      <c r="H2461" s="833" t="s">
        <v>606</v>
      </c>
      <c r="I2461" s="833" t="s">
        <v>2289</v>
      </c>
      <c r="J2461" s="833" t="s">
        <v>2276</v>
      </c>
      <c r="K2461" s="833"/>
      <c r="L2461" s="836">
        <v>971.25</v>
      </c>
      <c r="M2461" s="836">
        <v>2913.75</v>
      </c>
      <c r="N2461" s="833">
        <v>3</v>
      </c>
      <c r="O2461" s="837">
        <v>3</v>
      </c>
      <c r="P2461" s="836">
        <v>2913.75</v>
      </c>
      <c r="Q2461" s="838">
        <v>1</v>
      </c>
      <c r="R2461" s="833">
        <v>3</v>
      </c>
      <c r="S2461" s="838">
        <v>1</v>
      </c>
      <c r="T2461" s="837">
        <v>3</v>
      </c>
      <c r="U2461" s="839">
        <v>1</v>
      </c>
    </row>
    <row r="2462" spans="1:21" ht="14.45" customHeight="1" x14ac:dyDescent="0.2">
      <c r="A2462" s="832">
        <v>11</v>
      </c>
      <c r="B2462" s="833" t="s">
        <v>2224</v>
      </c>
      <c r="C2462" s="833" t="s">
        <v>2230</v>
      </c>
      <c r="D2462" s="834" t="s">
        <v>4292</v>
      </c>
      <c r="E2462" s="835" t="s">
        <v>2244</v>
      </c>
      <c r="F2462" s="833" t="s">
        <v>2227</v>
      </c>
      <c r="G2462" s="833" t="s">
        <v>2274</v>
      </c>
      <c r="H2462" s="833" t="s">
        <v>606</v>
      </c>
      <c r="I2462" s="833" t="s">
        <v>2289</v>
      </c>
      <c r="J2462" s="833" t="s">
        <v>2290</v>
      </c>
      <c r="K2462" s="833" t="s">
        <v>2291</v>
      </c>
      <c r="L2462" s="836">
        <v>971.25</v>
      </c>
      <c r="M2462" s="836">
        <v>1942.5</v>
      </c>
      <c r="N2462" s="833">
        <v>2</v>
      </c>
      <c r="O2462" s="837">
        <v>2</v>
      </c>
      <c r="P2462" s="836">
        <v>1942.5</v>
      </c>
      <c r="Q2462" s="838">
        <v>1</v>
      </c>
      <c r="R2462" s="833">
        <v>2</v>
      </c>
      <c r="S2462" s="838">
        <v>1</v>
      </c>
      <c r="T2462" s="837">
        <v>2</v>
      </c>
      <c r="U2462" s="839">
        <v>1</v>
      </c>
    </row>
    <row r="2463" spans="1:21" ht="14.45" customHeight="1" x14ac:dyDescent="0.2">
      <c r="A2463" s="832">
        <v>11</v>
      </c>
      <c r="B2463" s="833" t="s">
        <v>2224</v>
      </c>
      <c r="C2463" s="833" t="s">
        <v>2230</v>
      </c>
      <c r="D2463" s="834" t="s">
        <v>4292</v>
      </c>
      <c r="E2463" s="835" t="s">
        <v>2244</v>
      </c>
      <c r="F2463" s="833" t="s">
        <v>2227</v>
      </c>
      <c r="G2463" s="833" t="s">
        <v>2274</v>
      </c>
      <c r="H2463" s="833" t="s">
        <v>606</v>
      </c>
      <c r="I2463" s="833" t="s">
        <v>3827</v>
      </c>
      <c r="J2463" s="833" t="s">
        <v>3828</v>
      </c>
      <c r="K2463" s="833" t="s">
        <v>3829</v>
      </c>
      <c r="L2463" s="836">
        <v>600</v>
      </c>
      <c r="M2463" s="836">
        <v>600</v>
      </c>
      <c r="N2463" s="833">
        <v>1</v>
      </c>
      <c r="O2463" s="837">
        <v>1</v>
      </c>
      <c r="P2463" s="836"/>
      <c r="Q2463" s="838">
        <v>0</v>
      </c>
      <c r="R2463" s="833"/>
      <c r="S2463" s="838">
        <v>0</v>
      </c>
      <c r="T2463" s="837"/>
      <c r="U2463" s="839">
        <v>0</v>
      </c>
    </row>
    <row r="2464" spans="1:21" ht="14.45" customHeight="1" x14ac:dyDescent="0.2">
      <c r="A2464" s="832">
        <v>11</v>
      </c>
      <c r="B2464" s="833" t="s">
        <v>2224</v>
      </c>
      <c r="C2464" s="833" t="s">
        <v>2230</v>
      </c>
      <c r="D2464" s="834" t="s">
        <v>4292</v>
      </c>
      <c r="E2464" s="835" t="s">
        <v>2244</v>
      </c>
      <c r="F2464" s="833" t="s">
        <v>2227</v>
      </c>
      <c r="G2464" s="833" t="s">
        <v>2274</v>
      </c>
      <c r="H2464" s="833" t="s">
        <v>606</v>
      </c>
      <c r="I2464" s="833" t="s">
        <v>2345</v>
      </c>
      <c r="J2464" s="833" t="s">
        <v>2285</v>
      </c>
      <c r="K2464" s="833" t="s">
        <v>2352</v>
      </c>
      <c r="L2464" s="836">
        <v>200</v>
      </c>
      <c r="M2464" s="836">
        <v>400</v>
      </c>
      <c r="N2464" s="833">
        <v>2</v>
      </c>
      <c r="O2464" s="837">
        <v>1</v>
      </c>
      <c r="P2464" s="836">
        <v>400</v>
      </c>
      <c r="Q2464" s="838">
        <v>1</v>
      </c>
      <c r="R2464" s="833">
        <v>2</v>
      </c>
      <c r="S2464" s="838">
        <v>1</v>
      </c>
      <c r="T2464" s="837">
        <v>1</v>
      </c>
      <c r="U2464" s="839">
        <v>1</v>
      </c>
    </row>
    <row r="2465" spans="1:21" ht="14.45" customHeight="1" x14ac:dyDescent="0.2">
      <c r="A2465" s="832">
        <v>11</v>
      </c>
      <c r="B2465" s="833" t="s">
        <v>2224</v>
      </c>
      <c r="C2465" s="833" t="s">
        <v>2230</v>
      </c>
      <c r="D2465" s="834" t="s">
        <v>4292</v>
      </c>
      <c r="E2465" s="835" t="s">
        <v>2244</v>
      </c>
      <c r="F2465" s="833" t="s">
        <v>2227</v>
      </c>
      <c r="G2465" s="833" t="s">
        <v>2274</v>
      </c>
      <c r="H2465" s="833" t="s">
        <v>606</v>
      </c>
      <c r="I2465" s="833" t="s">
        <v>2345</v>
      </c>
      <c r="J2465" s="833" t="s">
        <v>2276</v>
      </c>
      <c r="K2465" s="833"/>
      <c r="L2465" s="836">
        <v>200</v>
      </c>
      <c r="M2465" s="836">
        <v>1200</v>
      </c>
      <c r="N2465" s="833">
        <v>6</v>
      </c>
      <c r="O2465" s="837">
        <v>3</v>
      </c>
      <c r="P2465" s="836">
        <v>1200</v>
      </c>
      <c r="Q2465" s="838">
        <v>1</v>
      </c>
      <c r="R2465" s="833">
        <v>6</v>
      </c>
      <c r="S2465" s="838">
        <v>1</v>
      </c>
      <c r="T2465" s="837">
        <v>3</v>
      </c>
      <c r="U2465" s="839">
        <v>1</v>
      </c>
    </row>
    <row r="2466" spans="1:21" ht="14.45" customHeight="1" x14ac:dyDescent="0.2">
      <c r="A2466" s="832">
        <v>11</v>
      </c>
      <c r="B2466" s="833" t="s">
        <v>2224</v>
      </c>
      <c r="C2466" s="833" t="s">
        <v>2230</v>
      </c>
      <c r="D2466" s="834" t="s">
        <v>4292</v>
      </c>
      <c r="E2466" s="835" t="s">
        <v>2244</v>
      </c>
      <c r="F2466" s="833" t="s">
        <v>2227</v>
      </c>
      <c r="G2466" s="833" t="s">
        <v>2274</v>
      </c>
      <c r="H2466" s="833" t="s">
        <v>606</v>
      </c>
      <c r="I2466" s="833" t="s">
        <v>2293</v>
      </c>
      <c r="J2466" s="833" t="s">
        <v>2276</v>
      </c>
      <c r="K2466" s="833"/>
      <c r="L2466" s="836">
        <v>278.75</v>
      </c>
      <c r="M2466" s="836">
        <v>2787.5</v>
      </c>
      <c r="N2466" s="833">
        <v>10</v>
      </c>
      <c r="O2466" s="837">
        <v>5</v>
      </c>
      <c r="P2466" s="836">
        <v>2230</v>
      </c>
      <c r="Q2466" s="838">
        <v>0.8</v>
      </c>
      <c r="R2466" s="833">
        <v>8</v>
      </c>
      <c r="S2466" s="838">
        <v>0.8</v>
      </c>
      <c r="T2466" s="837">
        <v>4</v>
      </c>
      <c r="U2466" s="839">
        <v>0.8</v>
      </c>
    </row>
    <row r="2467" spans="1:21" ht="14.45" customHeight="1" x14ac:dyDescent="0.2">
      <c r="A2467" s="832">
        <v>11</v>
      </c>
      <c r="B2467" s="833" t="s">
        <v>2224</v>
      </c>
      <c r="C2467" s="833" t="s">
        <v>2230</v>
      </c>
      <c r="D2467" s="834" t="s">
        <v>4292</v>
      </c>
      <c r="E2467" s="835" t="s">
        <v>2244</v>
      </c>
      <c r="F2467" s="833" t="s">
        <v>2227</v>
      </c>
      <c r="G2467" s="833" t="s">
        <v>2274</v>
      </c>
      <c r="H2467" s="833" t="s">
        <v>606</v>
      </c>
      <c r="I2467" s="833" t="s">
        <v>2293</v>
      </c>
      <c r="J2467" s="833" t="s">
        <v>2294</v>
      </c>
      <c r="K2467" s="833" t="s">
        <v>2295</v>
      </c>
      <c r="L2467" s="836">
        <v>278.75</v>
      </c>
      <c r="M2467" s="836">
        <v>557.5</v>
      </c>
      <c r="N2467" s="833">
        <v>2</v>
      </c>
      <c r="O2467" s="837">
        <v>1</v>
      </c>
      <c r="P2467" s="836">
        <v>557.5</v>
      </c>
      <c r="Q2467" s="838">
        <v>1</v>
      </c>
      <c r="R2467" s="833">
        <v>2</v>
      </c>
      <c r="S2467" s="838">
        <v>1</v>
      </c>
      <c r="T2467" s="837">
        <v>1</v>
      </c>
      <c r="U2467" s="839">
        <v>1</v>
      </c>
    </row>
    <row r="2468" spans="1:21" ht="14.45" customHeight="1" x14ac:dyDescent="0.2">
      <c r="A2468" s="832">
        <v>11</v>
      </c>
      <c r="B2468" s="833" t="s">
        <v>2224</v>
      </c>
      <c r="C2468" s="833" t="s">
        <v>2230</v>
      </c>
      <c r="D2468" s="834" t="s">
        <v>4292</v>
      </c>
      <c r="E2468" s="835" t="s">
        <v>2244</v>
      </c>
      <c r="F2468" s="833" t="s">
        <v>2227</v>
      </c>
      <c r="G2468" s="833" t="s">
        <v>2274</v>
      </c>
      <c r="H2468" s="833" t="s">
        <v>606</v>
      </c>
      <c r="I2468" s="833" t="s">
        <v>2717</v>
      </c>
      <c r="J2468" s="833" t="s">
        <v>2718</v>
      </c>
      <c r="K2468" s="833" t="s">
        <v>2719</v>
      </c>
      <c r="L2468" s="836">
        <v>249.37</v>
      </c>
      <c r="M2468" s="836">
        <v>249.37</v>
      </c>
      <c r="N2468" s="833">
        <v>1</v>
      </c>
      <c r="O2468" s="837">
        <v>1</v>
      </c>
      <c r="P2468" s="836">
        <v>249.37</v>
      </c>
      <c r="Q2468" s="838">
        <v>1</v>
      </c>
      <c r="R2468" s="833">
        <v>1</v>
      </c>
      <c r="S2468" s="838">
        <v>1</v>
      </c>
      <c r="T2468" s="837">
        <v>1</v>
      </c>
      <c r="U2468" s="839">
        <v>1</v>
      </c>
    </row>
    <row r="2469" spans="1:21" ht="14.45" customHeight="1" x14ac:dyDescent="0.2">
      <c r="A2469" s="832">
        <v>11</v>
      </c>
      <c r="B2469" s="833" t="s">
        <v>2224</v>
      </c>
      <c r="C2469" s="833" t="s">
        <v>2230</v>
      </c>
      <c r="D2469" s="834" t="s">
        <v>4292</v>
      </c>
      <c r="E2469" s="835" t="s">
        <v>2244</v>
      </c>
      <c r="F2469" s="833" t="s">
        <v>2227</v>
      </c>
      <c r="G2469" s="833" t="s">
        <v>2274</v>
      </c>
      <c r="H2469" s="833" t="s">
        <v>606</v>
      </c>
      <c r="I2469" s="833" t="s">
        <v>2720</v>
      </c>
      <c r="J2469" s="833" t="s">
        <v>2509</v>
      </c>
      <c r="K2469" s="833" t="s">
        <v>2721</v>
      </c>
      <c r="L2469" s="836">
        <v>1600</v>
      </c>
      <c r="M2469" s="836">
        <v>1600</v>
      </c>
      <c r="N2469" s="833">
        <v>1</v>
      </c>
      <c r="O2469" s="837">
        <v>1</v>
      </c>
      <c r="P2469" s="836"/>
      <c r="Q2469" s="838">
        <v>0</v>
      </c>
      <c r="R2469" s="833"/>
      <c r="S2469" s="838">
        <v>0</v>
      </c>
      <c r="T2469" s="837"/>
      <c r="U2469" s="839">
        <v>0</v>
      </c>
    </row>
    <row r="2470" spans="1:21" ht="14.45" customHeight="1" x14ac:dyDescent="0.2">
      <c r="A2470" s="832">
        <v>11</v>
      </c>
      <c r="B2470" s="833" t="s">
        <v>2224</v>
      </c>
      <c r="C2470" s="833" t="s">
        <v>2230</v>
      </c>
      <c r="D2470" s="834" t="s">
        <v>4292</v>
      </c>
      <c r="E2470" s="835" t="s">
        <v>2244</v>
      </c>
      <c r="F2470" s="833" t="s">
        <v>2227</v>
      </c>
      <c r="G2470" s="833" t="s">
        <v>2274</v>
      </c>
      <c r="H2470" s="833" t="s">
        <v>606</v>
      </c>
      <c r="I2470" s="833" t="s">
        <v>2722</v>
      </c>
      <c r="J2470" s="833" t="s">
        <v>2276</v>
      </c>
      <c r="K2470" s="833"/>
      <c r="L2470" s="836">
        <v>58.5</v>
      </c>
      <c r="M2470" s="836">
        <v>58.5</v>
      </c>
      <c r="N2470" s="833">
        <v>1</v>
      </c>
      <c r="O2470" s="837">
        <v>1</v>
      </c>
      <c r="P2470" s="836">
        <v>58.5</v>
      </c>
      <c r="Q2470" s="838">
        <v>1</v>
      </c>
      <c r="R2470" s="833">
        <v>1</v>
      </c>
      <c r="S2470" s="838">
        <v>1</v>
      </c>
      <c r="T2470" s="837">
        <v>1</v>
      </c>
      <c r="U2470" s="839">
        <v>1</v>
      </c>
    </row>
    <row r="2471" spans="1:21" ht="14.45" customHeight="1" x14ac:dyDescent="0.2">
      <c r="A2471" s="832">
        <v>11</v>
      </c>
      <c r="B2471" s="833" t="s">
        <v>2224</v>
      </c>
      <c r="C2471" s="833" t="s">
        <v>2230</v>
      </c>
      <c r="D2471" s="834" t="s">
        <v>4292</v>
      </c>
      <c r="E2471" s="835" t="s">
        <v>2244</v>
      </c>
      <c r="F2471" s="833" t="s">
        <v>2227</v>
      </c>
      <c r="G2471" s="833" t="s">
        <v>2274</v>
      </c>
      <c r="H2471" s="833" t="s">
        <v>606</v>
      </c>
      <c r="I2471" s="833" t="s">
        <v>2730</v>
      </c>
      <c r="J2471" s="833" t="s">
        <v>2276</v>
      </c>
      <c r="K2471" s="833"/>
      <c r="L2471" s="836">
        <v>1600</v>
      </c>
      <c r="M2471" s="836">
        <v>3200</v>
      </c>
      <c r="N2471" s="833">
        <v>2</v>
      </c>
      <c r="O2471" s="837">
        <v>2</v>
      </c>
      <c r="P2471" s="836">
        <v>1600</v>
      </c>
      <c r="Q2471" s="838">
        <v>0.5</v>
      </c>
      <c r="R2471" s="833">
        <v>1</v>
      </c>
      <c r="S2471" s="838">
        <v>0.5</v>
      </c>
      <c r="T2471" s="837">
        <v>1</v>
      </c>
      <c r="U2471" s="839">
        <v>0.5</v>
      </c>
    </row>
    <row r="2472" spans="1:21" ht="14.45" customHeight="1" x14ac:dyDescent="0.2">
      <c r="A2472" s="832">
        <v>11</v>
      </c>
      <c r="B2472" s="833" t="s">
        <v>2224</v>
      </c>
      <c r="C2472" s="833" t="s">
        <v>2230</v>
      </c>
      <c r="D2472" s="834" t="s">
        <v>4292</v>
      </c>
      <c r="E2472" s="835" t="s">
        <v>2244</v>
      </c>
      <c r="F2472" s="833" t="s">
        <v>2227</v>
      </c>
      <c r="G2472" s="833" t="s">
        <v>2274</v>
      </c>
      <c r="H2472" s="833" t="s">
        <v>606</v>
      </c>
      <c r="I2472" s="833" t="s">
        <v>3638</v>
      </c>
      <c r="J2472" s="833" t="s">
        <v>2276</v>
      </c>
      <c r="K2472" s="833"/>
      <c r="L2472" s="836">
        <v>705.67</v>
      </c>
      <c r="M2472" s="836">
        <v>705.67</v>
      </c>
      <c r="N2472" s="833">
        <v>1</v>
      </c>
      <c r="O2472" s="837">
        <v>1</v>
      </c>
      <c r="P2472" s="836"/>
      <c r="Q2472" s="838">
        <v>0</v>
      </c>
      <c r="R2472" s="833"/>
      <c r="S2472" s="838">
        <v>0</v>
      </c>
      <c r="T2472" s="837"/>
      <c r="U2472" s="839">
        <v>0</v>
      </c>
    </row>
    <row r="2473" spans="1:21" ht="14.45" customHeight="1" x14ac:dyDescent="0.2">
      <c r="A2473" s="832">
        <v>11</v>
      </c>
      <c r="B2473" s="833" t="s">
        <v>2224</v>
      </c>
      <c r="C2473" s="833" t="s">
        <v>2230</v>
      </c>
      <c r="D2473" s="834" t="s">
        <v>4292</v>
      </c>
      <c r="E2473" s="835" t="s">
        <v>2244</v>
      </c>
      <c r="F2473" s="833" t="s">
        <v>2227</v>
      </c>
      <c r="G2473" s="833" t="s">
        <v>2274</v>
      </c>
      <c r="H2473" s="833" t="s">
        <v>606</v>
      </c>
      <c r="I2473" s="833" t="s">
        <v>3298</v>
      </c>
      <c r="J2473" s="833" t="s">
        <v>2276</v>
      </c>
      <c r="K2473" s="833"/>
      <c r="L2473" s="836">
        <v>1690</v>
      </c>
      <c r="M2473" s="836">
        <v>1690</v>
      </c>
      <c r="N2473" s="833">
        <v>1</v>
      </c>
      <c r="O2473" s="837">
        <v>1</v>
      </c>
      <c r="P2473" s="836">
        <v>1690</v>
      </c>
      <c r="Q2473" s="838">
        <v>1</v>
      </c>
      <c r="R2473" s="833">
        <v>1</v>
      </c>
      <c r="S2473" s="838">
        <v>1</v>
      </c>
      <c r="T2473" s="837">
        <v>1</v>
      </c>
      <c r="U2473" s="839">
        <v>1</v>
      </c>
    </row>
    <row r="2474" spans="1:21" ht="14.45" customHeight="1" x14ac:dyDescent="0.2">
      <c r="A2474" s="832">
        <v>11</v>
      </c>
      <c r="B2474" s="833" t="s">
        <v>2224</v>
      </c>
      <c r="C2474" s="833" t="s">
        <v>2230</v>
      </c>
      <c r="D2474" s="834" t="s">
        <v>4292</v>
      </c>
      <c r="E2474" s="835" t="s">
        <v>2244</v>
      </c>
      <c r="F2474" s="833" t="s">
        <v>2227</v>
      </c>
      <c r="G2474" s="833" t="s">
        <v>2274</v>
      </c>
      <c r="H2474" s="833" t="s">
        <v>606</v>
      </c>
      <c r="I2474" s="833" t="s">
        <v>2505</v>
      </c>
      <c r="J2474" s="833" t="s">
        <v>2276</v>
      </c>
      <c r="K2474" s="833"/>
      <c r="L2474" s="836">
        <v>600</v>
      </c>
      <c r="M2474" s="836">
        <v>600</v>
      </c>
      <c r="N2474" s="833">
        <v>1</v>
      </c>
      <c r="O2474" s="837">
        <v>1</v>
      </c>
      <c r="P2474" s="836">
        <v>600</v>
      </c>
      <c r="Q2474" s="838">
        <v>1</v>
      </c>
      <c r="R2474" s="833">
        <v>1</v>
      </c>
      <c r="S2474" s="838">
        <v>1</v>
      </c>
      <c r="T2474" s="837">
        <v>1</v>
      </c>
      <c r="U2474" s="839">
        <v>1</v>
      </c>
    </row>
    <row r="2475" spans="1:21" ht="14.45" customHeight="1" x14ac:dyDescent="0.2">
      <c r="A2475" s="832">
        <v>11</v>
      </c>
      <c r="B2475" s="833" t="s">
        <v>2224</v>
      </c>
      <c r="C2475" s="833" t="s">
        <v>2230</v>
      </c>
      <c r="D2475" s="834" t="s">
        <v>4292</v>
      </c>
      <c r="E2475" s="835" t="s">
        <v>2244</v>
      </c>
      <c r="F2475" s="833" t="s">
        <v>2227</v>
      </c>
      <c r="G2475" s="833" t="s">
        <v>2274</v>
      </c>
      <c r="H2475" s="833" t="s">
        <v>606</v>
      </c>
      <c r="I2475" s="833" t="s">
        <v>2735</v>
      </c>
      <c r="J2475" s="833" t="s">
        <v>2276</v>
      </c>
      <c r="K2475" s="833"/>
      <c r="L2475" s="836">
        <v>180</v>
      </c>
      <c r="M2475" s="836">
        <v>720</v>
      </c>
      <c r="N2475" s="833">
        <v>4</v>
      </c>
      <c r="O2475" s="837">
        <v>3</v>
      </c>
      <c r="P2475" s="836">
        <v>180</v>
      </c>
      <c r="Q2475" s="838">
        <v>0.25</v>
      </c>
      <c r="R2475" s="833">
        <v>1</v>
      </c>
      <c r="S2475" s="838">
        <v>0.25</v>
      </c>
      <c r="T2475" s="837">
        <v>1</v>
      </c>
      <c r="U2475" s="839">
        <v>0.33333333333333331</v>
      </c>
    </row>
    <row r="2476" spans="1:21" ht="14.45" customHeight="1" x14ac:dyDescent="0.2">
      <c r="A2476" s="832">
        <v>11</v>
      </c>
      <c r="B2476" s="833" t="s">
        <v>2224</v>
      </c>
      <c r="C2476" s="833" t="s">
        <v>2230</v>
      </c>
      <c r="D2476" s="834" t="s">
        <v>4292</v>
      </c>
      <c r="E2476" s="835" t="s">
        <v>2244</v>
      </c>
      <c r="F2476" s="833" t="s">
        <v>2227</v>
      </c>
      <c r="G2476" s="833" t="s">
        <v>2274</v>
      </c>
      <c r="H2476" s="833" t="s">
        <v>606</v>
      </c>
      <c r="I2476" s="833" t="s">
        <v>2480</v>
      </c>
      <c r="J2476" s="833" t="s">
        <v>2276</v>
      </c>
      <c r="K2476" s="833"/>
      <c r="L2476" s="836">
        <v>2140.3000000000002</v>
      </c>
      <c r="M2476" s="836">
        <v>2140.3000000000002</v>
      </c>
      <c r="N2476" s="833">
        <v>1</v>
      </c>
      <c r="O2476" s="837">
        <v>1</v>
      </c>
      <c r="P2476" s="836">
        <v>2140.3000000000002</v>
      </c>
      <c r="Q2476" s="838">
        <v>1</v>
      </c>
      <c r="R2476" s="833">
        <v>1</v>
      </c>
      <c r="S2476" s="838">
        <v>1</v>
      </c>
      <c r="T2476" s="837">
        <v>1</v>
      </c>
      <c r="U2476" s="839">
        <v>1</v>
      </c>
    </row>
    <row r="2477" spans="1:21" ht="14.45" customHeight="1" x14ac:dyDescent="0.2">
      <c r="A2477" s="832">
        <v>11</v>
      </c>
      <c r="B2477" s="833" t="s">
        <v>2224</v>
      </c>
      <c r="C2477" s="833" t="s">
        <v>2230</v>
      </c>
      <c r="D2477" s="834" t="s">
        <v>4292</v>
      </c>
      <c r="E2477" s="835" t="s">
        <v>2244</v>
      </c>
      <c r="F2477" s="833" t="s">
        <v>2227</v>
      </c>
      <c r="G2477" s="833" t="s">
        <v>2274</v>
      </c>
      <c r="H2477" s="833" t="s">
        <v>606</v>
      </c>
      <c r="I2477" s="833" t="s">
        <v>3576</v>
      </c>
      <c r="J2477" s="833" t="s">
        <v>2276</v>
      </c>
      <c r="K2477" s="833"/>
      <c r="L2477" s="836">
        <v>1243.8699999999999</v>
      </c>
      <c r="M2477" s="836">
        <v>1243.8699999999999</v>
      </c>
      <c r="N2477" s="833">
        <v>1</v>
      </c>
      <c r="O2477" s="837">
        <v>1</v>
      </c>
      <c r="P2477" s="836">
        <v>1243.8699999999999</v>
      </c>
      <c r="Q2477" s="838">
        <v>1</v>
      </c>
      <c r="R2477" s="833">
        <v>1</v>
      </c>
      <c r="S2477" s="838">
        <v>1</v>
      </c>
      <c r="T2477" s="837">
        <v>1</v>
      </c>
      <c r="U2477" s="839">
        <v>1</v>
      </c>
    </row>
    <row r="2478" spans="1:21" ht="14.45" customHeight="1" x14ac:dyDescent="0.2">
      <c r="A2478" s="832">
        <v>11</v>
      </c>
      <c r="B2478" s="833" t="s">
        <v>2224</v>
      </c>
      <c r="C2478" s="833" t="s">
        <v>2230</v>
      </c>
      <c r="D2478" s="834" t="s">
        <v>4292</v>
      </c>
      <c r="E2478" s="835" t="s">
        <v>2244</v>
      </c>
      <c r="F2478" s="833" t="s">
        <v>2227</v>
      </c>
      <c r="G2478" s="833" t="s">
        <v>2274</v>
      </c>
      <c r="H2478" s="833" t="s">
        <v>606</v>
      </c>
      <c r="I2478" s="833" t="s">
        <v>3039</v>
      </c>
      <c r="J2478" s="833" t="s">
        <v>2276</v>
      </c>
      <c r="K2478" s="833"/>
      <c r="L2478" s="836">
        <v>296.48</v>
      </c>
      <c r="M2478" s="836">
        <v>592.96</v>
      </c>
      <c r="N2478" s="833">
        <v>2</v>
      </c>
      <c r="O2478" s="837">
        <v>1</v>
      </c>
      <c r="P2478" s="836">
        <v>592.96</v>
      </c>
      <c r="Q2478" s="838">
        <v>1</v>
      </c>
      <c r="R2478" s="833">
        <v>2</v>
      </c>
      <c r="S2478" s="838">
        <v>1</v>
      </c>
      <c r="T2478" s="837">
        <v>1</v>
      </c>
      <c r="U2478" s="839">
        <v>1</v>
      </c>
    </row>
    <row r="2479" spans="1:21" ht="14.45" customHeight="1" x14ac:dyDescent="0.2">
      <c r="A2479" s="832">
        <v>11</v>
      </c>
      <c r="B2479" s="833" t="s">
        <v>2224</v>
      </c>
      <c r="C2479" s="833" t="s">
        <v>2230</v>
      </c>
      <c r="D2479" s="834" t="s">
        <v>4292</v>
      </c>
      <c r="E2479" s="835" t="s">
        <v>2244</v>
      </c>
      <c r="F2479" s="833" t="s">
        <v>2227</v>
      </c>
      <c r="G2479" s="833" t="s">
        <v>2274</v>
      </c>
      <c r="H2479" s="833" t="s">
        <v>606</v>
      </c>
      <c r="I2479" s="833" t="s">
        <v>4084</v>
      </c>
      <c r="J2479" s="833" t="s">
        <v>4085</v>
      </c>
      <c r="K2479" s="833" t="s">
        <v>4086</v>
      </c>
      <c r="L2479" s="836">
        <v>0</v>
      </c>
      <c r="M2479" s="836">
        <v>0</v>
      </c>
      <c r="N2479" s="833">
        <v>1</v>
      </c>
      <c r="O2479" s="837">
        <v>1</v>
      </c>
      <c r="P2479" s="836"/>
      <c r="Q2479" s="838"/>
      <c r="R2479" s="833"/>
      <c r="S2479" s="838">
        <v>0</v>
      </c>
      <c r="T2479" s="837"/>
      <c r="U2479" s="839">
        <v>0</v>
      </c>
    </row>
    <row r="2480" spans="1:21" ht="14.45" customHeight="1" x14ac:dyDescent="0.2">
      <c r="A2480" s="832">
        <v>11</v>
      </c>
      <c r="B2480" s="833" t="s">
        <v>2224</v>
      </c>
      <c r="C2480" s="833" t="s">
        <v>2230</v>
      </c>
      <c r="D2480" s="834" t="s">
        <v>4292</v>
      </c>
      <c r="E2480" s="835" t="s">
        <v>2244</v>
      </c>
      <c r="F2480" s="833" t="s">
        <v>2227</v>
      </c>
      <c r="G2480" s="833" t="s">
        <v>2274</v>
      </c>
      <c r="H2480" s="833" t="s">
        <v>606</v>
      </c>
      <c r="I2480" s="833" t="s">
        <v>3129</v>
      </c>
      <c r="J2480" s="833" t="s">
        <v>2348</v>
      </c>
      <c r="K2480" s="833" t="s">
        <v>3130</v>
      </c>
      <c r="L2480" s="836">
        <v>0</v>
      </c>
      <c r="M2480" s="836">
        <v>0</v>
      </c>
      <c r="N2480" s="833">
        <v>5</v>
      </c>
      <c r="O2480" s="837">
        <v>4</v>
      </c>
      <c r="P2480" s="836"/>
      <c r="Q2480" s="838"/>
      <c r="R2480" s="833"/>
      <c r="S2480" s="838">
        <v>0</v>
      </c>
      <c r="T2480" s="837"/>
      <c r="U2480" s="839">
        <v>0</v>
      </c>
    </row>
    <row r="2481" spans="1:21" ht="14.45" customHeight="1" x14ac:dyDescent="0.2">
      <c r="A2481" s="832">
        <v>11</v>
      </c>
      <c r="B2481" s="833" t="s">
        <v>2224</v>
      </c>
      <c r="C2481" s="833" t="s">
        <v>2230</v>
      </c>
      <c r="D2481" s="834" t="s">
        <v>4292</v>
      </c>
      <c r="E2481" s="835" t="s">
        <v>2244</v>
      </c>
      <c r="F2481" s="833" t="s">
        <v>2227</v>
      </c>
      <c r="G2481" s="833" t="s">
        <v>2274</v>
      </c>
      <c r="H2481" s="833" t="s">
        <v>606</v>
      </c>
      <c r="I2481" s="833" t="s">
        <v>3358</v>
      </c>
      <c r="J2481" s="833" t="s">
        <v>3359</v>
      </c>
      <c r="K2481" s="833" t="s">
        <v>2485</v>
      </c>
      <c r="L2481" s="836">
        <v>0</v>
      </c>
      <c r="M2481" s="836">
        <v>0</v>
      </c>
      <c r="N2481" s="833">
        <v>1</v>
      </c>
      <c r="O2481" s="837">
        <v>1</v>
      </c>
      <c r="P2481" s="836"/>
      <c r="Q2481" s="838"/>
      <c r="R2481" s="833"/>
      <c r="S2481" s="838">
        <v>0</v>
      </c>
      <c r="T2481" s="837"/>
      <c r="U2481" s="839">
        <v>0</v>
      </c>
    </row>
    <row r="2482" spans="1:21" ht="14.45" customHeight="1" x14ac:dyDescent="0.2">
      <c r="A2482" s="832">
        <v>11</v>
      </c>
      <c r="B2482" s="833" t="s">
        <v>2224</v>
      </c>
      <c r="C2482" s="833" t="s">
        <v>2230</v>
      </c>
      <c r="D2482" s="834" t="s">
        <v>4292</v>
      </c>
      <c r="E2482" s="835" t="s">
        <v>2244</v>
      </c>
      <c r="F2482" s="833" t="s">
        <v>2227</v>
      </c>
      <c r="G2482" s="833" t="s">
        <v>2274</v>
      </c>
      <c r="H2482" s="833" t="s">
        <v>606</v>
      </c>
      <c r="I2482" s="833" t="s">
        <v>2840</v>
      </c>
      <c r="J2482" s="833" t="s">
        <v>2841</v>
      </c>
      <c r="K2482" s="833" t="s">
        <v>2842</v>
      </c>
      <c r="L2482" s="836">
        <v>0</v>
      </c>
      <c r="M2482" s="836">
        <v>0</v>
      </c>
      <c r="N2482" s="833">
        <v>2</v>
      </c>
      <c r="O2482" s="837">
        <v>2</v>
      </c>
      <c r="P2482" s="836"/>
      <c r="Q2482" s="838"/>
      <c r="R2482" s="833"/>
      <c r="S2482" s="838">
        <v>0</v>
      </c>
      <c r="T2482" s="837"/>
      <c r="U2482" s="839">
        <v>0</v>
      </c>
    </row>
    <row r="2483" spans="1:21" ht="14.45" customHeight="1" x14ac:dyDescent="0.2">
      <c r="A2483" s="832">
        <v>11</v>
      </c>
      <c r="B2483" s="833" t="s">
        <v>2224</v>
      </c>
      <c r="C2483" s="833" t="s">
        <v>2230</v>
      </c>
      <c r="D2483" s="834" t="s">
        <v>4292</v>
      </c>
      <c r="E2483" s="835" t="s">
        <v>2244</v>
      </c>
      <c r="F2483" s="833" t="s">
        <v>2227</v>
      </c>
      <c r="G2483" s="833" t="s">
        <v>2274</v>
      </c>
      <c r="H2483" s="833" t="s">
        <v>606</v>
      </c>
      <c r="I2483" s="833" t="s">
        <v>2486</v>
      </c>
      <c r="J2483" s="833" t="s">
        <v>2487</v>
      </c>
      <c r="K2483" s="833" t="s">
        <v>2488</v>
      </c>
      <c r="L2483" s="836">
        <v>0</v>
      </c>
      <c r="M2483" s="836">
        <v>0</v>
      </c>
      <c r="N2483" s="833">
        <v>47</v>
      </c>
      <c r="O2483" s="837">
        <v>43</v>
      </c>
      <c r="P2483" s="836">
        <v>0</v>
      </c>
      <c r="Q2483" s="838"/>
      <c r="R2483" s="833">
        <v>1</v>
      </c>
      <c r="S2483" s="838">
        <v>2.1276595744680851E-2</v>
      </c>
      <c r="T2483" s="837">
        <v>1</v>
      </c>
      <c r="U2483" s="839">
        <v>2.3255813953488372E-2</v>
      </c>
    </row>
    <row r="2484" spans="1:21" ht="14.45" customHeight="1" x14ac:dyDescent="0.2">
      <c r="A2484" s="832">
        <v>11</v>
      </c>
      <c r="B2484" s="833" t="s">
        <v>2224</v>
      </c>
      <c r="C2484" s="833" t="s">
        <v>2230</v>
      </c>
      <c r="D2484" s="834" t="s">
        <v>4292</v>
      </c>
      <c r="E2484" s="835" t="s">
        <v>2244</v>
      </c>
      <c r="F2484" s="833" t="s">
        <v>2227</v>
      </c>
      <c r="G2484" s="833" t="s">
        <v>2274</v>
      </c>
      <c r="H2484" s="833" t="s">
        <v>606</v>
      </c>
      <c r="I2484" s="833" t="s">
        <v>3012</v>
      </c>
      <c r="J2484" s="833" t="s">
        <v>3013</v>
      </c>
      <c r="K2484" s="833" t="s">
        <v>3014</v>
      </c>
      <c r="L2484" s="836">
        <v>400.2</v>
      </c>
      <c r="M2484" s="836">
        <v>32416.200000000041</v>
      </c>
      <c r="N2484" s="833">
        <v>81</v>
      </c>
      <c r="O2484" s="837">
        <v>81</v>
      </c>
      <c r="P2484" s="836">
        <v>800.4</v>
      </c>
      <c r="Q2484" s="838">
        <v>2.4691358024691325E-2</v>
      </c>
      <c r="R2484" s="833">
        <v>2</v>
      </c>
      <c r="S2484" s="838">
        <v>2.4691358024691357E-2</v>
      </c>
      <c r="T2484" s="837">
        <v>2</v>
      </c>
      <c r="U2484" s="839">
        <v>2.4691358024691357E-2</v>
      </c>
    </row>
    <row r="2485" spans="1:21" ht="14.45" customHeight="1" x14ac:dyDescent="0.2">
      <c r="A2485" s="832">
        <v>11</v>
      </c>
      <c r="B2485" s="833" t="s">
        <v>2224</v>
      </c>
      <c r="C2485" s="833" t="s">
        <v>2230</v>
      </c>
      <c r="D2485" s="834" t="s">
        <v>4292</v>
      </c>
      <c r="E2485" s="835" t="s">
        <v>2244</v>
      </c>
      <c r="F2485" s="833" t="s">
        <v>2227</v>
      </c>
      <c r="G2485" s="833" t="s">
        <v>2274</v>
      </c>
      <c r="H2485" s="833" t="s">
        <v>606</v>
      </c>
      <c r="I2485" s="833" t="s">
        <v>3071</v>
      </c>
      <c r="J2485" s="833" t="s">
        <v>3072</v>
      </c>
      <c r="K2485" s="833"/>
      <c r="L2485" s="836">
        <v>0</v>
      </c>
      <c r="M2485" s="836">
        <v>0</v>
      </c>
      <c r="N2485" s="833">
        <v>1</v>
      </c>
      <c r="O2485" s="837">
        <v>1</v>
      </c>
      <c r="P2485" s="836"/>
      <c r="Q2485" s="838"/>
      <c r="R2485" s="833"/>
      <c r="S2485" s="838">
        <v>0</v>
      </c>
      <c r="T2485" s="837"/>
      <c r="U2485" s="839">
        <v>0</v>
      </c>
    </row>
    <row r="2486" spans="1:21" ht="14.45" customHeight="1" x14ac:dyDescent="0.2">
      <c r="A2486" s="832">
        <v>11</v>
      </c>
      <c r="B2486" s="833" t="s">
        <v>2224</v>
      </c>
      <c r="C2486" s="833" t="s">
        <v>2230</v>
      </c>
      <c r="D2486" s="834" t="s">
        <v>4292</v>
      </c>
      <c r="E2486" s="835" t="s">
        <v>2244</v>
      </c>
      <c r="F2486" s="833" t="s">
        <v>2227</v>
      </c>
      <c r="G2486" s="833" t="s">
        <v>2274</v>
      </c>
      <c r="H2486" s="833" t="s">
        <v>606</v>
      </c>
      <c r="I2486" s="833" t="s">
        <v>2320</v>
      </c>
      <c r="J2486" s="833" t="s">
        <v>2271</v>
      </c>
      <c r="K2486" s="833" t="s">
        <v>2272</v>
      </c>
      <c r="L2486" s="836">
        <v>562.03</v>
      </c>
      <c r="M2486" s="836">
        <v>562.03</v>
      </c>
      <c r="N2486" s="833">
        <v>1</v>
      </c>
      <c r="O2486" s="837">
        <v>1</v>
      </c>
      <c r="P2486" s="836">
        <v>562.03</v>
      </c>
      <c r="Q2486" s="838">
        <v>1</v>
      </c>
      <c r="R2486" s="833">
        <v>1</v>
      </c>
      <c r="S2486" s="838">
        <v>1</v>
      </c>
      <c r="T2486" s="837">
        <v>1</v>
      </c>
      <c r="U2486" s="839">
        <v>1</v>
      </c>
    </row>
    <row r="2487" spans="1:21" ht="14.45" customHeight="1" x14ac:dyDescent="0.2">
      <c r="A2487" s="832">
        <v>11</v>
      </c>
      <c r="B2487" s="833" t="s">
        <v>2224</v>
      </c>
      <c r="C2487" s="833" t="s">
        <v>2230</v>
      </c>
      <c r="D2487" s="834" t="s">
        <v>4292</v>
      </c>
      <c r="E2487" s="835" t="s">
        <v>2244</v>
      </c>
      <c r="F2487" s="833" t="s">
        <v>2227</v>
      </c>
      <c r="G2487" s="833" t="s">
        <v>2274</v>
      </c>
      <c r="H2487" s="833" t="s">
        <v>606</v>
      </c>
      <c r="I2487" s="833" t="s">
        <v>2281</v>
      </c>
      <c r="J2487" s="833" t="s">
        <v>2282</v>
      </c>
      <c r="K2487" s="833" t="s">
        <v>2283</v>
      </c>
      <c r="L2487" s="836">
        <v>249.55</v>
      </c>
      <c r="M2487" s="836">
        <v>2495.5</v>
      </c>
      <c r="N2487" s="833">
        <v>10</v>
      </c>
      <c r="O2487" s="837">
        <v>5</v>
      </c>
      <c r="P2487" s="836">
        <v>1996.4</v>
      </c>
      <c r="Q2487" s="838">
        <v>0.8</v>
      </c>
      <c r="R2487" s="833">
        <v>8</v>
      </c>
      <c r="S2487" s="838">
        <v>0.8</v>
      </c>
      <c r="T2487" s="837">
        <v>4</v>
      </c>
      <c r="U2487" s="839">
        <v>0.8</v>
      </c>
    </row>
    <row r="2488" spans="1:21" ht="14.45" customHeight="1" x14ac:dyDescent="0.2">
      <c r="A2488" s="832">
        <v>11</v>
      </c>
      <c r="B2488" s="833" t="s">
        <v>2224</v>
      </c>
      <c r="C2488" s="833" t="s">
        <v>2230</v>
      </c>
      <c r="D2488" s="834" t="s">
        <v>4292</v>
      </c>
      <c r="E2488" s="835" t="s">
        <v>2244</v>
      </c>
      <c r="F2488" s="833" t="s">
        <v>2227</v>
      </c>
      <c r="G2488" s="833" t="s">
        <v>2274</v>
      </c>
      <c r="H2488" s="833" t="s">
        <v>606</v>
      </c>
      <c r="I2488" s="833" t="s">
        <v>2321</v>
      </c>
      <c r="J2488" s="833" t="s">
        <v>2322</v>
      </c>
      <c r="K2488" s="833" t="s">
        <v>2323</v>
      </c>
      <c r="L2488" s="836">
        <v>492.19</v>
      </c>
      <c r="M2488" s="836">
        <v>984.38</v>
      </c>
      <c r="N2488" s="833">
        <v>2</v>
      </c>
      <c r="O2488" s="837">
        <v>2</v>
      </c>
      <c r="P2488" s="836">
        <v>984.38</v>
      </c>
      <c r="Q2488" s="838">
        <v>1</v>
      </c>
      <c r="R2488" s="833">
        <v>2</v>
      </c>
      <c r="S2488" s="838">
        <v>1</v>
      </c>
      <c r="T2488" s="837">
        <v>2</v>
      </c>
      <c r="U2488" s="839">
        <v>1</v>
      </c>
    </row>
    <row r="2489" spans="1:21" ht="14.45" customHeight="1" x14ac:dyDescent="0.2">
      <c r="A2489" s="832">
        <v>11</v>
      </c>
      <c r="B2489" s="833" t="s">
        <v>2224</v>
      </c>
      <c r="C2489" s="833" t="s">
        <v>2230</v>
      </c>
      <c r="D2489" s="834" t="s">
        <v>4292</v>
      </c>
      <c r="E2489" s="835" t="s">
        <v>2244</v>
      </c>
      <c r="F2489" s="833" t="s">
        <v>2227</v>
      </c>
      <c r="G2489" s="833" t="s">
        <v>2274</v>
      </c>
      <c r="H2489" s="833" t="s">
        <v>606</v>
      </c>
      <c r="I2489" s="833" t="s">
        <v>2284</v>
      </c>
      <c r="J2489" s="833" t="s">
        <v>2285</v>
      </c>
      <c r="K2489" s="833" t="s">
        <v>2286</v>
      </c>
      <c r="L2489" s="836">
        <v>400.2</v>
      </c>
      <c r="M2489" s="836">
        <v>800.4</v>
      </c>
      <c r="N2489" s="833">
        <v>2</v>
      </c>
      <c r="O2489" s="837">
        <v>2</v>
      </c>
      <c r="P2489" s="836">
        <v>800.4</v>
      </c>
      <c r="Q2489" s="838">
        <v>1</v>
      </c>
      <c r="R2489" s="833">
        <v>2</v>
      </c>
      <c r="S2489" s="838">
        <v>1</v>
      </c>
      <c r="T2489" s="837">
        <v>2</v>
      </c>
      <c r="U2489" s="839">
        <v>1</v>
      </c>
    </row>
    <row r="2490" spans="1:21" ht="14.45" customHeight="1" x14ac:dyDescent="0.2">
      <c r="A2490" s="832">
        <v>11</v>
      </c>
      <c r="B2490" s="833" t="s">
        <v>2224</v>
      </c>
      <c r="C2490" s="833" t="s">
        <v>2230</v>
      </c>
      <c r="D2490" s="834" t="s">
        <v>4292</v>
      </c>
      <c r="E2490" s="835" t="s">
        <v>2244</v>
      </c>
      <c r="F2490" s="833" t="s">
        <v>2227</v>
      </c>
      <c r="G2490" s="833" t="s">
        <v>2274</v>
      </c>
      <c r="H2490" s="833" t="s">
        <v>606</v>
      </c>
      <c r="I2490" s="833" t="s">
        <v>2307</v>
      </c>
      <c r="J2490" s="833" t="s">
        <v>2308</v>
      </c>
      <c r="K2490" s="833" t="s">
        <v>2309</v>
      </c>
      <c r="L2490" s="836">
        <v>971.25</v>
      </c>
      <c r="M2490" s="836">
        <v>4856.25</v>
      </c>
      <c r="N2490" s="833">
        <v>5</v>
      </c>
      <c r="O2490" s="837">
        <v>5</v>
      </c>
      <c r="P2490" s="836">
        <v>4856.25</v>
      </c>
      <c r="Q2490" s="838">
        <v>1</v>
      </c>
      <c r="R2490" s="833">
        <v>5</v>
      </c>
      <c r="S2490" s="838">
        <v>1</v>
      </c>
      <c r="T2490" s="837">
        <v>5</v>
      </c>
      <c r="U2490" s="839">
        <v>1</v>
      </c>
    </row>
    <row r="2491" spans="1:21" ht="14.45" customHeight="1" x14ac:dyDescent="0.2">
      <c r="A2491" s="832">
        <v>11</v>
      </c>
      <c r="B2491" s="833" t="s">
        <v>2224</v>
      </c>
      <c r="C2491" s="833" t="s">
        <v>2230</v>
      </c>
      <c r="D2491" s="834" t="s">
        <v>4292</v>
      </c>
      <c r="E2491" s="835" t="s">
        <v>2244</v>
      </c>
      <c r="F2491" s="833" t="s">
        <v>2227</v>
      </c>
      <c r="G2491" s="833" t="s">
        <v>2274</v>
      </c>
      <c r="H2491" s="833" t="s">
        <v>606</v>
      </c>
      <c r="I2491" s="833" t="s">
        <v>2310</v>
      </c>
      <c r="J2491" s="833" t="s">
        <v>2311</v>
      </c>
      <c r="K2491" s="833" t="s">
        <v>2312</v>
      </c>
      <c r="L2491" s="836">
        <v>748.12</v>
      </c>
      <c r="M2491" s="836">
        <v>748.12</v>
      </c>
      <c r="N2491" s="833">
        <v>1</v>
      </c>
      <c r="O2491" s="837">
        <v>1</v>
      </c>
      <c r="P2491" s="836">
        <v>748.12</v>
      </c>
      <c r="Q2491" s="838">
        <v>1</v>
      </c>
      <c r="R2491" s="833">
        <v>1</v>
      </c>
      <c r="S2491" s="838">
        <v>1</v>
      </c>
      <c r="T2491" s="837">
        <v>1</v>
      </c>
      <c r="U2491" s="839">
        <v>1</v>
      </c>
    </row>
    <row r="2492" spans="1:21" ht="14.45" customHeight="1" x14ac:dyDescent="0.2">
      <c r="A2492" s="832">
        <v>11</v>
      </c>
      <c r="B2492" s="833" t="s">
        <v>2224</v>
      </c>
      <c r="C2492" s="833" t="s">
        <v>2230</v>
      </c>
      <c r="D2492" s="834" t="s">
        <v>4292</v>
      </c>
      <c r="E2492" s="835" t="s">
        <v>2244</v>
      </c>
      <c r="F2492" s="833" t="s">
        <v>2227</v>
      </c>
      <c r="G2492" s="833" t="s">
        <v>2274</v>
      </c>
      <c r="H2492" s="833" t="s">
        <v>606</v>
      </c>
      <c r="I2492" s="833" t="s">
        <v>3075</v>
      </c>
      <c r="J2492" s="833" t="s">
        <v>2350</v>
      </c>
      <c r="K2492" s="833" t="s">
        <v>2351</v>
      </c>
      <c r="L2492" s="836">
        <v>1000.5</v>
      </c>
      <c r="M2492" s="836">
        <v>3001.5</v>
      </c>
      <c r="N2492" s="833">
        <v>3</v>
      </c>
      <c r="O2492" s="837">
        <v>3</v>
      </c>
      <c r="P2492" s="836">
        <v>3001.5</v>
      </c>
      <c r="Q2492" s="838">
        <v>1</v>
      </c>
      <c r="R2492" s="833">
        <v>3</v>
      </c>
      <c r="S2492" s="838">
        <v>1</v>
      </c>
      <c r="T2492" s="837">
        <v>3</v>
      </c>
      <c r="U2492" s="839">
        <v>1</v>
      </c>
    </row>
    <row r="2493" spans="1:21" ht="14.45" customHeight="1" x14ac:dyDescent="0.2">
      <c r="A2493" s="832">
        <v>11</v>
      </c>
      <c r="B2493" s="833" t="s">
        <v>2224</v>
      </c>
      <c r="C2493" s="833" t="s">
        <v>2230</v>
      </c>
      <c r="D2493" s="834" t="s">
        <v>4292</v>
      </c>
      <c r="E2493" s="835" t="s">
        <v>2244</v>
      </c>
      <c r="F2493" s="833" t="s">
        <v>2227</v>
      </c>
      <c r="G2493" s="833" t="s">
        <v>2274</v>
      </c>
      <c r="H2493" s="833" t="s">
        <v>606</v>
      </c>
      <c r="I2493" s="833" t="s">
        <v>4033</v>
      </c>
      <c r="J2493" s="833" t="s">
        <v>4034</v>
      </c>
      <c r="K2493" s="833" t="s">
        <v>4035</v>
      </c>
      <c r="L2493" s="836">
        <v>600.29999999999995</v>
      </c>
      <c r="M2493" s="836">
        <v>1200.5999999999999</v>
      </c>
      <c r="N2493" s="833">
        <v>2</v>
      </c>
      <c r="O2493" s="837">
        <v>2</v>
      </c>
      <c r="P2493" s="836"/>
      <c r="Q2493" s="838">
        <v>0</v>
      </c>
      <c r="R2493" s="833"/>
      <c r="S2493" s="838">
        <v>0</v>
      </c>
      <c r="T2493" s="837"/>
      <c r="U2493" s="839">
        <v>0</v>
      </c>
    </row>
    <row r="2494" spans="1:21" ht="14.45" customHeight="1" x14ac:dyDescent="0.2">
      <c r="A2494" s="832">
        <v>11</v>
      </c>
      <c r="B2494" s="833" t="s">
        <v>2224</v>
      </c>
      <c r="C2494" s="833" t="s">
        <v>2230</v>
      </c>
      <c r="D2494" s="834" t="s">
        <v>4292</v>
      </c>
      <c r="E2494" s="835" t="s">
        <v>2244</v>
      </c>
      <c r="F2494" s="833" t="s">
        <v>2227</v>
      </c>
      <c r="G2494" s="833" t="s">
        <v>2274</v>
      </c>
      <c r="H2494" s="833" t="s">
        <v>606</v>
      </c>
      <c r="I2494" s="833" t="s">
        <v>4087</v>
      </c>
      <c r="J2494" s="833" t="s">
        <v>4088</v>
      </c>
      <c r="K2494" s="833"/>
      <c r="L2494" s="836">
        <v>180.55</v>
      </c>
      <c r="M2494" s="836">
        <v>180.55</v>
      </c>
      <c r="N2494" s="833">
        <v>1</v>
      </c>
      <c r="O2494" s="837">
        <v>1</v>
      </c>
      <c r="P2494" s="836">
        <v>180.55</v>
      </c>
      <c r="Q2494" s="838">
        <v>1</v>
      </c>
      <c r="R2494" s="833">
        <v>1</v>
      </c>
      <c r="S2494" s="838">
        <v>1</v>
      </c>
      <c r="T2494" s="837">
        <v>1</v>
      </c>
      <c r="U2494" s="839">
        <v>1</v>
      </c>
    </row>
    <row r="2495" spans="1:21" ht="14.45" customHeight="1" x14ac:dyDescent="0.2">
      <c r="A2495" s="832">
        <v>11</v>
      </c>
      <c r="B2495" s="833" t="s">
        <v>2224</v>
      </c>
      <c r="C2495" s="833" t="s">
        <v>2230</v>
      </c>
      <c r="D2495" s="834" t="s">
        <v>4292</v>
      </c>
      <c r="E2495" s="835" t="s">
        <v>2244</v>
      </c>
      <c r="F2495" s="833" t="s">
        <v>2227</v>
      </c>
      <c r="G2495" s="833" t="s">
        <v>2274</v>
      </c>
      <c r="H2495" s="833" t="s">
        <v>606</v>
      </c>
      <c r="I2495" s="833" t="s">
        <v>2779</v>
      </c>
      <c r="J2495" s="833" t="s">
        <v>2762</v>
      </c>
      <c r="K2495" s="833" t="s">
        <v>2763</v>
      </c>
      <c r="L2495" s="836">
        <v>1382.99</v>
      </c>
      <c r="M2495" s="836">
        <v>4148.97</v>
      </c>
      <c r="N2495" s="833">
        <v>3</v>
      </c>
      <c r="O2495" s="837">
        <v>2</v>
      </c>
      <c r="P2495" s="836">
        <v>4148.97</v>
      </c>
      <c r="Q2495" s="838">
        <v>1</v>
      </c>
      <c r="R2495" s="833">
        <v>3</v>
      </c>
      <c r="S2495" s="838">
        <v>1</v>
      </c>
      <c r="T2495" s="837">
        <v>2</v>
      </c>
      <c r="U2495" s="839">
        <v>1</v>
      </c>
    </row>
    <row r="2496" spans="1:21" ht="14.45" customHeight="1" x14ac:dyDescent="0.2">
      <c r="A2496" s="832">
        <v>11</v>
      </c>
      <c r="B2496" s="833" t="s">
        <v>2224</v>
      </c>
      <c r="C2496" s="833" t="s">
        <v>2230</v>
      </c>
      <c r="D2496" s="834" t="s">
        <v>4292</v>
      </c>
      <c r="E2496" s="835" t="s">
        <v>2244</v>
      </c>
      <c r="F2496" s="833" t="s">
        <v>2227</v>
      </c>
      <c r="G2496" s="833" t="s">
        <v>2703</v>
      </c>
      <c r="H2496" s="833" t="s">
        <v>606</v>
      </c>
      <c r="I2496" s="833" t="s">
        <v>3132</v>
      </c>
      <c r="J2496" s="833" t="s">
        <v>3133</v>
      </c>
      <c r="K2496" s="833" t="s">
        <v>3134</v>
      </c>
      <c r="L2496" s="836">
        <v>300</v>
      </c>
      <c r="M2496" s="836">
        <v>300</v>
      </c>
      <c r="N2496" s="833">
        <v>1</v>
      </c>
      <c r="O2496" s="837">
        <v>1</v>
      </c>
      <c r="P2496" s="836"/>
      <c r="Q2496" s="838">
        <v>0</v>
      </c>
      <c r="R2496" s="833"/>
      <c r="S2496" s="838">
        <v>0</v>
      </c>
      <c r="T2496" s="837"/>
      <c r="U2496" s="839">
        <v>0</v>
      </c>
    </row>
    <row r="2497" spans="1:21" ht="14.45" customHeight="1" x14ac:dyDescent="0.2">
      <c r="A2497" s="832">
        <v>11</v>
      </c>
      <c r="B2497" s="833" t="s">
        <v>2224</v>
      </c>
      <c r="C2497" s="833" t="s">
        <v>2230</v>
      </c>
      <c r="D2497" s="834" t="s">
        <v>4292</v>
      </c>
      <c r="E2497" s="835" t="s">
        <v>2244</v>
      </c>
      <c r="F2497" s="833" t="s">
        <v>2227</v>
      </c>
      <c r="G2497" s="833" t="s">
        <v>2703</v>
      </c>
      <c r="H2497" s="833" t="s">
        <v>606</v>
      </c>
      <c r="I2497" s="833" t="s">
        <v>2704</v>
      </c>
      <c r="J2497" s="833" t="s">
        <v>2705</v>
      </c>
      <c r="K2497" s="833" t="s">
        <v>2706</v>
      </c>
      <c r="L2497" s="836">
        <v>0</v>
      </c>
      <c r="M2497" s="836">
        <v>0</v>
      </c>
      <c r="N2497" s="833">
        <v>1</v>
      </c>
      <c r="O2497" s="837">
        <v>1</v>
      </c>
      <c r="P2497" s="836"/>
      <c r="Q2497" s="838"/>
      <c r="R2497" s="833"/>
      <c r="S2497" s="838">
        <v>0</v>
      </c>
      <c r="T2497" s="837"/>
      <c r="U2497" s="839">
        <v>0</v>
      </c>
    </row>
    <row r="2498" spans="1:21" ht="14.45" customHeight="1" x14ac:dyDescent="0.2">
      <c r="A2498" s="832">
        <v>11</v>
      </c>
      <c r="B2498" s="833" t="s">
        <v>2224</v>
      </c>
      <c r="C2498" s="833" t="s">
        <v>2230</v>
      </c>
      <c r="D2498" s="834" t="s">
        <v>4292</v>
      </c>
      <c r="E2498" s="835" t="s">
        <v>2244</v>
      </c>
      <c r="F2498" s="833" t="s">
        <v>2227</v>
      </c>
      <c r="G2498" s="833" t="s">
        <v>2703</v>
      </c>
      <c r="H2498" s="833" t="s">
        <v>606</v>
      </c>
      <c r="I2498" s="833" t="s">
        <v>3128</v>
      </c>
      <c r="J2498" s="833" t="s">
        <v>3135</v>
      </c>
      <c r="K2498" s="833" t="s">
        <v>3136</v>
      </c>
      <c r="L2498" s="836">
        <v>1000</v>
      </c>
      <c r="M2498" s="836">
        <v>2000</v>
      </c>
      <c r="N2498" s="833">
        <v>2</v>
      </c>
      <c r="O2498" s="837">
        <v>2</v>
      </c>
      <c r="P2498" s="836"/>
      <c r="Q2498" s="838">
        <v>0</v>
      </c>
      <c r="R2498" s="833"/>
      <c r="S2498" s="838">
        <v>0</v>
      </c>
      <c r="T2498" s="837"/>
      <c r="U2498" s="839">
        <v>0</v>
      </c>
    </row>
    <row r="2499" spans="1:21" ht="14.45" customHeight="1" x14ac:dyDescent="0.2">
      <c r="A2499" s="832">
        <v>11</v>
      </c>
      <c r="B2499" s="833" t="s">
        <v>2224</v>
      </c>
      <c r="C2499" s="833" t="s">
        <v>2230</v>
      </c>
      <c r="D2499" s="834" t="s">
        <v>4292</v>
      </c>
      <c r="E2499" s="835" t="s">
        <v>2244</v>
      </c>
      <c r="F2499" s="833" t="s">
        <v>2227</v>
      </c>
      <c r="G2499" s="833" t="s">
        <v>2703</v>
      </c>
      <c r="H2499" s="833" t="s">
        <v>606</v>
      </c>
      <c r="I2499" s="833" t="s">
        <v>3140</v>
      </c>
      <c r="J2499" s="833" t="s">
        <v>3141</v>
      </c>
      <c r="K2499" s="833" t="s">
        <v>3142</v>
      </c>
      <c r="L2499" s="836">
        <v>1000</v>
      </c>
      <c r="M2499" s="836">
        <v>1000</v>
      </c>
      <c r="N2499" s="833">
        <v>1</v>
      </c>
      <c r="O2499" s="837">
        <v>1</v>
      </c>
      <c r="P2499" s="836"/>
      <c r="Q2499" s="838">
        <v>0</v>
      </c>
      <c r="R2499" s="833"/>
      <c r="S2499" s="838">
        <v>0</v>
      </c>
      <c r="T2499" s="837"/>
      <c r="U2499" s="839">
        <v>0</v>
      </c>
    </row>
    <row r="2500" spans="1:21" ht="14.45" customHeight="1" x14ac:dyDescent="0.2">
      <c r="A2500" s="832">
        <v>11</v>
      </c>
      <c r="B2500" s="833" t="s">
        <v>2224</v>
      </c>
      <c r="C2500" s="833" t="s">
        <v>2230</v>
      </c>
      <c r="D2500" s="834" t="s">
        <v>4292</v>
      </c>
      <c r="E2500" s="835" t="s">
        <v>2244</v>
      </c>
      <c r="F2500" s="833" t="s">
        <v>2227</v>
      </c>
      <c r="G2500" s="833" t="s">
        <v>2269</v>
      </c>
      <c r="H2500" s="833" t="s">
        <v>606</v>
      </c>
      <c r="I2500" s="833" t="s">
        <v>2365</v>
      </c>
      <c r="J2500" s="833" t="s">
        <v>2322</v>
      </c>
      <c r="K2500" s="833" t="s">
        <v>2366</v>
      </c>
      <c r="L2500" s="836">
        <v>492.18</v>
      </c>
      <c r="M2500" s="836">
        <v>492.18</v>
      </c>
      <c r="N2500" s="833">
        <v>1</v>
      </c>
      <c r="O2500" s="837">
        <v>1</v>
      </c>
      <c r="P2500" s="836">
        <v>492.18</v>
      </c>
      <c r="Q2500" s="838">
        <v>1</v>
      </c>
      <c r="R2500" s="833">
        <v>1</v>
      </c>
      <c r="S2500" s="838">
        <v>1</v>
      </c>
      <c r="T2500" s="837">
        <v>1</v>
      </c>
      <c r="U2500" s="839">
        <v>1</v>
      </c>
    </row>
    <row r="2501" spans="1:21" ht="14.45" customHeight="1" x14ac:dyDescent="0.2">
      <c r="A2501" s="832">
        <v>11</v>
      </c>
      <c r="B2501" s="833" t="s">
        <v>2224</v>
      </c>
      <c r="C2501" s="833" t="s">
        <v>2230</v>
      </c>
      <c r="D2501" s="834" t="s">
        <v>4292</v>
      </c>
      <c r="E2501" s="835" t="s">
        <v>2244</v>
      </c>
      <c r="F2501" s="833" t="s">
        <v>2227</v>
      </c>
      <c r="G2501" s="833" t="s">
        <v>2269</v>
      </c>
      <c r="H2501" s="833" t="s">
        <v>606</v>
      </c>
      <c r="I2501" s="833" t="s">
        <v>2302</v>
      </c>
      <c r="J2501" s="833" t="s">
        <v>2311</v>
      </c>
      <c r="K2501" s="833" t="s">
        <v>2324</v>
      </c>
      <c r="L2501" s="836">
        <v>748.12</v>
      </c>
      <c r="M2501" s="836">
        <v>2992.48</v>
      </c>
      <c r="N2501" s="833">
        <v>4</v>
      </c>
      <c r="O2501" s="837">
        <v>4</v>
      </c>
      <c r="P2501" s="836">
        <v>2992.48</v>
      </c>
      <c r="Q2501" s="838">
        <v>1</v>
      </c>
      <c r="R2501" s="833">
        <v>4</v>
      </c>
      <c r="S2501" s="838">
        <v>1</v>
      </c>
      <c r="T2501" s="837">
        <v>4</v>
      </c>
      <c r="U2501" s="839">
        <v>1</v>
      </c>
    </row>
    <row r="2502" spans="1:21" ht="14.45" customHeight="1" x14ac:dyDescent="0.2">
      <c r="A2502" s="832">
        <v>11</v>
      </c>
      <c r="B2502" s="833" t="s">
        <v>2224</v>
      </c>
      <c r="C2502" s="833" t="s">
        <v>2230</v>
      </c>
      <c r="D2502" s="834" t="s">
        <v>4292</v>
      </c>
      <c r="E2502" s="835" t="s">
        <v>2244</v>
      </c>
      <c r="F2502" s="833" t="s">
        <v>2227</v>
      </c>
      <c r="G2502" s="833" t="s">
        <v>2269</v>
      </c>
      <c r="H2502" s="833" t="s">
        <v>606</v>
      </c>
      <c r="I2502" s="833" t="s">
        <v>2349</v>
      </c>
      <c r="J2502" s="833" t="s">
        <v>2350</v>
      </c>
      <c r="K2502" s="833" t="s">
        <v>2351</v>
      </c>
      <c r="L2502" s="836">
        <v>1000</v>
      </c>
      <c r="M2502" s="836">
        <v>8000</v>
      </c>
      <c r="N2502" s="833">
        <v>8</v>
      </c>
      <c r="O2502" s="837">
        <v>8</v>
      </c>
      <c r="P2502" s="836">
        <v>8000</v>
      </c>
      <c r="Q2502" s="838">
        <v>1</v>
      </c>
      <c r="R2502" s="833">
        <v>8</v>
      </c>
      <c r="S2502" s="838">
        <v>1</v>
      </c>
      <c r="T2502" s="837">
        <v>8</v>
      </c>
      <c r="U2502" s="839">
        <v>1</v>
      </c>
    </row>
    <row r="2503" spans="1:21" ht="14.45" customHeight="1" x14ac:dyDescent="0.2">
      <c r="A2503" s="832">
        <v>11</v>
      </c>
      <c r="B2503" s="833" t="s">
        <v>2224</v>
      </c>
      <c r="C2503" s="833" t="s">
        <v>2230</v>
      </c>
      <c r="D2503" s="834" t="s">
        <v>4292</v>
      </c>
      <c r="E2503" s="835" t="s">
        <v>2244</v>
      </c>
      <c r="F2503" s="833" t="s">
        <v>2227</v>
      </c>
      <c r="G2503" s="833" t="s">
        <v>2269</v>
      </c>
      <c r="H2503" s="833" t="s">
        <v>606</v>
      </c>
      <c r="I2503" s="833" t="s">
        <v>2325</v>
      </c>
      <c r="J2503" s="833" t="s">
        <v>2326</v>
      </c>
      <c r="K2503" s="833" t="s">
        <v>2327</v>
      </c>
      <c r="L2503" s="836">
        <v>350</v>
      </c>
      <c r="M2503" s="836">
        <v>350</v>
      </c>
      <c r="N2503" s="833">
        <v>1</v>
      </c>
      <c r="O2503" s="837">
        <v>1</v>
      </c>
      <c r="P2503" s="836">
        <v>350</v>
      </c>
      <c r="Q2503" s="838">
        <v>1</v>
      </c>
      <c r="R2503" s="833">
        <v>1</v>
      </c>
      <c r="S2503" s="838">
        <v>1</v>
      </c>
      <c r="T2503" s="837">
        <v>1</v>
      </c>
      <c r="U2503" s="839">
        <v>1</v>
      </c>
    </row>
    <row r="2504" spans="1:21" ht="14.45" customHeight="1" x14ac:dyDescent="0.2">
      <c r="A2504" s="832">
        <v>11</v>
      </c>
      <c r="B2504" s="833" t="s">
        <v>2224</v>
      </c>
      <c r="C2504" s="833" t="s">
        <v>2230</v>
      </c>
      <c r="D2504" s="834" t="s">
        <v>4292</v>
      </c>
      <c r="E2504" s="835" t="s">
        <v>2244</v>
      </c>
      <c r="F2504" s="833" t="s">
        <v>2227</v>
      </c>
      <c r="G2504" s="833" t="s">
        <v>2269</v>
      </c>
      <c r="H2504" s="833" t="s">
        <v>606</v>
      </c>
      <c r="I2504" s="833" t="s">
        <v>2270</v>
      </c>
      <c r="J2504" s="833" t="s">
        <v>2271</v>
      </c>
      <c r="K2504" s="833" t="s">
        <v>2272</v>
      </c>
      <c r="L2504" s="836">
        <v>500</v>
      </c>
      <c r="M2504" s="836">
        <v>16500</v>
      </c>
      <c r="N2504" s="833">
        <v>33</v>
      </c>
      <c r="O2504" s="837">
        <v>33</v>
      </c>
      <c r="P2504" s="836">
        <v>16500</v>
      </c>
      <c r="Q2504" s="838">
        <v>1</v>
      </c>
      <c r="R2504" s="833">
        <v>33</v>
      </c>
      <c r="S2504" s="838">
        <v>1</v>
      </c>
      <c r="T2504" s="837">
        <v>33</v>
      </c>
      <c r="U2504" s="839">
        <v>1</v>
      </c>
    </row>
    <row r="2505" spans="1:21" ht="14.45" customHeight="1" x14ac:dyDescent="0.2">
      <c r="A2505" s="832">
        <v>11</v>
      </c>
      <c r="B2505" s="833" t="s">
        <v>2224</v>
      </c>
      <c r="C2505" s="833" t="s">
        <v>2230</v>
      </c>
      <c r="D2505" s="834" t="s">
        <v>4292</v>
      </c>
      <c r="E2505" s="835" t="s">
        <v>2244</v>
      </c>
      <c r="F2505" s="833" t="s">
        <v>2227</v>
      </c>
      <c r="G2505" s="833" t="s">
        <v>2269</v>
      </c>
      <c r="H2505" s="833" t="s">
        <v>606</v>
      </c>
      <c r="I2505" s="833" t="s">
        <v>3017</v>
      </c>
      <c r="J2505" s="833" t="s">
        <v>3018</v>
      </c>
      <c r="K2505" s="833" t="s">
        <v>3019</v>
      </c>
      <c r="L2505" s="836">
        <v>1600</v>
      </c>
      <c r="M2505" s="836">
        <v>1600</v>
      </c>
      <c r="N2505" s="833">
        <v>1</v>
      </c>
      <c r="O2505" s="837">
        <v>1</v>
      </c>
      <c r="P2505" s="836">
        <v>1600</v>
      </c>
      <c r="Q2505" s="838">
        <v>1</v>
      </c>
      <c r="R2505" s="833">
        <v>1</v>
      </c>
      <c r="S2505" s="838">
        <v>1</v>
      </c>
      <c r="T2505" s="837">
        <v>1</v>
      </c>
      <c r="U2505" s="839">
        <v>1</v>
      </c>
    </row>
    <row r="2506" spans="1:21" ht="14.45" customHeight="1" x14ac:dyDescent="0.2">
      <c r="A2506" s="832">
        <v>11</v>
      </c>
      <c r="B2506" s="833" t="s">
        <v>2224</v>
      </c>
      <c r="C2506" s="833" t="s">
        <v>2230</v>
      </c>
      <c r="D2506" s="834" t="s">
        <v>4292</v>
      </c>
      <c r="E2506" s="835" t="s">
        <v>2244</v>
      </c>
      <c r="F2506" s="833" t="s">
        <v>2227</v>
      </c>
      <c r="G2506" s="833" t="s">
        <v>2269</v>
      </c>
      <c r="H2506" s="833" t="s">
        <v>606</v>
      </c>
      <c r="I2506" s="833" t="s">
        <v>2289</v>
      </c>
      <c r="J2506" s="833" t="s">
        <v>2290</v>
      </c>
      <c r="K2506" s="833" t="s">
        <v>2291</v>
      </c>
      <c r="L2506" s="836">
        <v>971.25</v>
      </c>
      <c r="M2506" s="836">
        <v>28166.25</v>
      </c>
      <c r="N2506" s="833">
        <v>29</v>
      </c>
      <c r="O2506" s="837">
        <v>29</v>
      </c>
      <c r="P2506" s="836">
        <v>25252.5</v>
      </c>
      <c r="Q2506" s="838">
        <v>0.89655172413793105</v>
      </c>
      <c r="R2506" s="833">
        <v>26</v>
      </c>
      <c r="S2506" s="838">
        <v>0.89655172413793105</v>
      </c>
      <c r="T2506" s="837">
        <v>26</v>
      </c>
      <c r="U2506" s="839">
        <v>0.89655172413793105</v>
      </c>
    </row>
    <row r="2507" spans="1:21" ht="14.45" customHeight="1" x14ac:dyDescent="0.2">
      <c r="A2507" s="832">
        <v>11</v>
      </c>
      <c r="B2507" s="833" t="s">
        <v>2224</v>
      </c>
      <c r="C2507" s="833" t="s">
        <v>2230</v>
      </c>
      <c r="D2507" s="834" t="s">
        <v>4292</v>
      </c>
      <c r="E2507" s="835" t="s">
        <v>2244</v>
      </c>
      <c r="F2507" s="833" t="s">
        <v>2227</v>
      </c>
      <c r="G2507" s="833" t="s">
        <v>2269</v>
      </c>
      <c r="H2507" s="833" t="s">
        <v>606</v>
      </c>
      <c r="I2507" s="833" t="s">
        <v>2277</v>
      </c>
      <c r="J2507" s="833" t="s">
        <v>3694</v>
      </c>
      <c r="K2507" s="833"/>
      <c r="L2507" s="836">
        <v>1000</v>
      </c>
      <c r="M2507" s="836">
        <v>4000</v>
      </c>
      <c r="N2507" s="833">
        <v>4</v>
      </c>
      <c r="O2507" s="837">
        <v>4</v>
      </c>
      <c r="P2507" s="836">
        <v>2000</v>
      </c>
      <c r="Q2507" s="838">
        <v>0.5</v>
      </c>
      <c r="R2507" s="833">
        <v>2</v>
      </c>
      <c r="S2507" s="838">
        <v>0.5</v>
      </c>
      <c r="T2507" s="837">
        <v>2</v>
      </c>
      <c r="U2507" s="839">
        <v>0.5</v>
      </c>
    </row>
    <row r="2508" spans="1:21" ht="14.45" customHeight="1" x14ac:dyDescent="0.2">
      <c r="A2508" s="832">
        <v>11</v>
      </c>
      <c r="B2508" s="833" t="s">
        <v>2224</v>
      </c>
      <c r="C2508" s="833" t="s">
        <v>2230</v>
      </c>
      <c r="D2508" s="834" t="s">
        <v>4292</v>
      </c>
      <c r="E2508" s="835" t="s">
        <v>2244</v>
      </c>
      <c r="F2508" s="833" t="s">
        <v>2227</v>
      </c>
      <c r="G2508" s="833" t="s">
        <v>2269</v>
      </c>
      <c r="H2508" s="833" t="s">
        <v>606</v>
      </c>
      <c r="I2508" s="833" t="s">
        <v>2473</v>
      </c>
      <c r="J2508" s="833" t="s">
        <v>2474</v>
      </c>
      <c r="K2508" s="833" t="s">
        <v>2475</v>
      </c>
      <c r="L2508" s="836">
        <v>180</v>
      </c>
      <c r="M2508" s="836">
        <v>540</v>
      </c>
      <c r="N2508" s="833">
        <v>3</v>
      </c>
      <c r="O2508" s="837">
        <v>3</v>
      </c>
      <c r="P2508" s="836">
        <v>360</v>
      </c>
      <c r="Q2508" s="838">
        <v>0.66666666666666663</v>
      </c>
      <c r="R2508" s="833">
        <v>2</v>
      </c>
      <c r="S2508" s="838">
        <v>0.66666666666666663</v>
      </c>
      <c r="T2508" s="837">
        <v>2</v>
      </c>
      <c r="U2508" s="839">
        <v>0.66666666666666663</v>
      </c>
    </row>
    <row r="2509" spans="1:21" ht="14.45" customHeight="1" x14ac:dyDescent="0.2">
      <c r="A2509" s="832">
        <v>11</v>
      </c>
      <c r="B2509" s="833" t="s">
        <v>2224</v>
      </c>
      <c r="C2509" s="833" t="s">
        <v>2230</v>
      </c>
      <c r="D2509" s="834" t="s">
        <v>4292</v>
      </c>
      <c r="E2509" s="835" t="s">
        <v>2244</v>
      </c>
      <c r="F2509" s="833" t="s">
        <v>2227</v>
      </c>
      <c r="G2509" s="833" t="s">
        <v>2269</v>
      </c>
      <c r="H2509" s="833" t="s">
        <v>606</v>
      </c>
      <c r="I2509" s="833" t="s">
        <v>2500</v>
      </c>
      <c r="J2509" s="833" t="s">
        <v>2501</v>
      </c>
      <c r="K2509" s="833"/>
      <c r="L2509" s="836">
        <v>600</v>
      </c>
      <c r="M2509" s="836">
        <v>600</v>
      </c>
      <c r="N2509" s="833">
        <v>1</v>
      </c>
      <c r="O2509" s="837">
        <v>1</v>
      </c>
      <c r="P2509" s="836">
        <v>600</v>
      </c>
      <c r="Q2509" s="838">
        <v>1</v>
      </c>
      <c r="R2509" s="833">
        <v>1</v>
      </c>
      <c r="S2509" s="838">
        <v>1</v>
      </c>
      <c r="T2509" s="837">
        <v>1</v>
      </c>
      <c r="U2509" s="839">
        <v>1</v>
      </c>
    </row>
    <row r="2510" spans="1:21" ht="14.45" customHeight="1" x14ac:dyDescent="0.2">
      <c r="A2510" s="832">
        <v>11</v>
      </c>
      <c r="B2510" s="833" t="s">
        <v>2224</v>
      </c>
      <c r="C2510" s="833" t="s">
        <v>2230</v>
      </c>
      <c r="D2510" s="834" t="s">
        <v>4292</v>
      </c>
      <c r="E2510" s="835" t="s">
        <v>2244</v>
      </c>
      <c r="F2510" s="833" t="s">
        <v>2227</v>
      </c>
      <c r="G2510" s="833" t="s">
        <v>2269</v>
      </c>
      <c r="H2510" s="833" t="s">
        <v>606</v>
      </c>
      <c r="I2510" s="833" t="s">
        <v>2720</v>
      </c>
      <c r="J2510" s="833" t="s">
        <v>2509</v>
      </c>
      <c r="K2510" s="833" t="s">
        <v>2721</v>
      </c>
      <c r="L2510" s="836">
        <v>1600</v>
      </c>
      <c r="M2510" s="836">
        <v>1600</v>
      </c>
      <c r="N2510" s="833">
        <v>1</v>
      </c>
      <c r="O2510" s="837">
        <v>1</v>
      </c>
      <c r="P2510" s="836">
        <v>1600</v>
      </c>
      <c r="Q2510" s="838">
        <v>1</v>
      </c>
      <c r="R2510" s="833">
        <v>1</v>
      </c>
      <c r="S2510" s="838">
        <v>1</v>
      </c>
      <c r="T2510" s="837">
        <v>1</v>
      </c>
      <c r="U2510" s="839">
        <v>1</v>
      </c>
    </row>
    <row r="2511" spans="1:21" ht="14.45" customHeight="1" x14ac:dyDescent="0.2">
      <c r="A2511" s="832">
        <v>11</v>
      </c>
      <c r="B2511" s="833" t="s">
        <v>2224</v>
      </c>
      <c r="C2511" s="833" t="s">
        <v>2230</v>
      </c>
      <c r="D2511" s="834" t="s">
        <v>4292</v>
      </c>
      <c r="E2511" s="835" t="s">
        <v>2244</v>
      </c>
      <c r="F2511" s="833" t="s">
        <v>2227</v>
      </c>
      <c r="G2511" s="833" t="s">
        <v>2269</v>
      </c>
      <c r="H2511" s="833" t="s">
        <v>606</v>
      </c>
      <c r="I2511" s="833" t="s">
        <v>2724</v>
      </c>
      <c r="J2511" s="833" t="s">
        <v>2725</v>
      </c>
      <c r="K2511" s="833" t="s">
        <v>2726</v>
      </c>
      <c r="L2511" s="836">
        <v>350</v>
      </c>
      <c r="M2511" s="836">
        <v>1400</v>
      </c>
      <c r="N2511" s="833">
        <v>4</v>
      </c>
      <c r="O2511" s="837">
        <v>4</v>
      </c>
      <c r="P2511" s="836">
        <v>1400</v>
      </c>
      <c r="Q2511" s="838">
        <v>1</v>
      </c>
      <c r="R2511" s="833">
        <v>4</v>
      </c>
      <c r="S2511" s="838">
        <v>1</v>
      </c>
      <c r="T2511" s="837">
        <v>4</v>
      </c>
      <c r="U2511" s="839">
        <v>1</v>
      </c>
    </row>
    <row r="2512" spans="1:21" ht="14.45" customHeight="1" x14ac:dyDescent="0.2">
      <c r="A2512" s="832">
        <v>11</v>
      </c>
      <c r="B2512" s="833" t="s">
        <v>2224</v>
      </c>
      <c r="C2512" s="833" t="s">
        <v>2230</v>
      </c>
      <c r="D2512" s="834" t="s">
        <v>4292</v>
      </c>
      <c r="E2512" s="835" t="s">
        <v>2244</v>
      </c>
      <c r="F2512" s="833" t="s">
        <v>2227</v>
      </c>
      <c r="G2512" s="833" t="s">
        <v>2269</v>
      </c>
      <c r="H2512" s="833" t="s">
        <v>606</v>
      </c>
      <c r="I2512" s="833" t="s">
        <v>2727</v>
      </c>
      <c r="J2512" s="833" t="s">
        <v>2728</v>
      </c>
      <c r="K2512" s="833" t="s">
        <v>2729</v>
      </c>
      <c r="L2512" s="836">
        <v>3200</v>
      </c>
      <c r="M2512" s="836">
        <v>3200</v>
      </c>
      <c r="N2512" s="833">
        <v>1</v>
      </c>
      <c r="O2512" s="837">
        <v>1</v>
      </c>
      <c r="P2512" s="836">
        <v>3200</v>
      </c>
      <c r="Q2512" s="838">
        <v>1</v>
      </c>
      <c r="R2512" s="833">
        <v>1</v>
      </c>
      <c r="S2512" s="838">
        <v>1</v>
      </c>
      <c r="T2512" s="837">
        <v>1</v>
      </c>
      <c r="U2512" s="839">
        <v>1</v>
      </c>
    </row>
    <row r="2513" spans="1:21" ht="14.45" customHeight="1" x14ac:dyDescent="0.2">
      <c r="A2513" s="832">
        <v>11</v>
      </c>
      <c r="B2513" s="833" t="s">
        <v>2224</v>
      </c>
      <c r="C2513" s="833" t="s">
        <v>2230</v>
      </c>
      <c r="D2513" s="834" t="s">
        <v>4292</v>
      </c>
      <c r="E2513" s="835" t="s">
        <v>2244</v>
      </c>
      <c r="F2513" s="833" t="s">
        <v>2227</v>
      </c>
      <c r="G2513" s="833" t="s">
        <v>2269</v>
      </c>
      <c r="H2513" s="833" t="s">
        <v>606</v>
      </c>
      <c r="I2513" s="833" t="s">
        <v>2730</v>
      </c>
      <c r="J2513" s="833" t="s">
        <v>2731</v>
      </c>
      <c r="K2513" s="833" t="s">
        <v>2732</v>
      </c>
      <c r="L2513" s="836">
        <v>1600</v>
      </c>
      <c r="M2513" s="836">
        <v>6400</v>
      </c>
      <c r="N2513" s="833">
        <v>4</v>
      </c>
      <c r="O2513" s="837">
        <v>4</v>
      </c>
      <c r="P2513" s="836">
        <v>6400</v>
      </c>
      <c r="Q2513" s="838">
        <v>1</v>
      </c>
      <c r="R2513" s="833">
        <v>4</v>
      </c>
      <c r="S2513" s="838">
        <v>1</v>
      </c>
      <c r="T2513" s="837">
        <v>4</v>
      </c>
      <c r="U2513" s="839">
        <v>1</v>
      </c>
    </row>
    <row r="2514" spans="1:21" ht="14.45" customHeight="1" x14ac:dyDescent="0.2">
      <c r="A2514" s="832">
        <v>11</v>
      </c>
      <c r="B2514" s="833" t="s">
        <v>2224</v>
      </c>
      <c r="C2514" s="833" t="s">
        <v>2230</v>
      </c>
      <c r="D2514" s="834" t="s">
        <v>4292</v>
      </c>
      <c r="E2514" s="835" t="s">
        <v>2244</v>
      </c>
      <c r="F2514" s="833" t="s">
        <v>2227</v>
      </c>
      <c r="G2514" s="833" t="s">
        <v>2269</v>
      </c>
      <c r="H2514" s="833" t="s">
        <v>606</v>
      </c>
      <c r="I2514" s="833" t="s">
        <v>2346</v>
      </c>
      <c r="J2514" s="833" t="s">
        <v>2305</v>
      </c>
      <c r="K2514" s="833" t="s">
        <v>2306</v>
      </c>
      <c r="L2514" s="836">
        <v>1000</v>
      </c>
      <c r="M2514" s="836">
        <v>2000</v>
      </c>
      <c r="N2514" s="833">
        <v>2</v>
      </c>
      <c r="O2514" s="837">
        <v>2</v>
      </c>
      <c r="P2514" s="836">
        <v>2000</v>
      </c>
      <c r="Q2514" s="838">
        <v>1</v>
      </c>
      <c r="R2514" s="833">
        <v>2</v>
      </c>
      <c r="S2514" s="838">
        <v>1</v>
      </c>
      <c r="T2514" s="837">
        <v>2</v>
      </c>
      <c r="U2514" s="839">
        <v>1</v>
      </c>
    </row>
    <row r="2515" spans="1:21" ht="14.45" customHeight="1" x14ac:dyDescent="0.2">
      <c r="A2515" s="832">
        <v>11</v>
      </c>
      <c r="B2515" s="833" t="s">
        <v>2224</v>
      </c>
      <c r="C2515" s="833" t="s">
        <v>2230</v>
      </c>
      <c r="D2515" s="834" t="s">
        <v>4292</v>
      </c>
      <c r="E2515" s="835" t="s">
        <v>2244</v>
      </c>
      <c r="F2515" s="833" t="s">
        <v>2227</v>
      </c>
      <c r="G2515" s="833" t="s">
        <v>2269</v>
      </c>
      <c r="H2515" s="833" t="s">
        <v>606</v>
      </c>
      <c r="I2515" s="833" t="s">
        <v>3638</v>
      </c>
      <c r="J2515" s="833" t="s">
        <v>3639</v>
      </c>
      <c r="K2515" s="833"/>
      <c r="L2515" s="836">
        <v>705.67</v>
      </c>
      <c r="M2515" s="836">
        <v>1411.34</v>
      </c>
      <c r="N2515" s="833">
        <v>2</v>
      </c>
      <c r="O2515" s="837">
        <v>2</v>
      </c>
      <c r="P2515" s="836">
        <v>1411.34</v>
      </c>
      <c r="Q2515" s="838">
        <v>1</v>
      </c>
      <c r="R2515" s="833">
        <v>2</v>
      </c>
      <c r="S2515" s="838">
        <v>1</v>
      </c>
      <c r="T2515" s="837">
        <v>2</v>
      </c>
      <c r="U2515" s="839">
        <v>1</v>
      </c>
    </row>
    <row r="2516" spans="1:21" ht="14.45" customHeight="1" x14ac:dyDescent="0.2">
      <c r="A2516" s="832">
        <v>11</v>
      </c>
      <c r="B2516" s="833" t="s">
        <v>2224</v>
      </c>
      <c r="C2516" s="833" t="s">
        <v>2230</v>
      </c>
      <c r="D2516" s="834" t="s">
        <v>4292</v>
      </c>
      <c r="E2516" s="835" t="s">
        <v>2244</v>
      </c>
      <c r="F2516" s="833" t="s">
        <v>2227</v>
      </c>
      <c r="G2516" s="833" t="s">
        <v>2269</v>
      </c>
      <c r="H2516" s="833" t="s">
        <v>606</v>
      </c>
      <c r="I2516" s="833" t="s">
        <v>2505</v>
      </c>
      <c r="J2516" s="833" t="s">
        <v>2506</v>
      </c>
      <c r="K2516" s="833" t="s">
        <v>2507</v>
      </c>
      <c r="L2516" s="836">
        <v>600</v>
      </c>
      <c r="M2516" s="836">
        <v>2400</v>
      </c>
      <c r="N2516" s="833">
        <v>4</v>
      </c>
      <c r="O2516" s="837">
        <v>4</v>
      </c>
      <c r="P2516" s="836">
        <v>1200</v>
      </c>
      <c r="Q2516" s="838">
        <v>0.5</v>
      </c>
      <c r="R2516" s="833">
        <v>2</v>
      </c>
      <c r="S2516" s="838">
        <v>0.5</v>
      </c>
      <c r="T2516" s="837">
        <v>2</v>
      </c>
      <c r="U2516" s="839">
        <v>0.5</v>
      </c>
    </row>
    <row r="2517" spans="1:21" ht="14.45" customHeight="1" x14ac:dyDescent="0.2">
      <c r="A2517" s="832">
        <v>11</v>
      </c>
      <c r="B2517" s="833" t="s">
        <v>2224</v>
      </c>
      <c r="C2517" s="833" t="s">
        <v>2230</v>
      </c>
      <c r="D2517" s="834" t="s">
        <v>4292</v>
      </c>
      <c r="E2517" s="835" t="s">
        <v>2244</v>
      </c>
      <c r="F2517" s="833" t="s">
        <v>2227</v>
      </c>
      <c r="G2517" s="833" t="s">
        <v>2269</v>
      </c>
      <c r="H2517" s="833" t="s">
        <v>606</v>
      </c>
      <c r="I2517" s="833" t="s">
        <v>3315</v>
      </c>
      <c r="J2517" s="833" t="s">
        <v>3316</v>
      </c>
      <c r="K2517" s="833" t="s">
        <v>3317</v>
      </c>
      <c r="L2517" s="836">
        <v>999.46</v>
      </c>
      <c r="M2517" s="836">
        <v>999.46</v>
      </c>
      <c r="N2517" s="833">
        <v>1</v>
      </c>
      <c r="O2517" s="837">
        <v>1</v>
      </c>
      <c r="P2517" s="836">
        <v>999.46</v>
      </c>
      <c r="Q2517" s="838">
        <v>1</v>
      </c>
      <c r="R2517" s="833">
        <v>1</v>
      </c>
      <c r="S2517" s="838">
        <v>1</v>
      </c>
      <c r="T2517" s="837">
        <v>1</v>
      </c>
      <c r="U2517" s="839">
        <v>1</v>
      </c>
    </row>
    <row r="2518" spans="1:21" ht="14.45" customHeight="1" x14ac:dyDescent="0.2">
      <c r="A2518" s="832">
        <v>11</v>
      </c>
      <c r="B2518" s="833" t="s">
        <v>2224</v>
      </c>
      <c r="C2518" s="833" t="s">
        <v>2230</v>
      </c>
      <c r="D2518" s="834" t="s">
        <v>4292</v>
      </c>
      <c r="E2518" s="835" t="s">
        <v>2244</v>
      </c>
      <c r="F2518" s="833" t="s">
        <v>2227</v>
      </c>
      <c r="G2518" s="833" t="s">
        <v>2269</v>
      </c>
      <c r="H2518" s="833" t="s">
        <v>606</v>
      </c>
      <c r="I2518" s="833" t="s">
        <v>2735</v>
      </c>
      <c r="J2518" s="833" t="s">
        <v>2736</v>
      </c>
      <c r="K2518" s="833"/>
      <c r="L2518" s="836">
        <v>180</v>
      </c>
      <c r="M2518" s="836">
        <v>540</v>
      </c>
      <c r="N2518" s="833">
        <v>3</v>
      </c>
      <c r="O2518" s="837">
        <v>3</v>
      </c>
      <c r="P2518" s="836">
        <v>360</v>
      </c>
      <c r="Q2518" s="838">
        <v>0.66666666666666663</v>
      </c>
      <c r="R2518" s="833">
        <v>2</v>
      </c>
      <c r="S2518" s="838">
        <v>0.66666666666666663</v>
      </c>
      <c r="T2518" s="837">
        <v>2</v>
      </c>
      <c r="U2518" s="839">
        <v>0.66666666666666663</v>
      </c>
    </row>
    <row r="2519" spans="1:21" ht="14.45" customHeight="1" x14ac:dyDescent="0.2">
      <c r="A2519" s="832">
        <v>11</v>
      </c>
      <c r="B2519" s="833" t="s">
        <v>2224</v>
      </c>
      <c r="C2519" s="833" t="s">
        <v>2230</v>
      </c>
      <c r="D2519" s="834" t="s">
        <v>4292</v>
      </c>
      <c r="E2519" s="835" t="s">
        <v>2244</v>
      </c>
      <c r="F2519" s="833" t="s">
        <v>2227</v>
      </c>
      <c r="G2519" s="833" t="s">
        <v>2269</v>
      </c>
      <c r="H2519" s="833" t="s">
        <v>606</v>
      </c>
      <c r="I2519" s="833" t="s">
        <v>2508</v>
      </c>
      <c r="J2519" s="833" t="s">
        <v>2509</v>
      </c>
      <c r="K2519" s="833" t="s">
        <v>2510</v>
      </c>
      <c r="L2519" s="836">
        <v>3200</v>
      </c>
      <c r="M2519" s="836">
        <v>16000</v>
      </c>
      <c r="N2519" s="833">
        <v>5</v>
      </c>
      <c r="O2519" s="837">
        <v>5</v>
      </c>
      <c r="P2519" s="836">
        <v>12800</v>
      </c>
      <c r="Q2519" s="838">
        <v>0.8</v>
      </c>
      <c r="R2519" s="833">
        <v>4</v>
      </c>
      <c r="S2519" s="838">
        <v>0.8</v>
      </c>
      <c r="T2519" s="837">
        <v>4</v>
      </c>
      <c r="U2519" s="839">
        <v>0.8</v>
      </c>
    </row>
    <row r="2520" spans="1:21" ht="14.45" customHeight="1" x14ac:dyDescent="0.2">
      <c r="A2520" s="832">
        <v>11</v>
      </c>
      <c r="B2520" s="833" t="s">
        <v>2224</v>
      </c>
      <c r="C2520" s="833" t="s">
        <v>2230</v>
      </c>
      <c r="D2520" s="834" t="s">
        <v>4292</v>
      </c>
      <c r="E2520" s="835" t="s">
        <v>2244</v>
      </c>
      <c r="F2520" s="833" t="s">
        <v>2227</v>
      </c>
      <c r="G2520" s="833" t="s">
        <v>2269</v>
      </c>
      <c r="H2520" s="833" t="s">
        <v>606</v>
      </c>
      <c r="I2520" s="833" t="s">
        <v>4089</v>
      </c>
      <c r="J2520" s="833" t="s">
        <v>4090</v>
      </c>
      <c r="K2520" s="833" t="s">
        <v>3373</v>
      </c>
      <c r="L2520" s="836">
        <v>400</v>
      </c>
      <c r="M2520" s="836">
        <v>400</v>
      </c>
      <c r="N2520" s="833">
        <v>1</v>
      </c>
      <c r="O2520" s="837">
        <v>1</v>
      </c>
      <c r="P2520" s="836"/>
      <c r="Q2520" s="838">
        <v>0</v>
      </c>
      <c r="R2520" s="833"/>
      <c r="S2520" s="838">
        <v>0</v>
      </c>
      <c r="T2520" s="837"/>
      <c r="U2520" s="839">
        <v>0</v>
      </c>
    </row>
    <row r="2521" spans="1:21" ht="14.45" customHeight="1" x14ac:dyDescent="0.2">
      <c r="A2521" s="832">
        <v>11</v>
      </c>
      <c r="B2521" s="833" t="s">
        <v>2224</v>
      </c>
      <c r="C2521" s="833" t="s">
        <v>2230</v>
      </c>
      <c r="D2521" s="834" t="s">
        <v>4292</v>
      </c>
      <c r="E2521" s="835" t="s">
        <v>2244</v>
      </c>
      <c r="F2521" s="833" t="s">
        <v>2227</v>
      </c>
      <c r="G2521" s="833" t="s">
        <v>2269</v>
      </c>
      <c r="H2521" s="833" t="s">
        <v>606</v>
      </c>
      <c r="I2521" s="833" t="s">
        <v>3932</v>
      </c>
      <c r="J2521" s="833" t="s">
        <v>3933</v>
      </c>
      <c r="K2521" s="833"/>
      <c r="L2521" s="836">
        <v>427.14</v>
      </c>
      <c r="M2521" s="836">
        <v>427.14</v>
      </c>
      <c r="N2521" s="833">
        <v>1</v>
      </c>
      <c r="O2521" s="837">
        <v>1</v>
      </c>
      <c r="P2521" s="836">
        <v>427.14</v>
      </c>
      <c r="Q2521" s="838">
        <v>1</v>
      </c>
      <c r="R2521" s="833">
        <v>1</v>
      </c>
      <c r="S2521" s="838">
        <v>1</v>
      </c>
      <c r="T2521" s="837">
        <v>1</v>
      </c>
      <c r="U2521" s="839">
        <v>1</v>
      </c>
    </row>
    <row r="2522" spans="1:21" ht="14.45" customHeight="1" x14ac:dyDescent="0.2">
      <c r="A2522" s="832">
        <v>11</v>
      </c>
      <c r="B2522" s="833" t="s">
        <v>2224</v>
      </c>
      <c r="C2522" s="833" t="s">
        <v>2230</v>
      </c>
      <c r="D2522" s="834" t="s">
        <v>4292</v>
      </c>
      <c r="E2522" s="835" t="s">
        <v>2244</v>
      </c>
      <c r="F2522" s="833" t="s">
        <v>2227</v>
      </c>
      <c r="G2522" s="833" t="s">
        <v>2269</v>
      </c>
      <c r="H2522" s="833" t="s">
        <v>606</v>
      </c>
      <c r="I2522" s="833" t="s">
        <v>3717</v>
      </c>
      <c r="J2522" s="833" t="s">
        <v>3718</v>
      </c>
      <c r="K2522" s="833" t="s">
        <v>3719</v>
      </c>
      <c r="L2522" s="836">
        <v>3000</v>
      </c>
      <c r="M2522" s="836">
        <v>3000</v>
      </c>
      <c r="N2522" s="833">
        <v>1</v>
      </c>
      <c r="O2522" s="837">
        <v>1</v>
      </c>
      <c r="P2522" s="836">
        <v>3000</v>
      </c>
      <c r="Q2522" s="838">
        <v>1</v>
      </c>
      <c r="R2522" s="833">
        <v>1</v>
      </c>
      <c r="S2522" s="838">
        <v>1</v>
      </c>
      <c r="T2522" s="837">
        <v>1</v>
      </c>
      <c r="U2522" s="839">
        <v>1</v>
      </c>
    </row>
    <row r="2523" spans="1:21" ht="14.45" customHeight="1" x14ac:dyDescent="0.2">
      <c r="A2523" s="832">
        <v>11</v>
      </c>
      <c r="B2523" s="833" t="s">
        <v>2224</v>
      </c>
      <c r="C2523" s="833" t="s">
        <v>2230</v>
      </c>
      <c r="D2523" s="834" t="s">
        <v>4292</v>
      </c>
      <c r="E2523" s="835" t="s">
        <v>2244</v>
      </c>
      <c r="F2523" s="833" t="s">
        <v>2227</v>
      </c>
      <c r="G2523" s="833" t="s">
        <v>2269</v>
      </c>
      <c r="H2523" s="833" t="s">
        <v>606</v>
      </c>
      <c r="I2523" s="833" t="s">
        <v>4091</v>
      </c>
      <c r="J2523" s="833" t="s">
        <v>4092</v>
      </c>
      <c r="K2523" s="833"/>
      <c r="L2523" s="836">
        <v>160.24</v>
      </c>
      <c r="M2523" s="836">
        <v>160.24</v>
      </c>
      <c r="N2523" s="833">
        <v>1</v>
      </c>
      <c r="O2523" s="837">
        <v>1</v>
      </c>
      <c r="P2523" s="836"/>
      <c r="Q2523" s="838">
        <v>0</v>
      </c>
      <c r="R2523" s="833"/>
      <c r="S2523" s="838">
        <v>0</v>
      </c>
      <c r="T2523" s="837"/>
      <c r="U2523" s="839">
        <v>0</v>
      </c>
    </row>
    <row r="2524" spans="1:21" ht="14.45" customHeight="1" x14ac:dyDescent="0.2">
      <c r="A2524" s="832">
        <v>11</v>
      </c>
      <c r="B2524" s="833" t="s">
        <v>2224</v>
      </c>
      <c r="C2524" s="833" t="s">
        <v>2230</v>
      </c>
      <c r="D2524" s="834" t="s">
        <v>4292</v>
      </c>
      <c r="E2524" s="835" t="s">
        <v>2244</v>
      </c>
      <c r="F2524" s="833" t="s">
        <v>2227</v>
      </c>
      <c r="G2524" s="833" t="s">
        <v>2269</v>
      </c>
      <c r="H2524" s="833" t="s">
        <v>606</v>
      </c>
      <c r="I2524" s="833" t="s">
        <v>4093</v>
      </c>
      <c r="J2524" s="833" t="s">
        <v>4094</v>
      </c>
      <c r="K2524" s="833" t="s">
        <v>4095</v>
      </c>
      <c r="L2524" s="836">
        <v>270</v>
      </c>
      <c r="M2524" s="836">
        <v>270</v>
      </c>
      <c r="N2524" s="833">
        <v>1</v>
      </c>
      <c r="O2524" s="837">
        <v>1</v>
      </c>
      <c r="P2524" s="836">
        <v>270</v>
      </c>
      <c r="Q2524" s="838">
        <v>1</v>
      </c>
      <c r="R2524" s="833">
        <v>1</v>
      </c>
      <c r="S2524" s="838">
        <v>1</v>
      </c>
      <c r="T2524" s="837">
        <v>1</v>
      </c>
      <c r="U2524" s="839">
        <v>1</v>
      </c>
    </row>
    <row r="2525" spans="1:21" ht="14.45" customHeight="1" x14ac:dyDescent="0.2">
      <c r="A2525" s="832">
        <v>11</v>
      </c>
      <c r="B2525" s="833" t="s">
        <v>2224</v>
      </c>
      <c r="C2525" s="833" t="s">
        <v>2230</v>
      </c>
      <c r="D2525" s="834" t="s">
        <v>4292</v>
      </c>
      <c r="E2525" s="835" t="s">
        <v>2244</v>
      </c>
      <c r="F2525" s="833" t="s">
        <v>2227</v>
      </c>
      <c r="G2525" s="833" t="s">
        <v>2292</v>
      </c>
      <c r="H2525" s="833" t="s">
        <v>606</v>
      </c>
      <c r="I2525" s="833" t="s">
        <v>2523</v>
      </c>
      <c r="J2525" s="833" t="s">
        <v>2524</v>
      </c>
      <c r="K2525" s="833" t="s">
        <v>2525</v>
      </c>
      <c r="L2525" s="836">
        <v>950</v>
      </c>
      <c r="M2525" s="836">
        <v>1900</v>
      </c>
      <c r="N2525" s="833">
        <v>2</v>
      </c>
      <c r="O2525" s="837">
        <v>2</v>
      </c>
      <c r="P2525" s="836">
        <v>950</v>
      </c>
      <c r="Q2525" s="838">
        <v>0.5</v>
      </c>
      <c r="R2525" s="833">
        <v>1</v>
      </c>
      <c r="S2525" s="838">
        <v>0.5</v>
      </c>
      <c r="T2525" s="837">
        <v>1</v>
      </c>
      <c r="U2525" s="839">
        <v>0.5</v>
      </c>
    </row>
    <row r="2526" spans="1:21" ht="14.45" customHeight="1" x14ac:dyDescent="0.2">
      <c r="A2526" s="832">
        <v>11</v>
      </c>
      <c r="B2526" s="833" t="s">
        <v>2224</v>
      </c>
      <c r="C2526" s="833" t="s">
        <v>2230</v>
      </c>
      <c r="D2526" s="834" t="s">
        <v>4292</v>
      </c>
      <c r="E2526" s="835" t="s">
        <v>2244</v>
      </c>
      <c r="F2526" s="833" t="s">
        <v>2227</v>
      </c>
      <c r="G2526" s="833" t="s">
        <v>2292</v>
      </c>
      <c r="H2526" s="833" t="s">
        <v>606</v>
      </c>
      <c r="I2526" s="833" t="s">
        <v>3406</v>
      </c>
      <c r="J2526" s="833" t="s">
        <v>3407</v>
      </c>
      <c r="K2526" s="833" t="s">
        <v>2527</v>
      </c>
      <c r="L2526" s="836">
        <v>5000</v>
      </c>
      <c r="M2526" s="836">
        <v>5000</v>
      </c>
      <c r="N2526" s="833">
        <v>1</v>
      </c>
      <c r="O2526" s="837">
        <v>1</v>
      </c>
      <c r="P2526" s="836">
        <v>5000</v>
      </c>
      <c r="Q2526" s="838">
        <v>1</v>
      </c>
      <c r="R2526" s="833">
        <v>1</v>
      </c>
      <c r="S2526" s="838">
        <v>1</v>
      </c>
      <c r="T2526" s="837">
        <v>1</v>
      </c>
      <c r="U2526" s="839">
        <v>1</v>
      </c>
    </row>
    <row r="2527" spans="1:21" ht="14.45" customHeight="1" x14ac:dyDescent="0.2">
      <c r="A2527" s="832">
        <v>11</v>
      </c>
      <c r="B2527" s="833" t="s">
        <v>2224</v>
      </c>
      <c r="C2527" s="833" t="s">
        <v>2230</v>
      </c>
      <c r="D2527" s="834" t="s">
        <v>4292</v>
      </c>
      <c r="E2527" s="835" t="s">
        <v>2244</v>
      </c>
      <c r="F2527" s="833" t="s">
        <v>2227</v>
      </c>
      <c r="G2527" s="833" t="s">
        <v>2292</v>
      </c>
      <c r="H2527" s="833" t="s">
        <v>606</v>
      </c>
      <c r="I2527" s="833" t="s">
        <v>3390</v>
      </c>
      <c r="J2527" s="833" t="s">
        <v>4096</v>
      </c>
      <c r="K2527" s="833" t="s">
        <v>4097</v>
      </c>
      <c r="L2527" s="836">
        <v>1075</v>
      </c>
      <c r="M2527" s="836">
        <v>1075</v>
      </c>
      <c r="N2527" s="833">
        <v>1</v>
      </c>
      <c r="O2527" s="837">
        <v>1</v>
      </c>
      <c r="P2527" s="836"/>
      <c r="Q2527" s="838">
        <v>0</v>
      </c>
      <c r="R2527" s="833"/>
      <c r="S2527" s="838">
        <v>0</v>
      </c>
      <c r="T2527" s="837"/>
      <c r="U2527" s="839">
        <v>0</v>
      </c>
    </row>
    <row r="2528" spans="1:21" ht="14.45" customHeight="1" x14ac:dyDescent="0.2">
      <c r="A2528" s="832">
        <v>11</v>
      </c>
      <c r="B2528" s="833" t="s">
        <v>2224</v>
      </c>
      <c r="C2528" s="833" t="s">
        <v>2230</v>
      </c>
      <c r="D2528" s="834" t="s">
        <v>4292</v>
      </c>
      <c r="E2528" s="835" t="s">
        <v>2244</v>
      </c>
      <c r="F2528" s="833" t="s">
        <v>2227</v>
      </c>
      <c r="G2528" s="833" t="s">
        <v>2292</v>
      </c>
      <c r="H2528" s="833" t="s">
        <v>606</v>
      </c>
      <c r="I2528" s="833" t="s">
        <v>2345</v>
      </c>
      <c r="J2528" s="833" t="s">
        <v>2285</v>
      </c>
      <c r="K2528" s="833" t="s">
        <v>2352</v>
      </c>
      <c r="L2528" s="836">
        <v>200</v>
      </c>
      <c r="M2528" s="836">
        <v>3200</v>
      </c>
      <c r="N2528" s="833">
        <v>16</v>
      </c>
      <c r="O2528" s="837">
        <v>8</v>
      </c>
      <c r="P2528" s="836">
        <v>2800</v>
      </c>
      <c r="Q2528" s="838">
        <v>0.875</v>
      </c>
      <c r="R2528" s="833">
        <v>14</v>
      </c>
      <c r="S2528" s="838">
        <v>0.875</v>
      </c>
      <c r="T2528" s="837">
        <v>7</v>
      </c>
      <c r="U2528" s="839">
        <v>0.875</v>
      </c>
    </row>
    <row r="2529" spans="1:21" ht="14.45" customHeight="1" x14ac:dyDescent="0.2">
      <c r="A2529" s="832">
        <v>11</v>
      </c>
      <c r="B2529" s="833" t="s">
        <v>2224</v>
      </c>
      <c r="C2529" s="833" t="s">
        <v>2230</v>
      </c>
      <c r="D2529" s="834" t="s">
        <v>4292</v>
      </c>
      <c r="E2529" s="835" t="s">
        <v>2244</v>
      </c>
      <c r="F2529" s="833" t="s">
        <v>2227</v>
      </c>
      <c r="G2529" s="833" t="s">
        <v>2292</v>
      </c>
      <c r="H2529" s="833" t="s">
        <v>606</v>
      </c>
      <c r="I2529" s="833" t="s">
        <v>2293</v>
      </c>
      <c r="J2529" s="833" t="s">
        <v>2294</v>
      </c>
      <c r="K2529" s="833" t="s">
        <v>2295</v>
      </c>
      <c r="L2529" s="836">
        <v>278.75</v>
      </c>
      <c r="M2529" s="836">
        <v>18676.25</v>
      </c>
      <c r="N2529" s="833">
        <v>67</v>
      </c>
      <c r="O2529" s="837">
        <v>34</v>
      </c>
      <c r="P2529" s="836">
        <v>15888.75</v>
      </c>
      <c r="Q2529" s="838">
        <v>0.85074626865671643</v>
      </c>
      <c r="R2529" s="833">
        <v>57</v>
      </c>
      <c r="S2529" s="838">
        <v>0.85074626865671643</v>
      </c>
      <c r="T2529" s="837">
        <v>29</v>
      </c>
      <c r="U2529" s="839">
        <v>0.8529411764705882</v>
      </c>
    </row>
    <row r="2530" spans="1:21" ht="14.45" customHeight="1" x14ac:dyDescent="0.2">
      <c r="A2530" s="832">
        <v>11</v>
      </c>
      <c r="B2530" s="833" t="s">
        <v>2224</v>
      </c>
      <c r="C2530" s="833" t="s">
        <v>2230</v>
      </c>
      <c r="D2530" s="834" t="s">
        <v>4292</v>
      </c>
      <c r="E2530" s="835" t="s">
        <v>2244</v>
      </c>
      <c r="F2530" s="833" t="s">
        <v>2227</v>
      </c>
      <c r="G2530" s="833" t="s">
        <v>2292</v>
      </c>
      <c r="H2530" s="833" t="s">
        <v>606</v>
      </c>
      <c r="I2530" s="833" t="s">
        <v>2476</v>
      </c>
      <c r="J2530" s="833" t="s">
        <v>2526</v>
      </c>
      <c r="K2530" s="833" t="s">
        <v>2527</v>
      </c>
      <c r="L2530" s="836">
        <v>5000</v>
      </c>
      <c r="M2530" s="836">
        <v>5000</v>
      </c>
      <c r="N2530" s="833">
        <v>1</v>
      </c>
      <c r="O2530" s="837">
        <v>1</v>
      </c>
      <c r="P2530" s="836"/>
      <c r="Q2530" s="838">
        <v>0</v>
      </c>
      <c r="R2530" s="833"/>
      <c r="S2530" s="838">
        <v>0</v>
      </c>
      <c r="T2530" s="837"/>
      <c r="U2530" s="839">
        <v>0</v>
      </c>
    </row>
    <row r="2531" spans="1:21" ht="14.45" customHeight="1" x14ac:dyDescent="0.2">
      <c r="A2531" s="832">
        <v>11</v>
      </c>
      <c r="B2531" s="833" t="s">
        <v>2224</v>
      </c>
      <c r="C2531" s="833" t="s">
        <v>2230</v>
      </c>
      <c r="D2531" s="834" t="s">
        <v>4292</v>
      </c>
      <c r="E2531" s="835" t="s">
        <v>2244</v>
      </c>
      <c r="F2531" s="833" t="s">
        <v>2227</v>
      </c>
      <c r="G2531" s="833" t="s">
        <v>2292</v>
      </c>
      <c r="H2531" s="833" t="s">
        <v>606</v>
      </c>
      <c r="I2531" s="833" t="s">
        <v>2528</v>
      </c>
      <c r="J2531" s="833" t="s">
        <v>2529</v>
      </c>
      <c r="K2531" s="833" t="s">
        <v>2530</v>
      </c>
      <c r="L2531" s="836">
        <v>1150</v>
      </c>
      <c r="M2531" s="836">
        <v>1150</v>
      </c>
      <c r="N2531" s="833">
        <v>1</v>
      </c>
      <c r="O2531" s="837">
        <v>1</v>
      </c>
      <c r="P2531" s="836">
        <v>1150</v>
      </c>
      <c r="Q2531" s="838">
        <v>1</v>
      </c>
      <c r="R2531" s="833">
        <v>1</v>
      </c>
      <c r="S2531" s="838">
        <v>1</v>
      </c>
      <c r="T2531" s="837">
        <v>1</v>
      </c>
      <c r="U2531" s="839">
        <v>1</v>
      </c>
    </row>
    <row r="2532" spans="1:21" ht="14.45" customHeight="1" x14ac:dyDescent="0.2">
      <c r="A2532" s="832">
        <v>11</v>
      </c>
      <c r="B2532" s="833" t="s">
        <v>2224</v>
      </c>
      <c r="C2532" s="833" t="s">
        <v>2230</v>
      </c>
      <c r="D2532" s="834" t="s">
        <v>4292</v>
      </c>
      <c r="E2532" s="835" t="s">
        <v>2244</v>
      </c>
      <c r="F2532" s="833" t="s">
        <v>2227</v>
      </c>
      <c r="G2532" s="833" t="s">
        <v>2292</v>
      </c>
      <c r="H2532" s="833" t="s">
        <v>606</v>
      </c>
      <c r="I2532" s="833" t="s">
        <v>3039</v>
      </c>
      <c r="J2532" s="833" t="s">
        <v>3040</v>
      </c>
      <c r="K2532" s="833" t="s">
        <v>3041</v>
      </c>
      <c r="L2532" s="836">
        <v>296.48</v>
      </c>
      <c r="M2532" s="836">
        <v>592.96</v>
      </c>
      <c r="N2532" s="833">
        <v>2</v>
      </c>
      <c r="O2532" s="837">
        <v>1</v>
      </c>
      <c r="P2532" s="836">
        <v>592.96</v>
      </c>
      <c r="Q2532" s="838">
        <v>1</v>
      </c>
      <c r="R2532" s="833">
        <v>2</v>
      </c>
      <c r="S2532" s="838">
        <v>1</v>
      </c>
      <c r="T2532" s="837">
        <v>1</v>
      </c>
      <c r="U2532" s="839">
        <v>1</v>
      </c>
    </row>
    <row r="2533" spans="1:21" ht="14.45" customHeight="1" x14ac:dyDescent="0.2">
      <c r="A2533" s="832">
        <v>11</v>
      </c>
      <c r="B2533" s="833" t="s">
        <v>2224</v>
      </c>
      <c r="C2533" s="833" t="s">
        <v>2230</v>
      </c>
      <c r="D2533" s="834" t="s">
        <v>4292</v>
      </c>
      <c r="E2533" s="835" t="s">
        <v>2244</v>
      </c>
      <c r="F2533" s="833" t="s">
        <v>2227</v>
      </c>
      <c r="G2533" s="833" t="s">
        <v>2292</v>
      </c>
      <c r="H2533" s="833" t="s">
        <v>606</v>
      </c>
      <c r="I2533" s="833" t="s">
        <v>2537</v>
      </c>
      <c r="J2533" s="833" t="s">
        <v>2276</v>
      </c>
      <c r="K2533" s="833"/>
      <c r="L2533" s="836">
        <v>1242.3499999999999</v>
      </c>
      <c r="M2533" s="836">
        <v>1242.3499999999999</v>
      </c>
      <c r="N2533" s="833">
        <v>1</v>
      </c>
      <c r="O2533" s="837">
        <v>1</v>
      </c>
      <c r="P2533" s="836">
        <v>1242.3499999999999</v>
      </c>
      <c r="Q2533" s="838">
        <v>1</v>
      </c>
      <c r="R2533" s="833">
        <v>1</v>
      </c>
      <c r="S2533" s="838">
        <v>1</v>
      </c>
      <c r="T2533" s="837">
        <v>1</v>
      </c>
      <c r="U2533" s="839">
        <v>1</v>
      </c>
    </row>
    <row r="2534" spans="1:21" ht="14.45" customHeight="1" x14ac:dyDescent="0.2">
      <c r="A2534" s="832">
        <v>11</v>
      </c>
      <c r="B2534" s="833" t="s">
        <v>2224</v>
      </c>
      <c r="C2534" s="833" t="s">
        <v>2230</v>
      </c>
      <c r="D2534" s="834" t="s">
        <v>4292</v>
      </c>
      <c r="E2534" s="835" t="s">
        <v>2244</v>
      </c>
      <c r="F2534" s="833" t="s">
        <v>2227</v>
      </c>
      <c r="G2534" s="833" t="s">
        <v>2552</v>
      </c>
      <c r="H2534" s="833" t="s">
        <v>606</v>
      </c>
      <c r="I2534" s="833" t="s">
        <v>2761</v>
      </c>
      <c r="J2534" s="833" t="s">
        <v>2762</v>
      </c>
      <c r="K2534" s="833" t="s">
        <v>2763</v>
      </c>
      <c r="L2534" s="836">
        <v>1659.44</v>
      </c>
      <c r="M2534" s="836">
        <v>34848.239999999998</v>
      </c>
      <c r="N2534" s="833">
        <v>21</v>
      </c>
      <c r="O2534" s="837">
        <v>19</v>
      </c>
      <c r="P2534" s="836">
        <v>21572.719999999998</v>
      </c>
      <c r="Q2534" s="838">
        <v>0.61904761904761896</v>
      </c>
      <c r="R2534" s="833">
        <v>13</v>
      </c>
      <c r="S2534" s="838">
        <v>0.61904761904761907</v>
      </c>
      <c r="T2534" s="837">
        <v>12</v>
      </c>
      <c r="U2534" s="839">
        <v>0.63157894736842102</v>
      </c>
    </row>
    <row r="2535" spans="1:21" ht="14.45" customHeight="1" x14ac:dyDescent="0.2">
      <c r="A2535" s="832">
        <v>11</v>
      </c>
      <c r="B2535" s="833" t="s">
        <v>2224</v>
      </c>
      <c r="C2535" s="833" t="s">
        <v>2230</v>
      </c>
      <c r="D2535" s="834" t="s">
        <v>4292</v>
      </c>
      <c r="E2535" s="835" t="s">
        <v>2244</v>
      </c>
      <c r="F2535" s="833" t="s">
        <v>2227</v>
      </c>
      <c r="G2535" s="833" t="s">
        <v>2552</v>
      </c>
      <c r="H2535" s="833" t="s">
        <v>606</v>
      </c>
      <c r="I2535" s="833" t="s">
        <v>3300</v>
      </c>
      <c r="J2535" s="833" t="s">
        <v>3301</v>
      </c>
      <c r="K2535" s="833" t="s">
        <v>3302</v>
      </c>
      <c r="L2535" s="836">
        <v>553.15</v>
      </c>
      <c r="M2535" s="836">
        <v>6637.7999999999993</v>
      </c>
      <c r="N2535" s="833">
        <v>12</v>
      </c>
      <c r="O2535" s="837">
        <v>2</v>
      </c>
      <c r="P2535" s="836">
        <v>3318.8999999999996</v>
      </c>
      <c r="Q2535" s="838">
        <v>0.5</v>
      </c>
      <c r="R2535" s="833">
        <v>6</v>
      </c>
      <c r="S2535" s="838">
        <v>0.5</v>
      </c>
      <c r="T2535" s="837">
        <v>1</v>
      </c>
      <c r="U2535" s="839">
        <v>0.5</v>
      </c>
    </row>
    <row r="2536" spans="1:21" ht="14.45" customHeight="1" x14ac:dyDescent="0.2">
      <c r="A2536" s="832">
        <v>11</v>
      </c>
      <c r="B2536" s="833" t="s">
        <v>2224</v>
      </c>
      <c r="C2536" s="833" t="s">
        <v>2230</v>
      </c>
      <c r="D2536" s="834" t="s">
        <v>4292</v>
      </c>
      <c r="E2536" s="835" t="s">
        <v>2244</v>
      </c>
      <c r="F2536" s="833" t="s">
        <v>2227</v>
      </c>
      <c r="G2536" s="833" t="s">
        <v>2553</v>
      </c>
      <c r="H2536" s="833" t="s">
        <v>606</v>
      </c>
      <c r="I2536" s="833" t="s">
        <v>4098</v>
      </c>
      <c r="J2536" s="833" t="s">
        <v>4099</v>
      </c>
      <c r="K2536" s="833" t="s">
        <v>4100</v>
      </c>
      <c r="L2536" s="836">
        <v>21000</v>
      </c>
      <c r="M2536" s="836">
        <v>21000</v>
      </c>
      <c r="N2536" s="833">
        <v>1</v>
      </c>
      <c r="O2536" s="837">
        <v>1</v>
      </c>
      <c r="P2536" s="836"/>
      <c r="Q2536" s="838">
        <v>0</v>
      </c>
      <c r="R2536" s="833"/>
      <c r="S2536" s="838">
        <v>0</v>
      </c>
      <c r="T2536" s="837"/>
      <c r="U2536" s="839">
        <v>0</v>
      </c>
    </row>
    <row r="2537" spans="1:21" ht="14.45" customHeight="1" x14ac:dyDescent="0.2">
      <c r="A2537" s="832">
        <v>11</v>
      </c>
      <c r="B2537" s="833" t="s">
        <v>2224</v>
      </c>
      <c r="C2537" s="833" t="s">
        <v>2230</v>
      </c>
      <c r="D2537" s="834" t="s">
        <v>4292</v>
      </c>
      <c r="E2537" s="835" t="s">
        <v>2244</v>
      </c>
      <c r="F2537" s="833" t="s">
        <v>2227</v>
      </c>
      <c r="G2537" s="833" t="s">
        <v>3045</v>
      </c>
      <c r="H2537" s="833" t="s">
        <v>606</v>
      </c>
      <c r="I2537" s="833" t="s">
        <v>3009</v>
      </c>
      <c r="J2537" s="833" t="s">
        <v>3010</v>
      </c>
      <c r="K2537" s="833" t="s">
        <v>3011</v>
      </c>
      <c r="L2537" s="836">
        <v>38233</v>
      </c>
      <c r="M2537" s="836">
        <v>76466</v>
      </c>
      <c r="N2537" s="833">
        <v>2</v>
      </c>
      <c r="O2537" s="837">
        <v>2</v>
      </c>
      <c r="P2537" s="836"/>
      <c r="Q2537" s="838">
        <v>0</v>
      </c>
      <c r="R2537" s="833"/>
      <c r="S2537" s="838">
        <v>0</v>
      </c>
      <c r="T2537" s="837"/>
      <c r="U2537" s="839">
        <v>0</v>
      </c>
    </row>
    <row r="2538" spans="1:21" ht="14.45" customHeight="1" x14ac:dyDescent="0.2">
      <c r="A2538" s="832">
        <v>11</v>
      </c>
      <c r="B2538" s="833" t="s">
        <v>2224</v>
      </c>
      <c r="C2538" s="833" t="s">
        <v>2230</v>
      </c>
      <c r="D2538" s="834" t="s">
        <v>4292</v>
      </c>
      <c r="E2538" s="835" t="s">
        <v>2255</v>
      </c>
      <c r="F2538" s="833" t="s">
        <v>2225</v>
      </c>
      <c r="G2538" s="833" t="s">
        <v>2367</v>
      </c>
      <c r="H2538" s="833" t="s">
        <v>606</v>
      </c>
      <c r="I2538" s="833" t="s">
        <v>2368</v>
      </c>
      <c r="J2538" s="833" t="s">
        <v>2369</v>
      </c>
      <c r="K2538" s="833" t="s">
        <v>2370</v>
      </c>
      <c r="L2538" s="836">
        <v>23.49</v>
      </c>
      <c r="M2538" s="836">
        <v>140.94</v>
      </c>
      <c r="N2538" s="833">
        <v>6</v>
      </c>
      <c r="O2538" s="837">
        <v>5.5</v>
      </c>
      <c r="P2538" s="836">
        <v>93.96</v>
      </c>
      <c r="Q2538" s="838">
        <v>0.66666666666666663</v>
      </c>
      <c r="R2538" s="833">
        <v>4</v>
      </c>
      <c r="S2538" s="838">
        <v>0.66666666666666663</v>
      </c>
      <c r="T2538" s="837">
        <v>4</v>
      </c>
      <c r="U2538" s="839">
        <v>0.72727272727272729</v>
      </c>
    </row>
    <row r="2539" spans="1:21" ht="14.45" customHeight="1" x14ac:dyDescent="0.2">
      <c r="A2539" s="832">
        <v>11</v>
      </c>
      <c r="B2539" s="833" t="s">
        <v>2224</v>
      </c>
      <c r="C2539" s="833" t="s">
        <v>2230</v>
      </c>
      <c r="D2539" s="834" t="s">
        <v>4292</v>
      </c>
      <c r="E2539" s="835" t="s">
        <v>2255</v>
      </c>
      <c r="F2539" s="833" t="s">
        <v>2225</v>
      </c>
      <c r="G2539" s="833" t="s">
        <v>2367</v>
      </c>
      <c r="H2539" s="833" t="s">
        <v>606</v>
      </c>
      <c r="I2539" s="833" t="s">
        <v>2557</v>
      </c>
      <c r="J2539" s="833" t="s">
        <v>2369</v>
      </c>
      <c r="K2539" s="833" t="s">
        <v>2558</v>
      </c>
      <c r="L2539" s="836">
        <v>70.48</v>
      </c>
      <c r="M2539" s="836">
        <v>140.96</v>
      </c>
      <c r="N2539" s="833">
        <v>2</v>
      </c>
      <c r="O2539" s="837">
        <v>2</v>
      </c>
      <c r="P2539" s="836">
        <v>70.48</v>
      </c>
      <c r="Q2539" s="838">
        <v>0.5</v>
      </c>
      <c r="R2539" s="833">
        <v>1</v>
      </c>
      <c r="S2539" s="838">
        <v>0.5</v>
      </c>
      <c r="T2539" s="837">
        <v>1</v>
      </c>
      <c r="U2539" s="839">
        <v>0.5</v>
      </c>
    </row>
    <row r="2540" spans="1:21" ht="14.45" customHeight="1" x14ac:dyDescent="0.2">
      <c r="A2540" s="832">
        <v>11</v>
      </c>
      <c r="B2540" s="833" t="s">
        <v>2224</v>
      </c>
      <c r="C2540" s="833" t="s">
        <v>2230</v>
      </c>
      <c r="D2540" s="834" t="s">
        <v>4292</v>
      </c>
      <c r="E2540" s="835" t="s">
        <v>2255</v>
      </c>
      <c r="F2540" s="833" t="s">
        <v>2225</v>
      </c>
      <c r="G2540" s="833" t="s">
        <v>2367</v>
      </c>
      <c r="H2540" s="833" t="s">
        <v>606</v>
      </c>
      <c r="I2540" s="833" t="s">
        <v>3394</v>
      </c>
      <c r="J2540" s="833" t="s">
        <v>2369</v>
      </c>
      <c r="K2540" s="833" t="s">
        <v>3395</v>
      </c>
      <c r="L2540" s="836">
        <v>0</v>
      </c>
      <c r="M2540" s="836">
        <v>0</v>
      </c>
      <c r="N2540" s="833">
        <v>7</v>
      </c>
      <c r="O2540" s="837">
        <v>6</v>
      </c>
      <c r="P2540" s="836">
        <v>0</v>
      </c>
      <c r="Q2540" s="838"/>
      <c r="R2540" s="833">
        <v>4</v>
      </c>
      <c r="S2540" s="838">
        <v>0.5714285714285714</v>
      </c>
      <c r="T2540" s="837">
        <v>4</v>
      </c>
      <c r="U2540" s="839">
        <v>0.66666666666666663</v>
      </c>
    </row>
    <row r="2541" spans="1:21" ht="14.45" customHeight="1" x14ac:dyDescent="0.2">
      <c r="A2541" s="832">
        <v>11</v>
      </c>
      <c r="B2541" s="833" t="s">
        <v>2224</v>
      </c>
      <c r="C2541" s="833" t="s">
        <v>2230</v>
      </c>
      <c r="D2541" s="834" t="s">
        <v>4292</v>
      </c>
      <c r="E2541" s="835" t="s">
        <v>2255</v>
      </c>
      <c r="F2541" s="833" t="s">
        <v>2225</v>
      </c>
      <c r="G2541" s="833" t="s">
        <v>3868</v>
      </c>
      <c r="H2541" s="833" t="s">
        <v>606</v>
      </c>
      <c r="I2541" s="833" t="s">
        <v>3869</v>
      </c>
      <c r="J2541" s="833" t="s">
        <v>3870</v>
      </c>
      <c r="K2541" s="833" t="s">
        <v>3871</v>
      </c>
      <c r="L2541" s="836">
        <v>263.26</v>
      </c>
      <c r="M2541" s="836">
        <v>789.78</v>
      </c>
      <c r="N2541" s="833">
        <v>3</v>
      </c>
      <c r="O2541" s="837">
        <v>1.5</v>
      </c>
      <c r="P2541" s="836">
        <v>263.26</v>
      </c>
      <c r="Q2541" s="838">
        <v>0.33333333333333331</v>
      </c>
      <c r="R2541" s="833">
        <v>1</v>
      </c>
      <c r="S2541" s="838">
        <v>0.33333333333333331</v>
      </c>
      <c r="T2541" s="837">
        <v>0.5</v>
      </c>
      <c r="U2541" s="839">
        <v>0.33333333333333331</v>
      </c>
    </row>
    <row r="2542" spans="1:21" ht="14.45" customHeight="1" x14ac:dyDescent="0.2">
      <c r="A2542" s="832">
        <v>11</v>
      </c>
      <c r="B2542" s="833" t="s">
        <v>2224</v>
      </c>
      <c r="C2542" s="833" t="s">
        <v>2230</v>
      </c>
      <c r="D2542" s="834" t="s">
        <v>4292</v>
      </c>
      <c r="E2542" s="835" t="s">
        <v>2255</v>
      </c>
      <c r="F2542" s="833" t="s">
        <v>2225</v>
      </c>
      <c r="G2542" s="833" t="s">
        <v>3868</v>
      </c>
      <c r="H2542" s="833" t="s">
        <v>606</v>
      </c>
      <c r="I2542" s="833" t="s">
        <v>3869</v>
      </c>
      <c r="J2542" s="833" t="s">
        <v>3870</v>
      </c>
      <c r="K2542" s="833" t="s">
        <v>3871</v>
      </c>
      <c r="L2542" s="836">
        <v>247.17</v>
      </c>
      <c r="M2542" s="836">
        <v>741.51</v>
      </c>
      <c r="N2542" s="833">
        <v>3</v>
      </c>
      <c r="O2542" s="837">
        <v>3</v>
      </c>
      <c r="P2542" s="836">
        <v>494.34</v>
      </c>
      <c r="Q2542" s="838">
        <v>0.66666666666666663</v>
      </c>
      <c r="R2542" s="833">
        <v>2</v>
      </c>
      <c r="S2542" s="838">
        <v>0.66666666666666663</v>
      </c>
      <c r="T2542" s="837">
        <v>2</v>
      </c>
      <c r="U2542" s="839">
        <v>0.66666666666666663</v>
      </c>
    </row>
    <row r="2543" spans="1:21" ht="14.45" customHeight="1" x14ac:dyDescent="0.2">
      <c r="A2543" s="832">
        <v>11</v>
      </c>
      <c r="B2543" s="833" t="s">
        <v>2224</v>
      </c>
      <c r="C2543" s="833" t="s">
        <v>2230</v>
      </c>
      <c r="D2543" s="834" t="s">
        <v>4292</v>
      </c>
      <c r="E2543" s="835" t="s">
        <v>2255</v>
      </c>
      <c r="F2543" s="833" t="s">
        <v>2225</v>
      </c>
      <c r="G2543" s="833" t="s">
        <v>3868</v>
      </c>
      <c r="H2543" s="833" t="s">
        <v>606</v>
      </c>
      <c r="I2543" s="833" t="s">
        <v>4060</v>
      </c>
      <c r="J2543" s="833" t="s">
        <v>784</v>
      </c>
      <c r="K2543" s="833" t="s">
        <v>4061</v>
      </c>
      <c r="L2543" s="836">
        <v>329.56</v>
      </c>
      <c r="M2543" s="836">
        <v>988.68000000000006</v>
      </c>
      <c r="N2543" s="833">
        <v>3</v>
      </c>
      <c r="O2543" s="837">
        <v>2</v>
      </c>
      <c r="P2543" s="836"/>
      <c r="Q2543" s="838">
        <v>0</v>
      </c>
      <c r="R2543" s="833"/>
      <c r="S2543" s="838">
        <v>0</v>
      </c>
      <c r="T2543" s="837"/>
      <c r="U2543" s="839">
        <v>0</v>
      </c>
    </row>
    <row r="2544" spans="1:21" ht="14.45" customHeight="1" x14ac:dyDescent="0.2">
      <c r="A2544" s="832">
        <v>11</v>
      </c>
      <c r="B2544" s="833" t="s">
        <v>2224</v>
      </c>
      <c r="C2544" s="833" t="s">
        <v>2230</v>
      </c>
      <c r="D2544" s="834" t="s">
        <v>4292</v>
      </c>
      <c r="E2544" s="835" t="s">
        <v>2255</v>
      </c>
      <c r="F2544" s="833" t="s">
        <v>2225</v>
      </c>
      <c r="G2544" s="833" t="s">
        <v>4101</v>
      </c>
      <c r="H2544" s="833" t="s">
        <v>606</v>
      </c>
      <c r="I2544" s="833" t="s">
        <v>4102</v>
      </c>
      <c r="J2544" s="833" t="s">
        <v>4103</v>
      </c>
      <c r="K2544" s="833" t="s">
        <v>4104</v>
      </c>
      <c r="L2544" s="836">
        <v>179.68</v>
      </c>
      <c r="M2544" s="836">
        <v>179.68</v>
      </c>
      <c r="N2544" s="833">
        <v>1</v>
      </c>
      <c r="O2544" s="837">
        <v>1</v>
      </c>
      <c r="P2544" s="836"/>
      <c r="Q2544" s="838">
        <v>0</v>
      </c>
      <c r="R2544" s="833"/>
      <c r="S2544" s="838">
        <v>0</v>
      </c>
      <c r="T2544" s="837"/>
      <c r="U2544" s="839">
        <v>0</v>
      </c>
    </row>
    <row r="2545" spans="1:21" ht="14.45" customHeight="1" x14ac:dyDescent="0.2">
      <c r="A2545" s="832">
        <v>11</v>
      </c>
      <c r="B2545" s="833" t="s">
        <v>2224</v>
      </c>
      <c r="C2545" s="833" t="s">
        <v>2230</v>
      </c>
      <c r="D2545" s="834" t="s">
        <v>4292</v>
      </c>
      <c r="E2545" s="835" t="s">
        <v>2255</v>
      </c>
      <c r="F2545" s="833" t="s">
        <v>2225</v>
      </c>
      <c r="G2545" s="833" t="s">
        <v>2371</v>
      </c>
      <c r="H2545" s="833" t="s">
        <v>650</v>
      </c>
      <c r="I2545" s="833" t="s">
        <v>1904</v>
      </c>
      <c r="J2545" s="833" t="s">
        <v>659</v>
      </c>
      <c r="K2545" s="833" t="s">
        <v>656</v>
      </c>
      <c r="L2545" s="836">
        <v>72.55</v>
      </c>
      <c r="M2545" s="836">
        <v>72.55</v>
      </c>
      <c r="N2545" s="833">
        <v>1</v>
      </c>
      <c r="O2545" s="837">
        <v>1</v>
      </c>
      <c r="P2545" s="836"/>
      <c r="Q2545" s="838">
        <v>0</v>
      </c>
      <c r="R2545" s="833"/>
      <c r="S2545" s="838">
        <v>0</v>
      </c>
      <c r="T2545" s="837"/>
      <c r="U2545" s="839">
        <v>0</v>
      </c>
    </row>
    <row r="2546" spans="1:21" ht="14.45" customHeight="1" x14ac:dyDescent="0.2">
      <c r="A2546" s="832">
        <v>11</v>
      </c>
      <c r="B2546" s="833" t="s">
        <v>2224</v>
      </c>
      <c r="C2546" s="833" t="s">
        <v>2230</v>
      </c>
      <c r="D2546" s="834" t="s">
        <v>4292</v>
      </c>
      <c r="E2546" s="835" t="s">
        <v>2255</v>
      </c>
      <c r="F2546" s="833" t="s">
        <v>2225</v>
      </c>
      <c r="G2546" s="833" t="s">
        <v>2372</v>
      </c>
      <c r="H2546" s="833" t="s">
        <v>650</v>
      </c>
      <c r="I2546" s="833" t="s">
        <v>1922</v>
      </c>
      <c r="J2546" s="833" t="s">
        <v>1923</v>
      </c>
      <c r="K2546" s="833" t="s">
        <v>1924</v>
      </c>
      <c r="L2546" s="836">
        <v>4.7</v>
      </c>
      <c r="M2546" s="836">
        <v>4.7</v>
      </c>
      <c r="N2546" s="833">
        <v>1</v>
      </c>
      <c r="O2546" s="837">
        <v>0.5</v>
      </c>
      <c r="P2546" s="836">
        <v>4.7</v>
      </c>
      <c r="Q2546" s="838">
        <v>1</v>
      </c>
      <c r="R2546" s="833">
        <v>1</v>
      </c>
      <c r="S2546" s="838">
        <v>1</v>
      </c>
      <c r="T2546" s="837">
        <v>0.5</v>
      </c>
      <c r="U2546" s="839">
        <v>1</v>
      </c>
    </row>
    <row r="2547" spans="1:21" ht="14.45" customHeight="1" x14ac:dyDescent="0.2">
      <c r="A2547" s="832">
        <v>11</v>
      </c>
      <c r="B2547" s="833" t="s">
        <v>2224</v>
      </c>
      <c r="C2547" s="833" t="s">
        <v>2230</v>
      </c>
      <c r="D2547" s="834" t="s">
        <v>4292</v>
      </c>
      <c r="E2547" s="835" t="s">
        <v>2255</v>
      </c>
      <c r="F2547" s="833" t="s">
        <v>2225</v>
      </c>
      <c r="G2547" s="833" t="s">
        <v>4105</v>
      </c>
      <c r="H2547" s="833" t="s">
        <v>606</v>
      </c>
      <c r="I2547" s="833" t="s">
        <v>4106</v>
      </c>
      <c r="J2547" s="833" t="s">
        <v>4107</v>
      </c>
      <c r="K2547" s="833" t="s">
        <v>4108</v>
      </c>
      <c r="L2547" s="836">
        <v>51.43</v>
      </c>
      <c r="M2547" s="836">
        <v>51.43</v>
      </c>
      <c r="N2547" s="833">
        <v>1</v>
      </c>
      <c r="O2547" s="837">
        <v>0.5</v>
      </c>
      <c r="P2547" s="836">
        <v>51.43</v>
      </c>
      <c r="Q2547" s="838">
        <v>1</v>
      </c>
      <c r="R2547" s="833">
        <v>1</v>
      </c>
      <c r="S2547" s="838">
        <v>1</v>
      </c>
      <c r="T2547" s="837">
        <v>0.5</v>
      </c>
      <c r="U2547" s="839">
        <v>1</v>
      </c>
    </row>
    <row r="2548" spans="1:21" ht="14.45" customHeight="1" x14ac:dyDescent="0.2">
      <c r="A2548" s="832">
        <v>11</v>
      </c>
      <c r="B2548" s="833" t="s">
        <v>2224</v>
      </c>
      <c r="C2548" s="833" t="s">
        <v>2230</v>
      </c>
      <c r="D2548" s="834" t="s">
        <v>4292</v>
      </c>
      <c r="E2548" s="835" t="s">
        <v>2255</v>
      </c>
      <c r="F2548" s="833" t="s">
        <v>2225</v>
      </c>
      <c r="G2548" s="833" t="s">
        <v>2375</v>
      </c>
      <c r="H2548" s="833" t="s">
        <v>606</v>
      </c>
      <c r="I2548" s="833" t="s">
        <v>2559</v>
      </c>
      <c r="J2548" s="833" t="s">
        <v>2377</v>
      </c>
      <c r="K2548" s="833" t="s">
        <v>2378</v>
      </c>
      <c r="L2548" s="836">
        <v>159.71</v>
      </c>
      <c r="M2548" s="836">
        <v>2395.6499999999996</v>
      </c>
      <c r="N2548" s="833">
        <v>15</v>
      </c>
      <c r="O2548" s="837">
        <v>7</v>
      </c>
      <c r="P2548" s="836">
        <v>798.55</v>
      </c>
      <c r="Q2548" s="838">
        <v>0.33333333333333337</v>
      </c>
      <c r="R2548" s="833">
        <v>5</v>
      </c>
      <c r="S2548" s="838">
        <v>0.33333333333333331</v>
      </c>
      <c r="T2548" s="837">
        <v>3</v>
      </c>
      <c r="U2548" s="839">
        <v>0.42857142857142855</v>
      </c>
    </row>
    <row r="2549" spans="1:21" ht="14.45" customHeight="1" x14ac:dyDescent="0.2">
      <c r="A2549" s="832">
        <v>11</v>
      </c>
      <c r="B2549" s="833" t="s">
        <v>2224</v>
      </c>
      <c r="C2549" s="833" t="s">
        <v>2230</v>
      </c>
      <c r="D2549" s="834" t="s">
        <v>4292</v>
      </c>
      <c r="E2549" s="835" t="s">
        <v>2255</v>
      </c>
      <c r="F2549" s="833" t="s">
        <v>2225</v>
      </c>
      <c r="G2549" s="833" t="s">
        <v>2375</v>
      </c>
      <c r="H2549" s="833" t="s">
        <v>606</v>
      </c>
      <c r="I2549" s="833" t="s">
        <v>2376</v>
      </c>
      <c r="J2549" s="833" t="s">
        <v>2377</v>
      </c>
      <c r="K2549" s="833" t="s">
        <v>2378</v>
      </c>
      <c r="L2549" s="836">
        <v>159.71</v>
      </c>
      <c r="M2549" s="836">
        <v>14853.029999999997</v>
      </c>
      <c r="N2549" s="833">
        <v>93</v>
      </c>
      <c r="O2549" s="837">
        <v>37</v>
      </c>
      <c r="P2549" s="836">
        <v>4631.59</v>
      </c>
      <c r="Q2549" s="838">
        <v>0.31182795698924737</v>
      </c>
      <c r="R2549" s="833">
        <v>29</v>
      </c>
      <c r="S2549" s="838">
        <v>0.31182795698924731</v>
      </c>
      <c r="T2549" s="837">
        <v>12.5</v>
      </c>
      <c r="U2549" s="839">
        <v>0.33783783783783783</v>
      </c>
    </row>
    <row r="2550" spans="1:21" ht="14.45" customHeight="1" x14ac:dyDescent="0.2">
      <c r="A2550" s="832">
        <v>11</v>
      </c>
      <c r="B2550" s="833" t="s">
        <v>2224</v>
      </c>
      <c r="C2550" s="833" t="s">
        <v>2230</v>
      </c>
      <c r="D2550" s="834" t="s">
        <v>4292</v>
      </c>
      <c r="E2550" s="835" t="s">
        <v>2255</v>
      </c>
      <c r="F2550" s="833" t="s">
        <v>2225</v>
      </c>
      <c r="G2550" s="833" t="s">
        <v>3874</v>
      </c>
      <c r="H2550" s="833" t="s">
        <v>606</v>
      </c>
      <c r="I2550" s="833" t="s">
        <v>3875</v>
      </c>
      <c r="J2550" s="833" t="s">
        <v>3876</v>
      </c>
      <c r="K2550" s="833" t="s">
        <v>3877</v>
      </c>
      <c r="L2550" s="836">
        <v>86.02</v>
      </c>
      <c r="M2550" s="836">
        <v>86.02</v>
      </c>
      <c r="N2550" s="833">
        <v>1</v>
      </c>
      <c r="O2550" s="837">
        <v>1</v>
      </c>
      <c r="P2550" s="836"/>
      <c r="Q2550" s="838">
        <v>0</v>
      </c>
      <c r="R2550" s="833"/>
      <c r="S2550" s="838">
        <v>0</v>
      </c>
      <c r="T2550" s="837"/>
      <c r="U2550" s="839">
        <v>0</v>
      </c>
    </row>
    <row r="2551" spans="1:21" ht="14.45" customHeight="1" x14ac:dyDescent="0.2">
      <c r="A2551" s="832">
        <v>11</v>
      </c>
      <c r="B2551" s="833" t="s">
        <v>2224</v>
      </c>
      <c r="C2551" s="833" t="s">
        <v>2230</v>
      </c>
      <c r="D2551" s="834" t="s">
        <v>4292</v>
      </c>
      <c r="E2551" s="835" t="s">
        <v>2255</v>
      </c>
      <c r="F2551" s="833" t="s">
        <v>2225</v>
      </c>
      <c r="G2551" s="833" t="s">
        <v>2328</v>
      </c>
      <c r="H2551" s="833" t="s">
        <v>650</v>
      </c>
      <c r="I2551" s="833" t="s">
        <v>1880</v>
      </c>
      <c r="J2551" s="833" t="s">
        <v>989</v>
      </c>
      <c r="K2551" s="833" t="s">
        <v>1029</v>
      </c>
      <c r="L2551" s="836">
        <v>170.52</v>
      </c>
      <c r="M2551" s="836">
        <v>2046.24</v>
      </c>
      <c r="N2551" s="833">
        <v>12</v>
      </c>
      <c r="O2551" s="837">
        <v>4</v>
      </c>
      <c r="P2551" s="836">
        <v>1875.72</v>
      </c>
      <c r="Q2551" s="838">
        <v>0.91666666666666663</v>
      </c>
      <c r="R2551" s="833">
        <v>11</v>
      </c>
      <c r="S2551" s="838">
        <v>0.91666666666666663</v>
      </c>
      <c r="T2551" s="837">
        <v>3</v>
      </c>
      <c r="U2551" s="839">
        <v>0.75</v>
      </c>
    </row>
    <row r="2552" spans="1:21" ht="14.45" customHeight="1" x14ac:dyDescent="0.2">
      <c r="A2552" s="832">
        <v>11</v>
      </c>
      <c r="B2552" s="833" t="s">
        <v>2224</v>
      </c>
      <c r="C2552" s="833" t="s">
        <v>2230</v>
      </c>
      <c r="D2552" s="834" t="s">
        <v>4292</v>
      </c>
      <c r="E2552" s="835" t="s">
        <v>2255</v>
      </c>
      <c r="F2552" s="833" t="s">
        <v>2225</v>
      </c>
      <c r="G2552" s="833" t="s">
        <v>2328</v>
      </c>
      <c r="H2552" s="833" t="s">
        <v>650</v>
      </c>
      <c r="I2552" s="833" t="s">
        <v>1880</v>
      </c>
      <c r="J2552" s="833" t="s">
        <v>989</v>
      </c>
      <c r="K2552" s="833" t="s">
        <v>1029</v>
      </c>
      <c r="L2552" s="836">
        <v>96.04</v>
      </c>
      <c r="M2552" s="836">
        <v>384.16</v>
      </c>
      <c r="N2552" s="833">
        <v>4</v>
      </c>
      <c r="O2552" s="837">
        <v>1</v>
      </c>
      <c r="P2552" s="836">
        <v>384.16</v>
      </c>
      <c r="Q2552" s="838">
        <v>1</v>
      </c>
      <c r="R2552" s="833">
        <v>4</v>
      </c>
      <c r="S2552" s="838">
        <v>1</v>
      </c>
      <c r="T2552" s="837">
        <v>1</v>
      </c>
      <c r="U2552" s="839">
        <v>1</v>
      </c>
    </row>
    <row r="2553" spans="1:21" ht="14.45" customHeight="1" x14ac:dyDescent="0.2">
      <c r="A2553" s="832">
        <v>11</v>
      </c>
      <c r="B2553" s="833" t="s">
        <v>2224</v>
      </c>
      <c r="C2553" s="833" t="s">
        <v>2230</v>
      </c>
      <c r="D2553" s="834" t="s">
        <v>4292</v>
      </c>
      <c r="E2553" s="835" t="s">
        <v>2255</v>
      </c>
      <c r="F2553" s="833" t="s">
        <v>2225</v>
      </c>
      <c r="G2553" s="833" t="s">
        <v>2328</v>
      </c>
      <c r="H2553" s="833" t="s">
        <v>606</v>
      </c>
      <c r="I2553" s="833" t="s">
        <v>2363</v>
      </c>
      <c r="J2553" s="833" t="s">
        <v>989</v>
      </c>
      <c r="K2553" s="833" t="s">
        <v>2364</v>
      </c>
      <c r="L2553" s="836">
        <v>272.83</v>
      </c>
      <c r="M2553" s="836">
        <v>3001.1299999999997</v>
      </c>
      <c r="N2553" s="833">
        <v>11</v>
      </c>
      <c r="O2553" s="837">
        <v>5.5</v>
      </c>
      <c r="P2553" s="836">
        <v>2455.4699999999998</v>
      </c>
      <c r="Q2553" s="838">
        <v>0.81818181818181823</v>
      </c>
      <c r="R2553" s="833">
        <v>9</v>
      </c>
      <c r="S2553" s="838">
        <v>0.81818181818181823</v>
      </c>
      <c r="T2553" s="837">
        <v>3.5</v>
      </c>
      <c r="U2553" s="839">
        <v>0.63636363636363635</v>
      </c>
    </row>
    <row r="2554" spans="1:21" ht="14.45" customHeight="1" x14ac:dyDescent="0.2">
      <c r="A2554" s="832">
        <v>11</v>
      </c>
      <c r="B2554" s="833" t="s">
        <v>2224</v>
      </c>
      <c r="C2554" s="833" t="s">
        <v>2230</v>
      </c>
      <c r="D2554" s="834" t="s">
        <v>4292</v>
      </c>
      <c r="E2554" s="835" t="s">
        <v>2255</v>
      </c>
      <c r="F2554" s="833" t="s">
        <v>2225</v>
      </c>
      <c r="G2554" s="833" t="s">
        <v>2328</v>
      </c>
      <c r="H2554" s="833" t="s">
        <v>606</v>
      </c>
      <c r="I2554" s="833" t="s">
        <v>2861</v>
      </c>
      <c r="J2554" s="833" t="s">
        <v>989</v>
      </c>
      <c r="K2554" s="833" t="s">
        <v>990</v>
      </c>
      <c r="L2554" s="836">
        <v>134.44999999999999</v>
      </c>
      <c r="M2554" s="836">
        <v>268.89999999999998</v>
      </c>
      <c r="N2554" s="833">
        <v>2</v>
      </c>
      <c r="O2554" s="837">
        <v>1</v>
      </c>
      <c r="P2554" s="836">
        <v>268.89999999999998</v>
      </c>
      <c r="Q2554" s="838">
        <v>1</v>
      </c>
      <c r="R2554" s="833">
        <v>2</v>
      </c>
      <c r="S2554" s="838">
        <v>1</v>
      </c>
      <c r="T2554" s="837">
        <v>1</v>
      </c>
      <c r="U2554" s="839">
        <v>1</v>
      </c>
    </row>
    <row r="2555" spans="1:21" ht="14.45" customHeight="1" x14ac:dyDescent="0.2">
      <c r="A2555" s="832">
        <v>11</v>
      </c>
      <c r="B2555" s="833" t="s">
        <v>2224</v>
      </c>
      <c r="C2555" s="833" t="s">
        <v>2230</v>
      </c>
      <c r="D2555" s="834" t="s">
        <v>4292</v>
      </c>
      <c r="E2555" s="835" t="s">
        <v>2255</v>
      </c>
      <c r="F2555" s="833" t="s">
        <v>2225</v>
      </c>
      <c r="G2555" s="833" t="s">
        <v>2795</v>
      </c>
      <c r="H2555" s="833" t="s">
        <v>606</v>
      </c>
      <c r="I2555" s="833" t="s">
        <v>4109</v>
      </c>
      <c r="J2555" s="833" t="s">
        <v>2863</v>
      </c>
      <c r="K2555" s="833" t="s">
        <v>4110</v>
      </c>
      <c r="L2555" s="836">
        <v>110.37</v>
      </c>
      <c r="M2555" s="836">
        <v>110.37</v>
      </c>
      <c r="N2555" s="833">
        <v>1</v>
      </c>
      <c r="O2555" s="837">
        <v>1</v>
      </c>
      <c r="P2555" s="836"/>
      <c r="Q2555" s="838">
        <v>0</v>
      </c>
      <c r="R2555" s="833"/>
      <c r="S2555" s="838">
        <v>0</v>
      </c>
      <c r="T2555" s="837"/>
      <c r="U2555" s="839">
        <v>0</v>
      </c>
    </row>
    <row r="2556" spans="1:21" ht="14.45" customHeight="1" x14ac:dyDescent="0.2">
      <c r="A2556" s="832">
        <v>11</v>
      </c>
      <c r="B2556" s="833" t="s">
        <v>2224</v>
      </c>
      <c r="C2556" s="833" t="s">
        <v>2230</v>
      </c>
      <c r="D2556" s="834" t="s">
        <v>4292</v>
      </c>
      <c r="E2556" s="835" t="s">
        <v>2255</v>
      </c>
      <c r="F2556" s="833" t="s">
        <v>2225</v>
      </c>
      <c r="G2556" s="833" t="s">
        <v>3335</v>
      </c>
      <c r="H2556" s="833" t="s">
        <v>650</v>
      </c>
      <c r="I2556" s="833" t="s">
        <v>1947</v>
      </c>
      <c r="J2556" s="833" t="s">
        <v>995</v>
      </c>
      <c r="K2556" s="833" t="s">
        <v>689</v>
      </c>
      <c r="L2556" s="836">
        <v>58.77</v>
      </c>
      <c r="M2556" s="836">
        <v>58.77</v>
      </c>
      <c r="N2556" s="833">
        <v>1</v>
      </c>
      <c r="O2556" s="837">
        <v>1</v>
      </c>
      <c r="P2556" s="836"/>
      <c r="Q2556" s="838">
        <v>0</v>
      </c>
      <c r="R2556" s="833"/>
      <c r="S2556" s="838">
        <v>0</v>
      </c>
      <c r="T2556" s="837"/>
      <c r="U2556" s="839">
        <v>0</v>
      </c>
    </row>
    <row r="2557" spans="1:21" ht="14.45" customHeight="1" x14ac:dyDescent="0.2">
      <c r="A2557" s="832">
        <v>11</v>
      </c>
      <c r="B2557" s="833" t="s">
        <v>2224</v>
      </c>
      <c r="C2557" s="833" t="s">
        <v>2230</v>
      </c>
      <c r="D2557" s="834" t="s">
        <v>4292</v>
      </c>
      <c r="E2557" s="835" t="s">
        <v>2255</v>
      </c>
      <c r="F2557" s="833" t="s">
        <v>2225</v>
      </c>
      <c r="G2557" s="833" t="s">
        <v>3603</v>
      </c>
      <c r="H2557" s="833" t="s">
        <v>606</v>
      </c>
      <c r="I2557" s="833" t="s">
        <v>3604</v>
      </c>
      <c r="J2557" s="833" t="s">
        <v>3605</v>
      </c>
      <c r="K2557" s="833" t="s">
        <v>1029</v>
      </c>
      <c r="L2557" s="836">
        <v>78.33</v>
      </c>
      <c r="M2557" s="836">
        <v>1644.9299999999998</v>
      </c>
      <c r="N2557" s="833">
        <v>21</v>
      </c>
      <c r="O2557" s="837">
        <v>6.5</v>
      </c>
      <c r="P2557" s="836">
        <v>1018.29</v>
      </c>
      <c r="Q2557" s="838">
        <v>0.61904761904761907</v>
      </c>
      <c r="R2557" s="833">
        <v>13</v>
      </c>
      <c r="S2557" s="838">
        <v>0.61904761904761907</v>
      </c>
      <c r="T2557" s="837">
        <v>4.5</v>
      </c>
      <c r="U2557" s="839">
        <v>0.69230769230769229</v>
      </c>
    </row>
    <row r="2558" spans="1:21" ht="14.45" customHeight="1" x14ac:dyDescent="0.2">
      <c r="A2558" s="832">
        <v>11</v>
      </c>
      <c r="B2558" s="833" t="s">
        <v>2224</v>
      </c>
      <c r="C2558" s="833" t="s">
        <v>2230</v>
      </c>
      <c r="D2558" s="834" t="s">
        <v>4292</v>
      </c>
      <c r="E2558" s="835" t="s">
        <v>2255</v>
      </c>
      <c r="F2558" s="833" t="s">
        <v>2225</v>
      </c>
      <c r="G2558" s="833" t="s">
        <v>3603</v>
      </c>
      <c r="H2558" s="833" t="s">
        <v>606</v>
      </c>
      <c r="I2558" s="833" t="s">
        <v>3657</v>
      </c>
      <c r="J2558" s="833" t="s">
        <v>3605</v>
      </c>
      <c r="K2558" s="833" t="s">
        <v>2380</v>
      </c>
      <c r="L2558" s="836">
        <v>39.17</v>
      </c>
      <c r="M2558" s="836">
        <v>78.34</v>
      </c>
      <c r="N2558" s="833">
        <v>2</v>
      </c>
      <c r="O2558" s="837">
        <v>0.5</v>
      </c>
      <c r="P2558" s="836">
        <v>78.34</v>
      </c>
      <c r="Q2558" s="838">
        <v>1</v>
      </c>
      <c r="R2558" s="833">
        <v>2</v>
      </c>
      <c r="S2558" s="838">
        <v>1</v>
      </c>
      <c r="T2558" s="837">
        <v>0.5</v>
      </c>
      <c r="U2558" s="839">
        <v>1</v>
      </c>
    </row>
    <row r="2559" spans="1:21" ht="14.45" customHeight="1" x14ac:dyDescent="0.2">
      <c r="A2559" s="832">
        <v>11</v>
      </c>
      <c r="B2559" s="833" t="s">
        <v>2224</v>
      </c>
      <c r="C2559" s="833" t="s">
        <v>2230</v>
      </c>
      <c r="D2559" s="834" t="s">
        <v>4292</v>
      </c>
      <c r="E2559" s="835" t="s">
        <v>2255</v>
      </c>
      <c r="F2559" s="833" t="s">
        <v>2225</v>
      </c>
      <c r="G2559" s="833" t="s">
        <v>2867</v>
      </c>
      <c r="H2559" s="833" t="s">
        <v>606</v>
      </c>
      <c r="I2559" s="833" t="s">
        <v>4111</v>
      </c>
      <c r="J2559" s="833" t="s">
        <v>2869</v>
      </c>
      <c r="K2559" s="833" t="s">
        <v>4112</v>
      </c>
      <c r="L2559" s="836">
        <v>58.77</v>
      </c>
      <c r="M2559" s="836">
        <v>58.77</v>
      </c>
      <c r="N2559" s="833">
        <v>1</v>
      </c>
      <c r="O2559" s="837">
        <v>1</v>
      </c>
      <c r="P2559" s="836"/>
      <c r="Q2559" s="838">
        <v>0</v>
      </c>
      <c r="R2559" s="833"/>
      <c r="S2559" s="838">
        <v>0</v>
      </c>
      <c r="T2559" s="837"/>
      <c r="U2559" s="839">
        <v>0</v>
      </c>
    </row>
    <row r="2560" spans="1:21" ht="14.45" customHeight="1" x14ac:dyDescent="0.2">
      <c r="A2560" s="832">
        <v>11</v>
      </c>
      <c r="B2560" s="833" t="s">
        <v>2224</v>
      </c>
      <c r="C2560" s="833" t="s">
        <v>2230</v>
      </c>
      <c r="D2560" s="834" t="s">
        <v>4292</v>
      </c>
      <c r="E2560" s="835" t="s">
        <v>2255</v>
      </c>
      <c r="F2560" s="833" t="s">
        <v>2225</v>
      </c>
      <c r="G2560" s="833" t="s">
        <v>4113</v>
      </c>
      <c r="H2560" s="833" t="s">
        <v>606</v>
      </c>
      <c r="I2560" s="833" t="s">
        <v>4114</v>
      </c>
      <c r="J2560" s="833" t="s">
        <v>4115</v>
      </c>
      <c r="K2560" s="833" t="s">
        <v>4116</v>
      </c>
      <c r="L2560" s="836">
        <v>0</v>
      </c>
      <c r="M2560" s="836">
        <v>0</v>
      </c>
      <c r="N2560" s="833">
        <v>3</v>
      </c>
      <c r="O2560" s="837">
        <v>2</v>
      </c>
      <c r="P2560" s="836"/>
      <c r="Q2560" s="838"/>
      <c r="R2560" s="833"/>
      <c r="S2560" s="838">
        <v>0</v>
      </c>
      <c r="T2560" s="837"/>
      <c r="U2560" s="839">
        <v>0</v>
      </c>
    </row>
    <row r="2561" spans="1:21" ht="14.45" customHeight="1" x14ac:dyDescent="0.2">
      <c r="A2561" s="832">
        <v>11</v>
      </c>
      <c r="B2561" s="833" t="s">
        <v>2224</v>
      </c>
      <c r="C2561" s="833" t="s">
        <v>2230</v>
      </c>
      <c r="D2561" s="834" t="s">
        <v>4292</v>
      </c>
      <c r="E2561" s="835" t="s">
        <v>2255</v>
      </c>
      <c r="F2561" s="833" t="s">
        <v>2225</v>
      </c>
      <c r="G2561" s="833" t="s">
        <v>3105</v>
      </c>
      <c r="H2561" s="833" t="s">
        <v>606</v>
      </c>
      <c r="I2561" s="833" t="s">
        <v>3748</v>
      </c>
      <c r="J2561" s="833" t="s">
        <v>710</v>
      </c>
      <c r="K2561" s="833" t="s">
        <v>2829</v>
      </c>
      <c r="L2561" s="836">
        <v>18.809999999999999</v>
      </c>
      <c r="M2561" s="836">
        <v>18.809999999999999</v>
      </c>
      <c r="N2561" s="833">
        <v>1</v>
      </c>
      <c r="O2561" s="837">
        <v>1</v>
      </c>
      <c r="P2561" s="836"/>
      <c r="Q2561" s="838">
        <v>0</v>
      </c>
      <c r="R2561" s="833"/>
      <c r="S2561" s="838">
        <v>0</v>
      </c>
      <c r="T2561" s="837"/>
      <c r="U2561" s="839">
        <v>0</v>
      </c>
    </row>
    <row r="2562" spans="1:21" ht="14.45" customHeight="1" x14ac:dyDescent="0.2">
      <c r="A2562" s="832">
        <v>11</v>
      </c>
      <c r="B2562" s="833" t="s">
        <v>2224</v>
      </c>
      <c r="C2562" s="833" t="s">
        <v>2230</v>
      </c>
      <c r="D2562" s="834" t="s">
        <v>4292</v>
      </c>
      <c r="E2562" s="835" t="s">
        <v>2255</v>
      </c>
      <c r="F2562" s="833" t="s">
        <v>2225</v>
      </c>
      <c r="G2562" s="833" t="s">
        <v>2381</v>
      </c>
      <c r="H2562" s="833" t="s">
        <v>606</v>
      </c>
      <c r="I2562" s="833" t="s">
        <v>2382</v>
      </c>
      <c r="J2562" s="833" t="s">
        <v>2383</v>
      </c>
      <c r="K2562" s="833" t="s">
        <v>2384</v>
      </c>
      <c r="L2562" s="836">
        <v>52.87</v>
      </c>
      <c r="M2562" s="836">
        <v>1321.75</v>
      </c>
      <c r="N2562" s="833">
        <v>25</v>
      </c>
      <c r="O2562" s="837">
        <v>20.5</v>
      </c>
      <c r="P2562" s="836">
        <v>793.05</v>
      </c>
      <c r="Q2562" s="838">
        <v>0.6</v>
      </c>
      <c r="R2562" s="833">
        <v>15</v>
      </c>
      <c r="S2562" s="838">
        <v>0.6</v>
      </c>
      <c r="T2562" s="837">
        <v>11.5</v>
      </c>
      <c r="U2562" s="839">
        <v>0.56097560975609762</v>
      </c>
    </row>
    <row r="2563" spans="1:21" ht="14.45" customHeight="1" x14ac:dyDescent="0.2">
      <c r="A2563" s="832">
        <v>11</v>
      </c>
      <c r="B2563" s="833" t="s">
        <v>2224</v>
      </c>
      <c r="C2563" s="833" t="s">
        <v>2230</v>
      </c>
      <c r="D2563" s="834" t="s">
        <v>4292</v>
      </c>
      <c r="E2563" s="835" t="s">
        <v>2255</v>
      </c>
      <c r="F2563" s="833" t="s">
        <v>2225</v>
      </c>
      <c r="G2563" s="833" t="s">
        <v>2381</v>
      </c>
      <c r="H2563" s="833" t="s">
        <v>606</v>
      </c>
      <c r="I2563" s="833" t="s">
        <v>3162</v>
      </c>
      <c r="J2563" s="833" t="s">
        <v>3163</v>
      </c>
      <c r="K2563" s="833" t="s">
        <v>3164</v>
      </c>
      <c r="L2563" s="836">
        <v>0</v>
      </c>
      <c r="M2563" s="836">
        <v>0</v>
      </c>
      <c r="N2563" s="833">
        <v>13</v>
      </c>
      <c r="O2563" s="837">
        <v>11.5</v>
      </c>
      <c r="P2563" s="836">
        <v>0</v>
      </c>
      <c r="Q2563" s="838"/>
      <c r="R2563" s="833">
        <v>8</v>
      </c>
      <c r="S2563" s="838">
        <v>0.61538461538461542</v>
      </c>
      <c r="T2563" s="837">
        <v>7</v>
      </c>
      <c r="U2563" s="839">
        <v>0.60869565217391308</v>
      </c>
    </row>
    <row r="2564" spans="1:21" ht="14.45" customHeight="1" x14ac:dyDescent="0.2">
      <c r="A2564" s="832">
        <v>11</v>
      </c>
      <c r="B2564" s="833" t="s">
        <v>2224</v>
      </c>
      <c r="C2564" s="833" t="s">
        <v>2230</v>
      </c>
      <c r="D2564" s="834" t="s">
        <v>4292</v>
      </c>
      <c r="E2564" s="835" t="s">
        <v>2255</v>
      </c>
      <c r="F2564" s="833" t="s">
        <v>2225</v>
      </c>
      <c r="G2564" s="833" t="s">
        <v>2394</v>
      </c>
      <c r="H2564" s="833" t="s">
        <v>606</v>
      </c>
      <c r="I2564" s="833" t="s">
        <v>2395</v>
      </c>
      <c r="J2564" s="833" t="s">
        <v>707</v>
      </c>
      <c r="K2564" s="833" t="s">
        <v>2396</v>
      </c>
      <c r="L2564" s="836">
        <v>91.11</v>
      </c>
      <c r="M2564" s="836">
        <v>91.11</v>
      </c>
      <c r="N2564" s="833">
        <v>1</v>
      </c>
      <c r="O2564" s="837">
        <v>1</v>
      </c>
      <c r="P2564" s="836"/>
      <c r="Q2564" s="838">
        <v>0</v>
      </c>
      <c r="R2564" s="833"/>
      <c r="S2564" s="838">
        <v>0</v>
      </c>
      <c r="T2564" s="837"/>
      <c r="U2564" s="839">
        <v>0</v>
      </c>
    </row>
    <row r="2565" spans="1:21" ht="14.45" customHeight="1" x14ac:dyDescent="0.2">
      <c r="A2565" s="832">
        <v>11</v>
      </c>
      <c r="B2565" s="833" t="s">
        <v>2224</v>
      </c>
      <c r="C2565" s="833" t="s">
        <v>2230</v>
      </c>
      <c r="D2565" s="834" t="s">
        <v>4292</v>
      </c>
      <c r="E2565" s="835" t="s">
        <v>2255</v>
      </c>
      <c r="F2565" s="833" t="s">
        <v>2225</v>
      </c>
      <c r="G2565" s="833" t="s">
        <v>2394</v>
      </c>
      <c r="H2565" s="833" t="s">
        <v>606</v>
      </c>
      <c r="I2565" s="833" t="s">
        <v>2884</v>
      </c>
      <c r="J2565" s="833" t="s">
        <v>707</v>
      </c>
      <c r="K2565" s="833" t="s">
        <v>2885</v>
      </c>
      <c r="L2565" s="836">
        <v>45.56</v>
      </c>
      <c r="M2565" s="836">
        <v>182.24</v>
      </c>
      <c r="N2565" s="833">
        <v>4</v>
      </c>
      <c r="O2565" s="837">
        <v>3</v>
      </c>
      <c r="P2565" s="836">
        <v>136.68</v>
      </c>
      <c r="Q2565" s="838">
        <v>0.75</v>
      </c>
      <c r="R2565" s="833">
        <v>3</v>
      </c>
      <c r="S2565" s="838">
        <v>0.75</v>
      </c>
      <c r="T2565" s="837">
        <v>2</v>
      </c>
      <c r="U2565" s="839">
        <v>0.66666666666666663</v>
      </c>
    </row>
    <row r="2566" spans="1:21" ht="14.45" customHeight="1" x14ac:dyDescent="0.2">
      <c r="A2566" s="832">
        <v>11</v>
      </c>
      <c r="B2566" s="833" t="s">
        <v>2224</v>
      </c>
      <c r="C2566" s="833" t="s">
        <v>2230</v>
      </c>
      <c r="D2566" s="834" t="s">
        <v>4292</v>
      </c>
      <c r="E2566" s="835" t="s">
        <v>2255</v>
      </c>
      <c r="F2566" s="833" t="s">
        <v>2225</v>
      </c>
      <c r="G2566" s="833" t="s">
        <v>2398</v>
      </c>
      <c r="H2566" s="833" t="s">
        <v>606</v>
      </c>
      <c r="I2566" s="833" t="s">
        <v>2399</v>
      </c>
      <c r="J2566" s="833" t="s">
        <v>2400</v>
      </c>
      <c r="K2566" s="833" t="s">
        <v>2401</v>
      </c>
      <c r="L2566" s="836">
        <v>93.49</v>
      </c>
      <c r="M2566" s="836">
        <v>467.44999999999993</v>
      </c>
      <c r="N2566" s="833">
        <v>5</v>
      </c>
      <c r="O2566" s="837">
        <v>1.5</v>
      </c>
      <c r="P2566" s="836">
        <v>186.98</v>
      </c>
      <c r="Q2566" s="838">
        <v>0.4</v>
      </c>
      <c r="R2566" s="833">
        <v>2</v>
      </c>
      <c r="S2566" s="838">
        <v>0.4</v>
      </c>
      <c r="T2566" s="837">
        <v>0.5</v>
      </c>
      <c r="U2566" s="839">
        <v>0.33333333333333331</v>
      </c>
    </row>
    <row r="2567" spans="1:21" ht="14.45" customHeight="1" x14ac:dyDescent="0.2">
      <c r="A2567" s="832">
        <v>11</v>
      </c>
      <c r="B2567" s="833" t="s">
        <v>2224</v>
      </c>
      <c r="C2567" s="833" t="s">
        <v>2230</v>
      </c>
      <c r="D2567" s="834" t="s">
        <v>4292</v>
      </c>
      <c r="E2567" s="835" t="s">
        <v>2255</v>
      </c>
      <c r="F2567" s="833" t="s">
        <v>2225</v>
      </c>
      <c r="G2567" s="833" t="s">
        <v>4117</v>
      </c>
      <c r="H2567" s="833" t="s">
        <v>606</v>
      </c>
      <c r="I2567" s="833" t="s">
        <v>4118</v>
      </c>
      <c r="J2567" s="833" t="s">
        <v>4119</v>
      </c>
      <c r="K2567" s="833" t="s">
        <v>4120</v>
      </c>
      <c r="L2567" s="836">
        <v>0</v>
      </c>
      <c r="M2567" s="836">
        <v>0</v>
      </c>
      <c r="N2567" s="833">
        <v>1</v>
      </c>
      <c r="O2567" s="837">
        <v>1</v>
      </c>
      <c r="P2567" s="836">
        <v>0</v>
      </c>
      <c r="Q2567" s="838"/>
      <c r="R2567" s="833">
        <v>1</v>
      </c>
      <c r="S2567" s="838">
        <v>1</v>
      </c>
      <c r="T2567" s="837">
        <v>1</v>
      </c>
      <c r="U2567" s="839">
        <v>1</v>
      </c>
    </row>
    <row r="2568" spans="1:21" ht="14.45" customHeight="1" x14ac:dyDescent="0.2">
      <c r="A2568" s="832">
        <v>11</v>
      </c>
      <c r="B2568" s="833" t="s">
        <v>2224</v>
      </c>
      <c r="C2568" s="833" t="s">
        <v>2230</v>
      </c>
      <c r="D2568" s="834" t="s">
        <v>4292</v>
      </c>
      <c r="E2568" s="835" t="s">
        <v>2255</v>
      </c>
      <c r="F2568" s="833" t="s">
        <v>2225</v>
      </c>
      <c r="G2568" s="833" t="s">
        <v>2402</v>
      </c>
      <c r="H2568" s="833" t="s">
        <v>606</v>
      </c>
      <c r="I2568" s="833" t="s">
        <v>3229</v>
      </c>
      <c r="J2568" s="833" t="s">
        <v>742</v>
      </c>
      <c r="K2568" s="833" t="s">
        <v>3230</v>
      </c>
      <c r="L2568" s="836">
        <v>159.16999999999999</v>
      </c>
      <c r="M2568" s="836">
        <v>318.33999999999997</v>
      </c>
      <c r="N2568" s="833">
        <v>2</v>
      </c>
      <c r="O2568" s="837">
        <v>2</v>
      </c>
      <c r="P2568" s="836"/>
      <c r="Q2568" s="838">
        <v>0</v>
      </c>
      <c r="R2568" s="833"/>
      <c r="S2568" s="838">
        <v>0</v>
      </c>
      <c r="T2568" s="837"/>
      <c r="U2568" s="839">
        <v>0</v>
      </c>
    </row>
    <row r="2569" spans="1:21" ht="14.45" customHeight="1" x14ac:dyDescent="0.2">
      <c r="A2569" s="832">
        <v>11</v>
      </c>
      <c r="B2569" s="833" t="s">
        <v>2224</v>
      </c>
      <c r="C2569" s="833" t="s">
        <v>2230</v>
      </c>
      <c r="D2569" s="834" t="s">
        <v>4292</v>
      </c>
      <c r="E2569" s="835" t="s">
        <v>2255</v>
      </c>
      <c r="F2569" s="833" t="s">
        <v>2225</v>
      </c>
      <c r="G2569" s="833" t="s">
        <v>2405</v>
      </c>
      <c r="H2569" s="833" t="s">
        <v>606</v>
      </c>
      <c r="I2569" s="833" t="s">
        <v>2406</v>
      </c>
      <c r="J2569" s="833" t="s">
        <v>959</v>
      </c>
      <c r="K2569" s="833" t="s">
        <v>2407</v>
      </c>
      <c r="L2569" s="836">
        <v>0</v>
      </c>
      <c r="M2569" s="836">
        <v>0</v>
      </c>
      <c r="N2569" s="833">
        <v>1</v>
      </c>
      <c r="O2569" s="837">
        <v>0.5</v>
      </c>
      <c r="P2569" s="836">
        <v>0</v>
      </c>
      <c r="Q2569" s="838"/>
      <c r="R2569" s="833">
        <v>1</v>
      </c>
      <c r="S2569" s="838">
        <v>1</v>
      </c>
      <c r="T2569" s="837">
        <v>0.5</v>
      </c>
      <c r="U2569" s="839">
        <v>1</v>
      </c>
    </row>
    <row r="2570" spans="1:21" ht="14.45" customHeight="1" x14ac:dyDescent="0.2">
      <c r="A2570" s="832">
        <v>11</v>
      </c>
      <c r="B2570" s="833" t="s">
        <v>2224</v>
      </c>
      <c r="C2570" s="833" t="s">
        <v>2230</v>
      </c>
      <c r="D2570" s="834" t="s">
        <v>4292</v>
      </c>
      <c r="E2570" s="835" t="s">
        <v>2255</v>
      </c>
      <c r="F2570" s="833" t="s">
        <v>2225</v>
      </c>
      <c r="G2570" s="833" t="s">
        <v>2408</v>
      </c>
      <c r="H2570" s="833" t="s">
        <v>650</v>
      </c>
      <c r="I2570" s="833" t="s">
        <v>1914</v>
      </c>
      <c r="J2570" s="833" t="s">
        <v>1915</v>
      </c>
      <c r="K2570" s="833" t="s">
        <v>1916</v>
      </c>
      <c r="L2570" s="836">
        <v>169.73</v>
      </c>
      <c r="M2570" s="836">
        <v>169.73</v>
      </c>
      <c r="N2570" s="833">
        <v>1</v>
      </c>
      <c r="O2570" s="837">
        <v>0.5</v>
      </c>
      <c r="P2570" s="836">
        <v>169.73</v>
      </c>
      <c r="Q2570" s="838">
        <v>1</v>
      </c>
      <c r="R2570" s="833">
        <v>1</v>
      </c>
      <c r="S2570" s="838">
        <v>1</v>
      </c>
      <c r="T2570" s="837">
        <v>0.5</v>
      </c>
      <c r="U2570" s="839">
        <v>1</v>
      </c>
    </row>
    <row r="2571" spans="1:21" ht="14.45" customHeight="1" x14ac:dyDescent="0.2">
      <c r="A2571" s="832">
        <v>11</v>
      </c>
      <c r="B2571" s="833" t="s">
        <v>2224</v>
      </c>
      <c r="C2571" s="833" t="s">
        <v>2230</v>
      </c>
      <c r="D2571" s="834" t="s">
        <v>4292</v>
      </c>
      <c r="E2571" s="835" t="s">
        <v>2255</v>
      </c>
      <c r="F2571" s="833" t="s">
        <v>2225</v>
      </c>
      <c r="G2571" s="833" t="s">
        <v>3051</v>
      </c>
      <c r="H2571" s="833" t="s">
        <v>606</v>
      </c>
      <c r="I2571" s="833" t="s">
        <v>3055</v>
      </c>
      <c r="J2571" s="833" t="s">
        <v>3053</v>
      </c>
      <c r="K2571" s="833" t="s">
        <v>3056</v>
      </c>
      <c r="L2571" s="836">
        <v>0</v>
      </c>
      <c r="M2571" s="836">
        <v>0</v>
      </c>
      <c r="N2571" s="833">
        <v>1</v>
      </c>
      <c r="O2571" s="837">
        <v>1</v>
      </c>
      <c r="P2571" s="836"/>
      <c r="Q2571" s="838"/>
      <c r="R2571" s="833"/>
      <c r="S2571" s="838">
        <v>0</v>
      </c>
      <c r="T2571" s="837"/>
      <c r="U2571" s="839">
        <v>0</v>
      </c>
    </row>
    <row r="2572" spans="1:21" ht="14.45" customHeight="1" x14ac:dyDescent="0.2">
      <c r="A2572" s="832">
        <v>11</v>
      </c>
      <c r="B2572" s="833" t="s">
        <v>2224</v>
      </c>
      <c r="C2572" s="833" t="s">
        <v>2230</v>
      </c>
      <c r="D2572" s="834" t="s">
        <v>4292</v>
      </c>
      <c r="E2572" s="835" t="s">
        <v>2255</v>
      </c>
      <c r="F2572" s="833" t="s">
        <v>2225</v>
      </c>
      <c r="G2572" s="833" t="s">
        <v>2890</v>
      </c>
      <c r="H2572" s="833" t="s">
        <v>606</v>
      </c>
      <c r="I2572" s="833" t="s">
        <v>2891</v>
      </c>
      <c r="J2572" s="833" t="s">
        <v>2892</v>
      </c>
      <c r="K2572" s="833" t="s">
        <v>2893</v>
      </c>
      <c r="L2572" s="836">
        <v>0</v>
      </c>
      <c r="M2572" s="836">
        <v>0</v>
      </c>
      <c r="N2572" s="833">
        <v>1</v>
      </c>
      <c r="O2572" s="837">
        <v>1</v>
      </c>
      <c r="P2572" s="836"/>
      <c r="Q2572" s="838"/>
      <c r="R2572" s="833"/>
      <c r="S2572" s="838">
        <v>0</v>
      </c>
      <c r="T2572" s="837"/>
      <c r="U2572" s="839">
        <v>0</v>
      </c>
    </row>
    <row r="2573" spans="1:21" ht="14.45" customHeight="1" x14ac:dyDescent="0.2">
      <c r="A2573" s="832">
        <v>11</v>
      </c>
      <c r="B2573" s="833" t="s">
        <v>2224</v>
      </c>
      <c r="C2573" s="833" t="s">
        <v>2230</v>
      </c>
      <c r="D2573" s="834" t="s">
        <v>4292</v>
      </c>
      <c r="E2573" s="835" t="s">
        <v>2255</v>
      </c>
      <c r="F2573" s="833" t="s">
        <v>2225</v>
      </c>
      <c r="G2573" s="833" t="s">
        <v>4121</v>
      </c>
      <c r="H2573" s="833" t="s">
        <v>606</v>
      </c>
      <c r="I2573" s="833" t="s">
        <v>4122</v>
      </c>
      <c r="J2573" s="833" t="s">
        <v>4123</v>
      </c>
      <c r="K2573" s="833" t="s">
        <v>4124</v>
      </c>
      <c r="L2573" s="836">
        <v>79.64</v>
      </c>
      <c r="M2573" s="836">
        <v>79.64</v>
      </c>
      <c r="N2573" s="833">
        <v>1</v>
      </c>
      <c r="O2573" s="837">
        <v>1</v>
      </c>
      <c r="P2573" s="836"/>
      <c r="Q2573" s="838">
        <v>0</v>
      </c>
      <c r="R2573" s="833"/>
      <c r="S2573" s="838">
        <v>0</v>
      </c>
      <c r="T2573" s="837"/>
      <c r="U2573" s="839">
        <v>0</v>
      </c>
    </row>
    <row r="2574" spans="1:21" ht="14.45" customHeight="1" x14ac:dyDescent="0.2">
      <c r="A2574" s="832">
        <v>11</v>
      </c>
      <c r="B2574" s="833" t="s">
        <v>2224</v>
      </c>
      <c r="C2574" s="833" t="s">
        <v>2230</v>
      </c>
      <c r="D2574" s="834" t="s">
        <v>4292</v>
      </c>
      <c r="E2574" s="835" t="s">
        <v>2255</v>
      </c>
      <c r="F2574" s="833" t="s">
        <v>2225</v>
      </c>
      <c r="G2574" s="833" t="s">
        <v>4121</v>
      </c>
      <c r="H2574" s="833" t="s">
        <v>606</v>
      </c>
      <c r="I2574" s="833" t="s">
        <v>4125</v>
      </c>
      <c r="J2574" s="833" t="s">
        <v>4126</v>
      </c>
      <c r="K2574" s="833" t="s">
        <v>4127</v>
      </c>
      <c r="L2574" s="836">
        <v>79.64</v>
      </c>
      <c r="M2574" s="836">
        <v>79.64</v>
      </c>
      <c r="N2574" s="833">
        <v>1</v>
      </c>
      <c r="O2574" s="837">
        <v>1</v>
      </c>
      <c r="P2574" s="836"/>
      <c r="Q2574" s="838">
        <v>0</v>
      </c>
      <c r="R2574" s="833"/>
      <c r="S2574" s="838">
        <v>0</v>
      </c>
      <c r="T2574" s="837"/>
      <c r="U2574" s="839">
        <v>0</v>
      </c>
    </row>
    <row r="2575" spans="1:21" ht="14.45" customHeight="1" x14ac:dyDescent="0.2">
      <c r="A2575" s="832">
        <v>11</v>
      </c>
      <c r="B2575" s="833" t="s">
        <v>2224</v>
      </c>
      <c r="C2575" s="833" t="s">
        <v>2230</v>
      </c>
      <c r="D2575" s="834" t="s">
        <v>4292</v>
      </c>
      <c r="E2575" s="835" t="s">
        <v>2255</v>
      </c>
      <c r="F2575" s="833" t="s">
        <v>2225</v>
      </c>
      <c r="G2575" s="833" t="s">
        <v>2591</v>
      </c>
      <c r="H2575" s="833" t="s">
        <v>606</v>
      </c>
      <c r="I2575" s="833" t="s">
        <v>2592</v>
      </c>
      <c r="J2575" s="833" t="s">
        <v>702</v>
      </c>
      <c r="K2575" s="833" t="s">
        <v>2593</v>
      </c>
      <c r="L2575" s="836">
        <v>0</v>
      </c>
      <c r="M2575" s="836">
        <v>0</v>
      </c>
      <c r="N2575" s="833">
        <v>1</v>
      </c>
      <c r="O2575" s="837">
        <v>1</v>
      </c>
      <c r="P2575" s="836"/>
      <c r="Q2575" s="838"/>
      <c r="R2575" s="833"/>
      <c r="S2575" s="838">
        <v>0</v>
      </c>
      <c r="T2575" s="837"/>
      <c r="U2575" s="839">
        <v>0</v>
      </c>
    </row>
    <row r="2576" spans="1:21" ht="14.45" customHeight="1" x14ac:dyDescent="0.2">
      <c r="A2576" s="832">
        <v>11</v>
      </c>
      <c r="B2576" s="833" t="s">
        <v>2224</v>
      </c>
      <c r="C2576" s="833" t="s">
        <v>2230</v>
      </c>
      <c r="D2576" s="834" t="s">
        <v>4292</v>
      </c>
      <c r="E2576" s="835" t="s">
        <v>2255</v>
      </c>
      <c r="F2576" s="833" t="s">
        <v>2225</v>
      </c>
      <c r="G2576" s="833" t="s">
        <v>2894</v>
      </c>
      <c r="H2576" s="833" t="s">
        <v>606</v>
      </c>
      <c r="I2576" s="833" t="s">
        <v>3400</v>
      </c>
      <c r="J2576" s="833" t="s">
        <v>979</v>
      </c>
      <c r="K2576" s="833" t="s">
        <v>980</v>
      </c>
      <c r="L2576" s="836">
        <v>94.7</v>
      </c>
      <c r="M2576" s="836">
        <v>189.4</v>
      </c>
      <c r="N2576" s="833">
        <v>2</v>
      </c>
      <c r="O2576" s="837">
        <v>0.5</v>
      </c>
      <c r="P2576" s="836"/>
      <c r="Q2576" s="838">
        <v>0</v>
      </c>
      <c r="R2576" s="833"/>
      <c r="S2576" s="838">
        <v>0</v>
      </c>
      <c r="T2576" s="837"/>
      <c r="U2576" s="839">
        <v>0</v>
      </c>
    </row>
    <row r="2577" spans="1:21" ht="14.45" customHeight="1" x14ac:dyDescent="0.2">
      <c r="A2577" s="832">
        <v>11</v>
      </c>
      <c r="B2577" s="833" t="s">
        <v>2224</v>
      </c>
      <c r="C2577" s="833" t="s">
        <v>2230</v>
      </c>
      <c r="D2577" s="834" t="s">
        <v>4292</v>
      </c>
      <c r="E2577" s="835" t="s">
        <v>2255</v>
      </c>
      <c r="F2577" s="833" t="s">
        <v>2225</v>
      </c>
      <c r="G2577" s="833" t="s">
        <v>2894</v>
      </c>
      <c r="H2577" s="833" t="s">
        <v>606</v>
      </c>
      <c r="I2577" s="833" t="s">
        <v>2895</v>
      </c>
      <c r="J2577" s="833" t="s">
        <v>979</v>
      </c>
      <c r="K2577" s="833" t="s">
        <v>980</v>
      </c>
      <c r="L2577" s="836">
        <v>94.7</v>
      </c>
      <c r="M2577" s="836">
        <v>189.4</v>
      </c>
      <c r="N2577" s="833">
        <v>2</v>
      </c>
      <c r="O2577" s="837">
        <v>0.5</v>
      </c>
      <c r="P2577" s="836"/>
      <c r="Q2577" s="838">
        <v>0</v>
      </c>
      <c r="R2577" s="833"/>
      <c r="S2577" s="838">
        <v>0</v>
      </c>
      <c r="T2577" s="837"/>
      <c r="U2577" s="839">
        <v>0</v>
      </c>
    </row>
    <row r="2578" spans="1:21" ht="14.45" customHeight="1" x14ac:dyDescent="0.2">
      <c r="A2578" s="832">
        <v>11</v>
      </c>
      <c r="B2578" s="833" t="s">
        <v>2224</v>
      </c>
      <c r="C2578" s="833" t="s">
        <v>2230</v>
      </c>
      <c r="D2578" s="834" t="s">
        <v>4292</v>
      </c>
      <c r="E2578" s="835" t="s">
        <v>2255</v>
      </c>
      <c r="F2578" s="833" t="s">
        <v>2225</v>
      </c>
      <c r="G2578" s="833" t="s">
        <v>2412</v>
      </c>
      <c r="H2578" s="833" t="s">
        <v>606</v>
      </c>
      <c r="I2578" s="833" t="s">
        <v>2413</v>
      </c>
      <c r="J2578" s="833" t="s">
        <v>2414</v>
      </c>
      <c r="K2578" s="833" t="s">
        <v>2415</v>
      </c>
      <c r="L2578" s="836">
        <v>159.71</v>
      </c>
      <c r="M2578" s="836">
        <v>14373.899999999998</v>
      </c>
      <c r="N2578" s="833">
        <v>90</v>
      </c>
      <c r="O2578" s="837">
        <v>26</v>
      </c>
      <c r="P2578" s="836">
        <v>3833.0400000000004</v>
      </c>
      <c r="Q2578" s="838">
        <v>0.26666666666666672</v>
      </c>
      <c r="R2578" s="833">
        <v>24</v>
      </c>
      <c r="S2578" s="838">
        <v>0.26666666666666666</v>
      </c>
      <c r="T2578" s="837">
        <v>7.5</v>
      </c>
      <c r="U2578" s="839">
        <v>0.28846153846153844</v>
      </c>
    </row>
    <row r="2579" spans="1:21" ht="14.45" customHeight="1" x14ac:dyDescent="0.2">
      <c r="A2579" s="832">
        <v>11</v>
      </c>
      <c r="B2579" s="833" t="s">
        <v>2224</v>
      </c>
      <c r="C2579" s="833" t="s">
        <v>2230</v>
      </c>
      <c r="D2579" s="834" t="s">
        <v>4292</v>
      </c>
      <c r="E2579" s="835" t="s">
        <v>2255</v>
      </c>
      <c r="F2579" s="833" t="s">
        <v>2225</v>
      </c>
      <c r="G2579" s="833" t="s">
        <v>2412</v>
      </c>
      <c r="H2579" s="833" t="s">
        <v>606</v>
      </c>
      <c r="I2579" s="833" t="s">
        <v>2594</v>
      </c>
      <c r="J2579" s="833" t="s">
        <v>2414</v>
      </c>
      <c r="K2579" s="833" t="s">
        <v>2595</v>
      </c>
      <c r="L2579" s="836">
        <v>159.71</v>
      </c>
      <c r="M2579" s="836">
        <v>958.26</v>
      </c>
      <c r="N2579" s="833">
        <v>6</v>
      </c>
      <c r="O2579" s="837">
        <v>2</v>
      </c>
      <c r="P2579" s="836">
        <v>958.26</v>
      </c>
      <c r="Q2579" s="838">
        <v>1</v>
      </c>
      <c r="R2579" s="833">
        <v>6</v>
      </c>
      <c r="S2579" s="838">
        <v>1</v>
      </c>
      <c r="T2579" s="837">
        <v>2</v>
      </c>
      <c r="U2579" s="839">
        <v>1</v>
      </c>
    </row>
    <row r="2580" spans="1:21" ht="14.45" customHeight="1" x14ac:dyDescent="0.2">
      <c r="A2580" s="832">
        <v>11</v>
      </c>
      <c r="B2580" s="833" t="s">
        <v>2224</v>
      </c>
      <c r="C2580" s="833" t="s">
        <v>2230</v>
      </c>
      <c r="D2580" s="834" t="s">
        <v>4292</v>
      </c>
      <c r="E2580" s="835" t="s">
        <v>2255</v>
      </c>
      <c r="F2580" s="833" t="s">
        <v>2225</v>
      </c>
      <c r="G2580" s="833" t="s">
        <v>2313</v>
      </c>
      <c r="H2580" s="833" t="s">
        <v>606</v>
      </c>
      <c r="I2580" s="833" t="s">
        <v>2314</v>
      </c>
      <c r="J2580" s="833" t="s">
        <v>2315</v>
      </c>
      <c r="K2580" s="833" t="s">
        <v>2316</v>
      </c>
      <c r="L2580" s="836">
        <v>91.78</v>
      </c>
      <c r="M2580" s="836">
        <v>1468.4799999999998</v>
      </c>
      <c r="N2580" s="833">
        <v>16</v>
      </c>
      <c r="O2580" s="837">
        <v>11.5</v>
      </c>
      <c r="P2580" s="836">
        <v>826.01999999999987</v>
      </c>
      <c r="Q2580" s="838">
        <v>0.5625</v>
      </c>
      <c r="R2580" s="833">
        <v>9</v>
      </c>
      <c r="S2580" s="838">
        <v>0.5625</v>
      </c>
      <c r="T2580" s="837">
        <v>6.5</v>
      </c>
      <c r="U2580" s="839">
        <v>0.56521739130434778</v>
      </c>
    </row>
    <row r="2581" spans="1:21" ht="14.45" customHeight="1" x14ac:dyDescent="0.2">
      <c r="A2581" s="832">
        <v>11</v>
      </c>
      <c r="B2581" s="833" t="s">
        <v>2224</v>
      </c>
      <c r="C2581" s="833" t="s">
        <v>2230</v>
      </c>
      <c r="D2581" s="834" t="s">
        <v>4292</v>
      </c>
      <c r="E2581" s="835" t="s">
        <v>2255</v>
      </c>
      <c r="F2581" s="833" t="s">
        <v>2225</v>
      </c>
      <c r="G2581" s="833" t="s">
        <v>2600</v>
      </c>
      <c r="H2581" s="833" t="s">
        <v>606</v>
      </c>
      <c r="I2581" s="833" t="s">
        <v>2601</v>
      </c>
      <c r="J2581" s="833" t="s">
        <v>1040</v>
      </c>
      <c r="K2581" s="833" t="s">
        <v>2602</v>
      </c>
      <c r="L2581" s="836">
        <v>42.14</v>
      </c>
      <c r="M2581" s="836">
        <v>126.42</v>
      </c>
      <c r="N2581" s="833">
        <v>3</v>
      </c>
      <c r="O2581" s="837">
        <v>2</v>
      </c>
      <c r="P2581" s="836"/>
      <c r="Q2581" s="838">
        <v>0</v>
      </c>
      <c r="R2581" s="833"/>
      <c r="S2581" s="838">
        <v>0</v>
      </c>
      <c r="T2581" s="837"/>
      <c r="U2581" s="839">
        <v>0</v>
      </c>
    </row>
    <row r="2582" spans="1:21" ht="14.45" customHeight="1" x14ac:dyDescent="0.2">
      <c r="A2582" s="832">
        <v>11</v>
      </c>
      <c r="B2582" s="833" t="s">
        <v>2224</v>
      </c>
      <c r="C2582" s="833" t="s">
        <v>2230</v>
      </c>
      <c r="D2582" s="834" t="s">
        <v>4292</v>
      </c>
      <c r="E2582" s="835" t="s">
        <v>2255</v>
      </c>
      <c r="F2582" s="833" t="s">
        <v>2225</v>
      </c>
      <c r="G2582" s="833" t="s">
        <v>3615</v>
      </c>
      <c r="H2582" s="833" t="s">
        <v>606</v>
      </c>
      <c r="I2582" s="833" t="s">
        <v>3616</v>
      </c>
      <c r="J2582" s="833" t="s">
        <v>3617</v>
      </c>
      <c r="K2582" s="833" t="s">
        <v>3618</v>
      </c>
      <c r="L2582" s="836">
        <v>76.180000000000007</v>
      </c>
      <c r="M2582" s="836">
        <v>152.36000000000001</v>
      </c>
      <c r="N2582" s="833">
        <v>2</v>
      </c>
      <c r="O2582" s="837">
        <v>1</v>
      </c>
      <c r="P2582" s="836">
        <v>152.36000000000001</v>
      </c>
      <c r="Q2582" s="838">
        <v>1</v>
      </c>
      <c r="R2582" s="833">
        <v>2</v>
      </c>
      <c r="S2582" s="838">
        <v>1</v>
      </c>
      <c r="T2582" s="837">
        <v>1</v>
      </c>
      <c r="U2582" s="839">
        <v>1</v>
      </c>
    </row>
    <row r="2583" spans="1:21" ht="14.45" customHeight="1" x14ac:dyDescent="0.2">
      <c r="A2583" s="832">
        <v>11</v>
      </c>
      <c r="B2583" s="833" t="s">
        <v>2224</v>
      </c>
      <c r="C2583" s="833" t="s">
        <v>2230</v>
      </c>
      <c r="D2583" s="834" t="s">
        <v>4292</v>
      </c>
      <c r="E2583" s="835" t="s">
        <v>2255</v>
      </c>
      <c r="F2583" s="833" t="s">
        <v>2225</v>
      </c>
      <c r="G2583" s="833" t="s">
        <v>2913</v>
      </c>
      <c r="H2583" s="833" t="s">
        <v>606</v>
      </c>
      <c r="I2583" s="833" t="s">
        <v>3111</v>
      </c>
      <c r="J2583" s="833" t="s">
        <v>3112</v>
      </c>
      <c r="K2583" s="833" t="s">
        <v>990</v>
      </c>
      <c r="L2583" s="836">
        <v>111.72</v>
      </c>
      <c r="M2583" s="836">
        <v>1340.6399999999999</v>
      </c>
      <c r="N2583" s="833">
        <v>12</v>
      </c>
      <c r="O2583" s="837">
        <v>4</v>
      </c>
      <c r="P2583" s="836">
        <v>446.88</v>
      </c>
      <c r="Q2583" s="838">
        <v>0.33333333333333337</v>
      </c>
      <c r="R2583" s="833">
        <v>4</v>
      </c>
      <c r="S2583" s="838">
        <v>0.33333333333333331</v>
      </c>
      <c r="T2583" s="837">
        <v>1.5</v>
      </c>
      <c r="U2583" s="839">
        <v>0.375</v>
      </c>
    </row>
    <row r="2584" spans="1:21" ht="14.45" customHeight="1" x14ac:dyDescent="0.2">
      <c r="A2584" s="832">
        <v>11</v>
      </c>
      <c r="B2584" s="833" t="s">
        <v>2224</v>
      </c>
      <c r="C2584" s="833" t="s">
        <v>2230</v>
      </c>
      <c r="D2584" s="834" t="s">
        <v>4292</v>
      </c>
      <c r="E2584" s="835" t="s">
        <v>2255</v>
      </c>
      <c r="F2584" s="833" t="s">
        <v>2225</v>
      </c>
      <c r="G2584" s="833" t="s">
        <v>2913</v>
      </c>
      <c r="H2584" s="833" t="s">
        <v>606</v>
      </c>
      <c r="I2584" s="833" t="s">
        <v>4128</v>
      </c>
      <c r="J2584" s="833" t="s">
        <v>2915</v>
      </c>
      <c r="K2584" s="833" t="s">
        <v>4129</v>
      </c>
      <c r="L2584" s="836">
        <v>83.79</v>
      </c>
      <c r="M2584" s="836">
        <v>83.79</v>
      </c>
      <c r="N2584" s="833">
        <v>1</v>
      </c>
      <c r="O2584" s="837">
        <v>1</v>
      </c>
      <c r="P2584" s="836">
        <v>83.79</v>
      </c>
      <c r="Q2584" s="838">
        <v>1</v>
      </c>
      <c r="R2584" s="833">
        <v>1</v>
      </c>
      <c r="S2584" s="838">
        <v>1</v>
      </c>
      <c r="T2584" s="837">
        <v>1</v>
      </c>
      <c r="U2584" s="839">
        <v>1</v>
      </c>
    </row>
    <row r="2585" spans="1:21" ht="14.45" customHeight="1" x14ac:dyDescent="0.2">
      <c r="A2585" s="832">
        <v>11</v>
      </c>
      <c r="B2585" s="833" t="s">
        <v>2224</v>
      </c>
      <c r="C2585" s="833" t="s">
        <v>2230</v>
      </c>
      <c r="D2585" s="834" t="s">
        <v>4292</v>
      </c>
      <c r="E2585" s="835" t="s">
        <v>2255</v>
      </c>
      <c r="F2585" s="833" t="s">
        <v>2225</v>
      </c>
      <c r="G2585" s="833" t="s">
        <v>2913</v>
      </c>
      <c r="H2585" s="833" t="s">
        <v>606</v>
      </c>
      <c r="I2585" s="833" t="s">
        <v>3670</v>
      </c>
      <c r="J2585" s="833" t="s">
        <v>3112</v>
      </c>
      <c r="K2585" s="833" t="s">
        <v>990</v>
      </c>
      <c r="L2585" s="836">
        <v>111.72</v>
      </c>
      <c r="M2585" s="836">
        <v>111.72</v>
      </c>
      <c r="N2585" s="833">
        <v>1</v>
      </c>
      <c r="O2585" s="837">
        <v>0.5</v>
      </c>
      <c r="P2585" s="836">
        <v>111.72</v>
      </c>
      <c r="Q2585" s="838">
        <v>1</v>
      </c>
      <c r="R2585" s="833">
        <v>1</v>
      </c>
      <c r="S2585" s="838">
        <v>1</v>
      </c>
      <c r="T2585" s="837">
        <v>0.5</v>
      </c>
      <c r="U2585" s="839">
        <v>1</v>
      </c>
    </row>
    <row r="2586" spans="1:21" ht="14.45" customHeight="1" x14ac:dyDescent="0.2">
      <c r="A2586" s="832">
        <v>11</v>
      </c>
      <c r="B2586" s="833" t="s">
        <v>2224</v>
      </c>
      <c r="C2586" s="833" t="s">
        <v>2230</v>
      </c>
      <c r="D2586" s="834" t="s">
        <v>4292</v>
      </c>
      <c r="E2586" s="835" t="s">
        <v>2255</v>
      </c>
      <c r="F2586" s="833" t="s">
        <v>2225</v>
      </c>
      <c r="G2586" s="833" t="s">
        <v>2353</v>
      </c>
      <c r="H2586" s="833" t="s">
        <v>606</v>
      </c>
      <c r="I2586" s="833" t="s">
        <v>2354</v>
      </c>
      <c r="J2586" s="833" t="s">
        <v>2355</v>
      </c>
      <c r="K2586" s="833" t="s">
        <v>2356</v>
      </c>
      <c r="L2586" s="836">
        <v>132.97999999999999</v>
      </c>
      <c r="M2586" s="836">
        <v>7845.82</v>
      </c>
      <c r="N2586" s="833">
        <v>59</v>
      </c>
      <c r="O2586" s="837">
        <v>17.5</v>
      </c>
      <c r="P2586" s="836">
        <v>4255.3599999999997</v>
      </c>
      <c r="Q2586" s="838">
        <v>0.5423728813559322</v>
      </c>
      <c r="R2586" s="833">
        <v>32</v>
      </c>
      <c r="S2586" s="838">
        <v>0.5423728813559322</v>
      </c>
      <c r="T2586" s="837">
        <v>10</v>
      </c>
      <c r="U2586" s="839">
        <v>0.5714285714285714</v>
      </c>
    </row>
    <row r="2587" spans="1:21" ht="14.45" customHeight="1" x14ac:dyDescent="0.2">
      <c r="A2587" s="832">
        <v>11</v>
      </c>
      <c r="B2587" s="833" t="s">
        <v>2224</v>
      </c>
      <c r="C2587" s="833" t="s">
        <v>2230</v>
      </c>
      <c r="D2587" s="834" t="s">
        <v>4292</v>
      </c>
      <c r="E2587" s="835" t="s">
        <v>2255</v>
      </c>
      <c r="F2587" s="833" t="s">
        <v>2225</v>
      </c>
      <c r="G2587" s="833" t="s">
        <v>2426</v>
      </c>
      <c r="H2587" s="833" t="s">
        <v>606</v>
      </c>
      <c r="I2587" s="833" t="s">
        <v>2927</v>
      </c>
      <c r="J2587" s="833" t="s">
        <v>2428</v>
      </c>
      <c r="K2587" s="833" t="s">
        <v>2928</v>
      </c>
      <c r="L2587" s="836">
        <v>586.96</v>
      </c>
      <c r="M2587" s="836">
        <v>586.96</v>
      </c>
      <c r="N2587" s="833">
        <v>1</v>
      </c>
      <c r="O2587" s="837">
        <v>1</v>
      </c>
      <c r="P2587" s="836"/>
      <c r="Q2587" s="838">
        <v>0</v>
      </c>
      <c r="R2587" s="833"/>
      <c r="S2587" s="838">
        <v>0</v>
      </c>
      <c r="T2587" s="837"/>
      <c r="U2587" s="839">
        <v>0</v>
      </c>
    </row>
    <row r="2588" spans="1:21" ht="14.45" customHeight="1" x14ac:dyDescent="0.2">
      <c r="A2588" s="832">
        <v>11</v>
      </c>
      <c r="B2588" s="833" t="s">
        <v>2224</v>
      </c>
      <c r="C2588" s="833" t="s">
        <v>2230</v>
      </c>
      <c r="D2588" s="834" t="s">
        <v>4292</v>
      </c>
      <c r="E2588" s="835" t="s">
        <v>2255</v>
      </c>
      <c r="F2588" s="833" t="s">
        <v>2225</v>
      </c>
      <c r="G2588" s="833" t="s">
        <v>2606</v>
      </c>
      <c r="H2588" s="833" t="s">
        <v>650</v>
      </c>
      <c r="I2588" s="833" t="s">
        <v>2610</v>
      </c>
      <c r="J2588" s="833" t="s">
        <v>2611</v>
      </c>
      <c r="K2588" s="833" t="s">
        <v>2612</v>
      </c>
      <c r="L2588" s="836">
        <v>426.03</v>
      </c>
      <c r="M2588" s="836">
        <v>426.03</v>
      </c>
      <c r="N2588" s="833">
        <v>1</v>
      </c>
      <c r="O2588" s="837">
        <v>1</v>
      </c>
      <c r="P2588" s="836">
        <v>426.03</v>
      </c>
      <c r="Q2588" s="838">
        <v>1</v>
      </c>
      <c r="R2588" s="833">
        <v>1</v>
      </c>
      <c r="S2588" s="838">
        <v>1</v>
      </c>
      <c r="T2588" s="837">
        <v>1</v>
      </c>
      <c r="U2588" s="839">
        <v>1</v>
      </c>
    </row>
    <row r="2589" spans="1:21" ht="14.45" customHeight="1" x14ac:dyDescent="0.2">
      <c r="A2589" s="832">
        <v>11</v>
      </c>
      <c r="B2589" s="833" t="s">
        <v>2224</v>
      </c>
      <c r="C2589" s="833" t="s">
        <v>2230</v>
      </c>
      <c r="D2589" s="834" t="s">
        <v>4292</v>
      </c>
      <c r="E2589" s="835" t="s">
        <v>2255</v>
      </c>
      <c r="F2589" s="833" t="s">
        <v>2225</v>
      </c>
      <c r="G2589" s="833" t="s">
        <v>4130</v>
      </c>
      <c r="H2589" s="833" t="s">
        <v>606</v>
      </c>
      <c r="I2589" s="833" t="s">
        <v>4131</v>
      </c>
      <c r="J2589" s="833" t="s">
        <v>4132</v>
      </c>
      <c r="K2589" s="833" t="s">
        <v>4133</v>
      </c>
      <c r="L2589" s="836">
        <v>73.150000000000006</v>
      </c>
      <c r="M2589" s="836">
        <v>292.60000000000002</v>
      </c>
      <c r="N2589" s="833">
        <v>4</v>
      </c>
      <c r="O2589" s="837">
        <v>1</v>
      </c>
      <c r="P2589" s="836"/>
      <c r="Q2589" s="838">
        <v>0</v>
      </c>
      <c r="R2589" s="833"/>
      <c r="S2589" s="838">
        <v>0</v>
      </c>
      <c r="T2589" s="837"/>
      <c r="U2589" s="839">
        <v>0</v>
      </c>
    </row>
    <row r="2590" spans="1:21" ht="14.45" customHeight="1" x14ac:dyDescent="0.2">
      <c r="A2590" s="832">
        <v>11</v>
      </c>
      <c r="B2590" s="833" t="s">
        <v>2224</v>
      </c>
      <c r="C2590" s="833" t="s">
        <v>2230</v>
      </c>
      <c r="D2590" s="834" t="s">
        <v>4292</v>
      </c>
      <c r="E2590" s="835" t="s">
        <v>2255</v>
      </c>
      <c r="F2590" s="833" t="s">
        <v>2225</v>
      </c>
      <c r="G2590" s="833" t="s">
        <v>4134</v>
      </c>
      <c r="H2590" s="833" t="s">
        <v>606</v>
      </c>
      <c r="I2590" s="833" t="s">
        <v>4135</v>
      </c>
      <c r="J2590" s="833" t="s">
        <v>4136</v>
      </c>
      <c r="K2590" s="833" t="s">
        <v>4137</v>
      </c>
      <c r="L2590" s="836">
        <v>0</v>
      </c>
      <c r="M2590" s="836">
        <v>0</v>
      </c>
      <c r="N2590" s="833">
        <v>1</v>
      </c>
      <c r="O2590" s="837">
        <v>1</v>
      </c>
      <c r="P2590" s="836">
        <v>0</v>
      </c>
      <c r="Q2590" s="838"/>
      <c r="R2590" s="833">
        <v>1</v>
      </c>
      <c r="S2590" s="838">
        <v>1</v>
      </c>
      <c r="T2590" s="837">
        <v>1</v>
      </c>
      <c r="U2590" s="839">
        <v>1</v>
      </c>
    </row>
    <row r="2591" spans="1:21" ht="14.45" customHeight="1" x14ac:dyDescent="0.2">
      <c r="A2591" s="832">
        <v>11</v>
      </c>
      <c r="B2591" s="833" t="s">
        <v>2224</v>
      </c>
      <c r="C2591" s="833" t="s">
        <v>2230</v>
      </c>
      <c r="D2591" s="834" t="s">
        <v>4292</v>
      </c>
      <c r="E2591" s="835" t="s">
        <v>2255</v>
      </c>
      <c r="F2591" s="833" t="s">
        <v>2225</v>
      </c>
      <c r="G2591" s="833" t="s">
        <v>3767</v>
      </c>
      <c r="H2591" s="833" t="s">
        <v>650</v>
      </c>
      <c r="I2591" s="833" t="s">
        <v>4138</v>
      </c>
      <c r="J2591" s="833" t="s">
        <v>4139</v>
      </c>
      <c r="K2591" s="833" t="s">
        <v>3770</v>
      </c>
      <c r="L2591" s="836">
        <v>7119.15</v>
      </c>
      <c r="M2591" s="836">
        <v>42714.899999999994</v>
      </c>
      <c r="N2591" s="833">
        <v>6</v>
      </c>
      <c r="O2591" s="837">
        <v>0.5</v>
      </c>
      <c r="P2591" s="836">
        <v>42714.899999999994</v>
      </c>
      <c r="Q2591" s="838">
        <v>1</v>
      </c>
      <c r="R2591" s="833">
        <v>6</v>
      </c>
      <c r="S2591" s="838">
        <v>1</v>
      </c>
      <c r="T2591" s="837">
        <v>0.5</v>
      </c>
      <c r="U2591" s="839">
        <v>1</v>
      </c>
    </row>
    <row r="2592" spans="1:21" ht="14.45" customHeight="1" x14ac:dyDescent="0.2">
      <c r="A2592" s="832">
        <v>11</v>
      </c>
      <c r="B2592" s="833" t="s">
        <v>2224</v>
      </c>
      <c r="C2592" s="833" t="s">
        <v>2230</v>
      </c>
      <c r="D2592" s="834" t="s">
        <v>4292</v>
      </c>
      <c r="E2592" s="835" t="s">
        <v>2255</v>
      </c>
      <c r="F2592" s="833" t="s">
        <v>2225</v>
      </c>
      <c r="G2592" s="833" t="s">
        <v>3767</v>
      </c>
      <c r="H2592" s="833" t="s">
        <v>606</v>
      </c>
      <c r="I2592" s="833" t="s">
        <v>3768</v>
      </c>
      <c r="J2592" s="833" t="s">
        <v>3769</v>
      </c>
      <c r="K2592" s="833" t="s">
        <v>3770</v>
      </c>
      <c r="L2592" s="836">
        <v>7119.15</v>
      </c>
      <c r="M2592" s="836">
        <v>35595.75</v>
      </c>
      <c r="N2592" s="833">
        <v>5</v>
      </c>
      <c r="O2592" s="837">
        <v>1.5</v>
      </c>
      <c r="P2592" s="836">
        <v>35595.75</v>
      </c>
      <c r="Q2592" s="838">
        <v>1</v>
      </c>
      <c r="R2592" s="833">
        <v>5</v>
      </c>
      <c r="S2592" s="838">
        <v>1</v>
      </c>
      <c r="T2592" s="837">
        <v>1.5</v>
      </c>
      <c r="U2592" s="839">
        <v>1</v>
      </c>
    </row>
    <row r="2593" spans="1:21" ht="14.45" customHeight="1" x14ac:dyDescent="0.2">
      <c r="A2593" s="832">
        <v>11</v>
      </c>
      <c r="B2593" s="833" t="s">
        <v>2224</v>
      </c>
      <c r="C2593" s="833" t="s">
        <v>2230</v>
      </c>
      <c r="D2593" s="834" t="s">
        <v>4292</v>
      </c>
      <c r="E2593" s="835" t="s">
        <v>2255</v>
      </c>
      <c r="F2593" s="833" t="s">
        <v>2225</v>
      </c>
      <c r="G2593" s="833" t="s">
        <v>2625</v>
      </c>
      <c r="H2593" s="833" t="s">
        <v>606</v>
      </c>
      <c r="I2593" s="833" t="s">
        <v>2626</v>
      </c>
      <c r="J2593" s="833" t="s">
        <v>724</v>
      </c>
      <c r="K2593" s="833" t="s">
        <v>1115</v>
      </c>
      <c r="L2593" s="836">
        <v>38.56</v>
      </c>
      <c r="M2593" s="836">
        <v>192.8</v>
      </c>
      <c r="N2593" s="833">
        <v>5</v>
      </c>
      <c r="O2593" s="837">
        <v>3</v>
      </c>
      <c r="P2593" s="836">
        <v>154.24</v>
      </c>
      <c r="Q2593" s="838">
        <v>0.8</v>
      </c>
      <c r="R2593" s="833">
        <v>4</v>
      </c>
      <c r="S2593" s="838">
        <v>0.8</v>
      </c>
      <c r="T2593" s="837">
        <v>2</v>
      </c>
      <c r="U2593" s="839">
        <v>0.66666666666666663</v>
      </c>
    </row>
    <row r="2594" spans="1:21" ht="14.45" customHeight="1" x14ac:dyDescent="0.2">
      <c r="A2594" s="832">
        <v>11</v>
      </c>
      <c r="B2594" s="833" t="s">
        <v>2224</v>
      </c>
      <c r="C2594" s="833" t="s">
        <v>2230</v>
      </c>
      <c r="D2594" s="834" t="s">
        <v>4292</v>
      </c>
      <c r="E2594" s="835" t="s">
        <v>2255</v>
      </c>
      <c r="F2594" s="833" t="s">
        <v>2225</v>
      </c>
      <c r="G2594" s="833" t="s">
        <v>2430</v>
      </c>
      <c r="H2594" s="833" t="s">
        <v>650</v>
      </c>
      <c r="I2594" s="833" t="s">
        <v>2096</v>
      </c>
      <c r="J2594" s="833" t="s">
        <v>2097</v>
      </c>
      <c r="K2594" s="833" t="s">
        <v>2098</v>
      </c>
      <c r="L2594" s="836">
        <v>70.48</v>
      </c>
      <c r="M2594" s="836">
        <v>70.48</v>
      </c>
      <c r="N2594" s="833">
        <v>1</v>
      </c>
      <c r="O2594" s="837">
        <v>0.5</v>
      </c>
      <c r="P2594" s="836">
        <v>70.48</v>
      </c>
      <c r="Q2594" s="838">
        <v>1</v>
      </c>
      <c r="R2594" s="833">
        <v>1</v>
      </c>
      <c r="S2594" s="838">
        <v>1</v>
      </c>
      <c r="T2594" s="837">
        <v>0.5</v>
      </c>
      <c r="U2594" s="839">
        <v>1</v>
      </c>
    </row>
    <row r="2595" spans="1:21" ht="14.45" customHeight="1" x14ac:dyDescent="0.2">
      <c r="A2595" s="832">
        <v>11</v>
      </c>
      <c r="B2595" s="833" t="s">
        <v>2224</v>
      </c>
      <c r="C2595" s="833" t="s">
        <v>2230</v>
      </c>
      <c r="D2595" s="834" t="s">
        <v>4292</v>
      </c>
      <c r="E2595" s="835" t="s">
        <v>2255</v>
      </c>
      <c r="F2595" s="833" t="s">
        <v>2225</v>
      </c>
      <c r="G2595" s="833" t="s">
        <v>4140</v>
      </c>
      <c r="H2595" s="833" t="s">
        <v>606</v>
      </c>
      <c r="I2595" s="833" t="s">
        <v>4141</v>
      </c>
      <c r="J2595" s="833" t="s">
        <v>4142</v>
      </c>
      <c r="K2595" s="833" t="s">
        <v>4143</v>
      </c>
      <c r="L2595" s="836">
        <v>1353.85</v>
      </c>
      <c r="M2595" s="836">
        <v>2707.7</v>
      </c>
      <c r="N2595" s="833">
        <v>2</v>
      </c>
      <c r="O2595" s="837">
        <v>1.5</v>
      </c>
      <c r="P2595" s="836">
        <v>2707.7</v>
      </c>
      <c r="Q2595" s="838">
        <v>1</v>
      </c>
      <c r="R2595" s="833">
        <v>2</v>
      </c>
      <c r="S2595" s="838">
        <v>1</v>
      </c>
      <c r="T2595" s="837">
        <v>1.5</v>
      </c>
      <c r="U2595" s="839">
        <v>1</v>
      </c>
    </row>
    <row r="2596" spans="1:21" ht="14.45" customHeight="1" x14ac:dyDescent="0.2">
      <c r="A2596" s="832">
        <v>11</v>
      </c>
      <c r="B2596" s="833" t="s">
        <v>2224</v>
      </c>
      <c r="C2596" s="833" t="s">
        <v>2230</v>
      </c>
      <c r="D2596" s="834" t="s">
        <v>4292</v>
      </c>
      <c r="E2596" s="835" t="s">
        <v>2255</v>
      </c>
      <c r="F2596" s="833" t="s">
        <v>2225</v>
      </c>
      <c r="G2596" s="833" t="s">
        <v>3113</v>
      </c>
      <c r="H2596" s="833" t="s">
        <v>650</v>
      </c>
      <c r="I2596" s="833" t="s">
        <v>4144</v>
      </c>
      <c r="J2596" s="833" t="s">
        <v>676</v>
      </c>
      <c r="K2596" s="833" t="s">
        <v>1308</v>
      </c>
      <c r="L2596" s="836">
        <v>58.52</v>
      </c>
      <c r="M2596" s="836">
        <v>117.04</v>
      </c>
      <c r="N2596" s="833">
        <v>2</v>
      </c>
      <c r="O2596" s="837">
        <v>1</v>
      </c>
      <c r="P2596" s="836"/>
      <c r="Q2596" s="838">
        <v>0</v>
      </c>
      <c r="R2596" s="833"/>
      <c r="S2596" s="838">
        <v>0</v>
      </c>
      <c r="T2596" s="837"/>
      <c r="U2596" s="839">
        <v>0</v>
      </c>
    </row>
    <row r="2597" spans="1:21" ht="14.45" customHeight="1" x14ac:dyDescent="0.2">
      <c r="A2597" s="832">
        <v>11</v>
      </c>
      <c r="B2597" s="833" t="s">
        <v>2224</v>
      </c>
      <c r="C2597" s="833" t="s">
        <v>2230</v>
      </c>
      <c r="D2597" s="834" t="s">
        <v>4292</v>
      </c>
      <c r="E2597" s="835" t="s">
        <v>2255</v>
      </c>
      <c r="F2597" s="833" t="s">
        <v>2225</v>
      </c>
      <c r="G2597" s="833" t="s">
        <v>2273</v>
      </c>
      <c r="H2597" s="833" t="s">
        <v>650</v>
      </c>
      <c r="I2597" s="833" t="s">
        <v>1819</v>
      </c>
      <c r="J2597" s="833" t="s">
        <v>765</v>
      </c>
      <c r="K2597" s="833" t="s">
        <v>1820</v>
      </c>
      <c r="L2597" s="836">
        <v>368.16</v>
      </c>
      <c r="M2597" s="836">
        <v>736.32</v>
      </c>
      <c r="N2597" s="833">
        <v>2</v>
      </c>
      <c r="O2597" s="837">
        <v>2</v>
      </c>
      <c r="P2597" s="836">
        <v>368.16</v>
      </c>
      <c r="Q2597" s="838">
        <v>0.5</v>
      </c>
      <c r="R2597" s="833">
        <v>1</v>
      </c>
      <c r="S2597" s="838">
        <v>0.5</v>
      </c>
      <c r="T2597" s="837">
        <v>1</v>
      </c>
      <c r="U2597" s="839">
        <v>0.5</v>
      </c>
    </row>
    <row r="2598" spans="1:21" ht="14.45" customHeight="1" x14ac:dyDescent="0.2">
      <c r="A2598" s="832">
        <v>11</v>
      </c>
      <c r="B2598" s="833" t="s">
        <v>2224</v>
      </c>
      <c r="C2598" s="833" t="s">
        <v>2230</v>
      </c>
      <c r="D2598" s="834" t="s">
        <v>4292</v>
      </c>
      <c r="E2598" s="835" t="s">
        <v>2255</v>
      </c>
      <c r="F2598" s="833" t="s">
        <v>2225</v>
      </c>
      <c r="G2598" s="833" t="s">
        <v>2273</v>
      </c>
      <c r="H2598" s="833" t="s">
        <v>650</v>
      </c>
      <c r="I2598" s="833" t="s">
        <v>2296</v>
      </c>
      <c r="J2598" s="833" t="s">
        <v>771</v>
      </c>
      <c r="K2598" s="833" t="s">
        <v>2297</v>
      </c>
      <c r="L2598" s="836">
        <v>1385.62</v>
      </c>
      <c r="M2598" s="836">
        <v>2771.24</v>
      </c>
      <c r="N2598" s="833">
        <v>2</v>
      </c>
      <c r="O2598" s="837">
        <v>0.5</v>
      </c>
      <c r="P2598" s="836">
        <v>2771.24</v>
      </c>
      <c r="Q2598" s="838">
        <v>1</v>
      </c>
      <c r="R2598" s="833">
        <v>2</v>
      </c>
      <c r="S2598" s="838">
        <v>1</v>
      </c>
      <c r="T2598" s="837">
        <v>0.5</v>
      </c>
      <c r="U2598" s="839">
        <v>1</v>
      </c>
    </row>
    <row r="2599" spans="1:21" ht="14.45" customHeight="1" x14ac:dyDescent="0.2">
      <c r="A2599" s="832">
        <v>11</v>
      </c>
      <c r="B2599" s="833" t="s">
        <v>2224</v>
      </c>
      <c r="C2599" s="833" t="s">
        <v>2230</v>
      </c>
      <c r="D2599" s="834" t="s">
        <v>4292</v>
      </c>
      <c r="E2599" s="835" t="s">
        <v>2255</v>
      </c>
      <c r="F2599" s="833" t="s">
        <v>2225</v>
      </c>
      <c r="G2599" s="833" t="s">
        <v>2273</v>
      </c>
      <c r="H2599" s="833" t="s">
        <v>650</v>
      </c>
      <c r="I2599" s="833" t="s">
        <v>1821</v>
      </c>
      <c r="J2599" s="833" t="s">
        <v>765</v>
      </c>
      <c r="K2599" s="833" t="s">
        <v>1822</v>
      </c>
      <c r="L2599" s="836">
        <v>736.33</v>
      </c>
      <c r="M2599" s="836">
        <v>122967.11000000015</v>
      </c>
      <c r="N2599" s="833">
        <v>167</v>
      </c>
      <c r="O2599" s="837">
        <v>57.5</v>
      </c>
      <c r="P2599" s="836">
        <v>98668.220000000147</v>
      </c>
      <c r="Q2599" s="838">
        <v>0.80239520958083854</v>
      </c>
      <c r="R2599" s="833">
        <v>134</v>
      </c>
      <c r="S2599" s="838">
        <v>0.80239520958083832</v>
      </c>
      <c r="T2599" s="837">
        <v>47.5</v>
      </c>
      <c r="U2599" s="839">
        <v>0.82608695652173914</v>
      </c>
    </row>
    <row r="2600" spans="1:21" ht="14.45" customHeight="1" x14ac:dyDescent="0.2">
      <c r="A2600" s="832">
        <v>11</v>
      </c>
      <c r="B2600" s="833" t="s">
        <v>2224</v>
      </c>
      <c r="C2600" s="833" t="s">
        <v>2230</v>
      </c>
      <c r="D2600" s="834" t="s">
        <v>4292</v>
      </c>
      <c r="E2600" s="835" t="s">
        <v>2255</v>
      </c>
      <c r="F2600" s="833" t="s">
        <v>2225</v>
      </c>
      <c r="G2600" s="833" t="s">
        <v>2273</v>
      </c>
      <c r="H2600" s="833" t="s">
        <v>650</v>
      </c>
      <c r="I2600" s="833" t="s">
        <v>1825</v>
      </c>
      <c r="J2600" s="833" t="s">
        <v>765</v>
      </c>
      <c r="K2600" s="833" t="s">
        <v>1826</v>
      </c>
      <c r="L2600" s="836">
        <v>490.89</v>
      </c>
      <c r="M2600" s="836">
        <v>12272.25</v>
      </c>
      <c r="N2600" s="833">
        <v>25</v>
      </c>
      <c r="O2600" s="837">
        <v>8.5</v>
      </c>
      <c r="P2600" s="836">
        <v>8345.130000000001</v>
      </c>
      <c r="Q2600" s="838">
        <v>0.68</v>
      </c>
      <c r="R2600" s="833">
        <v>17</v>
      </c>
      <c r="S2600" s="838">
        <v>0.68</v>
      </c>
      <c r="T2600" s="837">
        <v>6</v>
      </c>
      <c r="U2600" s="839">
        <v>0.70588235294117652</v>
      </c>
    </row>
    <row r="2601" spans="1:21" ht="14.45" customHeight="1" x14ac:dyDescent="0.2">
      <c r="A2601" s="832">
        <v>11</v>
      </c>
      <c r="B2601" s="833" t="s">
        <v>2224</v>
      </c>
      <c r="C2601" s="833" t="s">
        <v>2230</v>
      </c>
      <c r="D2601" s="834" t="s">
        <v>4292</v>
      </c>
      <c r="E2601" s="835" t="s">
        <v>2255</v>
      </c>
      <c r="F2601" s="833" t="s">
        <v>2225</v>
      </c>
      <c r="G2601" s="833" t="s">
        <v>2273</v>
      </c>
      <c r="H2601" s="833" t="s">
        <v>650</v>
      </c>
      <c r="I2601" s="833" t="s">
        <v>1823</v>
      </c>
      <c r="J2601" s="833" t="s">
        <v>765</v>
      </c>
      <c r="K2601" s="833" t="s">
        <v>1824</v>
      </c>
      <c r="L2601" s="836">
        <v>1154.68</v>
      </c>
      <c r="M2601" s="836">
        <v>3464.04</v>
      </c>
      <c r="N2601" s="833">
        <v>3</v>
      </c>
      <c r="O2601" s="837">
        <v>0.5</v>
      </c>
      <c r="P2601" s="836">
        <v>3464.04</v>
      </c>
      <c r="Q2601" s="838">
        <v>1</v>
      </c>
      <c r="R2601" s="833">
        <v>3</v>
      </c>
      <c r="S2601" s="838">
        <v>1</v>
      </c>
      <c r="T2601" s="837">
        <v>0.5</v>
      </c>
      <c r="U2601" s="839">
        <v>1</v>
      </c>
    </row>
    <row r="2602" spans="1:21" ht="14.45" customHeight="1" x14ac:dyDescent="0.2">
      <c r="A2602" s="832">
        <v>11</v>
      </c>
      <c r="B2602" s="833" t="s">
        <v>2224</v>
      </c>
      <c r="C2602" s="833" t="s">
        <v>2230</v>
      </c>
      <c r="D2602" s="834" t="s">
        <v>4292</v>
      </c>
      <c r="E2602" s="835" t="s">
        <v>2255</v>
      </c>
      <c r="F2602" s="833" t="s">
        <v>2225</v>
      </c>
      <c r="G2602" s="833" t="s">
        <v>2273</v>
      </c>
      <c r="H2602" s="833" t="s">
        <v>650</v>
      </c>
      <c r="I2602" s="833" t="s">
        <v>1817</v>
      </c>
      <c r="J2602" s="833" t="s">
        <v>765</v>
      </c>
      <c r="K2602" s="833" t="s">
        <v>1818</v>
      </c>
      <c r="L2602" s="836">
        <v>923.74</v>
      </c>
      <c r="M2602" s="836">
        <v>14779.84</v>
      </c>
      <c r="N2602" s="833">
        <v>16</v>
      </c>
      <c r="O2602" s="837">
        <v>8.5</v>
      </c>
      <c r="P2602" s="836">
        <v>9237.4</v>
      </c>
      <c r="Q2602" s="838">
        <v>0.625</v>
      </c>
      <c r="R2602" s="833">
        <v>10</v>
      </c>
      <c r="S2602" s="838">
        <v>0.625</v>
      </c>
      <c r="T2602" s="837">
        <v>5.5</v>
      </c>
      <c r="U2602" s="839">
        <v>0.6470588235294118</v>
      </c>
    </row>
    <row r="2603" spans="1:21" ht="14.45" customHeight="1" x14ac:dyDescent="0.2">
      <c r="A2603" s="832">
        <v>11</v>
      </c>
      <c r="B2603" s="833" t="s">
        <v>2224</v>
      </c>
      <c r="C2603" s="833" t="s">
        <v>2230</v>
      </c>
      <c r="D2603" s="834" t="s">
        <v>4292</v>
      </c>
      <c r="E2603" s="835" t="s">
        <v>2255</v>
      </c>
      <c r="F2603" s="833" t="s">
        <v>2225</v>
      </c>
      <c r="G2603" s="833" t="s">
        <v>2627</v>
      </c>
      <c r="H2603" s="833" t="s">
        <v>606</v>
      </c>
      <c r="I2603" s="833" t="s">
        <v>4145</v>
      </c>
      <c r="J2603" s="833" t="s">
        <v>4146</v>
      </c>
      <c r="K2603" s="833" t="s">
        <v>4147</v>
      </c>
      <c r="L2603" s="836">
        <v>0</v>
      </c>
      <c r="M2603" s="836">
        <v>0</v>
      </c>
      <c r="N2603" s="833">
        <v>1</v>
      </c>
      <c r="O2603" s="837">
        <v>0.5</v>
      </c>
      <c r="P2603" s="836">
        <v>0</v>
      </c>
      <c r="Q2603" s="838"/>
      <c r="R2603" s="833">
        <v>1</v>
      </c>
      <c r="S2603" s="838">
        <v>1</v>
      </c>
      <c r="T2603" s="837">
        <v>0.5</v>
      </c>
      <c r="U2603" s="839">
        <v>1</v>
      </c>
    </row>
    <row r="2604" spans="1:21" ht="14.45" customHeight="1" x14ac:dyDescent="0.2">
      <c r="A2604" s="832">
        <v>11</v>
      </c>
      <c r="B2604" s="833" t="s">
        <v>2224</v>
      </c>
      <c r="C2604" s="833" t="s">
        <v>2230</v>
      </c>
      <c r="D2604" s="834" t="s">
        <v>4292</v>
      </c>
      <c r="E2604" s="835" t="s">
        <v>2255</v>
      </c>
      <c r="F2604" s="833" t="s">
        <v>2225</v>
      </c>
      <c r="G2604" s="833" t="s">
        <v>2335</v>
      </c>
      <c r="H2604" s="833" t="s">
        <v>606</v>
      </c>
      <c r="I2604" s="833" t="s">
        <v>2635</v>
      </c>
      <c r="J2604" s="833" t="s">
        <v>668</v>
      </c>
      <c r="K2604" s="833" t="s">
        <v>2636</v>
      </c>
      <c r="L2604" s="836">
        <v>17.62</v>
      </c>
      <c r="M2604" s="836">
        <v>88.1</v>
      </c>
      <c r="N2604" s="833">
        <v>5</v>
      </c>
      <c r="O2604" s="837">
        <v>4.5</v>
      </c>
      <c r="P2604" s="836">
        <v>35.24</v>
      </c>
      <c r="Q2604" s="838">
        <v>0.4</v>
      </c>
      <c r="R2604" s="833">
        <v>2</v>
      </c>
      <c r="S2604" s="838">
        <v>0.4</v>
      </c>
      <c r="T2604" s="837">
        <v>2</v>
      </c>
      <c r="U2604" s="839">
        <v>0.44444444444444442</v>
      </c>
    </row>
    <row r="2605" spans="1:21" ht="14.45" customHeight="1" x14ac:dyDescent="0.2">
      <c r="A2605" s="832">
        <v>11</v>
      </c>
      <c r="B2605" s="833" t="s">
        <v>2224</v>
      </c>
      <c r="C2605" s="833" t="s">
        <v>2230</v>
      </c>
      <c r="D2605" s="834" t="s">
        <v>4292</v>
      </c>
      <c r="E2605" s="835" t="s">
        <v>2255</v>
      </c>
      <c r="F2605" s="833" t="s">
        <v>2225</v>
      </c>
      <c r="G2605" s="833" t="s">
        <v>2335</v>
      </c>
      <c r="H2605" s="833" t="s">
        <v>606</v>
      </c>
      <c r="I2605" s="833" t="s">
        <v>2336</v>
      </c>
      <c r="J2605" s="833" t="s">
        <v>668</v>
      </c>
      <c r="K2605" s="833" t="s">
        <v>2337</v>
      </c>
      <c r="L2605" s="836">
        <v>35.25</v>
      </c>
      <c r="M2605" s="836">
        <v>2855.25</v>
      </c>
      <c r="N2605" s="833">
        <v>81</v>
      </c>
      <c r="O2605" s="837">
        <v>66</v>
      </c>
      <c r="P2605" s="836">
        <v>1163.25</v>
      </c>
      <c r="Q2605" s="838">
        <v>0.40740740740740738</v>
      </c>
      <c r="R2605" s="833">
        <v>33</v>
      </c>
      <c r="S2605" s="838">
        <v>0.40740740740740738</v>
      </c>
      <c r="T2605" s="837">
        <v>26.5</v>
      </c>
      <c r="U2605" s="839">
        <v>0.40151515151515149</v>
      </c>
    </row>
    <row r="2606" spans="1:21" ht="14.45" customHeight="1" x14ac:dyDescent="0.2">
      <c r="A2606" s="832">
        <v>11</v>
      </c>
      <c r="B2606" s="833" t="s">
        <v>2224</v>
      </c>
      <c r="C2606" s="833" t="s">
        <v>2230</v>
      </c>
      <c r="D2606" s="834" t="s">
        <v>4292</v>
      </c>
      <c r="E2606" s="835" t="s">
        <v>2255</v>
      </c>
      <c r="F2606" s="833" t="s">
        <v>2225</v>
      </c>
      <c r="G2606" s="833" t="s">
        <v>2335</v>
      </c>
      <c r="H2606" s="833" t="s">
        <v>606</v>
      </c>
      <c r="I2606" s="833" t="s">
        <v>2357</v>
      </c>
      <c r="J2606" s="833" t="s">
        <v>668</v>
      </c>
      <c r="K2606" s="833" t="s">
        <v>2358</v>
      </c>
      <c r="L2606" s="836">
        <v>35.25</v>
      </c>
      <c r="M2606" s="836">
        <v>387.75</v>
      </c>
      <c r="N2606" s="833">
        <v>11</v>
      </c>
      <c r="O2606" s="837">
        <v>9</v>
      </c>
      <c r="P2606" s="836">
        <v>246.75</v>
      </c>
      <c r="Q2606" s="838">
        <v>0.63636363636363635</v>
      </c>
      <c r="R2606" s="833">
        <v>7</v>
      </c>
      <c r="S2606" s="838">
        <v>0.63636363636363635</v>
      </c>
      <c r="T2606" s="837">
        <v>5.5</v>
      </c>
      <c r="U2606" s="839">
        <v>0.61111111111111116</v>
      </c>
    </row>
    <row r="2607" spans="1:21" ht="14.45" customHeight="1" x14ac:dyDescent="0.2">
      <c r="A2607" s="832">
        <v>11</v>
      </c>
      <c r="B2607" s="833" t="s">
        <v>2224</v>
      </c>
      <c r="C2607" s="833" t="s">
        <v>2230</v>
      </c>
      <c r="D2607" s="834" t="s">
        <v>4292</v>
      </c>
      <c r="E2607" s="835" t="s">
        <v>2255</v>
      </c>
      <c r="F2607" s="833" t="s">
        <v>2225</v>
      </c>
      <c r="G2607" s="833" t="s">
        <v>4009</v>
      </c>
      <c r="H2607" s="833" t="s">
        <v>606</v>
      </c>
      <c r="I2607" s="833" t="s">
        <v>4010</v>
      </c>
      <c r="J2607" s="833" t="s">
        <v>4011</v>
      </c>
      <c r="K2607" s="833" t="s">
        <v>4012</v>
      </c>
      <c r="L2607" s="836">
        <v>78.33</v>
      </c>
      <c r="M2607" s="836">
        <v>156.66</v>
      </c>
      <c r="N2607" s="833">
        <v>2</v>
      </c>
      <c r="O2607" s="837">
        <v>1</v>
      </c>
      <c r="P2607" s="836">
        <v>156.66</v>
      </c>
      <c r="Q2607" s="838">
        <v>1</v>
      </c>
      <c r="R2607" s="833">
        <v>2</v>
      </c>
      <c r="S2607" s="838">
        <v>1</v>
      </c>
      <c r="T2607" s="837">
        <v>1</v>
      </c>
      <c r="U2607" s="839">
        <v>1</v>
      </c>
    </row>
    <row r="2608" spans="1:21" ht="14.45" customHeight="1" x14ac:dyDescent="0.2">
      <c r="A2608" s="832">
        <v>11</v>
      </c>
      <c r="B2608" s="833" t="s">
        <v>2224</v>
      </c>
      <c r="C2608" s="833" t="s">
        <v>2230</v>
      </c>
      <c r="D2608" s="834" t="s">
        <v>4292</v>
      </c>
      <c r="E2608" s="835" t="s">
        <v>2255</v>
      </c>
      <c r="F2608" s="833" t="s">
        <v>2225</v>
      </c>
      <c r="G2608" s="833" t="s">
        <v>2816</v>
      </c>
      <c r="H2608" s="833" t="s">
        <v>606</v>
      </c>
      <c r="I2608" s="833" t="s">
        <v>3882</v>
      </c>
      <c r="J2608" s="833" t="s">
        <v>778</v>
      </c>
      <c r="K2608" s="833" t="s">
        <v>3883</v>
      </c>
      <c r="L2608" s="836">
        <v>16.12</v>
      </c>
      <c r="M2608" s="836">
        <v>16.12</v>
      </c>
      <c r="N2608" s="833">
        <v>1</v>
      </c>
      <c r="O2608" s="837">
        <v>1</v>
      </c>
      <c r="P2608" s="836">
        <v>16.12</v>
      </c>
      <c r="Q2608" s="838">
        <v>1</v>
      </c>
      <c r="R2608" s="833">
        <v>1</v>
      </c>
      <c r="S2608" s="838">
        <v>1</v>
      </c>
      <c r="T2608" s="837">
        <v>1</v>
      </c>
      <c r="U2608" s="839">
        <v>1</v>
      </c>
    </row>
    <row r="2609" spans="1:21" ht="14.45" customHeight="1" x14ac:dyDescent="0.2">
      <c r="A2609" s="832">
        <v>11</v>
      </c>
      <c r="B2609" s="833" t="s">
        <v>2224</v>
      </c>
      <c r="C2609" s="833" t="s">
        <v>2230</v>
      </c>
      <c r="D2609" s="834" t="s">
        <v>4292</v>
      </c>
      <c r="E2609" s="835" t="s">
        <v>2255</v>
      </c>
      <c r="F2609" s="833" t="s">
        <v>2225</v>
      </c>
      <c r="G2609" s="833" t="s">
        <v>2816</v>
      </c>
      <c r="H2609" s="833" t="s">
        <v>606</v>
      </c>
      <c r="I2609" s="833" t="s">
        <v>3344</v>
      </c>
      <c r="J2609" s="833" t="s">
        <v>778</v>
      </c>
      <c r="K2609" s="833" t="s">
        <v>3345</v>
      </c>
      <c r="L2609" s="836">
        <v>57.64</v>
      </c>
      <c r="M2609" s="836">
        <v>115.28</v>
      </c>
      <c r="N2609" s="833">
        <v>2</v>
      </c>
      <c r="O2609" s="837">
        <v>1</v>
      </c>
      <c r="P2609" s="836">
        <v>115.28</v>
      </c>
      <c r="Q2609" s="838">
        <v>1</v>
      </c>
      <c r="R2609" s="833">
        <v>2</v>
      </c>
      <c r="S2609" s="838">
        <v>1</v>
      </c>
      <c r="T2609" s="837">
        <v>1</v>
      </c>
      <c r="U2609" s="839">
        <v>1</v>
      </c>
    </row>
    <row r="2610" spans="1:21" ht="14.45" customHeight="1" x14ac:dyDescent="0.2">
      <c r="A2610" s="832">
        <v>11</v>
      </c>
      <c r="B2610" s="833" t="s">
        <v>2224</v>
      </c>
      <c r="C2610" s="833" t="s">
        <v>2230</v>
      </c>
      <c r="D2610" s="834" t="s">
        <v>4292</v>
      </c>
      <c r="E2610" s="835" t="s">
        <v>2255</v>
      </c>
      <c r="F2610" s="833" t="s">
        <v>2225</v>
      </c>
      <c r="G2610" s="833" t="s">
        <v>2816</v>
      </c>
      <c r="H2610" s="833" t="s">
        <v>606</v>
      </c>
      <c r="I2610" s="833" t="s">
        <v>3344</v>
      </c>
      <c r="J2610" s="833" t="s">
        <v>778</v>
      </c>
      <c r="K2610" s="833" t="s">
        <v>3345</v>
      </c>
      <c r="L2610" s="836">
        <v>32.25</v>
      </c>
      <c r="M2610" s="836">
        <v>32.25</v>
      </c>
      <c r="N2610" s="833">
        <v>1</v>
      </c>
      <c r="O2610" s="837">
        <v>0.5</v>
      </c>
      <c r="P2610" s="836">
        <v>32.25</v>
      </c>
      <c r="Q2610" s="838">
        <v>1</v>
      </c>
      <c r="R2610" s="833">
        <v>1</v>
      </c>
      <c r="S2610" s="838">
        <v>1</v>
      </c>
      <c r="T2610" s="837">
        <v>0.5</v>
      </c>
      <c r="U2610" s="839">
        <v>1</v>
      </c>
    </row>
    <row r="2611" spans="1:21" ht="14.45" customHeight="1" x14ac:dyDescent="0.2">
      <c r="A2611" s="832">
        <v>11</v>
      </c>
      <c r="B2611" s="833" t="s">
        <v>2224</v>
      </c>
      <c r="C2611" s="833" t="s">
        <v>2230</v>
      </c>
      <c r="D2611" s="834" t="s">
        <v>4292</v>
      </c>
      <c r="E2611" s="835" t="s">
        <v>2255</v>
      </c>
      <c r="F2611" s="833" t="s">
        <v>2225</v>
      </c>
      <c r="G2611" s="833" t="s">
        <v>2816</v>
      </c>
      <c r="H2611" s="833" t="s">
        <v>606</v>
      </c>
      <c r="I2611" s="833" t="s">
        <v>3674</v>
      </c>
      <c r="J2611" s="833" t="s">
        <v>778</v>
      </c>
      <c r="K2611" s="833" t="s">
        <v>3675</v>
      </c>
      <c r="L2611" s="836">
        <v>16.12</v>
      </c>
      <c r="M2611" s="836">
        <v>16.12</v>
      </c>
      <c r="N2611" s="833">
        <v>1</v>
      </c>
      <c r="O2611" s="837">
        <v>0.5</v>
      </c>
      <c r="P2611" s="836">
        <v>16.12</v>
      </c>
      <c r="Q2611" s="838">
        <v>1</v>
      </c>
      <c r="R2611" s="833">
        <v>1</v>
      </c>
      <c r="S2611" s="838">
        <v>1</v>
      </c>
      <c r="T2611" s="837">
        <v>0.5</v>
      </c>
      <c r="U2611" s="839">
        <v>1</v>
      </c>
    </row>
    <row r="2612" spans="1:21" ht="14.45" customHeight="1" x14ac:dyDescent="0.2">
      <c r="A2612" s="832">
        <v>11</v>
      </c>
      <c r="B2612" s="833" t="s">
        <v>2224</v>
      </c>
      <c r="C2612" s="833" t="s">
        <v>2230</v>
      </c>
      <c r="D2612" s="834" t="s">
        <v>4292</v>
      </c>
      <c r="E2612" s="835" t="s">
        <v>2255</v>
      </c>
      <c r="F2612" s="833" t="s">
        <v>2225</v>
      </c>
      <c r="G2612" s="833" t="s">
        <v>2820</v>
      </c>
      <c r="H2612" s="833" t="s">
        <v>650</v>
      </c>
      <c r="I2612" s="833" t="s">
        <v>1960</v>
      </c>
      <c r="J2612" s="833" t="s">
        <v>787</v>
      </c>
      <c r="K2612" s="833" t="s">
        <v>1961</v>
      </c>
      <c r="L2612" s="836">
        <v>0</v>
      </c>
      <c r="M2612" s="836">
        <v>0</v>
      </c>
      <c r="N2612" s="833">
        <v>1</v>
      </c>
      <c r="O2612" s="837">
        <v>0.5</v>
      </c>
      <c r="P2612" s="836">
        <v>0</v>
      </c>
      <c r="Q2612" s="838"/>
      <c r="R2612" s="833">
        <v>1</v>
      </c>
      <c r="S2612" s="838">
        <v>1</v>
      </c>
      <c r="T2612" s="837">
        <v>0.5</v>
      </c>
      <c r="U2612" s="839">
        <v>1</v>
      </c>
    </row>
    <row r="2613" spans="1:21" ht="14.45" customHeight="1" x14ac:dyDescent="0.2">
      <c r="A2613" s="832">
        <v>11</v>
      </c>
      <c r="B2613" s="833" t="s">
        <v>2224</v>
      </c>
      <c r="C2613" s="833" t="s">
        <v>2230</v>
      </c>
      <c r="D2613" s="834" t="s">
        <v>4292</v>
      </c>
      <c r="E2613" s="835" t="s">
        <v>2255</v>
      </c>
      <c r="F2613" s="833" t="s">
        <v>2225</v>
      </c>
      <c r="G2613" s="833" t="s">
        <v>2820</v>
      </c>
      <c r="H2613" s="833" t="s">
        <v>650</v>
      </c>
      <c r="I2613" s="833" t="s">
        <v>2821</v>
      </c>
      <c r="J2613" s="833" t="s">
        <v>1347</v>
      </c>
      <c r="K2613" s="833" t="s">
        <v>2822</v>
      </c>
      <c r="L2613" s="836">
        <v>0</v>
      </c>
      <c r="M2613" s="836">
        <v>0</v>
      </c>
      <c r="N2613" s="833">
        <v>1</v>
      </c>
      <c r="O2613" s="837">
        <v>0.5</v>
      </c>
      <c r="P2613" s="836">
        <v>0</v>
      </c>
      <c r="Q2613" s="838"/>
      <c r="R2613" s="833">
        <v>1</v>
      </c>
      <c r="S2613" s="838">
        <v>1</v>
      </c>
      <c r="T2613" s="837">
        <v>0.5</v>
      </c>
      <c r="U2613" s="839">
        <v>1</v>
      </c>
    </row>
    <row r="2614" spans="1:21" ht="14.45" customHeight="1" x14ac:dyDescent="0.2">
      <c r="A2614" s="832">
        <v>11</v>
      </c>
      <c r="B2614" s="833" t="s">
        <v>2224</v>
      </c>
      <c r="C2614" s="833" t="s">
        <v>2230</v>
      </c>
      <c r="D2614" s="834" t="s">
        <v>4292</v>
      </c>
      <c r="E2614" s="835" t="s">
        <v>2255</v>
      </c>
      <c r="F2614" s="833" t="s">
        <v>2225</v>
      </c>
      <c r="G2614" s="833" t="s">
        <v>2823</v>
      </c>
      <c r="H2614" s="833" t="s">
        <v>650</v>
      </c>
      <c r="I2614" s="833" t="s">
        <v>2042</v>
      </c>
      <c r="J2614" s="833" t="s">
        <v>2040</v>
      </c>
      <c r="K2614" s="833" t="s">
        <v>2043</v>
      </c>
      <c r="L2614" s="836">
        <v>57.6</v>
      </c>
      <c r="M2614" s="836">
        <v>115.2</v>
      </c>
      <c r="N2614" s="833">
        <v>2</v>
      </c>
      <c r="O2614" s="837">
        <v>1</v>
      </c>
      <c r="P2614" s="836">
        <v>57.6</v>
      </c>
      <c r="Q2614" s="838">
        <v>0.5</v>
      </c>
      <c r="R2614" s="833">
        <v>1</v>
      </c>
      <c r="S2614" s="838">
        <v>0.5</v>
      </c>
      <c r="T2614" s="837">
        <v>0.5</v>
      </c>
      <c r="U2614" s="839">
        <v>0.5</v>
      </c>
    </row>
    <row r="2615" spans="1:21" ht="14.45" customHeight="1" x14ac:dyDescent="0.2">
      <c r="A2615" s="832">
        <v>11</v>
      </c>
      <c r="B2615" s="833" t="s">
        <v>2224</v>
      </c>
      <c r="C2615" s="833" t="s">
        <v>2230</v>
      </c>
      <c r="D2615" s="834" t="s">
        <v>4292</v>
      </c>
      <c r="E2615" s="835" t="s">
        <v>2255</v>
      </c>
      <c r="F2615" s="833" t="s">
        <v>2225</v>
      </c>
      <c r="G2615" s="833" t="s">
        <v>2823</v>
      </c>
      <c r="H2615" s="833" t="s">
        <v>650</v>
      </c>
      <c r="I2615" s="833" t="s">
        <v>2039</v>
      </c>
      <c r="J2615" s="833" t="s">
        <v>2040</v>
      </c>
      <c r="K2615" s="833" t="s">
        <v>2041</v>
      </c>
      <c r="L2615" s="836">
        <v>16.12</v>
      </c>
      <c r="M2615" s="836">
        <v>16.12</v>
      </c>
      <c r="N2615" s="833">
        <v>1</v>
      </c>
      <c r="O2615" s="837">
        <v>1</v>
      </c>
      <c r="P2615" s="836"/>
      <c r="Q2615" s="838">
        <v>0</v>
      </c>
      <c r="R2615" s="833"/>
      <c r="S2615" s="838">
        <v>0</v>
      </c>
      <c r="T2615" s="837"/>
      <c r="U2615" s="839">
        <v>0</v>
      </c>
    </row>
    <row r="2616" spans="1:21" ht="14.45" customHeight="1" x14ac:dyDescent="0.2">
      <c r="A2616" s="832">
        <v>11</v>
      </c>
      <c r="B2616" s="833" t="s">
        <v>2224</v>
      </c>
      <c r="C2616" s="833" t="s">
        <v>2230</v>
      </c>
      <c r="D2616" s="834" t="s">
        <v>4292</v>
      </c>
      <c r="E2616" s="835" t="s">
        <v>2255</v>
      </c>
      <c r="F2616" s="833" t="s">
        <v>2225</v>
      </c>
      <c r="G2616" s="833" t="s">
        <v>2823</v>
      </c>
      <c r="H2616" s="833" t="s">
        <v>606</v>
      </c>
      <c r="I2616" s="833" t="s">
        <v>4148</v>
      </c>
      <c r="J2616" s="833" t="s">
        <v>4149</v>
      </c>
      <c r="K2616" s="833" t="s">
        <v>4150</v>
      </c>
      <c r="L2616" s="836">
        <v>32.25</v>
      </c>
      <c r="M2616" s="836">
        <v>32.25</v>
      </c>
      <c r="N2616" s="833">
        <v>1</v>
      </c>
      <c r="O2616" s="837">
        <v>1</v>
      </c>
      <c r="P2616" s="836">
        <v>32.25</v>
      </c>
      <c r="Q2616" s="838">
        <v>1</v>
      </c>
      <c r="R2616" s="833">
        <v>1</v>
      </c>
      <c r="S2616" s="838">
        <v>1</v>
      </c>
      <c r="T2616" s="837">
        <v>1</v>
      </c>
      <c r="U2616" s="839">
        <v>1</v>
      </c>
    </row>
    <row r="2617" spans="1:21" ht="14.45" customHeight="1" x14ac:dyDescent="0.2">
      <c r="A2617" s="832">
        <v>11</v>
      </c>
      <c r="B2617" s="833" t="s">
        <v>2224</v>
      </c>
      <c r="C2617" s="833" t="s">
        <v>2230</v>
      </c>
      <c r="D2617" s="834" t="s">
        <v>4292</v>
      </c>
      <c r="E2617" s="835" t="s">
        <v>2255</v>
      </c>
      <c r="F2617" s="833" t="s">
        <v>2225</v>
      </c>
      <c r="G2617" s="833" t="s">
        <v>2436</v>
      </c>
      <c r="H2617" s="833" t="s">
        <v>606</v>
      </c>
      <c r="I2617" s="833" t="s">
        <v>2437</v>
      </c>
      <c r="J2617" s="833" t="s">
        <v>2438</v>
      </c>
      <c r="K2617" s="833" t="s">
        <v>2439</v>
      </c>
      <c r="L2617" s="836">
        <v>218.62</v>
      </c>
      <c r="M2617" s="836">
        <v>655.86</v>
      </c>
      <c r="N2617" s="833">
        <v>3</v>
      </c>
      <c r="O2617" s="837">
        <v>1.5</v>
      </c>
      <c r="P2617" s="836"/>
      <c r="Q2617" s="838">
        <v>0</v>
      </c>
      <c r="R2617" s="833"/>
      <c r="S2617" s="838">
        <v>0</v>
      </c>
      <c r="T2617" s="837"/>
      <c r="U2617" s="839">
        <v>0</v>
      </c>
    </row>
    <row r="2618" spans="1:21" ht="14.45" customHeight="1" x14ac:dyDescent="0.2">
      <c r="A2618" s="832">
        <v>11</v>
      </c>
      <c r="B2618" s="833" t="s">
        <v>2224</v>
      </c>
      <c r="C2618" s="833" t="s">
        <v>2230</v>
      </c>
      <c r="D2618" s="834" t="s">
        <v>4292</v>
      </c>
      <c r="E2618" s="835" t="s">
        <v>2255</v>
      </c>
      <c r="F2618" s="833" t="s">
        <v>2225</v>
      </c>
      <c r="G2618" s="833" t="s">
        <v>3424</v>
      </c>
      <c r="H2618" s="833" t="s">
        <v>606</v>
      </c>
      <c r="I2618" s="833" t="s">
        <v>3425</v>
      </c>
      <c r="J2618" s="833" t="s">
        <v>3426</v>
      </c>
      <c r="K2618" s="833" t="s">
        <v>3427</v>
      </c>
      <c r="L2618" s="836">
        <v>80.2</v>
      </c>
      <c r="M2618" s="836">
        <v>80.2</v>
      </c>
      <c r="N2618" s="833">
        <v>1</v>
      </c>
      <c r="O2618" s="837">
        <v>1</v>
      </c>
      <c r="P2618" s="836"/>
      <c r="Q2618" s="838">
        <v>0</v>
      </c>
      <c r="R2618" s="833"/>
      <c r="S2618" s="838">
        <v>0</v>
      </c>
      <c r="T2618" s="837"/>
      <c r="U2618" s="839">
        <v>0</v>
      </c>
    </row>
    <row r="2619" spans="1:21" ht="14.45" customHeight="1" x14ac:dyDescent="0.2">
      <c r="A2619" s="832">
        <v>11</v>
      </c>
      <c r="B2619" s="833" t="s">
        <v>2224</v>
      </c>
      <c r="C2619" s="833" t="s">
        <v>2230</v>
      </c>
      <c r="D2619" s="834" t="s">
        <v>4292</v>
      </c>
      <c r="E2619" s="835" t="s">
        <v>2255</v>
      </c>
      <c r="F2619" s="833" t="s">
        <v>2225</v>
      </c>
      <c r="G2619" s="833" t="s">
        <v>3424</v>
      </c>
      <c r="H2619" s="833" t="s">
        <v>606</v>
      </c>
      <c r="I2619" s="833" t="s">
        <v>4151</v>
      </c>
      <c r="J2619" s="833" t="s">
        <v>4152</v>
      </c>
      <c r="K2619" s="833" t="s">
        <v>4153</v>
      </c>
      <c r="L2619" s="836">
        <v>53.47</v>
      </c>
      <c r="M2619" s="836">
        <v>53.47</v>
      </c>
      <c r="N2619" s="833">
        <v>1</v>
      </c>
      <c r="O2619" s="837">
        <v>0.5</v>
      </c>
      <c r="P2619" s="836"/>
      <c r="Q2619" s="838">
        <v>0</v>
      </c>
      <c r="R2619" s="833"/>
      <c r="S2619" s="838">
        <v>0</v>
      </c>
      <c r="T2619" s="837"/>
      <c r="U2619" s="839">
        <v>0</v>
      </c>
    </row>
    <row r="2620" spans="1:21" ht="14.45" customHeight="1" x14ac:dyDescent="0.2">
      <c r="A2620" s="832">
        <v>11</v>
      </c>
      <c r="B2620" s="833" t="s">
        <v>2224</v>
      </c>
      <c r="C2620" s="833" t="s">
        <v>2230</v>
      </c>
      <c r="D2620" s="834" t="s">
        <v>4292</v>
      </c>
      <c r="E2620" s="835" t="s">
        <v>2255</v>
      </c>
      <c r="F2620" s="833" t="s">
        <v>2225</v>
      </c>
      <c r="G2620" s="833" t="s">
        <v>2966</v>
      </c>
      <c r="H2620" s="833" t="s">
        <v>606</v>
      </c>
      <c r="I2620" s="833" t="s">
        <v>3346</v>
      </c>
      <c r="J2620" s="833" t="s">
        <v>928</v>
      </c>
      <c r="K2620" s="833" t="s">
        <v>3347</v>
      </c>
      <c r="L2620" s="836">
        <v>128.69999999999999</v>
      </c>
      <c r="M2620" s="836">
        <v>128.69999999999999</v>
      </c>
      <c r="N2620" s="833">
        <v>1</v>
      </c>
      <c r="O2620" s="837">
        <v>1</v>
      </c>
      <c r="P2620" s="836">
        <v>128.69999999999999</v>
      </c>
      <c r="Q2620" s="838">
        <v>1</v>
      </c>
      <c r="R2620" s="833">
        <v>1</v>
      </c>
      <c r="S2620" s="838">
        <v>1</v>
      </c>
      <c r="T2620" s="837">
        <v>1</v>
      </c>
      <c r="U2620" s="839">
        <v>1</v>
      </c>
    </row>
    <row r="2621" spans="1:21" ht="14.45" customHeight="1" x14ac:dyDescent="0.2">
      <c r="A2621" s="832">
        <v>11</v>
      </c>
      <c r="B2621" s="833" t="s">
        <v>2224</v>
      </c>
      <c r="C2621" s="833" t="s">
        <v>2230</v>
      </c>
      <c r="D2621" s="834" t="s">
        <v>4292</v>
      </c>
      <c r="E2621" s="835" t="s">
        <v>2255</v>
      </c>
      <c r="F2621" s="833" t="s">
        <v>2225</v>
      </c>
      <c r="G2621" s="833" t="s">
        <v>4154</v>
      </c>
      <c r="H2621" s="833" t="s">
        <v>606</v>
      </c>
      <c r="I2621" s="833" t="s">
        <v>4155</v>
      </c>
      <c r="J2621" s="833" t="s">
        <v>1364</v>
      </c>
      <c r="K2621" s="833" t="s">
        <v>667</v>
      </c>
      <c r="L2621" s="836">
        <v>0</v>
      </c>
      <c r="M2621" s="836">
        <v>0</v>
      </c>
      <c r="N2621" s="833">
        <v>1</v>
      </c>
      <c r="O2621" s="837">
        <v>0.5</v>
      </c>
      <c r="P2621" s="836">
        <v>0</v>
      </c>
      <c r="Q2621" s="838"/>
      <c r="R2621" s="833">
        <v>1</v>
      </c>
      <c r="S2621" s="838">
        <v>1</v>
      </c>
      <c r="T2621" s="837">
        <v>0.5</v>
      </c>
      <c r="U2621" s="839">
        <v>1</v>
      </c>
    </row>
    <row r="2622" spans="1:21" ht="14.45" customHeight="1" x14ac:dyDescent="0.2">
      <c r="A2622" s="832">
        <v>11</v>
      </c>
      <c r="B2622" s="833" t="s">
        <v>2224</v>
      </c>
      <c r="C2622" s="833" t="s">
        <v>2230</v>
      </c>
      <c r="D2622" s="834" t="s">
        <v>4292</v>
      </c>
      <c r="E2622" s="835" t="s">
        <v>2255</v>
      </c>
      <c r="F2622" s="833" t="s">
        <v>2225</v>
      </c>
      <c r="G2622" s="833" t="s">
        <v>2317</v>
      </c>
      <c r="H2622" s="833" t="s">
        <v>650</v>
      </c>
      <c r="I2622" s="833" t="s">
        <v>1908</v>
      </c>
      <c r="J2622" s="833" t="s">
        <v>874</v>
      </c>
      <c r="K2622" s="833" t="s">
        <v>876</v>
      </c>
      <c r="L2622" s="836">
        <v>0</v>
      </c>
      <c r="M2622" s="836">
        <v>0</v>
      </c>
      <c r="N2622" s="833">
        <v>77</v>
      </c>
      <c r="O2622" s="837">
        <v>51</v>
      </c>
      <c r="P2622" s="836">
        <v>0</v>
      </c>
      <c r="Q2622" s="838"/>
      <c r="R2622" s="833">
        <v>60</v>
      </c>
      <c r="S2622" s="838">
        <v>0.77922077922077926</v>
      </c>
      <c r="T2622" s="837">
        <v>37.5</v>
      </c>
      <c r="U2622" s="839">
        <v>0.73529411764705888</v>
      </c>
    </row>
    <row r="2623" spans="1:21" ht="14.45" customHeight="1" x14ac:dyDescent="0.2">
      <c r="A2623" s="832">
        <v>11</v>
      </c>
      <c r="B2623" s="833" t="s">
        <v>2224</v>
      </c>
      <c r="C2623" s="833" t="s">
        <v>2230</v>
      </c>
      <c r="D2623" s="834" t="s">
        <v>4292</v>
      </c>
      <c r="E2623" s="835" t="s">
        <v>2255</v>
      </c>
      <c r="F2623" s="833" t="s">
        <v>2225</v>
      </c>
      <c r="G2623" s="833" t="s">
        <v>2440</v>
      </c>
      <c r="H2623" s="833" t="s">
        <v>606</v>
      </c>
      <c r="I2623" s="833" t="s">
        <v>2441</v>
      </c>
      <c r="J2623" s="833" t="s">
        <v>1053</v>
      </c>
      <c r="K2623" s="833" t="s">
        <v>2442</v>
      </c>
      <c r="L2623" s="836">
        <v>42.54</v>
      </c>
      <c r="M2623" s="836">
        <v>2594.94</v>
      </c>
      <c r="N2623" s="833">
        <v>61</v>
      </c>
      <c r="O2623" s="837">
        <v>5.5</v>
      </c>
      <c r="P2623" s="836">
        <v>638.1</v>
      </c>
      <c r="Q2623" s="838">
        <v>0.24590163934426229</v>
      </c>
      <c r="R2623" s="833">
        <v>15</v>
      </c>
      <c r="S2623" s="838">
        <v>0.24590163934426229</v>
      </c>
      <c r="T2623" s="837">
        <v>2</v>
      </c>
      <c r="U2623" s="839">
        <v>0.36363636363636365</v>
      </c>
    </row>
    <row r="2624" spans="1:21" ht="14.45" customHeight="1" x14ac:dyDescent="0.2">
      <c r="A2624" s="832">
        <v>11</v>
      </c>
      <c r="B2624" s="833" t="s">
        <v>2224</v>
      </c>
      <c r="C2624" s="833" t="s">
        <v>2230</v>
      </c>
      <c r="D2624" s="834" t="s">
        <v>4292</v>
      </c>
      <c r="E2624" s="835" t="s">
        <v>2255</v>
      </c>
      <c r="F2624" s="833" t="s">
        <v>2225</v>
      </c>
      <c r="G2624" s="833" t="s">
        <v>2440</v>
      </c>
      <c r="H2624" s="833" t="s">
        <v>606</v>
      </c>
      <c r="I2624" s="833" t="s">
        <v>2831</v>
      </c>
      <c r="J2624" s="833" t="s">
        <v>1311</v>
      </c>
      <c r="K2624" s="833" t="s">
        <v>1312</v>
      </c>
      <c r="L2624" s="836">
        <v>59.56</v>
      </c>
      <c r="M2624" s="836">
        <v>2084.6</v>
      </c>
      <c r="N2624" s="833">
        <v>35</v>
      </c>
      <c r="O2624" s="837">
        <v>7.5</v>
      </c>
      <c r="P2624" s="836">
        <v>774.28000000000009</v>
      </c>
      <c r="Q2624" s="838">
        <v>0.3714285714285715</v>
      </c>
      <c r="R2624" s="833">
        <v>13</v>
      </c>
      <c r="S2624" s="838">
        <v>0.37142857142857144</v>
      </c>
      <c r="T2624" s="837">
        <v>5</v>
      </c>
      <c r="U2624" s="839">
        <v>0.66666666666666663</v>
      </c>
    </row>
    <row r="2625" spans="1:21" ht="14.45" customHeight="1" x14ac:dyDescent="0.2">
      <c r="A2625" s="832">
        <v>11</v>
      </c>
      <c r="B2625" s="833" t="s">
        <v>2224</v>
      </c>
      <c r="C2625" s="833" t="s">
        <v>2230</v>
      </c>
      <c r="D2625" s="834" t="s">
        <v>4292</v>
      </c>
      <c r="E2625" s="835" t="s">
        <v>2255</v>
      </c>
      <c r="F2625" s="833" t="s">
        <v>2225</v>
      </c>
      <c r="G2625" s="833" t="s">
        <v>4013</v>
      </c>
      <c r="H2625" s="833" t="s">
        <v>606</v>
      </c>
      <c r="I2625" s="833" t="s">
        <v>4156</v>
      </c>
      <c r="J2625" s="833" t="s">
        <v>4015</v>
      </c>
      <c r="K2625" s="833" t="s">
        <v>4157</v>
      </c>
      <c r="L2625" s="836">
        <v>60.39</v>
      </c>
      <c r="M2625" s="836">
        <v>60.39</v>
      </c>
      <c r="N2625" s="833">
        <v>1</v>
      </c>
      <c r="O2625" s="837">
        <v>1</v>
      </c>
      <c r="P2625" s="836"/>
      <c r="Q2625" s="838">
        <v>0</v>
      </c>
      <c r="R2625" s="833"/>
      <c r="S2625" s="838">
        <v>0</v>
      </c>
      <c r="T2625" s="837"/>
      <c r="U2625" s="839">
        <v>0</v>
      </c>
    </row>
    <row r="2626" spans="1:21" ht="14.45" customHeight="1" x14ac:dyDescent="0.2">
      <c r="A2626" s="832">
        <v>11</v>
      </c>
      <c r="B2626" s="833" t="s">
        <v>2224</v>
      </c>
      <c r="C2626" s="833" t="s">
        <v>2230</v>
      </c>
      <c r="D2626" s="834" t="s">
        <v>4292</v>
      </c>
      <c r="E2626" s="835" t="s">
        <v>2255</v>
      </c>
      <c r="F2626" s="833" t="s">
        <v>2225</v>
      </c>
      <c r="G2626" s="833" t="s">
        <v>2298</v>
      </c>
      <c r="H2626" s="833" t="s">
        <v>606</v>
      </c>
      <c r="I2626" s="833" t="s">
        <v>3707</v>
      </c>
      <c r="J2626" s="833" t="s">
        <v>957</v>
      </c>
      <c r="K2626" s="833" t="s">
        <v>2390</v>
      </c>
      <c r="L2626" s="836">
        <v>156.61000000000001</v>
      </c>
      <c r="M2626" s="836">
        <v>156.61000000000001</v>
      </c>
      <c r="N2626" s="833">
        <v>1</v>
      </c>
      <c r="O2626" s="837">
        <v>0.5</v>
      </c>
      <c r="P2626" s="836">
        <v>156.61000000000001</v>
      </c>
      <c r="Q2626" s="838">
        <v>1</v>
      </c>
      <c r="R2626" s="833">
        <v>1</v>
      </c>
      <c r="S2626" s="838">
        <v>1</v>
      </c>
      <c r="T2626" s="837">
        <v>0.5</v>
      </c>
      <c r="U2626" s="839">
        <v>1</v>
      </c>
    </row>
    <row r="2627" spans="1:21" ht="14.45" customHeight="1" x14ac:dyDescent="0.2">
      <c r="A2627" s="832">
        <v>11</v>
      </c>
      <c r="B2627" s="833" t="s">
        <v>2224</v>
      </c>
      <c r="C2627" s="833" t="s">
        <v>2230</v>
      </c>
      <c r="D2627" s="834" t="s">
        <v>4292</v>
      </c>
      <c r="E2627" s="835" t="s">
        <v>2255</v>
      </c>
      <c r="F2627" s="833" t="s">
        <v>2225</v>
      </c>
      <c r="G2627" s="833" t="s">
        <v>2298</v>
      </c>
      <c r="H2627" s="833" t="s">
        <v>606</v>
      </c>
      <c r="I2627" s="833" t="s">
        <v>2443</v>
      </c>
      <c r="J2627" s="833" t="s">
        <v>2300</v>
      </c>
      <c r="K2627" s="833" t="s">
        <v>2444</v>
      </c>
      <c r="L2627" s="836">
        <v>93.96</v>
      </c>
      <c r="M2627" s="836">
        <v>93.96</v>
      </c>
      <c r="N2627" s="833">
        <v>1</v>
      </c>
      <c r="O2627" s="837">
        <v>1</v>
      </c>
      <c r="P2627" s="836"/>
      <c r="Q2627" s="838">
        <v>0</v>
      </c>
      <c r="R2627" s="833"/>
      <c r="S2627" s="838">
        <v>0</v>
      </c>
      <c r="T2627" s="837"/>
      <c r="U2627" s="839">
        <v>0</v>
      </c>
    </row>
    <row r="2628" spans="1:21" ht="14.45" customHeight="1" x14ac:dyDescent="0.2">
      <c r="A2628" s="832">
        <v>11</v>
      </c>
      <c r="B2628" s="833" t="s">
        <v>2224</v>
      </c>
      <c r="C2628" s="833" t="s">
        <v>2230</v>
      </c>
      <c r="D2628" s="834" t="s">
        <v>4292</v>
      </c>
      <c r="E2628" s="835" t="s">
        <v>2255</v>
      </c>
      <c r="F2628" s="833" t="s">
        <v>2225</v>
      </c>
      <c r="G2628" s="833" t="s">
        <v>2298</v>
      </c>
      <c r="H2628" s="833" t="s">
        <v>606</v>
      </c>
      <c r="I2628" s="833" t="s">
        <v>2832</v>
      </c>
      <c r="J2628" s="833" t="s">
        <v>2833</v>
      </c>
      <c r="K2628" s="833" t="s">
        <v>2834</v>
      </c>
      <c r="L2628" s="836">
        <v>320.55</v>
      </c>
      <c r="M2628" s="836">
        <v>320.55</v>
      </c>
      <c r="N2628" s="833">
        <v>1</v>
      </c>
      <c r="O2628" s="837">
        <v>0.5</v>
      </c>
      <c r="P2628" s="836">
        <v>320.55</v>
      </c>
      <c r="Q2628" s="838">
        <v>1</v>
      </c>
      <c r="R2628" s="833">
        <v>1</v>
      </c>
      <c r="S2628" s="838">
        <v>1</v>
      </c>
      <c r="T2628" s="837">
        <v>0.5</v>
      </c>
      <c r="U2628" s="839">
        <v>1</v>
      </c>
    </row>
    <row r="2629" spans="1:21" ht="14.45" customHeight="1" x14ac:dyDescent="0.2">
      <c r="A2629" s="832">
        <v>11</v>
      </c>
      <c r="B2629" s="833" t="s">
        <v>2224</v>
      </c>
      <c r="C2629" s="833" t="s">
        <v>2230</v>
      </c>
      <c r="D2629" s="834" t="s">
        <v>4292</v>
      </c>
      <c r="E2629" s="835" t="s">
        <v>2255</v>
      </c>
      <c r="F2629" s="833" t="s">
        <v>2225</v>
      </c>
      <c r="G2629" s="833" t="s">
        <v>2298</v>
      </c>
      <c r="H2629" s="833" t="s">
        <v>606</v>
      </c>
      <c r="I2629" s="833" t="s">
        <v>2445</v>
      </c>
      <c r="J2629" s="833" t="s">
        <v>2300</v>
      </c>
      <c r="K2629" s="833" t="s">
        <v>2446</v>
      </c>
      <c r="L2629" s="836">
        <v>100.17</v>
      </c>
      <c r="M2629" s="836">
        <v>100.17</v>
      </c>
      <c r="N2629" s="833">
        <v>1</v>
      </c>
      <c r="O2629" s="837">
        <v>0.5</v>
      </c>
      <c r="P2629" s="836">
        <v>100.17</v>
      </c>
      <c r="Q2629" s="838">
        <v>1</v>
      </c>
      <c r="R2629" s="833">
        <v>1</v>
      </c>
      <c r="S2629" s="838">
        <v>1</v>
      </c>
      <c r="T2629" s="837">
        <v>0.5</v>
      </c>
      <c r="U2629" s="839">
        <v>1</v>
      </c>
    </row>
    <row r="2630" spans="1:21" ht="14.45" customHeight="1" x14ac:dyDescent="0.2">
      <c r="A2630" s="832">
        <v>11</v>
      </c>
      <c r="B2630" s="833" t="s">
        <v>2224</v>
      </c>
      <c r="C2630" s="833" t="s">
        <v>2230</v>
      </c>
      <c r="D2630" s="834" t="s">
        <v>4292</v>
      </c>
      <c r="E2630" s="835" t="s">
        <v>2255</v>
      </c>
      <c r="F2630" s="833" t="s">
        <v>2225</v>
      </c>
      <c r="G2630" s="833" t="s">
        <v>2298</v>
      </c>
      <c r="H2630" s="833" t="s">
        <v>606</v>
      </c>
      <c r="I2630" s="833" t="s">
        <v>4082</v>
      </c>
      <c r="J2630" s="833" t="s">
        <v>3633</v>
      </c>
      <c r="K2630" s="833" t="s">
        <v>3453</v>
      </c>
      <c r="L2630" s="836">
        <v>100.17</v>
      </c>
      <c r="M2630" s="836">
        <v>100.17</v>
      </c>
      <c r="N2630" s="833">
        <v>1</v>
      </c>
      <c r="O2630" s="837">
        <v>0.5</v>
      </c>
      <c r="P2630" s="836"/>
      <c r="Q2630" s="838">
        <v>0</v>
      </c>
      <c r="R2630" s="833"/>
      <c r="S2630" s="838">
        <v>0</v>
      </c>
      <c r="T2630" s="837"/>
      <c r="U2630" s="839">
        <v>0</v>
      </c>
    </row>
    <row r="2631" spans="1:21" ht="14.45" customHeight="1" x14ac:dyDescent="0.2">
      <c r="A2631" s="832">
        <v>11</v>
      </c>
      <c r="B2631" s="833" t="s">
        <v>2224</v>
      </c>
      <c r="C2631" s="833" t="s">
        <v>2230</v>
      </c>
      <c r="D2631" s="834" t="s">
        <v>4292</v>
      </c>
      <c r="E2631" s="835" t="s">
        <v>2255</v>
      </c>
      <c r="F2631" s="833" t="s">
        <v>2225</v>
      </c>
      <c r="G2631" s="833" t="s">
        <v>3185</v>
      </c>
      <c r="H2631" s="833" t="s">
        <v>606</v>
      </c>
      <c r="I2631" s="833" t="s">
        <v>3795</v>
      </c>
      <c r="J2631" s="833" t="s">
        <v>3796</v>
      </c>
      <c r="K2631" s="833" t="s">
        <v>3797</v>
      </c>
      <c r="L2631" s="836">
        <v>57.19</v>
      </c>
      <c r="M2631" s="836">
        <v>57.19</v>
      </c>
      <c r="N2631" s="833">
        <v>1</v>
      </c>
      <c r="O2631" s="837">
        <v>0.5</v>
      </c>
      <c r="P2631" s="836"/>
      <c r="Q2631" s="838">
        <v>0</v>
      </c>
      <c r="R2631" s="833"/>
      <c r="S2631" s="838">
        <v>0</v>
      </c>
      <c r="T2631" s="837"/>
      <c r="U2631" s="839">
        <v>0</v>
      </c>
    </row>
    <row r="2632" spans="1:21" ht="14.45" customHeight="1" x14ac:dyDescent="0.2">
      <c r="A2632" s="832">
        <v>11</v>
      </c>
      <c r="B2632" s="833" t="s">
        <v>2224</v>
      </c>
      <c r="C2632" s="833" t="s">
        <v>2230</v>
      </c>
      <c r="D2632" s="834" t="s">
        <v>4292</v>
      </c>
      <c r="E2632" s="835" t="s">
        <v>2255</v>
      </c>
      <c r="F2632" s="833" t="s">
        <v>2225</v>
      </c>
      <c r="G2632" s="833" t="s">
        <v>2447</v>
      </c>
      <c r="H2632" s="833" t="s">
        <v>606</v>
      </c>
      <c r="I2632" s="833" t="s">
        <v>2657</v>
      </c>
      <c r="J2632" s="833" t="s">
        <v>2452</v>
      </c>
      <c r="K2632" s="833" t="s">
        <v>2658</v>
      </c>
      <c r="L2632" s="836">
        <v>387.73</v>
      </c>
      <c r="M2632" s="836">
        <v>1163.19</v>
      </c>
      <c r="N2632" s="833">
        <v>3</v>
      </c>
      <c r="O2632" s="837">
        <v>0.5</v>
      </c>
      <c r="P2632" s="836">
        <v>1163.19</v>
      </c>
      <c r="Q2632" s="838">
        <v>1</v>
      </c>
      <c r="R2632" s="833">
        <v>3</v>
      </c>
      <c r="S2632" s="838">
        <v>1</v>
      </c>
      <c r="T2632" s="837">
        <v>0.5</v>
      </c>
      <c r="U2632" s="839">
        <v>1</v>
      </c>
    </row>
    <row r="2633" spans="1:21" ht="14.45" customHeight="1" x14ac:dyDescent="0.2">
      <c r="A2633" s="832">
        <v>11</v>
      </c>
      <c r="B2633" s="833" t="s">
        <v>2224</v>
      </c>
      <c r="C2633" s="833" t="s">
        <v>2230</v>
      </c>
      <c r="D2633" s="834" t="s">
        <v>4292</v>
      </c>
      <c r="E2633" s="835" t="s">
        <v>2255</v>
      </c>
      <c r="F2633" s="833" t="s">
        <v>2225</v>
      </c>
      <c r="G2633" s="833" t="s">
        <v>2454</v>
      </c>
      <c r="H2633" s="833" t="s">
        <v>606</v>
      </c>
      <c r="I2633" s="833" t="s">
        <v>3866</v>
      </c>
      <c r="J2633" s="833" t="s">
        <v>858</v>
      </c>
      <c r="K2633" s="833" t="s">
        <v>3867</v>
      </c>
      <c r="L2633" s="836">
        <v>0</v>
      </c>
      <c r="M2633" s="836">
        <v>0</v>
      </c>
      <c r="N2633" s="833">
        <v>1</v>
      </c>
      <c r="O2633" s="837">
        <v>1</v>
      </c>
      <c r="P2633" s="836"/>
      <c r="Q2633" s="838"/>
      <c r="R2633" s="833"/>
      <c r="S2633" s="838">
        <v>0</v>
      </c>
      <c r="T2633" s="837"/>
      <c r="U2633" s="839">
        <v>0</v>
      </c>
    </row>
    <row r="2634" spans="1:21" ht="14.45" customHeight="1" x14ac:dyDescent="0.2">
      <c r="A2634" s="832">
        <v>11</v>
      </c>
      <c r="B2634" s="833" t="s">
        <v>2224</v>
      </c>
      <c r="C2634" s="833" t="s">
        <v>2230</v>
      </c>
      <c r="D2634" s="834" t="s">
        <v>4292</v>
      </c>
      <c r="E2634" s="835" t="s">
        <v>2255</v>
      </c>
      <c r="F2634" s="833" t="s">
        <v>2225</v>
      </c>
      <c r="G2634" s="833" t="s">
        <v>2454</v>
      </c>
      <c r="H2634" s="833" t="s">
        <v>606</v>
      </c>
      <c r="I2634" s="833" t="s">
        <v>2455</v>
      </c>
      <c r="J2634" s="833" t="s">
        <v>858</v>
      </c>
      <c r="K2634" s="833" t="s">
        <v>2456</v>
      </c>
      <c r="L2634" s="836">
        <v>0</v>
      </c>
      <c r="M2634" s="836">
        <v>0</v>
      </c>
      <c r="N2634" s="833">
        <v>2</v>
      </c>
      <c r="O2634" s="837">
        <v>2</v>
      </c>
      <c r="P2634" s="836">
        <v>0</v>
      </c>
      <c r="Q2634" s="838"/>
      <c r="R2634" s="833">
        <v>1</v>
      </c>
      <c r="S2634" s="838">
        <v>0.5</v>
      </c>
      <c r="T2634" s="837">
        <v>1</v>
      </c>
      <c r="U2634" s="839">
        <v>0.5</v>
      </c>
    </row>
    <row r="2635" spans="1:21" ht="14.45" customHeight="1" x14ac:dyDescent="0.2">
      <c r="A2635" s="832">
        <v>11</v>
      </c>
      <c r="B2635" s="833" t="s">
        <v>2224</v>
      </c>
      <c r="C2635" s="833" t="s">
        <v>2230</v>
      </c>
      <c r="D2635" s="834" t="s">
        <v>4292</v>
      </c>
      <c r="E2635" s="835" t="s">
        <v>2255</v>
      </c>
      <c r="F2635" s="833" t="s">
        <v>2225</v>
      </c>
      <c r="G2635" s="833" t="s">
        <v>2454</v>
      </c>
      <c r="H2635" s="833" t="s">
        <v>606</v>
      </c>
      <c r="I2635" s="833" t="s">
        <v>4158</v>
      </c>
      <c r="J2635" s="833" t="s">
        <v>860</v>
      </c>
      <c r="K2635" s="833" t="s">
        <v>4159</v>
      </c>
      <c r="L2635" s="836">
        <v>0</v>
      </c>
      <c r="M2635" s="836">
        <v>0</v>
      </c>
      <c r="N2635" s="833">
        <v>1</v>
      </c>
      <c r="O2635" s="837">
        <v>1</v>
      </c>
      <c r="P2635" s="836"/>
      <c r="Q2635" s="838"/>
      <c r="R2635" s="833"/>
      <c r="S2635" s="838">
        <v>0</v>
      </c>
      <c r="T2635" s="837"/>
      <c r="U2635" s="839">
        <v>0</v>
      </c>
    </row>
    <row r="2636" spans="1:21" ht="14.45" customHeight="1" x14ac:dyDescent="0.2">
      <c r="A2636" s="832">
        <v>11</v>
      </c>
      <c r="B2636" s="833" t="s">
        <v>2224</v>
      </c>
      <c r="C2636" s="833" t="s">
        <v>2230</v>
      </c>
      <c r="D2636" s="834" t="s">
        <v>4292</v>
      </c>
      <c r="E2636" s="835" t="s">
        <v>2255</v>
      </c>
      <c r="F2636" s="833" t="s">
        <v>2225</v>
      </c>
      <c r="G2636" s="833" t="s">
        <v>4160</v>
      </c>
      <c r="H2636" s="833" t="s">
        <v>606</v>
      </c>
      <c r="I2636" s="833" t="s">
        <v>4161</v>
      </c>
      <c r="J2636" s="833" t="s">
        <v>4162</v>
      </c>
      <c r="K2636" s="833" t="s">
        <v>4163</v>
      </c>
      <c r="L2636" s="836">
        <v>0</v>
      </c>
      <c r="M2636" s="836">
        <v>0</v>
      </c>
      <c r="N2636" s="833">
        <v>4</v>
      </c>
      <c r="O2636" s="837">
        <v>4</v>
      </c>
      <c r="P2636" s="836">
        <v>0</v>
      </c>
      <c r="Q2636" s="838"/>
      <c r="R2636" s="833">
        <v>4</v>
      </c>
      <c r="S2636" s="838">
        <v>1</v>
      </c>
      <c r="T2636" s="837">
        <v>4</v>
      </c>
      <c r="U2636" s="839">
        <v>1</v>
      </c>
    </row>
    <row r="2637" spans="1:21" ht="14.45" customHeight="1" x14ac:dyDescent="0.2">
      <c r="A2637" s="832">
        <v>11</v>
      </c>
      <c r="B2637" s="833" t="s">
        <v>2224</v>
      </c>
      <c r="C2637" s="833" t="s">
        <v>2230</v>
      </c>
      <c r="D2637" s="834" t="s">
        <v>4292</v>
      </c>
      <c r="E2637" s="835" t="s">
        <v>2255</v>
      </c>
      <c r="F2637" s="833" t="s">
        <v>2225</v>
      </c>
      <c r="G2637" s="833" t="s">
        <v>2458</v>
      </c>
      <c r="H2637" s="833" t="s">
        <v>606</v>
      </c>
      <c r="I2637" s="833" t="s">
        <v>2666</v>
      </c>
      <c r="J2637" s="833" t="s">
        <v>2460</v>
      </c>
      <c r="K2637" s="833" t="s">
        <v>2667</v>
      </c>
      <c r="L2637" s="836">
        <v>33.31</v>
      </c>
      <c r="M2637" s="836">
        <v>66.62</v>
      </c>
      <c r="N2637" s="833">
        <v>2</v>
      </c>
      <c r="O2637" s="837">
        <v>1.5</v>
      </c>
      <c r="P2637" s="836">
        <v>66.62</v>
      </c>
      <c r="Q2637" s="838">
        <v>1</v>
      </c>
      <c r="R2637" s="833">
        <v>2</v>
      </c>
      <c r="S2637" s="838">
        <v>1</v>
      </c>
      <c r="T2637" s="837">
        <v>1.5</v>
      </c>
      <c r="U2637" s="839">
        <v>1</v>
      </c>
    </row>
    <row r="2638" spans="1:21" ht="14.45" customHeight="1" x14ac:dyDescent="0.2">
      <c r="A2638" s="832">
        <v>11</v>
      </c>
      <c r="B2638" s="833" t="s">
        <v>2224</v>
      </c>
      <c r="C2638" s="833" t="s">
        <v>2230</v>
      </c>
      <c r="D2638" s="834" t="s">
        <v>4292</v>
      </c>
      <c r="E2638" s="835" t="s">
        <v>2255</v>
      </c>
      <c r="F2638" s="833" t="s">
        <v>2225</v>
      </c>
      <c r="G2638" s="833" t="s">
        <v>2458</v>
      </c>
      <c r="H2638" s="833" t="s">
        <v>606</v>
      </c>
      <c r="I2638" s="833" t="s">
        <v>2459</v>
      </c>
      <c r="J2638" s="833" t="s">
        <v>2460</v>
      </c>
      <c r="K2638" s="833" t="s">
        <v>2461</v>
      </c>
      <c r="L2638" s="836">
        <v>99.94</v>
      </c>
      <c r="M2638" s="836">
        <v>699.57999999999993</v>
      </c>
      <c r="N2638" s="833">
        <v>7</v>
      </c>
      <c r="O2638" s="837">
        <v>6.5</v>
      </c>
      <c r="P2638" s="836">
        <v>399.76</v>
      </c>
      <c r="Q2638" s="838">
        <v>0.57142857142857151</v>
      </c>
      <c r="R2638" s="833">
        <v>4</v>
      </c>
      <c r="S2638" s="838">
        <v>0.5714285714285714</v>
      </c>
      <c r="T2638" s="837">
        <v>3.5</v>
      </c>
      <c r="U2638" s="839">
        <v>0.53846153846153844</v>
      </c>
    </row>
    <row r="2639" spans="1:21" ht="14.45" customHeight="1" x14ac:dyDescent="0.2">
      <c r="A2639" s="832">
        <v>11</v>
      </c>
      <c r="B2639" s="833" t="s">
        <v>2224</v>
      </c>
      <c r="C2639" s="833" t="s">
        <v>2230</v>
      </c>
      <c r="D2639" s="834" t="s">
        <v>4292</v>
      </c>
      <c r="E2639" s="835" t="s">
        <v>2255</v>
      </c>
      <c r="F2639" s="833" t="s">
        <v>2225</v>
      </c>
      <c r="G2639" s="833" t="s">
        <v>2458</v>
      </c>
      <c r="H2639" s="833" t="s">
        <v>606</v>
      </c>
      <c r="I2639" s="833" t="s">
        <v>2462</v>
      </c>
      <c r="J2639" s="833" t="s">
        <v>2460</v>
      </c>
      <c r="K2639" s="833" t="s">
        <v>2463</v>
      </c>
      <c r="L2639" s="836">
        <v>299.83999999999997</v>
      </c>
      <c r="M2639" s="836">
        <v>1499.1999999999998</v>
      </c>
      <c r="N2639" s="833">
        <v>5</v>
      </c>
      <c r="O2639" s="837">
        <v>3.5</v>
      </c>
      <c r="P2639" s="836">
        <v>899.52</v>
      </c>
      <c r="Q2639" s="838">
        <v>0.60000000000000009</v>
      </c>
      <c r="R2639" s="833">
        <v>3</v>
      </c>
      <c r="S2639" s="838">
        <v>0.6</v>
      </c>
      <c r="T2639" s="837">
        <v>2.5</v>
      </c>
      <c r="U2639" s="839">
        <v>0.7142857142857143</v>
      </c>
    </row>
    <row r="2640" spans="1:21" ht="14.45" customHeight="1" x14ac:dyDescent="0.2">
      <c r="A2640" s="832">
        <v>11</v>
      </c>
      <c r="B2640" s="833" t="s">
        <v>2224</v>
      </c>
      <c r="C2640" s="833" t="s">
        <v>2230</v>
      </c>
      <c r="D2640" s="834" t="s">
        <v>4292</v>
      </c>
      <c r="E2640" s="835" t="s">
        <v>2255</v>
      </c>
      <c r="F2640" s="833" t="s">
        <v>2225</v>
      </c>
      <c r="G2640" s="833" t="s">
        <v>2458</v>
      </c>
      <c r="H2640" s="833" t="s">
        <v>606</v>
      </c>
      <c r="I2640" s="833" t="s">
        <v>2999</v>
      </c>
      <c r="J2640" s="833" t="s">
        <v>991</v>
      </c>
      <c r="K2640" s="833" t="s">
        <v>1279</v>
      </c>
      <c r="L2640" s="836">
        <v>50.32</v>
      </c>
      <c r="M2640" s="836">
        <v>50.32</v>
      </c>
      <c r="N2640" s="833">
        <v>1</v>
      </c>
      <c r="O2640" s="837">
        <v>0.5</v>
      </c>
      <c r="P2640" s="836">
        <v>50.32</v>
      </c>
      <c r="Q2640" s="838">
        <v>1</v>
      </c>
      <c r="R2640" s="833">
        <v>1</v>
      </c>
      <c r="S2640" s="838">
        <v>1</v>
      </c>
      <c r="T2640" s="837">
        <v>0.5</v>
      </c>
      <c r="U2640" s="839">
        <v>1</v>
      </c>
    </row>
    <row r="2641" spans="1:21" ht="14.45" customHeight="1" x14ac:dyDescent="0.2">
      <c r="A2641" s="832">
        <v>11</v>
      </c>
      <c r="B2641" s="833" t="s">
        <v>2224</v>
      </c>
      <c r="C2641" s="833" t="s">
        <v>2230</v>
      </c>
      <c r="D2641" s="834" t="s">
        <v>4292</v>
      </c>
      <c r="E2641" s="835" t="s">
        <v>2255</v>
      </c>
      <c r="F2641" s="833" t="s">
        <v>2225</v>
      </c>
      <c r="G2641" s="833" t="s">
        <v>2458</v>
      </c>
      <c r="H2641" s="833" t="s">
        <v>606</v>
      </c>
      <c r="I2641" s="833" t="s">
        <v>3802</v>
      </c>
      <c r="J2641" s="833" t="s">
        <v>2460</v>
      </c>
      <c r="K2641" s="833" t="s">
        <v>3803</v>
      </c>
      <c r="L2641" s="836">
        <v>66.63</v>
      </c>
      <c r="M2641" s="836">
        <v>199.89</v>
      </c>
      <c r="N2641" s="833">
        <v>3</v>
      </c>
      <c r="O2641" s="837">
        <v>3</v>
      </c>
      <c r="P2641" s="836"/>
      <c r="Q2641" s="838">
        <v>0</v>
      </c>
      <c r="R2641" s="833"/>
      <c r="S2641" s="838">
        <v>0</v>
      </c>
      <c r="T2641" s="837"/>
      <c r="U2641" s="839">
        <v>0</v>
      </c>
    </row>
    <row r="2642" spans="1:21" ht="14.45" customHeight="1" x14ac:dyDescent="0.2">
      <c r="A2642" s="832">
        <v>11</v>
      </c>
      <c r="B2642" s="833" t="s">
        <v>2224</v>
      </c>
      <c r="C2642" s="833" t="s">
        <v>2230</v>
      </c>
      <c r="D2642" s="834" t="s">
        <v>4292</v>
      </c>
      <c r="E2642" s="835" t="s">
        <v>2255</v>
      </c>
      <c r="F2642" s="833" t="s">
        <v>2225</v>
      </c>
      <c r="G2642" s="833" t="s">
        <v>2458</v>
      </c>
      <c r="H2642" s="833" t="s">
        <v>606</v>
      </c>
      <c r="I2642" s="833" t="s">
        <v>2467</v>
      </c>
      <c r="J2642" s="833" t="s">
        <v>991</v>
      </c>
      <c r="K2642" s="833" t="s">
        <v>2468</v>
      </c>
      <c r="L2642" s="836">
        <v>50.32</v>
      </c>
      <c r="M2642" s="836">
        <v>352.24</v>
      </c>
      <c r="N2642" s="833">
        <v>7</v>
      </c>
      <c r="O2642" s="837">
        <v>5.5</v>
      </c>
      <c r="P2642" s="836">
        <v>301.92</v>
      </c>
      <c r="Q2642" s="838">
        <v>0.85714285714285721</v>
      </c>
      <c r="R2642" s="833">
        <v>6</v>
      </c>
      <c r="S2642" s="838">
        <v>0.8571428571428571</v>
      </c>
      <c r="T2642" s="837">
        <v>4.5</v>
      </c>
      <c r="U2642" s="839">
        <v>0.81818181818181823</v>
      </c>
    </row>
    <row r="2643" spans="1:21" ht="14.45" customHeight="1" x14ac:dyDescent="0.2">
      <c r="A2643" s="832">
        <v>11</v>
      </c>
      <c r="B2643" s="833" t="s">
        <v>2224</v>
      </c>
      <c r="C2643" s="833" t="s">
        <v>2230</v>
      </c>
      <c r="D2643" s="834" t="s">
        <v>4292</v>
      </c>
      <c r="E2643" s="835" t="s">
        <v>2255</v>
      </c>
      <c r="F2643" s="833" t="s">
        <v>2225</v>
      </c>
      <c r="G2643" s="833" t="s">
        <v>2458</v>
      </c>
      <c r="H2643" s="833" t="s">
        <v>606</v>
      </c>
      <c r="I2643" s="833" t="s">
        <v>3401</v>
      </c>
      <c r="J2643" s="833" t="s">
        <v>991</v>
      </c>
      <c r="K2643" s="833" t="s">
        <v>3402</v>
      </c>
      <c r="L2643" s="836">
        <v>16.77</v>
      </c>
      <c r="M2643" s="836">
        <v>83.85</v>
      </c>
      <c r="N2643" s="833">
        <v>5</v>
      </c>
      <c r="O2643" s="837">
        <v>3</v>
      </c>
      <c r="P2643" s="836">
        <v>67.08</v>
      </c>
      <c r="Q2643" s="838">
        <v>0.8</v>
      </c>
      <c r="R2643" s="833">
        <v>4</v>
      </c>
      <c r="S2643" s="838">
        <v>0.8</v>
      </c>
      <c r="T2643" s="837">
        <v>2</v>
      </c>
      <c r="U2643" s="839">
        <v>0.66666666666666663</v>
      </c>
    </row>
    <row r="2644" spans="1:21" ht="14.45" customHeight="1" x14ac:dyDescent="0.2">
      <c r="A2644" s="832">
        <v>11</v>
      </c>
      <c r="B2644" s="833" t="s">
        <v>2224</v>
      </c>
      <c r="C2644" s="833" t="s">
        <v>2230</v>
      </c>
      <c r="D2644" s="834" t="s">
        <v>4292</v>
      </c>
      <c r="E2644" s="835" t="s">
        <v>2255</v>
      </c>
      <c r="F2644" s="833" t="s">
        <v>2225</v>
      </c>
      <c r="G2644" s="833" t="s">
        <v>2342</v>
      </c>
      <c r="H2644" s="833" t="s">
        <v>650</v>
      </c>
      <c r="I2644" s="833" t="s">
        <v>1991</v>
      </c>
      <c r="J2644" s="833" t="s">
        <v>1013</v>
      </c>
      <c r="K2644" s="833" t="s">
        <v>1992</v>
      </c>
      <c r="L2644" s="836">
        <v>154.36000000000001</v>
      </c>
      <c r="M2644" s="836">
        <v>154.36000000000001</v>
      </c>
      <c r="N2644" s="833">
        <v>1</v>
      </c>
      <c r="O2644" s="837">
        <v>0.5</v>
      </c>
      <c r="P2644" s="836">
        <v>154.36000000000001</v>
      </c>
      <c r="Q2644" s="838">
        <v>1</v>
      </c>
      <c r="R2644" s="833">
        <v>1</v>
      </c>
      <c r="S2644" s="838">
        <v>1</v>
      </c>
      <c r="T2644" s="837">
        <v>0.5</v>
      </c>
      <c r="U2644" s="839">
        <v>1</v>
      </c>
    </row>
    <row r="2645" spans="1:21" ht="14.45" customHeight="1" x14ac:dyDescent="0.2">
      <c r="A2645" s="832">
        <v>11</v>
      </c>
      <c r="B2645" s="833" t="s">
        <v>2224</v>
      </c>
      <c r="C2645" s="833" t="s">
        <v>2230</v>
      </c>
      <c r="D2645" s="834" t="s">
        <v>4292</v>
      </c>
      <c r="E2645" s="835" t="s">
        <v>2255</v>
      </c>
      <c r="F2645" s="833" t="s">
        <v>2225</v>
      </c>
      <c r="G2645" s="833" t="s">
        <v>2342</v>
      </c>
      <c r="H2645" s="833" t="s">
        <v>606</v>
      </c>
      <c r="I2645" s="833" t="s">
        <v>2836</v>
      </c>
      <c r="J2645" s="833" t="s">
        <v>1013</v>
      </c>
      <c r="K2645" s="833" t="s">
        <v>1992</v>
      </c>
      <c r="L2645" s="836">
        <v>154.36000000000001</v>
      </c>
      <c r="M2645" s="836">
        <v>154.36000000000001</v>
      </c>
      <c r="N2645" s="833">
        <v>1</v>
      </c>
      <c r="O2645" s="837">
        <v>0.5</v>
      </c>
      <c r="P2645" s="836">
        <v>154.36000000000001</v>
      </c>
      <c r="Q2645" s="838">
        <v>1</v>
      </c>
      <c r="R2645" s="833">
        <v>1</v>
      </c>
      <c r="S2645" s="838">
        <v>1</v>
      </c>
      <c r="T2645" s="837">
        <v>0.5</v>
      </c>
      <c r="U2645" s="839">
        <v>1</v>
      </c>
    </row>
    <row r="2646" spans="1:21" ht="14.45" customHeight="1" x14ac:dyDescent="0.2">
      <c r="A2646" s="832">
        <v>11</v>
      </c>
      <c r="B2646" s="833" t="s">
        <v>2224</v>
      </c>
      <c r="C2646" s="833" t="s">
        <v>2230</v>
      </c>
      <c r="D2646" s="834" t="s">
        <v>4292</v>
      </c>
      <c r="E2646" s="835" t="s">
        <v>2255</v>
      </c>
      <c r="F2646" s="833" t="s">
        <v>2225</v>
      </c>
      <c r="G2646" s="833" t="s">
        <v>2342</v>
      </c>
      <c r="H2646" s="833" t="s">
        <v>606</v>
      </c>
      <c r="I2646" s="833" t="s">
        <v>2343</v>
      </c>
      <c r="J2646" s="833" t="s">
        <v>1013</v>
      </c>
      <c r="K2646" s="833" t="s">
        <v>2344</v>
      </c>
      <c r="L2646" s="836">
        <v>225.06</v>
      </c>
      <c r="M2646" s="836">
        <v>19355.16</v>
      </c>
      <c r="N2646" s="833">
        <v>86</v>
      </c>
      <c r="O2646" s="837">
        <v>27</v>
      </c>
      <c r="P2646" s="836">
        <v>12378.3</v>
      </c>
      <c r="Q2646" s="838">
        <v>0.63953488372093015</v>
      </c>
      <c r="R2646" s="833">
        <v>55</v>
      </c>
      <c r="S2646" s="838">
        <v>0.63953488372093026</v>
      </c>
      <c r="T2646" s="837">
        <v>15.5</v>
      </c>
      <c r="U2646" s="839">
        <v>0.57407407407407407</v>
      </c>
    </row>
    <row r="2647" spans="1:21" ht="14.45" customHeight="1" x14ac:dyDescent="0.2">
      <c r="A2647" s="832">
        <v>11</v>
      </c>
      <c r="B2647" s="833" t="s">
        <v>2224</v>
      </c>
      <c r="C2647" s="833" t="s">
        <v>2230</v>
      </c>
      <c r="D2647" s="834" t="s">
        <v>4292</v>
      </c>
      <c r="E2647" s="835" t="s">
        <v>2255</v>
      </c>
      <c r="F2647" s="833" t="s">
        <v>2225</v>
      </c>
      <c r="G2647" s="833" t="s">
        <v>2342</v>
      </c>
      <c r="H2647" s="833" t="s">
        <v>606</v>
      </c>
      <c r="I2647" s="833" t="s">
        <v>3544</v>
      </c>
      <c r="J2647" s="833" t="s">
        <v>1013</v>
      </c>
      <c r="K2647" s="833" t="s">
        <v>2344</v>
      </c>
      <c r="L2647" s="836">
        <v>225.06</v>
      </c>
      <c r="M2647" s="836">
        <v>1125.3000000000002</v>
      </c>
      <c r="N2647" s="833">
        <v>5</v>
      </c>
      <c r="O2647" s="837">
        <v>1.5</v>
      </c>
      <c r="P2647" s="836">
        <v>450.12</v>
      </c>
      <c r="Q2647" s="838">
        <v>0.39999999999999997</v>
      </c>
      <c r="R2647" s="833">
        <v>2</v>
      </c>
      <c r="S2647" s="838">
        <v>0.4</v>
      </c>
      <c r="T2647" s="837">
        <v>0.5</v>
      </c>
      <c r="U2647" s="839">
        <v>0.33333333333333331</v>
      </c>
    </row>
    <row r="2648" spans="1:21" ht="14.45" customHeight="1" x14ac:dyDescent="0.2">
      <c r="A2648" s="832">
        <v>11</v>
      </c>
      <c r="B2648" s="833" t="s">
        <v>2224</v>
      </c>
      <c r="C2648" s="833" t="s">
        <v>2230</v>
      </c>
      <c r="D2648" s="834" t="s">
        <v>4292</v>
      </c>
      <c r="E2648" s="835" t="s">
        <v>2255</v>
      </c>
      <c r="F2648" s="833" t="s">
        <v>2225</v>
      </c>
      <c r="G2648" s="833" t="s">
        <v>4164</v>
      </c>
      <c r="H2648" s="833" t="s">
        <v>606</v>
      </c>
      <c r="I2648" s="833" t="s">
        <v>4165</v>
      </c>
      <c r="J2648" s="833" t="s">
        <v>4166</v>
      </c>
      <c r="K2648" s="833" t="s">
        <v>2396</v>
      </c>
      <c r="L2648" s="836">
        <v>0</v>
      </c>
      <c r="M2648" s="836">
        <v>0</v>
      </c>
      <c r="N2648" s="833">
        <v>1</v>
      </c>
      <c r="O2648" s="837">
        <v>1</v>
      </c>
      <c r="P2648" s="836"/>
      <c r="Q2648" s="838"/>
      <c r="R2648" s="833"/>
      <c r="S2648" s="838">
        <v>0</v>
      </c>
      <c r="T2648" s="837"/>
      <c r="U2648" s="839">
        <v>0</v>
      </c>
    </row>
    <row r="2649" spans="1:21" ht="14.45" customHeight="1" x14ac:dyDescent="0.2">
      <c r="A2649" s="832">
        <v>11</v>
      </c>
      <c r="B2649" s="833" t="s">
        <v>2224</v>
      </c>
      <c r="C2649" s="833" t="s">
        <v>2230</v>
      </c>
      <c r="D2649" s="834" t="s">
        <v>4292</v>
      </c>
      <c r="E2649" s="835" t="s">
        <v>2255</v>
      </c>
      <c r="F2649" s="833" t="s">
        <v>2225</v>
      </c>
      <c r="G2649" s="833" t="s">
        <v>2338</v>
      </c>
      <c r="H2649" s="833" t="s">
        <v>606</v>
      </c>
      <c r="I2649" s="833" t="s">
        <v>2673</v>
      </c>
      <c r="J2649" s="833" t="s">
        <v>2340</v>
      </c>
      <c r="K2649" s="833" t="s">
        <v>2674</v>
      </c>
      <c r="L2649" s="836">
        <v>0</v>
      </c>
      <c r="M2649" s="836">
        <v>0</v>
      </c>
      <c r="N2649" s="833">
        <v>8</v>
      </c>
      <c r="O2649" s="837">
        <v>6</v>
      </c>
      <c r="P2649" s="836">
        <v>0</v>
      </c>
      <c r="Q2649" s="838"/>
      <c r="R2649" s="833">
        <v>5</v>
      </c>
      <c r="S2649" s="838">
        <v>0.625</v>
      </c>
      <c r="T2649" s="837">
        <v>4</v>
      </c>
      <c r="U2649" s="839">
        <v>0.66666666666666663</v>
      </c>
    </row>
    <row r="2650" spans="1:21" ht="14.45" customHeight="1" x14ac:dyDescent="0.2">
      <c r="A2650" s="832">
        <v>11</v>
      </c>
      <c r="B2650" s="833" t="s">
        <v>2224</v>
      </c>
      <c r="C2650" s="833" t="s">
        <v>2230</v>
      </c>
      <c r="D2650" s="834" t="s">
        <v>4292</v>
      </c>
      <c r="E2650" s="835" t="s">
        <v>2255</v>
      </c>
      <c r="F2650" s="833" t="s">
        <v>2225</v>
      </c>
      <c r="G2650" s="833" t="s">
        <v>2338</v>
      </c>
      <c r="H2650" s="833" t="s">
        <v>606</v>
      </c>
      <c r="I2650" s="833" t="s">
        <v>2339</v>
      </c>
      <c r="J2650" s="833" t="s">
        <v>2340</v>
      </c>
      <c r="K2650" s="833" t="s">
        <v>2341</v>
      </c>
      <c r="L2650" s="836">
        <v>0</v>
      </c>
      <c r="M2650" s="836">
        <v>0</v>
      </c>
      <c r="N2650" s="833">
        <v>24</v>
      </c>
      <c r="O2650" s="837">
        <v>16</v>
      </c>
      <c r="P2650" s="836">
        <v>0</v>
      </c>
      <c r="Q2650" s="838"/>
      <c r="R2650" s="833">
        <v>16</v>
      </c>
      <c r="S2650" s="838">
        <v>0.66666666666666663</v>
      </c>
      <c r="T2650" s="837">
        <v>11</v>
      </c>
      <c r="U2650" s="839">
        <v>0.6875</v>
      </c>
    </row>
    <row r="2651" spans="1:21" ht="14.45" customHeight="1" x14ac:dyDescent="0.2">
      <c r="A2651" s="832">
        <v>11</v>
      </c>
      <c r="B2651" s="833" t="s">
        <v>2224</v>
      </c>
      <c r="C2651" s="833" t="s">
        <v>2230</v>
      </c>
      <c r="D2651" s="834" t="s">
        <v>4292</v>
      </c>
      <c r="E2651" s="835" t="s">
        <v>2255</v>
      </c>
      <c r="F2651" s="833" t="s">
        <v>2225</v>
      </c>
      <c r="G2651" s="833" t="s">
        <v>4167</v>
      </c>
      <c r="H2651" s="833" t="s">
        <v>650</v>
      </c>
      <c r="I2651" s="833" t="s">
        <v>4168</v>
      </c>
      <c r="J2651" s="833" t="s">
        <v>4169</v>
      </c>
      <c r="K2651" s="833" t="s">
        <v>1576</v>
      </c>
      <c r="L2651" s="836">
        <v>104.4</v>
      </c>
      <c r="M2651" s="836">
        <v>522</v>
      </c>
      <c r="N2651" s="833">
        <v>5</v>
      </c>
      <c r="O2651" s="837">
        <v>1</v>
      </c>
      <c r="P2651" s="836">
        <v>522</v>
      </c>
      <c r="Q2651" s="838">
        <v>1</v>
      </c>
      <c r="R2651" s="833">
        <v>5</v>
      </c>
      <c r="S2651" s="838">
        <v>1</v>
      </c>
      <c r="T2651" s="837">
        <v>1</v>
      </c>
      <c r="U2651" s="839">
        <v>1</v>
      </c>
    </row>
    <row r="2652" spans="1:21" ht="14.45" customHeight="1" x14ac:dyDescent="0.2">
      <c r="A2652" s="832">
        <v>11</v>
      </c>
      <c r="B2652" s="833" t="s">
        <v>2224</v>
      </c>
      <c r="C2652" s="833" t="s">
        <v>2230</v>
      </c>
      <c r="D2652" s="834" t="s">
        <v>4292</v>
      </c>
      <c r="E2652" s="835" t="s">
        <v>2255</v>
      </c>
      <c r="F2652" s="833" t="s">
        <v>2225</v>
      </c>
      <c r="G2652" s="833" t="s">
        <v>2675</v>
      </c>
      <c r="H2652" s="833" t="s">
        <v>606</v>
      </c>
      <c r="I2652" s="833" t="s">
        <v>3008</v>
      </c>
      <c r="J2652" s="833" t="s">
        <v>847</v>
      </c>
      <c r="K2652" s="833" t="s">
        <v>848</v>
      </c>
      <c r="L2652" s="836">
        <v>107.27</v>
      </c>
      <c r="M2652" s="836">
        <v>643.62</v>
      </c>
      <c r="N2652" s="833">
        <v>6</v>
      </c>
      <c r="O2652" s="837">
        <v>1.5</v>
      </c>
      <c r="P2652" s="836"/>
      <c r="Q2652" s="838">
        <v>0</v>
      </c>
      <c r="R2652" s="833"/>
      <c r="S2652" s="838">
        <v>0</v>
      </c>
      <c r="T2652" s="837"/>
      <c r="U2652" s="839">
        <v>0</v>
      </c>
    </row>
    <row r="2653" spans="1:21" ht="14.45" customHeight="1" x14ac:dyDescent="0.2">
      <c r="A2653" s="832">
        <v>11</v>
      </c>
      <c r="B2653" s="833" t="s">
        <v>2224</v>
      </c>
      <c r="C2653" s="833" t="s">
        <v>2230</v>
      </c>
      <c r="D2653" s="834" t="s">
        <v>4292</v>
      </c>
      <c r="E2653" s="835" t="s">
        <v>2255</v>
      </c>
      <c r="F2653" s="833" t="s">
        <v>2226</v>
      </c>
      <c r="G2653" s="833" t="s">
        <v>2274</v>
      </c>
      <c r="H2653" s="833" t="s">
        <v>606</v>
      </c>
      <c r="I2653" s="833" t="s">
        <v>1821</v>
      </c>
      <c r="J2653" s="833" t="s">
        <v>2276</v>
      </c>
      <c r="K2653" s="833"/>
      <c r="L2653" s="836">
        <v>736.32999999999993</v>
      </c>
      <c r="M2653" s="836">
        <v>2208.9899999999998</v>
      </c>
      <c r="N2653" s="833">
        <v>3</v>
      </c>
      <c r="O2653" s="837">
        <v>0.5</v>
      </c>
      <c r="P2653" s="836">
        <v>2208.9899999999998</v>
      </c>
      <c r="Q2653" s="838">
        <v>1</v>
      </c>
      <c r="R2653" s="833">
        <v>3</v>
      </c>
      <c r="S2653" s="838">
        <v>1</v>
      </c>
      <c r="T2653" s="837">
        <v>0.5</v>
      </c>
      <c r="U2653" s="839">
        <v>1</v>
      </c>
    </row>
    <row r="2654" spans="1:21" ht="14.45" customHeight="1" x14ac:dyDescent="0.2">
      <c r="A2654" s="832">
        <v>11</v>
      </c>
      <c r="B2654" s="833" t="s">
        <v>2224</v>
      </c>
      <c r="C2654" s="833" t="s">
        <v>2230</v>
      </c>
      <c r="D2654" s="834" t="s">
        <v>4292</v>
      </c>
      <c r="E2654" s="835" t="s">
        <v>2255</v>
      </c>
      <c r="F2654" s="833" t="s">
        <v>2226</v>
      </c>
      <c r="G2654" s="833" t="s">
        <v>2274</v>
      </c>
      <c r="H2654" s="833" t="s">
        <v>606</v>
      </c>
      <c r="I2654" s="833" t="s">
        <v>2467</v>
      </c>
      <c r="J2654" s="833" t="s">
        <v>2276</v>
      </c>
      <c r="K2654" s="833"/>
      <c r="L2654" s="836">
        <v>50.32</v>
      </c>
      <c r="M2654" s="836">
        <v>50.32</v>
      </c>
      <c r="N2654" s="833">
        <v>1</v>
      </c>
      <c r="O2654" s="837">
        <v>1</v>
      </c>
      <c r="P2654" s="836"/>
      <c r="Q2654" s="838">
        <v>0</v>
      </c>
      <c r="R2654" s="833"/>
      <c r="S2654" s="838">
        <v>0</v>
      </c>
      <c r="T2654" s="837"/>
      <c r="U2654" s="839">
        <v>0</v>
      </c>
    </row>
    <row r="2655" spans="1:21" ht="14.45" customHeight="1" x14ac:dyDescent="0.2">
      <c r="A2655" s="832">
        <v>11</v>
      </c>
      <c r="B2655" s="833" t="s">
        <v>2224</v>
      </c>
      <c r="C2655" s="833" t="s">
        <v>2230</v>
      </c>
      <c r="D2655" s="834" t="s">
        <v>4292</v>
      </c>
      <c r="E2655" s="835" t="s">
        <v>2255</v>
      </c>
      <c r="F2655" s="833" t="s">
        <v>2226</v>
      </c>
      <c r="G2655" s="833" t="s">
        <v>2274</v>
      </c>
      <c r="H2655" s="833" t="s">
        <v>606</v>
      </c>
      <c r="I2655" s="833" t="s">
        <v>1817</v>
      </c>
      <c r="J2655" s="833" t="s">
        <v>2276</v>
      </c>
      <c r="K2655" s="833"/>
      <c r="L2655" s="836">
        <v>923.74</v>
      </c>
      <c r="M2655" s="836">
        <v>1847.48</v>
      </c>
      <c r="N2655" s="833">
        <v>2</v>
      </c>
      <c r="O2655" s="837">
        <v>0.5</v>
      </c>
      <c r="P2655" s="836">
        <v>1847.48</v>
      </c>
      <c r="Q2655" s="838">
        <v>1</v>
      </c>
      <c r="R2655" s="833">
        <v>2</v>
      </c>
      <c r="S2655" s="838">
        <v>1</v>
      </c>
      <c r="T2655" s="837">
        <v>0.5</v>
      </c>
      <c r="U2655" s="839">
        <v>1</v>
      </c>
    </row>
    <row r="2656" spans="1:21" ht="14.45" customHeight="1" x14ac:dyDescent="0.2">
      <c r="A2656" s="832">
        <v>11</v>
      </c>
      <c r="B2656" s="833" t="s">
        <v>2224</v>
      </c>
      <c r="C2656" s="833" t="s">
        <v>2230</v>
      </c>
      <c r="D2656" s="834" t="s">
        <v>4292</v>
      </c>
      <c r="E2656" s="835" t="s">
        <v>2255</v>
      </c>
      <c r="F2656" s="833" t="s">
        <v>2227</v>
      </c>
      <c r="G2656" s="833" t="s">
        <v>2274</v>
      </c>
      <c r="H2656" s="833" t="s">
        <v>606</v>
      </c>
      <c r="I2656" s="833" t="s">
        <v>2302</v>
      </c>
      <c r="J2656" s="833" t="s">
        <v>2276</v>
      </c>
      <c r="K2656" s="833"/>
      <c r="L2656" s="836">
        <v>748.12</v>
      </c>
      <c r="M2656" s="836">
        <v>748.12</v>
      </c>
      <c r="N2656" s="833">
        <v>1</v>
      </c>
      <c r="O2656" s="837">
        <v>1</v>
      </c>
      <c r="P2656" s="836">
        <v>748.12</v>
      </c>
      <c r="Q2656" s="838">
        <v>1</v>
      </c>
      <c r="R2656" s="833">
        <v>1</v>
      </c>
      <c r="S2656" s="838">
        <v>1</v>
      </c>
      <c r="T2656" s="837">
        <v>1</v>
      </c>
      <c r="U2656" s="839">
        <v>1</v>
      </c>
    </row>
    <row r="2657" spans="1:21" ht="14.45" customHeight="1" x14ac:dyDescent="0.2">
      <c r="A2657" s="832">
        <v>11</v>
      </c>
      <c r="B2657" s="833" t="s">
        <v>2224</v>
      </c>
      <c r="C2657" s="833" t="s">
        <v>2230</v>
      </c>
      <c r="D2657" s="834" t="s">
        <v>4292</v>
      </c>
      <c r="E2657" s="835" t="s">
        <v>2255</v>
      </c>
      <c r="F2657" s="833" t="s">
        <v>2227</v>
      </c>
      <c r="G2657" s="833" t="s">
        <v>2274</v>
      </c>
      <c r="H2657" s="833" t="s">
        <v>606</v>
      </c>
      <c r="I2657" s="833" t="s">
        <v>2302</v>
      </c>
      <c r="J2657" s="833" t="s">
        <v>2311</v>
      </c>
      <c r="K2657" s="833" t="s">
        <v>2324</v>
      </c>
      <c r="L2657" s="836">
        <v>748.12</v>
      </c>
      <c r="M2657" s="836">
        <v>748.12</v>
      </c>
      <c r="N2657" s="833">
        <v>1</v>
      </c>
      <c r="O2657" s="837">
        <v>1</v>
      </c>
      <c r="P2657" s="836">
        <v>748.12</v>
      </c>
      <c r="Q2657" s="838">
        <v>1</v>
      </c>
      <c r="R2657" s="833">
        <v>1</v>
      </c>
      <c r="S2657" s="838">
        <v>1</v>
      </c>
      <c r="T2657" s="837">
        <v>1</v>
      </c>
      <c r="U2657" s="839">
        <v>1</v>
      </c>
    </row>
    <row r="2658" spans="1:21" ht="14.45" customHeight="1" x14ac:dyDescent="0.2">
      <c r="A2658" s="832">
        <v>11</v>
      </c>
      <c r="B2658" s="833" t="s">
        <v>2224</v>
      </c>
      <c r="C2658" s="833" t="s">
        <v>2230</v>
      </c>
      <c r="D2658" s="834" t="s">
        <v>4292</v>
      </c>
      <c r="E2658" s="835" t="s">
        <v>2255</v>
      </c>
      <c r="F2658" s="833" t="s">
        <v>2227</v>
      </c>
      <c r="G2658" s="833" t="s">
        <v>2274</v>
      </c>
      <c r="H2658" s="833" t="s">
        <v>606</v>
      </c>
      <c r="I2658" s="833" t="s">
        <v>2761</v>
      </c>
      <c r="J2658" s="833" t="s">
        <v>2276</v>
      </c>
      <c r="K2658" s="833"/>
      <c r="L2658" s="836">
        <v>1659.44</v>
      </c>
      <c r="M2658" s="836">
        <v>21572.720000000001</v>
      </c>
      <c r="N2658" s="833">
        <v>13</v>
      </c>
      <c r="O2658" s="837">
        <v>10</v>
      </c>
      <c r="P2658" s="836">
        <v>18253.84</v>
      </c>
      <c r="Q2658" s="838">
        <v>0.84615384615384615</v>
      </c>
      <c r="R2658" s="833">
        <v>11</v>
      </c>
      <c r="S2658" s="838">
        <v>0.84615384615384615</v>
      </c>
      <c r="T2658" s="837">
        <v>9</v>
      </c>
      <c r="U2658" s="839">
        <v>0.9</v>
      </c>
    </row>
    <row r="2659" spans="1:21" ht="14.45" customHeight="1" x14ac:dyDescent="0.2">
      <c r="A2659" s="832">
        <v>11</v>
      </c>
      <c r="B2659" s="833" t="s">
        <v>2224</v>
      </c>
      <c r="C2659" s="833" t="s">
        <v>2230</v>
      </c>
      <c r="D2659" s="834" t="s">
        <v>4292</v>
      </c>
      <c r="E2659" s="835" t="s">
        <v>2255</v>
      </c>
      <c r="F2659" s="833" t="s">
        <v>2227</v>
      </c>
      <c r="G2659" s="833" t="s">
        <v>2274</v>
      </c>
      <c r="H2659" s="833" t="s">
        <v>606</v>
      </c>
      <c r="I2659" s="833" t="s">
        <v>2349</v>
      </c>
      <c r="J2659" s="833" t="s">
        <v>2276</v>
      </c>
      <c r="K2659" s="833"/>
      <c r="L2659" s="836">
        <v>1000</v>
      </c>
      <c r="M2659" s="836">
        <v>3000</v>
      </c>
      <c r="N2659" s="833">
        <v>3</v>
      </c>
      <c r="O2659" s="837">
        <v>3</v>
      </c>
      <c r="P2659" s="836">
        <v>3000</v>
      </c>
      <c r="Q2659" s="838">
        <v>1</v>
      </c>
      <c r="R2659" s="833">
        <v>3</v>
      </c>
      <c r="S2659" s="838">
        <v>1</v>
      </c>
      <c r="T2659" s="837">
        <v>3</v>
      </c>
      <c r="U2659" s="839">
        <v>1</v>
      </c>
    </row>
    <row r="2660" spans="1:21" ht="14.45" customHeight="1" x14ac:dyDescent="0.2">
      <c r="A2660" s="832">
        <v>11</v>
      </c>
      <c r="B2660" s="833" t="s">
        <v>2224</v>
      </c>
      <c r="C2660" s="833" t="s">
        <v>2230</v>
      </c>
      <c r="D2660" s="834" t="s">
        <v>4292</v>
      </c>
      <c r="E2660" s="835" t="s">
        <v>2255</v>
      </c>
      <c r="F2660" s="833" t="s">
        <v>2227</v>
      </c>
      <c r="G2660" s="833" t="s">
        <v>2274</v>
      </c>
      <c r="H2660" s="833" t="s">
        <v>606</v>
      </c>
      <c r="I2660" s="833" t="s">
        <v>2325</v>
      </c>
      <c r="J2660" s="833" t="s">
        <v>2276</v>
      </c>
      <c r="K2660" s="833"/>
      <c r="L2660" s="836">
        <v>350</v>
      </c>
      <c r="M2660" s="836">
        <v>350</v>
      </c>
      <c r="N2660" s="833">
        <v>1</v>
      </c>
      <c r="O2660" s="837">
        <v>1</v>
      </c>
      <c r="P2660" s="836">
        <v>350</v>
      </c>
      <c r="Q2660" s="838">
        <v>1</v>
      </c>
      <c r="R2660" s="833">
        <v>1</v>
      </c>
      <c r="S2660" s="838">
        <v>1</v>
      </c>
      <c r="T2660" s="837">
        <v>1</v>
      </c>
      <c r="U2660" s="839">
        <v>1</v>
      </c>
    </row>
    <row r="2661" spans="1:21" ht="14.45" customHeight="1" x14ac:dyDescent="0.2">
      <c r="A2661" s="832">
        <v>11</v>
      </c>
      <c r="B2661" s="833" t="s">
        <v>2224</v>
      </c>
      <c r="C2661" s="833" t="s">
        <v>2230</v>
      </c>
      <c r="D2661" s="834" t="s">
        <v>4292</v>
      </c>
      <c r="E2661" s="835" t="s">
        <v>2255</v>
      </c>
      <c r="F2661" s="833" t="s">
        <v>2227</v>
      </c>
      <c r="G2661" s="833" t="s">
        <v>2274</v>
      </c>
      <c r="H2661" s="833" t="s">
        <v>606</v>
      </c>
      <c r="I2661" s="833" t="s">
        <v>2270</v>
      </c>
      <c r="J2661" s="833" t="s">
        <v>2276</v>
      </c>
      <c r="K2661" s="833"/>
      <c r="L2661" s="836">
        <v>500</v>
      </c>
      <c r="M2661" s="836">
        <v>1000</v>
      </c>
      <c r="N2661" s="833">
        <v>2</v>
      </c>
      <c r="O2661" s="837">
        <v>2</v>
      </c>
      <c r="P2661" s="836">
        <v>1000</v>
      </c>
      <c r="Q2661" s="838">
        <v>1</v>
      </c>
      <c r="R2661" s="833">
        <v>2</v>
      </c>
      <c r="S2661" s="838">
        <v>1</v>
      </c>
      <c r="T2661" s="837">
        <v>2</v>
      </c>
      <c r="U2661" s="839">
        <v>1</v>
      </c>
    </row>
    <row r="2662" spans="1:21" ht="14.45" customHeight="1" x14ac:dyDescent="0.2">
      <c r="A2662" s="832">
        <v>11</v>
      </c>
      <c r="B2662" s="833" t="s">
        <v>2224</v>
      </c>
      <c r="C2662" s="833" t="s">
        <v>2230</v>
      </c>
      <c r="D2662" s="834" t="s">
        <v>4292</v>
      </c>
      <c r="E2662" s="835" t="s">
        <v>2255</v>
      </c>
      <c r="F2662" s="833" t="s">
        <v>2227</v>
      </c>
      <c r="G2662" s="833" t="s">
        <v>2274</v>
      </c>
      <c r="H2662" s="833" t="s">
        <v>606</v>
      </c>
      <c r="I2662" s="833" t="s">
        <v>2289</v>
      </c>
      <c r="J2662" s="833" t="s">
        <v>2276</v>
      </c>
      <c r="K2662" s="833"/>
      <c r="L2662" s="836">
        <v>971.25</v>
      </c>
      <c r="M2662" s="836">
        <v>6798.75</v>
      </c>
      <c r="N2662" s="833">
        <v>7</v>
      </c>
      <c r="O2662" s="837">
        <v>7</v>
      </c>
      <c r="P2662" s="836">
        <v>5827.5</v>
      </c>
      <c r="Q2662" s="838">
        <v>0.8571428571428571</v>
      </c>
      <c r="R2662" s="833">
        <v>6</v>
      </c>
      <c r="S2662" s="838">
        <v>0.8571428571428571</v>
      </c>
      <c r="T2662" s="837">
        <v>6</v>
      </c>
      <c r="U2662" s="839">
        <v>0.8571428571428571</v>
      </c>
    </row>
    <row r="2663" spans="1:21" ht="14.45" customHeight="1" x14ac:dyDescent="0.2">
      <c r="A2663" s="832">
        <v>11</v>
      </c>
      <c r="B2663" s="833" t="s">
        <v>2224</v>
      </c>
      <c r="C2663" s="833" t="s">
        <v>2230</v>
      </c>
      <c r="D2663" s="834" t="s">
        <v>4292</v>
      </c>
      <c r="E2663" s="835" t="s">
        <v>2255</v>
      </c>
      <c r="F2663" s="833" t="s">
        <v>2227</v>
      </c>
      <c r="G2663" s="833" t="s">
        <v>2274</v>
      </c>
      <c r="H2663" s="833" t="s">
        <v>606</v>
      </c>
      <c r="I2663" s="833" t="s">
        <v>4170</v>
      </c>
      <c r="J2663" s="833" t="s">
        <v>2276</v>
      </c>
      <c r="K2663" s="833"/>
      <c r="L2663" s="836">
        <v>120</v>
      </c>
      <c r="M2663" s="836">
        <v>1200</v>
      </c>
      <c r="N2663" s="833">
        <v>10</v>
      </c>
      <c r="O2663" s="837">
        <v>1</v>
      </c>
      <c r="P2663" s="836">
        <v>1200</v>
      </c>
      <c r="Q2663" s="838">
        <v>1</v>
      </c>
      <c r="R2663" s="833">
        <v>10</v>
      </c>
      <c r="S2663" s="838">
        <v>1</v>
      </c>
      <c r="T2663" s="837">
        <v>1</v>
      </c>
      <c r="U2663" s="839">
        <v>1</v>
      </c>
    </row>
    <row r="2664" spans="1:21" ht="14.45" customHeight="1" x14ac:dyDescent="0.2">
      <c r="A2664" s="832">
        <v>11</v>
      </c>
      <c r="B2664" s="833" t="s">
        <v>2224</v>
      </c>
      <c r="C2664" s="833" t="s">
        <v>2230</v>
      </c>
      <c r="D2664" s="834" t="s">
        <v>4292</v>
      </c>
      <c r="E2664" s="835" t="s">
        <v>2255</v>
      </c>
      <c r="F2664" s="833" t="s">
        <v>2227</v>
      </c>
      <c r="G2664" s="833" t="s">
        <v>2274</v>
      </c>
      <c r="H2664" s="833" t="s">
        <v>606</v>
      </c>
      <c r="I2664" s="833" t="s">
        <v>4171</v>
      </c>
      <c r="J2664" s="833" t="s">
        <v>2276</v>
      </c>
      <c r="K2664" s="833"/>
      <c r="L2664" s="836">
        <v>160</v>
      </c>
      <c r="M2664" s="836">
        <v>480</v>
      </c>
      <c r="N2664" s="833">
        <v>3</v>
      </c>
      <c r="O2664" s="837">
        <v>1</v>
      </c>
      <c r="P2664" s="836"/>
      <c r="Q2664" s="838">
        <v>0</v>
      </c>
      <c r="R2664" s="833"/>
      <c r="S2664" s="838">
        <v>0</v>
      </c>
      <c r="T2664" s="837"/>
      <c r="U2664" s="839">
        <v>0</v>
      </c>
    </row>
    <row r="2665" spans="1:21" ht="14.45" customHeight="1" x14ac:dyDescent="0.2">
      <c r="A2665" s="832">
        <v>11</v>
      </c>
      <c r="B2665" s="833" t="s">
        <v>2224</v>
      </c>
      <c r="C2665" s="833" t="s">
        <v>2230</v>
      </c>
      <c r="D2665" s="834" t="s">
        <v>4292</v>
      </c>
      <c r="E2665" s="835" t="s">
        <v>2255</v>
      </c>
      <c r="F2665" s="833" t="s">
        <v>2227</v>
      </c>
      <c r="G2665" s="833" t="s">
        <v>2274</v>
      </c>
      <c r="H2665" s="833" t="s">
        <v>606</v>
      </c>
      <c r="I2665" s="833" t="s">
        <v>2345</v>
      </c>
      <c r="J2665" s="833" t="s">
        <v>2276</v>
      </c>
      <c r="K2665" s="833"/>
      <c r="L2665" s="836">
        <v>200</v>
      </c>
      <c r="M2665" s="836">
        <v>1600</v>
      </c>
      <c r="N2665" s="833">
        <v>8</v>
      </c>
      <c r="O2665" s="837">
        <v>4</v>
      </c>
      <c r="P2665" s="836">
        <v>1600</v>
      </c>
      <c r="Q2665" s="838">
        <v>1</v>
      </c>
      <c r="R2665" s="833">
        <v>8</v>
      </c>
      <c r="S2665" s="838">
        <v>1</v>
      </c>
      <c r="T2665" s="837">
        <v>4</v>
      </c>
      <c r="U2665" s="839">
        <v>1</v>
      </c>
    </row>
    <row r="2666" spans="1:21" ht="14.45" customHeight="1" x14ac:dyDescent="0.2">
      <c r="A2666" s="832">
        <v>11</v>
      </c>
      <c r="B2666" s="833" t="s">
        <v>2224</v>
      </c>
      <c r="C2666" s="833" t="s">
        <v>2230</v>
      </c>
      <c r="D2666" s="834" t="s">
        <v>4292</v>
      </c>
      <c r="E2666" s="835" t="s">
        <v>2255</v>
      </c>
      <c r="F2666" s="833" t="s">
        <v>2227</v>
      </c>
      <c r="G2666" s="833" t="s">
        <v>2274</v>
      </c>
      <c r="H2666" s="833" t="s">
        <v>606</v>
      </c>
      <c r="I2666" s="833" t="s">
        <v>2293</v>
      </c>
      <c r="J2666" s="833" t="s">
        <v>2276</v>
      </c>
      <c r="K2666" s="833"/>
      <c r="L2666" s="836">
        <v>278.75</v>
      </c>
      <c r="M2666" s="836">
        <v>3902.5</v>
      </c>
      <c r="N2666" s="833">
        <v>14</v>
      </c>
      <c r="O2666" s="837">
        <v>7</v>
      </c>
      <c r="P2666" s="836">
        <v>3902.5</v>
      </c>
      <c r="Q2666" s="838">
        <v>1</v>
      </c>
      <c r="R2666" s="833">
        <v>14</v>
      </c>
      <c r="S2666" s="838">
        <v>1</v>
      </c>
      <c r="T2666" s="837">
        <v>7</v>
      </c>
      <c r="U2666" s="839">
        <v>1</v>
      </c>
    </row>
    <row r="2667" spans="1:21" ht="14.45" customHeight="1" x14ac:dyDescent="0.2">
      <c r="A2667" s="832">
        <v>11</v>
      </c>
      <c r="B2667" s="833" t="s">
        <v>2224</v>
      </c>
      <c r="C2667" s="833" t="s">
        <v>2230</v>
      </c>
      <c r="D2667" s="834" t="s">
        <v>4292</v>
      </c>
      <c r="E2667" s="835" t="s">
        <v>2255</v>
      </c>
      <c r="F2667" s="833" t="s">
        <v>2227</v>
      </c>
      <c r="G2667" s="833" t="s">
        <v>2274</v>
      </c>
      <c r="H2667" s="833" t="s">
        <v>606</v>
      </c>
      <c r="I2667" s="833" t="s">
        <v>2293</v>
      </c>
      <c r="J2667" s="833" t="s">
        <v>2294</v>
      </c>
      <c r="K2667" s="833" t="s">
        <v>2295</v>
      </c>
      <c r="L2667" s="836">
        <v>278.75</v>
      </c>
      <c r="M2667" s="836">
        <v>557.5</v>
      </c>
      <c r="N2667" s="833">
        <v>2</v>
      </c>
      <c r="O2667" s="837">
        <v>1</v>
      </c>
      <c r="P2667" s="836">
        <v>557.5</v>
      </c>
      <c r="Q2667" s="838">
        <v>1</v>
      </c>
      <c r="R2667" s="833">
        <v>2</v>
      </c>
      <c r="S2667" s="838">
        <v>1</v>
      </c>
      <c r="T2667" s="837">
        <v>1</v>
      </c>
      <c r="U2667" s="839">
        <v>1</v>
      </c>
    </row>
    <row r="2668" spans="1:21" ht="14.45" customHeight="1" x14ac:dyDescent="0.2">
      <c r="A2668" s="832">
        <v>11</v>
      </c>
      <c r="B2668" s="833" t="s">
        <v>2224</v>
      </c>
      <c r="C2668" s="833" t="s">
        <v>2230</v>
      </c>
      <c r="D2668" s="834" t="s">
        <v>4292</v>
      </c>
      <c r="E2668" s="835" t="s">
        <v>2255</v>
      </c>
      <c r="F2668" s="833" t="s">
        <v>2227</v>
      </c>
      <c r="G2668" s="833" t="s">
        <v>2274</v>
      </c>
      <c r="H2668" s="833" t="s">
        <v>606</v>
      </c>
      <c r="I2668" s="833" t="s">
        <v>2720</v>
      </c>
      <c r="J2668" s="833" t="s">
        <v>2276</v>
      </c>
      <c r="K2668" s="833"/>
      <c r="L2668" s="836">
        <v>1600</v>
      </c>
      <c r="M2668" s="836">
        <v>1600</v>
      </c>
      <c r="N2668" s="833">
        <v>1</v>
      </c>
      <c r="O2668" s="837">
        <v>1</v>
      </c>
      <c r="P2668" s="836">
        <v>1600</v>
      </c>
      <c r="Q2668" s="838">
        <v>1</v>
      </c>
      <c r="R2668" s="833">
        <v>1</v>
      </c>
      <c r="S2668" s="838">
        <v>1</v>
      </c>
      <c r="T2668" s="837">
        <v>1</v>
      </c>
      <c r="U2668" s="839">
        <v>1</v>
      </c>
    </row>
    <row r="2669" spans="1:21" ht="14.45" customHeight="1" x14ac:dyDescent="0.2">
      <c r="A2669" s="832">
        <v>11</v>
      </c>
      <c r="B2669" s="833" t="s">
        <v>2224</v>
      </c>
      <c r="C2669" s="833" t="s">
        <v>2230</v>
      </c>
      <c r="D2669" s="834" t="s">
        <v>4292</v>
      </c>
      <c r="E2669" s="835" t="s">
        <v>2255</v>
      </c>
      <c r="F2669" s="833" t="s">
        <v>2227</v>
      </c>
      <c r="G2669" s="833" t="s">
        <v>2274</v>
      </c>
      <c r="H2669" s="833" t="s">
        <v>606</v>
      </c>
      <c r="I2669" s="833" t="s">
        <v>2724</v>
      </c>
      <c r="J2669" s="833" t="s">
        <v>2276</v>
      </c>
      <c r="K2669" s="833"/>
      <c r="L2669" s="836">
        <v>350</v>
      </c>
      <c r="M2669" s="836">
        <v>350</v>
      </c>
      <c r="N2669" s="833">
        <v>1</v>
      </c>
      <c r="O2669" s="837">
        <v>1</v>
      </c>
      <c r="P2669" s="836">
        <v>350</v>
      </c>
      <c r="Q2669" s="838">
        <v>1</v>
      </c>
      <c r="R2669" s="833">
        <v>1</v>
      </c>
      <c r="S2669" s="838">
        <v>1</v>
      </c>
      <c r="T2669" s="837">
        <v>1</v>
      </c>
      <c r="U2669" s="839">
        <v>1</v>
      </c>
    </row>
    <row r="2670" spans="1:21" ht="14.45" customHeight="1" x14ac:dyDescent="0.2">
      <c r="A2670" s="832">
        <v>11</v>
      </c>
      <c r="B2670" s="833" t="s">
        <v>2224</v>
      </c>
      <c r="C2670" s="833" t="s">
        <v>2230</v>
      </c>
      <c r="D2670" s="834" t="s">
        <v>4292</v>
      </c>
      <c r="E2670" s="835" t="s">
        <v>2255</v>
      </c>
      <c r="F2670" s="833" t="s">
        <v>2227</v>
      </c>
      <c r="G2670" s="833" t="s">
        <v>2274</v>
      </c>
      <c r="H2670" s="833" t="s">
        <v>606</v>
      </c>
      <c r="I2670" s="833" t="s">
        <v>2730</v>
      </c>
      <c r="J2670" s="833" t="s">
        <v>2276</v>
      </c>
      <c r="K2670" s="833"/>
      <c r="L2670" s="836">
        <v>1600</v>
      </c>
      <c r="M2670" s="836">
        <v>1600</v>
      </c>
      <c r="N2670" s="833">
        <v>1</v>
      </c>
      <c r="O2670" s="837">
        <v>1</v>
      </c>
      <c r="P2670" s="836">
        <v>1600</v>
      </c>
      <c r="Q2670" s="838">
        <v>1</v>
      </c>
      <c r="R2670" s="833">
        <v>1</v>
      </c>
      <c r="S2670" s="838">
        <v>1</v>
      </c>
      <c r="T2670" s="837">
        <v>1</v>
      </c>
      <c r="U2670" s="839">
        <v>1</v>
      </c>
    </row>
    <row r="2671" spans="1:21" ht="14.45" customHeight="1" x14ac:dyDescent="0.2">
      <c r="A2671" s="832">
        <v>11</v>
      </c>
      <c r="B2671" s="833" t="s">
        <v>2224</v>
      </c>
      <c r="C2671" s="833" t="s">
        <v>2230</v>
      </c>
      <c r="D2671" s="834" t="s">
        <v>4292</v>
      </c>
      <c r="E2671" s="835" t="s">
        <v>2255</v>
      </c>
      <c r="F2671" s="833" t="s">
        <v>2227</v>
      </c>
      <c r="G2671" s="833" t="s">
        <v>2274</v>
      </c>
      <c r="H2671" s="833" t="s">
        <v>606</v>
      </c>
      <c r="I2671" s="833" t="s">
        <v>2346</v>
      </c>
      <c r="J2671" s="833" t="s">
        <v>2276</v>
      </c>
      <c r="K2671" s="833"/>
      <c r="L2671" s="836">
        <v>1000</v>
      </c>
      <c r="M2671" s="836">
        <v>1000</v>
      </c>
      <c r="N2671" s="833">
        <v>1</v>
      </c>
      <c r="O2671" s="837">
        <v>1</v>
      </c>
      <c r="P2671" s="836">
        <v>1000</v>
      </c>
      <c r="Q2671" s="838">
        <v>1</v>
      </c>
      <c r="R2671" s="833">
        <v>1</v>
      </c>
      <c r="S2671" s="838">
        <v>1</v>
      </c>
      <c r="T2671" s="837">
        <v>1</v>
      </c>
      <c r="U2671" s="839">
        <v>1</v>
      </c>
    </row>
    <row r="2672" spans="1:21" ht="14.45" customHeight="1" x14ac:dyDescent="0.2">
      <c r="A2672" s="832">
        <v>11</v>
      </c>
      <c r="B2672" s="833" t="s">
        <v>2224</v>
      </c>
      <c r="C2672" s="833" t="s">
        <v>2230</v>
      </c>
      <c r="D2672" s="834" t="s">
        <v>4292</v>
      </c>
      <c r="E2672" s="835" t="s">
        <v>2255</v>
      </c>
      <c r="F2672" s="833" t="s">
        <v>2227</v>
      </c>
      <c r="G2672" s="833" t="s">
        <v>2274</v>
      </c>
      <c r="H2672" s="833" t="s">
        <v>606</v>
      </c>
      <c r="I2672" s="833" t="s">
        <v>3804</v>
      </c>
      <c r="J2672" s="833" t="s">
        <v>2276</v>
      </c>
      <c r="K2672" s="833"/>
      <c r="L2672" s="836">
        <v>426.75</v>
      </c>
      <c r="M2672" s="836">
        <v>853.5</v>
      </c>
      <c r="N2672" s="833">
        <v>2</v>
      </c>
      <c r="O2672" s="837">
        <v>2</v>
      </c>
      <c r="P2672" s="836">
        <v>426.75</v>
      </c>
      <c r="Q2672" s="838">
        <v>0.5</v>
      </c>
      <c r="R2672" s="833">
        <v>1</v>
      </c>
      <c r="S2672" s="838">
        <v>0.5</v>
      </c>
      <c r="T2672" s="837">
        <v>1</v>
      </c>
      <c r="U2672" s="839">
        <v>0.5</v>
      </c>
    </row>
    <row r="2673" spans="1:21" ht="14.45" customHeight="1" x14ac:dyDescent="0.2">
      <c r="A2673" s="832">
        <v>11</v>
      </c>
      <c r="B2673" s="833" t="s">
        <v>2224</v>
      </c>
      <c r="C2673" s="833" t="s">
        <v>2230</v>
      </c>
      <c r="D2673" s="834" t="s">
        <v>4292</v>
      </c>
      <c r="E2673" s="835" t="s">
        <v>2255</v>
      </c>
      <c r="F2673" s="833" t="s">
        <v>2227</v>
      </c>
      <c r="G2673" s="833" t="s">
        <v>2274</v>
      </c>
      <c r="H2673" s="833" t="s">
        <v>606</v>
      </c>
      <c r="I2673" s="833" t="s">
        <v>2477</v>
      </c>
      <c r="J2673" s="833" t="s">
        <v>2276</v>
      </c>
      <c r="K2673" s="833"/>
      <c r="L2673" s="836">
        <v>1659.44</v>
      </c>
      <c r="M2673" s="836">
        <v>1659.44</v>
      </c>
      <c r="N2673" s="833">
        <v>1</v>
      </c>
      <c r="O2673" s="837">
        <v>1</v>
      </c>
      <c r="P2673" s="836">
        <v>1659.44</v>
      </c>
      <c r="Q2673" s="838">
        <v>1</v>
      </c>
      <c r="R2673" s="833">
        <v>1</v>
      </c>
      <c r="S2673" s="838">
        <v>1</v>
      </c>
      <c r="T2673" s="837">
        <v>1</v>
      </c>
      <c r="U2673" s="839">
        <v>1</v>
      </c>
    </row>
    <row r="2674" spans="1:21" ht="14.45" customHeight="1" x14ac:dyDescent="0.2">
      <c r="A2674" s="832">
        <v>11</v>
      </c>
      <c r="B2674" s="833" t="s">
        <v>2224</v>
      </c>
      <c r="C2674" s="833" t="s">
        <v>2230</v>
      </c>
      <c r="D2674" s="834" t="s">
        <v>4292</v>
      </c>
      <c r="E2674" s="835" t="s">
        <v>2255</v>
      </c>
      <c r="F2674" s="833" t="s">
        <v>2227</v>
      </c>
      <c r="G2674" s="833" t="s">
        <v>2274</v>
      </c>
      <c r="H2674" s="833" t="s">
        <v>606</v>
      </c>
      <c r="I2674" s="833" t="s">
        <v>3028</v>
      </c>
      <c r="J2674" s="833" t="s">
        <v>2276</v>
      </c>
      <c r="K2674" s="833"/>
      <c r="L2674" s="836">
        <v>496.18</v>
      </c>
      <c r="M2674" s="836">
        <v>496.18</v>
      </c>
      <c r="N2674" s="833">
        <v>1</v>
      </c>
      <c r="O2674" s="837">
        <v>1</v>
      </c>
      <c r="P2674" s="836">
        <v>496.18</v>
      </c>
      <c r="Q2674" s="838">
        <v>1</v>
      </c>
      <c r="R2674" s="833">
        <v>1</v>
      </c>
      <c r="S2674" s="838">
        <v>1</v>
      </c>
      <c r="T2674" s="837">
        <v>1</v>
      </c>
      <c r="U2674" s="839">
        <v>1</v>
      </c>
    </row>
    <row r="2675" spans="1:21" ht="14.45" customHeight="1" x14ac:dyDescent="0.2">
      <c r="A2675" s="832">
        <v>11</v>
      </c>
      <c r="B2675" s="833" t="s">
        <v>2224</v>
      </c>
      <c r="C2675" s="833" t="s">
        <v>2230</v>
      </c>
      <c r="D2675" s="834" t="s">
        <v>4292</v>
      </c>
      <c r="E2675" s="835" t="s">
        <v>2255</v>
      </c>
      <c r="F2675" s="833" t="s">
        <v>2227</v>
      </c>
      <c r="G2675" s="833" t="s">
        <v>2274</v>
      </c>
      <c r="H2675" s="833" t="s">
        <v>606</v>
      </c>
      <c r="I2675" s="833" t="s">
        <v>3039</v>
      </c>
      <c r="J2675" s="833" t="s">
        <v>2276</v>
      </c>
      <c r="K2675" s="833"/>
      <c r="L2675" s="836">
        <v>296.48</v>
      </c>
      <c r="M2675" s="836">
        <v>592.96</v>
      </c>
      <c r="N2675" s="833">
        <v>2</v>
      </c>
      <c r="O2675" s="837">
        <v>1</v>
      </c>
      <c r="P2675" s="836"/>
      <c r="Q2675" s="838">
        <v>0</v>
      </c>
      <c r="R2675" s="833"/>
      <c r="S2675" s="838">
        <v>0</v>
      </c>
      <c r="T2675" s="837"/>
      <c r="U2675" s="839">
        <v>0</v>
      </c>
    </row>
    <row r="2676" spans="1:21" ht="14.45" customHeight="1" x14ac:dyDescent="0.2">
      <c r="A2676" s="832">
        <v>11</v>
      </c>
      <c r="B2676" s="833" t="s">
        <v>2224</v>
      </c>
      <c r="C2676" s="833" t="s">
        <v>2230</v>
      </c>
      <c r="D2676" s="834" t="s">
        <v>4292</v>
      </c>
      <c r="E2676" s="835" t="s">
        <v>2255</v>
      </c>
      <c r="F2676" s="833" t="s">
        <v>2227</v>
      </c>
      <c r="G2676" s="833" t="s">
        <v>2274</v>
      </c>
      <c r="H2676" s="833" t="s">
        <v>606</v>
      </c>
      <c r="I2676" s="833" t="s">
        <v>4172</v>
      </c>
      <c r="J2676" s="833" t="s">
        <v>2276</v>
      </c>
      <c r="K2676" s="833"/>
      <c r="L2676" s="836">
        <v>112.5</v>
      </c>
      <c r="M2676" s="836">
        <v>112.5</v>
      </c>
      <c r="N2676" s="833">
        <v>1</v>
      </c>
      <c r="O2676" s="837">
        <v>1</v>
      </c>
      <c r="P2676" s="836">
        <v>112.5</v>
      </c>
      <c r="Q2676" s="838">
        <v>1</v>
      </c>
      <c r="R2676" s="833">
        <v>1</v>
      </c>
      <c r="S2676" s="838">
        <v>1</v>
      </c>
      <c r="T2676" s="837">
        <v>1</v>
      </c>
      <c r="U2676" s="839">
        <v>1</v>
      </c>
    </row>
    <row r="2677" spans="1:21" ht="14.45" customHeight="1" x14ac:dyDescent="0.2">
      <c r="A2677" s="832">
        <v>11</v>
      </c>
      <c r="B2677" s="833" t="s">
        <v>2224</v>
      </c>
      <c r="C2677" s="833" t="s">
        <v>2230</v>
      </c>
      <c r="D2677" s="834" t="s">
        <v>4292</v>
      </c>
      <c r="E2677" s="835" t="s">
        <v>2255</v>
      </c>
      <c r="F2677" s="833" t="s">
        <v>2227</v>
      </c>
      <c r="G2677" s="833" t="s">
        <v>2274</v>
      </c>
      <c r="H2677" s="833" t="s">
        <v>606</v>
      </c>
      <c r="I2677" s="833" t="s">
        <v>2684</v>
      </c>
      <c r="J2677" s="833" t="s">
        <v>2685</v>
      </c>
      <c r="K2677" s="833" t="s">
        <v>2686</v>
      </c>
      <c r="L2677" s="836">
        <v>0</v>
      </c>
      <c r="M2677" s="836">
        <v>0</v>
      </c>
      <c r="N2677" s="833">
        <v>1</v>
      </c>
      <c r="O2677" s="837">
        <v>1</v>
      </c>
      <c r="P2677" s="836"/>
      <c r="Q2677" s="838"/>
      <c r="R2677" s="833"/>
      <c r="S2677" s="838">
        <v>0</v>
      </c>
      <c r="T2677" s="837"/>
      <c r="U2677" s="839">
        <v>0</v>
      </c>
    </row>
    <row r="2678" spans="1:21" ht="14.45" customHeight="1" x14ac:dyDescent="0.2">
      <c r="A2678" s="832">
        <v>11</v>
      </c>
      <c r="B2678" s="833" t="s">
        <v>2224</v>
      </c>
      <c r="C2678" s="833" t="s">
        <v>2230</v>
      </c>
      <c r="D2678" s="834" t="s">
        <v>4292</v>
      </c>
      <c r="E2678" s="835" t="s">
        <v>2255</v>
      </c>
      <c r="F2678" s="833" t="s">
        <v>2227</v>
      </c>
      <c r="G2678" s="833" t="s">
        <v>2274</v>
      </c>
      <c r="H2678" s="833" t="s">
        <v>606</v>
      </c>
      <c r="I2678" s="833" t="s">
        <v>2483</v>
      </c>
      <c r="J2678" s="833" t="s">
        <v>2484</v>
      </c>
      <c r="K2678" s="833" t="s">
        <v>2485</v>
      </c>
      <c r="L2678" s="836">
        <v>0</v>
      </c>
      <c r="M2678" s="836">
        <v>0</v>
      </c>
      <c r="N2678" s="833">
        <v>1</v>
      </c>
      <c r="O2678" s="837">
        <v>1</v>
      </c>
      <c r="P2678" s="836"/>
      <c r="Q2678" s="838"/>
      <c r="R2678" s="833"/>
      <c r="S2678" s="838">
        <v>0</v>
      </c>
      <c r="T2678" s="837"/>
      <c r="U2678" s="839">
        <v>0</v>
      </c>
    </row>
    <row r="2679" spans="1:21" ht="14.45" customHeight="1" x14ac:dyDescent="0.2">
      <c r="A2679" s="832">
        <v>11</v>
      </c>
      <c r="B2679" s="833" t="s">
        <v>2224</v>
      </c>
      <c r="C2679" s="833" t="s">
        <v>2230</v>
      </c>
      <c r="D2679" s="834" t="s">
        <v>4292</v>
      </c>
      <c r="E2679" s="835" t="s">
        <v>2255</v>
      </c>
      <c r="F2679" s="833" t="s">
        <v>2227</v>
      </c>
      <c r="G2679" s="833" t="s">
        <v>2274</v>
      </c>
      <c r="H2679" s="833" t="s">
        <v>606</v>
      </c>
      <c r="I2679" s="833" t="s">
        <v>2486</v>
      </c>
      <c r="J2679" s="833" t="s">
        <v>2487</v>
      </c>
      <c r="K2679" s="833" t="s">
        <v>2488</v>
      </c>
      <c r="L2679" s="836">
        <v>0</v>
      </c>
      <c r="M2679" s="836">
        <v>0</v>
      </c>
      <c r="N2679" s="833">
        <v>25</v>
      </c>
      <c r="O2679" s="837">
        <v>25</v>
      </c>
      <c r="P2679" s="836">
        <v>0</v>
      </c>
      <c r="Q2679" s="838"/>
      <c r="R2679" s="833">
        <v>1</v>
      </c>
      <c r="S2679" s="838">
        <v>0.04</v>
      </c>
      <c r="T2679" s="837">
        <v>1</v>
      </c>
      <c r="U2679" s="839">
        <v>0.04</v>
      </c>
    </row>
    <row r="2680" spans="1:21" ht="14.45" customHeight="1" x14ac:dyDescent="0.2">
      <c r="A2680" s="832">
        <v>11</v>
      </c>
      <c r="B2680" s="833" t="s">
        <v>2224</v>
      </c>
      <c r="C2680" s="833" t="s">
        <v>2230</v>
      </c>
      <c r="D2680" s="834" t="s">
        <v>4292</v>
      </c>
      <c r="E2680" s="835" t="s">
        <v>2255</v>
      </c>
      <c r="F2680" s="833" t="s">
        <v>2227</v>
      </c>
      <c r="G2680" s="833" t="s">
        <v>2274</v>
      </c>
      <c r="H2680" s="833" t="s">
        <v>606</v>
      </c>
      <c r="I2680" s="833" t="s">
        <v>3012</v>
      </c>
      <c r="J2680" s="833" t="s">
        <v>3013</v>
      </c>
      <c r="K2680" s="833" t="s">
        <v>3014</v>
      </c>
      <c r="L2680" s="836">
        <v>400.2</v>
      </c>
      <c r="M2680" s="836">
        <v>400.2</v>
      </c>
      <c r="N2680" s="833">
        <v>1</v>
      </c>
      <c r="O2680" s="837">
        <v>1</v>
      </c>
      <c r="P2680" s="836"/>
      <c r="Q2680" s="838">
        <v>0</v>
      </c>
      <c r="R2680" s="833"/>
      <c r="S2680" s="838">
        <v>0</v>
      </c>
      <c r="T2680" s="837"/>
      <c r="U2680" s="839">
        <v>0</v>
      </c>
    </row>
    <row r="2681" spans="1:21" ht="14.45" customHeight="1" x14ac:dyDescent="0.2">
      <c r="A2681" s="832">
        <v>11</v>
      </c>
      <c r="B2681" s="833" t="s">
        <v>2224</v>
      </c>
      <c r="C2681" s="833" t="s">
        <v>2230</v>
      </c>
      <c r="D2681" s="834" t="s">
        <v>4292</v>
      </c>
      <c r="E2681" s="835" t="s">
        <v>2255</v>
      </c>
      <c r="F2681" s="833" t="s">
        <v>2227</v>
      </c>
      <c r="G2681" s="833" t="s">
        <v>2274</v>
      </c>
      <c r="H2681" s="833" t="s">
        <v>606</v>
      </c>
      <c r="I2681" s="833" t="s">
        <v>4173</v>
      </c>
      <c r="J2681" s="833" t="s">
        <v>2276</v>
      </c>
      <c r="K2681" s="833"/>
      <c r="L2681" s="836">
        <v>50</v>
      </c>
      <c r="M2681" s="836">
        <v>500</v>
      </c>
      <c r="N2681" s="833">
        <v>10</v>
      </c>
      <c r="O2681" s="837">
        <v>1</v>
      </c>
      <c r="P2681" s="836">
        <v>500</v>
      </c>
      <c r="Q2681" s="838">
        <v>1</v>
      </c>
      <c r="R2681" s="833">
        <v>10</v>
      </c>
      <c r="S2681" s="838">
        <v>1</v>
      </c>
      <c r="T2681" s="837">
        <v>1</v>
      </c>
      <c r="U2681" s="839">
        <v>1</v>
      </c>
    </row>
    <row r="2682" spans="1:21" ht="14.45" customHeight="1" x14ac:dyDescent="0.2">
      <c r="A2682" s="832">
        <v>11</v>
      </c>
      <c r="B2682" s="833" t="s">
        <v>2224</v>
      </c>
      <c r="C2682" s="833" t="s">
        <v>2230</v>
      </c>
      <c r="D2682" s="834" t="s">
        <v>4292</v>
      </c>
      <c r="E2682" s="835" t="s">
        <v>2255</v>
      </c>
      <c r="F2682" s="833" t="s">
        <v>2227</v>
      </c>
      <c r="G2682" s="833" t="s">
        <v>2274</v>
      </c>
      <c r="H2682" s="833" t="s">
        <v>606</v>
      </c>
      <c r="I2682" s="833" t="s">
        <v>3806</v>
      </c>
      <c r="J2682" s="833" t="s">
        <v>2276</v>
      </c>
      <c r="K2682" s="833"/>
      <c r="L2682" s="836">
        <v>407.25</v>
      </c>
      <c r="M2682" s="836">
        <v>814.5</v>
      </c>
      <c r="N2682" s="833">
        <v>2</v>
      </c>
      <c r="O2682" s="837">
        <v>2</v>
      </c>
      <c r="P2682" s="836">
        <v>407.25</v>
      </c>
      <c r="Q2682" s="838">
        <v>0.5</v>
      </c>
      <c r="R2682" s="833">
        <v>1</v>
      </c>
      <c r="S2682" s="838">
        <v>0.5</v>
      </c>
      <c r="T2682" s="837">
        <v>1</v>
      </c>
      <c r="U2682" s="839">
        <v>0.5</v>
      </c>
    </row>
    <row r="2683" spans="1:21" ht="14.45" customHeight="1" x14ac:dyDescent="0.2">
      <c r="A2683" s="832">
        <v>11</v>
      </c>
      <c r="B2683" s="833" t="s">
        <v>2224</v>
      </c>
      <c r="C2683" s="833" t="s">
        <v>2230</v>
      </c>
      <c r="D2683" s="834" t="s">
        <v>4292</v>
      </c>
      <c r="E2683" s="835" t="s">
        <v>2255</v>
      </c>
      <c r="F2683" s="833" t="s">
        <v>2227</v>
      </c>
      <c r="G2683" s="833" t="s">
        <v>2274</v>
      </c>
      <c r="H2683" s="833" t="s">
        <v>606</v>
      </c>
      <c r="I2683" s="833" t="s">
        <v>4174</v>
      </c>
      <c r="J2683" s="833" t="s">
        <v>2276</v>
      </c>
      <c r="K2683" s="833"/>
      <c r="L2683" s="836">
        <v>49.78</v>
      </c>
      <c r="M2683" s="836">
        <v>497.8</v>
      </c>
      <c r="N2683" s="833">
        <v>10</v>
      </c>
      <c r="O2683" s="837">
        <v>1</v>
      </c>
      <c r="P2683" s="836"/>
      <c r="Q2683" s="838">
        <v>0</v>
      </c>
      <c r="R2683" s="833"/>
      <c r="S2683" s="838">
        <v>0</v>
      </c>
      <c r="T2683" s="837"/>
      <c r="U2683" s="839">
        <v>0</v>
      </c>
    </row>
    <row r="2684" spans="1:21" ht="14.45" customHeight="1" x14ac:dyDescent="0.2">
      <c r="A2684" s="832">
        <v>11</v>
      </c>
      <c r="B2684" s="833" t="s">
        <v>2224</v>
      </c>
      <c r="C2684" s="833" t="s">
        <v>2230</v>
      </c>
      <c r="D2684" s="834" t="s">
        <v>4292</v>
      </c>
      <c r="E2684" s="835" t="s">
        <v>2255</v>
      </c>
      <c r="F2684" s="833" t="s">
        <v>2227</v>
      </c>
      <c r="G2684" s="833" t="s">
        <v>2274</v>
      </c>
      <c r="H2684" s="833" t="s">
        <v>606</v>
      </c>
      <c r="I2684" s="833" t="s">
        <v>2281</v>
      </c>
      <c r="J2684" s="833" t="s">
        <v>2282</v>
      </c>
      <c r="K2684" s="833" t="s">
        <v>2283</v>
      </c>
      <c r="L2684" s="836">
        <v>249.55</v>
      </c>
      <c r="M2684" s="836">
        <v>998.2</v>
      </c>
      <c r="N2684" s="833">
        <v>4</v>
      </c>
      <c r="O2684" s="837">
        <v>2</v>
      </c>
      <c r="P2684" s="836">
        <v>998.2</v>
      </c>
      <c r="Q2684" s="838">
        <v>1</v>
      </c>
      <c r="R2684" s="833">
        <v>4</v>
      </c>
      <c r="S2684" s="838">
        <v>1</v>
      </c>
      <c r="T2684" s="837">
        <v>2</v>
      </c>
      <c r="U2684" s="839">
        <v>1</v>
      </c>
    </row>
    <row r="2685" spans="1:21" ht="14.45" customHeight="1" x14ac:dyDescent="0.2">
      <c r="A2685" s="832">
        <v>11</v>
      </c>
      <c r="B2685" s="833" t="s">
        <v>2224</v>
      </c>
      <c r="C2685" s="833" t="s">
        <v>2230</v>
      </c>
      <c r="D2685" s="834" t="s">
        <v>4292</v>
      </c>
      <c r="E2685" s="835" t="s">
        <v>2255</v>
      </c>
      <c r="F2685" s="833" t="s">
        <v>2227</v>
      </c>
      <c r="G2685" s="833" t="s">
        <v>2274</v>
      </c>
      <c r="H2685" s="833" t="s">
        <v>606</v>
      </c>
      <c r="I2685" s="833" t="s">
        <v>2307</v>
      </c>
      <c r="J2685" s="833" t="s">
        <v>2308</v>
      </c>
      <c r="K2685" s="833" t="s">
        <v>2309</v>
      </c>
      <c r="L2685" s="836">
        <v>971.25</v>
      </c>
      <c r="M2685" s="836">
        <v>971.25</v>
      </c>
      <c r="N2685" s="833">
        <v>1</v>
      </c>
      <c r="O2685" s="837">
        <v>1</v>
      </c>
      <c r="P2685" s="836">
        <v>971.25</v>
      </c>
      <c r="Q2685" s="838">
        <v>1</v>
      </c>
      <c r="R2685" s="833">
        <v>1</v>
      </c>
      <c r="S2685" s="838">
        <v>1</v>
      </c>
      <c r="T2685" s="837">
        <v>1</v>
      </c>
      <c r="U2685" s="839">
        <v>1</v>
      </c>
    </row>
    <row r="2686" spans="1:21" ht="14.45" customHeight="1" x14ac:dyDescent="0.2">
      <c r="A2686" s="832">
        <v>11</v>
      </c>
      <c r="B2686" s="833" t="s">
        <v>2224</v>
      </c>
      <c r="C2686" s="833" t="s">
        <v>2230</v>
      </c>
      <c r="D2686" s="834" t="s">
        <v>4292</v>
      </c>
      <c r="E2686" s="835" t="s">
        <v>2255</v>
      </c>
      <c r="F2686" s="833" t="s">
        <v>2227</v>
      </c>
      <c r="G2686" s="833" t="s">
        <v>2274</v>
      </c>
      <c r="H2686" s="833" t="s">
        <v>606</v>
      </c>
      <c r="I2686" s="833" t="s">
        <v>2779</v>
      </c>
      <c r="J2686" s="833" t="s">
        <v>2762</v>
      </c>
      <c r="K2686" s="833" t="s">
        <v>2763</v>
      </c>
      <c r="L2686" s="836">
        <v>1382.99</v>
      </c>
      <c r="M2686" s="836">
        <v>4148.97</v>
      </c>
      <c r="N2686" s="833">
        <v>3</v>
      </c>
      <c r="O2686" s="837">
        <v>2</v>
      </c>
      <c r="P2686" s="836">
        <v>1382.99</v>
      </c>
      <c r="Q2686" s="838">
        <v>0.33333333333333331</v>
      </c>
      <c r="R2686" s="833">
        <v>1</v>
      </c>
      <c r="S2686" s="838">
        <v>0.33333333333333331</v>
      </c>
      <c r="T2686" s="837">
        <v>1</v>
      </c>
      <c r="U2686" s="839">
        <v>0.5</v>
      </c>
    </row>
    <row r="2687" spans="1:21" ht="14.45" customHeight="1" x14ac:dyDescent="0.2">
      <c r="A2687" s="832">
        <v>11</v>
      </c>
      <c r="B2687" s="833" t="s">
        <v>2224</v>
      </c>
      <c r="C2687" s="833" t="s">
        <v>2230</v>
      </c>
      <c r="D2687" s="834" t="s">
        <v>4292</v>
      </c>
      <c r="E2687" s="835" t="s">
        <v>2255</v>
      </c>
      <c r="F2687" s="833" t="s">
        <v>2227</v>
      </c>
      <c r="G2687" s="833" t="s">
        <v>2703</v>
      </c>
      <c r="H2687" s="833" t="s">
        <v>606</v>
      </c>
      <c r="I2687" s="833" t="s">
        <v>3692</v>
      </c>
      <c r="J2687" s="833" t="s">
        <v>3693</v>
      </c>
      <c r="K2687" s="833"/>
      <c r="L2687" s="836">
        <v>0</v>
      </c>
      <c r="M2687" s="836">
        <v>0</v>
      </c>
      <c r="N2687" s="833">
        <v>1</v>
      </c>
      <c r="O2687" s="837">
        <v>1</v>
      </c>
      <c r="P2687" s="836"/>
      <c r="Q2687" s="838"/>
      <c r="R2687" s="833"/>
      <c r="S2687" s="838">
        <v>0</v>
      </c>
      <c r="T2687" s="837"/>
      <c r="U2687" s="839">
        <v>0</v>
      </c>
    </row>
    <row r="2688" spans="1:21" ht="14.45" customHeight="1" x14ac:dyDescent="0.2">
      <c r="A2688" s="832">
        <v>11</v>
      </c>
      <c r="B2688" s="833" t="s">
        <v>2224</v>
      </c>
      <c r="C2688" s="833" t="s">
        <v>2230</v>
      </c>
      <c r="D2688" s="834" t="s">
        <v>4292</v>
      </c>
      <c r="E2688" s="835" t="s">
        <v>2255</v>
      </c>
      <c r="F2688" s="833" t="s">
        <v>2227</v>
      </c>
      <c r="G2688" s="833" t="s">
        <v>2703</v>
      </c>
      <c r="H2688" s="833" t="s">
        <v>606</v>
      </c>
      <c r="I2688" s="833" t="s">
        <v>2704</v>
      </c>
      <c r="J2688" s="833" t="s">
        <v>2705</v>
      </c>
      <c r="K2688" s="833" t="s">
        <v>2706</v>
      </c>
      <c r="L2688" s="836">
        <v>0</v>
      </c>
      <c r="M2688" s="836">
        <v>0</v>
      </c>
      <c r="N2688" s="833">
        <v>1</v>
      </c>
      <c r="O2688" s="837">
        <v>1</v>
      </c>
      <c r="P2688" s="836"/>
      <c r="Q2688" s="838"/>
      <c r="R2688" s="833"/>
      <c r="S2688" s="838">
        <v>0</v>
      </c>
      <c r="T2688" s="837"/>
      <c r="U2688" s="839">
        <v>0</v>
      </c>
    </row>
    <row r="2689" spans="1:21" ht="14.45" customHeight="1" x14ac:dyDescent="0.2">
      <c r="A2689" s="832">
        <v>11</v>
      </c>
      <c r="B2689" s="833" t="s">
        <v>2224</v>
      </c>
      <c r="C2689" s="833" t="s">
        <v>2230</v>
      </c>
      <c r="D2689" s="834" t="s">
        <v>4292</v>
      </c>
      <c r="E2689" s="835" t="s">
        <v>2255</v>
      </c>
      <c r="F2689" s="833" t="s">
        <v>2227</v>
      </c>
      <c r="G2689" s="833" t="s">
        <v>3820</v>
      </c>
      <c r="H2689" s="833" t="s">
        <v>606</v>
      </c>
      <c r="I2689" s="833" t="s">
        <v>4175</v>
      </c>
      <c r="J2689" s="833" t="s">
        <v>4176</v>
      </c>
      <c r="K2689" s="833" t="s">
        <v>4177</v>
      </c>
      <c r="L2689" s="836">
        <v>50</v>
      </c>
      <c r="M2689" s="836">
        <v>250</v>
      </c>
      <c r="N2689" s="833">
        <v>5</v>
      </c>
      <c r="O2689" s="837">
        <v>1</v>
      </c>
      <c r="P2689" s="836">
        <v>250</v>
      </c>
      <c r="Q2689" s="838">
        <v>1</v>
      </c>
      <c r="R2689" s="833">
        <v>5</v>
      </c>
      <c r="S2689" s="838">
        <v>1</v>
      </c>
      <c r="T2689" s="837">
        <v>1</v>
      </c>
      <c r="U2689" s="839">
        <v>1</v>
      </c>
    </row>
    <row r="2690" spans="1:21" ht="14.45" customHeight="1" x14ac:dyDescent="0.2">
      <c r="A2690" s="832">
        <v>11</v>
      </c>
      <c r="B2690" s="833" t="s">
        <v>2224</v>
      </c>
      <c r="C2690" s="833" t="s">
        <v>2230</v>
      </c>
      <c r="D2690" s="834" t="s">
        <v>4292</v>
      </c>
      <c r="E2690" s="835" t="s">
        <v>2255</v>
      </c>
      <c r="F2690" s="833" t="s">
        <v>2227</v>
      </c>
      <c r="G2690" s="833" t="s">
        <v>3820</v>
      </c>
      <c r="H2690" s="833" t="s">
        <v>606</v>
      </c>
      <c r="I2690" s="833" t="s">
        <v>3804</v>
      </c>
      <c r="J2690" s="833" t="s">
        <v>3824</v>
      </c>
      <c r="K2690" s="833" t="s">
        <v>3825</v>
      </c>
      <c r="L2690" s="836">
        <v>426.75</v>
      </c>
      <c r="M2690" s="836">
        <v>853.5</v>
      </c>
      <c r="N2690" s="833">
        <v>2</v>
      </c>
      <c r="O2690" s="837">
        <v>2</v>
      </c>
      <c r="P2690" s="836">
        <v>426.75</v>
      </c>
      <c r="Q2690" s="838">
        <v>0.5</v>
      </c>
      <c r="R2690" s="833">
        <v>1</v>
      </c>
      <c r="S2690" s="838">
        <v>0.5</v>
      </c>
      <c r="T2690" s="837">
        <v>1</v>
      </c>
      <c r="U2690" s="839">
        <v>0.5</v>
      </c>
    </row>
    <row r="2691" spans="1:21" ht="14.45" customHeight="1" x14ac:dyDescent="0.2">
      <c r="A2691" s="832">
        <v>11</v>
      </c>
      <c r="B2691" s="833" t="s">
        <v>2224</v>
      </c>
      <c r="C2691" s="833" t="s">
        <v>2230</v>
      </c>
      <c r="D2691" s="834" t="s">
        <v>4292</v>
      </c>
      <c r="E2691" s="835" t="s">
        <v>2255</v>
      </c>
      <c r="F2691" s="833" t="s">
        <v>2227</v>
      </c>
      <c r="G2691" s="833" t="s">
        <v>3820</v>
      </c>
      <c r="H2691" s="833" t="s">
        <v>606</v>
      </c>
      <c r="I2691" s="833" t="s">
        <v>3806</v>
      </c>
      <c r="J2691" s="833" t="s">
        <v>3808</v>
      </c>
      <c r="K2691" s="833" t="s">
        <v>3826</v>
      </c>
      <c r="L2691" s="836">
        <v>407.25</v>
      </c>
      <c r="M2691" s="836">
        <v>407.25</v>
      </c>
      <c r="N2691" s="833">
        <v>1</v>
      </c>
      <c r="O2691" s="837">
        <v>1</v>
      </c>
      <c r="P2691" s="836"/>
      <c r="Q2691" s="838">
        <v>0</v>
      </c>
      <c r="R2691" s="833"/>
      <c r="S2691" s="838">
        <v>0</v>
      </c>
      <c r="T2691" s="837"/>
      <c r="U2691" s="839">
        <v>0</v>
      </c>
    </row>
    <row r="2692" spans="1:21" ht="14.45" customHeight="1" x14ac:dyDescent="0.2">
      <c r="A2692" s="832">
        <v>11</v>
      </c>
      <c r="B2692" s="833" t="s">
        <v>2224</v>
      </c>
      <c r="C2692" s="833" t="s">
        <v>2230</v>
      </c>
      <c r="D2692" s="834" t="s">
        <v>4292</v>
      </c>
      <c r="E2692" s="835" t="s">
        <v>2255</v>
      </c>
      <c r="F2692" s="833" t="s">
        <v>2227</v>
      </c>
      <c r="G2692" s="833" t="s">
        <v>3820</v>
      </c>
      <c r="H2692" s="833" t="s">
        <v>606</v>
      </c>
      <c r="I2692" s="833" t="s">
        <v>4178</v>
      </c>
      <c r="J2692" s="833" t="s">
        <v>4176</v>
      </c>
      <c r="K2692" s="833" t="s">
        <v>4179</v>
      </c>
      <c r="L2692" s="836">
        <v>41</v>
      </c>
      <c r="M2692" s="836">
        <v>82</v>
      </c>
      <c r="N2692" s="833">
        <v>2</v>
      </c>
      <c r="O2692" s="837">
        <v>1</v>
      </c>
      <c r="P2692" s="836">
        <v>82</v>
      </c>
      <c r="Q2692" s="838">
        <v>1</v>
      </c>
      <c r="R2692" s="833">
        <v>2</v>
      </c>
      <c r="S2692" s="838">
        <v>1</v>
      </c>
      <c r="T2692" s="837">
        <v>1</v>
      </c>
      <c r="U2692" s="839">
        <v>1</v>
      </c>
    </row>
    <row r="2693" spans="1:21" ht="14.45" customHeight="1" x14ac:dyDescent="0.2">
      <c r="A2693" s="832">
        <v>11</v>
      </c>
      <c r="B2693" s="833" t="s">
        <v>2224</v>
      </c>
      <c r="C2693" s="833" t="s">
        <v>2230</v>
      </c>
      <c r="D2693" s="834" t="s">
        <v>4292</v>
      </c>
      <c r="E2693" s="835" t="s">
        <v>2255</v>
      </c>
      <c r="F2693" s="833" t="s">
        <v>2227</v>
      </c>
      <c r="G2693" s="833" t="s">
        <v>3820</v>
      </c>
      <c r="H2693" s="833" t="s">
        <v>606</v>
      </c>
      <c r="I2693" s="833" t="s">
        <v>3807</v>
      </c>
      <c r="J2693" s="833" t="s">
        <v>3808</v>
      </c>
      <c r="K2693" s="833" t="s">
        <v>3809</v>
      </c>
      <c r="L2693" s="836">
        <v>631</v>
      </c>
      <c r="M2693" s="836">
        <v>631</v>
      </c>
      <c r="N2693" s="833">
        <v>1</v>
      </c>
      <c r="O2693" s="837">
        <v>1</v>
      </c>
      <c r="P2693" s="836">
        <v>631</v>
      </c>
      <c r="Q2693" s="838">
        <v>1</v>
      </c>
      <c r="R2693" s="833">
        <v>1</v>
      </c>
      <c r="S2693" s="838">
        <v>1</v>
      </c>
      <c r="T2693" s="837">
        <v>1</v>
      </c>
      <c r="U2693" s="839">
        <v>1</v>
      </c>
    </row>
    <row r="2694" spans="1:21" ht="14.45" customHeight="1" x14ac:dyDescent="0.2">
      <c r="A2694" s="832">
        <v>11</v>
      </c>
      <c r="B2694" s="833" t="s">
        <v>2224</v>
      </c>
      <c r="C2694" s="833" t="s">
        <v>2230</v>
      </c>
      <c r="D2694" s="834" t="s">
        <v>4292</v>
      </c>
      <c r="E2694" s="835" t="s">
        <v>2255</v>
      </c>
      <c r="F2694" s="833" t="s">
        <v>2227</v>
      </c>
      <c r="G2694" s="833" t="s">
        <v>2269</v>
      </c>
      <c r="H2694" s="833" t="s">
        <v>606</v>
      </c>
      <c r="I2694" s="833" t="s">
        <v>2275</v>
      </c>
      <c r="J2694" s="833" t="s">
        <v>2287</v>
      </c>
      <c r="K2694" s="833" t="s">
        <v>2288</v>
      </c>
      <c r="L2694" s="836">
        <v>245.43</v>
      </c>
      <c r="M2694" s="836">
        <v>245.43</v>
      </c>
      <c r="N2694" s="833">
        <v>1</v>
      </c>
      <c r="O2694" s="837">
        <v>1</v>
      </c>
      <c r="P2694" s="836">
        <v>245.43</v>
      </c>
      <c r="Q2694" s="838">
        <v>1</v>
      </c>
      <c r="R2694" s="833">
        <v>1</v>
      </c>
      <c r="S2694" s="838">
        <v>1</v>
      </c>
      <c r="T2694" s="837">
        <v>1</v>
      </c>
      <c r="U2694" s="839">
        <v>1</v>
      </c>
    </row>
    <row r="2695" spans="1:21" ht="14.45" customHeight="1" x14ac:dyDescent="0.2">
      <c r="A2695" s="832">
        <v>11</v>
      </c>
      <c r="B2695" s="833" t="s">
        <v>2224</v>
      </c>
      <c r="C2695" s="833" t="s">
        <v>2230</v>
      </c>
      <c r="D2695" s="834" t="s">
        <v>4292</v>
      </c>
      <c r="E2695" s="835" t="s">
        <v>2255</v>
      </c>
      <c r="F2695" s="833" t="s">
        <v>2227</v>
      </c>
      <c r="G2695" s="833" t="s">
        <v>2269</v>
      </c>
      <c r="H2695" s="833" t="s">
        <v>606</v>
      </c>
      <c r="I2695" s="833" t="s">
        <v>2302</v>
      </c>
      <c r="J2695" s="833" t="s">
        <v>2311</v>
      </c>
      <c r="K2695" s="833" t="s">
        <v>2324</v>
      </c>
      <c r="L2695" s="836">
        <v>748.12</v>
      </c>
      <c r="M2695" s="836">
        <v>1496.24</v>
      </c>
      <c r="N2695" s="833">
        <v>2</v>
      </c>
      <c r="O2695" s="837">
        <v>2</v>
      </c>
      <c r="P2695" s="836">
        <v>1496.24</v>
      </c>
      <c r="Q2695" s="838">
        <v>1</v>
      </c>
      <c r="R2695" s="833">
        <v>2</v>
      </c>
      <c r="S2695" s="838">
        <v>1</v>
      </c>
      <c r="T2695" s="837">
        <v>2</v>
      </c>
      <c r="U2695" s="839">
        <v>1</v>
      </c>
    </row>
    <row r="2696" spans="1:21" ht="14.45" customHeight="1" x14ac:dyDescent="0.2">
      <c r="A2696" s="832">
        <v>11</v>
      </c>
      <c r="B2696" s="833" t="s">
        <v>2224</v>
      </c>
      <c r="C2696" s="833" t="s">
        <v>2230</v>
      </c>
      <c r="D2696" s="834" t="s">
        <v>4292</v>
      </c>
      <c r="E2696" s="835" t="s">
        <v>2255</v>
      </c>
      <c r="F2696" s="833" t="s">
        <v>2227</v>
      </c>
      <c r="G2696" s="833" t="s">
        <v>2269</v>
      </c>
      <c r="H2696" s="833" t="s">
        <v>606</v>
      </c>
      <c r="I2696" s="833" t="s">
        <v>2349</v>
      </c>
      <c r="J2696" s="833" t="s">
        <v>2350</v>
      </c>
      <c r="K2696" s="833" t="s">
        <v>2351</v>
      </c>
      <c r="L2696" s="836">
        <v>1000</v>
      </c>
      <c r="M2696" s="836">
        <v>1000</v>
      </c>
      <c r="N2696" s="833">
        <v>1</v>
      </c>
      <c r="O2696" s="837">
        <v>1</v>
      </c>
      <c r="P2696" s="836">
        <v>1000</v>
      </c>
      <c r="Q2696" s="838">
        <v>1</v>
      </c>
      <c r="R2696" s="833">
        <v>1</v>
      </c>
      <c r="S2696" s="838">
        <v>1</v>
      </c>
      <c r="T2696" s="837">
        <v>1</v>
      </c>
      <c r="U2696" s="839">
        <v>1</v>
      </c>
    </row>
    <row r="2697" spans="1:21" ht="14.45" customHeight="1" x14ac:dyDescent="0.2">
      <c r="A2697" s="832">
        <v>11</v>
      </c>
      <c r="B2697" s="833" t="s">
        <v>2224</v>
      </c>
      <c r="C2697" s="833" t="s">
        <v>2230</v>
      </c>
      <c r="D2697" s="834" t="s">
        <v>4292</v>
      </c>
      <c r="E2697" s="835" t="s">
        <v>2255</v>
      </c>
      <c r="F2697" s="833" t="s">
        <v>2227</v>
      </c>
      <c r="G2697" s="833" t="s">
        <v>2269</v>
      </c>
      <c r="H2697" s="833" t="s">
        <v>606</v>
      </c>
      <c r="I2697" s="833" t="s">
        <v>2325</v>
      </c>
      <c r="J2697" s="833" t="s">
        <v>2326</v>
      </c>
      <c r="K2697" s="833" t="s">
        <v>2327</v>
      </c>
      <c r="L2697" s="836">
        <v>350</v>
      </c>
      <c r="M2697" s="836">
        <v>1050</v>
      </c>
      <c r="N2697" s="833">
        <v>3</v>
      </c>
      <c r="O2697" s="837">
        <v>3</v>
      </c>
      <c r="P2697" s="836">
        <v>700</v>
      </c>
      <c r="Q2697" s="838">
        <v>0.66666666666666663</v>
      </c>
      <c r="R2697" s="833">
        <v>2</v>
      </c>
      <c r="S2697" s="838">
        <v>0.66666666666666663</v>
      </c>
      <c r="T2697" s="837">
        <v>2</v>
      </c>
      <c r="U2697" s="839">
        <v>0.66666666666666663</v>
      </c>
    </row>
    <row r="2698" spans="1:21" ht="14.45" customHeight="1" x14ac:dyDescent="0.2">
      <c r="A2698" s="832">
        <v>11</v>
      </c>
      <c r="B2698" s="833" t="s">
        <v>2224</v>
      </c>
      <c r="C2698" s="833" t="s">
        <v>2230</v>
      </c>
      <c r="D2698" s="834" t="s">
        <v>4292</v>
      </c>
      <c r="E2698" s="835" t="s">
        <v>2255</v>
      </c>
      <c r="F2698" s="833" t="s">
        <v>2227</v>
      </c>
      <c r="G2698" s="833" t="s">
        <v>2269</v>
      </c>
      <c r="H2698" s="833" t="s">
        <v>606</v>
      </c>
      <c r="I2698" s="833" t="s">
        <v>2270</v>
      </c>
      <c r="J2698" s="833" t="s">
        <v>2271</v>
      </c>
      <c r="K2698" s="833" t="s">
        <v>2272</v>
      </c>
      <c r="L2698" s="836">
        <v>500</v>
      </c>
      <c r="M2698" s="836">
        <v>2500</v>
      </c>
      <c r="N2698" s="833">
        <v>5</v>
      </c>
      <c r="O2698" s="837">
        <v>5</v>
      </c>
      <c r="P2698" s="836">
        <v>2500</v>
      </c>
      <c r="Q2698" s="838">
        <v>1</v>
      </c>
      <c r="R2698" s="833">
        <v>5</v>
      </c>
      <c r="S2698" s="838">
        <v>1</v>
      </c>
      <c r="T2698" s="837">
        <v>5</v>
      </c>
      <c r="U2698" s="839">
        <v>1</v>
      </c>
    </row>
    <row r="2699" spans="1:21" ht="14.45" customHeight="1" x14ac:dyDescent="0.2">
      <c r="A2699" s="832">
        <v>11</v>
      </c>
      <c r="B2699" s="833" t="s">
        <v>2224</v>
      </c>
      <c r="C2699" s="833" t="s">
        <v>2230</v>
      </c>
      <c r="D2699" s="834" t="s">
        <v>4292</v>
      </c>
      <c r="E2699" s="835" t="s">
        <v>2255</v>
      </c>
      <c r="F2699" s="833" t="s">
        <v>2227</v>
      </c>
      <c r="G2699" s="833" t="s">
        <v>2269</v>
      </c>
      <c r="H2699" s="833" t="s">
        <v>606</v>
      </c>
      <c r="I2699" s="833" t="s">
        <v>2710</v>
      </c>
      <c r="J2699" s="833" t="s">
        <v>2711</v>
      </c>
      <c r="K2699" s="833" t="s">
        <v>2712</v>
      </c>
      <c r="L2699" s="836">
        <v>50.5</v>
      </c>
      <c r="M2699" s="836">
        <v>50.5</v>
      </c>
      <c r="N2699" s="833">
        <v>1</v>
      </c>
      <c r="O2699" s="837">
        <v>1</v>
      </c>
      <c r="P2699" s="836">
        <v>50.5</v>
      </c>
      <c r="Q2699" s="838">
        <v>1</v>
      </c>
      <c r="R2699" s="833">
        <v>1</v>
      </c>
      <c r="S2699" s="838">
        <v>1</v>
      </c>
      <c r="T2699" s="837">
        <v>1</v>
      </c>
      <c r="U2699" s="839">
        <v>1</v>
      </c>
    </row>
    <row r="2700" spans="1:21" ht="14.45" customHeight="1" x14ac:dyDescent="0.2">
      <c r="A2700" s="832">
        <v>11</v>
      </c>
      <c r="B2700" s="833" t="s">
        <v>2224</v>
      </c>
      <c r="C2700" s="833" t="s">
        <v>2230</v>
      </c>
      <c r="D2700" s="834" t="s">
        <v>4292</v>
      </c>
      <c r="E2700" s="835" t="s">
        <v>2255</v>
      </c>
      <c r="F2700" s="833" t="s">
        <v>2227</v>
      </c>
      <c r="G2700" s="833" t="s">
        <v>2269</v>
      </c>
      <c r="H2700" s="833" t="s">
        <v>606</v>
      </c>
      <c r="I2700" s="833" t="s">
        <v>2289</v>
      </c>
      <c r="J2700" s="833" t="s">
        <v>2290</v>
      </c>
      <c r="K2700" s="833" t="s">
        <v>2291</v>
      </c>
      <c r="L2700" s="836">
        <v>971.25</v>
      </c>
      <c r="M2700" s="836">
        <v>14568.75</v>
      </c>
      <c r="N2700" s="833">
        <v>15</v>
      </c>
      <c r="O2700" s="837">
        <v>15</v>
      </c>
      <c r="P2700" s="836">
        <v>14568.75</v>
      </c>
      <c r="Q2700" s="838">
        <v>1</v>
      </c>
      <c r="R2700" s="833">
        <v>15</v>
      </c>
      <c r="S2700" s="838">
        <v>1</v>
      </c>
      <c r="T2700" s="837">
        <v>15</v>
      </c>
      <c r="U2700" s="839">
        <v>1</v>
      </c>
    </row>
    <row r="2701" spans="1:21" ht="14.45" customHeight="1" x14ac:dyDescent="0.2">
      <c r="A2701" s="832">
        <v>11</v>
      </c>
      <c r="B2701" s="833" t="s">
        <v>2224</v>
      </c>
      <c r="C2701" s="833" t="s">
        <v>2230</v>
      </c>
      <c r="D2701" s="834" t="s">
        <v>4292</v>
      </c>
      <c r="E2701" s="835" t="s">
        <v>2255</v>
      </c>
      <c r="F2701" s="833" t="s">
        <v>2227</v>
      </c>
      <c r="G2701" s="833" t="s">
        <v>2269</v>
      </c>
      <c r="H2701" s="833" t="s">
        <v>606</v>
      </c>
      <c r="I2701" s="833" t="s">
        <v>2277</v>
      </c>
      <c r="J2701" s="833" t="s">
        <v>3694</v>
      </c>
      <c r="K2701" s="833"/>
      <c r="L2701" s="836">
        <v>1000</v>
      </c>
      <c r="M2701" s="836">
        <v>1000</v>
      </c>
      <c r="N2701" s="833">
        <v>1</v>
      </c>
      <c r="O2701" s="837">
        <v>1</v>
      </c>
      <c r="P2701" s="836">
        <v>1000</v>
      </c>
      <c r="Q2701" s="838">
        <v>1</v>
      </c>
      <c r="R2701" s="833">
        <v>1</v>
      </c>
      <c r="S2701" s="838">
        <v>1</v>
      </c>
      <c r="T2701" s="837">
        <v>1</v>
      </c>
      <c r="U2701" s="839">
        <v>1</v>
      </c>
    </row>
    <row r="2702" spans="1:21" ht="14.45" customHeight="1" x14ac:dyDescent="0.2">
      <c r="A2702" s="832">
        <v>11</v>
      </c>
      <c r="B2702" s="833" t="s">
        <v>2224</v>
      </c>
      <c r="C2702" s="833" t="s">
        <v>2230</v>
      </c>
      <c r="D2702" s="834" t="s">
        <v>4292</v>
      </c>
      <c r="E2702" s="835" t="s">
        <v>2255</v>
      </c>
      <c r="F2702" s="833" t="s">
        <v>2227</v>
      </c>
      <c r="G2702" s="833" t="s">
        <v>2269</v>
      </c>
      <c r="H2702" s="833" t="s">
        <v>606</v>
      </c>
      <c r="I2702" s="833" t="s">
        <v>2473</v>
      </c>
      <c r="J2702" s="833" t="s">
        <v>2474</v>
      </c>
      <c r="K2702" s="833" t="s">
        <v>2475</v>
      </c>
      <c r="L2702" s="836">
        <v>180</v>
      </c>
      <c r="M2702" s="836">
        <v>180</v>
      </c>
      <c r="N2702" s="833">
        <v>1</v>
      </c>
      <c r="O2702" s="837">
        <v>1</v>
      </c>
      <c r="P2702" s="836">
        <v>180</v>
      </c>
      <c r="Q2702" s="838">
        <v>1</v>
      </c>
      <c r="R2702" s="833">
        <v>1</v>
      </c>
      <c r="S2702" s="838">
        <v>1</v>
      </c>
      <c r="T2702" s="837">
        <v>1</v>
      </c>
      <c r="U2702" s="839">
        <v>1</v>
      </c>
    </row>
    <row r="2703" spans="1:21" ht="14.45" customHeight="1" x14ac:dyDescent="0.2">
      <c r="A2703" s="832">
        <v>11</v>
      </c>
      <c r="B2703" s="833" t="s">
        <v>2224</v>
      </c>
      <c r="C2703" s="833" t="s">
        <v>2230</v>
      </c>
      <c r="D2703" s="834" t="s">
        <v>4292</v>
      </c>
      <c r="E2703" s="835" t="s">
        <v>2255</v>
      </c>
      <c r="F2703" s="833" t="s">
        <v>2227</v>
      </c>
      <c r="G2703" s="833" t="s">
        <v>2269</v>
      </c>
      <c r="H2703" s="833" t="s">
        <v>606</v>
      </c>
      <c r="I2703" s="833" t="s">
        <v>2502</v>
      </c>
      <c r="J2703" s="833" t="s">
        <v>2503</v>
      </c>
      <c r="K2703" s="833" t="s">
        <v>2504</v>
      </c>
      <c r="L2703" s="836">
        <v>700</v>
      </c>
      <c r="M2703" s="836">
        <v>700</v>
      </c>
      <c r="N2703" s="833">
        <v>1</v>
      </c>
      <c r="O2703" s="837">
        <v>1</v>
      </c>
      <c r="P2703" s="836">
        <v>700</v>
      </c>
      <c r="Q2703" s="838">
        <v>1</v>
      </c>
      <c r="R2703" s="833">
        <v>1</v>
      </c>
      <c r="S2703" s="838">
        <v>1</v>
      </c>
      <c r="T2703" s="837">
        <v>1</v>
      </c>
      <c r="U2703" s="839">
        <v>1</v>
      </c>
    </row>
    <row r="2704" spans="1:21" ht="14.45" customHeight="1" x14ac:dyDescent="0.2">
      <c r="A2704" s="832">
        <v>11</v>
      </c>
      <c r="B2704" s="833" t="s">
        <v>2224</v>
      </c>
      <c r="C2704" s="833" t="s">
        <v>2230</v>
      </c>
      <c r="D2704" s="834" t="s">
        <v>4292</v>
      </c>
      <c r="E2704" s="835" t="s">
        <v>2255</v>
      </c>
      <c r="F2704" s="833" t="s">
        <v>2227</v>
      </c>
      <c r="G2704" s="833" t="s">
        <v>2269</v>
      </c>
      <c r="H2704" s="833" t="s">
        <v>606</v>
      </c>
      <c r="I2704" s="833" t="s">
        <v>2717</v>
      </c>
      <c r="J2704" s="833" t="s">
        <v>2718</v>
      </c>
      <c r="K2704" s="833" t="s">
        <v>2719</v>
      </c>
      <c r="L2704" s="836">
        <v>249.37</v>
      </c>
      <c r="M2704" s="836">
        <v>249.37</v>
      </c>
      <c r="N2704" s="833">
        <v>1</v>
      </c>
      <c r="O2704" s="837">
        <v>1</v>
      </c>
      <c r="P2704" s="836">
        <v>249.37</v>
      </c>
      <c r="Q2704" s="838">
        <v>1</v>
      </c>
      <c r="R2704" s="833">
        <v>1</v>
      </c>
      <c r="S2704" s="838">
        <v>1</v>
      </c>
      <c r="T2704" s="837">
        <v>1</v>
      </c>
      <c r="U2704" s="839">
        <v>1</v>
      </c>
    </row>
    <row r="2705" spans="1:21" ht="14.45" customHeight="1" x14ac:dyDescent="0.2">
      <c r="A2705" s="832">
        <v>11</v>
      </c>
      <c r="B2705" s="833" t="s">
        <v>2224</v>
      </c>
      <c r="C2705" s="833" t="s">
        <v>2230</v>
      </c>
      <c r="D2705" s="834" t="s">
        <v>4292</v>
      </c>
      <c r="E2705" s="835" t="s">
        <v>2255</v>
      </c>
      <c r="F2705" s="833" t="s">
        <v>2227</v>
      </c>
      <c r="G2705" s="833" t="s">
        <v>2269</v>
      </c>
      <c r="H2705" s="833" t="s">
        <v>606</v>
      </c>
      <c r="I2705" s="833" t="s">
        <v>2730</v>
      </c>
      <c r="J2705" s="833" t="s">
        <v>2731</v>
      </c>
      <c r="K2705" s="833" t="s">
        <v>2732</v>
      </c>
      <c r="L2705" s="836">
        <v>1600</v>
      </c>
      <c r="M2705" s="836">
        <v>1600</v>
      </c>
      <c r="N2705" s="833">
        <v>1</v>
      </c>
      <c r="O2705" s="837">
        <v>1</v>
      </c>
      <c r="P2705" s="836">
        <v>1600</v>
      </c>
      <c r="Q2705" s="838">
        <v>1</v>
      </c>
      <c r="R2705" s="833">
        <v>1</v>
      </c>
      <c r="S2705" s="838">
        <v>1</v>
      </c>
      <c r="T2705" s="837">
        <v>1</v>
      </c>
      <c r="U2705" s="839">
        <v>1</v>
      </c>
    </row>
    <row r="2706" spans="1:21" ht="14.45" customHeight="1" x14ac:dyDescent="0.2">
      <c r="A2706" s="832">
        <v>11</v>
      </c>
      <c r="B2706" s="833" t="s">
        <v>2224</v>
      </c>
      <c r="C2706" s="833" t="s">
        <v>2230</v>
      </c>
      <c r="D2706" s="834" t="s">
        <v>4292</v>
      </c>
      <c r="E2706" s="835" t="s">
        <v>2255</v>
      </c>
      <c r="F2706" s="833" t="s">
        <v>2227</v>
      </c>
      <c r="G2706" s="833" t="s">
        <v>2269</v>
      </c>
      <c r="H2706" s="833" t="s">
        <v>606</v>
      </c>
      <c r="I2706" s="833" t="s">
        <v>2346</v>
      </c>
      <c r="J2706" s="833" t="s">
        <v>2305</v>
      </c>
      <c r="K2706" s="833" t="s">
        <v>2306</v>
      </c>
      <c r="L2706" s="836">
        <v>1000</v>
      </c>
      <c r="M2706" s="836">
        <v>7000</v>
      </c>
      <c r="N2706" s="833">
        <v>7</v>
      </c>
      <c r="O2706" s="837">
        <v>7</v>
      </c>
      <c r="P2706" s="836">
        <v>7000</v>
      </c>
      <c r="Q2706" s="838">
        <v>1</v>
      </c>
      <c r="R2706" s="833">
        <v>7</v>
      </c>
      <c r="S2706" s="838">
        <v>1</v>
      </c>
      <c r="T2706" s="837">
        <v>7</v>
      </c>
      <c r="U2706" s="839">
        <v>1</v>
      </c>
    </row>
    <row r="2707" spans="1:21" ht="14.45" customHeight="1" x14ac:dyDescent="0.2">
      <c r="A2707" s="832">
        <v>11</v>
      </c>
      <c r="B2707" s="833" t="s">
        <v>2224</v>
      </c>
      <c r="C2707" s="833" t="s">
        <v>2230</v>
      </c>
      <c r="D2707" s="834" t="s">
        <v>4292</v>
      </c>
      <c r="E2707" s="835" t="s">
        <v>2255</v>
      </c>
      <c r="F2707" s="833" t="s">
        <v>2227</v>
      </c>
      <c r="G2707" s="833" t="s">
        <v>2292</v>
      </c>
      <c r="H2707" s="833" t="s">
        <v>606</v>
      </c>
      <c r="I2707" s="833" t="s">
        <v>2523</v>
      </c>
      <c r="J2707" s="833" t="s">
        <v>2524</v>
      </c>
      <c r="K2707" s="833" t="s">
        <v>2525</v>
      </c>
      <c r="L2707" s="836">
        <v>950</v>
      </c>
      <c r="M2707" s="836">
        <v>2850</v>
      </c>
      <c r="N2707" s="833">
        <v>3</v>
      </c>
      <c r="O2707" s="837">
        <v>3</v>
      </c>
      <c r="P2707" s="836">
        <v>1900</v>
      </c>
      <c r="Q2707" s="838">
        <v>0.66666666666666663</v>
      </c>
      <c r="R2707" s="833">
        <v>2</v>
      </c>
      <c r="S2707" s="838">
        <v>0.66666666666666663</v>
      </c>
      <c r="T2707" s="837">
        <v>2</v>
      </c>
      <c r="U2707" s="839">
        <v>0.66666666666666663</v>
      </c>
    </row>
    <row r="2708" spans="1:21" ht="14.45" customHeight="1" x14ac:dyDescent="0.2">
      <c r="A2708" s="832">
        <v>11</v>
      </c>
      <c r="B2708" s="833" t="s">
        <v>2224</v>
      </c>
      <c r="C2708" s="833" t="s">
        <v>2230</v>
      </c>
      <c r="D2708" s="834" t="s">
        <v>4292</v>
      </c>
      <c r="E2708" s="835" t="s">
        <v>2255</v>
      </c>
      <c r="F2708" s="833" t="s">
        <v>2227</v>
      </c>
      <c r="G2708" s="833" t="s">
        <v>2292</v>
      </c>
      <c r="H2708" s="833" t="s">
        <v>606</v>
      </c>
      <c r="I2708" s="833" t="s">
        <v>2345</v>
      </c>
      <c r="J2708" s="833" t="s">
        <v>2285</v>
      </c>
      <c r="K2708" s="833" t="s">
        <v>2352</v>
      </c>
      <c r="L2708" s="836">
        <v>200</v>
      </c>
      <c r="M2708" s="836">
        <v>6000</v>
      </c>
      <c r="N2708" s="833">
        <v>30</v>
      </c>
      <c r="O2708" s="837">
        <v>15</v>
      </c>
      <c r="P2708" s="836">
        <v>4800</v>
      </c>
      <c r="Q2708" s="838">
        <v>0.8</v>
      </c>
      <c r="R2708" s="833">
        <v>24</v>
      </c>
      <c r="S2708" s="838">
        <v>0.8</v>
      </c>
      <c r="T2708" s="837">
        <v>12</v>
      </c>
      <c r="U2708" s="839">
        <v>0.8</v>
      </c>
    </row>
    <row r="2709" spans="1:21" ht="14.45" customHeight="1" x14ac:dyDescent="0.2">
      <c r="A2709" s="832">
        <v>11</v>
      </c>
      <c r="B2709" s="833" t="s">
        <v>2224</v>
      </c>
      <c r="C2709" s="833" t="s">
        <v>2230</v>
      </c>
      <c r="D2709" s="834" t="s">
        <v>4292</v>
      </c>
      <c r="E2709" s="835" t="s">
        <v>2255</v>
      </c>
      <c r="F2709" s="833" t="s">
        <v>2227</v>
      </c>
      <c r="G2709" s="833" t="s">
        <v>2292</v>
      </c>
      <c r="H2709" s="833" t="s">
        <v>606</v>
      </c>
      <c r="I2709" s="833" t="s">
        <v>2293</v>
      </c>
      <c r="J2709" s="833" t="s">
        <v>2294</v>
      </c>
      <c r="K2709" s="833" t="s">
        <v>2295</v>
      </c>
      <c r="L2709" s="836">
        <v>278.75</v>
      </c>
      <c r="M2709" s="836">
        <v>8362.5</v>
      </c>
      <c r="N2709" s="833">
        <v>30</v>
      </c>
      <c r="O2709" s="837">
        <v>16</v>
      </c>
      <c r="P2709" s="836">
        <v>6411.25</v>
      </c>
      <c r="Q2709" s="838">
        <v>0.76666666666666672</v>
      </c>
      <c r="R2709" s="833">
        <v>23</v>
      </c>
      <c r="S2709" s="838">
        <v>0.76666666666666672</v>
      </c>
      <c r="T2709" s="837">
        <v>12</v>
      </c>
      <c r="U2709" s="839">
        <v>0.75</v>
      </c>
    </row>
    <row r="2710" spans="1:21" ht="14.45" customHeight="1" x14ac:dyDescent="0.2">
      <c r="A2710" s="832">
        <v>11</v>
      </c>
      <c r="B2710" s="833" t="s">
        <v>2224</v>
      </c>
      <c r="C2710" s="833" t="s">
        <v>2230</v>
      </c>
      <c r="D2710" s="834" t="s">
        <v>4292</v>
      </c>
      <c r="E2710" s="835" t="s">
        <v>2255</v>
      </c>
      <c r="F2710" s="833" t="s">
        <v>2227</v>
      </c>
      <c r="G2710" s="833" t="s">
        <v>2292</v>
      </c>
      <c r="H2710" s="833" t="s">
        <v>606</v>
      </c>
      <c r="I2710" s="833" t="s">
        <v>4180</v>
      </c>
      <c r="J2710" s="833" t="s">
        <v>4181</v>
      </c>
      <c r="K2710" s="833" t="s">
        <v>4182</v>
      </c>
      <c r="L2710" s="836">
        <v>130</v>
      </c>
      <c r="M2710" s="836">
        <v>130</v>
      </c>
      <c r="N2710" s="833">
        <v>1</v>
      </c>
      <c r="O2710" s="837">
        <v>1</v>
      </c>
      <c r="P2710" s="836">
        <v>130</v>
      </c>
      <c r="Q2710" s="838">
        <v>1</v>
      </c>
      <c r="R2710" s="833">
        <v>1</v>
      </c>
      <c r="S2710" s="838">
        <v>1</v>
      </c>
      <c r="T2710" s="837">
        <v>1</v>
      </c>
      <c r="U2710" s="839">
        <v>1</v>
      </c>
    </row>
    <row r="2711" spans="1:21" ht="14.45" customHeight="1" x14ac:dyDescent="0.2">
      <c r="A2711" s="832">
        <v>11</v>
      </c>
      <c r="B2711" s="833" t="s">
        <v>2224</v>
      </c>
      <c r="C2711" s="833" t="s">
        <v>2230</v>
      </c>
      <c r="D2711" s="834" t="s">
        <v>4292</v>
      </c>
      <c r="E2711" s="835" t="s">
        <v>2255</v>
      </c>
      <c r="F2711" s="833" t="s">
        <v>2227</v>
      </c>
      <c r="G2711" s="833" t="s">
        <v>2292</v>
      </c>
      <c r="H2711" s="833" t="s">
        <v>606</v>
      </c>
      <c r="I2711" s="833" t="s">
        <v>3465</v>
      </c>
      <c r="J2711" s="833" t="s">
        <v>3466</v>
      </c>
      <c r="K2711" s="833" t="s">
        <v>3467</v>
      </c>
      <c r="L2711" s="836">
        <v>25800</v>
      </c>
      <c r="M2711" s="836">
        <v>25800</v>
      </c>
      <c r="N2711" s="833">
        <v>1</v>
      </c>
      <c r="O2711" s="837">
        <v>1</v>
      </c>
      <c r="P2711" s="836"/>
      <c r="Q2711" s="838">
        <v>0</v>
      </c>
      <c r="R2711" s="833"/>
      <c r="S2711" s="838">
        <v>0</v>
      </c>
      <c r="T2711" s="837"/>
      <c r="U2711" s="839">
        <v>0</v>
      </c>
    </row>
    <row r="2712" spans="1:21" ht="14.45" customHeight="1" x14ac:dyDescent="0.2">
      <c r="A2712" s="832">
        <v>11</v>
      </c>
      <c r="B2712" s="833" t="s">
        <v>2224</v>
      </c>
      <c r="C2712" s="833" t="s">
        <v>2230</v>
      </c>
      <c r="D2712" s="834" t="s">
        <v>4292</v>
      </c>
      <c r="E2712" s="835" t="s">
        <v>2255</v>
      </c>
      <c r="F2712" s="833" t="s">
        <v>2227</v>
      </c>
      <c r="G2712" s="833" t="s">
        <v>2552</v>
      </c>
      <c r="H2712" s="833" t="s">
        <v>606</v>
      </c>
      <c r="I2712" s="833" t="s">
        <v>2761</v>
      </c>
      <c r="J2712" s="833" t="s">
        <v>2762</v>
      </c>
      <c r="K2712" s="833" t="s">
        <v>2763</v>
      </c>
      <c r="L2712" s="836">
        <v>1659.44</v>
      </c>
      <c r="M2712" s="836">
        <v>43145.439999999995</v>
      </c>
      <c r="N2712" s="833">
        <v>26</v>
      </c>
      <c r="O2712" s="837">
        <v>21</v>
      </c>
      <c r="P2712" s="836">
        <v>41485.999999999993</v>
      </c>
      <c r="Q2712" s="838">
        <v>0.96153846153846145</v>
      </c>
      <c r="R2712" s="833">
        <v>25</v>
      </c>
      <c r="S2712" s="838">
        <v>0.96153846153846156</v>
      </c>
      <c r="T2712" s="837">
        <v>20</v>
      </c>
      <c r="U2712" s="839">
        <v>0.95238095238095233</v>
      </c>
    </row>
    <row r="2713" spans="1:21" ht="14.45" customHeight="1" x14ac:dyDescent="0.2">
      <c r="A2713" s="832">
        <v>11</v>
      </c>
      <c r="B2713" s="833" t="s">
        <v>2224</v>
      </c>
      <c r="C2713" s="833" t="s">
        <v>2230</v>
      </c>
      <c r="D2713" s="834" t="s">
        <v>4292</v>
      </c>
      <c r="E2713" s="835" t="s">
        <v>2237</v>
      </c>
      <c r="F2713" s="833" t="s">
        <v>2225</v>
      </c>
      <c r="G2713" s="833" t="s">
        <v>2367</v>
      </c>
      <c r="H2713" s="833" t="s">
        <v>606</v>
      </c>
      <c r="I2713" s="833" t="s">
        <v>2368</v>
      </c>
      <c r="J2713" s="833" t="s">
        <v>2369</v>
      </c>
      <c r="K2713" s="833" t="s">
        <v>2370</v>
      </c>
      <c r="L2713" s="836">
        <v>23.49</v>
      </c>
      <c r="M2713" s="836">
        <v>70.47</v>
      </c>
      <c r="N2713" s="833">
        <v>3</v>
      </c>
      <c r="O2713" s="837">
        <v>3</v>
      </c>
      <c r="P2713" s="836"/>
      <c r="Q2713" s="838">
        <v>0</v>
      </c>
      <c r="R2713" s="833"/>
      <c r="S2713" s="838">
        <v>0</v>
      </c>
      <c r="T2713" s="837"/>
      <c r="U2713" s="839">
        <v>0</v>
      </c>
    </row>
    <row r="2714" spans="1:21" ht="14.45" customHeight="1" x14ac:dyDescent="0.2">
      <c r="A2714" s="832">
        <v>11</v>
      </c>
      <c r="B2714" s="833" t="s">
        <v>2224</v>
      </c>
      <c r="C2714" s="833" t="s">
        <v>2230</v>
      </c>
      <c r="D2714" s="834" t="s">
        <v>4292</v>
      </c>
      <c r="E2714" s="835" t="s">
        <v>2237</v>
      </c>
      <c r="F2714" s="833" t="s">
        <v>2225</v>
      </c>
      <c r="G2714" s="833" t="s">
        <v>2367</v>
      </c>
      <c r="H2714" s="833" t="s">
        <v>606</v>
      </c>
      <c r="I2714" s="833" t="s">
        <v>2557</v>
      </c>
      <c r="J2714" s="833" t="s">
        <v>2369</v>
      </c>
      <c r="K2714" s="833" t="s">
        <v>2558</v>
      </c>
      <c r="L2714" s="836">
        <v>70.48</v>
      </c>
      <c r="M2714" s="836">
        <v>70.48</v>
      </c>
      <c r="N2714" s="833">
        <v>1</v>
      </c>
      <c r="O2714" s="837">
        <v>0.5</v>
      </c>
      <c r="P2714" s="836">
        <v>70.48</v>
      </c>
      <c r="Q2714" s="838">
        <v>1</v>
      </c>
      <c r="R2714" s="833">
        <v>1</v>
      </c>
      <c r="S2714" s="838">
        <v>1</v>
      </c>
      <c r="T2714" s="837">
        <v>0.5</v>
      </c>
      <c r="U2714" s="839">
        <v>1</v>
      </c>
    </row>
    <row r="2715" spans="1:21" ht="14.45" customHeight="1" x14ac:dyDescent="0.2">
      <c r="A2715" s="832">
        <v>11</v>
      </c>
      <c r="B2715" s="833" t="s">
        <v>2224</v>
      </c>
      <c r="C2715" s="833" t="s">
        <v>2230</v>
      </c>
      <c r="D2715" s="834" t="s">
        <v>4292</v>
      </c>
      <c r="E2715" s="835" t="s">
        <v>2237</v>
      </c>
      <c r="F2715" s="833" t="s">
        <v>2225</v>
      </c>
      <c r="G2715" s="833" t="s">
        <v>3868</v>
      </c>
      <c r="H2715" s="833" t="s">
        <v>606</v>
      </c>
      <c r="I2715" s="833" t="s">
        <v>3869</v>
      </c>
      <c r="J2715" s="833" t="s">
        <v>3870</v>
      </c>
      <c r="K2715" s="833" t="s">
        <v>3871</v>
      </c>
      <c r="L2715" s="836">
        <v>247.17</v>
      </c>
      <c r="M2715" s="836">
        <v>494.34</v>
      </c>
      <c r="N2715" s="833">
        <v>2</v>
      </c>
      <c r="O2715" s="837">
        <v>1</v>
      </c>
      <c r="P2715" s="836">
        <v>494.34</v>
      </c>
      <c r="Q2715" s="838">
        <v>1</v>
      </c>
      <c r="R2715" s="833">
        <v>2</v>
      </c>
      <c r="S2715" s="838">
        <v>1</v>
      </c>
      <c r="T2715" s="837">
        <v>1</v>
      </c>
      <c r="U2715" s="839">
        <v>1</v>
      </c>
    </row>
    <row r="2716" spans="1:21" ht="14.45" customHeight="1" x14ac:dyDescent="0.2">
      <c r="A2716" s="832">
        <v>11</v>
      </c>
      <c r="B2716" s="833" t="s">
        <v>2224</v>
      </c>
      <c r="C2716" s="833" t="s">
        <v>2230</v>
      </c>
      <c r="D2716" s="834" t="s">
        <v>4292</v>
      </c>
      <c r="E2716" s="835" t="s">
        <v>2237</v>
      </c>
      <c r="F2716" s="833" t="s">
        <v>2225</v>
      </c>
      <c r="G2716" s="833" t="s">
        <v>2375</v>
      </c>
      <c r="H2716" s="833" t="s">
        <v>606</v>
      </c>
      <c r="I2716" s="833" t="s">
        <v>2376</v>
      </c>
      <c r="J2716" s="833" t="s">
        <v>2377</v>
      </c>
      <c r="K2716" s="833" t="s">
        <v>2378</v>
      </c>
      <c r="L2716" s="836">
        <v>159.71</v>
      </c>
      <c r="M2716" s="836">
        <v>5749.56</v>
      </c>
      <c r="N2716" s="833">
        <v>36</v>
      </c>
      <c r="O2716" s="837">
        <v>10.5</v>
      </c>
      <c r="P2716" s="836">
        <v>2874.78</v>
      </c>
      <c r="Q2716" s="838">
        <v>0.5</v>
      </c>
      <c r="R2716" s="833">
        <v>18</v>
      </c>
      <c r="S2716" s="838">
        <v>0.5</v>
      </c>
      <c r="T2716" s="837">
        <v>5</v>
      </c>
      <c r="U2716" s="839">
        <v>0.47619047619047616</v>
      </c>
    </row>
    <row r="2717" spans="1:21" ht="14.45" customHeight="1" x14ac:dyDescent="0.2">
      <c r="A2717" s="832">
        <v>11</v>
      </c>
      <c r="B2717" s="833" t="s">
        <v>2224</v>
      </c>
      <c r="C2717" s="833" t="s">
        <v>2230</v>
      </c>
      <c r="D2717" s="834" t="s">
        <v>4292</v>
      </c>
      <c r="E2717" s="835" t="s">
        <v>2237</v>
      </c>
      <c r="F2717" s="833" t="s">
        <v>2225</v>
      </c>
      <c r="G2717" s="833" t="s">
        <v>2328</v>
      </c>
      <c r="H2717" s="833" t="s">
        <v>650</v>
      </c>
      <c r="I2717" s="833" t="s">
        <v>1880</v>
      </c>
      <c r="J2717" s="833" t="s">
        <v>989</v>
      </c>
      <c r="K2717" s="833" t="s">
        <v>1029</v>
      </c>
      <c r="L2717" s="836">
        <v>170.52</v>
      </c>
      <c r="M2717" s="836">
        <v>682.08</v>
      </c>
      <c r="N2717" s="833">
        <v>4</v>
      </c>
      <c r="O2717" s="837">
        <v>1</v>
      </c>
      <c r="P2717" s="836">
        <v>682.08</v>
      </c>
      <c r="Q2717" s="838">
        <v>1</v>
      </c>
      <c r="R2717" s="833">
        <v>4</v>
      </c>
      <c r="S2717" s="838">
        <v>1</v>
      </c>
      <c r="T2717" s="837">
        <v>1</v>
      </c>
      <c r="U2717" s="839">
        <v>1</v>
      </c>
    </row>
    <row r="2718" spans="1:21" ht="14.45" customHeight="1" x14ac:dyDescent="0.2">
      <c r="A2718" s="832">
        <v>11</v>
      </c>
      <c r="B2718" s="833" t="s">
        <v>2224</v>
      </c>
      <c r="C2718" s="833" t="s">
        <v>2230</v>
      </c>
      <c r="D2718" s="834" t="s">
        <v>4292</v>
      </c>
      <c r="E2718" s="835" t="s">
        <v>2237</v>
      </c>
      <c r="F2718" s="833" t="s">
        <v>2225</v>
      </c>
      <c r="G2718" s="833" t="s">
        <v>2328</v>
      </c>
      <c r="H2718" s="833" t="s">
        <v>650</v>
      </c>
      <c r="I2718" s="833" t="s">
        <v>1880</v>
      </c>
      <c r="J2718" s="833" t="s">
        <v>989</v>
      </c>
      <c r="K2718" s="833" t="s">
        <v>1029</v>
      </c>
      <c r="L2718" s="836">
        <v>96.04</v>
      </c>
      <c r="M2718" s="836">
        <v>288.12</v>
      </c>
      <c r="N2718" s="833">
        <v>3</v>
      </c>
      <c r="O2718" s="837">
        <v>0.5</v>
      </c>
      <c r="P2718" s="836">
        <v>288.12</v>
      </c>
      <c r="Q2718" s="838">
        <v>1</v>
      </c>
      <c r="R2718" s="833">
        <v>3</v>
      </c>
      <c r="S2718" s="838">
        <v>1</v>
      </c>
      <c r="T2718" s="837">
        <v>0.5</v>
      </c>
      <c r="U2718" s="839">
        <v>1</v>
      </c>
    </row>
    <row r="2719" spans="1:21" ht="14.45" customHeight="1" x14ac:dyDescent="0.2">
      <c r="A2719" s="832">
        <v>11</v>
      </c>
      <c r="B2719" s="833" t="s">
        <v>2224</v>
      </c>
      <c r="C2719" s="833" t="s">
        <v>2230</v>
      </c>
      <c r="D2719" s="834" t="s">
        <v>4292</v>
      </c>
      <c r="E2719" s="835" t="s">
        <v>2237</v>
      </c>
      <c r="F2719" s="833" t="s">
        <v>2225</v>
      </c>
      <c r="G2719" s="833" t="s">
        <v>2328</v>
      </c>
      <c r="H2719" s="833" t="s">
        <v>606</v>
      </c>
      <c r="I2719" s="833" t="s">
        <v>2363</v>
      </c>
      <c r="J2719" s="833" t="s">
        <v>989</v>
      </c>
      <c r="K2719" s="833" t="s">
        <v>2364</v>
      </c>
      <c r="L2719" s="836">
        <v>272.83</v>
      </c>
      <c r="M2719" s="836">
        <v>545.66</v>
      </c>
      <c r="N2719" s="833">
        <v>2</v>
      </c>
      <c r="O2719" s="837">
        <v>1.5</v>
      </c>
      <c r="P2719" s="836">
        <v>272.83</v>
      </c>
      <c r="Q2719" s="838">
        <v>0.5</v>
      </c>
      <c r="R2719" s="833">
        <v>1</v>
      </c>
      <c r="S2719" s="838">
        <v>0.5</v>
      </c>
      <c r="T2719" s="837">
        <v>0.5</v>
      </c>
      <c r="U2719" s="839">
        <v>0.33333333333333331</v>
      </c>
    </row>
    <row r="2720" spans="1:21" ht="14.45" customHeight="1" x14ac:dyDescent="0.2">
      <c r="A2720" s="832">
        <v>11</v>
      </c>
      <c r="B2720" s="833" t="s">
        <v>2224</v>
      </c>
      <c r="C2720" s="833" t="s">
        <v>2230</v>
      </c>
      <c r="D2720" s="834" t="s">
        <v>4292</v>
      </c>
      <c r="E2720" s="835" t="s">
        <v>2237</v>
      </c>
      <c r="F2720" s="833" t="s">
        <v>2225</v>
      </c>
      <c r="G2720" s="833" t="s">
        <v>2328</v>
      </c>
      <c r="H2720" s="833" t="s">
        <v>606</v>
      </c>
      <c r="I2720" s="833" t="s">
        <v>2363</v>
      </c>
      <c r="J2720" s="833" t="s">
        <v>989</v>
      </c>
      <c r="K2720" s="833" t="s">
        <v>2364</v>
      </c>
      <c r="L2720" s="836">
        <v>153.65</v>
      </c>
      <c r="M2720" s="836">
        <v>153.65</v>
      </c>
      <c r="N2720" s="833">
        <v>1</v>
      </c>
      <c r="O2720" s="837">
        <v>0.5</v>
      </c>
      <c r="P2720" s="836">
        <v>153.65</v>
      </c>
      <c r="Q2720" s="838">
        <v>1</v>
      </c>
      <c r="R2720" s="833">
        <v>1</v>
      </c>
      <c r="S2720" s="838">
        <v>1</v>
      </c>
      <c r="T2720" s="837">
        <v>0.5</v>
      </c>
      <c r="U2720" s="839">
        <v>1</v>
      </c>
    </row>
    <row r="2721" spans="1:21" ht="14.45" customHeight="1" x14ac:dyDescent="0.2">
      <c r="A2721" s="832">
        <v>11</v>
      </c>
      <c r="B2721" s="833" t="s">
        <v>2224</v>
      </c>
      <c r="C2721" s="833" t="s">
        <v>2230</v>
      </c>
      <c r="D2721" s="834" t="s">
        <v>4292</v>
      </c>
      <c r="E2721" s="835" t="s">
        <v>2237</v>
      </c>
      <c r="F2721" s="833" t="s">
        <v>2225</v>
      </c>
      <c r="G2721" s="833" t="s">
        <v>2328</v>
      </c>
      <c r="H2721" s="833" t="s">
        <v>606</v>
      </c>
      <c r="I2721" s="833" t="s">
        <v>2861</v>
      </c>
      <c r="J2721" s="833" t="s">
        <v>989</v>
      </c>
      <c r="K2721" s="833" t="s">
        <v>990</v>
      </c>
      <c r="L2721" s="836">
        <v>134.44999999999999</v>
      </c>
      <c r="M2721" s="836">
        <v>134.44999999999999</v>
      </c>
      <c r="N2721" s="833">
        <v>1</v>
      </c>
      <c r="O2721" s="837">
        <v>0.5</v>
      </c>
      <c r="P2721" s="836">
        <v>134.44999999999999</v>
      </c>
      <c r="Q2721" s="838">
        <v>1</v>
      </c>
      <c r="R2721" s="833">
        <v>1</v>
      </c>
      <c r="S2721" s="838">
        <v>1</v>
      </c>
      <c r="T2721" s="837">
        <v>0.5</v>
      </c>
      <c r="U2721" s="839">
        <v>1</v>
      </c>
    </row>
    <row r="2722" spans="1:21" ht="14.45" customHeight="1" x14ac:dyDescent="0.2">
      <c r="A2722" s="832">
        <v>11</v>
      </c>
      <c r="B2722" s="833" t="s">
        <v>2224</v>
      </c>
      <c r="C2722" s="833" t="s">
        <v>2230</v>
      </c>
      <c r="D2722" s="834" t="s">
        <v>4292</v>
      </c>
      <c r="E2722" s="835" t="s">
        <v>2237</v>
      </c>
      <c r="F2722" s="833" t="s">
        <v>2225</v>
      </c>
      <c r="G2722" s="833" t="s">
        <v>3603</v>
      </c>
      <c r="H2722" s="833" t="s">
        <v>606</v>
      </c>
      <c r="I2722" s="833" t="s">
        <v>4183</v>
      </c>
      <c r="J2722" s="833" t="s">
        <v>3605</v>
      </c>
      <c r="K2722" s="833" t="s">
        <v>1029</v>
      </c>
      <c r="L2722" s="836">
        <v>78.33</v>
      </c>
      <c r="M2722" s="836">
        <v>78.33</v>
      </c>
      <c r="N2722" s="833">
        <v>1</v>
      </c>
      <c r="O2722" s="837">
        <v>1</v>
      </c>
      <c r="P2722" s="836">
        <v>78.33</v>
      </c>
      <c r="Q2722" s="838">
        <v>1</v>
      </c>
      <c r="R2722" s="833">
        <v>1</v>
      </c>
      <c r="S2722" s="838">
        <v>1</v>
      </c>
      <c r="T2722" s="837">
        <v>1</v>
      </c>
      <c r="U2722" s="839">
        <v>1</v>
      </c>
    </row>
    <row r="2723" spans="1:21" ht="14.45" customHeight="1" x14ac:dyDescent="0.2">
      <c r="A2723" s="832">
        <v>11</v>
      </c>
      <c r="B2723" s="833" t="s">
        <v>2224</v>
      </c>
      <c r="C2723" s="833" t="s">
        <v>2230</v>
      </c>
      <c r="D2723" s="834" t="s">
        <v>4292</v>
      </c>
      <c r="E2723" s="835" t="s">
        <v>2237</v>
      </c>
      <c r="F2723" s="833" t="s">
        <v>2225</v>
      </c>
      <c r="G2723" s="833" t="s">
        <v>3499</v>
      </c>
      <c r="H2723" s="833" t="s">
        <v>606</v>
      </c>
      <c r="I2723" s="833" t="s">
        <v>3500</v>
      </c>
      <c r="J2723" s="833" t="s">
        <v>3501</v>
      </c>
      <c r="K2723" s="833" t="s">
        <v>3502</v>
      </c>
      <c r="L2723" s="836">
        <v>79.849999999999994</v>
      </c>
      <c r="M2723" s="836">
        <v>239.54999999999998</v>
      </c>
      <c r="N2723" s="833">
        <v>3</v>
      </c>
      <c r="O2723" s="837">
        <v>1</v>
      </c>
      <c r="P2723" s="836"/>
      <c r="Q2723" s="838">
        <v>0</v>
      </c>
      <c r="R2723" s="833"/>
      <c r="S2723" s="838">
        <v>0</v>
      </c>
      <c r="T2723" s="837"/>
      <c r="U2723" s="839">
        <v>0</v>
      </c>
    </row>
    <row r="2724" spans="1:21" ht="14.45" customHeight="1" x14ac:dyDescent="0.2">
      <c r="A2724" s="832">
        <v>11</v>
      </c>
      <c r="B2724" s="833" t="s">
        <v>2224</v>
      </c>
      <c r="C2724" s="833" t="s">
        <v>2230</v>
      </c>
      <c r="D2724" s="834" t="s">
        <v>4292</v>
      </c>
      <c r="E2724" s="835" t="s">
        <v>2237</v>
      </c>
      <c r="F2724" s="833" t="s">
        <v>2225</v>
      </c>
      <c r="G2724" s="833" t="s">
        <v>2381</v>
      </c>
      <c r="H2724" s="833" t="s">
        <v>606</v>
      </c>
      <c r="I2724" s="833" t="s">
        <v>2382</v>
      </c>
      <c r="J2724" s="833" t="s">
        <v>2383</v>
      </c>
      <c r="K2724" s="833" t="s">
        <v>2384</v>
      </c>
      <c r="L2724" s="836">
        <v>52.87</v>
      </c>
      <c r="M2724" s="836">
        <v>105.74</v>
      </c>
      <c r="N2724" s="833">
        <v>2</v>
      </c>
      <c r="O2724" s="837">
        <v>1</v>
      </c>
      <c r="P2724" s="836">
        <v>52.87</v>
      </c>
      <c r="Q2724" s="838">
        <v>0.5</v>
      </c>
      <c r="R2724" s="833">
        <v>1</v>
      </c>
      <c r="S2724" s="838">
        <v>0.5</v>
      </c>
      <c r="T2724" s="837">
        <v>0.5</v>
      </c>
      <c r="U2724" s="839">
        <v>0.5</v>
      </c>
    </row>
    <row r="2725" spans="1:21" ht="14.45" customHeight="1" x14ac:dyDescent="0.2">
      <c r="A2725" s="832">
        <v>11</v>
      </c>
      <c r="B2725" s="833" t="s">
        <v>2224</v>
      </c>
      <c r="C2725" s="833" t="s">
        <v>2230</v>
      </c>
      <c r="D2725" s="834" t="s">
        <v>4292</v>
      </c>
      <c r="E2725" s="835" t="s">
        <v>2237</v>
      </c>
      <c r="F2725" s="833" t="s">
        <v>2225</v>
      </c>
      <c r="G2725" s="833" t="s">
        <v>2381</v>
      </c>
      <c r="H2725" s="833" t="s">
        <v>606</v>
      </c>
      <c r="I2725" s="833" t="s">
        <v>3165</v>
      </c>
      <c r="J2725" s="833" t="s">
        <v>2389</v>
      </c>
      <c r="K2725" s="833" t="s">
        <v>3166</v>
      </c>
      <c r="L2725" s="836">
        <v>46.99</v>
      </c>
      <c r="M2725" s="836">
        <v>187.96</v>
      </c>
      <c r="N2725" s="833">
        <v>4</v>
      </c>
      <c r="O2725" s="837">
        <v>3</v>
      </c>
      <c r="P2725" s="836"/>
      <c r="Q2725" s="838">
        <v>0</v>
      </c>
      <c r="R2725" s="833"/>
      <c r="S2725" s="838">
        <v>0</v>
      </c>
      <c r="T2725" s="837"/>
      <c r="U2725" s="839">
        <v>0</v>
      </c>
    </row>
    <row r="2726" spans="1:21" ht="14.45" customHeight="1" x14ac:dyDescent="0.2">
      <c r="A2726" s="832">
        <v>11</v>
      </c>
      <c r="B2726" s="833" t="s">
        <v>2224</v>
      </c>
      <c r="C2726" s="833" t="s">
        <v>2230</v>
      </c>
      <c r="D2726" s="834" t="s">
        <v>4292</v>
      </c>
      <c r="E2726" s="835" t="s">
        <v>2237</v>
      </c>
      <c r="F2726" s="833" t="s">
        <v>2225</v>
      </c>
      <c r="G2726" s="833" t="s">
        <v>2381</v>
      </c>
      <c r="H2726" s="833" t="s">
        <v>606</v>
      </c>
      <c r="I2726" s="833" t="s">
        <v>2388</v>
      </c>
      <c r="J2726" s="833" t="s">
        <v>2389</v>
      </c>
      <c r="K2726" s="833" t="s">
        <v>2390</v>
      </c>
      <c r="L2726" s="836">
        <v>117.47</v>
      </c>
      <c r="M2726" s="836">
        <v>117.47</v>
      </c>
      <c r="N2726" s="833">
        <v>1</v>
      </c>
      <c r="O2726" s="837">
        <v>0.5</v>
      </c>
      <c r="P2726" s="836">
        <v>117.47</v>
      </c>
      <c r="Q2726" s="838">
        <v>1</v>
      </c>
      <c r="R2726" s="833">
        <v>1</v>
      </c>
      <c r="S2726" s="838">
        <v>1</v>
      </c>
      <c r="T2726" s="837">
        <v>0.5</v>
      </c>
      <c r="U2726" s="839">
        <v>1</v>
      </c>
    </row>
    <row r="2727" spans="1:21" ht="14.45" customHeight="1" x14ac:dyDescent="0.2">
      <c r="A2727" s="832">
        <v>11</v>
      </c>
      <c r="B2727" s="833" t="s">
        <v>2224</v>
      </c>
      <c r="C2727" s="833" t="s">
        <v>2230</v>
      </c>
      <c r="D2727" s="834" t="s">
        <v>4292</v>
      </c>
      <c r="E2727" s="835" t="s">
        <v>2237</v>
      </c>
      <c r="F2727" s="833" t="s">
        <v>2225</v>
      </c>
      <c r="G2727" s="833" t="s">
        <v>2381</v>
      </c>
      <c r="H2727" s="833" t="s">
        <v>606</v>
      </c>
      <c r="I2727" s="833" t="s">
        <v>3167</v>
      </c>
      <c r="J2727" s="833" t="s">
        <v>3168</v>
      </c>
      <c r="K2727" s="833" t="s">
        <v>3169</v>
      </c>
      <c r="L2727" s="836">
        <v>58.74</v>
      </c>
      <c r="M2727" s="836">
        <v>58.74</v>
      </c>
      <c r="N2727" s="833">
        <v>1</v>
      </c>
      <c r="O2727" s="837">
        <v>1</v>
      </c>
      <c r="P2727" s="836"/>
      <c r="Q2727" s="838">
        <v>0</v>
      </c>
      <c r="R2727" s="833"/>
      <c r="S2727" s="838">
        <v>0</v>
      </c>
      <c r="T2727" s="837"/>
      <c r="U2727" s="839">
        <v>0</v>
      </c>
    </row>
    <row r="2728" spans="1:21" ht="14.45" customHeight="1" x14ac:dyDescent="0.2">
      <c r="A2728" s="832">
        <v>11</v>
      </c>
      <c r="B2728" s="833" t="s">
        <v>2224</v>
      </c>
      <c r="C2728" s="833" t="s">
        <v>2230</v>
      </c>
      <c r="D2728" s="834" t="s">
        <v>4292</v>
      </c>
      <c r="E2728" s="835" t="s">
        <v>2237</v>
      </c>
      <c r="F2728" s="833" t="s">
        <v>2225</v>
      </c>
      <c r="G2728" s="833" t="s">
        <v>2394</v>
      </c>
      <c r="H2728" s="833" t="s">
        <v>606</v>
      </c>
      <c r="I2728" s="833" t="s">
        <v>2395</v>
      </c>
      <c r="J2728" s="833" t="s">
        <v>707</v>
      </c>
      <c r="K2728" s="833" t="s">
        <v>2396</v>
      </c>
      <c r="L2728" s="836">
        <v>91.11</v>
      </c>
      <c r="M2728" s="836">
        <v>91.11</v>
      </c>
      <c r="N2728" s="833">
        <v>1</v>
      </c>
      <c r="O2728" s="837">
        <v>1</v>
      </c>
      <c r="P2728" s="836"/>
      <c r="Q2728" s="838">
        <v>0</v>
      </c>
      <c r="R2728" s="833"/>
      <c r="S2728" s="838">
        <v>0</v>
      </c>
      <c r="T2728" s="837"/>
      <c r="U2728" s="839">
        <v>0</v>
      </c>
    </row>
    <row r="2729" spans="1:21" ht="14.45" customHeight="1" x14ac:dyDescent="0.2">
      <c r="A2729" s="832">
        <v>11</v>
      </c>
      <c r="B2729" s="833" t="s">
        <v>2224</v>
      </c>
      <c r="C2729" s="833" t="s">
        <v>2230</v>
      </c>
      <c r="D2729" s="834" t="s">
        <v>4292</v>
      </c>
      <c r="E2729" s="835" t="s">
        <v>2237</v>
      </c>
      <c r="F2729" s="833" t="s">
        <v>2225</v>
      </c>
      <c r="G2729" s="833" t="s">
        <v>2587</v>
      </c>
      <c r="H2729" s="833" t="s">
        <v>606</v>
      </c>
      <c r="I2729" s="833" t="s">
        <v>3518</v>
      </c>
      <c r="J2729" s="833" t="s">
        <v>2589</v>
      </c>
      <c r="K2729" s="833" t="s">
        <v>3519</v>
      </c>
      <c r="L2729" s="836">
        <v>0</v>
      </c>
      <c r="M2729" s="836">
        <v>0</v>
      </c>
      <c r="N2729" s="833">
        <v>2</v>
      </c>
      <c r="O2729" s="837">
        <v>0.5</v>
      </c>
      <c r="P2729" s="836"/>
      <c r="Q2729" s="838"/>
      <c r="R2729" s="833"/>
      <c r="S2729" s="838">
        <v>0</v>
      </c>
      <c r="T2729" s="837"/>
      <c r="U2729" s="839">
        <v>0</v>
      </c>
    </row>
    <row r="2730" spans="1:21" ht="14.45" customHeight="1" x14ac:dyDescent="0.2">
      <c r="A2730" s="832">
        <v>11</v>
      </c>
      <c r="B2730" s="833" t="s">
        <v>2224</v>
      </c>
      <c r="C2730" s="833" t="s">
        <v>2230</v>
      </c>
      <c r="D2730" s="834" t="s">
        <v>4292</v>
      </c>
      <c r="E2730" s="835" t="s">
        <v>2237</v>
      </c>
      <c r="F2730" s="833" t="s">
        <v>2225</v>
      </c>
      <c r="G2730" s="833" t="s">
        <v>2412</v>
      </c>
      <c r="H2730" s="833" t="s">
        <v>606</v>
      </c>
      <c r="I2730" s="833" t="s">
        <v>2413</v>
      </c>
      <c r="J2730" s="833" t="s">
        <v>2414</v>
      </c>
      <c r="K2730" s="833" t="s">
        <v>2415</v>
      </c>
      <c r="L2730" s="836">
        <v>159.71</v>
      </c>
      <c r="M2730" s="836">
        <v>2715.0699999999997</v>
      </c>
      <c r="N2730" s="833">
        <v>17</v>
      </c>
      <c r="O2730" s="837">
        <v>5.5</v>
      </c>
      <c r="P2730" s="836">
        <v>1437.3899999999999</v>
      </c>
      <c r="Q2730" s="838">
        <v>0.52941176470588236</v>
      </c>
      <c r="R2730" s="833">
        <v>9</v>
      </c>
      <c r="S2730" s="838">
        <v>0.52941176470588236</v>
      </c>
      <c r="T2730" s="837">
        <v>3</v>
      </c>
      <c r="U2730" s="839">
        <v>0.54545454545454541</v>
      </c>
    </row>
    <row r="2731" spans="1:21" ht="14.45" customHeight="1" x14ac:dyDescent="0.2">
      <c r="A2731" s="832">
        <v>11</v>
      </c>
      <c r="B2731" s="833" t="s">
        <v>2224</v>
      </c>
      <c r="C2731" s="833" t="s">
        <v>2230</v>
      </c>
      <c r="D2731" s="834" t="s">
        <v>4292</v>
      </c>
      <c r="E2731" s="835" t="s">
        <v>2237</v>
      </c>
      <c r="F2731" s="833" t="s">
        <v>2225</v>
      </c>
      <c r="G2731" s="833" t="s">
        <v>2412</v>
      </c>
      <c r="H2731" s="833" t="s">
        <v>606</v>
      </c>
      <c r="I2731" s="833" t="s">
        <v>2594</v>
      </c>
      <c r="J2731" s="833" t="s">
        <v>2414</v>
      </c>
      <c r="K2731" s="833" t="s">
        <v>2595</v>
      </c>
      <c r="L2731" s="836">
        <v>159.71</v>
      </c>
      <c r="M2731" s="836">
        <v>5110.72</v>
      </c>
      <c r="N2731" s="833">
        <v>32</v>
      </c>
      <c r="O2731" s="837">
        <v>11</v>
      </c>
      <c r="P2731" s="836">
        <v>2395.65</v>
      </c>
      <c r="Q2731" s="838">
        <v>0.46875</v>
      </c>
      <c r="R2731" s="833">
        <v>15</v>
      </c>
      <c r="S2731" s="838">
        <v>0.46875</v>
      </c>
      <c r="T2731" s="837">
        <v>4.5</v>
      </c>
      <c r="U2731" s="839">
        <v>0.40909090909090912</v>
      </c>
    </row>
    <row r="2732" spans="1:21" ht="14.45" customHeight="1" x14ac:dyDescent="0.2">
      <c r="A2732" s="832">
        <v>11</v>
      </c>
      <c r="B2732" s="833" t="s">
        <v>2224</v>
      </c>
      <c r="C2732" s="833" t="s">
        <v>2230</v>
      </c>
      <c r="D2732" s="834" t="s">
        <v>4292</v>
      </c>
      <c r="E2732" s="835" t="s">
        <v>2237</v>
      </c>
      <c r="F2732" s="833" t="s">
        <v>2225</v>
      </c>
      <c r="G2732" s="833" t="s">
        <v>2596</v>
      </c>
      <c r="H2732" s="833" t="s">
        <v>606</v>
      </c>
      <c r="I2732" s="833" t="s">
        <v>3173</v>
      </c>
      <c r="J2732" s="833" t="s">
        <v>2598</v>
      </c>
      <c r="K2732" s="833" t="s">
        <v>2599</v>
      </c>
      <c r="L2732" s="836">
        <v>35.25</v>
      </c>
      <c r="M2732" s="836">
        <v>35.25</v>
      </c>
      <c r="N2732" s="833">
        <v>1</v>
      </c>
      <c r="O2732" s="837">
        <v>1</v>
      </c>
      <c r="P2732" s="836"/>
      <c r="Q2732" s="838">
        <v>0</v>
      </c>
      <c r="R2732" s="833"/>
      <c r="S2732" s="838">
        <v>0</v>
      </c>
      <c r="T2732" s="837"/>
      <c r="U2732" s="839">
        <v>0</v>
      </c>
    </row>
    <row r="2733" spans="1:21" ht="14.45" customHeight="1" x14ac:dyDescent="0.2">
      <c r="A2733" s="832">
        <v>11</v>
      </c>
      <c r="B2733" s="833" t="s">
        <v>2224</v>
      </c>
      <c r="C2733" s="833" t="s">
        <v>2230</v>
      </c>
      <c r="D2733" s="834" t="s">
        <v>4292</v>
      </c>
      <c r="E2733" s="835" t="s">
        <v>2237</v>
      </c>
      <c r="F2733" s="833" t="s">
        <v>2225</v>
      </c>
      <c r="G2733" s="833" t="s">
        <v>2313</v>
      </c>
      <c r="H2733" s="833" t="s">
        <v>606</v>
      </c>
      <c r="I2733" s="833" t="s">
        <v>2329</v>
      </c>
      <c r="J2733" s="833" t="s">
        <v>2315</v>
      </c>
      <c r="K2733" s="833" t="s">
        <v>2330</v>
      </c>
      <c r="L2733" s="836">
        <v>45.89</v>
      </c>
      <c r="M2733" s="836">
        <v>137.67000000000002</v>
      </c>
      <c r="N2733" s="833">
        <v>3</v>
      </c>
      <c r="O2733" s="837">
        <v>1</v>
      </c>
      <c r="P2733" s="836">
        <v>137.67000000000002</v>
      </c>
      <c r="Q2733" s="838">
        <v>1</v>
      </c>
      <c r="R2733" s="833">
        <v>3</v>
      </c>
      <c r="S2733" s="838">
        <v>1</v>
      </c>
      <c r="T2733" s="837">
        <v>1</v>
      </c>
      <c r="U2733" s="839">
        <v>1</v>
      </c>
    </row>
    <row r="2734" spans="1:21" ht="14.45" customHeight="1" x14ac:dyDescent="0.2">
      <c r="A2734" s="832">
        <v>11</v>
      </c>
      <c r="B2734" s="833" t="s">
        <v>2224</v>
      </c>
      <c r="C2734" s="833" t="s">
        <v>2230</v>
      </c>
      <c r="D2734" s="834" t="s">
        <v>4292</v>
      </c>
      <c r="E2734" s="835" t="s">
        <v>2237</v>
      </c>
      <c r="F2734" s="833" t="s">
        <v>2225</v>
      </c>
      <c r="G2734" s="833" t="s">
        <v>2313</v>
      </c>
      <c r="H2734" s="833" t="s">
        <v>606</v>
      </c>
      <c r="I2734" s="833" t="s">
        <v>2314</v>
      </c>
      <c r="J2734" s="833" t="s">
        <v>2315</v>
      </c>
      <c r="K2734" s="833" t="s">
        <v>2316</v>
      </c>
      <c r="L2734" s="836">
        <v>91.78</v>
      </c>
      <c r="M2734" s="836">
        <v>2478.0599999999995</v>
      </c>
      <c r="N2734" s="833">
        <v>27</v>
      </c>
      <c r="O2734" s="837">
        <v>13.5</v>
      </c>
      <c r="P2734" s="836">
        <v>1101.3599999999999</v>
      </c>
      <c r="Q2734" s="838">
        <v>0.44444444444444448</v>
      </c>
      <c r="R2734" s="833">
        <v>12</v>
      </c>
      <c r="S2734" s="838">
        <v>0.44444444444444442</v>
      </c>
      <c r="T2734" s="837">
        <v>6.5</v>
      </c>
      <c r="U2734" s="839">
        <v>0.48148148148148145</v>
      </c>
    </row>
    <row r="2735" spans="1:21" ht="14.45" customHeight="1" x14ac:dyDescent="0.2">
      <c r="A2735" s="832">
        <v>11</v>
      </c>
      <c r="B2735" s="833" t="s">
        <v>2224</v>
      </c>
      <c r="C2735" s="833" t="s">
        <v>2230</v>
      </c>
      <c r="D2735" s="834" t="s">
        <v>4292</v>
      </c>
      <c r="E2735" s="835" t="s">
        <v>2237</v>
      </c>
      <c r="F2735" s="833" t="s">
        <v>2225</v>
      </c>
      <c r="G2735" s="833" t="s">
        <v>2600</v>
      </c>
      <c r="H2735" s="833" t="s">
        <v>606</v>
      </c>
      <c r="I2735" s="833" t="s">
        <v>2601</v>
      </c>
      <c r="J2735" s="833" t="s">
        <v>1040</v>
      </c>
      <c r="K2735" s="833" t="s">
        <v>2602</v>
      </c>
      <c r="L2735" s="836">
        <v>42.14</v>
      </c>
      <c r="M2735" s="836">
        <v>84.28</v>
      </c>
      <c r="N2735" s="833">
        <v>2</v>
      </c>
      <c r="O2735" s="837">
        <v>1</v>
      </c>
      <c r="P2735" s="836">
        <v>84.28</v>
      </c>
      <c r="Q2735" s="838">
        <v>1</v>
      </c>
      <c r="R2735" s="833">
        <v>2</v>
      </c>
      <c r="S2735" s="838">
        <v>1</v>
      </c>
      <c r="T2735" s="837">
        <v>1</v>
      </c>
      <c r="U2735" s="839">
        <v>1</v>
      </c>
    </row>
    <row r="2736" spans="1:21" ht="14.45" customHeight="1" x14ac:dyDescent="0.2">
      <c r="A2736" s="832">
        <v>11</v>
      </c>
      <c r="B2736" s="833" t="s">
        <v>2224</v>
      </c>
      <c r="C2736" s="833" t="s">
        <v>2230</v>
      </c>
      <c r="D2736" s="834" t="s">
        <v>4292</v>
      </c>
      <c r="E2736" s="835" t="s">
        <v>2237</v>
      </c>
      <c r="F2736" s="833" t="s">
        <v>2225</v>
      </c>
      <c r="G2736" s="833" t="s">
        <v>2353</v>
      </c>
      <c r="H2736" s="833" t="s">
        <v>606</v>
      </c>
      <c r="I2736" s="833" t="s">
        <v>2354</v>
      </c>
      <c r="J2736" s="833" t="s">
        <v>2355</v>
      </c>
      <c r="K2736" s="833" t="s">
        <v>2356</v>
      </c>
      <c r="L2736" s="836">
        <v>132.97999999999999</v>
      </c>
      <c r="M2736" s="836">
        <v>797.88</v>
      </c>
      <c r="N2736" s="833">
        <v>6</v>
      </c>
      <c r="O2736" s="837">
        <v>3</v>
      </c>
      <c r="P2736" s="836">
        <v>797.88</v>
      </c>
      <c r="Q2736" s="838">
        <v>1</v>
      </c>
      <c r="R2736" s="833">
        <v>6</v>
      </c>
      <c r="S2736" s="838">
        <v>1</v>
      </c>
      <c r="T2736" s="837">
        <v>3</v>
      </c>
      <c r="U2736" s="839">
        <v>1</v>
      </c>
    </row>
    <row r="2737" spans="1:21" ht="14.45" customHeight="1" x14ac:dyDescent="0.2">
      <c r="A2737" s="832">
        <v>11</v>
      </c>
      <c r="B2737" s="833" t="s">
        <v>2224</v>
      </c>
      <c r="C2737" s="833" t="s">
        <v>2230</v>
      </c>
      <c r="D2737" s="834" t="s">
        <v>4292</v>
      </c>
      <c r="E2737" s="835" t="s">
        <v>2237</v>
      </c>
      <c r="F2737" s="833" t="s">
        <v>2225</v>
      </c>
      <c r="G2737" s="833" t="s">
        <v>2416</v>
      </c>
      <c r="H2737" s="833" t="s">
        <v>606</v>
      </c>
      <c r="I2737" s="833" t="s">
        <v>3343</v>
      </c>
      <c r="J2737" s="833" t="s">
        <v>1099</v>
      </c>
      <c r="K2737" s="833" t="s">
        <v>1100</v>
      </c>
      <c r="L2737" s="836">
        <v>38.5</v>
      </c>
      <c r="M2737" s="836">
        <v>115.5</v>
      </c>
      <c r="N2737" s="833">
        <v>3</v>
      </c>
      <c r="O2737" s="837">
        <v>1</v>
      </c>
      <c r="P2737" s="836"/>
      <c r="Q2737" s="838">
        <v>0</v>
      </c>
      <c r="R2737" s="833"/>
      <c r="S2737" s="838">
        <v>0</v>
      </c>
      <c r="T2737" s="837"/>
      <c r="U2737" s="839">
        <v>0</v>
      </c>
    </row>
    <row r="2738" spans="1:21" ht="14.45" customHeight="1" x14ac:dyDescent="0.2">
      <c r="A2738" s="832">
        <v>11</v>
      </c>
      <c r="B2738" s="833" t="s">
        <v>2224</v>
      </c>
      <c r="C2738" s="833" t="s">
        <v>2230</v>
      </c>
      <c r="D2738" s="834" t="s">
        <v>4292</v>
      </c>
      <c r="E2738" s="835" t="s">
        <v>2237</v>
      </c>
      <c r="F2738" s="833" t="s">
        <v>2225</v>
      </c>
      <c r="G2738" s="833" t="s">
        <v>4184</v>
      </c>
      <c r="H2738" s="833" t="s">
        <v>606</v>
      </c>
      <c r="I2738" s="833" t="s">
        <v>4185</v>
      </c>
      <c r="J2738" s="833" t="s">
        <v>4186</v>
      </c>
      <c r="K2738" s="833" t="s">
        <v>4187</v>
      </c>
      <c r="L2738" s="836">
        <v>785.14</v>
      </c>
      <c r="M2738" s="836">
        <v>2355.42</v>
      </c>
      <c r="N2738" s="833">
        <v>3</v>
      </c>
      <c r="O2738" s="837">
        <v>2</v>
      </c>
      <c r="P2738" s="836">
        <v>785.14</v>
      </c>
      <c r="Q2738" s="838">
        <v>0.33333333333333331</v>
      </c>
      <c r="R2738" s="833">
        <v>1</v>
      </c>
      <c r="S2738" s="838">
        <v>0.33333333333333331</v>
      </c>
      <c r="T2738" s="837">
        <v>1</v>
      </c>
      <c r="U2738" s="839">
        <v>0.5</v>
      </c>
    </row>
    <row r="2739" spans="1:21" ht="14.45" customHeight="1" x14ac:dyDescent="0.2">
      <c r="A2739" s="832">
        <v>11</v>
      </c>
      <c r="B2739" s="833" t="s">
        <v>2224</v>
      </c>
      <c r="C2739" s="833" t="s">
        <v>2230</v>
      </c>
      <c r="D2739" s="834" t="s">
        <v>4292</v>
      </c>
      <c r="E2739" s="835" t="s">
        <v>2237</v>
      </c>
      <c r="F2739" s="833" t="s">
        <v>2225</v>
      </c>
      <c r="G2739" s="833" t="s">
        <v>2331</v>
      </c>
      <c r="H2739" s="833" t="s">
        <v>606</v>
      </c>
      <c r="I2739" s="833" t="s">
        <v>2931</v>
      </c>
      <c r="J2739" s="833" t="s">
        <v>843</v>
      </c>
      <c r="K2739" s="833" t="s">
        <v>2932</v>
      </c>
      <c r="L2739" s="836">
        <v>0</v>
      </c>
      <c r="M2739" s="836">
        <v>0</v>
      </c>
      <c r="N2739" s="833">
        <v>1</v>
      </c>
      <c r="O2739" s="837">
        <v>1</v>
      </c>
      <c r="P2739" s="836"/>
      <c r="Q2739" s="838"/>
      <c r="R2739" s="833"/>
      <c r="S2739" s="838">
        <v>0</v>
      </c>
      <c r="T2739" s="837"/>
      <c r="U2739" s="839">
        <v>0</v>
      </c>
    </row>
    <row r="2740" spans="1:21" ht="14.45" customHeight="1" x14ac:dyDescent="0.2">
      <c r="A2740" s="832">
        <v>11</v>
      </c>
      <c r="B2740" s="833" t="s">
        <v>2224</v>
      </c>
      <c r="C2740" s="833" t="s">
        <v>2230</v>
      </c>
      <c r="D2740" s="834" t="s">
        <v>4292</v>
      </c>
      <c r="E2740" s="835" t="s">
        <v>2237</v>
      </c>
      <c r="F2740" s="833" t="s">
        <v>2225</v>
      </c>
      <c r="G2740" s="833" t="s">
        <v>2430</v>
      </c>
      <c r="H2740" s="833" t="s">
        <v>650</v>
      </c>
      <c r="I2740" s="833" t="s">
        <v>2431</v>
      </c>
      <c r="J2740" s="833" t="s">
        <v>2097</v>
      </c>
      <c r="K2740" s="833" t="s">
        <v>2432</v>
      </c>
      <c r="L2740" s="836">
        <v>140.96</v>
      </c>
      <c r="M2740" s="836">
        <v>140.96</v>
      </c>
      <c r="N2740" s="833">
        <v>1</v>
      </c>
      <c r="O2740" s="837">
        <v>1</v>
      </c>
      <c r="P2740" s="836">
        <v>140.96</v>
      </c>
      <c r="Q2740" s="838">
        <v>1</v>
      </c>
      <c r="R2740" s="833">
        <v>1</v>
      </c>
      <c r="S2740" s="838">
        <v>1</v>
      </c>
      <c r="T2740" s="837">
        <v>1</v>
      </c>
      <c r="U2740" s="839">
        <v>1</v>
      </c>
    </row>
    <row r="2741" spans="1:21" ht="14.45" customHeight="1" x14ac:dyDescent="0.2">
      <c r="A2741" s="832">
        <v>11</v>
      </c>
      <c r="B2741" s="833" t="s">
        <v>2224</v>
      </c>
      <c r="C2741" s="833" t="s">
        <v>2230</v>
      </c>
      <c r="D2741" s="834" t="s">
        <v>4292</v>
      </c>
      <c r="E2741" s="835" t="s">
        <v>2237</v>
      </c>
      <c r="F2741" s="833" t="s">
        <v>2225</v>
      </c>
      <c r="G2741" s="833" t="s">
        <v>2430</v>
      </c>
      <c r="H2741" s="833" t="s">
        <v>606</v>
      </c>
      <c r="I2741" s="833" t="s">
        <v>4188</v>
      </c>
      <c r="J2741" s="833" t="s">
        <v>3181</v>
      </c>
      <c r="K2741" s="833" t="s">
        <v>4189</v>
      </c>
      <c r="L2741" s="836">
        <v>117.47</v>
      </c>
      <c r="M2741" s="836">
        <v>117.47</v>
      </c>
      <c r="N2741" s="833">
        <v>1</v>
      </c>
      <c r="O2741" s="837">
        <v>1</v>
      </c>
      <c r="P2741" s="836">
        <v>117.47</v>
      </c>
      <c r="Q2741" s="838">
        <v>1</v>
      </c>
      <c r="R2741" s="833">
        <v>1</v>
      </c>
      <c r="S2741" s="838">
        <v>1</v>
      </c>
      <c r="T2741" s="837">
        <v>1</v>
      </c>
      <c r="U2741" s="839">
        <v>1</v>
      </c>
    </row>
    <row r="2742" spans="1:21" ht="14.45" customHeight="1" x14ac:dyDescent="0.2">
      <c r="A2742" s="832">
        <v>11</v>
      </c>
      <c r="B2742" s="833" t="s">
        <v>2224</v>
      </c>
      <c r="C2742" s="833" t="s">
        <v>2230</v>
      </c>
      <c r="D2742" s="834" t="s">
        <v>4292</v>
      </c>
      <c r="E2742" s="835" t="s">
        <v>2237</v>
      </c>
      <c r="F2742" s="833" t="s">
        <v>2225</v>
      </c>
      <c r="G2742" s="833" t="s">
        <v>2273</v>
      </c>
      <c r="H2742" s="833" t="s">
        <v>650</v>
      </c>
      <c r="I2742" s="833" t="s">
        <v>1819</v>
      </c>
      <c r="J2742" s="833" t="s">
        <v>765</v>
      </c>
      <c r="K2742" s="833" t="s">
        <v>1820</v>
      </c>
      <c r="L2742" s="836">
        <v>368.16</v>
      </c>
      <c r="M2742" s="836">
        <v>736.32</v>
      </c>
      <c r="N2742" s="833">
        <v>2</v>
      </c>
      <c r="O2742" s="837">
        <v>1</v>
      </c>
      <c r="P2742" s="836">
        <v>736.32</v>
      </c>
      <c r="Q2742" s="838">
        <v>1</v>
      </c>
      <c r="R2742" s="833">
        <v>2</v>
      </c>
      <c r="S2742" s="838">
        <v>1</v>
      </c>
      <c r="T2742" s="837">
        <v>1</v>
      </c>
      <c r="U2742" s="839">
        <v>1</v>
      </c>
    </row>
    <row r="2743" spans="1:21" ht="14.45" customHeight="1" x14ac:dyDescent="0.2">
      <c r="A2743" s="832">
        <v>11</v>
      </c>
      <c r="B2743" s="833" t="s">
        <v>2224</v>
      </c>
      <c r="C2743" s="833" t="s">
        <v>2230</v>
      </c>
      <c r="D2743" s="834" t="s">
        <v>4292</v>
      </c>
      <c r="E2743" s="835" t="s">
        <v>2237</v>
      </c>
      <c r="F2743" s="833" t="s">
        <v>2225</v>
      </c>
      <c r="G2743" s="833" t="s">
        <v>2273</v>
      </c>
      <c r="H2743" s="833" t="s">
        <v>650</v>
      </c>
      <c r="I2743" s="833" t="s">
        <v>1821</v>
      </c>
      <c r="J2743" s="833" t="s">
        <v>765</v>
      </c>
      <c r="K2743" s="833" t="s">
        <v>1822</v>
      </c>
      <c r="L2743" s="836">
        <v>736.33</v>
      </c>
      <c r="M2743" s="836">
        <v>89832.260000000111</v>
      </c>
      <c r="N2743" s="833">
        <v>122</v>
      </c>
      <c r="O2743" s="837">
        <v>83.5</v>
      </c>
      <c r="P2743" s="836">
        <v>75105.660000000105</v>
      </c>
      <c r="Q2743" s="838">
        <v>0.83606557377049195</v>
      </c>
      <c r="R2743" s="833">
        <v>102</v>
      </c>
      <c r="S2743" s="838">
        <v>0.83606557377049184</v>
      </c>
      <c r="T2743" s="837">
        <v>68</v>
      </c>
      <c r="U2743" s="839">
        <v>0.81437125748502992</v>
      </c>
    </row>
    <row r="2744" spans="1:21" ht="14.45" customHeight="1" x14ac:dyDescent="0.2">
      <c r="A2744" s="832">
        <v>11</v>
      </c>
      <c r="B2744" s="833" t="s">
        <v>2224</v>
      </c>
      <c r="C2744" s="833" t="s">
        <v>2230</v>
      </c>
      <c r="D2744" s="834" t="s">
        <v>4292</v>
      </c>
      <c r="E2744" s="835" t="s">
        <v>2237</v>
      </c>
      <c r="F2744" s="833" t="s">
        <v>2225</v>
      </c>
      <c r="G2744" s="833" t="s">
        <v>2273</v>
      </c>
      <c r="H2744" s="833" t="s">
        <v>650</v>
      </c>
      <c r="I2744" s="833" t="s">
        <v>1825</v>
      </c>
      <c r="J2744" s="833" t="s">
        <v>765</v>
      </c>
      <c r="K2744" s="833" t="s">
        <v>1826</v>
      </c>
      <c r="L2744" s="836">
        <v>490.89</v>
      </c>
      <c r="M2744" s="836">
        <v>9326.9100000000017</v>
      </c>
      <c r="N2744" s="833">
        <v>19</v>
      </c>
      <c r="O2744" s="837">
        <v>13.5</v>
      </c>
      <c r="P2744" s="836">
        <v>6872.4600000000019</v>
      </c>
      <c r="Q2744" s="838">
        <v>0.73684210526315796</v>
      </c>
      <c r="R2744" s="833">
        <v>14</v>
      </c>
      <c r="S2744" s="838">
        <v>0.73684210526315785</v>
      </c>
      <c r="T2744" s="837">
        <v>11</v>
      </c>
      <c r="U2744" s="839">
        <v>0.81481481481481477</v>
      </c>
    </row>
    <row r="2745" spans="1:21" ht="14.45" customHeight="1" x14ac:dyDescent="0.2">
      <c r="A2745" s="832">
        <v>11</v>
      </c>
      <c r="B2745" s="833" t="s">
        <v>2224</v>
      </c>
      <c r="C2745" s="833" t="s">
        <v>2230</v>
      </c>
      <c r="D2745" s="834" t="s">
        <v>4292</v>
      </c>
      <c r="E2745" s="835" t="s">
        <v>2237</v>
      </c>
      <c r="F2745" s="833" t="s">
        <v>2225</v>
      </c>
      <c r="G2745" s="833" t="s">
        <v>2273</v>
      </c>
      <c r="H2745" s="833" t="s">
        <v>650</v>
      </c>
      <c r="I2745" s="833" t="s">
        <v>1823</v>
      </c>
      <c r="J2745" s="833" t="s">
        <v>765</v>
      </c>
      <c r="K2745" s="833" t="s">
        <v>1824</v>
      </c>
      <c r="L2745" s="836">
        <v>1154.68</v>
      </c>
      <c r="M2745" s="836">
        <v>1154.68</v>
      </c>
      <c r="N2745" s="833">
        <v>1</v>
      </c>
      <c r="O2745" s="837">
        <v>0.5</v>
      </c>
      <c r="P2745" s="836">
        <v>1154.68</v>
      </c>
      <c r="Q2745" s="838">
        <v>1</v>
      </c>
      <c r="R2745" s="833">
        <v>1</v>
      </c>
      <c r="S2745" s="838">
        <v>1</v>
      </c>
      <c r="T2745" s="837">
        <v>0.5</v>
      </c>
      <c r="U2745" s="839">
        <v>1</v>
      </c>
    </row>
    <row r="2746" spans="1:21" ht="14.45" customHeight="1" x14ac:dyDescent="0.2">
      <c r="A2746" s="832">
        <v>11</v>
      </c>
      <c r="B2746" s="833" t="s">
        <v>2224</v>
      </c>
      <c r="C2746" s="833" t="s">
        <v>2230</v>
      </c>
      <c r="D2746" s="834" t="s">
        <v>4292</v>
      </c>
      <c r="E2746" s="835" t="s">
        <v>2237</v>
      </c>
      <c r="F2746" s="833" t="s">
        <v>2225</v>
      </c>
      <c r="G2746" s="833" t="s">
        <v>2273</v>
      </c>
      <c r="H2746" s="833" t="s">
        <v>650</v>
      </c>
      <c r="I2746" s="833" t="s">
        <v>1817</v>
      </c>
      <c r="J2746" s="833" t="s">
        <v>765</v>
      </c>
      <c r="K2746" s="833" t="s">
        <v>1818</v>
      </c>
      <c r="L2746" s="836">
        <v>923.74</v>
      </c>
      <c r="M2746" s="836">
        <v>8313.66</v>
      </c>
      <c r="N2746" s="833">
        <v>9</v>
      </c>
      <c r="O2746" s="837">
        <v>6</v>
      </c>
      <c r="P2746" s="836">
        <v>7389.92</v>
      </c>
      <c r="Q2746" s="838">
        <v>0.88888888888888895</v>
      </c>
      <c r="R2746" s="833">
        <v>8</v>
      </c>
      <c r="S2746" s="838">
        <v>0.88888888888888884</v>
      </c>
      <c r="T2746" s="837">
        <v>5.5</v>
      </c>
      <c r="U2746" s="839">
        <v>0.91666666666666663</v>
      </c>
    </row>
    <row r="2747" spans="1:21" ht="14.45" customHeight="1" x14ac:dyDescent="0.2">
      <c r="A2747" s="832">
        <v>11</v>
      </c>
      <c r="B2747" s="833" t="s">
        <v>2224</v>
      </c>
      <c r="C2747" s="833" t="s">
        <v>2230</v>
      </c>
      <c r="D2747" s="834" t="s">
        <v>4292</v>
      </c>
      <c r="E2747" s="835" t="s">
        <v>2237</v>
      </c>
      <c r="F2747" s="833" t="s">
        <v>2225</v>
      </c>
      <c r="G2747" s="833" t="s">
        <v>2335</v>
      </c>
      <c r="H2747" s="833" t="s">
        <v>606</v>
      </c>
      <c r="I2747" s="833" t="s">
        <v>2635</v>
      </c>
      <c r="J2747" s="833" t="s">
        <v>668</v>
      </c>
      <c r="K2747" s="833" t="s">
        <v>2636</v>
      </c>
      <c r="L2747" s="836">
        <v>17.62</v>
      </c>
      <c r="M2747" s="836">
        <v>17.62</v>
      </c>
      <c r="N2747" s="833">
        <v>1</v>
      </c>
      <c r="O2747" s="837">
        <v>1</v>
      </c>
      <c r="P2747" s="836">
        <v>17.62</v>
      </c>
      <c r="Q2747" s="838">
        <v>1</v>
      </c>
      <c r="R2747" s="833">
        <v>1</v>
      </c>
      <c r="S2747" s="838">
        <v>1</v>
      </c>
      <c r="T2747" s="837">
        <v>1</v>
      </c>
      <c r="U2747" s="839">
        <v>1</v>
      </c>
    </row>
    <row r="2748" spans="1:21" ht="14.45" customHeight="1" x14ac:dyDescent="0.2">
      <c r="A2748" s="832">
        <v>11</v>
      </c>
      <c r="B2748" s="833" t="s">
        <v>2224</v>
      </c>
      <c r="C2748" s="833" t="s">
        <v>2230</v>
      </c>
      <c r="D2748" s="834" t="s">
        <v>4292</v>
      </c>
      <c r="E2748" s="835" t="s">
        <v>2237</v>
      </c>
      <c r="F2748" s="833" t="s">
        <v>2225</v>
      </c>
      <c r="G2748" s="833" t="s">
        <v>2335</v>
      </c>
      <c r="H2748" s="833" t="s">
        <v>606</v>
      </c>
      <c r="I2748" s="833" t="s">
        <v>2336</v>
      </c>
      <c r="J2748" s="833" t="s">
        <v>668</v>
      </c>
      <c r="K2748" s="833" t="s">
        <v>2337</v>
      </c>
      <c r="L2748" s="836">
        <v>35.25</v>
      </c>
      <c r="M2748" s="836">
        <v>1515.75</v>
      </c>
      <c r="N2748" s="833">
        <v>43</v>
      </c>
      <c r="O2748" s="837">
        <v>35.5</v>
      </c>
      <c r="P2748" s="836">
        <v>846</v>
      </c>
      <c r="Q2748" s="838">
        <v>0.55813953488372092</v>
      </c>
      <c r="R2748" s="833">
        <v>24</v>
      </c>
      <c r="S2748" s="838">
        <v>0.55813953488372092</v>
      </c>
      <c r="T2748" s="837">
        <v>18.5</v>
      </c>
      <c r="U2748" s="839">
        <v>0.52112676056338025</v>
      </c>
    </row>
    <row r="2749" spans="1:21" ht="14.45" customHeight="1" x14ac:dyDescent="0.2">
      <c r="A2749" s="832">
        <v>11</v>
      </c>
      <c r="B2749" s="833" t="s">
        <v>2224</v>
      </c>
      <c r="C2749" s="833" t="s">
        <v>2230</v>
      </c>
      <c r="D2749" s="834" t="s">
        <v>4292</v>
      </c>
      <c r="E2749" s="835" t="s">
        <v>2237</v>
      </c>
      <c r="F2749" s="833" t="s">
        <v>2225</v>
      </c>
      <c r="G2749" s="833" t="s">
        <v>2335</v>
      </c>
      <c r="H2749" s="833" t="s">
        <v>606</v>
      </c>
      <c r="I2749" s="833" t="s">
        <v>2357</v>
      </c>
      <c r="J2749" s="833" t="s">
        <v>668</v>
      </c>
      <c r="K2749" s="833" t="s">
        <v>2358</v>
      </c>
      <c r="L2749" s="836">
        <v>35.25</v>
      </c>
      <c r="M2749" s="836">
        <v>423</v>
      </c>
      <c r="N2749" s="833">
        <v>12</v>
      </c>
      <c r="O2749" s="837">
        <v>9</v>
      </c>
      <c r="P2749" s="836">
        <v>211.5</v>
      </c>
      <c r="Q2749" s="838">
        <v>0.5</v>
      </c>
      <c r="R2749" s="833">
        <v>6</v>
      </c>
      <c r="S2749" s="838">
        <v>0.5</v>
      </c>
      <c r="T2749" s="837">
        <v>4.5</v>
      </c>
      <c r="U2749" s="839">
        <v>0.5</v>
      </c>
    </row>
    <row r="2750" spans="1:21" ht="14.45" customHeight="1" x14ac:dyDescent="0.2">
      <c r="A2750" s="832">
        <v>11</v>
      </c>
      <c r="B2750" s="833" t="s">
        <v>2224</v>
      </c>
      <c r="C2750" s="833" t="s">
        <v>2230</v>
      </c>
      <c r="D2750" s="834" t="s">
        <v>4292</v>
      </c>
      <c r="E2750" s="835" t="s">
        <v>2237</v>
      </c>
      <c r="F2750" s="833" t="s">
        <v>2225</v>
      </c>
      <c r="G2750" s="833" t="s">
        <v>4190</v>
      </c>
      <c r="H2750" s="833" t="s">
        <v>606</v>
      </c>
      <c r="I2750" s="833" t="s">
        <v>4191</v>
      </c>
      <c r="J2750" s="833" t="s">
        <v>4192</v>
      </c>
      <c r="K2750" s="833" t="s">
        <v>4193</v>
      </c>
      <c r="L2750" s="836">
        <v>60.88</v>
      </c>
      <c r="M2750" s="836">
        <v>60.88</v>
      </c>
      <c r="N2750" s="833">
        <v>1</v>
      </c>
      <c r="O2750" s="837">
        <v>0.5</v>
      </c>
      <c r="P2750" s="836">
        <v>60.88</v>
      </c>
      <c r="Q2750" s="838">
        <v>1</v>
      </c>
      <c r="R2750" s="833">
        <v>1</v>
      </c>
      <c r="S2750" s="838">
        <v>1</v>
      </c>
      <c r="T2750" s="837">
        <v>0.5</v>
      </c>
      <c r="U2750" s="839">
        <v>1</v>
      </c>
    </row>
    <row r="2751" spans="1:21" ht="14.45" customHeight="1" x14ac:dyDescent="0.2">
      <c r="A2751" s="832">
        <v>11</v>
      </c>
      <c r="B2751" s="833" t="s">
        <v>2224</v>
      </c>
      <c r="C2751" s="833" t="s">
        <v>2230</v>
      </c>
      <c r="D2751" s="834" t="s">
        <v>4292</v>
      </c>
      <c r="E2751" s="835" t="s">
        <v>2237</v>
      </c>
      <c r="F2751" s="833" t="s">
        <v>2225</v>
      </c>
      <c r="G2751" s="833" t="s">
        <v>3728</v>
      </c>
      <c r="H2751" s="833" t="s">
        <v>606</v>
      </c>
      <c r="I2751" s="833" t="s">
        <v>3885</v>
      </c>
      <c r="J2751" s="833" t="s">
        <v>3730</v>
      </c>
      <c r="K2751" s="833" t="s">
        <v>3886</v>
      </c>
      <c r="L2751" s="836">
        <v>792.31</v>
      </c>
      <c r="M2751" s="836">
        <v>792.31</v>
      </c>
      <c r="N2751" s="833">
        <v>1</v>
      </c>
      <c r="O2751" s="837">
        <v>1</v>
      </c>
      <c r="P2751" s="836"/>
      <c r="Q2751" s="838">
        <v>0</v>
      </c>
      <c r="R2751" s="833"/>
      <c r="S2751" s="838">
        <v>0</v>
      </c>
      <c r="T2751" s="837"/>
      <c r="U2751" s="839">
        <v>0</v>
      </c>
    </row>
    <row r="2752" spans="1:21" ht="14.45" customHeight="1" x14ac:dyDescent="0.2">
      <c r="A2752" s="832">
        <v>11</v>
      </c>
      <c r="B2752" s="833" t="s">
        <v>2224</v>
      </c>
      <c r="C2752" s="833" t="s">
        <v>2230</v>
      </c>
      <c r="D2752" s="834" t="s">
        <v>4292</v>
      </c>
      <c r="E2752" s="835" t="s">
        <v>2237</v>
      </c>
      <c r="F2752" s="833" t="s">
        <v>2225</v>
      </c>
      <c r="G2752" s="833" t="s">
        <v>3728</v>
      </c>
      <c r="H2752" s="833" t="s">
        <v>606</v>
      </c>
      <c r="I2752" s="833" t="s">
        <v>3729</v>
      </c>
      <c r="J2752" s="833" t="s">
        <v>3730</v>
      </c>
      <c r="K2752" s="833" t="s">
        <v>1972</v>
      </c>
      <c r="L2752" s="836">
        <v>1544.99</v>
      </c>
      <c r="M2752" s="836">
        <v>1544.99</v>
      </c>
      <c r="N2752" s="833">
        <v>1</v>
      </c>
      <c r="O2752" s="837">
        <v>1</v>
      </c>
      <c r="P2752" s="836">
        <v>1544.99</v>
      </c>
      <c r="Q2752" s="838">
        <v>1</v>
      </c>
      <c r="R2752" s="833">
        <v>1</v>
      </c>
      <c r="S2752" s="838">
        <v>1</v>
      </c>
      <c r="T2752" s="837">
        <v>1</v>
      </c>
      <c r="U2752" s="839">
        <v>1</v>
      </c>
    </row>
    <row r="2753" spans="1:21" ht="14.45" customHeight="1" x14ac:dyDescent="0.2">
      <c r="A2753" s="832">
        <v>11</v>
      </c>
      <c r="B2753" s="833" t="s">
        <v>2224</v>
      </c>
      <c r="C2753" s="833" t="s">
        <v>2230</v>
      </c>
      <c r="D2753" s="834" t="s">
        <v>4292</v>
      </c>
      <c r="E2753" s="835" t="s">
        <v>2237</v>
      </c>
      <c r="F2753" s="833" t="s">
        <v>2225</v>
      </c>
      <c r="G2753" s="833" t="s">
        <v>2317</v>
      </c>
      <c r="H2753" s="833" t="s">
        <v>650</v>
      </c>
      <c r="I2753" s="833" t="s">
        <v>1908</v>
      </c>
      <c r="J2753" s="833" t="s">
        <v>874</v>
      </c>
      <c r="K2753" s="833" t="s">
        <v>876</v>
      </c>
      <c r="L2753" s="836">
        <v>0</v>
      </c>
      <c r="M2753" s="836">
        <v>0</v>
      </c>
      <c r="N2753" s="833">
        <v>23</v>
      </c>
      <c r="O2753" s="837">
        <v>16</v>
      </c>
      <c r="P2753" s="836">
        <v>0</v>
      </c>
      <c r="Q2753" s="838"/>
      <c r="R2753" s="833">
        <v>17</v>
      </c>
      <c r="S2753" s="838">
        <v>0.73913043478260865</v>
      </c>
      <c r="T2753" s="837">
        <v>10.5</v>
      </c>
      <c r="U2753" s="839">
        <v>0.65625</v>
      </c>
    </row>
    <row r="2754" spans="1:21" ht="14.45" customHeight="1" x14ac:dyDescent="0.2">
      <c r="A2754" s="832">
        <v>11</v>
      </c>
      <c r="B2754" s="833" t="s">
        <v>2224</v>
      </c>
      <c r="C2754" s="833" t="s">
        <v>2230</v>
      </c>
      <c r="D2754" s="834" t="s">
        <v>4292</v>
      </c>
      <c r="E2754" s="835" t="s">
        <v>2237</v>
      </c>
      <c r="F2754" s="833" t="s">
        <v>2225</v>
      </c>
      <c r="G2754" s="833" t="s">
        <v>2298</v>
      </c>
      <c r="H2754" s="833" t="s">
        <v>606</v>
      </c>
      <c r="I2754" s="833" t="s">
        <v>4017</v>
      </c>
      <c r="J2754" s="833" t="s">
        <v>3349</v>
      </c>
      <c r="K2754" s="833" t="s">
        <v>4018</v>
      </c>
      <c r="L2754" s="836">
        <v>313.2</v>
      </c>
      <c r="M2754" s="836">
        <v>313.2</v>
      </c>
      <c r="N2754" s="833">
        <v>1</v>
      </c>
      <c r="O2754" s="837">
        <v>1</v>
      </c>
      <c r="P2754" s="836"/>
      <c r="Q2754" s="838">
        <v>0</v>
      </c>
      <c r="R2754" s="833"/>
      <c r="S2754" s="838">
        <v>0</v>
      </c>
      <c r="T2754" s="837"/>
      <c r="U2754" s="839">
        <v>0</v>
      </c>
    </row>
    <row r="2755" spans="1:21" ht="14.45" customHeight="1" x14ac:dyDescent="0.2">
      <c r="A2755" s="832">
        <v>11</v>
      </c>
      <c r="B2755" s="833" t="s">
        <v>2224</v>
      </c>
      <c r="C2755" s="833" t="s">
        <v>2230</v>
      </c>
      <c r="D2755" s="834" t="s">
        <v>4292</v>
      </c>
      <c r="E2755" s="835" t="s">
        <v>2237</v>
      </c>
      <c r="F2755" s="833" t="s">
        <v>2225</v>
      </c>
      <c r="G2755" s="833" t="s">
        <v>2298</v>
      </c>
      <c r="H2755" s="833" t="s">
        <v>606</v>
      </c>
      <c r="I2755" s="833" t="s">
        <v>3446</v>
      </c>
      <c r="J2755" s="833" t="s">
        <v>3352</v>
      </c>
      <c r="K2755" s="833" t="s">
        <v>3447</v>
      </c>
      <c r="L2755" s="836">
        <v>300.68</v>
      </c>
      <c r="M2755" s="836">
        <v>300.68</v>
      </c>
      <c r="N2755" s="833">
        <v>1</v>
      </c>
      <c r="O2755" s="837">
        <v>0.5</v>
      </c>
      <c r="P2755" s="836"/>
      <c r="Q2755" s="838">
        <v>0</v>
      </c>
      <c r="R2755" s="833"/>
      <c r="S2755" s="838">
        <v>0</v>
      </c>
      <c r="T2755" s="837"/>
      <c r="U2755" s="839">
        <v>0</v>
      </c>
    </row>
    <row r="2756" spans="1:21" ht="14.45" customHeight="1" x14ac:dyDescent="0.2">
      <c r="A2756" s="832">
        <v>11</v>
      </c>
      <c r="B2756" s="833" t="s">
        <v>2224</v>
      </c>
      <c r="C2756" s="833" t="s">
        <v>2230</v>
      </c>
      <c r="D2756" s="834" t="s">
        <v>4292</v>
      </c>
      <c r="E2756" s="835" t="s">
        <v>2237</v>
      </c>
      <c r="F2756" s="833" t="s">
        <v>2225</v>
      </c>
      <c r="G2756" s="833" t="s">
        <v>2298</v>
      </c>
      <c r="H2756" s="833" t="s">
        <v>606</v>
      </c>
      <c r="I2756" s="833" t="s">
        <v>2445</v>
      </c>
      <c r="J2756" s="833" t="s">
        <v>2300</v>
      </c>
      <c r="K2756" s="833" t="s">
        <v>2446</v>
      </c>
      <c r="L2756" s="836">
        <v>100.17</v>
      </c>
      <c r="M2756" s="836">
        <v>100.17</v>
      </c>
      <c r="N2756" s="833">
        <v>1</v>
      </c>
      <c r="O2756" s="837">
        <v>1</v>
      </c>
      <c r="P2756" s="836"/>
      <c r="Q2756" s="838">
        <v>0</v>
      </c>
      <c r="R2756" s="833"/>
      <c r="S2756" s="838">
        <v>0</v>
      </c>
      <c r="T2756" s="837"/>
      <c r="U2756" s="839">
        <v>0</v>
      </c>
    </row>
    <row r="2757" spans="1:21" ht="14.45" customHeight="1" x14ac:dyDescent="0.2">
      <c r="A2757" s="832">
        <v>11</v>
      </c>
      <c r="B2757" s="833" t="s">
        <v>2224</v>
      </c>
      <c r="C2757" s="833" t="s">
        <v>2230</v>
      </c>
      <c r="D2757" s="834" t="s">
        <v>4292</v>
      </c>
      <c r="E2757" s="835" t="s">
        <v>2237</v>
      </c>
      <c r="F2757" s="833" t="s">
        <v>2225</v>
      </c>
      <c r="G2757" s="833" t="s">
        <v>2447</v>
      </c>
      <c r="H2757" s="833" t="s">
        <v>606</v>
      </c>
      <c r="I2757" s="833" t="s">
        <v>2448</v>
      </c>
      <c r="J2757" s="833" t="s">
        <v>2449</v>
      </c>
      <c r="K2757" s="833" t="s">
        <v>2450</v>
      </c>
      <c r="L2757" s="836">
        <v>311.02</v>
      </c>
      <c r="M2757" s="836">
        <v>311.02</v>
      </c>
      <c r="N2757" s="833">
        <v>1</v>
      </c>
      <c r="O2757" s="837">
        <v>1</v>
      </c>
      <c r="P2757" s="836">
        <v>311.02</v>
      </c>
      <c r="Q2757" s="838">
        <v>1</v>
      </c>
      <c r="R2757" s="833">
        <v>1</v>
      </c>
      <c r="S2757" s="838">
        <v>1</v>
      </c>
      <c r="T2757" s="837">
        <v>1</v>
      </c>
      <c r="U2757" s="839">
        <v>1</v>
      </c>
    </row>
    <row r="2758" spans="1:21" ht="14.45" customHeight="1" x14ac:dyDescent="0.2">
      <c r="A2758" s="832">
        <v>11</v>
      </c>
      <c r="B2758" s="833" t="s">
        <v>2224</v>
      </c>
      <c r="C2758" s="833" t="s">
        <v>2230</v>
      </c>
      <c r="D2758" s="834" t="s">
        <v>4292</v>
      </c>
      <c r="E2758" s="835" t="s">
        <v>2237</v>
      </c>
      <c r="F2758" s="833" t="s">
        <v>2225</v>
      </c>
      <c r="G2758" s="833" t="s">
        <v>2447</v>
      </c>
      <c r="H2758" s="833" t="s">
        <v>606</v>
      </c>
      <c r="I2758" s="833" t="s">
        <v>2657</v>
      </c>
      <c r="J2758" s="833" t="s">
        <v>2452</v>
      </c>
      <c r="K2758" s="833" t="s">
        <v>2658</v>
      </c>
      <c r="L2758" s="836">
        <v>387.73</v>
      </c>
      <c r="M2758" s="836">
        <v>387.73</v>
      </c>
      <c r="N2758" s="833">
        <v>1</v>
      </c>
      <c r="O2758" s="837">
        <v>1</v>
      </c>
      <c r="P2758" s="836"/>
      <c r="Q2758" s="838">
        <v>0</v>
      </c>
      <c r="R2758" s="833"/>
      <c r="S2758" s="838">
        <v>0</v>
      </c>
      <c r="T2758" s="837"/>
      <c r="U2758" s="839">
        <v>0</v>
      </c>
    </row>
    <row r="2759" spans="1:21" ht="14.45" customHeight="1" x14ac:dyDescent="0.2">
      <c r="A2759" s="832">
        <v>11</v>
      </c>
      <c r="B2759" s="833" t="s">
        <v>2224</v>
      </c>
      <c r="C2759" s="833" t="s">
        <v>2230</v>
      </c>
      <c r="D2759" s="834" t="s">
        <v>4292</v>
      </c>
      <c r="E2759" s="835" t="s">
        <v>2237</v>
      </c>
      <c r="F2759" s="833" t="s">
        <v>2225</v>
      </c>
      <c r="G2759" s="833" t="s">
        <v>2458</v>
      </c>
      <c r="H2759" s="833" t="s">
        <v>606</v>
      </c>
      <c r="I2759" s="833" t="s">
        <v>2999</v>
      </c>
      <c r="J2759" s="833" t="s">
        <v>991</v>
      </c>
      <c r="K2759" s="833" t="s">
        <v>1279</v>
      </c>
      <c r="L2759" s="836">
        <v>50.32</v>
      </c>
      <c r="M2759" s="836">
        <v>50.32</v>
      </c>
      <c r="N2759" s="833">
        <v>1</v>
      </c>
      <c r="O2759" s="837">
        <v>1</v>
      </c>
      <c r="P2759" s="836"/>
      <c r="Q2759" s="838">
        <v>0</v>
      </c>
      <c r="R2759" s="833"/>
      <c r="S2759" s="838">
        <v>0</v>
      </c>
      <c r="T2759" s="837"/>
      <c r="U2759" s="839">
        <v>0</v>
      </c>
    </row>
    <row r="2760" spans="1:21" ht="14.45" customHeight="1" x14ac:dyDescent="0.2">
      <c r="A2760" s="832">
        <v>11</v>
      </c>
      <c r="B2760" s="833" t="s">
        <v>2224</v>
      </c>
      <c r="C2760" s="833" t="s">
        <v>2230</v>
      </c>
      <c r="D2760" s="834" t="s">
        <v>4292</v>
      </c>
      <c r="E2760" s="835" t="s">
        <v>2237</v>
      </c>
      <c r="F2760" s="833" t="s">
        <v>2225</v>
      </c>
      <c r="G2760" s="833" t="s">
        <v>2458</v>
      </c>
      <c r="H2760" s="833" t="s">
        <v>606</v>
      </c>
      <c r="I2760" s="833" t="s">
        <v>2464</v>
      </c>
      <c r="J2760" s="833" t="s">
        <v>2465</v>
      </c>
      <c r="K2760" s="833" t="s">
        <v>2466</v>
      </c>
      <c r="L2760" s="836">
        <v>99.94</v>
      </c>
      <c r="M2760" s="836">
        <v>99.94</v>
      </c>
      <c r="N2760" s="833">
        <v>1</v>
      </c>
      <c r="O2760" s="837">
        <v>1</v>
      </c>
      <c r="P2760" s="836"/>
      <c r="Q2760" s="838">
        <v>0</v>
      </c>
      <c r="R2760" s="833"/>
      <c r="S2760" s="838">
        <v>0</v>
      </c>
      <c r="T2760" s="837"/>
      <c r="U2760" s="839">
        <v>0</v>
      </c>
    </row>
    <row r="2761" spans="1:21" ht="14.45" customHeight="1" x14ac:dyDescent="0.2">
      <c r="A2761" s="832">
        <v>11</v>
      </c>
      <c r="B2761" s="833" t="s">
        <v>2224</v>
      </c>
      <c r="C2761" s="833" t="s">
        <v>2230</v>
      </c>
      <c r="D2761" s="834" t="s">
        <v>4292</v>
      </c>
      <c r="E2761" s="835" t="s">
        <v>2237</v>
      </c>
      <c r="F2761" s="833" t="s">
        <v>2225</v>
      </c>
      <c r="G2761" s="833" t="s">
        <v>2458</v>
      </c>
      <c r="H2761" s="833" t="s">
        <v>606</v>
      </c>
      <c r="I2761" s="833" t="s">
        <v>3802</v>
      </c>
      <c r="J2761" s="833" t="s">
        <v>2460</v>
      </c>
      <c r="K2761" s="833" t="s">
        <v>3803</v>
      </c>
      <c r="L2761" s="836">
        <v>66.63</v>
      </c>
      <c r="M2761" s="836">
        <v>133.26</v>
      </c>
      <c r="N2761" s="833">
        <v>2</v>
      </c>
      <c r="O2761" s="837">
        <v>1.5</v>
      </c>
      <c r="P2761" s="836">
        <v>66.63</v>
      </c>
      <c r="Q2761" s="838">
        <v>0.5</v>
      </c>
      <c r="R2761" s="833">
        <v>1</v>
      </c>
      <c r="S2761" s="838">
        <v>0.5</v>
      </c>
      <c r="T2761" s="837">
        <v>0.5</v>
      </c>
      <c r="U2761" s="839">
        <v>0.33333333333333331</v>
      </c>
    </row>
    <row r="2762" spans="1:21" ht="14.45" customHeight="1" x14ac:dyDescent="0.2">
      <c r="A2762" s="832">
        <v>11</v>
      </c>
      <c r="B2762" s="833" t="s">
        <v>2224</v>
      </c>
      <c r="C2762" s="833" t="s">
        <v>2230</v>
      </c>
      <c r="D2762" s="834" t="s">
        <v>4292</v>
      </c>
      <c r="E2762" s="835" t="s">
        <v>2237</v>
      </c>
      <c r="F2762" s="833" t="s">
        <v>2225</v>
      </c>
      <c r="G2762" s="833" t="s">
        <v>2458</v>
      </c>
      <c r="H2762" s="833" t="s">
        <v>606</v>
      </c>
      <c r="I2762" s="833" t="s">
        <v>2467</v>
      </c>
      <c r="J2762" s="833" t="s">
        <v>991</v>
      </c>
      <c r="K2762" s="833" t="s">
        <v>2468</v>
      </c>
      <c r="L2762" s="836">
        <v>50.32</v>
      </c>
      <c r="M2762" s="836">
        <v>603.84</v>
      </c>
      <c r="N2762" s="833">
        <v>12</v>
      </c>
      <c r="O2762" s="837">
        <v>10.5</v>
      </c>
      <c r="P2762" s="836">
        <v>301.92</v>
      </c>
      <c r="Q2762" s="838">
        <v>0.5</v>
      </c>
      <c r="R2762" s="833">
        <v>6</v>
      </c>
      <c r="S2762" s="838">
        <v>0.5</v>
      </c>
      <c r="T2762" s="837">
        <v>5.5</v>
      </c>
      <c r="U2762" s="839">
        <v>0.52380952380952384</v>
      </c>
    </row>
    <row r="2763" spans="1:21" ht="14.45" customHeight="1" x14ac:dyDescent="0.2">
      <c r="A2763" s="832">
        <v>11</v>
      </c>
      <c r="B2763" s="833" t="s">
        <v>2224</v>
      </c>
      <c r="C2763" s="833" t="s">
        <v>2230</v>
      </c>
      <c r="D2763" s="834" t="s">
        <v>4292</v>
      </c>
      <c r="E2763" s="835" t="s">
        <v>2237</v>
      </c>
      <c r="F2763" s="833" t="s">
        <v>2225</v>
      </c>
      <c r="G2763" s="833" t="s">
        <v>2342</v>
      </c>
      <c r="H2763" s="833" t="s">
        <v>650</v>
      </c>
      <c r="I2763" s="833" t="s">
        <v>1991</v>
      </c>
      <c r="J2763" s="833" t="s">
        <v>1013</v>
      </c>
      <c r="K2763" s="833" t="s">
        <v>1992</v>
      </c>
      <c r="L2763" s="836">
        <v>154.36000000000001</v>
      </c>
      <c r="M2763" s="836">
        <v>1080.52</v>
      </c>
      <c r="N2763" s="833">
        <v>7</v>
      </c>
      <c r="O2763" s="837">
        <v>4.5</v>
      </c>
      <c r="P2763" s="836">
        <v>926.16000000000008</v>
      </c>
      <c r="Q2763" s="838">
        <v>0.85714285714285721</v>
      </c>
      <c r="R2763" s="833">
        <v>6</v>
      </c>
      <c r="S2763" s="838">
        <v>0.8571428571428571</v>
      </c>
      <c r="T2763" s="837">
        <v>3.5</v>
      </c>
      <c r="U2763" s="839">
        <v>0.77777777777777779</v>
      </c>
    </row>
    <row r="2764" spans="1:21" ht="14.45" customHeight="1" x14ac:dyDescent="0.2">
      <c r="A2764" s="832">
        <v>11</v>
      </c>
      <c r="B2764" s="833" t="s">
        <v>2224</v>
      </c>
      <c r="C2764" s="833" t="s">
        <v>2230</v>
      </c>
      <c r="D2764" s="834" t="s">
        <v>4292</v>
      </c>
      <c r="E2764" s="835" t="s">
        <v>2237</v>
      </c>
      <c r="F2764" s="833" t="s">
        <v>2225</v>
      </c>
      <c r="G2764" s="833" t="s">
        <v>2342</v>
      </c>
      <c r="H2764" s="833" t="s">
        <v>606</v>
      </c>
      <c r="I2764" s="833" t="s">
        <v>2836</v>
      </c>
      <c r="J2764" s="833" t="s">
        <v>1013</v>
      </c>
      <c r="K2764" s="833" t="s">
        <v>1992</v>
      </c>
      <c r="L2764" s="836">
        <v>154.36000000000001</v>
      </c>
      <c r="M2764" s="836">
        <v>308.72000000000003</v>
      </c>
      <c r="N2764" s="833">
        <v>2</v>
      </c>
      <c r="O2764" s="837">
        <v>1.5</v>
      </c>
      <c r="P2764" s="836">
        <v>308.72000000000003</v>
      </c>
      <c r="Q2764" s="838">
        <v>1</v>
      </c>
      <c r="R2764" s="833">
        <v>2</v>
      </c>
      <c r="S2764" s="838">
        <v>1</v>
      </c>
      <c r="T2764" s="837">
        <v>1.5</v>
      </c>
      <c r="U2764" s="839">
        <v>1</v>
      </c>
    </row>
    <row r="2765" spans="1:21" ht="14.45" customHeight="1" x14ac:dyDescent="0.2">
      <c r="A2765" s="832">
        <v>11</v>
      </c>
      <c r="B2765" s="833" t="s">
        <v>2224</v>
      </c>
      <c r="C2765" s="833" t="s">
        <v>2230</v>
      </c>
      <c r="D2765" s="834" t="s">
        <v>4292</v>
      </c>
      <c r="E2765" s="835" t="s">
        <v>2237</v>
      </c>
      <c r="F2765" s="833" t="s">
        <v>2225</v>
      </c>
      <c r="G2765" s="833" t="s">
        <v>2342</v>
      </c>
      <c r="H2765" s="833" t="s">
        <v>606</v>
      </c>
      <c r="I2765" s="833" t="s">
        <v>2343</v>
      </c>
      <c r="J2765" s="833" t="s">
        <v>1013</v>
      </c>
      <c r="K2765" s="833" t="s">
        <v>2344</v>
      </c>
      <c r="L2765" s="836">
        <v>225.06</v>
      </c>
      <c r="M2765" s="836">
        <v>675.18000000000006</v>
      </c>
      <c r="N2765" s="833">
        <v>3</v>
      </c>
      <c r="O2765" s="837">
        <v>1.5</v>
      </c>
      <c r="P2765" s="836">
        <v>675.18000000000006</v>
      </c>
      <c r="Q2765" s="838">
        <v>1</v>
      </c>
      <c r="R2765" s="833">
        <v>3</v>
      </c>
      <c r="S2765" s="838">
        <v>1</v>
      </c>
      <c r="T2765" s="837">
        <v>1.5</v>
      </c>
      <c r="U2765" s="839">
        <v>1</v>
      </c>
    </row>
    <row r="2766" spans="1:21" ht="14.45" customHeight="1" x14ac:dyDescent="0.2">
      <c r="A2766" s="832">
        <v>11</v>
      </c>
      <c r="B2766" s="833" t="s">
        <v>2224</v>
      </c>
      <c r="C2766" s="833" t="s">
        <v>2230</v>
      </c>
      <c r="D2766" s="834" t="s">
        <v>4292</v>
      </c>
      <c r="E2766" s="835" t="s">
        <v>2237</v>
      </c>
      <c r="F2766" s="833" t="s">
        <v>2225</v>
      </c>
      <c r="G2766" s="833" t="s">
        <v>2338</v>
      </c>
      <c r="H2766" s="833" t="s">
        <v>606</v>
      </c>
      <c r="I2766" s="833" t="s">
        <v>2339</v>
      </c>
      <c r="J2766" s="833" t="s">
        <v>2340</v>
      </c>
      <c r="K2766" s="833" t="s">
        <v>2341</v>
      </c>
      <c r="L2766" s="836">
        <v>0</v>
      </c>
      <c r="M2766" s="836">
        <v>0</v>
      </c>
      <c r="N2766" s="833">
        <v>9</v>
      </c>
      <c r="O2766" s="837">
        <v>4.5</v>
      </c>
      <c r="P2766" s="836">
        <v>0</v>
      </c>
      <c r="Q2766" s="838"/>
      <c r="R2766" s="833">
        <v>6</v>
      </c>
      <c r="S2766" s="838">
        <v>0.66666666666666663</v>
      </c>
      <c r="T2766" s="837">
        <v>3</v>
      </c>
      <c r="U2766" s="839">
        <v>0.66666666666666663</v>
      </c>
    </row>
    <row r="2767" spans="1:21" ht="14.45" customHeight="1" x14ac:dyDescent="0.2">
      <c r="A2767" s="832">
        <v>11</v>
      </c>
      <c r="B2767" s="833" t="s">
        <v>2224</v>
      </c>
      <c r="C2767" s="833" t="s">
        <v>2230</v>
      </c>
      <c r="D2767" s="834" t="s">
        <v>4292</v>
      </c>
      <c r="E2767" s="835" t="s">
        <v>2237</v>
      </c>
      <c r="F2767" s="833" t="s">
        <v>2225</v>
      </c>
      <c r="G2767" s="833" t="s">
        <v>2675</v>
      </c>
      <c r="H2767" s="833" t="s">
        <v>606</v>
      </c>
      <c r="I2767" s="833" t="s">
        <v>2676</v>
      </c>
      <c r="J2767" s="833" t="s">
        <v>847</v>
      </c>
      <c r="K2767" s="833" t="s">
        <v>848</v>
      </c>
      <c r="L2767" s="836">
        <v>107.27</v>
      </c>
      <c r="M2767" s="836">
        <v>107.27</v>
      </c>
      <c r="N2767" s="833">
        <v>1</v>
      </c>
      <c r="O2767" s="837">
        <v>1</v>
      </c>
      <c r="P2767" s="836">
        <v>107.27</v>
      </c>
      <c r="Q2767" s="838">
        <v>1</v>
      </c>
      <c r="R2767" s="833">
        <v>1</v>
      </c>
      <c r="S2767" s="838">
        <v>1</v>
      </c>
      <c r="T2767" s="837">
        <v>1</v>
      </c>
      <c r="U2767" s="839">
        <v>1</v>
      </c>
    </row>
    <row r="2768" spans="1:21" ht="14.45" customHeight="1" x14ac:dyDescent="0.2">
      <c r="A2768" s="832">
        <v>11</v>
      </c>
      <c r="B2768" s="833" t="s">
        <v>2224</v>
      </c>
      <c r="C2768" s="833" t="s">
        <v>2230</v>
      </c>
      <c r="D2768" s="834" t="s">
        <v>4292</v>
      </c>
      <c r="E2768" s="835" t="s">
        <v>2237</v>
      </c>
      <c r="F2768" s="833" t="s">
        <v>2227</v>
      </c>
      <c r="G2768" s="833" t="s">
        <v>2274</v>
      </c>
      <c r="H2768" s="833" t="s">
        <v>606</v>
      </c>
      <c r="I2768" s="833" t="s">
        <v>2302</v>
      </c>
      <c r="J2768" s="833" t="s">
        <v>2311</v>
      </c>
      <c r="K2768" s="833" t="s">
        <v>2324</v>
      </c>
      <c r="L2768" s="836">
        <v>748.12</v>
      </c>
      <c r="M2768" s="836">
        <v>748.12</v>
      </c>
      <c r="N2768" s="833">
        <v>1</v>
      </c>
      <c r="O2768" s="837">
        <v>1</v>
      </c>
      <c r="P2768" s="836">
        <v>748.12</v>
      </c>
      <c r="Q2768" s="838">
        <v>1</v>
      </c>
      <c r="R2768" s="833">
        <v>1</v>
      </c>
      <c r="S2768" s="838">
        <v>1</v>
      </c>
      <c r="T2768" s="837">
        <v>1</v>
      </c>
      <c r="U2768" s="839">
        <v>1</v>
      </c>
    </row>
    <row r="2769" spans="1:21" ht="14.45" customHeight="1" x14ac:dyDescent="0.2">
      <c r="A2769" s="832">
        <v>11</v>
      </c>
      <c r="B2769" s="833" t="s">
        <v>2224</v>
      </c>
      <c r="C2769" s="833" t="s">
        <v>2230</v>
      </c>
      <c r="D2769" s="834" t="s">
        <v>4292</v>
      </c>
      <c r="E2769" s="835" t="s">
        <v>2237</v>
      </c>
      <c r="F2769" s="833" t="s">
        <v>2227</v>
      </c>
      <c r="G2769" s="833" t="s">
        <v>2274</v>
      </c>
      <c r="H2769" s="833" t="s">
        <v>606</v>
      </c>
      <c r="I2769" s="833" t="s">
        <v>2761</v>
      </c>
      <c r="J2769" s="833" t="s">
        <v>2276</v>
      </c>
      <c r="K2769" s="833"/>
      <c r="L2769" s="836">
        <v>1659.44</v>
      </c>
      <c r="M2769" s="836">
        <v>3318.88</v>
      </c>
      <c r="N2769" s="833">
        <v>2</v>
      </c>
      <c r="O2769" s="837">
        <v>2</v>
      </c>
      <c r="P2769" s="836">
        <v>3318.88</v>
      </c>
      <c r="Q2769" s="838">
        <v>1</v>
      </c>
      <c r="R2769" s="833">
        <v>2</v>
      </c>
      <c r="S2769" s="838">
        <v>1</v>
      </c>
      <c r="T2769" s="837">
        <v>2</v>
      </c>
      <c r="U2769" s="839">
        <v>1</v>
      </c>
    </row>
    <row r="2770" spans="1:21" ht="14.45" customHeight="1" x14ac:dyDescent="0.2">
      <c r="A2770" s="832">
        <v>11</v>
      </c>
      <c r="B2770" s="833" t="s">
        <v>2224</v>
      </c>
      <c r="C2770" s="833" t="s">
        <v>2230</v>
      </c>
      <c r="D2770" s="834" t="s">
        <v>4292</v>
      </c>
      <c r="E2770" s="835" t="s">
        <v>2237</v>
      </c>
      <c r="F2770" s="833" t="s">
        <v>2227</v>
      </c>
      <c r="G2770" s="833" t="s">
        <v>2274</v>
      </c>
      <c r="H2770" s="833" t="s">
        <v>606</v>
      </c>
      <c r="I2770" s="833" t="s">
        <v>2325</v>
      </c>
      <c r="J2770" s="833" t="s">
        <v>2276</v>
      </c>
      <c r="K2770" s="833"/>
      <c r="L2770" s="836">
        <v>350</v>
      </c>
      <c r="M2770" s="836">
        <v>700</v>
      </c>
      <c r="N2770" s="833">
        <v>2</v>
      </c>
      <c r="O2770" s="837">
        <v>2</v>
      </c>
      <c r="P2770" s="836">
        <v>350</v>
      </c>
      <c r="Q2770" s="838">
        <v>0.5</v>
      </c>
      <c r="R2770" s="833">
        <v>1</v>
      </c>
      <c r="S2770" s="838">
        <v>0.5</v>
      </c>
      <c r="T2770" s="837">
        <v>1</v>
      </c>
      <c r="U2770" s="839">
        <v>0.5</v>
      </c>
    </row>
    <row r="2771" spans="1:21" ht="14.45" customHeight="1" x14ac:dyDescent="0.2">
      <c r="A2771" s="832">
        <v>11</v>
      </c>
      <c r="B2771" s="833" t="s">
        <v>2224</v>
      </c>
      <c r="C2771" s="833" t="s">
        <v>2230</v>
      </c>
      <c r="D2771" s="834" t="s">
        <v>4292</v>
      </c>
      <c r="E2771" s="835" t="s">
        <v>2237</v>
      </c>
      <c r="F2771" s="833" t="s">
        <v>2227</v>
      </c>
      <c r="G2771" s="833" t="s">
        <v>2274</v>
      </c>
      <c r="H2771" s="833" t="s">
        <v>606</v>
      </c>
      <c r="I2771" s="833" t="s">
        <v>2289</v>
      </c>
      <c r="J2771" s="833" t="s">
        <v>2276</v>
      </c>
      <c r="K2771" s="833"/>
      <c r="L2771" s="836">
        <v>971.25</v>
      </c>
      <c r="M2771" s="836">
        <v>971.25</v>
      </c>
      <c r="N2771" s="833">
        <v>1</v>
      </c>
      <c r="O2771" s="837">
        <v>1</v>
      </c>
      <c r="P2771" s="836">
        <v>971.25</v>
      </c>
      <c r="Q2771" s="838">
        <v>1</v>
      </c>
      <c r="R2771" s="833">
        <v>1</v>
      </c>
      <c r="S2771" s="838">
        <v>1</v>
      </c>
      <c r="T2771" s="837">
        <v>1</v>
      </c>
      <c r="U2771" s="839">
        <v>1</v>
      </c>
    </row>
    <row r="2772" spans="1:21" ht="14.45" customHeight="1" x14ac:dyDescent="0.2">
      <c r="A2772" s="832">
        <v>11</v>
      </c>
      <c r="B2772" s="833" t="s">
        <v>2224</v>
      </c>
      <c r="C2772" s="833" t="s">
        <v>2230</v>
      </c>
      <c r="D2772" s="834" t="s">
        <v>4292</v>
      </c>
      <c r="E2772" s="835" t="s">
        <v>2237</v>
      </c>
      <c r="F2772" s="833" t="s">
        <v>2227</v>
      </c>
      <c r="G2772" s="833" t="s">
        <v>2274</v>
      </c>
      <c r="H2772" s="833" t="s">
        <v>606</v>
      </c>
      <c r="I2772" s="833" t="s">
        <v>2345</v>
      </c>
      <c r="J2772" s="833" t="s">
        <v>2276</v>
      </c>
      <c r="K2772" s="833"/>
      <c r="L2772" s="836">
        <v>200</v>
      </c>
      <c r="M2772" s="836">
        <v>1200</v>
      </c>
      <c r="N2772" s="833">
        <v>6</v>
      </c>
      <c r="O2772" s="837">
        <v>3</v>
      </c>
      <c r="P2772" s="836">
        <v>1200</v>
      </c>
      <c r="Q2772" s="838">
        <v>1</v>
      </c>
      <c r="R2772" s="833">
        <v>6</v>
      </c>
      <c r="S2772" s="838">
        <v>1</v>
      </c>
      <c r="T2772" s="837">
        <v>3</v>
      </c>
      <c r="U2772" s="839">
        <v>1</v>
      </c>
    </row>
    <row r="2773" spans="1:21" ht="14.45" customHeight="1" x14ac:dyDescent="0.2">
      <c r="A2773" s="832">
        <v>11</v>
      </c>
      <c r="B2773" s="833" t="s">
        <v>2224</v>
      </c>
      <c r="C2773" s="833" t="s">
        <v>2230</v>
      </c>
      <c r="D2773" s="834" t="s">
        <v>4292</v>
      </c>
      <c r="E2773" s="835" t="s">
        <v>2237</v>
      </c>
      <c r="F2773" s="833" t="s">
        <v>2227</v>
      </c>
      <c r="G2773" s="833" t="s">
        <v>2274</v>
      </c>
      <c r="H2773" s="833" t="s">
        <v>606</v>
      </c>
      <c r="I2773" s="833" t="s">
        <v>2293</v>
      </c>
      <c r="J2773" s="833" t="s">
        <v>2276</v>
      </c>
      <c r="K2773" s="833"/>
      <c r="L2773" s="836">
        <v>278.75</v>
      </c>
      <c r="M2773" s="836">
        <v>1672.5</v>
      </c>
      <c r="N2773" s="833">
        <v>6</v>
      </c>
      <c r="O2773" s="837">
        <v>3</v>
      </c>
      <c r="P2773" s="836">
        <v>1672.5</v>
      </c>
      <c r="Q2773" s="838">
        <v>1</v>
      </c>
      <c r="R2773" s="833">
        <v>6</v>
      </c>
      <c r="S2773" s="838">
        <v>1</v>
      </c>
      <c r="T2773" s="837">
        <v>3</v>
      </c>
      <c r="U2773" s="839">
        <v>1</v>
      </c>
    </row>
    <row r="2774" spans="1:21" ht="14.45" customHeight="1" x14ac:dyDescent="0.2">
      <c r="A2774" s="832">
        <v>11</v>
      </c>
      <c r="B2774" s="833" t="s">
        <v>2224</v>
      </c>
      <c r="C2774" s="833" t="s">
        <v>2230</v>
      </c>
      <c r="D2774" s="834" t="s">
        <v>4292</v>
      </c>
      <c r="E2774" s="835" t="s">
        <v>2237</v>
      </c>
      <c r="F2774" s="833" t="s">
        <v>2227</v>
      </c>
      <c r="G2774" s="833" t="s">
        <v>2274</v>
      </c>
      <c r="H2774" s="833" t="s">
        <v>606</v>
      </c>
      <c r="I2774" s="833" t="s">
        <v>2293</v>
      </c>
      <c r="J2774" s="833" t="s">
        <v>2294</v>
      </c>
      <c r="K2774" s="833" t="s">
        <v>2295</v>
      </c>
      <c r="L2774" s="836">
        <v>278.75</v>
      </c>
      <c r="M2774" s="836">
        <v>557.5</v>
      </c>
      <c r="N2774" s="833">
        <v>2</v>
      </c>
      <c r="O2774" s="837">
        <v>1</v>
      </c>
      <c r="P2774" s="836">
        <v>557.5</v>
      </c>
      <c r="Q2774" s="838">
        <v>1</v>
      </c>
      <c r="R2774" s="833">
        <v>2</v>
      </c>
      <c r="S2774" s="838">
        <v>1</v>
      </c>
      <c r="T2774" s="837">
        <v>1</v>
      </c>
      <c r="U2774" s="839">
        <v>1</v>
      </c>
    </row>
    <row r="2775" spans="1:21" ht="14.45" customHeight="1" x14ac:dyDescent="0.2">
      <c r="A2775" s="832">
        <v>11</v>
      </c>
      <c r="B2775" s="833" t="s">
        <v>2224</v>
      </c>
      <c r="C2775" s="833" t="s">
        <v>2230</v>
      </c>
      <c r="D2775" s="834" t="s">
        <v>4292</v>
      </c>
      <c r="E2775" s="835" t="s">
        <v>2237</v>
      </c>
      <c r="F2775" s="833" t="s">
        <v>2227</v>
      </c>
      <c r="G2775" s="833" t="s">
        <v>2274</v>
      </c>
      <c r="H2775" s="833" t="s">
        <v>606</v>
      </c>
      <c r="I2775" s="833" t="s">
        <v>2720</v>
      </c>
      <c r="J2775" s="833" t="s">
        <v>2509</v>
      </c>
      <c r="K2775" s="833" t="s">
        <v>2721</v>
      </c>
      <c r="L2775" s="836">
        <v>1600</v>
      </c>
      <c r="M2775" s="836">
        <v>1600</v>
      </c>
      <c r="N2775" s="833">
        <v>1</v>
      </c>
      <c r="O2775" s="837">
        <v>1</v>
      </c>
      <c r="P2775" s="836"/>
      <c r="Q2775" s="838">
        <v>0</v>
      </c>
      <c r="R2775" s="833"/>
      <c r="S2775" s="838">
        <v>0</v>
      </c>
      <c r="T2775" s="837"/>
      <c r="U2775" s="839">
        <v>0</v>
      </c>
    </row>
    <row r="2776" spans="1:21" ht="14.45" customHeight="1" x14ac:dyDescent="0.2">
      <c r="A2776" s="832">
        <v>11</v>
      </c>
      <c r="B2776" s="833" t="s">
        <v>2224</v>
      </c>
      <c r="C2776" s="833" t="s">
        <v>2230</v>
      </c>
      <c r="D2776" s="834" t="s">
        <v>4292</v>
      </c>
      <c r="E2776" s="835" t="s">
        <v>2237</v>
      </c>
      <c r="F2776" s="833" t="s">
        <v>2227</v>
      </c>
      <c r="G2776" s="833" t="s">
        <v>2274</v>
      </c>
      <c r="H2776" s="833" t="s">
        <v>606</v>
      </c>
      <c r="I2776" s="833" t="s">
        <v>2346</v>
      </c>
      <c r="J2776" s="833" t="s">
        <v>2305</v>
      </c>
      <c r="K2776" s="833" t="s">
        <v>2306</v>
      </c>
      <c r="L2776" s="836">
        <v>1000</v>
      </c>
      <c r="M2776" s="836">
        <v>1000</v>
      </c>
      <c r="N2776" s="833">
        <v>1</v>
      </c>
      <c r="O2776" s="837">
        <v>1</v>
      </c>
      <c r="P2776" s="836">
        <v>1000</v>
      </c>
      <c r="Q2776" s="838">
        <v>1</v>
      </c>
      <c r="R2776" s="833">
        <v>1</v>
      </c>
      <c r="S2776" s="838">
        <v>1</v>
      </c>
      <c r="T2776" s="837">
        <v>1</v>
      </c>
      <c r="U2776" s="839">
        <v>1</v>
      </c>
    </row>
    <row r="2777" spans="1:21" ht="14.45" customHeight="1" x14ac:dyDescent="0.2">
      <c r="A2777" s="832">
        <v>11</v>
      </c>
      <c r="B2777" s="833" t="s">
        <v>2224</v>
      </c>
      <c r="C2777" s="833" t="s">
        <v>2230</v>
      </c>
      <c r="D2777" s="834" t="s">
        <v>4292</v>
      </c>
      <c r="E2777" s="835" t="s">
        <v>2237</v>
      </c>
      <c r="F2777" s="833" t="s">
        <v>2227</v>
      </c>
      <c r="G2777" s="833" t="s">
        <v>2274</v>
      </c>
      <c r="H2777" s="833" t="s">
        <v>606</v>
      </c>
      <c r="I2777" s="833" t="s">
        <v>2476</v>
      </c>
      <c r="J2777" s="833" t="s">
        <v>2526</v>
      </c>
      <c r="K2777" s="833" t="s">
        <v>2527</v>
      </c>
      <c r="L2777" s="836">
        <v>5000</v>
      </c>
      <c r="M2777" s="836">
        <v>5000</v>
      </c>
      <c r="N2777" s="833">
        <v>1</v>
      </c>
      <c r="O2777" s="837">
        <v>1</v>
      </c>
      <c r="P2777" s="836">
        <v>5000</v>
      </c>
      <c r="Q2777" s="838">
        <v>1</v>
      </c>
      <c r="R2777" s="833">
        <v>1</v>
      </c>
      <c r="S2777" s="838">
        <v>1</v>
      </c>
      <c r="T2777" s="837">
        <v>1</v>
      </c>
      <c r="U2777" s="839">
        <v>1</v>
      </c>
    </row>
    <row r="2778" spans="1:21" ht="14.45" customHeight="1" x14ac:dyDescent="0.2">
      <c r="A2778" s="832">
        <v>11</v>
      </c>
      <c r="B2778" s="833" t="s">
        <v>2224</v>
      </c>
      <c r="C2778" s="833" t="s">
        <v>2230</v>
      </c>
      <c r="D2778" s="834" t="s">
        <v>4292</v>
      </c>
      <c r="E2778" s="835" t="s">
        <v>2237</v>
      </c>
      <c r="F2778" s="833" t="s">
        <v>2227</v>
      </c>
      <c r="G2778" s="833" t="s">
        <v>2274</v>
      </c>
      <c r="H2778" s="833" t="s">
        <v>606</v>
      </c>
      <c r="I2778" s="833" t="s">
        <v>4180</v>
      </c>
      <c r="J2778" s="833" t="s">
        <v>2276</v>
      </c>
      <c r="K2778" s="833"/>
      <c r="L2778" s="836">
        <v>130</v>
      </c>
      <c r="M2778" s="836">
        <v>130</v>
      </c>
      <c r="N2778" s="833">
        <v>1</v>
      </c>
      <c r="O2778" s="837">
        <v>1</v>
      </c>
      <c r="P2778" s="836">
        <v>130</v>
      </c>
      <c r="Q2778" s="838">
        <v>1</v>
      </c>
      <c r="R2778" s="833">
        <v>1</v>
      </c>
      <c r="S2778" s="838">
        <v>1</v>
      </c>
      <c r="T2778" s="837">
        <v>1</v>
      </c>
      <c r="U2778" s="839">
        <v>1</v>
      </c>
    </row>
    <row r="2779" spans="1:21" ht="14.45" customHeight="1" x14ac:dyDescent="0.2">
      <c r="A2779" s="832">
        <v>11</v>
      </c>
      <c r="B2779" s="833" t="s">
        <v>2224</v>
      </c>
      <c r="C2779" s="833" t="s">
        <v>2230</v>
      </c>
      <c r="D2779" s="834" t="s">
        <v>4292</v>
      </c>
      <c r="E2779" s="835" t="s">
        <v>2237</v>
      </c>
      <c r="F2779" s="833" t="s">
        <v>2227</v>
      </c>
      <c r="G2779" s="833" t="s">
        <v>2274</v>
      </c>
      <c r="H2779" s="833" t="s">
        <v>606</v>
      </c>
      <c r="I2779" s="833" t="s">
        <v>3374</v>
      </c>
      <c r="J2779" s="833" t="s">
        <v>3375</v>
      </c>
      <c r="K2779" s="833"/>
      <c r="L2779" s="836">
        <v>400</v>
      </c>
      <c r="M2779" s="836">
        <v>400</v>
      </c>
      <c r="N2779" s="833">
        <v>1</v>
      </c>
      <c r="O2779" s="837">
        <v>1</v>
      </c>
      <c r="P2779" s="836">
        <v>400</v>
      </c>
      <c r="Q2779" s="838">
        <v>1</v>
      </c>
      <c r="R2779" s="833">
        <v>1</v>
      </c>
      <c r="S2779" s="838">
        <v>1</v>
      </c>
      <c r="T2779" s="837">
        <v>1</v>
      </c>
      <c r="U2779" s="839">
        <v>1</v>
      </c>
    </row>
    <row r="2780" spans="1:21" ht="14.45" customHeight="1" x14ac:dyDescent="0.2">
      <c r="A2780" s="832">
        <v>11</v>
      </c>
      <c r="B2780" s="833" t="s">
        <v>2224</v>
      </c>
      <c r="C2780" s="833" t="s">
        <v>2230</v>
      </c>
      <c r="D2780" s="834" t="s">
        <v>4292</v>
      </c>
      <c r="E2780" s="835" t="s">
        <v>2237</v>
      </c>
      <c r="F2780" s="833" t="s">
        <v>2227</v>
      </c>
      <c r="G2780" s="833" t="s">
        <v>2274</v>
      </c>
      <c r="H2780" s="833" t="s">
        <v>606</v>
      </c>
      <c r="I2780" s="833" t="s">
        <v>2486</v>
      </c>
      <c r="J2780" s="833" t="s">
        <v>2487</v>
      </c>
      <c r="K2780" s="833" t="s">
        <v>2488</v>
      </c>
      <c r="L2780" s="836">
        <v>0</v>
      </c>
      <c r="M2780" s="836">
        <v>0</v>
      </c>
      <c r="N2780" s="833">
        <v>19</v>
      </c>
      <c r="O2780" s="837">
        <v>19</v>
      </c>
      <c r="P2780" s="836"/>
      <c r="Q2780" s="838"/>
      <c r="R2780" s="833"/>
      <c r="S2780" s="838">
        <v>0</v>
      </c>
      <c r="T2780" s="837"/>
      <c r="U2780" s="839">
        <v>0</v>
      </c>
    </row>
    <row r="2781" spans="1:21" ht="14.45" customHeight="1" x14ac:dyDescent="0.2">
      <c r="A2781" s="832">
        <v>11</v>
      </c>
      <c r="B2781" s="833" t="s">
        <v>2224</v>
      </c>
      <c r="C2781" s="833" t="s">
        <v>2230</v>
      </c>
      <c r="D2781" s="834" t="s">
        <v>4292</v>
      </c>
      <c r="E2781" s="835" t="s">
        <v>2237</v>
      </c>
      <c r="F2781" s="833" t="s">
        <v>2227</v>
      </c>
      <c r="G2781" s="833" t="s">
        <v>2274</v>
      </c>
      <c r="H2781" s="833" t="s">
        <v>606</v>
      </c>
      <c r="I2781" s="833" t="s">
        <v>2696</v>
      </c>
      <c r="J2781" s="833" t="s">
        <v>2276</v>
      </c>
      <c r="K2781" s="833"/>
      <c r="L2781" s="836">
        <v>2200</v>
      </c>
      <c r="M2781" s="836">
        <v>2200</v>
      </c>
      <c r="N2781" s="833">
        <v>1</v>
      </c>
      <c r="O2781" s="837">
        <v>1</v>
      </c>
      <c r="P2781" s="836">
        <v>2200</v>
      </c>
      <c r="Q2781" s="838">
        <v>1</v>
      </c>
      <c r="R2781" s="833">
        <v>1</v>
      </c>
      <c r="S2781" s="838">
        <v>1</v>
      </c>
      <c r="T2781" s="837">
        <v>1</v>
      </c>
      <c r="U2781" s="839">
        <v>1</v>
      </c>
    </row>
    <row r="2782" spans="1:21" ht="14.45" customHeight="1" x14ac:dyDescent="0.2">
      <c r="A2782" s="832">
        <v>11</v>
      </c>
      <c r="B2782" s="833" t="s">
        <v>2224</v>
      </c>
      <c r="C2782" s="833" t="s">
        <v>2230</v>
      </c>
      <c r="D2782" s="834" t="s">
        <v>4292</v>
      </c>
      <c r="E2782" s="835" t="s">
        <v>2237</v>
      </c>
      <c r="F2782" s="833" t="s">
        <v>2227</v>
      </c>
      <c r="G2782" s="833" t="s">
        <v>2274</v>
      </c>
      <c r="H2782" s="833" t="s">
        <v>606</v>
      </c>
      <c r="I2782" s="833" t="s">
        <v>2281</v>
      </c>
      <c r="J2782" s="833" t="s">
        <v>2282</v>
      </c>
      <c r="K2782" s="833" t="s">
        <v>2283</v>
      </c>
      <c r="L2782" s="836">
        <v>249.55</v>
      </c>
      <c r="M2782" s="836">
        <v>499.1</v>
      </c>
      <c r="N2782" s="833">
        <v>2</v>
      </c>
      <c r="O2782" s="837">
        <v>1</v>
      </c>
      <c r="P2782" s="836">
        <v>499.1</v>
      </c>
      <c r="Q2782" s="838">
        <v>1</v>
      </c>
      <c r="R2782" s="833">
        <v>2</v>
      </c>
      <c r="S2782" s="838">
        <v>1</v>
      </c>
      <c r="T2782" s="837">
        <v>1</v>
      </c>
      <c r="U2782" s="839">
        <v>1</v>
      </c>
    </row>
    <row r="2783" spans="1:21" ht="14.45" customHeight="1" x14ac:dyDescent="0.2">
      <c r="A2783" s="832">
        <v>11</v>
      </c>
      <c r="B2783" s="833" t="s">
        <v>2224</v>
      </c>
      <c r="C2783" s="833" t="s">
        <v>2230</v>
      </c>
      <c r="D2783" s="834" t="s">
        <v>4292</v>
      </c>
      <c r="E2783" s="835" t="s">
        <v>2237</v>
      </c>
      <c r="F2783" s="833" t="s">
        <v>2227</v>
      </c>
      <c r="G2783" s="833" t="s">
        <v>2274</v>
      </c>
      <c r="H2783" s="833" t="s">
        <v>606</v>
      </c>
      <c r="I2783" s="833" t="s">
        <v>2284</v>
      </c>
      <c r="J2783" s="833" t="s">
        <v>2285</v>
      </c>
      <c r="K2783" s="833" t="s">
        <v>2286</v>
      </c>
      <c r="L2783" s="836">
        <v>400.2</v>
      </c>
      <c r="M2783" s="836">
        <v>400.2</v>
      </c>
      <c r="N2783" s="833">
        <v>1</v>
      </c>
      <c r="O2783" s="837">
        <v>1</v>
      </c>
      <c r="P2783" s="836">
        <v>400.2</v>
      </c>
      <c r="Q2783" s="838">
        <v>1</v>
      </c>
      <c r="R2783" s="833">
        <v>1</v>
      </c>
      <c r="S2783" s="838">
        <v>1</v>
      </c>
      <c r="T2783" s="837">
        <v>1</v>
      </c>
      <c r="U2783" s="839">
        <v>1</v>
      </c>
    </row>
    <row r="2784" spans="1:21" ht="14.45" customHeight="1" x14ac:dyDescent="0.2">
      <c r="A2784" s="832">
        <v>11</v>
      </c>
      <c r="B2784" s="833" t="s">
        <v>2224</v>
      </c>
      <c r="C2784" s="833" t="s">
        <v>2230</v>
      </c>
      <c r="D2784" s="834" t="s">
        <v>4292</v>
      </c>
      <c r="E2784" s="835" t="s">
        <v>2237</v>
      </c>
      <c r="F2784" s="833" t="s">
        <v>2227</v>
      </c>
      <c r="G2784" s="833" t="s">
        <v>2274</v>
      </c>
      <c r="H2784" s="833" t="s">
        <v>606</v>
      </c>
      <c r="I2784" s="833" t="s">
        <v>2307</v>
      </c>
      <c r="J2784" s="833" t="s">
        <v>2308</v>
      </c>
      <c r="K2784" s="833" t="s">
        <v>2309</v>
      </c>
      <c r="L2784" s="836">
        <v>971.25</v>
      </c>
      <c r="M2784" s="836">
        <v>1942.5</v>
      </c>
      <c r="N2784" s="833">
        <v>2</v>
      </c>
      <c r="O2784" s="837">
        <v>2</v>
      </c>
      <c r="P2784" s="836">
        <v>1942.5</v>
      </c>
      <c r="Q2784" s="838">
        <v>1</v>
      </c>
      <c r="R2784" s="833">
        <v>2</v>
      </c>
      <c r="S2784" s="838">
        <v>1</v>
      </c>
      <c r="T2784" s="837">
        <v>2</v>
      </c>
      <c r="U2784" s="839">
        <v>1</v>
      </c>
    </row>
    <row r="2785" spans="1:21" ht="14.45" customHeight="1" x14ac:dyDescent="0.2">
      <c r="A2785" s="832">
        <v>11</v>
      </c>
      <c r="B2785" s="833" t="s">
        <v>2224</v>
      </c>
      <c r="C2785" s="833" t="s">
        <v>2230</v>
      </c>
      <c r="D2785" s="834" t="s">
        <v>4292</v>
      </c>
      <c r="E2785" s="835" t="s">
        <v>2237</v>
      </c>
      <c r="F2785" s="833" t="s">
        <v>2227</v>
      </c>
      <c r="G2785" s="833" t="s">
        <v>2274</v>
      </c>
      <c r="H2785" s="833" t="s">
        <v>606</v>
      </c>
      <c r="I2785" s="833" t="s">
        <v>3559</v>
      </c>
      <c r="J2785" s="833" t="s">
        <v>3560</v>
      </c>
      <c r="K2785" s="833" t="s">
        <v>3561</v>
      </c>
      <c r="L2785" s="836">
        <v>1599.65</v>
      </c>
      <c r="M2785" s="836">
        <v>1599.65</v>
      </c>
      <c r="N2785" s="833">
        <v>1</v>
      </c>
      <c r="O2785" s="837">
        <v>1</v>
      </c>
      <c r="P2785" s="836">
        <v>1599.65</v>
      </c>
      <c r="Q2785" s="838">
        <v>1</v>
      </c>
      <c r="R2785" s="833">
        <v>1</v>
      </c>
      <c r="S2785" s="838">
        <v>1</v>
      </c>
      <c r="T2785" s="837">
        <v>1</v>
      </c>
      <c r="U2785" s="839">
        <v>1</v>
      </c>
    </row>
    <row r="2786" spans="1:21" ht="14.45" customHeight="1" x14ac:dyDescent="0.2">
      <c r="A2786" s="832">
        <v>11</v>
      </c>
      <c r="B2786" s="833" t="s">
        <v>2224</v>
      </c>
      <c r="C2786" s="833" t="s">
        <v>2230</v>
      </c>
      <c r="D2786" s="834" t="s">
        <v>4292</v>
      </c>
      <c r="E2786" s="835" t="s">
        <v>2237</v>
      </c>
      <c r="F2786" s="833" t="s">
        <v>2227</v>
      </c>
      <c r="G2786" s="833" t="s">
        <v>2274</v>
      </c>
      <c r="H2786" s="833" t="s">
        <v>606</v>
      </c>
      <c r="I2786" s="833" t="s">
        <v>3905</v>
      </c>
      <c r="J2786" s="833" t="s">
        <v>2287</v>
      </c>
      <c r="K2786" s="833" t="s">
        <v>3906</v>
      </c>
      <c r="L2786" s="836">
        <v>245.42</v>
      </c>
      <c r="M2786" s="836">
        <v>245.42</v>
      </c>
      <c r="N2786" s="833">
        <v>1</v>
      </c>
      <c r="O2786" s="837">
        <v>1</v>
      </c>
      <c r="P2786" s="836">
        <v>245.42</v>
      </c>
      <c r="Q2786" s="838">
        <v>1</v>
      </c>
      <c r="R2786" s="833">
        <v>1</v>
      </c>
      <c r="S2786" s="838">
        <v>1</v>
      </c>
      <c r="T2786" s="837">
        <v>1</v>
      </c>
      <c r="U2786" s="839">
        <v>1</v>
      </c>
    </row>
    <row r="2787" spans="1:21" ht="14.45" customHeight="1" x14ac:dyDescent="0.2">
      <c r="A2787" s="832">
        <v>11</v>
      </c>
      <c r="B2787" s="833" t="s">
        <v>2224</v>
      </c>
      <c r="C2787" s="833" t="s">
        <v>2230</v>
      </c>
      <c r="D2787" s="834" t="s">
        <v>4292</v>
      </c>
      <c r="E2787" s="835" t="s">
        <v>2237</v>
      </c>
      <c r="F2787" s="833" t="s">
        <v>2227</v>
      </c>
      <c r="G2787" s="833" t="s">
        <v>2703</v>
      </c>
      <c r="H2787" s="833" t="s">
        <v>606</v>
      </c>
      <c r="I2787" s="833" t="s">
        <v>2704</v>
      </c>
      <c r="J2787" s="833" t="s">
        <v>2705</v>
      </c>
      <c r="K2787" s="833" t="s">
        <v>2706</v>
      </c>
      <c r="L2787" s="836">
        <v>0</v>
      </c>
      <c r="M2787" s="836">
        <v>0</v>
      </c>
      <c r="N2787" s="833">
        <v>2</v>
      </c>
      <c r="O2787" s="837">
        <v>2</v>
      </c>
      <c r="P2787" s="836"/>
      <c r="Q2787" s="838"/>
      <c r="R2787" s="833"/>
      <c r="S2787" s="838">
        <v>0</v>
      </c>
      <c r="T2787" s="837"/>
      <c r="U2787" s="839">
        <v>0</v>
      </c>
    </row>
    <row r="2788" spans="1:21" ht="14.45" customHeight="1" x14ac:dyDescent="0.2">
      <c r="A2788" s="832">
        <v>11</v>
      </c>
      <c r="B2788" s="833" t="s">
        <v>2224</v>
      </c>
      <c r="C2788" s="833" t="s">
        <v>2230</v>
      </c>
      <c r="D2788" s="834" t="s">
        <v>4292</v>
      </c>
      <c r="E2788" s="835" t="s">
        <v>2237</v>
      </c>
      <c r="F2788" s="833" t="s">
        <v>2227</v>
      </c>
      <c r="G2788" s="833" t="s">
        <v>2269</v>
      </c>
      <c r="H2788" s="833" t="s">
        <v>606</v>
      </c>
      <c r="I2788" s="833" t="s">
        <v>2365</v>
      </c>
      <c r="J2788" s="833" t="s">
        <v>2322</v>
      </c>
      <c r="K2788" s="833" t="s">
        <v>2366</v>
      </c>
      <c r="L2788" s="836">
        <v>492.18</v>
      </c>
      <c r="M2788" s="836">
        <v>492.18</v>
      </c>
      <c r="N2788" s="833">
        <v>1</v>
      </c>
      <c r="O2788" s="837">
        <v>1</v>
      </c>
      <c r="P2788" s="836">
        <v>492.18</v>
      </c>
      <c r="Q2788" s="838">
        <v>1</v>
      </c>
      <c r="R2788" s="833">
        <v>1</v>
      </c>
      <c r="S2788" s="838">
        <v>1</v>
      </c>
      <c r="T2788" s="837">
        <v>1</v>
      </c>
      <c r="U2788" s="839">
        <v>1</v>
      </c>
    </row>
    <row r="2789" spans="1:21" ht="14.45" customHeight="1" x14ac:dyDescent="0.2">
      <c r="A2789" s="832">
        <v>11</v>
      </c>
      <c r="B2789" s="833" t="s">
        <v>2224</v>
      </c>
      <c r="C2789" s="833" t="s">
        <v>2230</v>
      </c>
      <c r="D2789" s="834" t="s">
        <v>4292</v>
      </c>
      <c r="E2789" s="835" t="s">
        <v>2237</v>
      </c>
      <c r="F2789" s="833" t="s">
        <v>2227</v>
      </c>
      <c r="G2789" s="833" t="s">
        <v>2269</v>
      </c>
      <c r="H2789" s="833" t="s">
        <v>606</v>
      </c>
      <c r="I2789" s="833" t="s">
        <v>2275</v>
      </c>
      <c r="J2789" s="833" t="s">
        <v>2287</v>
      </c>
      <c r="K2789" s="833" t="s">
        <v>2288</v>
      </c>
      <c r="L2789" s="836">
        <v>245.43</v>
      </c>
      <c r="M2789" s="836">
        <v>245.43</v>
      </c>
      <c r="N2789" s="833">
        <v>1</v>
      </c>
      <c r="O2789" s="837">
        <v>1</v>
      </c>
      <c r="P2789" s="836">
        <v>245.43</v>
      </c>
      <c r="Q2789" s="838">
        <v>1</v>
      </c>
      <c r="R2789" s="833">
        <v>1</v>
      </c>
      <c r="S2789" s="838">
        <v>1</v>
      </c>
      <c r="T2789" s="837">
        <v>1</v>
      </c>
      <c r="U2789" s="839">
        <v>1</v>
      </c>
    </row>
    <row r="2790" spans="1:21" ht="14.45" customHeight="1" x14ac:dyDescent="0.2">
      <c r="A2790" s="832">
        <v>11</v>
      </c>
      <c r="B2790" s="833" t="s">
        <v>2224</v>
      </c>
      <c r="C2790" s="833" t="s">
        <v>2230</v>
      </c>
      <c r="D2790" s="834" t="s">
        <v>4292</v>
      </c>
      <c r="E2790" s="835" t="s">
        <v>2237</v>
      </c>
      <c r="F2790" s="833" t="s">
        <v>2227</v>
      </c>
      <c r="G2790" s="833" t="s">
        <v>2269</v>
      </c>
      <c r="H2790" s="833" t="s">
        <v>606</v>
      </c>
      <c r="I2790" s="833" t="s">
        <v>2302</v>
      </c>
      <c r="J2790" s="833" t="s">
        <v>2311</v>
      </c>
      <c r="K2790" s="833" t="s">
        <v>2324</v>
      </c>
      <c r="L2790" s="836">
        <v>748.12</v>
      </c>
      <c r="M2790" s="836">
        <v>3740.6</v>
      </c>
      <c r="N2790" s="833">
        <v>5</v>
      </c>
      <c r="O2790" s="837">
        <v>5</v>
      </c>
      <c r="P2790" s="836">
        <v>3740.6</v>
      </c>
      <c r="Q2790" s="838">
        <v>1</v>
      </c>
      <c r="R2790" s="833">
        <v>5</v>
      </c>
      <c r="S2790" s="838">
        <v>1</v>
      </c>
      <c r="T2790" s="837">
        <v>5</v>
      </c>
      <c r="U2790" s="839">
        <v>1</v>
      </c>
    </row>
    <row r="2791" spans="1:21" ht="14.45" customHeight="1" x14ac:dyDescent="0.2">
      <c r="A2791" s="832">
        <v>11</v>
      </c>
      <c r="B2791" s="833" t="s">
        <v>2224</v>
      </c>
      <c r="C2791" s="833" t="s">
        <v>2230</v>
      </c>
      <c r="D2791" s="834" t="s">
        <v>4292</v>
      </c>
      <c r="E2791" s="835" t="s">
        <v>2237</v>
      </c>
      <c r="F2791" s="833" t="s">
        <v>2227</v>
      </c>
      <c r="G2791" s="833" t="s">
        <v>2269</v>
      </c>
      <c r="H2791" s="833" t="s">
        <v>606</v>
      </c>
      <c r="I2791" s="833" t="s">
        <v>2349</v>
      </c>
      <c r="J2791" s="833" t="s">
        <v>2350</v>
      </c>
      <c r="K2791" s="833" t="s">
        <v>2351</v>
      </c>
      <c r="L2791" s="836">
        <v>1000</v>
      </c>
      <c r="M2791" s="836">
        <v>2000</v>
      </c>
      <c r="N2791" s="833">
        <v>2</v>
      </c>
      <c r="O2791" s="837">
        <v>2</v>
      </c>
      <c r="P2791" s="836">
        <v>2000</v>
      </c>
      <c r="Q2791" s="838">
        <v>1</v>
      </c>
      <c r="R2791" s="833">
        <v>2</v>
      </c>
      <c r="S2791" s="838">
        <v>1</v>
      </c>
      <c r="T2791" s="837">
        <v>2</v>
      </c>
      <c r="U2791" s="839">
        <v>1</v>
      </c>
    </row>
    <row r="2792" spans="1:21" ht="14.45" customHeight="1" x14ac:dyDescent="0.2">
      <c r="A2792" s="832">
        <v>11</v>
      </c>
      <c r="B2792" s="833" t="s">
        <v>2224</v>
      </c>
      <c r="C2792" s="833" t="s">
        <v>2230</v>
      </c>
      <c r="D2792" s="834" t="s">
        <v>4292</v>
      </c>
      <c r="E2792" s="835" t="s">
        <v>2237</v>
      </c>
      <c r="F2792" s="833" t="s">
        <v>2227</v>
      </c>
      <c r="G2792" s="833" t="s">
        <v>2269</v>
      </c>
      <c r="H2792" s="833" t="s">
        <v>606</v>
      </c>
      <c r="I2792" s="833" t="s">
        <v>2325</v>
      </c>
      <c r="J2792" s="833" t="s">
        <v>2326</v>
      </c>
      <c r="K2792" s="833" t="s">
        <v>2327</v>
      </c>
      <c r="L2792" s="836">
        <v>350</v>
      </c>
      <c r="M2792" s="836">
        <v>1050</v>
      </c>
      <c r="N2792" s="833">
        <v>3</v>
      </c>
      <c r="O2792" s="837">
        <v>3</v>
      </c>
      <c r="P2792" s="836">
        <v>1050</v>
      </c>
      <c r="Q2792" s="838">
        <v>1</v>
      </c>
      <c r="R2792" s="833">
        <v>3</v>
      </c>
      <c r="S2792" s="838">
        <v>1</v>
      </c>
      <c r="T2792" s="837">
        <v>3</v>
      </c>
      <c r="U2792" s="839">
        <v>1</v>
      </c>
    </row>
    <row r="2793" spans="1:21" ht="14.45" customHeight="1" x14ac:dyDescent="0.2">
      <c r="A2793" s="832">
        <v>11</v>
      </c>
      <c r="B2793" s="833" t="s">
        <v>2224</v>
      </c>
      <c r="C2793" s="833" t="s">
        <v>2230</v>
      </c>
      <c r="D2793" s="834" t="s">
        <v>4292</v>
      </c>
      <c r="E2793" s="835" t="s">
        <v>2237</v>
      </c>
      <c r="F2793" s="833" t="s">
        <v>2227</v>
      </c>
      <c r="G2793" s="833" t="s">
        <v>2269</v>
      </c>
      <c r="H2793" s="833" t="s">
        <v>606</v>
      </c>
      <c r="I2793" s="833" t="s">
        <v>2270</v>
      </c>
      <c r="J2793" s="833" t="s">
        <v>2271</v>
      </c>
      <c r="K2793" s="833" t="s">
        <v>2272</v>
      </c>
      <c r="L2793" s="836">
        <v>500</v>
      </c>
      <c r="M2793" s="836">
        <v>6000</v>
      </c>
      <c r="N2793" s="833">
        <v>12</v>
      </c>
      <c r="O2793" s="837">
        <v>12</v>
      </c>
      <c r="P2793" s="836">
        <v>5500</v>
      </c>
      <c r="Q2793" s="838">
        <v>0.91666666666666663</v>
      </c>
      <c r="R2793" s="833">
        <v>11</v>
      </c>
      <c r="S2793" s="838">
        <v>0.91666666666666663</v>
      </c>
      <c r="T2793" s="837">
        <v>11</v>
      </c>
      <c r="U2793" s="839">
        <v>0.91666666666666663</v>
      </c>
    </row>
    <row r="2794" spans="1:21" ht="14.45" customHeight="1" x14ac:dyDescent="0.2">
      <c r="A2794" s="832">
        <v>11</v>
      </c>
      <c r="B2794" s="833" t="s">
        <v>2224</v>
      </c>
      <c r="C2794" s="833" t="s">
        <v>2230</v>
      </c>
      <c r="D2794" s="834" t="s">
        <v>4292</v>
      </c>
      <c r="E2794" s="835" t="s">
        <v>2237</v>
      </c>
      <c r="F2794" s="833" t="s">
        <v>2227</v>
      </c>
      <c r="G2794" s="833" t="s">
        <v>2269</v>
      </c>
      <c r="H2794" s="833" t="s">
        <v>606</v>
      </c>
      <c r="I2794" s="833" t="s">
        <v>3017</v>
      </c>
      <c r="J2794" s="833" t="s">
        <v>3018</v>
      </c>
      <c r="K2794" s="833" t="s">
        <v>3019</v>
      </c>
      <c r="L2794" s="836">
        <v>1600</v>
      </c>
      <c r="M2794" s="836">
        <v>1600</v>
      </c>
      <c r="N2794" s="833">
        <v>1</v>
      </c>
      <c r="O2794" s="837">
        <v>1</v>
      </c>
      <c r="P2794" s="836">
        <v>1600</v>
      </c>
      <c r="Q2794" s="838">
        <v>1</v>
      </c>
      <c r="R2794" s="833">
        <v>1</v>
      </c>
      <c r="S2794" s="838">
        <v>1</v>
      </c>
      <c r="T2794" s="837">
        <v>1</v>
      </c>
      <c r="U2794" s="839">
        <v>1</v>
      </c>
    </row>
    <row r="2795" spans="1:21" ht="14.45" customHeight="1" x14ac:dyDescent="0.2">
      <c r="A2795" s="832">
        <v>11</v>
      </c>
      <c r="B2795" s="833" t="s">
        <v>2224</v>
      </c>
      <c r="C2795" s="833" t="s">
        <v>2230</v>
      </c>
      <c r="D2795" s="834" t="s">
        <v>4292</v>
      </c>
      <c r="E2795" s="835" t="s">
        <v>2237</v>
      </c>
      <c r="F2795" s="833" t="s">
        <v>2227</v>
      </c>
      <c r="G2795" s="833" t="s">
        <v>2269</v>
      </c>
      <c r="H2795" s="833" t="s">
        <v>606</v>
      </c>
      <c r="I2795" s="833" t="s">
        <v>2710</v>
      </c>
      <c r="J2795" s="833" t="s">
        <v>2711</v>
      </c>
      <c r="K2795" s="833" t="s">
        <v>2712</v>
      </c>
      <c r="L2795" s="836">
        <v>50.5</v>
      </c>
      <c r="M2795" s="836">
        <v>50.5</v>
      </c>
      <c r="N2795" s="833">
        <v>1</v>
      </c>
      <c r="O2795" s="837">
        <v>1</v>
      </c>
      <c r="P2795" s="836">
        <v>50.5</v>
      </c>
      <c r="Q2795" s="838">
        <v>1</v>
      </c>
      <c r="R2795" s="833">
        <v>1</v>
      </c>
      <c r="S2795" s="838">
        <v>1</v>
      </c>
      <c r="T2795" s="837">
        <v>1</v>
      </c>
      <c r="U2795" s="839">
        <v>1</v>
      </c>
    </row>
    <row r="2796" spans="1:21" ht="14.45" customHeight="1" x14ac:dyDescent="0.2">
      <c r="A2796" s="832">
        <v>11</v>
      </c>
      <c r="B2796" s="833" t="s">
        <v>2224</v>
      </c>
      <c r="C2796" s="833" t="s">
        <v>2230</v>
      </c>
      <c r="D2796" s="834" t="s">
        <v>4292</v>
      </c>
      <c r="E2796" s="835" t="s">
        <v>2237</v>
      </c>
      <c r="F2796" s="833" t="s">
        <v>2227</v>
      </c>
      <c r="G2796" s="833" t="s">
        <v>2269</v>
      </c>
      <c r="H2796" s="833" t="s">
        <v>606</v>
      </c>
      <c r="I2796" s="833" t="s">
        <v>2289</v>
      </c>
      <c r="J2796" s="833" t="s">
        <v>2290</v>
      </c>
      <c r="K2796" s="833" t="s">
        <v>2291</v>
      </c>
      <c r="L2796" s="836">
        <v>971.25</v>
      </c>
      <c r="M2796" s="836">
        <v>9712.5</v>
      </c>
      <c r="N2796" s="833">
        <v>10</v>
      </c>
      <c r="O2796" s="837">
        <v>10</v>
      </c>
      <c r="P2796" s="836">
        <v>8741.25</v>
      </c>
      <c r="Q2796" s="838">
        <v>0.9</v>
      </c>
      <c r="R2796" s="833">
        <v>9</v>
      </c>
      <c r="S2796" s="838">
        <v>0.9</v>
      </c>
      <c r="T2796" s="837">
        <v>9</v>
      </c>
      <c r="U2796" s="839">
        <v>0.9</v>
      </c>
    </row>
    <row r="2797" spans="1:21" ht="14.45" customHeight="1" x14ac:dyDescent="0.2">
      <c r="A2797" s="832">
        <v>11</v>
      </c>
      <c r="B2797" s="833" t="s">
        <v>2224</v>
      </c>
      <c r="C2797" s="833" t="s">
        <v>2230</v>
      </c>
      <c r="D2797" s="834" t="s">
        <v>4292</v>
      </c>
      <c r="E2797" s="835" t="s">
        <v>2237</v>
      </c>
      <c r="F2797" s="833" t="s">
        <v>2227</v>
      </c>
      <c r="G2797" s="833" t="s">
        <v>2269</v>
      </c>
      <c r="H2797" s="833" t="s">
        <v>606</v>
      </c>
      <c r="I2797" s="833" t="s">
        <v>2500</v>
      </c>
      <c r="J2797" s="833" t="s">
        <v>2501</v>
      </c>
      <c r="K2797" s="833"/>
      <c r="L2797" s="836">
        <v>600</v>
      </c>
      <c r="M2797" s="836">
        <v>600</v>
      </c>
      <c r="N2797" s="833">
        <v>1</v>
      </c>
      <c r="O2797" s="837">
        <v>1</v>
      </c>
      <c r="P2797" s="836"/>
      <c r="Q2797" s="838">
        <v>0</v>
      </c>
      <c r="R2797" s="833"/>
      <c r="S2797" s="838">
        <v>0</v>
      </c>
      <c r="T2797" s="837"/>
      <c r="U2797" s="839">
        <v>0</v>
      </c>
    </row>
    <row r="2798" spans="1:21" ht="14.45" customHeight="1" x14ac:dyDescent="0.2">
      <c r="A2798" s="832">
        <v>11</v>
      </c>
      <c r="B2798" s="833" t="s">
        <v>2224</v>
      </c>
      <c r="C2798" s="833" t="s">
        <v>2230</v>
      </c>
      <c r="D2798" s="834" t="s">
        <v>4292</v>
      </c>
      <c r="E2798" s="835" t="s">
        <v>2237</v>
      </c>
      <c r="F2798" s="833" t="s">
        <v>2227</v>
      </c>
      <c r="G2798" s="833" t="s">
        <v>2269</v>
      </c>
      <c r="H2798" s="833" t="s">
        <v>606</v>
      </c>
      <c r="I2798" s="833" t="s">
        <v>2724</v>
      </c>
      <c r="J2798" s="833" t="s">
        <v>2725</v>
      </c>
      <c r="K2798" s="833" t="s">
        <v>2726</v>
      </c>
      <c r="L2798" s="836">
        <v>350</v>
      </c>
      <c r="M2798" s="836">
        <v>350</v>
      </c>
      <c r="N2798" s="833">
        <v>1</v>
      </c>
      <c r="O2798" s="837">
        <v>1</v>
      </c>
      <c r="P2798" s="836">
        <v>350</v>
      </c>
      <c r="Q2798" s="838">
        <v>1</v>
      </c>
      <c r="R2798" s="833">
        <v>1</v>
      </c>
      <c r="S2798" s="838">
        <v>1</v>
      </c>
      <c r="T2798" s="837">
        <v>1</v>
      </c>
      <c r="U2798" s="839">
        <v>1</v>
      </c>
    </row>
    <row r="2799" spans="1:21" ht="14.45" customHeight="1" x14ac:dyDescent="0.2">
      <c r="A2799" s="832">
        <v>11</v>
      </c>
      <c r="B2799" s="833" t="s">
        <v>2224</v>
      </c>
      <c r="C2799" s="833" t="s">
        <v>2230</v>
      </c>
      <c r="D2799" s="834" t="s">
        <v>4292</v>
      </c>
      <c r="E2799" s="835" t="s">
        <v>2237</v>
      </c>
      <c r="F2799" s="833" t="s">
        <v>2227</v>
      </c>
      <c r="G2799" s="833" t="s">
        <v>2269</v>
      </c>
      <c r="H2799" s="833" t="s">
        <v>606</v>
      </c>
      <c r="I2799" s="833" t="s">
        <v>2730</v>
      </c>
      <c r="J2799" s="833" t="s">
        <v>2731</v>
      </c>
      <c r="K2799" s="833" t="s">
        <v>2732</v>
      </c>
      <c r="L2799" s="836">
        <v>1600</v>
      </c>
      <c r="M2799" s="836">
        <v>1600</v>
      </c>
      <c r="N2799" s="833">
        <v>1</v>
      </c>
      <c r="O2799" s="837">
        <v>1</v>
      </c>
      <c r="P2799" s="836">
        <v>1600</v>
      </c>
      <c r="Q2799" s="838">
        <v>1</v>
      </c>
      <c r="R2799" s="833">
        <v>1</v>
      </c>
      <c r="S2799" s="838">
        <v>1</v>
      </c>
      <c r="T2799" s="837">
        <v>1</v>
      </c>
      <c r="U2799" s="839">
        <v>1</v>
      </c>
    </row>
    <row r="2800" spans="1:21" ht="14.45" customHeight="1" x14ac:dyDescent="0.2">
      <c r="A2800" s="832">
        <v>11</v>
      </c>
      <c r="B2800" s="833" t="s">
        <v>2224</v>
      </c>
      <c r="C2800" s="833" t="s">
        <v>2230</v>
      </c>
      <c r="D2800" s="834" t="s">
        <v>4292</v>
      </c>
      <c r="E2800" s="835" t="s">
        <v>2237</v>
      </c>
      <c r="F2800" s="833" t="s">
        <v>2227</v>
      </c>
      <c r="G2800" s="833" t="s">
        <v>2269</v>
      </c>
      <c r="H2800" s="833" t="s">
        <v>606</v>
      </c>
      <c r="I2800" s="833" t="s">
        <v>2346</v>
      </c>
      <c r="J2800" s="833" t="s">
        <v>2305</v>
      </c>
      <c r="K2800" s="833" t="s">
        <v>2306</v>
      </c>
      <c r="L2800" s="836">
        <v>1000</v>
      </c>
      <c r="M2800" s="836">
        <v>3000</v>
      </c>
      <c r="N2800" s="833">
        <v>3</v>
      </c>
      <c r="O2800" s="837">
        <v>3</v>
      </c>
      <c r="P2800" s="836">
        <v>3000</v>
      </c>
      <c r="Q2800" s="838">
        <v>1</v>
      </c>
      <c r="R2800" s="833">
        <v>3</v>
      </c>
      <c r="S2800" s="838">
        <v>1</v>
      </c>
      <c r="T2800" s="837">
        <v>3</v>
      </c>
      <c r="U2800" s="839">
        <v>1</v>
      </c>
    </row>
    <row r="2801" spans="1:21" ht="14.45" customHeight="1" x14ac:dyDescent="0.2">
      <c r="A2801" s="832">
        <v>11</v>
      </c>
      <c r="B2801" s="833" t="s">
        <v>2224</v>
      </c>
      <c r="C2801" s="833" t="s">
        <v>2230</v>
      </c>
      <c r="D2801" s="834" t="s">
        <v>4292</v>
      </c>
      <c r="E2801" s="835" t="s">
        <v>2237</v>
      </c>
      <c r="F2801" s="833" t="s">
        <v>2227</v>
      </c>
      <c r="G2801" s="833" t="s">
        <v>2269</v>
      </c>
      <c r="H2801" s="833" t="s">
        <v>606</v>
      </c>
      <c r="I2801" s="833" t="s">
        <v>3025</v>
      </c>
      <c r="J2801" s="833" t="s">
        <v>3026</v>
      </c>
      <c r="K2801" s="833" t="s">
        <v>3027</v>
      </c>
      <c r="L2801" s="836">
        <v>180</v>
      </c>
      <c r="M2801" s="836">
        <v>180</v>
      </c>
      <c r="N2801" s="833">
        <v>1</v>
      </c>
      <c r="O2801" s="837">
        <v>1</v>
      </c>
      <c r="P2801" s="836"/>
      <c r="Q2801" s="838">
        <v>0</v>
      </c>
      <c r="R2801" s="833"/>
      <c r="S2801" s="838">
        <v>0</v>
      </c>
      <c r="T2801" s="837"/>
      <c r="U2801" s="839">
        <v>0</v>
      </c>
    </row>
    <row r="2802" spans="1:21" ht="14.45" customHeight="1" x14ac:dyDescent="0.2">
      <c r="A2802" s="832">
        <v>11</v>
      </c>
      <c r="B2802" s="833" t="s">
        <v>2224</v>
      </c>
      <c r="C2802" s="833" t="s">
        <v>2230</v>
      </c>
      <c r="D2802" s="834" t="s">
        <v>4292</v>
      </c>
      <c r="E2802" s="835" t="s">
        <v>2237</v>
      </c>
      <c r="F2802" s="833" t="s">
        <v>2227</v>
      </c>
      <c r="G2802" s="833" t="s">
        <v>2269</v>
      </c>
      <c r="H2802" s="833" t="s">
        <v>606</v>
      </c>
      <c r="I2802" s="833" t="s">
        <v>2737</v>
      </c>
      <c r="J2802" s="833" t="s">
        <v>2738</v>
      </c>
      <c r="K2802" s="833" t="s">
        <v>2739</v>
      </c>
      <c r="L2802" s="836">
        <v>600</v>
      </c>
      <c r="M2802" s="836">
        <v>600</v>
      </c>
      <c r="N2802" s="833">
        <v>1</v>
      </c>
      <c r="O2802" s="837">
        <v>1</v>
      </c>
      <c r="P2802" s="836">
        <v>600</v>
      </c>
      <c r="Q2802" s="838">
        <v>1</v>
      </c>
      <c r="R2802" s="833">
        <v>1</v>
      </c>
      <c r="S2802" s="838">
        <v>1</v>
      </c>
      <c r="T2802" s="837">
        <v>1</v>
      </c>
      <c r="U2802" s="839">
        <v>1</v>
      </c>
    </row>
    <row r="2803" spans="1:21" ht="14.45" customHeight="1" x14ac:dyDescent="0.2">
      <c r="A2803" s="832">
        <v>11</v>
      </c>
      <c r="B2803" s="833" t="s">
        <v>2224</v>
      </c>
      <c r="C2803" s="833" t="s">
        <v>2230</v>
      </c>
      <c r="D2803" s="834" t="s">
        <v>4292</v>
      </c>
      <c r="E2803" s="835" t="s">
        <v>2237</v>
      </c>
      <c r="F2803" s="833" t="s">
        <v>2227</v>
      </c>
      <c r="G2803" s="833" t="s">
        <v>2269</v>
      </c>
      <c r="H2803" s="833" t="s">
        <v>606</v>
      </c>
      <c r="I2803" s="833" t="s">
        <v>3372</v>
      </c>
      <c r="J2803" s="833" t="s">
        <v>3092</v>
      </c>
      <c r="K2803" s="833" t="s">
        <v>3373</v>
      </c>
      <c r="L2803" s="836">
        <v>180</v>
      </c>
      <c r="M2803" s="836">
        <v>180</v>
      </c>
      <c r="N2803" s="833">
        <v>1</v>
      </c>
      <c r="O2803" s="837">
        <v>1</v>
      </c>
      <c r="P2803" s="836">
        <v>180</v>
      </c>
      <c r="Q2803" s="838">
        <v>1</v>
      </c>
      <c r="R2803" s="833">
        <v>1</v>
      </c>
      <c r="S2803" s="838">
        <v>1</v>
      </c>
      <c r="T2803" s="837">
        <v>1</v>
      </c>
      <c r="U2803" s="839">
        <v>1</v>
      </c>
    </row>
    <row r="2804" spans="1:21" ht="14.45" customHeight="1" x14ac:dyDescent="0.2">
      <c r="A2804" s="832">
        <v>11</v>
      </c>
      <c r="B2804" s="833" t="s">
        <v>2224</v>
      </c>
      <c r="C2804" s="833" t="s">
        <v>2230</v>
      </c>
      <c r="D2804" s="834" t="s">
        <v>4292</v>
      </c>
      <c r="E2804" s="835" t="s">
        <v>2237</v>
      </c>
      <c r="F2804" s="833" t="s">
        <v>2227</v>
      </c>
      <c r="G2804" s="833" t="s">
        <v>2269</v>
      </c>
      <c r="H2804" s="833" t="s">
        <v>606</v>
      </c>
      <c r="I2804" s="833" t="s">
        <v>3091</v>
      </c>
      <c r="J2804" s="833" t="s">
        <v>3092</v>
      </c>
      <c r="K2804" s="833" t="s">
        <v>3093</v>
      </c>
      <c r="L2804" s="836">
        <v>180</v>
      </c>
      <c r="M2804" s="836">
        <v>360</v>
      </c>
      <c r="N2804" s="833">
        <v>2</v>
      </c>
      <c r="O2804" s="837">
        <v>2</v>
      </c>
      <c r="P2804" s="836"/>
      <c r="Q2804" s="838">
        <v>0</v>
      </c>
      <c r="R2804" s="833"/>
      <c r="S2804" s="838">
        <v>0</v>
      </c>
      <c r="T2804" s="837"/>
      <c r="U2804" s="839">
        <v>0</v>
      </c>
    </row>
    <row r="2805" spans="1:21" ht="14.45" customHeight="1" x14ac:dyDescent="0.2">
      <c r="A2805" s="832">
        <v>11</v>
      </c>
      <c r="B2805" s="833" t="s">
        <v>2224</v>
      </c>
      <c r="C2805" s="833" t="s">
        <v>2230</v>
      </c>
      <c r="D2805" s="834" t="s">
        <v>4292</v>
      </c>
      <c r="E2805" s="835" t="s">
        <v>2237</v>
      </c>
      <c r="F2805" s="833" t="s">
        <v>2227</v>
      </c>
      <c r="G2805" s="833" t="s">
        <v>2292</v>
      </c>
      <c r="H2805" s="833" t="s">
        <v>606</v>
      </c>
      <c r="I2805" s="833" t="s">
        <v>2523</v>
      </c>
      <c r="J2805" s="833" t="s">
        <v>2524</v>
      </c>
      <c r="K2805" s="833" t="s">
        <v>2525</v>
      </c>
      <c r="L2805" s="836">
        <v>950</v>
      </c>
      <c r="M2805" s="836">
        <v>3800</v>
      </c>
      <c r="N2805" s="833">
        <v>4</v>
      </c>
      <c r="O2805" s="837">
        <v>4</v>
      </c>
      <c r="P2805" s="836">
        <v>3800</v>
      </c>
      <c r="Q2805" s="838">
        <v>1</v>
      </c>
      <c r="R2805" s="833">
        <v>4</v>
      </c>
      <c r="S2805" s="838">
        <v>1</v>
      </c>
      <c r="T2805" s="837">
        <v>4</v>
      </c>
      <c r="U2805" s="839">
        <v>1</v>
      </c>
    </row>
    <row r="2806" spans="1:21" ht="14.45" customHeight="1" x14ac:dyDescent="0.2">
      <c r="A2806" s="832">
        <v>11</v>
      </c>
      <c r="B2806" s="833" t="s">
        <v>2224</v>
      </c>
      <c r="C2806" s="833" t="s">
        <v>2230</v>
      </c>
      <c r="D2806" s="834" t="s">
        <v>4292</v>
      </c>
      <c r="E2806" s="835" t="s">
        <v>2237</v>
      </c>
      <c r="F2806" s="833" t="s">
        <v>2227</v>
      </c>
      <c r="G2806" s="833" t="s">
        <v>2292</v>
      </c>
      <c r="H2806" s="833" t="s">
        <v>606</v>
      </c>
      <c r="I2806" s="833" t="s">
        <v>2345</v>
      </c>
      <c r="J2806" s="833" t="s">
        <v>2285</v>
      </c>
      <c r="K2806" s="833" t="s">
        <v>2352</v>
      </c>
      <c r="L2806" s="836">
        <v>200</v>
      </c>
      <c r="M2806" s="836">
        <v>4200</v>
      </c>
      <c r="N2806" s="833">
        <v>21</v>
      </c>
      <c r="O2806" s="837">
        <v>11</v>
      </c>
      <c r="P2806" s="836">
        <v>3000</v>
      </c>
      <c r="Q2806" s="838">
        <v>0.7142857142857143</v>
      </c>
      <c r="R2806" s="833">
        <v>15</v>
      </c>
      <c r="S2806" s="838">
        <v>0.7142857142857143</v>
      </c>
      <c r="T2806" s="837">
        <v>8</v>
      </c>
      <c r="U2806" s="839">
        <v>0.72727272727272729</v>
      </c>
    </row>
    <row r="2807" spans="1:21" ht="14.45" customHeight="1" x14ac:dyDescent="0.2">
      <c r="A2807" s="832">
        <v>11</v>
      </c>
      <c r="B2807" s="833" t="s">
        <v>2224</v>
      </c>
      <c r="C2807" s="833" t="s">
        <v>2230</v>
      </c>
      <c r="D2807" s="834" t="s">
        <v>4292</v>
      </c>
      <c r="E2807" s="835" t="s">
        <v>2237</v>
      </c>
      <c r="F2807" s="833" t="s">
        <v>2227</v>
      </c>
      <c r="G2807" s="833" t="s">
        <v>2292</v>
      </c>
      <c r="H2807" s="833" t="s">
        <v>606</v>
      </c>
      <c r="I2807" s="833" t="s">
        <v>2293</v>
      </c>
      <c r="J2807" s="833" t="s">
        <v>2294</v>
      </c>
      <c r="K2807" s="833" t="s">
        <v>2295</v>
      </c>
      <c r="L2807" s="836">
        <v>278.75</v>
      </c>
      <c r="M2807" s="836">
        <v>12265</v>
      </c>
      <c r="N2807" s="833">
        <v>44</v>
      </c>
      <c r="O2807" s="837">
        <v>22</v>
      </c>
      <c r="P2807" s="836">
        <v>12265</v>
      </c>
      <c r="Q2807" s="838">
        <v>1</v>
      </c>
      <c r="R2807" s="833">
        <v>44</v>
      </c>
      <c r="S2807" s="838">
        <v>1</v>
      </c>
      <c r="T2807" s="837">
        <v>22</v>
      </c>
      <c r="U2807" s="839">
        <v>1</v>
      </c>
    </row>
    <row r="2808" spans="1:21" ht="14.45" customHeight="1" x14ac:dyDescent="0.2">
      <c r="A2808" s="832">
        <v>11</v>
      </c>
      <c r="B2808" s="833" t="s">
        <v>2224</v>
      </c>
      <c r="C2808" s="833" t="s">
        <v>2230</v>
      </c>
      <c r="D2808" s="834" t="s">
        <v>4292</v>
      </c>
      <c r="E2808" s="835" t="s">
        <v>2237</v>
      </c>
      <c r="F2808" s="833" t="s">
        <v>2227</v>
      </c>
      <c r="G2808" s="833" t="s">
        <v>2292</v>
      </c>
      <c r="H2808" s="833" t="s">
        <v>606</v>
      </c>
      <c r="I2808" s="833" t="s">
        <v>3036</v>
      </c>
      <c r="J2808" s="833" t="s">
        <v>3037</v>
      </c>
      <c r="K2808" s="833" t="s">
        <v>3038</v>
      </c>
      <c r="L2808" s="836">
        <v>276.45</v>
      </c>
      <c r="M2808" s="836">
        <v>276.45</v>
      </c>
      <c r="N2808" s="833">
        <v>1</v>
      </c>
      <c r="O2808" s="837">
        <v>1</v>
      </c>
      <c r="P2808" s="836">
        <v>276.45</v>
      </c>
      <c r="Q2808" s="838">
        <v>1</v>
      </c>
      <c r="R2808" s="833">
        <v>1</v>
      </c>
      <c r="S2808" s="838">
        <v>1</v>
      </c>
      <c r="T2808" s="837">
        <v>1</v>
      </c>
      <c r="U2808" s="839">
        <v>1</v>
      </c>
    </row>
    <row r="2809" spans="1:21" ht="14.45" customHeight="1" x14ac:dyDescent="0.2">
      <c r="A2809" s="832">
        <v>11</v>
      </c>
      <c r="B2809" s="833" t="s">
        <v>2224</v>
      </c>
      <c r="C2809" s="833" t="s">
        <v>2230</v>
      </c>
      <c r="D2809" s="834" t="s">
        <v>4292</v>
      </c>
      <c r="E2809" s="835" t="s">
        <v>2237</v>
      </c>
      <c r="F2809" s="833" t="s">
        <v>2227</v>
      </c>
      <c r="G2809" s="833" t="s">
        <v>2292</v>
      </c>
      <c r="H2809" s="833" t="s">
        <v>606</v>
      </c>
      <c r="I2809" s="833" t="s">
        <v>2528</v>
      </c>
      <c r="J2809" s="833" t="s">
        <v>2529</v>
      </c>
      <c r="K2809" s="833" t="s">
        <v>2530</v>
      </c>
      <c r="L2809" s="836">
        <v>1150</v>
      </c>
      <c r="M2809" s="836">
        <v>1150</v>
      </c>
      <c r="N2809" s="833">
        <v>1</v>
      </c>
      <c r="O2809" s="837">
        <v>1</v>
      </c>
      <c r="P2809" s="836">
        <v>1150</v>
      </c>
      <c r="Q2809" s="838">
        <v>1</v>
      </c>
      <c r="R2809" s="833">
        <v>1</v>
      </c>
      <c r="S2809" s="838">
        <v>1</v>
      </c>
      <c r="T2809" s="837">
        <v>1</v>
      </c>
      <c r="U2809" s="839">
        <v>1</v>
      </c>
    </row>
    <row r="2810" spans="1:21" ht="14.45" customHeight="1" x14ac:dyDescent="0.2">
      <c r="A2810" s="832">
        <v>11</v>
      </c>
      <c r="B2810" s="833" t="s">
        <v>2224</v>
      </c>
      <c r="C2810" s="833" t="s">
        <v>2230</v>
      </c>
      <c r="D2810" s="834" t="s">
        <v>4292</v>
      </c>
      <c r="E2810" s="835" t="s">
        <v>2237</v>
      </c>
      <c r="F2810" s="833" t="s">
        <v>2227</v>
      </c>
      <c r="G2810" s="833" t="s">
        <v>2292</v>
      </c>
      <c r="H2810" s="833" t="s">
        <v>606</v>
      </c>
      <c r="I2810" s="833" t="s">
        <v>2537</v>
      </c>
      <c r="J2810" s="833" t="s">
        <v>2276</v>
      </c>
      <c r="K2810" s="833"/>
      <c r="L2810" s="836">
        <v>1242.3499999999999</v>
      </c>
      <c r="M2810" s="836">
        <v>1242.3499999999999</v>
      </c>
      <c r="N2810" s="833">
        <v>1</v>
      </c>
      <c r="O2810" s="837">
        <v>1</v>
      </c>
      <c r="P2810" s="836"/>
      <c r="Q2810" s="838">
        <v>0</v>
      </c>
      <c r="R2810" s="833"/>
      <c r="S2810" s="838">
        <v>0</v>
      </c>
      <c r="T2810" s="837"/>
      <c r="U2810" s="839">
        <v>0</v>
      </c>
    </row>
    <row r="2811" spans="1:21" ht="14.45" customHeight="1" x14ac:dyDescent="0.2">
      <c r="A2811" s="832">
        <v>11</v>
      </c>
      <c r="B2811" s="833" t="s">
        <v>2224</v>
      </c>
      <c r="C2811" s="833" t="s">
        <v>2230</v>
      </c>
      <c r="D2811" s="834" t="s">
        <v>4292</v>
      </c>
      <c r="E2811" s="835" t="s">
        <v>2237</v>
      </c>
      <c r="F2811" s="833" t="s">
        <v>2227</v>
      </c>
      <c r="G2811" s="833" t="s">
        <v>2292</v>
      </c>
      <c r="H2811" s="833" t="s">
        <v>606</v>
      </c>
      <c r="I2811" s="833" t="s">
        <v>2537</v>
      </c>
      <c r="J2811" s="833" t="s">
        <v>2538</v>
      </c>
      <c r="K2811" s="833" t="s">
        <v>2539</v>
      </c>
      <c r="L2811" s="836">
        <v>1242.3499999999999</v>
      </c>
      <c r="M2811" s="836">
        <v>1242.3499999999999</v>
      </c>
      <c r="N2811" s="833">
        <v>1</v>
      </c>
      <c r="O2811" s="837">
        <v>1</v>
      </c>
      <c r="P2811" s="836">
        <v>1242.3499999999999</v>
      </c>
      <c r="Q2811" s="838">
        <v>1</v>
      </c>
      <c r="R2811" s="833">
        <v>1</v>
      </c>
      <c r="S2811" s="838">
        <v>1</v>
      </c>
      <c r="T2811" s="837">
        <v>1</v>
      </c>
      <c r="U2811" s="839">
        <v>1</v>
      </c>
    </row>
    <row r="2812" spans="1:21" ht="14.45" customHeight="1" x14ac:dyDescent="0.2">
      <c r="A2812" s="832">
        <v>11</v>
      </c>
      <c r="B2812" s="833" t="s">
        <v>2224</v>
      </c>
      <c r="C2812" s="833" t="s">
        <v>2230</v>
      </c>
      <c r="D2812" s="834" t="s">
        <v>4292</v>
      </c>
      <c r="E2812" s="835" t="s">
        <v>2237</v>
      </c>
      <c r="F2812" s="833" t="s">
        <v>2227</v>
      </c>
      <c r="G2812" s="833" t="s">
        <v>2552</v>
      </c>
      <c r="H2812" s="833" t="s">
        <v>606</v>
      </c>
      <c r="I2812" s="833" t="s">
        <v>2761</v>
      </c>
      <c r="J2812" s="833" t="s">
        <v>2762</v>
      </c>
      <c r="K2812" s="833" t="s">
        <v>2763</v>
      </c>
      <c r="L2812" s="836">
        <v>1659.44</v>
      </c>
      <c r="M2812" s="836">
        <v>6637.76</v>
      </c>
      <c r="N2812" s="833">
        <v>4</v>
      </c>
      <c r="O2812" s="837">
        <v>3</v>
      </c>
      <c r="P2812" s="836">
        <v>6637.76</v>
      </c>
      <c r="Q2812" s="838">
        <v>1</v>
      </c>
      <c r="R2812" s="833">
        <v>4</v>
      </c>
      <c r="S2812" s="838">
        <v>1</v>
      </c>
      <c r="T2812" s="837">
        <v>3</v>
      </c>
      <c r="U2812" s="839">
        <v>1</v>
      </c>
    </row>
    <row r="2813" spans="1:21" ht="14.45" customHeight="1" x14ac:dyDescent="0.2">
      <c r="A2813" s="832">
        <v>11</v>
      </c>
      <c r="B2813" s="833" t="s">
        <v>2224</v>
      </c>
      <c r="C2813" s="833" t="s">
        <v>2230</v>
      </c>
      <c r="D2813" s="834" t="s">
        <v>4292</v>
      </c>
      <c r="E2813" s="835" t="s">
        <v>2237</v>
      </c>
      <c r="F2813" s="833" t="s">
        <v>2227</v>
      </c>
      <c r="G2813" s="833" t="s">
        <v>2552</v>
      </c>
      <c r="H2813" s="833" t="s">
        <v>606</v>
      </c>
      <c r="I2813" s="833" t="s">
        <v>4194</v>
      </c>
      <c r="J2813" s="833" t="s">
        <v>4195</v>
      </c>
      <c r="K2813" s="833" t="s">
        <v>4196</v>
      </c>
      <c r="L2813" s="836">
        <v>3000</v>
      </c>
      <c r="M2813" s="836">
        <v>3000</v>
      </c>
      <c r="N2813" s="833">
        <v>1</v>
      </c>
      <c r="O2813" s="837">
        <v>1</v>
      </c>
      <c r="P2813" s="836"/>
      <c r="Q2813" s="838">
        <v>0</v>
      </c>
      <c r="R2813" s="833"/>
      <c r="S2813" s="838">
        <v>0</v>
      </c>
      <c r="T2813" s="837"/>
      <c r="U2813" s="839">
        <v>0</v>
      </c>
    </row>
    <row r="2814" spans="1:21" ht="14.45" customHeight="1" x14ac:dyDescent="0.2">
      <c r="A2814" s="832">
        <v>11</v>
      </c>
      <c r="B2814" s="833" t="s">
        <v>2224</v>
      </c>
      <c r="C2814" s="833" t="s">
        <v>2230</v>
      </c>
      <c r="D2814" s="834" t="s">
        <v>4292</v>
      </c>
      <c r="E2814" s="835" t="s">
        <v>2264</v>
      </c>
      <c r="F2814" s="833" t="s">
        <v>2225</v>
      </c>
      <c r="G2814" s="833" t="s">
        <v>2367</v>
      </c>
      <c r="H2814" s="833" t="s">
        <v>606</v>
      </c>
      <c r="I2814" s="833" t="s">
        <v>2557</v>
      </c>
      <c r="J2814" s="833" t="s">
        <v>2369</v>
      </c>
      <c r="K2814" s="833" t="s">
        <v>2558</v>
      </c>
      <c r="L2814" s="836">
        <v>70.48</v>
      </c>
      <c r="M2814" s="836">
        <v>140.96</v>
      </c>
      <c r="N2814" s="833">
        <v>2</v>
      </c>
      <c r="O2814" s="837">
        <v>2</v>
      </c>
      <c r="P2814" s="836"/>
      <c r="Q2814" s="838">
        <v>0</v>
      </c>
      <c r="R2814" s="833"/>
      <c r="S2814" s="838">
        <v>0</v>
      </c>
      <c r="T2814" s="837"/>
      <c r="U2814" s="839">
        <v>0</v>
      </c>
    </row>
    <row r="2815" spans="1:21" ht="14.45" customHeight="1" x14ac:dyDescent="0.2">
      <c r="A2815" s="832">
        <v>11</v>
      </c>
      <c r="B2815" s="833" t="s">
        <v>2224</v>
      </c>
      <c r="C2815" s="833" t="s">
        <v>2230</v>
      </c>
      <c r="D2815" s="834" t="s">
        <v>4292</v>
      </c>
      <c r="E2815" s="835" t="s">
        <v>2264</v>
      </c>
      <c r="F2815" s="833" t="s">
        <v>2225</v>
      </c>
      <c r="G2815" s="833" t="s">
        <v>2375</v>
      </c>
      <c r="H2815" s="833" t="s">
        <v>606</v>
      </c>
      <c r="I2815" s="833" t="s">
        <v>2559</v>
      </c>
      <c r="J2815" s="833" t="s">
        <v>2377</v>
      </c>
      <c r="K2815" s="833" t="s">
        <v>2378</v>
      </c>
      <c r="L2815" s="836">
        <v>159.71</v>
      </c>
      <c r="M2815" s="836">
        <v>479.13</v>
      </c>
      <c r="N2815" s="833">
        <v>3</v>
      </c>
      <c r="O2815" s="837">
        <v>1</v>
      </c>
      <c r="P2815" s="836"/>
      <c r="Q2815" s="838">
        <v>0</v>
      </c>
      <c r="R2815" s="833"/>
      <c r="S2815" s="838">
        <v>0</v>
      </c>
      <c r="T2815" s="837"/>
      <c r="U2815" s="839">
        <v>0</v>
      </c>
    </row>
    <row r="2816" spans="1:21" ht="14.45" customHeight="1" x14ac:dyDescent="0.2">
      <c r="A2816" s="832">
        <v>11</v>
      </c>
      <c r="B2816" s="833" t="s">
        <v>2224</v>
      </c>
      <c r="C2816" s="833" t="s">
        <v>2230</v>
      </c>
      <c r="D2816" s="834" t="s">
        <v>4292</v>
      </c>
      <c r="E2816" s="835" t="s">
        <v>2264</v>
      </c>
      <c r="F2816" s="833" t="s">
        <v>2225</v>
      </c>
      <c r="G2816" s="833" t="s">
        <v>2375</v>
      </c>
      <c r="H2816" s="833" t="s">
        <v>606</v>
      </c>
      <c r="I2816" s="833" t="s">
        <v>2376</v>
      </c>
      <c r="J2816" s="833" t="s">
        <v>2377</v>
      </c>
      <c r="K2816" s="833" t="s">
        <v>2378</v>
      </c>
      <c r="L2816" s="836">
        <v>159.71</v>
      </c>
      <c r="M2816" s="836">
        <v>3353.9100000000003</v>
      </c>
      <c r="N2816" s="833">
        <v>21</v>
      </c>
      <c r="O2816" s="837">
        <v>6.5</v>
      </c>
      <c r="P2816" s="836"/>
      <c r="Q2816" s="838">
        <v>0</v>
      </c>
      <c r="R2816" s="833"/>
      <c r="S2816" s="838">
        <v>0</v>
      </c>
      <c r="T2816" s="837"/>
      <c r="U2816" s="839">
        <v>0</v>
      </c>
    </row>
    <row r="2817" spans="1:21" ht="14.45" customHeight="1" x14ac:dyDescent="0.2">
      <c r="A2817" s="832">
        <v>11</v>
      </c>
      <c r="B2817" s="833" t="s">
        <v>2224</v>
      </c>
      <c r="C2817" s="833" t="s">
        <v>2230</v>
      </c>
      <c r="D2817" s="834" t="s">
        <v>4292</v>
      </c>
      <c r="E2817" s="835" t="s">
        <v>2264</v>
      </c>
      <c r="F2817" s="833" t="s">
        <v>2225</v>
      </c>
      <c r="G2817" s="833" t="s">
        <v>2567</v>
      </c>
      <c r="H2817" s="833" t="s">
        <v>606</v>
      </c>
      <c r="I2817" s="833" t="s">
        <v>2568</v>
      </c>
      <c r="J2817" s="833" t="s">
        <v>2569</v>
      </c>
      <c r="K2817" s="833" t="s">
        <v>2570</v>
      </c>
      <c r="L2817" s="836">
        <v>0</v>
      </c>
      <c r="M2817" s="836">
        <v>0</v>
      </c>
      <c r="N2817" s="833">
        <v>1</v>
      </c>
      <c r="O2817" s="837">
        <v>0.5</v>
      </c>
      <c r="P2817" s="836"/>
      <c r="Q2817" s="838"/>
      <c r="R2817" s="833"/>
      <c r="S2817" s="838">
        <v>0</v>
      </c>
      <c r="T2817" s="837"/>
      <c r="U2817" s="839">
        <v>0</v>
      </c>
    </row>
    <row r="2818" spans="1:21" ht="14.45" customHeight="1" x14ac:dyDescent="0.2">
      <c r="A2818" s="832">
        <v>11</v>
      </c>
      <c r="B2818" s="833" t="s">
        <v>2224</v>
      </c>
      <c r="C2818" s="833" t="s">
        <v>2230</v>
      </c>
      <c r="D2818" s="834" t="s">
        <v>4292</v>
      </c>
      <c r="E2818" s="835" t="s">
        <v>2264</v>
      </c>
      <c r="F2818" s="833" t="s">
        <v>2225</v>
      </c>
      <c r="G2818" s="833" t="s">
        <v>2328</v>
      </c>
      <c r="H2818" s="833" t="s">
        <v>650</v>
      </c>
      <c r="I2818" s="833" t="s">
        <v>1880</v>
      </c>
      <c r="J2818" s="833" t="s">
        <v>989</v>
      </c>
      <c r="K2818" s="833" t="s">
        <v>1029</v>
      </c>
      <c r="L2818" s="836">
        <v>170.52</v>
      </c>
      <c r="M2818" s="836">
        <v>341.04</v>
      </c>
      <c r="N2818" s="833">
        <v>2</v>
      </c>
      <c r="O2818" s="837">
        <v>0.5</v>
      </c>
      <c r="P2818" s="836">
        <v>341.04</v>
      </c>
      <c r="Q2818" s="838">
        <v>1</v>
      </c>
      <c r="R2818" s="833">
        <v>2</v>
      </c>
      <c r="S2818" s="838">
        <v>1</v>
      </c>
      <c r="T2818" s="837">
        <v>0.5</v>
      </c>
      <c r="U2818" s="839">
        <v>1</v>
      </c>
    </row>
    <row r="2819" spans="1:21" ht="14.45" customHeight="1" x14ac:dyDescent="0.2">
      <c r="A2819" s="832">
        <v>11</v>
      </c>
      <c r="B2819" s="833" t="s">
        <v>2224</v>
      </c>
      <c r="C2819" s="833" t="s">
        <v>2230</v>
      </c>
      <c r="D2819" s="834" t="s">
        <v>4292</v>
      </c>
      <c r="E2819" s="835" t="s">
        <v>2264</v>
      </c>
      <c r="F2819" s="833" t="s">
        <v>2225</v>
      </c>
      <c r="G2819" s="833" t="s">
        <v>2381</v>
      </c>
      <c r="H2819" s="833" t="s">
        <v>606</v>
      </c>
      <c r="I2819" s="833" t="s">
        <v>2382</v>
      </c>
      <c r="J2819" s="833" t="s">
        <v>2383</v>
      </c>
      <c r="K2819" s="833" t="s">
        <v>2384</v>
      </c>
      <c r="L2819" s="836">
        <v>52.87</v>
      </c>
      <c r="M2819" s="836">
        <v>8670.6799999999894</v>
      </c>
      <c r="N2819" s="833">
        <v>164</v>
      </c>
      <c r="O2819" s="837">
        <v>77</v>
      </c>
      <c r="P2819" s="836">
        <v>4176.7299999999959</v>
      </c>
      <c r="Q2819" s="838">
        <v>0.48170731707317083</v>
      </c>
      <c r="R2819" s="833">
        <v>79</v>
      </c>
      <c r="S2819" s="838">
        <v>0.48170731707317072</v>
      </c>
      <c r="T2819" s="837">
        <v>38</v>
      </c>
      <c r="U2819" s="839">
        <v>0.4935064935064935</v>
      </c>
    </row>
    <row r="2820" spans="1:21" ht="14.45" customHeight="1" x14ac:dyDescent="0.2">
      <c r="A2820" s="832">
        <v>11</v>
      </c>
      <c r="B2820" s="833" t="s">
        <v>2224</v>
      </c>
      <c r="C2820" s="833" t="s">
        <v>2230</v>
      </c>
      <c r="D2820" s="834" t="s">
        <v>4292</v>
      </c>
      <c r="E2820" s="835" t="s">
        <v>2264</v>
      </c>
      <c r="F2820" s="833" t="s">
        <v>2225</v>
      </c>
      <c r="G2820" s="833" t="s">
        <v>2412</v>
      </c>
      <c r="H2820" s="833" t="s">
        <v>606</v>
      </c>
      <c r="I2820" s="833" t="s">
        <v>2413</v>
      </c>
      <c r="J2820" s="833" t="s">
        <v>2414</v>
      </c>
      <c r="K2820" s="833" t="s">
        <v>2415</v>
      </c>
      <c r="L2820" s="836">
        <v>159.71</v>
      </c>
      <c r="M2820" s="836">
        <v>11978.25</v>
      </c>
      <c r="N2820" s="833">
        <v>75</v>
      </c>
      <c r="O2820" s="837">
        <v>20</v>
      </c>
      <c r="P2820" s="836">
        <v>6228.6900000000005</v>
      </c>
      <c r="Q2820" s="838">
        <v>0.52</v>
      </c>
      <c r="R2820" s="833">
        <v>39</v>
      </c>
      <c r="S2820" s="838">
        <v>0.52</v>
      </c>
      <c r="T2820" s="837">
        <v>10.5</v>
      </c>
      <c r="U2820" s="839">
        <v>0.52500000000000002</v>
      </c>
    </row>
    <row r="2821" spans="1:21" ht="14.45" customHeight="1" x14ac:dyDescent="0.2">
      <c r="A2821" s="832">
        <v>11</v>
      </c>
      <c r="B2821" s="833" t="s">
        <v>2224</v>
      </c>
      <c r="C2821" s="833" t="s">
        <v>2230</v>
      </c>
      <c r="D2821" s="834" t="s">
        <v>4292</v>
      </c>
      <c r="E2821" s="835" t="s">
        <v>2264</v>
      </c>
      <c r="F2821" s="833" t="s">
        <v>2225</v>
      </c>
      <c r="G2821" s="833" t="s">
        <v>2412</v>
      </c>
      <c r="H2821" s="833" t="s">
        <v>606</v>
      </c>
      <c r="I2821" s="833" t="s">
        <v>2594</v>
      </c>
      <c r="J2821" s="833" t="s">
        <v>2414</v>
      </c>
      <c r="K2821" s="833" t="s">
        <v>2595</v>
      </c>
      <c r="L2821" s="836">
        <v>159.71</v>
      </c>
      <c r="M2821" s="836">
        <v>18686.07</v>
      </c>
      <c r="N2821" s="833">
        <v>117</v>
      </c>
      <c r="O2821" s="837">
        <v>26.5</v>
      </c>
      <c r="P2821" s="836">
        <v>8145.2100000000009</v>
      </c>
      <c r="Q2821" s="838">
        <v>0.43589743589743596</v>
      </c>
      <c r="R2821" s="833">
        <v>51</v>
      </c>
      <c r="S2821" s="838">
        <v>0.4358974358974359</v>
      </c>
      <c r="T2821" s="837">
        <v>10.5</v>
      </c>
      <c r="U2821" s="839">
        <v>0.39622641509433965</v>
      </c>
    </row>
    <row r="2822" spans="1:21" ht="14.45" customHeight="1" x14ac:dyDescent="0.2">
      <c r="A2822" s="832">
        <v>11</v>
      </c>
      <c r="B2822" s="833" t="s">
        <v>2224</v>
      </c>
      <c r="C2822" s="833" t="s">
        <v>2230</v>
      </c>
      <c r="D2822" s="834" t="s">
        <v>4292</v>
      </c>
      <c r="E2822" s="835" t="s">
        <v>2264</v>
      </c>
      <c r="F2822" s="833" t="s">
        <v>2225</v>
      </c>
      <c r="G2822" s="833" t="s">
        <v>2313</v>
      </c>
      <c r="H2822" s="833" t="s">
        <v>606</v>
      </c>
      <c r="I2822" s="833" t="s">
        <v>2314</v>
      </c>
      <c r="J2822" s="833" t="s">
        <v>2315</v>
      </c>
      <c r="K2822" s="833" t="s">
        <v>2316</v>
      </c>
      <c r="L2822" s="836">
        <v>91.78</v>
      </c>
      <c r="M2822" s="836">
        <v>183.56</v>
      </c>
      <c r="N2822" s="833">
        <v>2</v>
      </c>
      <c r="O2822" s="837">
        <v>0.5</v>
      </c>
      <c r="P2822" s="836">
        <v>183.56</v>
      </c>
      <c r="Q2822" s="838">
        <v>1</v>
      </c>
      <c r="R2822" s="833">
        <v>2</v>
      </c>
      <c r="S2822" s="838">
        <v>1</v>
      </c>
      <c r="T2822" s="837">
        <v>0.5</v>
      </c>
      <c r="U2822" s="839">
        <v>1</v>
      </c>
    </row>
    <row r="2823" spans="1:21" ht="14.45" customHeight="1" x14ac:dyDescent="0.2">
      <c r="A2823" s="832">
        <v>11</v>
      </c>
      <c r="B2823" s="833" t="s">
        <v>2224</v>
      </c>
      <c r="C2823" s="833" t="s">
        <v>2230</v>
      </c>
      <c r="D2823" s="834" t="s">
        <v>4292</v>
      </c>
      <c r="E2823" s="835" t="s">
        <v>2264</v>
      </c>
      <c r="F2823" s="833" t="s">
        <v>2225</v>
      </c>
      <c r="G2823" s="833" t="s">
        <v>2913</v>
      </c>
      <c r="H2823" s="833" t="s">
        <v>606</v>
      </c>
      <c r="I2823" s="833" t="s">
        <v>3111</v>
      </c>
      <c r="J2823" s="833" t="s">
        <v>3112</v>
      </c>
      <c r="K2823" s="833" t="s">
        <v>990</v>
      </c>
      <c r="L2823" s="836">
        <v>111.72</v>
      </c>
      <c r="M2823" s="836">
        <v>223.44</v>
      </c>
      <c r="N2823" s="833">
        <v>2</v>
      </c>
      <c r="O2823" s="837">
        <v>1</v>
      </c>
      <c r="P2823" s="836"/>
      <c r="Q2823" s="838">
        <v>0</v>
      </c>
      <c r="R2823" s="833"/>
      <c r="S2823" s="838">
        <v>0</v>
      </c>
      <c r="T2823" s="837"/>
      <c r="U2823" s="839">
        <v>0</v>
      </c>
    </row>
    <row r="2824" spans="1:21" ht="14.45" customHeight="1" x14ac:dyDescent="0.2">
      <c r="A2824" s="832">
        <v>11</v>
      </c>
      <c r="B2824" s="833" t="s">
        <v>2224</v>
      </c>
      <c r="C2824" s="833" t="s">
        <v>2230</v>
      </c>
      <c r="D2824" s="834" t="s">
        <v>4292</v>
      </c>
      <c r="E2824" s="835" t="s">
        <v>2264</v>
      </c>
      <c r="F2824" s="833" t="s">
        <v>2225</v>
      </c>
      <c r="G2824" s="833" t="s">
        <v>2426</v>
      </c>
      <c r="H2824" s="833" t="s">
        <v>606</v>
      </c>
      <c r="I2824" s="833" t="s">
        <v>2927</v>
      </c>
      <c r="J2824" s="833" t="s">
        <v>2428</v>
      </c>
      <c r="K2824" s="833" t="s">
        <v>2928</v>
      </c>
      <c r="L2824" s="836">
        <v>1222.95</v>
      </c>
      <c r="M2824" s="836">
        <v>1222.95</v>
      </c>
      <c r="N2824" s="833">
        <v>1</v>
      </c>
      <c r="O2824" s="837">
        <v>0.5</v>
      </c>
      <c r="P2824" s="836"/>
      <c r="Q2824" s="838">
        <v>0</v>
      </c>
      <c r="R2824" s="833"/>
      <c r="S2824" s="838">
        <v>0</v>
      </c>
      <c r="T2824" s="837"/>
      <c r="U2824" s="839">
        <v>0</v>
      </c>
    </row>
    <row r="2825" spans="1:21" ht="14.45" customHeight="1" x14ac:dyDescent="0.2">
      <c r="A2825" s="832">
        <v>11</v>
      </c>
      <c r="B2825" s="833" t="s">
        <v>2224</v>
      </c>
      <c r="C2825" s="833" t="s">
        <v>2230</v>
      </c>
      <c r="D2825" s="834" t="s">
        <v>4292</v>
      </c>
      <c r="E2825" s="835" t="s">
        <v>2264</v>
      </c>
      <c r="F2825" s="833" t="s">
        <v>2225</v>
      </c>
      <c r="G2825" s="833" t="s">
        <v>3767</v>
      </c>
      <c r="H2825" s="833" t="s">
        <v>606</v>
      </c>
      <c r="I2825" s="833" t="s">
        <v>4197</v>
      </c>
      <c r="J2825" s="833" t="s">
        <v>4198</v>
      </c>
      <c r="K2825" s="833" t="s">
        <v>3770</v>
      </c>
      <c r="L2825" s="836">
        <v>7119.15</v>
      </c>
      <c r="M2825" s="836">
        <v>28476.6</v>
      </c>
      <c r="N2825" s="833">
        <v>4</v>
      </c>
      <c r="O2825" s="837">
        <v>1</v>
      </c>
      <c r="P2825" s="836">
        <v>28476.6</v>
      </c>
      <c r="Q2825" s="838">
        <v>1</v>
      </c>
      <c r="R2825" s="833">
        <v>4</v>
      </c>
      <c r="S2825" s="838">
        <v>1</v>
      </c>
      <c r="T2825" s="837">
        <v>1</v>
      </c>
      <c r="U2825" s="839">
        <v>1</v>
      </c>
    </row>
    <row r="2826" spans="1:21" ht="14.45" customHeight="1" x14ac:dyDescent="0.2">
      <c r="A2826" s="832">
        <v>11</v>
      </c>
      <c r="B2826" s="833" t="s">
        <v>2224</v>
      </c>
      <c r="C2826" s="833" t="s">
        <v>2230</v>
      </c>
      <c r="D2826" s="834" t="s">
        <v>4292</v>
      </c>
      <c r="E2826" s="835" t="s">
        <v>2264</v>
      </c>
      <c r="F2826" s="833" t="s">
        <v>2225</v>
      </c>
      <c r="G2826" s="833" t="s">
        <v>2625</v>
      </c>
      <c r="H2826" s="833" t="s">
        <v>606</v>
      </c>
      <c r="I2826" s="833" t="s">
        <v>2626</v>
      </c>
      <c r="J2826" s="833" t="s">
        <v>724</v>
      </c>
      <c r="K2826" s="833" t="s">
        <v>1115</v>
      </c>
      <c r="L2826" s="836">
        <v>38.56</v>
      </c>
      <c r="M2826" s="836">
        <v>38.56</v>
      </c>
      <c r="N2826" s="833">
        <v>1</v>
      </c>
      <c r="O2826" s="837">
        <v>0.5</v>
      </c>
      <c r="P2826" s="836"/>
      <c r="Q2826" s="838">
        <v>0</v>
      </c>
      <c r="R2826" s="833"/>
      <c r="S2826" s="838">
        <v>0</v>
      </c>
      <c r="T2826" s="837"/>
      <c r="U2826" s="839">
        <v>0</v>
      </c>
    </row>
    <row r="2827" spans="1:21" ht="14.45" customHeight="1" x14ac:dyDescent="0.2">
      <c r="A2827" s="832">
        <v>11</v>
      </c>
      <c r="B2827" s="833" t="s">
        <v>2224</v>
      </c>
      <c r="C2827" s="833" t="s">
        <v>2230</v>
      </c>
      <c r="D2827" s="834" t="s">
        <v>4292</v>
      </c>
      <c r="E2827" s="835" t="s">
        <v>2264</v>
      </c>
      <c r="F2827" s="833" t="s">
        <v>2225</v>
      </c>
      <c r="G2827" s="833" t="s">
        <v>2430</v>
      </c>
      <c r="H2827" s="833" t="s">
        <v>650</v>
      </c>
      <c r="I2827" s="833" t="s">
        <v>2096</v>
      </c>
      <c r="J2827" s="833" t="s">
        <v>2097</v>
      </c>
      <c r="K2827" s="833" t="s">
        <v>2098</v>
      </c>
      <c r="L2827" s="836">
        <v>70.48</v>
      </c>
      <c r="M2827" s="836">
        <v>775.28</v>
      </c>
      <c r="N2827" s="833">
        <v>11</v>
      </c>
      <c r="O2827" s="837">
        <v>6.5</v>
      </c>
      <c r="P2827" s="836">
        <v>493.36</v>
      </c>
      <c r="Q2827" s="838">
        <v>0.63636363636363635</v>
      </c>
      <c r="R2827" s="833">
        <v>7</v>
      </c>
      <c r="S2827" s="838">
        <v>0.63636363636363635</v>
      </c>
      <c r="T2827" s="837">
        <v>3</v>
      </c>
      <c r="U2827" s="839">
        <v>0.46153846153846156</v>
      </c>
    </row>
    <row r="2828" spans="1:21" ht="14.45" customHeight="1" x14ac:dyDescent="0.2">
      <c r="A2828" s="832">
        <v>11</v>
      </c>
      <c r="B2828" s="833" t="s">
        <v>2224</v>
      </c>
      <c r="C2828" s="833" t="s">
        <v>2230</v>
      </c>
      <c r="D2828" s="834" t="s">
        <v>4292</v>
      </c>
      <c r="E2828" s="835" t="s">
        <v>2264</v>
      </c>
      <c r="F2828" s="833" t="s">
        <v>2225</v>
      </c>
      <c r="G2828" s="833" t="s">
        <v>2430</v>
      </c>
      <c r="H2828" s="833" t="s">
        <v>606</v>
      </c>
      <c r="I2828" s="833" t="s">
        <v>2433</v>
      </c>
      <c r="J2828" s="833" t="s">
        <v>2434</v>
      </c>
      <c r="K2828" s="833" t="s">
        <v>2432</v>
      </c>
      <c r="L2828" s="836">
        <v>140.96</v>
      </c>
      <c r="M2828" s="836">
        <v>281.92</v>
      </c>
      <c r="N2828" s="833">
        <v>2</v>
      </c>
      <c r="O2828" s="837">
        <v>1.5</v>
      </c>
      <c r="P2828" s="836">
        <v>140.96</v>
      </c>
      <c r="Q2828" s="838">
        <v>0.5</v>
      </c>
      <c r="R2828" s="833">
        <v>1</v>
      </c>
      <c r="S2828" s="838">
        <v>0.5</v>
      </c>
      <c r="T2828" s="837">
        <v>1</v>
      </c>
      <c r="U2828" s="839">
        <v>0.66666666666666663</v>
      </c>
    </row>
    <row r="2829" spans="1:21" ht="14.45" customHeight="1" x14ac:dyDescent="0.2">
      <c r="A2829" s="832">
        <v>11</v>
      </c>
      <c r="B2829" s="833" t="s">
        <v>2224</v>
      </c>
      <c r="C2829" s="833" t="s">
        <v>2230</v>
      </c>
      <c r="D2829" s="834" t="s">
        <v>4292</v>
      </c>
      <c r="E2829" s="835" t="s">
        <v>2264</v>
      </c>
      <c r="F2829" s="833" t="s">
        <v>2225</v>
      </c>
      <c r="G2829" s="833" t="s">
        <v>2430</v>
      </c>
      <c r="H2829" s="833" t="s">
        <v>606</v>
      </c>
      <c r="I2829" s="833" t="s">
        <v>4199</v>
      </c>
      <c r="J2829" s="833" t="s">
        <v>2434</v>
      </c>
      <c r="K2829" s="833" t="s">
        <v>3626</v>
      </c>
      <c r="L2829" s="836">
        <v>46.99</v>
      </c>
      <c r="M2829" s="836">
        <v>187.96</v>
      </c>
      <c r="N2829" s="833">
        <v>4</v>
      </c>
      <c r="O2829" s="837">
        <v>2</v>
      </c>
      <c r="P2829" s="836">
        <v>93.98</v>
      </c>
      <c r="Q2829" s="838">
        <v>0.5</v>
      </c>
      <c r="R2829" s="833">
        <v>2</v>
      </c>
      <c r="S2829" s="838">
        <v>0.5</v>
      </c>
      <c r="T2829" s="837">
        <v>1</v>
      </c>
      <c r="U2829" s="839">
        <v>0.5</v>
      </c>
    </row>
    <row r="2830" spans="1:21" ht="14.45" customHeight="1" x14ac:dyDescent="0.2">
      <c r="A2830" s="832">
        <v>11</v>
      </c>
      <c r="B2830" s="833" t="s">
        <v>2224</v>
      </c>
      <c r="C2830" s="833" t="s">
        <v>2230</v>
      </c>
      <c r="D2830" s="834" t="s">
        <v>4292</v>
      </c>
      <c r="E2830" s="835" t="s">
        <v>2264</v>
      </c>
      <c r="F2830" s="833" t="s">
        <v>2225</v>
      </c>
      <c r="G2830" s="833" t="s">
        <v>2273</v>
      </c>
      <c r="H2830" s="833" t="s">
        <v>650</v>
      </c>
      <c r="I2830" s="833" t="s">
        <v>1821</v>
      </c>
      <c r="J2830" s="833" t="s">
        <v>765</v>
      </c>
      <c r="K2830" s="833" t="s">
        <v>1822</v>
      </c>
      <c r="L2830" s="836">
        <v>736.33</v>
      </c>
      <c r="M2830" s="836">
        <v>2208.9900000000002</v>
      </c>
      <c r="N2830" s="833">
        <v>3</v>
      </c>
      <c r="O2830" s="837">
        <v>1.5</v>
      </c>
      <c r="P2830" s="836">
        <v>2208.9900000000002</v>
      </c>
      <c r="Q2830" s="838">
        <v>1</v>
      </c>
      <c r="R2830" s="833">
        <v>3</v>
      </c>
      <c r="S2830" s="838">
        <v>1</v>
      </c>
      <c r="T2830" s="837">
        <v>1.5</v>
      </c>
      <c r="U2830" s="839">
        <v>1</v>
      </c>
    </row>
    <row r="2831" spans="1:21" ht="14.45" customHeight="1" x14ac:dyDescent="0.2">
      <c r="A2831" s="832">
        <v>11</v>
      </c>
      <c r="B2831" s="833" t="s">
        <v>2224</v>
      </c>
      <c r="C2831" s="833" t="s">
        <v>2230</v>
      </c>
      <c r="D2831" s="834" t="s">
        <v>4292</v>
      </c>
      <c r="E2831" s="835" t="s">
        <v>2264</v>
      </c>
      <c r="F2831" s="833" t="s">
        <v>2225</v>
      </c>
      <c r="G2831" s="833" t="s">
        <v>2273</v>
      </c>
      <c r="H2831" s="833" t="s">
        <v>650</v>
      </c>
      <c r="I2831" s="833" t="s">
        <v>1825</v>
      </c>
      <c r="J2831" s="833" t="s">
        <v>765</v>
      </c>
      <c r="K2831" s="833" t="s">
        <v>1826</v>
      </c>
      <c r="L2831" s="836">
        <v>490.89</v>
      </c>
      <c r="M2831" s="836">
        <v>1472.67</v>
      </c>
      <c r="N2831" s="833">
        <v>3</v>
      </c>
      <c r="O2831" s="837">
        <v>2</v>
      </c>
      <c r="P2831" s="836">
        <v>1472.67</v>
      </c>
      <c r="Q2831" s="838">
        <v>1</v>
      </c>
      <c r="R2831" s="833">
        <v>3</v>
      </c>
      <c r="S2831" s="838">
        <v>1</v>
      </c>
      <c r="T2831" s="837">
        <v>2</v>
      </c>
      <c r="U2831" s="839">
        <v>1</v>
      </c>
    </row>
    <row r="2832" spans="1:21" ht="14.45" customHeight="1" x14ac:dyDescent="0.2">
      <c r="A2832" s="832">
        <v>11</v>
      </c>
      <c r="B2832" s="833" t="s">
        <v>2224</v>
      </c>
      <c r="C2832" s="833" t="s">
        <v>2230</v>
      </c>
      <c r="D2832" s="834" t="s">
        <v>4292</v>
      </c>
      <c r="E2832" s="835" t="s">
        <v>2264</v>
      </c>
      <c r="F2832" s="833" t="s">
        <v>2225</v>
      </c>
      <c r="G2832" s="833" t="s">
        <v>2335</v>
      </c>
      <c r="H2832" s="833" t="s">
        <v>606</v>
      </c>
      <c r="I2832" s="833" t="s">
        <v>2336</v>
      </c>
      <c r="J2832" s="833" t="s">
        <v>668</v>
      </c>
      <c r="K2832" s="833" t="s">
        <v>2337</v>
      </c>
      <c r="L2832" s="836">
        <v>35.25</v>
      </c>
      <c r="M2832" s="836">
        <v>881.25</v>
      </c>
      <c r="N2832" s="833">
        <v>25</v>
      </c>
      <c r="O2832" s="837">
        <v>13</v>
      </c>
      <c r="P2832" s="836">
        <v>317.25</v>
      </c>
      <c r="Q2832" s="838">
        <v>0.36</v>
      </c>
      <c r="R2832" s="833">
        <v>9</v>
      </c>
      <c r="S2832" s="838">
        <v>0.36</v>
      </c>
      <c r="T2832" s="837">
        <v>4</v>
      </c>
      <c r="U2832" s="839">
        <v>0.30769230769230771</v>
      </c>
    </row>
    <row r="2833" spans="1:21" ht="14.45" customHeight="1" x14ac:dyDescent="0.2">
      <c r="A2833" s="832">
        <v>11</v>
      </c>
      <c r="B2833" s="833" t="s">
        <v>2224</v>
      </c>
      <c r="C2833" s="833" t="s">
        <v>2230</v>
      </c>
      <c r="D2833" s="834" t="s">
        <v>4292</v>
      </c>
      <c r="E2833" s="835" t="s">
        <v>2264</v>
      </c>
      <c r="F2833" s="833" t="s">
        <v>2225</v>
      </c>
      <c r="G2833" s="833" t="s">
        <v>2335</v>
      </c>
      <c r="H2833" s="833" t="s">
        <v>606</v>
      </c>
      <c r="I2833" s="833" t="s">
        <v>2359</v>
      </c>
      <c r="J2833" s="833" t="s">
        <v>2360</v>
      </c>
      <c r="K2833" s="833" t="s">
        <v>2361</v>
      </c>
      <c r="L2833" s="836">
        <v>35.25</v>
      </c>
      <c r="M2833" s="836">
        <v>70.5</v>
      </c>
      <c r="N2833" s="833">
        <v>2</v>
      </c>
      <c r="O2833" s="837">
        <v>0.5</v>
      </c>
      <c r="P2833" s="836"/>
      <c r="Q2833" s="838">
        <v>0</v>
      </c>
      <c r="R2833" s="833"/>
      <c r="S2833" s="838">
        <v>0</v>
      </c>
      <c r="T2833" s="837"/>
      <c r="U2833" s="839">
        <v>0</v>
      </c>
    </row>
    <row r="2834" spans="1:21" ht="14.45" customHeight="1" x14ac:dyDescent="0.2">
      <c r="A2834" s="832">
        <v>11</v>
      </c>
      <c r="B2834" s="833" t="s">
        <v>2224</v>
      </c>
      <c r="C2834" s="833" t="s">
        <v>2230</v>
      </c>
      <c r="D2834" s="834" t="s">
        <v>4292</v>
      </c>
      <c r="E2834" s="835" t="s">
        <v>2264</v>
      </c>
      <c r="F2834" s="833" t="s">
        <v>2225</v>
      </c>
      <c r="G2834" s="833" t="s">
        <v>2317</v>
      </c>
      <c r="H2834" s="833" t="s">
        <v>650</v>
      </c>
      <c r="I2834" s="833" t="s">
        <v>1908</v>
      </c>
      <c r="J2834" s="833" t="s">
        <v>874</v>
      </c>
      <c r="K2834" s="833" t="s">
        <v>876</v>
      </c>
      <c r="L2834" s="836">
        <v>0</v>
      </c>
      <c r="M2834" s="836">
        <v>0</v>
      </c>
      <c r="N2834" s="833">
        <v>8</v>
      </c>
      <c r="O2834" s="837">
        <v>3.5</v>
      </c>
      <c r="P2834" s="836">
        <v>0</v>
      </c>
      <c r="Q2834" s="838"/>
      <c r="R2834" s="833">
        <v>8</v>
      </c>
      <c r="S2834" s="838">
        <v>1</v>
      </c>
      <c r="T2834" s="837">
        <v>3.5</v>
      </c>
      <c r="U2834" s="839">
        <v>1</v>
      </c>
    </row>
    <row r="2835" spans="1:21" ht="14.45" customHeight="1" x14ac:dyDescent="0.2">
      <c r="A2835" s="832">
        <v>11</v>
      </c>
      <c r="B2835" s="833" t="s">
        <v>2224</v>
      </c>
      <c r="C2835" s="833" t="s">
        <v>2230</v>
      </c>
      <c r="D2835" s="834" t="s">
        <v>4292</v>
      </c>
      <c r="E2835" s="835" t="s">
        <v>2264</v>
      </c>
      <c r="F2835" s="833" t="s">
        <v>2225</v>
      </c>
      <c r="G2835" s="833" t="s">
        <v>2447</v>
      </c>
      <c r="H2835" s="833" t="s">
        <v>606</v>
      </c>
      <c r="I2835" s="833" t="s">
        <v>3285</v>
      </c>
      <c r="J2835" s="833" t="s">
        <v>1088</v>
      </c>
      <c r="K2835" s="833" t="s">
        <v>3286</v>
      </c>
      <c r="L2835" s="836">
        <v>0</v>
      </c>
      <c r="M2835" s="836">
        <v>0</v>
      </c>
      <c r="N2835" s="833">
        <v>2</v>
      </c>
      <c r="O2835" s="837">
        <v>1.5</v>
      </c>
      <c r="P2835" s="836">
        <v>0</v>
      </c>
      <c r="Q2835" s="838"/>
      <c r="R2835" s="833">
        <v>1</v>
      </c>
      <c r="S2835" s="838">
        <v>0.5</v>
      </c>
      <c r="T2835" s="837">
        <v>1</v>
      </c>
      <c r="U2835" s="839">
        <v>0.66666666666666663</v>
      </c>
    </row>
    <row r="2836" spans="1:21" ht="14.45" customHeight="1" x14ac:dyDescent="0.2">
      <c r="A2836" s="832">
        <v>11</v>
      </c>
      <c r="B2836" s="833" t="s">
        <v>2224</v>
      </c>
      <c r="C2836" s="833" t="s">
        <v>2230</v>
      </c>
      <c r="D2836" s="834" t="s">
        <v>4292</v>
      </c>
      <c r="E2836" s="835" t="s">
        <v>2264</v>
      </c>
      <c r="F2836" s="833" t="s">
        <v>2225</v>
      </c>
      <c r="G2836" s="833" t="s">
        <v>2457</v>
      </c>
      <c r="H2836" s="833" t="s">
        <v>606</v>
      </c>
      <c r="I2836" s="833" t="s">
        <v>3293</v>
      </c>
      <c r="J2836" s="833" t="s">
        <v>2778</v>
      </c>
      <c r="K2836" s="833" t="s">
        <v>2175</v>
      </c>
      <c r="L2836" s="836">
        <v>0</v>
      </c>
      <c r="M2836" s="836">
        <v>0</v>
      </c>
      <c r="N2836" s="833">
        <v>1</v>
      </c>
      <c r="O2836" s="837">
        <v>0.5</v>
      </c>
      <c r="P2836" s="836"/>
      <c r="Q2836" s="838"/>
      <c r="R2836" s="833"/>
      <c r="S2836" s="838">
        <v>0</v>
      </c>
      <c r="T2836" s="837"/>
      <c r="U2836" s="839">
        <v>0</v>
      </c>
    </row>
    <row r="2837" spans="1:21" ht="14.45" customHeight="1" x14ac:dyDescent="0.2">
      <c r="A2837" s="832">
        <v>11</v>
      </c>
      <c r="B2837" s="833" t="s">
        <v>2224</v>
      </c>
      <c r="C2837" s="833" t="s">
        <v>2230</v>
      </c>
      <c r="D2837" s="834" t="s">
        <v>4292</v>
      </c>
      <c r="E2837" s="835" t="s">
        <v>2264</v>
      </c>
      <c r="F2837" s="833" t="s">
        <v>2225</v>
      </c>
      <c r="G2837" s="833" t="s">
        <v>2458</v>
      </c>
      <c r="H2837" s="833" t="s">
        <v>606</v>
      </c>
      <c r="I2837" s="833" t="s">
        <v>2459</v>
      </c>
      <c r="J2837" s="833" t="s">
        <v>2460</v>
      </c>
      <c r="K2837" s="833" t="s">
        <v>2461</v>
      </c>
      <c r="L2837" s="836">
        <v>99.94</v>
      </c>
      <c r="M2837" s="836">
        <v>399.76</v>
      </c>
      <c r="N2837" s="833">
        <v>4</v>
      </c>
      <c r="O2837" s="837">
        <v>1.5</v>
      </c>
      <c r="P2837" s="836">
        <v>199.88</v>
      </c>
      <c r="Q2837" s="838">
        <v>0.5</v>
      </c>
      <c r="R2837" s="833">
        <v>2</v>
      </c>
      <c r="S2837" s="838">
        <v>0.5</v>
      </c>
      <c r="T2837" s="837">
        <v>0.5</v>
      </c>
      <c r="U2837" s="839">
        <v>0.33333333333333331</v>
      </c>
    </row>
    <row r="2838" spans="1:21" ht="14.45" customHeight="1" x14ac:dyDescent="0.2">
      <c r="A2838" s="832">
        <v>11</v>
      </c>
      <c r="B2838" s="833" t="s">
        <v>2224</v>
      </c>
      <c r="C2838" s="833" t="s">
        <v>2230</v>
      </c>
      <c r="D2838" s="834" t="s">
        <v>4292</v>
      </c>
      <c r="E2838" s="835" t="s">
        <v>2264</v>
      </c>
      <c r="F2838" s="833" t="s">
        <v>2225</v>
      </c>
      <c r="G2838" s="833" t="s">
        <v>2458</v>
      </c>
      <c r="H2838" s="833" t="s">
        <v>606</v>
      </c>
      <c r="I2838" s="833" t="s">
        <v>2462</v>
      </c>
      <c r="J2838" s="833" t="s">
        <v>2460</v>
      </c>
      <c r="K2838" s="833" t="s">
        <v>2463</v>
      </c>
      <c r="L2838" s="836">
        <v>299.83999999999997</v>
      </c>
      <c r="M2838" s="836">
        <v>299.83999999999997</v>
      </c>
      <c r="N2838" s="833">
        <v>1</v>
      </c>
      <c r="O2838" s="837">
        <v>0.5</v>
      </c>
      <c r="P2838" s="836"/>
      <c r="Q2838" s="838">
        <v>0</v>
      </c>
      <c r="R2838" s="833"/>
      <c r="S2838" s="838">
        <v>0</v>
      </c>
      <c r="T2838" s="837"/>
      <c r="U2838" s="839">
        <v>0</v>
      </c>
    </row>
    <row r="2839" spans="1:21" ht="14.45" customHeight="1" x14ac:dyDescent="0.2">
      <c r="A2839" s="832">
        <v>11</v>
      </c>
      <c r="B2839" s="833" t="s">
        <v>2224</v>
      </c>
      <c r="C2839" s="833" t="s">
        <v>2230</v>
      </c>
      <c r="D2839" s="834" t="s">
        <v>4292</v>
      </c>
      <c r="E2839" s="835" t="s">
        <v>2264</v>
      </c>
      <c r="F2839" s="833" t="s">
        <v>2225</v>
      </c>
      <c r="G2839" s="833" t="s">
        <v>2458</v>
      </c>
      <c r="H2839" s="833" t="s">
        <v>606</v>
      </c>
      <c r="I2839" s="833" t="s">
        <v>2999</v>
      </c>
      <c r="J2839" s="833" t="s">
        <v>991</v>
      </c>
      <c r="K2839" s="833" t="s">
        <v>1279</v>
      </c>
      <c r="L2839" s="836">
        <v>50.32</v>
      </c>
      <c r="M2839" s="836">
        <v>100.64</v>
      </c>
      <c r="N2839" s="833">
        <v>2</v>
      </c>
      <c r="O2839" s="837">
        <v>1</v>
      </c>
      <c r="P2839" s="836">
        <v>100.64</v>
      </c>
      <c r="Q2839" s="838">
        <v>1</v>
      </c>
      <c r="R2839" s="833">
        <v>2</v>
      </c>
      <c r="S2839" s="838">
        <v>1</v>
      </c>
      <c r="T2839" s="837">
        <v>1</v>
      </c>
      <c r="U2839" s="839">
        <v>1</v>
      </c>
    </row>
    <row r="2840" spans="1:21" ht="14.45" customHeight="1" x14ac:dyDescent="0.2">
      <c r="A2840" s="832">
        <v>11</v>
      </c>
      <c r="B2840" s="833" t="s">
        <v>2224</v>
      </c>
      <c r="C2840" s="833" t="s">
        <v>2230</v>
      </c>
      <c r="D2840" s="834" t="s">
        <v>4292</v>
      </c>
      <c r="E2840" s="835" t="s">
        <v>2264</v>
      </c>
      <c r="F2840" s="833" t="s">
        <v>2225</v>
      </c>
      <c r="G2840" s="833" t="s">
        <v>2458</v>
      </c>
      <c r="H2840" s="833" t="s">
        <v>606</v>
      </c>
      <c r="I2840" s="833" t="s">
        <v>2467</v>
      </c>
      <c r="J2840" s="833" t="s">
        <v>991</v>
      </c>
      <c r="K2840" s="833" t="s">
        <v>2468</v>
      </c>
      <c r="L2840" s="836">
        <v>50.32</v>
      </c>
      <c r="M2840" s="836">
        <v>301.92</v>
      </c>
      <c r="N2840" s="833">
        <v>6</v>
      </c>
      <c r="O2840" s="837">
        <v>2.5</v>
      </c>
      <c r="P2840" s="836">
        <v>100.64</v>
      </c>
      <c r="Q2840" s="838">
        <v>0.33333333333333331</v>
      </c>
      <c r="R2840" s="833">
        <v>2</v>
      </c>
      <c r="S2840" s="838">
        <v>0.33333333333333331</v>
      </c>
      <c r="T2840" s="837">
        <v>1</v>
      </c>
      <c r="U2840" s="839">
        <v>0.4</v>
      </c>
    </row>
    <row r="2841" spans="1:21" ht="14.45" customHeight="1" x14ac:dyDescent="0.2">
      <c r="A2841" s="832">
        <v>11</v>
      </c>
      <c r="B2841" s="833" t="s">
        <v>2224</v>
      </c>
      <c r="C2841" s="833" t="s">
        <v>2230</v>
      </c>
      <c r="D2841" s="834" t="s">
        <v>4292</v>
      </c>
      <c r="E2841" s="835" t="s">
        <v>2264</v>
      </c>
      <c r="F2841" s="833" t="s">
        <v>2225</v>
      </c>
      <c r="G2841" s="833" t="s">
        <v>2342</v>
      </c>
      <c r="H2841" s="833" t="s">
        <v>650</v>
      </c>
      <c r="I2841" s="833" t="s">
        <v>1991</v>
      </c>
      <c r="J2841" s="833" t="s">
        <v>1013</v>
      </c>
      <c r="K2841" s="833" t="s">
        <v>1992</v>
      </c>
      <c r="L2841" s="836">
        <v>154.36000000000001</v>
      </c>
      <c r="M2841" s="836">
        <v>308.72000000000003</v>
      </c>
      <c r="N2841" s="833">
        <v>2</v>
      </c>
      <c r="O2841" s="837">
        <v>1</v>
      </c>
      <c r="P2841" s="836"/>
      <c r="Q2841" s="838">
        <v>0</v>
      </c>
      <c r="R2841" s="833"/>
      <c r="S2841" s="838">
        <v>0</v>
      </c>
      <c r="T2841" s="837"/>
      <c r="U2841" s="839">
        <v>0</v>
      </c>
    </row>
    <row r="2842" spans="1:21" ht="14.45" customHeight="1" x14ac:dyDescent="0.2">
      <c r="A2842" s="832">
        <v>11</v>
      </c>
      <c r="B2842" s="833" t="s">
        <v>2224</v>
      </c>
      <c r="C2842" s="833" t="s">
        <v>2230</v>
      </c>
      <c r="D2842" s="834" t="s">
        <v>4292</v>
      </c>
      <c r="E2842" s="835" t="s">
        <v>2264</v>
      </c>
      <c r="F2842" s="833" t="s">
        <v>2225</v>
      </c>
      <c r="G2842" s="833" t="s">
        <v>2342</v>
      </c>
      <c r="H2842" s="833" t="s">
        <v>606</v>
      </c>
      <c r="I2842" s="833" t="s">
        <v>2836</v>
      </c>
      <c r="J2842" s="833" t="s">
        <v>1013</v>
      </c>
      <c r="K2842" s="833" t="s">
        <v>1992</v>
      </c>
      <c r="L2842" s="836">
        <v>154.36000000000001</v>
      </c>
      <c r="M2842" s="836">
        <v>463.08000000000004</v>
      </c>
      <c r="N2842" s="833">
        <v>3</v>
      </c>
      <c r="O2842" s="837">
        <v>0.5</v>
      </c>
      <c r="P2842" s="836">
        <v>463.08000000000004</v>
      </c>
      <c r="Q2842" s="838">
        <v>1</v>
      </c>
      <c r="R2842" s="833">
        <v>3</v>
      </c>
      <c r="S2842" s="838">
        <v>1</v>
      </c>
      <c r="T2842" s="837">
        <v>0.5</v>
      </c>
      <c r="U2842" s="839">
        <v>1</v>
      </c>
    </row>
    <row r="2843" spans="1:21" ht="14.45" customHeight="1" x14ac:dyDescent="0.2">
      <c r="A2843" s="832">
        <v>11</v>
      </c>
      <c r="B2843" s="833" t="s">
        <v>2224</v>
      </c>
      <c r="C2843" s="833" t="s">
        <v>2230</v>
      </c>
      <c r="D2843" s="834" t="s">
        <v>4292</v>
      </c>
      <c r="E2843" s="835" t="s">
        <v>2264</v>
      </c>
      <c r="F2843" s="833" t="s">
        <v>2227</v>
      </c>
      <c r="G2843" s="833" t="s">
        <v>2274</v>
      </c>
      <c r="H2843" s="833" t="s">
        <v>606</v>
      </c>
      <c r="I2843" s="833" t="s">
        <v>2483</v>
      </c>
      <c r="J2843" s="833" t="s">
        <v>2484</v>
      </c>
      <c r="K2843" s="833" t="s">
        <v>2485</v>
      </c>
      <c r="L2843" s="836">
        <v>0</v>
      </c>
      <c r="M2843" s="836">
        <v>0</v>
      </c>
      <c r="N2843" s="833">
        <v>1</v>
      </c>
      <c r="O2843" s="837">
        <v>1</v>
      </c>
      <c r="P2843" s="836"/>
      <c r="Q2843" s="838"/>
      <c r="R2843" s="833"/>
      <c r="S2843" s="838">
        <v>0</v>
      </c>
      <c r="T2843" s="837"/>
      <c r="U2843" s="839">
        <v>0</v>
      </c>
    </row>
    <row r="2844" spans="1:21" ht="14.45" customHeight="1" x14ac:dyDescent="0.2">
      <c r="A2844" s="832">
        <v>11</v>
      </c>
      <c r="B2844" s="833" t="s">
        <v>2224</v>
      </c>
      <c r="C2844" s="833" t="s">
        <v>2230</v>
      </c>
      <c r="D2844" s="834" t="s">
        <v>4292</v>
      </c>
      <c r="E2844" s="835" t="s">
        <v>2264</v>
      </c>
      <c r="F2844" s="833" t="s">
        <v>2227</v>
      </c>
      <c r="G2844" s="833" t="s">
        <v>2274</v>
      </c>
      <c r="H2844" s="833" t="s">
        <v>606</v>
      </c>
      <c r="I2844" s="833" t="s">
        <v>2840</v>
      </c>
      <c r="J2844" s="833" t="s">
        <v>2841</v>
      </c>
      <c r="K2844" s="833" t="s">
        <v>2842</v>
      </c>
      <c r="L2844" s="836">
        <v>0</v>
      </c>
      <c r="M2844" s="836">
        <v>0</v>
      </c>
      <c r="N2844" s="833">
        <v>1</v>
      </c>
      <c r="O2844" s="837">
        <v>1</v>
      </c>
      <c r="P2844" s="836"/>
      <c r="Q2844" s="838"/>
      <c r="R2844" s="833"/>
      <c r="S2844" s="838">
        <v>0</v>
      </c>
      <c r="T2844" s="837"/>
      <c r="U2844" s="839">
        <v>0</v>
      </c>
    </row>
    <row r="2845" spans="1:21" ht="14.45" customHeight="1" x14ac:dyDescent="0.2">
      <c r="A2845" s="832">
        <v>11</v>
      </c>
      <c r="B2845" s="833" t="s">
        <v>2224</v>
      </c>
      <c r="C2845" s="833" t="s">
        <v>2230</v>
      </c>
      <c r="D2845" s="834" t="s">
        <v>4292</v>
      </c>
      <c r="E2845" s="835" t="s">
        <v>2264</v>
      </c>
      <c r="F2845" s="833" t="s">
        <v>2227</v>
      </c>
      <c r="G2845" s="833" t="s">
        <v>2274</v>
      </c>
      <c r="H2845" s="833" t="s">
        <v>606</v>
      </c>
      <c r="I2845" s="833" t="s">
        <v>2486</v>
      </c>
      <c r="J2845" s="833" t="s">
        <v>2487</v>
      </c>
      <c r="K2845" s="833" t="s">
        <v>2488</v>
      </c>
      <c r="L2845" s="836">
        <v>0</v>
      </c>
      <c r="M2845" s="836">
        <v>0</v>
      </c>
      <c r="N2845" s="833">
        <v>7</v>
      </c>
      <c r="O2845" s="837">
        <v>7</v>
      </c>
      <c r="P2845" s="836">
        <v>0</v>
      </c>
      <c r="Q2845" s="838"/>
      <c r="R2845" s="833">
        <v>2</v>
      </c>
      <c r="S2845" s="838">
        <v>0.2857142857142857</v>
      </c>
      <c r="T2845" s="837">
        <v>2</v>
      </c>
      <c r="U2845" s="839">
        <v>0.2857142857142857</v>
      </c>
    </row>
    <row r="2846" spans="1:21" ht="14.45" customHeight="1" x14ac:dyDescent="0.2">
      <c r="A2846" s="832">
        <v>11</v>
      </c>
      <c r="B2846" s="833" t="s">
        <v>2224</v>
      </c>
      <c r="C2846" s="833" t="s">
        <v>2230</v>
      </c>
      <c r="D2846" s="834" t="s">
        <v>4292</v>
      </c>
      <c r="E2846" s="835" t="s">
        <v>2264</v>
      </c>
      <c r="F2846" s="833" t="s">
        <v>2227</v>
      </c>
      <c r="G2846" s="833" t="s">
        <v>2703</v>
      </c>
      <c r="H2846" s="833" t="s">
        <v>606</v>
      </c>
      <c r="I2846" s="833" t="s">
        <v>3692</v>
      </c>
      <c r="J2846" s="833" t="s">
        <v>3693</v>
      </c>
      <c r="K2846" s="833"/>
      <c r="L2846" s="836">
        <v>0</v>
      </c>
      <c r="M2846" s="836">
        <v>0</v>
      </c>
      <c r="N2846" s="833">
        <v>1</v>
      </c>
      <c r="O2846" s="837">
        <v>1</v>
      </c>
      <c r="P2846" s="836"/>
      <c r="Q2846" s="838"/>
      <c r="R2846" s="833"/>
      <c r="S2846" s="838">
        <v>0</v>
      </c>
      <c r="T2846" s="837"/>
      <c r="U2846" s="839">
        <v>0</v>
      </c>
    </row>
    <row r="2847" spans="1:21" ht="14.45" customHeight="1" x14ac:dyDescent="0.2">
      <c r="A2847" s="832">
        <v>11</v>
      </c>
      <c r="B2847" s="833" t="s">
        <v>2224</v>
      </c>
      <c r="C2847" s="833" t="s">
        <v>2230</v>
      </c>
      <c r="D2847" s="834" t="s">
        <v>4292</v>
      </c>
      <c r="E2847" s="835" t="s">
        <v>2264</v>
      </c>
      <c r="F2847" s="833" t="s">
        <v>2227</v>
      </c>
      <c r="G2847" s="833" t="s">
        <v>2703</v>
      </c>
      <c r="H2847" s="833" t="s">
        <v>606</v>
      </c>
      <c r="I2847" s="833" t="s">
        <v>4200</v>
      </c>
      <c r="J2847" s="833" t="s">
        <v>4201</v>
      </c>
      <c r="K2847" s="833" t="s">
        <v>4202</v>
      </c>
      <c r="L2847" s="836">
        <v>0</v>
      </c>
      <c r="M2847" s="836">
        <v>0</v>
      </c>
      <c r="N2847" s="833">
        <v>1</v>
      </c>
      <c r="O2847" s="837">
        <v>1</v>
      </c>
      <c r="P2847" s="836"/>
      <c r="Q2847" s="838"/>
      <c r="R2847" s="833"/>
      <c r="S2847" s="838">
        <v>0</v>
      </c>
      <c r="T2847" s="837"/>
      <c r="U2847" s="839">
        <v>0</v>
      </c>
    </row>
    <row r="2848" spans="1:21" ht="14.45" customHeight="1" x14ac:dyDescent="0.2">
      <c r="A2848" s="832">
        <v>11</v>
      </c>
      <c r="B2848" s="833" t="s">
        <v>2224</v>
      </c>
      <c r="C2848" s="833" t="s">
        <v>2230</v>
      </c>
      <c r="D2848" s="834" t="s">
        <v>4292</v>
      </c>
      <c r="E2848" s="835" t="s">
        <v>2264</v>
      </c>
      <c r="F2848" s="833" t="s">
        <v>2227</v>
      </c>
      <c r="G2848" s="833" t="s">
        <v>2269</v>
      </c>
      <c r="H2848" s="833" t="s">
        <v>606</v>
      </c>
      <c r="I2848" s="833" t="s">
        <v>2289</v>
      </c>
      <c r="J2848" s="833" t="s">
        <v>2290</v>
      </c>
      <c r="K2848" s="833" t="s">
        <v>2291</v>
      </c>
      <c r="L2848" s="836">
        <v>971.25</v>
      </c>
      <c r="M2848" s="836">
        <v>971.25</v>
      </c>
      <c r="N2848" s="833">
        <v>1</v>
      </c>
      <c r="O2848" s="837">
        <v>1</v>
      </c>
      <c r="P2848" s="836">
        <v>971.25</v>
      </c>
      <c r="Q2848" s="838">
        <v>1</v>
      </c>
      <c r="R2848" s="833">
        <v>1</v>
      </c>
      <c r="S2848" s="838">
        <v>1</v>
      </c>
      <c r="T2848" s="837">
        <v>1</v>
      </c>
      <c r="U2848" s="839">
        <v>1</v>
      </c>
    </row>
    <row r="2849" spans="1:21" ht="14.45" customHeight="1" x14ac:dyDescent="0.2">
      <c r="A2849" s="832">
        <v>11</v>
      </c>
      <c r="B2849" s="833" t="s">
        <v>2224</v>
      </c>
      <c r="C2849" s="833" t="s">
        <v>2230</v>
      </c>
      <c r="D2849" s="834" t="s">
        <v>4292</v>
      </c>
      <c r="E2849" s="835" t="s">
        <v>2264</v>
      </c>
      <c r="F2849" s="833" t="s">
        <v>2227</v>
      </c>
      <c r="G2849" s="833" t="s">
        <v>2269</v>
      </c>
      <c r="H2849" s="833" t="s">
        <v>606</v>
      </c>
      <c r="I2849" s="833" t="s">
        <v>2473</v>
      </c>
      <c r="J2849" s="833" t="s">
        <v>2474</v>
      </c>
      <c r="K2849" s="833" t="s">
        <v>2475</v>
      </c>
      <c r="L2849" s="836">
        <v>180</v>
      </c>
      <c r="M2849" s="836">
        <v>180</v>
      </c>
      <c r="N2849" s="833">
        <v>1</v>
      </c>
      <c r="O2849" s="837">
        <v>1</v>
      </c>
      <c r="P2849" s="836"/>
      <c r="Q2849" s="838">
        <v>0</v>
      </c>
      <c r="R2849" s="833"/>
      <c r="S2849" s="838">
        <v>0</v>
      </c>
      <c r="T2849" s="837"/>
      <c r="U2849" s="839">
        <v>0</v>
      </c>
    </row>
    <row r="2850" spans="1:21" ht="14.45" customHeight="1" x14ac:dyDescent="0.2">
      <c r="A2850" s="832">
        <v>11</v>
      </c>
      <c r="B2850" s="833" t="s">
        <v>2224</v>
      </c>
      <c r="C2850" s="833" t="s">
        <v>2230</v>
      </c>
      <c r="D2850" s="834" t="s">
        <v>4292</v>
      </c>
      <c r="E2850" s="835" t="s">
        <v>2264</v>
      </c>
      <c r="F2850" s="833" t="s">
        <v>2227</v>
      </c>
      <c r="G2850" s="833" t="s">
        <v>2269</v>
      </c>
      <c r="H2850" s="833" t="s">
        <v>606</v>
      </c>
      <c r="I2850" s="833" t="s">
        <v>2727</v>
      </c>
      <c r="J2850" s="833" t="s">
        <v>2728</v>
      </c>
      <c r="K2850" s="833" t="s">
        <v>2729</v>
      </c>
      <c r="L2850" s="836">
        <v>3200</v>
      </c>
      <c r="M2850" s="836">
        <v>3200</v>
      </c>
      <c r="N2850" s="833">
        <v>1</v>
      </c>
      <c r="O2850" s="837">
        <v>1</v>
      </c>
      <c r="P2850" s="836">
        <v>3200</v>
      </c>
      <c r="Q2850" s="838">
        <v>1</v>
      </c>
      <c r="R2850" s="833">
        <v>1</v>
      </c>
      <c r="S2850" s="838">
        <v>1</v>
      </c>
      <c r="T2850" s="837">
        <v>1</v>
      </c>
      <c r="U2850" s="839">
        <v>1</v>
      </c>
    </row>
    <row r="2851" spans="1:21" ht="14.45" customHeight="1" x14ac:dyDescent="0.2">
      <c r="A2851" s="832">
        <v>11</v>
      </c>
      <c r="B2851" s="833" t="s">
        <v>2224</v>
      </c>
      <c r="C2851" s="833" t="s">
        <v>2230</v>
      </c>
      <c r="D2851" s="834" t="s">
        <v>4292</v>
      </c>
      <c r="E2851" s="835" t="s">
        <v>2264</v>
      </c>
      <c r="F2851" s="833" t="s">
        <v>2227</v>
      </c>
      <c r="G2851" s="833" t="s">
        <v>2269</v>
      </c>
      <c r="H2851" s="833" t="s">
        <v>606</v>
      </c>
      <c r="I2851" s="833" t="s">
        <v>2346</v>
      </c>
      <c r="J2851" s="833" t="s">
        <v>2305</v>
      </c>
      <c r="K2851" s="833" t="s">
        <v>2306</v>
      </c>
      <c r="L2851" s="836">
        <v>1000</v>
      </c>
      <c r="M2851" s="836">
        <v>1000</v>
      </c>
      <c r="N2851" s="833">
        <v>1</v>
      </c>
      <c r="O2851" s="837">
        <v>1</v>
      </c>
      <c r="P2851" s="836">
        <v>1000</v>
      </c>
      <c r="Q2851" s="838">
        <v>1</v>
      </c>
      <c r="R2851" s="833">
        <v>1</v>
      </c>
      <c r="S2851" s="838">
        <v>1</v>
      </c>
      <c r="T2851" s="837">
        <v>1</v>
      </c>
      <c r="U2851" s="839">
        <v>1</v>
      </c>
    </row>
    <row r="2852" spans="1:21" ht="14.45" customHeight="1" x14ac:dyDescent="0.2">
      <c r="A2852" s="832">
        <v>11</v>
      </c>
      <c r="B2852" s="833" t="s">
        <v>2224</v>
      </c>
      <c r="C2852" s="833" t="s">
        <v>2230</v>
      </c>
      <c r="D2852" s="834" t="s">
        <v>4292</v>
      </c>
      <c r="E2852" s="835" t="s">
        <v>2264</v>
      </c>
      <c r="F2852" s="833" t="s">
        <v>2227</v>
      </c>
      <c r="G2852" s="833" t="s">
        <v>2269</v>
      </c>
      <c r="H2852" s="833" t="s">
        <v>606</v>
      </c>
      <c r="I2852" s="833" t="s">
        <v>2303</v>
      </c>
      <c r="J2852" s="833" t="s">
        <v>2318</v>
      </c>
      <c r="K2852" s="833" t="s">
        <v>2319</v>
      </c>
      <c r="L2852" s="836">
        <v>500</v>
      </c>
      <c r="M2852" s="836">
        <v>500</v>
      </c>
      <c r="N2852" s="833">
        <v>1</v>
      </c>
      <c r="O2852" s="837">
        <v>1</v>
      </c>
      <c r="P2852" s="836">
        <v>500</v>
      </c>
      <c r="Q2852" s="838">
        <v>1</v>
      </c>
      <c r="R2852" s="833">
        <v>1</v>
      </c>
      <c r="S2852" s="838">
        <v>1</v>
      </c>
      <c r="T2852" s="837">
        <v>1</v>
      </c>
      <c r="U2852" s="839">
        <v>1</v>
      </c>
    </row>
    <row r="2853" spans="1:21" ht="14.45" customHeight="1" x14ac:dyDescent="0.2">
      <c r="A2853" s="832">
        <v>11</v>
      </c>
      <c r="B2853" s="833" t="s">
        <v>2224</v>
      </c>
      <c r="C2853" s="833" t="s">
        <v>2230</v>
      </c>
      <c r="D2853" s="834" t="s">
        <v>4292</v>
      </c>
      <c r="E2853" s="835" t="s">
        <v>2264</v>
      </c>
      <c r="F2853" s="833" t="s">
        <v>2227</v>
      </c>
      <c r="G2853" s="833" t="s">
        <v>2269</v>
      </c>
      <c r="H2853" s="833" t="s">
        <v>606</v>
      </c>
      <c r="I2853" s="833" t="s">
        <v>2508</v>
      </c>
      <c r="J2853" s="833" t="s">
        <v>2509</v>
      </c>
      <c r="K2853" s="833" t="s">
        <v>2510</v>
      </c>
      <c r="L2853" s="836">
        <v>3200</v>
      </c>
      <c r="M2853" s="836">
        <v>3200</v>
      </c>
      <c r="N2853" s="833">
        <v>1</v>
      </c>
      <c r="O2853" s="837">
        <v>1</v>
      </c>
      <c r="P2853" s="836"/>
      <c r="Q2853" s="838">
        <v>0</v>
      </c>
      <c r="R2853" s="833"/>
      <c r="S2853" s="838">
        <v>0</v>
      </c>
      <c r="T2853" s="837"/>
      <c r="U2853" s="839">
        <v>0</v>
      </c>
    </row>
    <row r="2854" spans="1:21" ht="14.45" customHeight="1" x14ac:dyDescent="0.2">
      <c r="A2854" s="832">
        <v>11</v>
      </c>
      <c r="B2854" s="833" t="s">
        <v>2224</v>
      </c>
      <c r="C2854" s="833" t="s">
        <v>2230</v>
      </c>
      <c r="D2854" s="834" t="s">
        <v>4292</v>
      </c>
      <c r="E2854" s="835" t="s">
        <v>2264</v>
      </c>
      <c r="F2854" s="833" t="s">
        <v>2227</v>
      </c>
      <c r="G2854" s="833" t="s">
        <v>2269</v>
      </c>
      <c r="H2854" s="833" t="s">
        <v>606</v>
      </c>
      <c r="I2854" s="833" t="s">
        <v>3091</v>
      </c>
      <c r="J2854" s="833" t="s">
        <v>3092</v>
      </c>
      <c r="K2854" s="833" t="s">
        <v>3093</v>
      </c>
      <c r="L2854" s="836">
        <v>180</v>
      </c>
      <c r="M2854" s="836">
        <v>180</v>
      </c>
      <c r="N2854" s="833">
        <v>1</v>
      </c>
      <c r="O2854" s="837">
        <v>1</v>
      </c>
      <c r="P2854" s="836">
        <v>180</v>
      </c>
      <c r="Q2854" s="838">
        <v>1</v>
      </c>
      <c r="R2854" s="833">
        <v>1</v>
      </c>
      <c r="S2854" s="838">
        <v>1</v>
      </c>
      <c r="T2854" s="837">
        <v>1</v>
      </c>
      <c r="U2854" s="839">
        <v>1</v>
      </c>
    </row>
    <row r="2855" spans="1:21" ht="14.45" customHeight="1" x14ac:dyDescent="0.2">
      <c r="A2855" s="832">
        <v>11</v>
      </c>
      <c r="B2855" s="833" t="s">
        <v>2224</v>
      </c>
      <c r="C2855" s="833" t="s">
        <v>2230</v>
      </c>
      <c r="D2855" s="834" t="s">
        <v>4292</v>
      </c>
      <c r="E2855" s="835" t="s">
        <v>2264</v>
      </c>
      <c r="F2855" s="833" t="s">
        <v>2227</v>
      </c>
      <c r="G2855" s="833" t="s">
        <v>2269</v>
      </c>
      <c r="H2855" s="833" t="s">
        <v>606</v>
      </c>
      <c r="I2855" s="833" t="s">
        <v>4203</v>
      </c>
      <c r="J2855" s="833" t="s">
        <v>4204</v>
      </c>
      <c r="K2855" s="833" t="s">
        <v>4205</v>
      </c>
      <c r="L2855" s="836">
        <v>1000</v>
      </c>
      <c r="M2855" s="836">
        <v>1000</v>
      </c>
      <c r="N2855" s="833">
        <v>1</v>
      </c>
      <c r="O2855" s="837">
        <v>1</v>
      </c>
      <c r="P2855" s="836"/>
      <c r="Q2855" s="838">
        <v>0</v>
      </c>
      <c r="R2855" s="833"/>
      <c r="S2855" s="838">
        <v>0</v>
      </c>
      <c r="T2855" s="837"/>
      <c r="U2855" s="839">
        <v>0</v>
      </c>
    </row>
    <row r="2856" spans="1:21" ht="14.45" customHeight="1" x14ac:dyDescent="0.2">
      <c r="A2856" s="832">
        <v>11</v>
      </c>
      <c r="B2856" s="833" t="s">
        <v>2224</v>
      </c>
      <c r="C2856" s="833" t="s">
        <v>2230</v>
      </c>
      <c r="D2856" s="834" t="s">
        <v>4292</v>
      </c>
      <c r="E2856" s="835" t="s">
        <v>2264</v>
      </c>
      <c r="F2856" s="833" t="s">
        <v>2227</v>
      </c>
      <c r="G2856" s="833" t="s">
        <v>2292</v>
      </c>
      <c r="H2856" s="833" t="s">
        <v>606</v>
      </c>
      <c r="I2856" s="833" t="s">
        <v>2523</v>
      </c>
      <c r="J2856" s="833" t="s">
        <v>2524</v>
      </c>
      <c r="K2856" s="833" t="s">
        <v>2525</v>
      </c>
      <c r="L2856" s="836">
        <v>950</v>
      </c>
      <c r="M2856" s="836">
        <v>2850</v>
      </c>
      <c r="N2856" s="833">
        <v>3</v>
      </c>
      <c r="O2856" s="837">
        <v>3</v>
      </c>
      <c r="P2856" s="836">
        <v>2850</v>
      </c>
      <c r="Q2856" s="838">
        <v>1</v>
      </c>
      <c r="R2856" s="833">
        <v>3</v>
      </c>
      <c r="S2856" s="838">
        <v>1</v>
      </c>
      <c r="T2856" s="837">
        <v>3</v>
      </c>
      <c r="U2856" s="839">
        <v>1</v>
      </c>
    </row>
    <row r="2857" spans="1:21" ht="14.45" customHeight="1" x14ac:dyDescent="0.2">
      <c r="A2857" s="832">
        <v>11</v>
      </c>
      <c r="B2857" s="833" t="s">
        <v>2224</v>
      </c>
      <c r="C2857" s="833" t="s">
        <v>2230</v>
      </c>
      <c r="D2857" s="834" t="s">
        <v>4292</v>
      </c>
      <c r="E2857" s="835" t="s">
        <v>2264</v>
      </c>
      <c r="F2857" s="833" t="s">
        <v>2227</v>
      </c>
      <c r="G2857" s="833" t="s">
        <v>2292</v>
      </c>
      <c r="H2857" s="833" t="s">
        <v>606</v>
      </c>
      <c r="I2857" s="833" t="s">
        <v>2345</v>
      </c>
      <c r="J2857" s="833" t="s">
        <v>2285</v>
      </c>
      <c r="K2857" s="833" t="s">
        <v>2352</v>
      </c>
      <c r="L2857" s="836">
        <v>200</v>
      </c>
      <c r="M2857" s="836">
        <v>6800</v>
      </c>
      <c r="N2857" s="833">
        <v>34</v>
      </c>
      <c r="O2857" s="837">
        <v>17</v>
      </c>
      <c r="P2857" s="836">
        <v>6400</v>
      </c>
      <c r="Q2857" s="838">
        <v>0.94117647058823528</v>
      </c>
      <c r="R2857" s="833">
        <v>32</v>
      </c>
      <c r="S2857" s="838">
        <v>0.94117647058823528</v>
      </c>
      <c r="T2857" s="837">
        <v>16</v>
      </c>
      <c r="U2857" s="839">
        <v>0.94117647058823528</v>
      </c>
    </row>
    <row r="2858" spans="1:21" ht="14.45" customHeight="1" x14ac:dyDescent="0.2">
      <c r="A2858" s="832">
        <v>11</v>
      </c>
      <c r="B2858" s="833" t="s">
        <v>2224</v>
      </c>
      <c r="C2858" s="833" t="s">
        <v>2230</v>
      </c>
      <c r="D2858" s="834" t="s">
        <v>4292</v>
      </c>
      <c r="E2858" s="835" t="s">
        <v>2264</v>
      </c>
      <c r="F2858" s="833" t="s">
        <v>2227</v>
      </c>
      <c r="G2858" s="833" t="s">
        <v>2292</v>
      </c>
      <c r="H2858" s="833" t="s">
        <v>606</v>
      </c>
      <c r="I2858" s="833" t="s">
        <v>2293</v>
      </c>
      <c r="J2858" s="833" t="s">
        <v>2294</v>
      </c>
      <c r="K2858" s="833" t="s">
        <v>2295</v>
      </c>
      <c r="L2858" s="836">
        <v>278.75</v>
      </c>
      <c r="M2858" s="836">
        <v>5575</v>
      </c>
      <c r="N2858" s="833">
        <v>20</v>
      </c>
      <c r="O2858" s="837">
        <v>10</v>
      </c>
      <c r="P2858" s="836">
        <v>4460</v>
      </c>
      <c r="Q2858" s="838">
        <v>0.8</v>
      </c>
      <c r="R2858" s="833">
        <v>16</v>
      </c>
      <c r="S2858" s="838">
        <v>0.8</v>
      </c>
      <c r="T2858" s="837">
        <v>8</v>
      </c>
      <c r="U2858" s="839">
        <v>0.8</v>
      </c>
    </row>
    <row r="2859" spans="1:21" ht="14.45" customHeight="1" x14ac:dyDescent="0.2">
      <c r="A2859" s="832">
        <v>11</v>
      </c>
      <c r="B2859" s="833" t="s">
        <v>2224</v>
      </c>
      <c r="C2859" s="833" t="s">
        <v>2230</v>
      </c>
      <c r="D2859" s="834" t="s">
        <v>4292</v>
      </c>
      <c r="E2859" s="835" t="s">
        <v>2264</v>
      </c>
      <c r="F2859" s="833" t="s">
        <v>2227</v>
      </c>
      <c r="G2859" s="833" t="s">
        <v>2292</v>
      </c>
      <c r="H2859" s="833" t="s">
        <v>606</v>
      </c>
      <c r="I2859" s="833" t="s">
        <v>3910</v>
      </c>
      <c r="J2859" s="833" t="s">
        <v>4206</v>
      </c>
      <c r="K2859" s="833"/>
      <c r="L2859" s="836">
        <v>130</v>
      </c>
      <c r="M2859" s="836">
        <v>130</v>
      </c>
      <c r="N2859" s="833">
        <v>1</v>
      </c>
      <c r="O2859" s="837">
        <v>1</v>
      </c>
      <c r="P2859" s="836">
        <v>130</v>
      </c>
      <c r="Q2859" s="838">
        <v>1</v>
      </c>
      <c r="R2859" s="833">
        <v>1</v>
      </c>
      <c r="S2859" s="838">
        <v>1</v>
      </c>
      <c r="T2859" s="837">
        <v>1</v>
      </c>
      <c r="U2859" s="839">
        <v>1</v>
      </c>
    </row>
    <row r="2860" spans="1:21" ht="14.45" customHeight="1" x14ac:dyDescent="0.2">
      <c r="A2860" s="832">
        <v>11</v>
      </c>
      <c r="B2860" s="833" t="s">
        <v>2224</v>
      </c>
      <c r="C2860" s="833" t="s">
        <v>2230</v>
      </c>
      <c r="D2860" s="834" t="s">
        <v>4292</v>
      </c>
      <c r="E2860" s="835" t="s">
        <v>2264</v>
      </c>
      <c r="F2860" s="833" t="s">
        <v>2227</v>
      </c>
      <c r="G2860" s="833" t="s">
        <v>2292</v>
      </c>
      <c r="H2860" s="833" t="s">
        <v>606</v>
      </c>
      <c r="I2860" s="833" t="s">
        <v>4207</v>
      </c>
      <c r="J2860" s="833" t="s">
        <v>4208</v>
      </c>
      <c r="K2860" s="833"/>
      <c r="L2860" s="836">
        <v>130</v>
      </c>
      <c r="M2860" s="836">
        <v>130</v>
      </c>
      <c r="N2860" s="833">
        <v>1</v>
      </c>
      <c r="O2860" s="837">
        <v>1</v>
      </c>
      <c r="P2860" s="836"/>
      <c r="Q2860" s="838">
        <v>0</v>
      </c>
      <c r="R2860" s="833"/>
      <c r="S2860" s="838">
        <v>0</v>
      </c>
      <c r="T2860" s="837"/>
      <c r="U2860" s="839">
        <v>0</v>
      </c>
    </row>
    <row r="2861" spans="1:21" ht="14.45" customHeight="1" x14ac:dyDescent="0.2">
      <c r="A2861" s="832">
        <v>11</v>
      </c>
      <c r="B2861" s="833" t="s">
        <v>2224</v>
      </c>
      <c r="C2861" s="833" t="s">
        <v>2230</v>
      </c>
      <c r="D2861" s="834" t="s">
        <v>4292</v>
      </c>
      <c r="E2861" s="835" t="s">
        <v>2264</v>
      </c>
      <c r="F2861" s="833" t="s">
        <v>2227</v>
      </c>
      <c r="G2861" s="833" t="s">
        <v>2552</v>
      </c>
      <c r="H2861" s="833" t="s">
        <v>606</v>
      </c>
      <c r="I2861" s="833" t="s">
        <v>2761</v>
      </c>
      <c r="J2861" s="833" t="s">
        <v>2762</v>
      </c>
      <c r="K2861" s="833" t="s">
        <v>2763</v>
      </c>
      <c r="L2861" s="836">
        <v>1659.44</v>
      </c>
      <c r="M2861" s="836">
        <v>18253.84</v>
      </c>
      <c r="N2861" s="833">
        <v>11</v>
      </c>
      <c r="O2861" s="837">
        <v>10</v>
      </c>
      <c r="P2861" s="836">
        <v>16594.400000000001</v>
      </c>
      <c r="Q2861" s="838">
        <v>0.90909090909090917</v>
      </c>
      <c r="R2861" s="833">
        <v>10</v>
      </c>
      <c r="S2861" s="838">
        <v>0.90909090909090906</v>
      </c>
      <c r="T2861" s="837">
        <v>9</v>
      </c>
      <c r="U2861" s="839">
        <v>0.9</v>
      </c>
    </row>
    <row r="2862" spans="1:21" ht="14.45" customHeight="1" x14ac:dyDescent="0.2">
      <c r="A2862" s="832">
        <v>11</v>
      </c>
      <c r="B2862" s="833" t="s">
        <v>2224</v>
      </c>
      <c r="C2862" s="833" t="s">
        <v>2230</v>
      </c>
      <c r="D2862" s="834" t="s">
        <v>4292</v>
      </c>
      <c r="E2862" s="835" t="s">
        <v>2264</v>
      </c>
      <c r="F2862" s="833" t="s">
        <v>2227</v>
      </c>
      <c r="G2862" s="833" t="s">
        <v>2552</v>
      </c>
      <c r="H2862" s="833" t="s">
        <v>606</v>
      </c>
      <c r="I2862" s="833" t="s">
        <v>2764</v>
      </c>
      <c r="J2862" s="833" t="s">
        <v>2765</v>
      </c>
      <c r="K2862" s="833" t="s">
        <v>2766</v>
      </c>
      <c r="L2862" s="836">
        <v>553.15</v>
      </c>
      <c r="M2862" s="836">
        <v>3318.8999999999996</v>
      </c>
      <c r="N2862" s="833">
        <v>6</v>
      </c>
      <c r="O2862" s="837">
        <v>2</v>
      </c>
      <c r="P2862" s="836">
        <v>3318.8999999999996</v>
      </c>
      <c r="Q2862" s="838">
        <v>1</v>
      </c>
      <c r="R2862" s="833">
        <v>6</v>
      </c>
      <c r="S2862" s="838">
        <v>1</v>
      </c>
      <c r="T2862" s="837">
        <v>2</v>
      </c>
      <c r="U2862" s="839">
        <v>1</v>
      </c>
    </row>
    <row r="2863" spans="1:21" ht="14.45" customHeight="1" x14ac:dyDescent="0.2">
      <c r="A2863" s="832">
        <v>11</v>
      </c>
      <c r="B2863" s="833" t="s">
        <v>2224</v>
      </c>
      <c r="C2863" s="833" t="s">
        <v>2230</v>
      </c>
      <c r="D2863" s="834" t="s">
        <v>4292</v>
      </c>
      <c r="E2863" s="835" t="s">
        <v>2264</v>
      </c>
      <c r="F2863" s="833" t="s">
        <v>2227</v>
      </c>
      <c r="G2863" s="833" t="s">
        <v>2553</v>
      </c>
      <c r="H2863" s="833" t="s">
        <v>606</v>
      </c>
      <c r="I2863" s="833" t="s">
        <v>4209</v>
      </c>
      <c r="J2863" s="833" t="s">
        <v>4210</v>
      </c>
      <c r="K2863" s="833" t="s">
        <v>4211</v>
      </c>
      <c r="L2863" s="836">
        <v>16470</v>
      </c>
      <c r="M2863" s="836">
        <v>32940</v>
      </c>
      <c r="N2863" s="833">
        <v>2</v>
      </c>
      <c r="O2863" s="837">
        <v>2</v>
      </c>
      <c r="P2863" s="836"/>
      <c r="Q2863" s="838">
        <v>0</v>
      </c>
      <c r="R2863" s="833"/>
      <c r="S2863" s="838">
        <v>0</v>
      </c>
      <c r="T2863" s="837"/>
      <c r="U2863" s="839">
        <v>0</v>
      </c>
    </row>
    <row r="2864" spans="1:21" ht="14.45" customHeight="1" x14ac:dyDescent="0.2">
      <c r="A2864" s="832">
        <v>11</v>
      </c>
      <c r="B2864" s="833" t="s">
        <v>2224</v>
      </c>
      <c r="C2864" s="833" t="s">
        <v>2230</v>
      </c>
      <c r="D2864" s="834" t="s">
        <v>4292</v>
      </c>
      <c r="E2864" s="835" t="s">
        <v>2253</v>
      </c>
      <c r="F2864" s="833" t="s">
        <v>2227</v>
      </c>
      <c r="G2864" s="833" t="s">
        <v>2274</v>
      </c>
      <c r="H2864" s="833" t="s">
        <v>606</v>
      </c>
      <c r="I2864" s="833" t="s">
        <v>2486</v>
      </c>
      <c r="J2864" s="833" t="s">
        <v>2487</v>
      </c>
      <c r="K2864" s="833" t="s">
        <v>2488</v>
      </c>
      <c r="L2864" s="836">
        <v>0</v>
      </c>
      <c r="M2864" s="836">
        <v>0</v>
      </c>
      <c r="N2864" s="833">
        <v>1</v>
      </c>
      <c r="O2864" s="837">
        <v>1</v>
      </c>
      <c r="P2864" s="836"/>
      <c r="Q2864" s="838"/>
      <c r="R2864" s="833"/>
      <c r="S2864" s="838">
        <v>0</v>
      </c>
      <c r="T2864" s="837"/>
      <c r="U2864" s="839">
        <v>0</v>
      </c>
    </row>
    <row r="2865" spans="1:21" ht="14.45" customHeight="1" x14ac:dyDescent="0.2">
      <c r="A2865" s="832">
        <v>11</v>
      </c>
      <c r="B2865" s="833" t="s">
        <v>2224</v>
      </c>
      <c r="C2865" s="833" t="s">
        <v>2230</v>
      </c>
      <c r="D2865" s="834" t="s">
        <v>4292</v>
      </c>
      <c r="E2865" s="835" t="s">
        <v>2260</v>
      </c>
      <c r="F2865" s="833" t="s">
        <v>2225</v>
      </c>
      <c r="G2865" s="833" t="s">
        <v>2367</v>
      </c>
      <c r="H2865" s="833" t="s">
        <v>606</v>
      </c>
      <c r="I2865" s="833" t="s">
        <v>2557</v>
      </c>
      <c r="J2865" s="833" t="s">
        <v>2369</v>
      </c>
      <c r="K2865" s="833" t="s">
        <v>2558</v>
      </c>
      <c r="L2865" s="836">
        <v>70.48</v>
      </c>
      <c r="M2865" s="836">
        <v>70.48</v>
      </c>
      <c r="N2865" s="833">
        <v>1</v>
      </c>
      <c r="O2865" s="837">
        <v>0.5</v>
      </c>
      <c r="P2865" s="836"/>
      <c r="Q2865" s="838">
        <v>0</v>
      </c>
      <c r="R2865" s="833"/>
      <c r="S2865" s="838">
        <v>0</v>
      </c>
      <c r="T2865" s="837"/>
      <c r="U2865" s="839">
        <v>0</v>
      </c>
    </row>
    <row r="2866" spans="1:21" ht="14.45" customHeight="1" x14ac:dyDescent="0.2">
      <c r="A2866" s="832">
        <v>11</v>
      </c>
      <c r="B2866" s="833" t="s">
        <v>2224</v>
      </c>
      <c r="C2866" s="833" t="s">
        <v>2230</v>
      </c>
      <c r="D2866" s="834" t="s">
        <v>4292</v>
      </c>
      <c r="E2866" s="835" t="s">
        <v>2260</v>
      </c>
      <c r="F2866" s="833" t="s">
        <v>2225</v>
      </c>
      <c r="G2866" s="833" t="s">
        <v>3868</v>
      </c>
      <c r="H2866" s="833" t="s">
        <v>606</v>
      </c>
      <c r="I2866" s="833" t="s">
        <v>3934</v>
      </c>
      <c r="J2866" s="833" t="s">
        <v>3870</v>
      </c>
      <c r="K2866" s="833" t="s">
        <v>3935</v>
      </c>
      <c r="L2866" s="836">
        <v>0</v>
      </c>
      <c r="M2866" s="836">
        <v>0</v>
      </c>
      <c r="N2866" s="833">
        <v>1</v>
      </c>
      <c r="O2866" s="837">
        <v>1</v>
      </c>
      <c r="P2866" s="836"/>
      <c r="Q2866" s="838"/>
      <c r="R2866" s="833"/>
      <c r="S2866" s="838">
        <v>0</v>
      </c>
      <c r="T2866" s="837"/>
      <c r="U2866" s="839">
        <v>0</v>
      </c>
    </row>
    <row r="2867" spans="1:21" ht="14.45" customHeight="1" x14ac:dyDescent="0.2">
      <c r="A2867" s="832">
        <v>11</v>
      </c>
      <c r="B2867" s="833" t="s">
        <v>2224</v>
      </c>
      <c r="C2867" s="833" t="s">
        <v>2230</v>
      </c>
      <c r="D2867" s="834" t="s">
        <v>4292</v>
      </c>
      <c r="E2867" s="835" t="s">
        <v>2260</v>
      </c>
      <c r="F2867" s="833" t="s">
        <v>2225</v>
      </c>
      <c r="G2867" s="833" t="s">
        <v>2375</v>
      </c>
      <c r="H2867" s="833" t="s">
        <v>606</v>
      </c>
      <c r="I2867" s="833" t="s">
        <v>2376</v>
      </c>
      <c r="J2867" s="833" t="s">
        <v>2377</v>
      </c>
      <c r="K2867" s="833" t="s">
        <v>2378</v>
      </c>
      <c r="L2867" s="836">
        <v>159.71</v>
      </c>
      <c r="M2867" s="836">
        <v>1756.81</v>
      </c>
      <c r="N2867" s="833">
        <v>11</v>
      </c>
      <c r="O2867" s="837">
        <v>4.5</v>
      </c>
      <c r="P2867" s="836">
        <v>1117.97</v>
      </c>
      <c r="Q2867" s="838">
        <v>0.63636363636363635</v>
      </c>
      <c r="R2867" s="833">
        <v>7</v>
      </c>
      <c r="S2867" s="838">
        <v>0.63636363636363635</v>
      </c>
      <c r="T2867" s="837">
        <v>2.5</v>
      </c>
      <c r="U2867" s="839">
        <v>0.55555555555555558</v>
      </c>
    </row>
    <row r="2868" spans="1:21" ht="14.45" customHeight="1" x14ac:dyDescent="0.2">
      <c r="A2868" s="832">
        <v>11</v>
      </c>
      <c r="B2868" s="833" t="s">
        <v>2224</v>
      </c>
      <c r="C2868" s="833" t="s">
        <v>2230</v>
      </c>
      <c r="D2868" s="834" t="s">
        <v>4292</v>
      </c>
      <c r="E2868" s="835" t="s">
        <v>2260</v>
      </c>
      <c r="F2868" s="833" t="s">
        <v>2225</v>
      </c>
      <c r="G2868" s="833" t="s">
        <v>3214</v>
      </c>
      <c r="H2868" s="833" t="s">
        <v>650</v>
      </c>
      <c r="I2868" s="833" t="s">
        <v>2149</v>
      </c>
      <c r="J2868" s="833" t="s">
        <v>2150</v>
      </c>
      <c r="K2868" s="833" t="s">
        <v>2151</v>
      </c>
      <c r="L2868" s="836">
        <v>119.7</v>
      </c>
      <c r="M2868" s="836">
        <v>119.7</v>
      </c>
      <c r="N2868" s="833">
        <v>1</v>
      </c>
      <c r="O2868" s="837">
        <v>1</v>
      </c>
      <c r="P2868" s="836">
        <v>119.7</v>
      </c>
      <c r="Q2868" s="838">
        <v>1</v>
      </c>
      <c r="R2868" s="833">
        <v>1</v>
      </c>
      <c r="S2868" s="838">
        <v>1</v>
      </c>
      <c r="T2868" s="837">
        <v>1</v>
      </c>
      <c r="U2868" s="839">
        <v>1</v>
      </c>
    </row>
    <row r="2869" spans="1:21" ht="14.45" customHeight="1" x14ac:dyDescent="0.2">
      <c r="A2869" s="832">
        <v>11</v>
      </c>
      <c r="B2869" s="833" t="s">
        <v>2224</v>
      </c>
      <c r="C2869" s="833" t="s">
        <v>2230</v>
      </c>
      <c r="D2869" s="834" t="s">
        <v>4292</v>
      </c>
      <c r="E2869" s="835" t="s">
        <v>2260</v>
      </c>
      <c r="F2869" s="833" t="s">
        <v>2225</v>
      </c>
      <c r="G2869" s="833" t="s">
        <v>2328</v>
      </c>
      <c r="H2869" s="833" t="s">
        <v>650</v>
      </c>
      <c r="I2869" s="833" t="s">
        <v>1880</v>
      </c>
      <c r="J2869" s="833" t="s">
        <v>989</v>
      </c>
      <c r="K2869" s="833" t="s">
        <v>1029</v>
      </c>
      <c r="L2869" s="836">
        <v>96.04</v>
      </c>
      <c r="M2869" s="836">
        <v>96.04</v>
      </c>
      <c r="N2869" s="833">
        <v>1</v>
      </c>
      <c r="O2869" s="837">
        <v>0.5</v>
      </c>
      <c r="P2869" s="836">
        <v>96.04</v>
      </c>
      <c r="Q2869" s="838">
        <v>1</v>
      </c>
      <c r="R2869" s="833">
        <v>1</v>
      </c>
      <c r="S2869" s="838">
        <v>1</v>
      </c>
      <c r="T2869" s="837">
        <v>0.5</v>
      </c>
      <c r="U2869" s="839">
        <v>1</v>
      </c>
    </row>
    <row r="2870" spans="1:21" ht="14.45" customHeight="1" x14ac:dyDescent="0.2">
      <c r="A2870" s="832">
        <v>11</v>
      </c>
      <c r="B2870" s="833" t="s">
        <v>2224</v>
      </c>
      <c r="C2870" s="833" t="s">
        <v>2230</v>
      </c>
      <c r="D2870" s="834" t="s">
        <v>4292</v>
      </c>
      <c r="E2870" s="835" t="s">
        <v>2260</v>
      </c>
      <c r="F2870" s="833" t="s">
        <v>2225</v>
      </c>
      <c r="G2870" s="833" t="s">
        <v>2328</v>
      </c>
      <c r="H2870" s="833" t="s">
        <v>606</v>
      </c>
      <c r="I2870" s="833" t="s">
        <v>2363</v>
      </c>
      <c r="J2870" s="833" t="s">
        <v>989</v>
      </c>
      <c r="K2870" s="833" t="s">
        <v>2364</v>
      </c>
      <c r="L2870" s="836">
        <v>153.65</v>
      </c>
      <c r="M2870" s="836">
        <v>460.95000000000005</v>
      </c>
      <c r="N2870" s="833">
        <v>3</v>
      </c>
      <c r="O2870" s="837">
        <v>1.5</v>
      </c>
      <c r="P2870" s="836"/>
      <c r="Q2870" s="838">
        <v>0</v>
      </c>
      <c r="R2870" s="833"/>
      <c r="S2870" s="838">
        <v>0</v>
      </c>
      <c r="T2870" s="837"/>
      <c r="U2870" s="839">
        <v>0</v>
      </c>
    </row>
    <row r="2871" spans="1:21" ht="14.45" customHeight="1" x14ac:dyDescent="0.2">
      <c r="A2871" s="832">
        <v>11</v>
      </c>
      <c r="B2871" s="833" t="s">
        <v>2224</v>
      </c>
      <c r="C2871" s="833" t="s">
        <v>2230</v>
      </c>
      <c r="D2871" s="834" t="s">
        <v>4292</v>
      </c>
      <c r="E2871" s="835" t="s">
        <v>2260</v>
      </c>
      <c r="F2871" s="833" t="s">
        <v>2225</v>
      </c>
      <c r="G2871" s="833" t="s">
        <v>2328</v>
      </c>
      <c r="H2871" s="833" t="s">
        <v>606</v>
      </c>
      <c r="I2871" s="833" t="s">
        <v>2861</v>
      </c>
      <c r="J2871" s="833" t="s">
        <v>989</v>
      </c>
      <c r="K2871" s="833" t="s">
        <v>990</v>
      </c>
      <c r="L2871" s="836">
        <v>134.44999999999999</v>
      </c>
      <c r="M2871" s="836">
        <v>537.79999999999995</v>
      </c>
      <c r="N2871" s="833">
        <v>4</v>
      </c>
      <c r="O2871" s="837">
        <v>1</v>
      </c>
      <c r="P2871" s="836">
        <v>537.79999999999995</v>
      </c>
      <c r="Q2871" s="838">
        <v>1</v>
      </c>
      <c r="R2871" s="833">
        <v>4</v>
      </c>
      <c r="S2871" s="838">
        <v>1</v>
      </c>
      <c r="T2871" s="837">
        <v>1</v>
      </c>
      <c r="U2871" s="839">
        <v>1</v>
      </c>
    </row>
    <row r="2872" spans="1:21" ht="14.45" customHeight="1" x14ac:dyDescent="0.2">
      <c r="A2872" s="832">
        <v>11</v>
      </c>
      <c r="B2872" s="833" t="s">
        <v>2224</v>
      </c>
      <c r="C2872" s="833" t="s">
        <v>2230</v>
      </c>
      <c r="D2872" s="834" t="s">
        <v>4292</v>
      </c>
      <c r="E2872" s="835" t="s">
        <v>2260</v>
      </c>
      <c r="F2872" s="833" t="s">
        <v>2225</v>
      </c>
      <c r="G2872" s="833" t="s">
        <v>2795</v>
      </c>
      <c r="H2872" s="833" t="s">
        <v>606</v>
      </c>
      <c r="I2872" s="833" t="s">
        <v>4109</v>
      </c>
      <c r="J2872" s="833" t="s">
        <v>2863</v>
      </c>
      <c r="K2872" s="833" t="s">
        <v>4110</v>
      </c>
      <c r="L2872" s="836">
        <v>110.37</v>
      </c>
      <c r="M2872" s="836">
        <v>110.37</v>
      </c>
      <c r="N2872" s="833">
        <v>1</v>
      </c>
      <c r="O2872" s="837">
        <v>1</v>
      </c>
      <c r="P2872" s="836"/>
      <c r="Q2872" s="838">
        <v>0</v>
      </c>
      <c r="R2872" s="833"/>
      <c r="S2872" s="838">
        <v>0</v>
      </c>
      <c r="T2872" s="837"/>
      <c r="U2872" s="839">
        <v>0</v>
      </c>
    </row>
    <row r="2873" spans="1:21" ht="14.45" customHeight="1" x14ac:dyDescent="0.2">
      <c r="A2873" s="832">
        <v>11</v>
      </c>
      <c r="B2873" s="833" t="s">
        <v>2224</v>
      </c>
      <c r="C2873" s="833" t="s">
        <v>2230</v>
      </c>
      <c r="D2873" s="834" t="s">
        <v>4292</v>
      </c>
      <c r="E2873" s="835" t="s">
        <v>2260</v>
      </c>
      <c r="F2873" s="833" t="s">
        <v>2225</v>
      </c>
      <c r="G2873" s="833" t="s">
        <v>2381</v>
      </c>
      <c r="H2873" s="833" t="s">
        <v>606</v>
      </c>
      <c r="I2873" s="833" t="s">
        <v>2382</v>
      </c>
      <c r="J2873" s="833" t="s">
        <v>2383</v>
      </c>
      <c r="K2873" s="833" t="s">
        <v>2384</v>
      </c>
      <c r="L2873" s="836">
        <v>52.87</v>
      </c>
      <c r="M2873" s="836">
        <v>422.96</v>
      </c>
      <c r="N2873" s="833">
        <v>8</v>
      </c>
      <c r="O2873" s="837">
        <v>7.5</v>
      </c>
      <c r="P2873" s="836">
        <v>211.48</v>
      </c>
      <c r="Q2873" s="838">
        <v>0.5</v>
      </c>
      <c r="R2873" s="833">
        <v>4</v>
      </c>
      <c r="S2873" s="838">
        <v>0.5</v>
      </c>
      <c r="T2873" s="837">
        <v>3.5</v>
      </c>
      <c r="U2873" s="839">
        <v>0.46666666666666667</v>
      </c>
    </row>
    <row r="2874" spans="1:21" ht="14.45" customHeight="1" x14ac:dyDescent="0.2">
      <c r="A2874" s="832">
        <v>11</v>
      </c>
      <c r="B2874" s="833" t="s">
        <v>2224</v>
      </c>
      <c r="C2874" s="833" t="s">
        <v>2230</v>
      </c>
      <c r="D2874" s="834" t="s">
        <v>4292</v>
      </c>
      <c r="E2874" s="835" t="s">
        <v>2260</v>
      </c>
      <c r="F2874" s="833" t="s">
        <v>2225</v>
      </c>
      <c r="G2874" s="833" t="s">
        <v>2381</v>
      </c>
      <c r="H2874" s="833" t="s">
        <v>606</v>
      </c>
      <c r="I2874" s="833" t="s">
        <v>3162</v>
      </c>
      <c r="J2874" s="833" t="s">
        <v>3163</v>
      </c>
      <c r="K2874" s="833" t="s">
        <v>3164</v>
      </c>
      <c r="L2874" s="836">
        <v>0</v>
      </c>
      <c r="M2874" s="836">
        <v>0</v>
      </c>
      <c r="N2874" s="833">
        <v>2</v>
      </c>
      <c r="O2874" s="837">
        <v>1.5</v>
      </c>
      <c r="P2874" s="836"/>
      <c r="Q2874" s="838"/>
      <c r="R2874" s="833"/>
      <c r="S2874" s="838">
        <v>0</v>
      </c>
      <c r="T2874" s="837"/>
      <c r="U2874" s="839">
        <v>0</v>
      </c>
    </row>
    <row r="2875" spans="1:21" ht="14.45" customHeight="1" x14ac:dyDescent="0.2">
      <c r="A2875" s="832">
        <v>11</v>
      </c>
      <c r="B2875" s="833" t="s">
        <v>2224</v>
      </c>
      <c r="C2875" s="833" t="s">
        <v>2230</v>
      </c>
      <c r="D2875" s="834" t="s">
        <v>4292</v>
      </c>
      <c r="E2875" s="835" t="s">
        <v>2260</v>
      </c>
      <c r="F2875" s="833" t="s">
        <v>2225</v>
      </c>
      <c r="G2875" s="833" t="s">
        <v>2587</v>
      </c>
      <c r="H2875" s="833" t="s">
        <v>606</v>
      </c>
      <c r="I2875" s="833" t="s">
        <v>4212</v>
      </c>
      <c r="J2875" s="833" t="s">
        <v>2773</v>
      </c>
      <c r="K2875" s="833" t="s">
        <v>2774</v>
      </c>
      <c r="L2875" s="836">
        <v>106.47</v>
      </c>
      <c r="M2875" s="836">
        <v>212.94</v>
      </c>
      <c r="N2875" s="833">
        <v>2</v>
      </c>
      <c r="O2875" s="837">
        <v>1</v>
      </c>
      <c r="P2875" s="836">
        <v>212.94</v>
      </c>
      <c r="Q2875" s="838">
        <v>1</v>
      </c>
      <c r="R2875" s="833">
        <v>2</v>
      </c>
      <c r="S2875" s="838">
        <v>1</v>
      </c>
      <c r="T2875" s="837">
        <v>1</v>
      </c>
      <c r="U2875" s="839">
        <v>1</v>
      </c>
    </row>
    <row r="2876" spans="1:21" ht="14.45" customHeight="1" x14ac:dyDescent="0.2">
      <c r="A2876" s="832">
        <v>11</v>
      </c>
      <c r="B2876" s="833" t="s">
        <v>2224</v>
      </c>
      <c r="C2876" s="833" t="s">
        <v>2230</v>
      </c>
      <c r="D2876" s="834" t="s">
        <v>4292</v>
      </c>
      <c r="E2876" s="835" t="s">
        <v>2260</v>
      </c>
      <c r="F2876" s="833" t="s">
        <v>2225</v>
      </c>
      <c r="G2876" s="833" t="s">
        <v>2890</v>
      </c>
      <c r="H2876" s="833" t="s">
        <v>606</v>
      </c>
      <c r="I2876" s="833" t="s">
        <v>2891</v>
      </c>
      <c r="J2876" s="833" t="s">
        <v>2892</v>
      </c>
      <c r="K2876" s="833" t="s">
        <v>2893</v>
      </c>
      <c r="L2876" s="836">
        <v>0</v>
      </c>
      <c r="M2876" s="836">
        <v>0</v>
      </c>
      <c r="N2876" s="833">
        <v>1</v>
      </c>
      <c r="O2876" s="837">
        <v>0.5</v>
      </c>
      <c r="P2876" s="836">
        <v>0</v>
      </c>
      <c r="Q2876" s="838"/>
      <c r="R2876" s="833">
        <v>1</v>
      </c>
      <c r="S2876" s="838">
        <v>1</v>
      </c>
      <c r="T2876" s="837">
        <v>0.5</v>
      </c>
      <c r="U2876" s="839">
        <v>1</v>
      </c>
    </row>
    <row r="2877" spans="1:21" ht="14.45" customHeight="1" x14ac:dyDescent="0.2">
      <c r="A2877" s="832">
        <v>11</v>
      </c>
      <c r="B2877" s="833" t="s">
        <v>2224</v>
      </c>
      <c r="C2877" s="833" t="s">
        <v>2230</v>
      </c>
      <c r="D2877" s="834" t="s">
        <v>4292</v>
      </c>
      <c r="E2877" s="835" t="s">
        <v>2260</v>
      </c>
      <c r="F2877" s="833" t="s">
        <v>2225</v>
      </c>
      <c r="G2877" s="833" t="s">
        <v>2412</v>
      </c>
      <c r="H2877" s="833" t="s">
        <v>606</v>
      </c>
      <c r="I2877" s="833" t="s">
        <v>2413</v>
      </c>
      <c r="J2877" s="833" t="s">
        <v>2414</v>
      </c>
      <c r="K2877" s="833" t="s">
        <v>2415</v>
      </c>
      <c r="L2877" s="836">
        <v>159.71</v>
      </c>
      <c r="M2877" s="836">
        <v>638.84</v>
      </c>
      <c r="N2877" s="833">
        <v>4</v>
      </c>
      <c r="O2877" s="837">
        <v>2</v>
      </c>
      <c r="P2877" s="836"/>
      <c r="Q2877" s="838">
        <v>0</v>
      </c>
      <c r="R2877" s="833"/>
      <c r="S2877" s="838">
        <v>0</v>
      </c>
      <c r="T2877" s="837"/>
      <c r="U2877" s="839">
        <v>0</v>
      </c>
    </row>
    <row r="2878" spans="1:21" ht="14.45" customHeight="1" x14ac:dyDescent="0.2">
      <c r="A2878" s="832">
        <v>11</v>
      </c>
      <c r="B2878" s="833" t="s">
        <v>2224</v>
      </c>
      <c r="C2878" s="833" t="s">
        <v>2230</v>
      </c>
      <c r="D2878" s="834" t="s">
        <v>4292</v>
      </c>
      <c r="E2878" s="835" t="s">
        <v>2260</v>
      </c>
      <c r="F2878" s="833" t="s">
        <v>2225</v>
      </c>
      <c r="G2878" s="833" t="s">
        <v>2412</v>
      </c>
      <c r="H2878" s="833" t="s">
        <v>606</v>
      </c>
      <c r="I2878" s="833" t="s">
        <v>2594</v>
      </c>
      <c r="J2878" s="833" t="s">
        <v>2414</v>
      </c>
      <c r="K2878" s="833" t="s">
        <v>2595</v>
      </c>
      <c r="L2878" s="836">
        <v>159.71</v>
      </c>
      <c r="M2878" s="836">
        <v>319.42</v>
      </c>
      <c r="N2878" s="833">
        <v>2</v>
      </c>
      <c r="O2878" s="837">
        <v>1</v>
      </c>
      <c r="P2878" s="836"/>
      <c r="Q2878" s="838">
        <v>0</v>
      </c>
      <c r="R2878" s="833"/>
      <c r="S2878" s="838">
        <v>0</v>
      </c>
      <c r="T2878" s="837"/>
      <c r="U2878" s="839">
        <v>0</v>
      </c>
    </row>
    <row r="2879" spans="1:21" ht="14.45" customHeight="1" x14ac:dyDescent="0.2">
      <c r="A2879" s="832">
        <v>11</v>
      </c>
      <c r="B2879" s="833" t="s">
        <v>2224</v>
      </c>
      <c r="C2879" s="833" t="s">
        <v>2230</v>
      </c>
      <c r="D2879" s="834" t="s">
        <v>4292</v>
      </c>
      <c r="E2879" s="835" t="s">
        <v>2260</v>
      </c>
      <c r="F2879" s="833" t="s">
        <v>2225</v>
      </c>
      <c r="G2879" s="833" t="s">
        <v>2596</v>
      </c>
      <c r="H2879" s="833" t="s">
        <v>606</v>
      </c>
      <c r="I2879" s="833" t="s">
        <v>2597</v>
      </c>
      <c r="J2879" s="833" t="s">
        <v>2598</v>
      </c>
      <c r="K2879" s="833" t="s">
        <v>2599</v>
      </c>
      <c r="L2879" s="836">
        <v>35.25</v>
      </c>
      <c r="M2879" s="836">
        <v>35.25</v>
      </c>
      <c r="N2879" s="833">
        <v>1</v>
      </c>
      <c r="O2879" s="837">
        <v>1</v>
      </c>
      <c r="P2879" s="836"/>
      <c r="Q2879" s="838">
        <v>0</v>
      </c>
      <c r="R2879" s="833"/>
      <c r="S2879" s="838">
        <v>0</v>
      </c>
      <c r="T2879" s="837"/>
      <c r="U2879" s="839">
        <v>0</v>
      </c>
    </row>
    <row r="2880" spans="1:21" ht="14.45" customHeight="1" x14ac:dyDescent="0.2">
      <c r="A2880" s="832">
        <v>11</v>
      </c>
      <c r="B2880" s="833" t="s">
        <v>2224</v>
      </c>
      <c r="C2880" s="833" t="s">
        <v>2230</v>
      </c>
      <c r="D2880" s="834" t="s">
        <v>4292</v>
      </c>
      <c r="E2880" s="835" t="s">
        <v>2260</v>
      </c>
      <c r="F2880" s="833" t="s">
        <v>2225</v>
      </c>
      <c r="G2880" s="833" t="s">
        <v>2313</v>
      </c>
      <c r="H2880" s="833" t="s">
        <v>606</v>
      </c>
      <c r="I2880" s="833" t="s">
        <v>2329</v>
      </c>
      <c r="J2880" s="833" t="s">
        <v>2315</v>
      </c>
      <c r="K2880" s="833" t="s">
        <v>2330</v>
      </c>
      <c r="L2880" s="836">
        <v>45.89</v>
      </c>
      <c r="M2880" s="836">
        <v>45.89</v>
      </c>
      <c r="N2880" s="833">
        <v>1</v>
      </c>
      <c r="O2880" s="837">
        <v>1</v>
      </c>
      <c r="P2880" s="836">
        <v>45.89</v>
      </c>
      <c r="Q2880" s="838">
        <v>1</v>
      </c>
      <c r="R2880" s="833">
        <v>1</v>
      </c>
      <c r="S2880" s="838">
        <v>1</v>
      </c>
      <c r="T2880" s="837">
        <v>1</v>
      </c>
      <c r="U2880" s="839">
        <v>1</v>
      </c>
    </row>
    <row r="2881" spans="1:21" ht="14.45" customHeight="1" x14ac:dyDescent="0.2">
      <c r="A2881" s="832">
        <v>11</v>
      </c>
      <c r="B2881" s="833" t="s">
        <v>2224</v>
      </c>
      <c r="C2881" s="833" t="s">
        <v>2230</v>
      </c>
      <c r="D2881" s="834" t="s">
        <v>4292</v>
      </c>
      <c r="E2881" s="835" t="s">
        <v>2260</v>
      </c>
      <c r="F2881" s="833" t="s">
        <v>2225</v>
      </c>
      <c r="G2881" s="833" t="s">
        <v>2313</v>
      </c>
      <c r="H2881" s="833" t="s">
        <v>606</v>
      </c>
      <c r="I2881" s="833" t="s">
        <v>2314</v>
      </c>
      <c r="J2881" s="833" t="s">
        <v>2315</v>
      </c>
      <c r="K2881" s="833" t="s">
        <v>2316</v>
      </c>
      <c r="L2881" s="836">
        <v>91.78</v>
      </c>
      <c r="M2881" s="836">
        <v>91.78</v>
      </c>
      <c r="N2881" s="833">
        <v>1</v>
      </c>
      <c r="O2881" s="837">
        <v>0.5</v>
      </c>
      <c r="P2881" s="836">
        <v>91.78</v>
      </c>
      <c r="Q2881" s="838">
        <v>1</v>
      </c>
      <c r="R2881" s="833">
        <v>1</v>
      </c>
      <c r="S2881" s="838">
        <v>1</v>
      </c>
      <c r="T2881" s="837">
        <v>0.5</v>
      </c>
      <c r="U2881" s="839">
        <v>1</v>
      </c>
    </row>
    <row r="2882" spans="1:21" ht="14.45" customHeight="1" x14ac:dyDescent="0.2">
      <c r="A2882" s="832">
        <v>11</v>
      </c>
      <c r="B2882" s="833" t="s">
        <v>2224</v>
      </c>
      <c r="C2882" s="833" t="s">
        <v>2230</v>
      </c>
      <c r="D2882" s="834" t="s">
        <v>4292</v>
      </c>
      <c r="E2882" s="835" t="s">
        <v>2260</v>
      </c>
      <c r="F2882" s="833" t="s">
        <v>2225</v>
      </c>
      <c r="G2882" s="833" t="s">
        <v>2353</v>
      </c>
      <c r="H2882" s="833" t="s">
        <v>606</v>
      </c>
      <c r="I2882" s="833" t="s">
        <v>2354</v>
      </c>
      <c r="J2882" s="833" t="s">
        <v>2355</v>
      </c>
      <c r="K2882" s="833" t="s">
        <v>2356</v>
      </c>
      <c r="L2882" s="836">
        <v>132.97999999999999</v>
      </c>
      <c r="M2882" s="836">
        <v>132.97999999999999</v>
      </c>
      <c r="N2882" s="833">
        <v>1</v>
      </c>
      <c r="O2882" s="837">
        <v>1</v>
      </c>
      <c r="P2882" s="836">
        <v>132.97999999999999</v>
      </c>
      <c r="Q2882" s="838">
        <v>1</v>
      </c>
      <c r="R2882" s="833">
        <v>1</v>
      </c>
      <c r="S2882" s="838">
        <v>1</v>
      </c>
      <c r="T2882" s="837">
        <v>1</v>
      </c>
      <c r="U2882" s="839">
        <v>1</v>
      </c>
    </row>
    <row r="2883" spans="1:21" ht="14.45" customHeight="1" x14ac:dyDescent="0.2">
      <c r="A2883" s="832">
        <v>11</v>
      </c>
      <c r="B2883" s="833" t="s">
        <v>2224</v>
      </c>
      <c r="C2883" s="833" t="s">
        <v>2230</v>
      </c>
      <c r="D2883" s="834" t="s">
        <v>4292</v>
      </c>
      <c r="E2883" s="835" t="s">
        <v>2260</v>
      </c>
      <c r="F2883" s="833" t="s">
        <v>2225</v>
      </c>
      <c r="G2883" s="833" t="s">
        <v>2430</v>
      </c>
      <c r="H2883" s="833" t="s">
        <v>650</v>
      </c>
      <c r="I2883" s="833" t="s">
        <v>2431</v>
      </c>
      <c r="J2883" s="833" t="s">
        <v>2097</v>
      </c>
      <c r="K2883" s="833" t="s">
        <v>2432</v>
      </c>
      <c r="L2883" s="836">
        <v>140.96</v>
      </c>
      <c r="M2883" s="836">
        <v>140.96</v>
      </c>
      <c r="N2883" s="833">
        <v>1</v>
      </c>
      <c r="O2883" s="837">
        <v>0.5</v>
      </c>
      <c r="P2883" s="836"/>
      <c r="Q2883" s="838">
        <v>0</v>
      </c>
      <c r="R2883" s="833"/>
      <c r="S2883" s="838">
        <v>0</v>
      </c>
      <c r="T2883" s="837"/>
      <c r="U2883" s="839">
        <v>0</v>
      </c>
    </row>
    <row r="2884" spans="1:21" ht="14.45" customHeight="1" x14ac:dyDescent="0.2">
      <c r="A2884" s="832">
        <v>11</v>
      </c>
      <c r="B2884" s="833" t="s">
        <v>2224</v>
      </c>
      <c r="C2884" s="833" t="s">
        <v>2230</v>
      </c>
      <c r="D2884" s="834" t="s">
        <v>4292</v>
      </c>
      <c r="E2884" s="835" t="s">
        <v>2260</v>
      </c>
      <c r="F2884" s="833" t="s">
        <v>2225</v>
      </c>
      <c r="G2884" s="833" t="s">
        <v>2273</v>
      </c>
      <c r="H2884" s="833" t="s">
        <v>650</v>
      </c>
      <c r="I2884" s="833" t="s">
        <v>1821</v>
      </c>
      <c r="J2884" s="833" t="s">
        <v>765</v>
      </c>
      <c r="K2884" s="833" t="s">
        <v>1822</v>
      </c>
      <c r="L2884" s="836">
        <v>736.33</v>
      </c>
      <c r="M2884" s="836">
        <v>13990.27</v>
      </c>
      <c r="N2884" s="833">
        <v>19</v>
      </c>
      <c r="O2884" s="837">
        <v>11</v>
      </c>
      <c r="P2884" s="836">
        <v>11044.95</v>
      </c>
      <c r="Q2884" s="838">
        <v>0.78947368421052633</v>
      </c>
      <c r="R2884" s="833">
        <v>15</v>
      </c>
      <c r="S2884" s="838">
        <v>0.78947368421052633</v>
      </c>
      <c r="T2884" s="837">
        <v>9.5</v>
      </c>
      <c r="U2884" s="839">
        <v>0.86363636363636365</v>
      </c>
    </row>
    <row r="2885" spans="1:21" ht="14.45" customHeight="1" x14ac:dyDescent="0.2">
      <c r="A2885" s="832">
        <v>11</v>
      </c>
      <c r="B2885" s="833" t="s">
        <v>2224</v>
      </c>
      <c r="C2885" s="833" t="s">
        <v>2230</v>
      </c>
      <c r="D2885" s="834" t="s">
        <v>4292</v>
      </c>
      <c r="E2885" s="835" t="s">
        <v>2260</v>
      </c>
      <c r="F2885" s="833" t="s">
        <v>2225</v>
      </c>
      <c r="G2885" s="833" t="s">
        <v>2273</v>
      </c>
      <c r="H2885" s="833" t="s">
        <v>650</v>
      </c>
      <c r="I2885" s="833" t="s">
        <v>1825</v>
      </c>
      <c r="J2885" s="833" t="s">
        <v>765</v>
      </c>
      <c r="K2885" s="833" t="s">
        <v>1826</v>
      </c>
      <c r="L2885" s="836">
        <v>490.89</v>
      </c>
      <c r="M2885" s="836">
        <v>2945.34</v>
      </c>
      <c r="N2885" s="833">
        <v>6</v>
      </c>
      <c r="O2885" s="837">
        <v>4</v>
      </c>
      <c r="P2885" s="836">
        <v>981.78</v>
      </c>
      <c r="Q2885" s="838">
        <v>0.33333333333333331</v>
      </c>
      <c r="R2885" s="833">
        <v>2</v>
      </c>
      <c r="S2885" s="838">
        <v>0.33333333333333331</v>
      </c>
      <c r="T2885" s="837">
        <v>1.5</v>
      </c>
      <c r="U2885" s="839">
        <v>0.375</v>
      </c>
    </row>
    <row r="2886" spans="1:21" ht="14.45" customHeight="1" x14ac:dyDescent="0.2">
      <c r="A2886" s="832">
        <v>11</v>
      </c>
      <c r="B2886" s="833" t="s">
        <v>2224</v>
      </c>
      <c r="C2886" s="833" t="s">
        <v>2230</v>
      </c>
      <c r="D2886" s="834" t="s">
        <v>4292</v>
      </c>
      <c r="E2886" s="835" t="s">
        <v>2260</v>
      </c>
      <c r="F2886" s="833" t="s">
        <v>2225</v>
      </c>
      <c r="G2886" s="833" t="s">
        <v>2273</v>
      </c>
      <c r="H2886" s="833" t="s">
        <v>650</v>
      </c>
      <c r="I2886" s="833" t="s">
        <v>1817</v>
      </c>
      <c r="J2886" s="833" t="s">
        <v>765</v>
      </c>
      <c r="K2886" s="833" t="s">
        <v>1818</v>
      </c>
      <c r="L2886" s="836">
        <v>923.74</v>
      </c>
      <c r="M2886" s="836">
        <v>5542.4400000000005</v>
      </c>
      <c r="N2886" s="833">
        <v>6</v>
      </c>
      <c r="O2886" s="837">
        <v>2.5</v>
      </c>
      <c r="P2886" s="836">
        <v>3694.96</v>
      </c>
      <c r="Q2886" s="838">
        <v>0.66666666666666663</v>
      </c>
      <c r="R2886" s="833">
        <v>4</v>
      </c>
      <c r="S2886" s="838">
        <v>0.66666666666666663</v>
      </c>
      <c r="T2886" s="837">
        <v>1</v>
      </c>
      <c r="U2886" s="839">
        <v>0.4</v>
      </c>
    </row>
    <row r="2887" spans="1:21" ht="14.45" customHeight="1" x14ac:dyDescent="0.2">
      <c r="A2887" s="832">
        <v>11</v>
      </c>
      <c r="B2887" s="833" t="s">
        <v>2224</v>
      </c>
      <c r="C2887" s="833" t="s">
        <v>2230</v>
      </c>
      <c r="D2887" s="834" t="s">
        <v>4292</v>
      </c>
      <c r="E2887" s="835" t="s">
        <v>2260</v>
      </c>
      <c r="F2887" s="833" t="s">
        <v>2225</v>
      </c>
      <c r="G2887" s="833" t="s">
        <v>2335</v>
      </c>
      <c r="H2887" s="833" t="s">
        <v>606</v>
      </c>
      <c r="I2887" s="833" t="s">
        <v>2635</v>
      </c>
      <c r="J2887" s="833" t="s">
        <v>668</v>
      </c>
      <c r="K2887" s="833" t="s">
        <v>2636</v>
      </c>
      <c r="L2887" s="836">
        <v>17.62</v>
      </c>
      <c r="M2887" s="836">
        <v>17.62</v>
      </c>
      <c r="N2887" s="833">
        <v>1</v>
      </c>
      <c r="O2887" s="837">
        <v>1</v>
      </c>
      <c r="P2887" s="836"/>
      <c r="Q2887" s="838">
        <v>0</v>
      </c>
      <c r="R2887" s="833"/>
      <c r="S2887" s="838">
        <v>0</v>
      </c>
      <c r="T2887" s="837"/>
      <c r="U2887" s="839">
        <v>0</v>
      </c>
    </row>
    <row r="2888" spans="1:21" ht="14.45" customHeight="1" x14ac:dyDescent="0.2">
      <c r="A2888" s="832">
        <v>11</v>
      </c>
      <c r="B2888" s="833" t="s">
        <v>2224</v>
      </c>
      <c r="C2888" s="833" t="s">
        <v>2230</v>
      </c>
      <c r="D2888" s="834" t="s">
        <v>4292</v>
      </c>
      <c r="E2888" s="835" t="s">
        <v>2260</v>
      </c>
      <c r="F2888" s="833" t="s">
        <v>2225</v>
      </c>
      <c r="G2888" s="833" t="s">
        <v>2335</v>
      </c>
      <c r="H2888" s="833" t="s">
        <v>606</v>
      </c>
      <c r="I2888" s="833" t="s">
        <v>2336</v>
      </c>
      <c r="J2888" s="833" t="s">
        <v>668</v>
      </c>
      <c r="K2888" s="833" t="s">
        <v>2337</v>
      </c>
      <c r="L2888" s="836">
        <v>35.25</v>
      </c>
      <c r="M2888" s="836">
        <v>669.75</v>
      </c>
      <c r="N2888" s="833">
        <v>19</v>
      </c>
      <c r="O2888" s="837">
        <v>18.5</v>
      </c>
      <c r="P2888" s="836">
        <v>176.25</v>
      </c>
      <c r="Q2888" s="838">
        <v>0.26315789473684209</v>
      </c>
      <c r="R2888" s="833">
        <v>5</v>
      </c>
      <c r="S2888" s="838">
        <v>0.26315789473684209</v>
      </c>
      <c r="T2888" s="837">
        <v>4.5</v>
      </c>
      <c r="U2888" s="839">
        <v>0.24324324324324326</v>
      </c>
    </row>
    <row r="2889" spans="1:21" ht="14.45" customHeight="1" x14ac:dyDescent="0.2">
      <c r="A2889" s="832">
        <v>11</v>
      </c>
      <c r="B2889" s="833" t="s">
        <v>2224</v>
      </c>
      <c r="C2889" s="833" t="s">
        <v>2230</v>
      </c>
      <c r="D2889" s="834" t="s">
        <v>4292</v>
      </c>
      <c r="E2889" s="835" t="s">
        <v>2260</v>
      </c>
      <c r="F2889" s="833" t="s">
        <v>2225</v>
      </c>
      <c r="G2889" s="833" t="s">
        <v>2335</v>
      </c>
      <c r="H2889" s="833" t="s">
        <v>606</v>
      </c>
      <c r="I2889" s="833" t="s">
        <v>2435</v>
      </c>
      <c r="J2889" s="833" t="s">
        <v>668</v>
      </c>
      <c r="K2889" s="833" t="s">
        <v>2361</v>
      </c>
      <c r="L2889" s="836">
        <v>35.25</v>
      </c>
      <c r="M2889" s="836">
        <v>35.25</v>
      </c>
      <c r="N2889" s="833">
        <v>1</v>
      </c>
      <c r="O2889" s="837">
        <v>1</v>
      </c>
      <c r="P2889" s="836"/>
      <c r="Q2889" s="838">
        <v>0</v>
      </c>
      <c r="R2889" s="833"/>
      <c r="S2889" s="838">
        <v>0</v>
      </c>
      <c r="T2889" s="837"/>
      <c r="U2889" s="839">
        <v>0</v>
      </c>
    </row>
    <row r="2890" spans="1:21" ht="14.45" customHeight="1" x14ac:dyDescent="0.2">
      <c r="A2890" s="832">
        <v>11</v>
      </c>
      <c r="B2890" s="833" t="s">
        <v>2224</v>
      </c>
      <c r="C2890" s="833" t="s">
        <v>2230</v>
      </c>
      <c r="D2890" s="834" t="s">
        <v>4292</v>
      </c>
      <c r="E2890" s="835" t="s">
        <v>2260</v>
      </c>
      <c r="F2890" s="833" t="s">
        <v>2225</v>
      </c>
      <c r="G2890" s="833" t="s">
        <v>2816</v>
      </c>
      <c r="H2890" s="833" t="s">
        <v>606</v>
      </c>
      <c r="I2890" s="833" t="s">
        <v>3344</v>
      </c>
      <c r="J2890" s="833" t="s">
        <v>778</v>
      </c>
      <c r="K2890" s="833" t="s">
        <v>3345</v>
      </c>
      <c r="L2890" s="836">
        <v>57.64</v>
      </c>
      <c r="M2890" s="836">
        <v>57.64</v>
      </c>
      <c r="N2890" s="833">
        <v>1</v>
      </c>
      <c r="O2890" s="837">
        <v>1</v>
      </c>
      <c r="P2890" s="836"/>
      <c r="Q2890" s="838">
        <v>0</v>
      </c>
      <c r="R2890" s="833"/>
      <c r="S2890" s="838">
        <v>0</v>
      </c>
      <c r="T2890" s="837"/>
      <c r="U2890" s="839">
        <v>0</v>
      </c>
    </row>
    <row r="2891" spans="1:21" ht="14.45" customHeight="1" x14ac:dyDescent="0.2">
      <c r="A2891" s="832">
        <v>11</v>
      </c>
      <c r="B2891" s="833" t="s">
        <v>2224</v>
      </c>
      <c r="C2891" s="833" t="s">
        <v>2230</v>
      </c>
      <c r="D2891" s="834" t="s">
        <v>4292</v>
      </c>
      <c r="E2891" s="835" t="s">
        <v>2260</v>
      </c>
      <c r="F2891" s="833" t="s">
        <v>2225</v>
      </c>
      <c r="G2891" s="833" t="s">
        <v>3951</v>
      </c>
      <c r="H2891" s="833" t="s">
        <v>606</v>
      </c>
      <c r="I2891" s="833" t="s">
        <v>3952</v>
      </c>
      <c r="J2891" s="833" t="s">
        <v>885</v>
      </c>
      <c r="K2891" s="833" t="s">
        <v>3953</v>
      </c>
      <c r="L2891" s="836">
        <v>0</v>
      </c>
      <c r="M2891" s="836">
        <v>0</v>
      </c>
      <c r="N2891" s="833">
        <v>2</v>
      </c>
      <c r="O2891" s="837">
        <v>1.5</v>
      </c>
      <c r="P2891" s="836">
        <v>0</v>
      </c>
      <c r="Q2891" s="838"/>
      <c r="R2891" s="833">
        <v>1</v>
      </c>
      <c r="S2891" s="838">
        <v>0.5</v>
      </c>
      <c r="T2891" s="837">
        <v>0.5</v>
      </c>
      <c r="U2891" s="839">
        <v>0.33333333333333331</v>
      </c>
    </row>
    <row r="2892" spans="1:21" ht="14.45" customHeight="1" x14ac:dyDescent="0.2">
      <c r="A2892" s="832">
        <v>11</v>
      </c>
      <c r="B2892" s="833" t="s">
        <v>2224</v>
      </c>
      <c r="C2892" s="833" t="s">
        <v>2230</v>
      </c>
      <c r="D2892" s="834" t="s">
        <v>4292</v>
      </c>
      <c r="E2892" s="835" t="s">
        <v>2260</v>
      </c>
      <c r="F2892" s="833" t="s">
        <v>2225</v>
      </c>
      <c r="G2892" s="833" t="s">
        <v>3951</v>
      </c>
      <c r="H2892" s="833" t="s">
        <v>606</v>
      </c>
      <c r="I2892" s="833" t="s">
        <v>4213</v>
      </c>
      <c r="J2892" s="833" t="s">
        <v>885</v>
      </c>
      <c r="K2892" s="833" t="s">
        <v>1218</v>
      </c>
      <c r="L2892" s="836">
        <v>0</v>
      </c>
      <c r="M2892" s="836">
        <v>0</v>
      </c>
      <c r="N2892" s="833">
        <v>1</v>
      </c>
      <c r="O2892" s="837">
        <v>1</v>
      </c>
      <c r="P2892" s="836"/>
      <c r="Q2892" s="838"/>
      <c r="R2892" s="833"/>
      <c r="S2892" s="838">
        <v>0</v>
      </c>
      <c r="T2892" s="837"/>
      <c r="U2892" s="839">
        <v>0</v>
      </c>
    </row>
    <row r="2893" spans="1:21" ht="14.45" customHeight="1" x14ac:dyDescent="0.2">
      <c r="A2893" s="832">
        <v>11</v>
      </c>
      <c r="B2893" s="833" t="s">
        <v>2224</v>
      </c>
      <c r="C2893" s="833" t="s">
        <v>2230</v>
      </c>
      <c r="D2893" s="834" t="s">
        <v>4292</v>
      </c>
      <c r="E2893" s="835" t="s">
        <v>2260</v>
      </c>
      <c r="F2893" s="833" t="s">
        <v>2225</v>
      </c>
      <c r="G2893" s="833" t="s">
        <v>2317</v>
      </c>
      <c r="H2893" s="833" t="s">
        <v>650</v>
      </c>
      <c r="I2893" s="833" t="s">
        <v>1908</v>
      </c>
      <c r="J2893" s="833" t="s">
        <v>874</v>
      </c>
      <c r="K2893" s="833" t="s">
        <v>876</v>
      </c>
      <c r="L2893" s="836">
        <v>0</v>
      </c>
      <c r="M2893" s="836">
        <v>0</v>
      </c>
      <c r="N2893" s="833">
        <v>9</v>
      </c>
      <c r="O2893" s="837">
        <v>7.5</v>
      </c>
      <c r="P2893" s="836">
        <v>0</v>
      </c>
      <c r="Q2893" s="838"/>
      <c r="R2893" s="833">
        <v>6</v>
      </c>
      <c r="S2893" s="838">
        <v>0.66666666666666663</v>
      </c>
      <c r="T2893" s="837">
        <v>4.5</v>
      </c>
      <c r="U2893" s="839">
        <v>0.6</v>
      </c>
    </row>
    <row r="2894" spans="1:21" ht="14.45" customHeight="1" x14ac:dyDescent="0.2">
      <c r="A2894" s="832">
        <v>11</v>
      </c>
      <c r="B2894" s="833" t="s">
        <v>2224</v>
      </c>
      <c r="C2894" s="833" t="s">
        <v>2230</v>
      </c>
      <c r="D2894" s="834" t="s">
        <v>4292</v>
      </c>
      <c r="E2894" s="835" t="s">
        <v>2260</v>
      </c>
      <c r="F2894" s="833" t="s">
        <v>2225</v>
      </c>
      <c r="G2894" s="833" t="s">
        <v>2458</v>
      </c>
      <c r="H2894" s="833" t="s">
        <v>606</v>
      </c>
      <c r="I2894" s="833" t="s">
        <v>2467</v>
      </c>
      <c r="J2894" s="833" t="s">
        <v>991</v>
      </c>
      <c r="K2894" s="833" t="s">
        <v>2468</v>
      </c>
      <c r="L2894" s="836">
        <v>50.32</v>
      </c>
      <c r="M2894" s="836">
        <v>201.28</v>
      </c>
      <c r="N2894" s="833">
        <v>4</v>
      </c>
      <c r="O2894" s="837">
        <v>3.5</v>
      </c>
      <c r="P2894" s="836">
        <v>100.64</v>
      </c>
      <c r="Q2894" s="838">
        <v>0.5</v>
      </c>
      <c r="R2894" s="833">
        <v>2</v>
      </c>
      <c r="S2894" s="838">
        <v>0.5</v>
      </c>
      <c r="T2894" s="837">
        <v>2</v>
      </c>
      <c r="U2894" s="839">
        <v>0.5714285714285714</v>
      </c>
    </row>
    <row r="2895" spans="1:21" ht="14.45" customHeight="1" x14ac:dyDescent="0.2">
      <c r="A2895" s="832">
        <v>11</v>
      </c>
      <c r="B2895" s="833" t="s">
        <v>2224</v>
      </c>
      <c r="C2895" s="833" t="s">
        <v>2230</v>
      </c>
      <c r="D2895" s="834" t="s">
        <v>4292</v>
      </c>
      <c r="E2895" s="835" t="s">
        <v>2260</v>
      </c>
      <c r="F2895" s="833" t="s">
        <v>2225</v>
      </c>
      <c r="G2895" s="833" t="s">
        <v>2458</v>
      </c>
      <c r="H2895" s="833" t="s">
        <v>606</v>
      </c>
      <c r="I2895" s="833" t="s">
        <v>3401</v>
      </c>
      <c r="J2895" s="833" t="s">
        <v>991</v>
      </c>
      <c r="K2895" s="833" t="s">
        <v>3402</v>
      </c>
      <c r="L2895" s="836">
        <v>16.77</v>
      </c>
      <c r="M2895" s="836">
        <v>16.77</v>
      </c>
      <c r="N2895" s="833">
        <v>1</v>
      </c>
      <c r="O2895" s="837">
        <v>1</v>
      </c>
      <c r="P2895" s="836">
        <v>16.77</v>
      </c>
      <c r="Q2895" s="838">
        <v>1</v>
      </c>
      <c r="R2895" s="833">
        <v>1</v>
      </c>
      <c r="S2895" s="838">
        <v>1</v>
      </c>
      <c r="T2895" s="837">
        <v>1</v>
      </c>
      <c r="U2895" s="839">
        <v>1</v>
      </c>
    </row>
    <row r="2896" spans="1:21" ht="14.45" customHeight="1" x14ac:dyDescent="0.2">
      <c r="A2896" s="832">
        <v>11</v>
      </c>
      <c r="B2896" s="833" t="s">
        <v>2224</v>
      </c>
      <c r="C2896" s="833" t="s">
        <v>2230</v>
      </c>
      <c r="D2896" s="834" t="s">
        <v>4292</v>
      </c>
      <c r="E2896" s="835" t="s">
        <v>2260</v>
      </c>
      <c r="F2896" s="833" t="s">
        <v>2225</v>
      </c>
      <c r="G2896" s="833" t="s">
        <v>2342</v>
      </c>
      <c r="H2896" s="833" t="s">
        <v>650</v>
      </c>
      <c r="I2896" s="833" t="s">
        <v>1991</v>
      </c>
      <c r="J2896" s="833" t="s">
        <v>1013</v>
      </c>
      <c r="K2896" s="833" t="s">
        <v>1992</v>
      </c>
      <c r="L2896" s="836">
        <v>154.36000000000001</v>
      </c>
      <c r="M2896" s="836">
        <v>926.16000000000008</v>
      </c>
      <c r="N2896" s="833">
        <v>6</v>
      </c>
      <c r="O2896" s="837">
        <v>3</v>
      </c>
      <c r="P2896" s="836">
        <v>617.44000000000005</v>
      </c>
      <c r="Q2896" s="838">
        <v>0.66666666666666663</v>
      </c>
      <c r="R2896" s="833">
        <v>4</v>
      </c>
      <c r="S2896" s="838">
        <v>0.66666666666666663</v>
      </c>
      <c r="T2896" s="837">
        <v>1</v>
      </c>
      <c r="U2896" s="839">
        <v>0.33333333333333331</v>
      </c>
    </row>
    <row r="2897" spans="1:21" ht="14.45" customHeight="1" x14ac:dyDescent="0.2">
      <c r="A2897" s="832">
        <v>11</v>
      </c>
      <c r="B2897" s="833" t="s">
        <v>2224</v>
      </c>
      <c r="C2897" s="833" t="s">
        <v>2230</v>
      </c>
      <c r="D2897" s="834" t="s">
        <v>4292</v>
      </c>
      <c r="E2897" s="835" t="s">
        <v>2260</v>
      </c>
      <c r="F2897" s="833" t="s">
        <v>2225</v>
      </c>
      <c r="G2897" s="833" t="s">
        <v>2342</v>
      </c>
      <c r="H2897" s="833" t="s">
        <v>606</v>
      </c>
      <c r="I2897" s="833" t="s">
        <v>2343</v>
      </c>
      <c r="J2897" s="833" t="s">
        <v>1013</v>
      </c>
      <c r="K2897" s="833" t="s">
        <v>2344</v>
      </c>
      <c r="L2897" s="836">
        <v>225.06</v>
      </c>
      <c r="M2897" s="836">
        <v>225.06</v>
      </c>
      <c r="N2897" s="833">
        <v>1</v>
      </c>
      <c r="O2897" s="837">
        <v>1</v>
      </c>
      <c r="P2897" s="836">
        <v>225.06</v>
      </c>
      <c r="Q2897" s="838">
        <v>1</v>
      </c>
      <c r="R2897" s="833">
        <v>1</v>
      </c>
      <c r="S2897" s="838">
        <v>1</v>
      </c>
      <c r="T2897" s="837">
        <v>1</v>
      </c>
      <c r="U2897" s="839">
        <v>1</v>
      </c>
    </row>
    <row r="2898" spans="1:21" ht="14.45" customHeight="1" x14ac:dyDescent="0.2">
      <c r="A2898" s="832">
        <v>11</v>
      </c>
      <c r="B2898" s="833" t="s">
        <v>2224</v>
      </c>
      <c r="C2898" s="833" t="s">
        <v>2230</v>
      </c>
      <c r="D2898" s="834" t="s">
        <v>4292</v>
      </c>
      <c r="E2898" s="835" t="s">
        <v>2260</v>
      </c>
      <c r="F2898" s="833" t="s">
        <v>2225</v>
      </c>
      <c r="G2898" s="833" t="s">
        <v>2675</v>
      </c>
      <c r="H2898" s="833" t="s">
        <v>606</v>
      </c>
      <c r="I2898" s="833" t="s">
        <v>2676</v>
      </c>
      <c r="J2898" s="833" t="s">
        <v>847</v>
      </c>
      <c r="K2898" s="833" t="s">
        <v>848</v>
      </c>
      <c r="L2898" s="836">
        <v>107.27</v>
      </c>
      <c r="M2898" s="836">
        <v>214.54</v>
      </c>
      <c r="N2898" s="833">
        <v>2</v>
      </c>
      <c r="O2898" s="837">
        <v>1</v>
      </c>
      <c r="P2898" s="836">
        <v>214.54</v>
      </c>
      <c r="Q2898" s="838">
        <v>1</v>
      </c>
      <c r="R2898" s="833">
        <v>2</v>
      </c>
      <c r="S2898" s="838">
        <v>1</v>
      </c>
      <c r="T2898" s="837">
        <v>1</v>
      </c>
      <c r="U2898" s="839">
        <v>1</v>
      </c>
    </row>
    <row r="2899" spans="1:21" ht="14.45" customHeight="1" x14ac:dyDescent="0.2">
      <c r="A2899" s="832">
        <v>11</v>
      </c>
      <c r="B2899" s="833" t="s">
        <v>2224</v>
      </c>
      <c r="C2899" s="833" t="s">
        <v>2230</v>
      </c>
      <c r="D2899" s="834" t="s">
        <v>4292</v>
      </c>
      <c r="E2899" s="835" t="s">
        <v>2260</v>
      </c>
      <c r="F2899" s="833" t="s">
        <v>2225</v>
      </c>
      <c r="G2899" s="833" t="s">
        <v>4214</v>
      </c>
      <c r="H2899" s="833" t="s">
        <v>606</v>
      </c>
      <c r="I2899" s="833" t="s">
        <v>4215</v>
      </c>
      <c r="J2899" s="833" t="s">
        <v>4216</v>
      </c>
      <c r="K2899" s="833" t="s">
        <v>4217</v>
      </c>
      <c r="L2899" s="836">
        <v>0</v>
      </c>
      <c r="M2899" s="836">
        <v>0</v>
      </c>
      <c r="N2899" s="833">
        <v>1</v>
      </c>
      <c r="O2899" s="837">
        <v>1</v>
      </c>
      <c r="P2899" s="836">
        <v>0</v>
      </c>
      <c r="Q2899" s="838"/>
      <c r="R2899" s="833">
        <v>1</v>
      </c>
      <c r="S2899" s="838">
        <v>1</v>
      </c>
      <c r="T2899" s="837">
        <v>1</v>
      </c>
      <c r="U2899" s="839">
        <v>1</v>
      </c>
    </row>
    <row r="2900" spans="1:21" ht="14.45" customHeight="1" x14ac:dyDescent="0.2">
      <c r="A2900" s="832">
        <v>11</v>
      </c>
      <c r="B2900" s="833" t="s">
        <v>2224</v>
      </c>
      <c r="C2900" s="833" t="s">
        <v>2230</v>
      </c>
      <c r="D2900" s="834" t="s">
        <v>4292</v>
      </c>
      <c r="E2900" s="835" t="s">
        <v>2260</v>
      </c>
      <c r="F2900" s="833" t="s">
        <v>2226</v>
      </c>
      <c r="G2900" s="833" t="s">
        <v>2274</v>
      </c>
      <c r="H2900" s="833" t="s">
        <v>606</v>
      </c>
      <c r="I2900" s="833" t="s">
        <v>2413</v>
      </c>
      <c r="J2900" s="833" t="s">
        <v>2276</v>
      </c>
      <c r="K2900" s="833"/>
      <c r="L2900" s="836">
        <v>159.71</v>
      </c>
      <c r="M2900" s="836">
        <v>479.13</v>
      </c>
      <c r="N2900" s="833">
        <v>3</v>
      </c>
      <c r="O2900" s="837">
        <v>1</v>
      </c>
      <c r="P2900" s="836"/>
      <c r="Q2900" s="838">
        <v>0</v>
      </c>
      <c r="R2900" s="833"/>
      <c r="S2900" s="838">
        <v>0</v>
      </c>
      <c r="T2900" s="837"/>
      <c r="U2900" s="839">
        <v>0</v>
      </c>
    </row>
    <row r="2901" spans="1:21" ht="14.45" customHeight="1" x14ac:dyDescent="0.2">
      <c r="A2901" s="832">
        <v>11</v>
      </c>
      <c r="B2901" s="833" t="s">
        <v>2224</v>
      </c>
      <c r="C2901" s="833" t="s">
        <v>2230</v>
      </c>
      <c r="D2901" s="834" t="s">
        <v>4292</v>
      </c>
      <c r="E2901" s="835" t="s">
        <v>2260</v>
      </c>
      <c r="F2901" s="833" t="s">
        <v>2226</v>
      </c>
      <c r="G2901" s="833" t="s">
        <v>2274</v>
      </c>
      <c r="H2901" s="833" t="s">
        <v>606</v>
      </c>
      <c r="I2901" s="833" t="s">
        <v>2838</v>
      </c>
      <c r="J2901" s="833" t="s">
        <v>2276</v>
      </c>
      <c r="K2901" s="833"/>
      <c r="L2901" s="836">
        <v>0</v>
      </c>
      <c r="M2901" s="836">
        <v>0</v>
      </c>
      <c r="N2901" s="833">
        <v>1</v>
      </c>
      <c r="O2901" s="837">
        <v>1</v>
      </c>
      <c r="P2901" s="836">
        <v>0</v>
      </c>
      <c r="Q2901" s="838"/>
      <c r="R2901" s="833">
        <v>1</v>
      </c>
      <c r="S2901" s="838">
        <v>1</v>
      </c>
      <c r="T2901" s="837">
        <v>1</v>
      </c>
      <c r="U2901" s="839">
        <v>1</v>
      </c>
    </row>
    <row r="2902" spans="1:21" ht="14.45" customHeight="1" x14ac:dyDescent="0.2">
      <c r="A2902" s="832">
        <v>11</v>
      </c>
      <c r="B2902" s="833" t="s">
        <v>2224</v>
      </c>
      <c r="C2902" s="833" t="s">
        <v>2230</v>
      </c>
      <c r="D2902" s="834" t="s">
        <v>4292</v>
      </c>
      <c r="E2902" s="835" t="s">
        <v>2260</v>
      </c>
      <c r="F2902" s="833" t="s">
        <v>2227</v>
      </c>
      <c r="G2902" s="833" t="s">
        <v>2274</v>
      </c>
      <c r="H2902" s="833" t="s">
        <v>606</v>
      </c>
      <c r="I2902" s="833" t="s">
        <v>2365</v>
      </c>
      <c r="J2902" s="833" t="s">
        <v>2276</v>
      </c>
      <c r="K2902" s="833"/>
      <c r="L2902" s="836">
        <v>492.18</v>
      </c>
      <c r="M2902" s="836">
        <v>492.18</v>
      </c>
      <c r="N2902" s="833">
        <v>1</v>
      </c>
      <c r="O2902" s="837">
        <v>1</v>
      </c>
      <c r="P2902" s="836">
        <v>492.18</v>
      </c>
      <c r="Q2902" s="838">
        <v>1</v>
      </c>
      <c r="R2902" s="833">
        <v>1</v>
      </c>
      <c r="S2902" s="838">
        <v>1</v>
      </c>
      <c r="T2902" s="837">
        <v>1</v>
      </c>
      <c r="U2902" s="839">
        <v>1</v>
      </c>
    </row>
    <row r="2903" spans="1:21" ht="14.45" customHeight="1" x14ac:dyDescent="0.2">
      <c r="A2903" s="832">
        <v>11</v>
      </c>
      <c r="B2903" s="833" t="s">
        <v>2224</v>
      </c>
      <c r="C2903" s="833" t="s">
        <v>2230</v>
      </c>
      <c r="D2903" s="834" t="s">
        <v>4292</v>
      </c>
      <c r="E2903" s="835" t="s">
        <v>2260</v>
      </c>
      <c r="F2903" s="833" t="s">
        <v>2227</v>
      </c>
      <c r="G2903" s="833" t="s">
        <v>2274</v>
      </c>
      <c r="H2903" s="833" t="s">
        <v>606</v>
      </c>
      <c r="I2903" s="833" t="s">
        <v>2302</v>
      </c>
      <c r="J2903" s="833" t="s">
        <v>2276</v>
      </c>
      <c r="K2903" s="833"/>
      <c r="L2903" s="836">
        <v>748.12</v>
      </c>
      <c r="M2903" s="836">
        <v>2244.36</v>
      </c>
      <c r="N2903" s="833">
        <v>3</v>
      </c>
      <c r="O2903" s="837">
        <v>3</v>
      </c>
      <c r="P2903" s="836">
        <v>2244.36</v>
      </c>
      <c r="Q2903" s="838">
        <v>1</v>
      </c>
      <c r="R2903" s="833">
        <v>3</v>
      </c>
      <c r="S2903" s="838">
        <v>1</v>
      </c>
      <c r="T2903" s="837">
        <v>3</v>
      </c>
      <c r="U2903" s="839">
        <v>1</v>
      </c>
    </row>
    <row r="2904" spans="1:21" ht="14.45" customHeight="1" x14ac:dyDescent="0.2">
      <c r="A2904" s="832">
        <v>11</v>
      </c>
      <c r="B2904" s="833" t="s">
        <v>2224</v>
      </c>
      <c r="C2904" s="833" t="s">
        <v>2230</v>
      </c>
      <c r="D2904" s="834" t="s">
        <v>4292</v>
      </c>
      <c r="E2904" s="835" t="s">
        <v>2260</v>
      </c>
      <c r="F2904" s="833" t="s">
        <v>2227</v>
      </c>
      <c r="G2904" s="833" t="s">
        <v>2274</v>
      </c>
      <c r="H2904" s="833" t="s">
        <v>606</v>
      </c>
      <c r="I2904" s="833" t="s">
        <v>2270</v>
      </c>
      <c r="J2904" s="833" t="s">
        <v>2276</v>
      </c>
      <c r="K2904" s="833"/>
      <c r="L2904" s="836">
        <v>500</v>
      </c>
      <c r="M2904" s="836">
        <v>1500</v>
      </c>
      <c r="N2904" s="833">
        <v>3</v>
      </c>
      <c r="O2904" s="837">
        <v>3</v>
      </c>
      <c r="P2904" s="836">
        <v>1500</v>
      </c>
      <c r="Q2904" s="838">
        <v>1</v>
      </c>
      <c r="R2904" s="833">
        <v>3</v>
      </c>
      <c r="S2904" s="838">
        <v>1</v>
      </c>
      <c r="T2904" s="837">
        <v>3</v>
      </c>
      <c r="U2904" s="839">
        <v>1</v>
      </c>
    </row>
    <row r="2905" spans="1:21" ht="14.45" customHeight="1" x14ac:dyDescent="0.2">
      <c r="A2905" s="832">
        <v>11</v>
      </c>
      <c r="B2905" s="833" t="s">
        <v>2224</v>
      </c>
      <c r="C2905" s="833" t="s">
        <v>2230</v>
      </c>
      <c r="D2905" s="834" t="s">
        <v>4292</v>
      </c>
      <c r="E2905" s="835" t="s">
        <v>2260</v>
      </c>
      <c r="F2905" s="833" t="s">
        <v>2227</v>
      </c>
      <c r="G2905" s="833" t="s">
        <v>2274</v>
      </c>
      <c r="H2905" s="833" t="s">
        <v>606</v>
      </c>
      <c r="I2905" s="833" t="s">
        <v>2289</v>
      </c>
      <c r="J2905" s="833" t="s">
        <v>2276</v>
      </c>
      <c r="K2905" s="833"/>
      <c r="L2905" s="836">
        <v>971.25</v>
      </c>
      <c r="M2905" s="836">
        <v>4856.25</v>
      </c>
      <c r="N2905" s="833">
        <v>5</v>
      </c>
      <c r="O2905" s="837">
        <v>5</v>
      </c>
      <c r="P2905" s="836">
        <v>4856.25</v>
      </c>
      <c r="Q2905" s="838">
        <v>1</v>
      </c>
      <c r="R2905" s="833">
        <v>5</v>
      </c>
      <c r="S2905" s="838">
        <v>1</v>
      </c>
      <c r="T2905" s="837">
        <v>5</v>
      </c>
      <c r="U2905" s="839">
        <v>1</v>
      </c>
    </row>
    <row r="2906" spans="1:21" ht="14.45" customHeight="1" x14ac:dyDescent="0.2">
      <c r="A2906" s="832">
        <v>11</v>
      </c>
      <c r="B2906" s="833" t="s">
        <v>2224</v>
      </c>
      <c r="C2906" s="833" t="s">
        <v>2230</v>
      </c>
      <c r="D2906" s="834" t="s">
        <v>4292</v>
      </c>
      <c r="E2906" s="835" t="s">
        <v>2260</v>
      </c>
      <c r="F2906" s="833" t="s">
        <v>2227</v>
      </c>
      <c r="G2906" s="833" t="s">
        <v>2274</v>
      </c>
      <c r="H2906" s="833" t="s">
        <v>606</v>
      </c>
      <c r="I2906" s="833" t="s">
        <v>2345</v>
      </c>
      <c r="J2906" s="833" t="s">
        <v>2285</v>
      </c>
      <c r="K2906" s="833" t="s">
        <v>2352</v>
      </c>
      <c r="L2906" s="836">
        <v>200</v>
      </c>
      <c r="M2906" s="836">
        <v>400</v>
      </c>
      <c r="N2906" s="833">
        <v>2</v>
      </c>
      <c r="O2906" s="837">
        <v>1</v>
      </c>
      <c r="P2906" s="836">
        <v>400</v>
      </c>
      <c r="Q2906" s="838">
        <v>1</v>
      </c>
      <c r="R2906" s="833">
        <v>2</v>
      </c>
      <c r="S2906" s="838">
        <v>1</v>
      </c>
      <c r="T2906" s="837">
        <v>1</v>
      </c>
      <c r="U2906" s="839">
        <v>1</v>
      </c>
    </row>
    <row r="2907" spans="1:21" ht="14.45" customHeight="1" x14ac:dyDescent="0.2">
      <c r="A2907" s="832">
        <v>11</v>
      </c>
      <c r="B2907" s="833" t="s">
        <v>2224</v>
      </c>
      <c r="C2907" s="833" t="s">
        <v>2230</v>
      </c>
      <c r="D2907" s="834" t="s">
        <v>4292</v>
      </c>
      <c r="E2907" s="835" t="s">
        <v>2260</v>
      </c>
      <c r="F2907" s="833" t="s">
        <v>2227</v>
      </c>
      <c r="G2907" s="833" t="s">
        <v>2274</v>
      </c>
      <c r="H2907" s="833" t="s">
        <v>606</v>
      </c>
      <c r="I2907" s="833" t="s">
        <v>2345</v>
      </c>
      <c r="J2907" s="833" t="s">
        <v>2276</v>
      </c>
      <c r="K2907" s="833"/>
      <c r="L2907" s="836">
        <v>200</v>
      </c>
      <c r="M2907" s="836">
        <v>1600</v>
      </c>
      <c r="N2907" s="833">
        <v>8</v>
      </c>
      <c r="O2907" s="837">
        <v>4</v>
      </c>
      <c r="P2907" s="836">
        <v>1600</v>
      </c>
      <c r="Q2907" s="838">
        <v>1</v>
      </c>
      <c r="R2907" s="833">
        <v>8</v>
      </c>
      <c r="S2907" s="838">
        <v>1</v>
      </c>
      <c r="T2907" s="837">
        <v>4</v>
      </c>
      <c r="U2907" s="839">
        <v>1</v>
      </c>
    </row>
    <row r="2908" spans="1:21" ht="14.45" customHeight="1" x14ac:dyDescent="0.2">
      <c r="A2908" s="832">
        <v>11</v>
      </c>
      <c r="B2908" s="833" t="s">
        <v>2224</v>
      </c>
      <c r="C2908" s="833" t="s">
        <v>2230</v>
      </c>
      <c r="D2908" s="834" t="s">
        <v>4292</v>
      </c>
      <c r="E2908" s="835" t="s">
        <v>2260</v>
      </c>
      <c r="F2908" s="833" t="s">
        <v>2227</v>
      </c>
      <c r="G2908" s="833" t="s">
        <v>2274</v>
      </c>
      <c r="H2908" s="833" t="s">
        <v>606</v>
      </c>
      <c r="I2908" s="833" t="s">
        <v>2293</v>
      </c>
      <c r="J2908" s="833" t="s">
        <v>2276</v>
      </c>
      <c r="K2908" s="833"/>
      <c r="L2908" s="836">
        <v>278.75</v>
      </c>
      <c r="M2908" s="836">
        <v>2787.5</v>
      </c>
      <c r="N2908" s="833">
        <v>10</v>
      </c>
      <c r="O2908" s="837">
        <v>5</v>
      </c>
      <c r="P2908" s="836">
        <v>2787.5</v>
      </c>
      <c r="Q2908" s="838">
        <v>1</v>
      </c>
      <c r="R2908" s="833">
        <v>10</v>
      </c>
      <c r="S2908" s="838">
        <v>1</v>
      </c>
      <c r="T2908" s="837">
        <v>5</v>
      </c>
      <c r="U2908" s="839">
        <v>1</v>
      </c>
    </row>
    <row r="2909" spans="1:21" ht="14.45" customHeight="1" x14ac:dyDescent="0.2">
      <c r="A2909" s="832">
        <v>11</v>
      </c>
      <c r="B2909" s="833" t="s">
        <v>2224</v>
      </c>
      <c r="C2909" s="833" t="s">
        <v>2230</v>
      </c>
      <c r="D2909" s="834" t="s">
        <v>4292</v>
      </c>
      <c r="E2909" s="835" t="s">
        <v>2260</v>
      </c>
      <c r="F2909" s="833" t="s">
        <v>2227</v>
      </c>
      <c r="G2909" s="833" t="s">
        <v>2274</v>
      </c>
      <c r="H2909" s="833" t="s">
        <v>606</v>
      </c>
      <c r="I2909" s="833" t="s">
        <v>2724</v>
      </c>
      <c r="J2909" s="833" t="s">
        <v>2276</v>
      </c>
      <c r="K2909" s="833"/>
      <c r="L2909" s="836">
        <v>350</v>
      </c>
      <c r="M2909" s="836">
        <v>350</v>
      </c>
      <c r="N2909" s="833">
        <v>1</v>
      </c>
      <c r="O2909" s="837">
        <v>1</v>
      </c>
      <c r="P2909" s="836">
        <v>350</v>
      </c>
      <c r="Q2909" s="838">
        <v>1</v>
      </c>
      <c r="R2909" s="833">
        <v>1</v>
      </c>
      <c r="S2909" s="838">
        <v>1</v>
      </c>
      <c r="T2909" s="837">
        <v>1</v>
      </c>
      <c r="U2909" s="839">
        <v>1</v>
      </c>
    </row>
    <row r="2910" spans="1:21" ht="14.45" customHeight="1" x14ac:dyDescent="0.2">
      <c r="A2910" s="832">
        <v>11</v>
      </c>
      <c r="B2910" s="833" t="s">
        <v>2224</v>
      </c>
      <c r="C2910" s="833" t="s">
        <v>2230</v>
      </c>
      <c r="D2910" s="834" t="s">
        <v>4292</v>
      </c>
      <c r="E2910" s="835" t="s">
        <v>2260</v>
      </c>
      <c r="F2910" s="833" t="s">
        <v>2227</v>
      </c>
      <c r="G2910" s="833" t="s">
        <v>2274</v>
      </c>
      <c r="H2910" s="833" t="s">
        <v>606</v>
      </c>
      <c r="I2910" s="833" t="s">
        <v>2346</v>
      </c>
      <c r="J2910" s="833" t="s">
        <v>2276</v>
      </c>
      <c r="K2910" s="833"/>
      <c r="L2910" s="836">
        <v>1000</v>
      </c>
      <c r="M2910" s="836">
        <v>2000</v>
      </c>
      <c r="N2910" s="833">
        <v>2</v>
      </c>
      <c r="O2910" s="837">
        <v>2</v>
      </c>
      <c r="P2910" s="836">
        <v>2000</v>
      </c>
      <c r="Q2910" s="838">
        <v>1</v>
      </c>
      <c r="R2910" s="833">
        <v>2</v>
      </c>
      <c r="S2910" s="838">
        <v>1</v>
      </c>
      <c r="T2910" s="837">
        <v>2</v>
      </c>
      <c r="U2910" s="839">
        <v>1</v>
      </c>
    </row>
    <row r="2911" spans="1:21" ht="14.45" customHeight="1" x14ac:dyDescent="0.2">
      <c r="A2911" s="832">
        <v>11</v>
      </c>
      <c r="B2911" s="833" t="s">
        <v>2224</v>
      </c>
      <c r="C2911" s="833" t="s">
        <v>2230</v>
      </c>
      <c r="D2911" s="834" t="s">
        <v>4292</v>
      </c>
      <c r="E2911" s="835" t="s">
        <v>2260</v>
      </c>
      <c r="F2911" s="833" t="s">
        <v>2227</v>
      </c>
      <c r="G2911" s="833" t="s">
        <v>2274</v>
      </c>
      <c r="H2911" s="833" t="s">
        <v>606</v>
      </c>
      <c r="I2911" s="833" t="s">
        <v>2303</v>
      </c>
      <c r="J2911" s="833" t="s">
        <v>2276</v>
      </c>
      <c r="K2911" s="833"/>
      <c r="L2911" s="836">
        <v>500</v>
      </c>
      <c r="M2911" s="836">
        <v>500</v>
      </c>
      <c r="N2911" s="833">
        <v>1</v>
      </c>
      <c r="O2911" s="837">
        <v>1</v>
      </c>
      <c r="P2911" s="836"/>
      <c r="Q2911" s="838">
        <v>0</v>
      </c>
      <c r="R2911" s="833"/>
      <c r="S2911" s="838">
        <v>0</v>
      </c>
      <c r="T2911" s="837"/>
      <c r="U2911" s="839">
        <v>0</v>
      </c>
    </row>
    <row r="2912" spans="1:21" ht="14.45" customHeight="1" x14ac:dyDescent="0.2">
      <c r="A2912" s="832">
        <v>11</v>
      </c>
      <c r="B2912" s="833" t="s">
        <v>2224</v>
      </c>
      <c r="C2912" s="833" t="s">
        <v>2230</v>
      </c>
      <c r="D2912" s="834" t="s">
        <v>4292</v>
      </c>
      <c r="E2912" s="835" t="s">
        <v>2260</v>
      </c>
      <c r="F2912" s="833" t="s">
        <v>2227</v>
      </c>
      <c r="G2912" s="833" t="s">
        <v>2274</v>
      </c>
      <c r="H2912" s="833" t="s">
        <v>606</v>
      </c>
      <c r="I2912" s="833" t="s">
        <v>2486</v>
      </c>
      <c r="J2912" s="833" t="s">
        <v>2487</v>
      </c>
      <c r="K2912" s="833" t="s">
        <v>2488</v>
      </c>
      <c r="L2912" s="836">
        <v>0</v>
      </c>
      <c r="M2912" s="836">
        <v>0</v>
      </c>
      <c r="N2912" s="833">
        <v>10</v>
      </c>
      <c r="O2912" s="837">
        <v>10</v>
      </c>
      <c r="P2912" s="836"/>
      <c r="Q2912" s="838"/>
      <c r="R2912" s="833"/>
      <c r="S2912" s="838">
        <v>0</v>
      </c>
      <c r="T2912" s="837"/>
      <c r="U2912" s="839">
        <v>0</v>
      </c>
    </row>
    <row r="2913" spans="1:21" ht="14.45" customHeight="1" x14ac:dyDescent="0.2">
      <c r="A2913" s="832">
        <v>11</v>
      </c>
      <c r="B2913" s="833" t="s">
        <v>2224</v>
      </c>
      <c r="C2913" s="833" t="s">
        <v>2230</v>
      </c>
      <c r="D2913" s="834" t="s">
        <v>4292</v>
      </c>
      <c r="E2913" s="835" t="s">
        <v>2260</v>
      </c>
      <c r="F2913" s="833" t="s">
        <v>2227</v>
      </c>
      <c r="G2913" s="833" t="s">
        <v>2274</v>
      </c>
      <c r="H2913" s="833" t="s">
        <v>606</v>
      </c>
      <c r="I2913" s="833" t="s">
        <v>2281</v>
      </c>
      <c r="J2913" s="833" t="s">
        <v>2282</v>
      </c>
      <c r="K2913" s="833" t="s">
        <v>2283</v>
      </c>
      <c r="L2913" s="836">
        <v>249.55</v>
      </c>
      <c r="M2913" s="836">
        <v>1996.4</v>
      </c>
      <c r="N2913" s="833">
        <v>8</v>
      </c>
      <c r="O2913" s="837">
        <v>4</v>
      </c>
      <c r="P2913" s="836">
        <v>1497.3000000000002</v>
      </c>
      <c r="Q2913" s="838">
        <v>0.75000000000000011</v>
      </c>
      <c r="R2913" s="833">
        <v>6</v>
      </c>
      <c r="S2913" s="838">
        <v>0.75</v>
      </c>
      <c r="T2913" s="837">
        <v>3</v>
      </c>
      <c r="U2913" s="839">
        <v>0.75</v>
      </c>
    </row>
    <row r="2914" spans="1:21" ht="14.45" customHeight="1" x14ac:dyDescent="0.2">
      <c r="A2914" s="832">
        <v>11</v>
      </c>
      <c r="B2914" s="833" t="s">
        <v>2224</v>
      </c>
      <c r="C2914" s="833" t="s">
        <v>2230</v>
      </c>
      <c r="D2914" s="834" t="s">
        <v>4292</v>
      </c>
      <c r="E2914" s="835" t="s">
        <v>2260</v>
      </c>
      <c r="F2914" s="833" t="s">
        <v>2227</v>
      </c>
      <c r="G2914" s="833" t="s">
        <v>2274</v>
      </c>
      <c r="H2914" s="833" t="s">
        <v>606</v>
      </c>
      <c r="I2914" s="833" t="s">
        <v>2284</v>
      </c>
      <c r="J2914" s="833" t="s">
        <v>2285</v>
      </c>
      <c r="K2914" s="833" t="s">
        <v>2286</v>
      </c>
      <c r="L2914" s="836">
        <v>400.2</v>
      </c>
      <c r="M2914" s="836">
        <v>1200.5999999999999</v>
      </c>
      <c r="N2914" s="833">
        <v>3</v>
      </c>
      <c r="O2914" s="837">
        <v>2</v>
      </c>
      <c r="P2914" s="836">
        <v>1200.5999999999999</v>
      </c>
      <c r="Q2914" s="838">
        <v>1</v>
      </c>
      <c r="R2914" s="833">
        <v>3</v>
      </c>
      <c r="S2914" s="838">
        <v>1</v>
      </c>
      <c r="T2914" s="837">
        <v>2</v>
      </c>
      <c r="U2914" s="839">
        <v>1</v>
      </c>
    </row>
    <row r="2915" spans="1:21" ht="14.45" customHeight="1" x14ac:dyDescent="0.2">
      <c r="A2915" s="832">
        <v>11</v>
      </c>
      <c r="B2915" s="833" t="s">
        <v>2224</v>
      </c>
      <c r="C2915" s="833" t="s">
        <v>2230</v>
      </c>
      <c r="D2915" s="834" t="s">
        <v>4292</v>
      </c>
      <c r="E2915" s="835" t="s">
        <v>2260</v>
      </c>
      <c r="F2915" s="833" t="s">
        <v>2227</v>
      </c>
      <c r="G2915" s="833" t="s">
        <v>2274</v>
      </c>
      <c r="H2915" s="833" t="s">
        <v>606</v>
      </c>
      <c r="I2915" s="833" t="s">
        <v>3075</v>
      </c>
      <c r="J2915" s="833" t="s">
        <v>2350</v>
      </c>
      <c r="K2915" s="833" t="s">
        <v>2351</v>
      </c>
      <c r="L2915" s="836">
        <v>1000.5</v>
      </c>
      <c r="M2915" s="836">
        <v>1000.5</v>
      </c>
      <c r="N2915" s="833">
        <v>1</v>
      </c>
      <c r="O2915" s="837">
        <v>1</v>
      </c>
      <c r="P2915" s="836">
        <v>1000.5</v>
      </c>
      <c r="Q2915" s="838">
        <v>1</v>
      </c>
      <c r="R2915" s="833">
        <v>1</v>
      </c>
      <c r="S2915" s="838">
        <v>1</v>
      </c>
      <c r="T2915" s="837">
        <v>1</v>
      </c>
      <c r="U2915" s="839">
        <v>1</v>
      </c>
    </row>
    <row r="2916" spans="1:21" ht="14.45" customHeight="1" x14ac:dyDescent="0.2">
      <c r="A2916" s="832">
        <v>11</v>
      </c>
      <c r="B2916" s="833" t="s">
        <v>2224</v>
      </c>
      <c r="C2916" s="833" t="s">
        <v>2230</v>
      </c>
      <c r="D2916" s="834" t="s">
        <v>4292</v>
      </c>
      <c r="E2916" s="835" t="s">
        <v>2260</v>
      </c>
      <c r="F2916" s="833" t="s">
        <v>2227</v>
      </c>
      <c r="G2916" s="833" t="s">
        <v>2269</v>
      </c>
      <c r="H2916" s="833" t="s">
        <v>606</v>
      </c>
      <c r="I2916" s="833" t="s">
        <v>2325</v>
      </c>
      <c r="J2916" s="833" t="s">
        <v>2326</v>
      </c>
      <c r="K2916" s="833" t="s">
        <v>2327</v>
      </c>
      <c r="L2916" s="836">
        <v>350</v>
      </c>
      <c r="M2916" s="836">
        <v>700</v>
      </c>
      <c r="N2916" s="833">
        <v>2</v>
      </c>
      <c r="O2916" s="837">
        <v>2</v>
      </c>
      <c r="P2916" s="836">
        <v>700</v>
      </c>
      <c r="Q2916" s="838">
        <v>1</v>
      </c>
      <c r="R2916" s="833">
        <v>2</v>
      </c>
      <c r="S2916" s="838">
        <v>1</v>
      </c>
      <c r="T2916" s="837">
        <v>2</v>
      </c>
      <c r="U2916" s="839">
        <v>1</v>
      </c>
    </row>
    <row r="2917" spans="1:21" ht="14.45" customHeight="1" x14ac:dyDescent="0.2">
      <c r="A2917" s="832">
        <v>11</v>
      </c>
      <c r="B2917" s="833" t="s">
        <v>2224</v>
      </c>
      <c r="C2917" s="833" t="s">
        <v>2230</v>
      </c>
      <c r="D2917" s="834" t="s">
        <v>4292</v>
      </c>
      <c r="E2917" s="835" t="s">
        <v>2260</v>
      </c>
      <c r="F2917" s="833" t="s">
        <v>2227</v>
      </c>
      <c r="G2917" s="833" t="s">
        <v>2269</v>
      </c>
      <c r="H2917" s="833" t="s">
        <v>606</v>
      </c>
      <c r="I2917" s="833" t="s">
        <v>2270</v>
      </c>
      <c r="J2917" s="833" t="s">
        <v>2271</v>
      </c>
      <c r="K2917" s="833" t="s">
        <v>2272</v>
      </c>
      <c r="L2917" s="836">
        <v>500</v>
      </c>
      <c r="M2917" s="836">
        <v>500</v>
      </c>
      <c r="N2917" s="833">
        <v>1</v>
      </c>
      <c r="O2917" s="837">
        <v>1</v>
      </c>
      <c r="P2917" s="836">
        <v>500</v>
      </c>
      <c r="Q2917" s="838">
        <v>1</v>
      </c>
      <c r="R2917" s="833">
        <v>1</v>
      </c>
      <c r="S2917" s="838">
        <v>1</v>
      </c>
      <c r="T2917" s="837">
        <v>1</v>
      </c>
      <c r="U2917" s="839">
        <v>1</v>
      </c>
    </row>
    <row r="2918" spans="1:21" ht="14.45" customHeight="1" x14ac:dyDescent="0.2">
      <c r="A2918" s="832">
        <v>11</v>
      </c>
      <c r="B2918" s="833" t="s">
        <v>2224</v>
      </c>
      <c r="C2918" s="833" t="s">
        <v>2230</v>
      </c>
      <c r="D2918" s="834" t="s">
        <v>4292</v>
      </c>
      <c r="E2918" s="835" t="s">
        <v>2260</v>
      </c>
      <c r="F2918" s="833" t="s">
        <v>2227</v>
      </c>
      <c r="G2918" s="833" t="s">
        <v>2269</v>
      </c>
      <c r="H2918" s="833" t="s">
        <v>606</v>
      </c>
      <c r="I2918" s="833" t="s">
        <v>2473</v>
      </c>
      <c r="J2918" s="833" t="s">
        <v>2474</v>
      </c>
      <c r="K2918" s="833" t="s">
        <v>2475</v>
      </c>
      <c r="L2918" s="836">
        <v>180</v>
      </c>
      <c r="M2918" s="836">
        <v>540</v>
      </c>
      <c r="N2918" s="833">
        <v>3</v>
      </c>
      <c r="O2918" s="837">
        <v>3</v>
      </c>
      <c r="P2918" s="836">
        <v>540</v>
      </c>
      <c r="Q2918" s="838">
        <v>1</v>
      </c>
      <c r="R2918" s="833">
        <v>3</v>
      </c>
      <c r="S2918" s="838">
        <v>1</v>
      </c>
      <c r="T2918" s="837">
        <v>3</v>
      </c>
      <c r="U2918" s="839">
        <v>1</v>
      </c>
    </row>
    <row r="2919" spans="1:21" ht="14.45" customHeight="1" x14ac:dyDescent="0.2">
      <c r="A2919" s="832">
        <v>11</v>
      </c>
      <c r="B2919" s="833" t="s">
        <v>2224</v>
      </c>
      <c r="C2919" s="833" t="s">
        <v>2230</v>
      </c>
      <c r="D2919" s="834" t="s">
        <v>4292</v>
      </c>
      <c r="E2919" s="835" t="s">
        <v>2260</v>
      </c>
      <c r="F2919" s="833" t="s">
        <v>2227</v>
      </c>
      <c r="G2919" s="833" t="s">
        <v>2269</v>
      </c>
      <c r="H2919" s="833" t="s">
        <v>606</v>
      </c>
      <c r="I2919" s="833" t="s">
        <v>4218</v>
      </c>
      <c r="J2919" s="833" t="s">
        <v>4219</v>
      </c>
      <c r="K2919" s="833" t="s">
        <v>4220</v>
      </c>
      <c r="L2919" s="836">
        <v>409.87</v>
      </c>
      <c r="M2919" s="836">
        <v>409.87</v>
      </c>
      <c r="N2919" s="833">
        <v>1</v>
      </c>
      <c r="O2919" s="837">
        <v>1</v>
      </c>
      <c r="P2919" s="836">
        <v>409.87</v>
      </c>
      <c r="Q2919" s="838">
        <v>1</v>
      </c>
      <c r="R2919" s="833">
        <v>1</v>
      </c>
      <c r="S2919" s="838">
        <v>1</v>
      </c>
      <c r="T2919" s="837">
        <v>1</v>
      </c>
      <c r="U2919" s="839">
        <v>1</v>
      </c>
    </row>
    <row r="2920" spans="1:21" ht="14.45" customHeight="1" x14ac:dyDescent="0.2">
      <c r="A2920" s="832">
        <v>11</v>
      </c>
      <c r="B2920" s="833" t="s">
        <v>2224</v>
      </c>
      <c r="C2920" s="833" t="s">
        <v>2230</v>
      </c>
      <c r="D2920" s="834" t="s">
        <v>4292</v>
      </c>
      <c r="E2920" s="835" t="s">
        <v>2260</v>
      </c>
      <c r="F2920" s="833" t="s">
        <v>2227</v>
      </c>
      <c r="G2920" s="833" t="s">
        <v>2269</v>
      </c>
      <c r="H2920" s="833" t="s">
        <v>606</v>
      </c>
      <c r="I2920" s="833" t="s">
        <v>2505</v>
      </c>
      <c r="J2920" s="833" t="s">
        <v>2506</v>
      </c>
      <c r="K2920" s="833" t="s">
        <v>2507</v>
      </c>
      <c r="L2920" s="836">
        <v>600</v>
      </c>
      <c r="M2920" s="836">
        <v>600</v>
      </c>
      <c r="N2920" s="833">
        <v>1</v>
      </c>
      <c r="O2920" s="837">
        <v>1</v>
      </c>
      <c r="P2920" s="836">
        <v>600</v>
      </c>
      <c r="Q2920" s="838">
        <v>1</v>
      </c>
      <c r="R2920" s="833">
        <v>1</v>
      </c>
      <c r="S2920" s="838">
        <v>1</v>
      </c>
      <c r="T2920" s="837">
        <v>1</v>
      </c>
      <c r="U2920" s="839">
        <v>1</v>
      </c>
    </row>
    <row r="2921" spans="1:21" ht="14.45" customHeight="1" x14ac:dyDescent="0.2">
      <c r="A2921" s="832">
        <v>11</v>
      </c>
      <c r="B2921" s="833" t="s">
        <v>2224</v>
      </c>
      <c r="C2921" s="833" t="s">
        <v>2230</v>
      </c>
      <c r="D2921" s="834" t="s">
        <v>4292</v>
      </c>
      <c r="E2921" s="835" t="s">
        <v>2260</v>
      </c>
      <c r="F2921" s="833" t="s">
        <v>2227</v>
      </c>
      <c r="G2921" s="833" t="s">
        <v>2269</v>
      </c>
      <c r="H2921" s="833" t="s">
        <v>606</v>
      </c>
      <c r="I2921" s="833" t="s">
        <v>2508</v>
      </c>
      <c r="J2921" s="833" t="s">
        <v>2509</v>
      </c>
      <c r="K2921" s="833" t="s">
        <v>2510</v>
      </c>
      <c r="L2921" s="836">
        <v>3200</v>
      </c>
      <c r="M2921" s="836">
        <v>6400</v>
      </c>
      <c r="N2921" s="833">
        <v>2</v>
      </c>
      <c r="O2921" s="837">
        <v>1</v>
      </c>
      <c r="P2921" s="836">
        <v>6400</v>
      </c>
      <c r="Q2921" s="838">
        <v>1</v>
      </c>
      <c r="R2921" s="833">
        <v>2</v>
      </c>
      <c r="S2921" s="838">
        <v>1</v>
      </c>
      <c r="T2921" s="837">
        <v>1</v>
      </c>
      <c r="U2921" s="839">
        <v>1</v>
      </c>
    </row>
    <row r="2922" spans="1:21" ht="14.45" customHeight="1" x14ac:dyDescent="0.2">
      <c r="A2922" s="832">
        <v>11</v>
      </c>
      <c r="B2922" s="833" t="s">
        <v>2224</v>
      </c>
      <c r="C2922" s="833" t="s">
        <v>2230</v>
      </c>
      <c r="D2922" s="834" t="s">
        <v>4292</v>
      </c>
      <c r="E2922" s="835" t="s">
        <v>2260</v>
      </c>
      <c r="F2922" s="833" t="s">
        <v>2227</v>
      </c>
      <c r="G2922" s="833" t="s">
        <v>2292</v>
      </c>
      <c r="H2922" s="833" t="s">
        <v>606</v>
      </c>
      <c r="I2922" s="833" t="s">
        <v>2523</v>
      </c>
      <c r="J2922" s="833" t="s">
        <v>2524</v>
      </c>
      <c r="K2922" s="833" t="s">
        <v>2525</v>
      </c>
      <c r="L2922" s="836">
        <v>950</v>
      </c>
      <c r="M2922" s="836">
        <v>950</v>
      </c>
      <c r="N2922" s="833">
        <v>1</v>
      </c>
      <c r="O2922" s="837">
        <v>1</v>
      </c>
      <c r="P2922" s="836"/>
      <c r="Q2922" s="838">
        <v>0</v>
      </c>
      <c r="R2922" s="833"/>
      <c r="S2922" s="838">
        <v>0</v>
      </c>
      <c r="T2922" s="837"/>
      <c r="U2922" s="839">
        <v>0</v>
      </c>
    </row>
    <row r="2923" spans="1:21" ht="14.45" customHeight="1" x14ac:dyDescent="0.2">
      <c r="A2923" s="832">
        <v>11</v>
      </c>
      <c r="B2923" s="833" t="s">
        <v>2224</v>
      </c>
      <c r="C2923" s="833" t="s">
        <v>2230</v>
      </c>
      <c r="D2923" s="834" t="s">
        <v>4292</v>
      </c>
      <c r="E2923" s="835" t="s">
        <v>2260</v>
      </c>
      <c r="F2923" s="833" t="s">
        <v>2227</v>
      </c>
      <c r="G2923" s="833" t="s">
        <v>2292</v>
      </c>
      <c r="H2923" s="833" t="s">
        <v>606</v>
      </c>
      <c r="I2923" s="833" t="s">
        <v>2345</v>
      </c>
      <c r="J2923" s="833" t="s">
        <v>2285</v>
      </c>
      <c r="K2923" s="833" t="s">
        <v>2352</v>
      </c>
      <c r="L2923" s="836">
        <v>200</v>
      </c>
      <c r="M2923" s="836">
        <v>400</v>
      </c>
      <c r="N2923" s="833">
        <v>2</v>
      </c>
      <c r="O2923" s="837">
        <v>1</v>
      </c>
      <c r="P2923" s="836">
        <v>400</v>
      </c>
      <c r="Q2923" s="838">
        <v>1</v>
      </c>
      <c r="R2923" s="833">
        <v>2</v>
      </c>
      <c r="S2923" s="838">
        <v>1</v>
      </c>
      <c r="T2923" s="837">
        <v>1</v>
      </c>
      <c r="U2923" s="839">
        <v>1</v>
      </c>
    </row>
    <row r="2924" spans="1:21" ht="14.45" customHeight="1" x14ac:dyDescent="0.2">
      <c r="A2924" s="832">
        <v>11</v>
      </c>
      <c r="B2924" s="833" t="s">
        <v>2224</v>
      </c>
      <c r="C2924" s="833" t="s">
        <v>2230</v>
      </c>
      <c r="D2924" s="834" t="s">
        <v>4292</v>
      </c>
      <c r="E2924" s="835" t="s">
        <v>2260</v>
      </c>
      <c r="F2924" s="833" t="s">
        <v>2227</v>
      </c>
      <c r="G2924" s="833" t="s">
        <v>2292</v>
      </c>
      <c r="H2924" s="833" t="s">
        <v>606</v>
      </c>
      <c r="I2924" s="833" t="s">
        <v>2293</v>
      </c>
      <c r="J2924" s="833" t="s">
        <v>2294</v>
      </c>
      <c r="K2924" s="833" t="s">
        <v>2295</v>
      </c>
      <c r="L2924" s="836">
        <v>278.75</v>
      </c>
      <c r="M2924" s="836">
        <v>1951.25</v>
      </c>
      <c r="N2924" s="833">
        <v>7</v>
      </c>
      <c r="O2924" s="837">
        <v>4</v>
      </c>
      <c r="P2924" s="836">
        <v>1951.25</v>
      </c>
      <c r="Q2924" s="838">
        <v>1</v>
      </c>
      <c r="R2924" s="833">
        <v>7</v>
      </c>
      <c r="S2924" s="838">
        <v>1</v>
      </c>
      <c r="T2924" s="837">
        <v>4</v>
      </c>
      <c r="U2924" s="839">
        <v>1</v>
      </c>
    </row>
    <row r="2925" spans="1:21" ht="14.45" customHeight="1" x14ac:dyDescent="0.2">
      <c r="A2925" s="832">
        <v>11</v>
      </c>
      <c r="B2925" s="833" t="s">
        <v>2224</v>
      </c>
      <c r="C2925" s="833" t="s">
        <v>2230</v>
      </c>
      <c r="D2925" s="834" t="s">
        <v>4292</v>
      </c>
      <c r="E2925" s="835" t="s">
        <v>2260</v>
      </c>
      <c r="F2925" s="833" t="s">
        <v>2227</v>
      </c>
      <c r="G2925" s="833" t="s">
        <v>2552</v>
      </c>
      <c r="H2925" s="833" t="s">
        <v>606</v>
      </c>
      <c r="I2925" s="833" t="s">
        <v>2761</v>
      </c>
      <c r="J2925" s="833" t="s">
        <v>2762</v>
      </c>
      <c r="K2925" s="833" t="s">
        <v>2763</v>
      </c>
      <c r="L2925" s="836">
        <v>1659.44</v>
      </c>
      <c r="M2925" s="836">
        <v>3318.88</v>
      </c>
      <c r="N2925" s="833">
        <v>2</v>
      </c>
      <c r="O2925" s="837">
        <v>2</v>
      </c>
      <c r="P2925" s="836">
        <v>3318.88</v>
      </c>
      <c r="Q2925" s="838">
        <v>1</v>
      </c>
      <c r="R2925" s="833">
        <v>2</v>
      </c>
      <c r="S2925" s="838">
        <v>1</v>
      </c>
      <c r="T2925" s="837">
        <v>2</v>
      </c>
      <c r="U2925" s="839">
        <v>1</v>
      </c>
    </row>
    <row r="2926" spans="1:21" ht="14.45" customHeight="1" x14ac:dyDescent="0.2">
      <c r="A2926" s="832">
        <v>11</v>
      </c>
      <c r="B2926" s="833" t="s">
        <v>2224</v>
      </c>
      <c r="C2926" s="833" t="s">
        <v>2230</v>
      </c>
      <c r="D2926" s="834" t="s">
        <v>4292</v>
      </c>
      <c r="E2926" s="835" t="s">
        <v>2268</v>
      </c>
      <c r="F2926" s="833" t="s">
        <v>2225</v>
      </c>
      <c r="G2926" s="833" t="s">
        <v>2375</v>
      </c>
      <c r="H2926" s="833" t="s">
        <v>606</v>
      </c>
      <c r="I2926" s="833" t="s">
        <v>2376</v>
      </c>
      <c r="J2926" s="833" t="s">
        <v>2377</v>
      </c>
      <c r="K2926" s="833" t="s">
        <v>2378</v>
      </c>
      <c r="L2926" s="836">
        <v>159.71</v>
      </c>
      <c r="M2926" s="836">
        <v>479.13</v>
      </c>
      <c r="N2926" s="833">
        <v>3</v>
      </c>
      <c r="O2926" s="837">
        <v>1</v>
      </c>
      <c r="P2926" s="836"/>
      <c r="Q2926" s="838">
        <v>0</v>
      </c>
      <c r="R2926" s="833"/>
      <c r="S2926" s="838">
        <v>0</v>
      </c>
      <c r="T2926" s="837"/>
      <c r="U2926" s="839">
        <v>0</v>
      </c>
    </row>
    <row r="2927" spans="1:21" ht="14.45" customHeight="1" x14ac:dyDescent="0.2">
      <c r="A2927" s="832">
        <v>11</v>
      </c>
      <c r="B2927" s="833" t="s">
        <v>2224</v>
      </c>
      <c r="C2927" s="833" t="s">
        <v>2230</v>
      </c>
      <c r="D2927" s="834" t="s">
        <v>4292</v>
      </c>
      <c r="E2927" s="835" t="s">
        <v>2268</v>
      </c>
      <c r="F2927" s="833" t="s">
        <v>2225</v>
      </c>
      <c r="G2927" s="833" t="s">
        <v>3488</v>
      </c>
      <c r="H2927" s="833" t="s">
        <v>606</v>
      </c>
      <c r="I2927" s="833" t="s">
        <v>3489</v>
      </c>
      <c r="J2927" s="833" t="s">
        <v>3490</v>
      </c>
      <c r="K2927" s="833" t="s">
        <v>3491</v>
      </c>
      <c r="L2927" s="836">
        <v>736.33</v>
      </c>
      <c r="M2927" s="836">
        <v>1472.66</v>
      </c>
      <c r="N2927" s="833">
        <v>2</v>
      </c>
      <c r="O2927" s="837">
        <v>1</v>
      </c>
      <c r="P2927" s="836">
        <v>1472.66</v>
      </c>
      <c r="Q2927" s="838">
        <v>1</v>
      </c>
      <c r="R2927" s="833">
        <v>2</v>
      </c>
      <c r="S2927" s="838">
        <v>1</v>
      </c>
      <c r="T2927" s="837">
        <v>1</v>
      </c>
      <c r="U2927" s="839">
        <v>1</v>
      </c>
    </row>
    <row r="2928" spans="1:21" ht="14.45" customHeight="1" x14ac:dyDescent="0.2">
      <c r="A2928" s="832">
        <v>11</v>
      </c>
      <c r="B2928" s="833" t="s">
        <v>2224</v>
      </c>
      <c r="C2928" s="833" t="s">
        <v>2230</v>
      </c>
      <c r="D2928" s="834" t="s">
        <v>4292</v>
      </c>
      <c r="E2928" s="835" t="s">
        <v>2268</v>
      </c>
      <c r="F2928" s="833" t="s">
        <v>2225</v>
      </c>
      <c r="G2928" s="833" t="s">
        <v>2328</v>
      </c>
      <c r="H2928" s="833" t="s">
        <v>650</v>
      </c>
      <c r="I2928" s="833" t="s">
        <v>1880</v>
      </c>
      <c r="J2928" s="833" t="s">
        <v>989</v>
      </c>
      <c r="K2928" s="833" t="s">
        <v>1029</v>
      </c>
      <c r="L2928" s="836">
        <v>96.04</v>
      </c>
      <c r="M2928" s="836">
        <v>96.04</v>
      </c>
      <c r="N2928" s="833">
        <v>1</v>
      </c>
      <c r="O2928" s="837">
        <v>0.5</v>
      </c>
      <c r="P2928" s="836"/>
      <c r="Q2928" s="838">
        <v>0</v>
      </c>
      <c r="R2928" s="833"/>
      <c r="S2928" s="838">
        <v>0</v>
      </c>
      <c r="T2928" s="837"/>
      <c r="U2928" s="839">
        <v>0</v>
      </c>
    </row>
    <row r="2929" spans="1:21" ht="14.45" customHeight="1" x14ac:dyDescent="0.2">
      <c r="A2929" s="832">
        <v>11</v>
      </c>
      <c r="B2929" s="833" t="s">
        <v>2224</v>
      </c>
      <c r="C2929" s="833" t="s">
        <v>2230</v>
      </c>
      <c r="D2929" s="834" t="s">
        <v>4292</v>
      </c>
      <c r="E2929" s="835" t="s">
        <v>2268</v>
      </c>
      <c r="F2929" s="833" t="s">
        <v>2225</v>
      </c>
      <c r="G2929" s="833" t="s">
        <v>2328</v>
      </c>
      <c r="H2929" s="833" t="s">
        <v>606</v>
      </c>
      <c r="I2929" s="833" t="s">
        <v>2363</v>
      </c>
      <c r="J2929" s="833" t="s">
        <v>989</v>
      </c>
      <c r="K2929" s="833" t="s">
        <v>2364</v>
      </c>
      <c r="L2929" s="836">
        <v>153.65</v>
      </c>
      <c r="M2929" s="836">
        <v>460.95000000000005</v>
      </c>
      <c r="N2929" s="833">
        <v>3</v>
      </c>
      <c r="O2929" s="837">
        <v>2</v>
      </c>
      <c r="P2929" s="836">
        <v>460.95000000000005</v>
      </c>
      <c r="Q2929" s="838">
        <v>1</v>
      </c>
      <c r="R2929" s="833">
        <v>3</v>
      </c>
      <c r="S2929" s="838">
        <v>1</v>
      </c>
      <c r="T2929" s="837">
        <v>2</v>
      </c>
      <c r="U2929" s="839">
        <v>1</v>
      </c>
    </row>
    <row r="2930" spans="1:21" ht="14.45" customHeight="1" x14ac:dyDescent="0.2">
      <c r="A2930" s="832">
        <v>11</v>
      </c>
      <c r="B2930" s="833" t="s">
        <v>2224</v>
      </c>
      <c r="C2930" s="833" t="s">
        <v>2230</v>
      </c>
      <c r="D2930" s="834" t="s">
        <v>4292</v>
      </c>
      <c r="E2930" s="835" t="s">
        <v>2268</v>
      </c>
      <c r="F2930" s="833" t="s">
        <v>2225</v>
      </c>
      <c r="G2930" s="833" t="s">
        <v>2328</v>
      </c>
      <c r="H2930" s="833" t="s">
        <v>606</v>
      </c>
      <c r="I2930" s="833" t="s">
        <v>2861</v>
      </c>
      <c r="J2930" s="833" t="s">
        <v>989</v>
      </c>
      <c r="K2930" s="833" t="s">
        <v>990</v>
      </c>
      <c r="L2930" s="836">
        <v>134.44999999999999</v>
      </c>
      <c r="M2930" s="836">
        <v>268.89999999999998</v>
      </c>
      <c r="N2930" s="833">
        <v>2</v>
      </c>
      <c r="O2930" s="837">
        <v>1.5</v>
      </c>
      <c r="P2930" s="836"/>
      <c r="Q2930" s="838">
        <v>0</v>
      </c>
      <c r="R2930" s="833"/>
      <c r="S2930" s="838">
        <v>0</v>
      </c>
      <c r="T2930" s="837"/>
      <c r="U2930" s="839">
        <v>0</v>
      </c>
    </row>
    <row r="2931" spans="1:21" ht="14.45" customHeight="1" x14ac:dyDescent="0.2">
      <c r="A2931" s="832">
        <v>11</v>
      </c>
      <c r="B2931" s="833" t="s">
        <v>2224</v>
      </c>
      <c r="C2931" s="833" t="s">
        <v>2230</v>
      </c>
      <c r="D2931" s="834" t="s">
        <v>4292</v>
      </c>
      <c r="E2931" s="835" t="s">
        <v>2268</v>
      </c>
      <c r="F2931" s="833" t="s">
        <v>2225</v>
      </c>
      <c r="G2931" s="833" t="s">
        <v>2381</v>
      </c>
      <c r="H2931" s="833" t="s">
        <v>606</v>
      </c>
      <c r="I2931" s="833" t="s">
        <v>2382</v>
      </c>
      <c r="J2931" s="833" t="s">
        <v>2383</v>
      </c>
      <c r="K2931" s="833" t="s">
        <v>2384</v>
      </c>
      <c r="L2931" s="836">
        <v>52.87</v>
      </c>
      <c r="M2931" s="836">
        <v>264.34999999999997</v>
      </c>
      <c r="N2931" s="833">
        <v>5</v>
      </c>
      <c r="O2931" s="837">
        <v>5</v>
      </c>
      <c r="P2931" s="836">
        <v>105.74</v>
      </c>
      <c r="Q2931" s="838">
        <v>0.4</v>
      </c>
      <c r="R2931" s="833">
        <v>2</v>
      </c>
      <c r="S2931" s="838">
        <v>0.4</v>
      </c>
      <c r="T2931" s="837">
        <v>2</v>
      </c>
      <c r="U2931" s="839">
        <v>0.4</v>
      </c>
    </row>
    <row r="2932" spans="1:21" ht="14.45" customHeight="1" x14ac:dyDescent="0.2">
      <c r="A2932" s="832">
        <v>11</v>
      </c>
      <c r="B2932" s="833" t="s">
        <v>2224</v>
      </c>
      <c r="C2932" s="833" t="s">
        <v>2230</v>
      </c>
      <c r="D2932" s="834" t="s">
        <v>4292</v>
      </c>
      <c r="E2932" s="835" t="s">
        <v>2268</v>
      </c>
      <c r="F2932" s="833" t="s">
        <v>2225</v>
      </c>
      <c r="G2932" s="833" t="s">
        <v>3226</v>
      </c>
      <c r="H2932" s="833" t="s">
        <v>606</v>
      </c>
      <c r="I2932" s="833" t="s">
        <v>4221</v>
      </c>
      <c r="J2932" s="833" t="s">
        <v>692</v>
      </c>
      <c r="K2932" s="833" t="s">
        <v>4222</v>
      </c>
      <c r="L2932" s="836">
        <v>736.33</v>
      </c>
      <c r="M2932" s="836">
        <v>22826.23</v>
      </c>
      <c r="N2932" s="833">
        <v>31</v>
      </c>
      <c r="O2932" s="837">
        <v>1</v>
      </c>
      <c r="P2932" s="836">
        <v>22826.23</v>
      </c>
      <c r="Q2932" s="838">
        <v>1</v>
      </c>
      <c r="R2932" s="833">
        <v>31</v>
      </c>
      <c r="S2932" s="838">
        <v>1</v>
      </c>
      <c r="T2932" s="837">
        <v>1</v>
      </c>
      <c r="U2932" s="839">
        <v>1</v>
      </c>
    </row>
    <row r="2933" spans="1:21" ht="14.45" customHeight="1" x14ac:dyDescent="0.2">
      <c r="A2933" s="832">
        <v>11</v>
      </c>
      <c r="B2933" s="833" t="s">
        <v>2224</v>
      </c>
      <c r="C2933" s="833" t="s">
        <v>2230</v>
      </c>
      <c r="D2933" s="834" t="s">
        <v>4292</v>
      </c>
      <c r="E2933" s="835" t="s">
        <v>2268</v>
      </c>
      <c r="F2933" s="833" t="s">
        <v>2225</v>
      </c>
      <c r="G2933" s="833" t="s">
        <v>2587</v>
      </c>
      <c r="H2933" s="833" t="s">
        <v>606</v>
      </c>
      <c r="I2933" s="833" t="s">
        <v>2772</v>
      </c>
      <c r="J2933" s="833" t="s">
        <v>2773</v>
      </c>
      <c r="K2933" s="833" t="s">
        <v>2774</v>
      </c>
      <c r="L2933" s="836">
        <v>106.47</v>
      </c>
      <c r="M2933" s="836">
        <v>212.94</v>
      </c>
      <c r="N2933" s="833">
        <v>2</v>
      </c>
      <c r="O2933" s="837">
        <v>1</v>
      </c>
      <c r="P2933" s="836"/>
      <c r="Q2933" s="838">
        <v>0</v>
      </c>
      <c r="R2933" s="833"/>
      <c r="S2933" s="838">
        <v>0</v>
      </c>
      <c r="T2933" s="837"/>
      <c r="U2933" s="839">
        <v>0</v>
      </c>
    </row>
    <row r="2934" spans="1:21" ht="14.45" customHeight="1" x14ac:dyDescent="0.2">
      <c r="A2934" s="832">
        <v>11</v>
      </c>
      <c r="B2934" s="833" t="s">
        <v>2224</v>
      </c>
      <c r="C2934" s="833" t="s">
        <v>2230</v>
      </c>
      <c r="D2934" s="834" t="s">
        <v>4292</v>
      </c>
      <c r="E2934" s="835" t="s">
        <v>2268</v>
      </c>
      <c r="F2934" s="833" t="s">
        <v>2225</v>
      </c>
      <c r="G2934" s="833" t="s">
        <v>2412</v>
      </c>
      <c r="H2934" s="833" t="s">
        <v>606</v>
      </c>
      <c r="I2934" s="833" t="s">
        <v>2413</v>
      </c>
      <c r="J2934" s="833" t="s">
        <v>2414</v>
      </c>
      <c r="K2934" s="833" t="s">
        <v>2415</v>
      </c>
      <c r="L2934" s="836">
        <v>159.71</v>
      </c>
      <c r="M2934" s="836">
        <v>479.13</v>
      </c>
      <c r="N2934" s="833">
        <v>3</v>
      </c>
      <c r="O2934" s="837">
        <v>1</v>
      </c>
      <c r="P2934" s="836"/>
      <c r="Q2934" s="838">
        <v>0</v>
      </c>
      <c r="R2934" s="833"/>
      <c r="S2934" s="838">
        <v>0</v>
      </c>
      <c r="T2934" s="837"/>
      <c r="U2934" s="839">
        <v>0</v>
      </c>
    </row>
    <row r="2935" spans="1:21" ht="14.45" customHeight="1" x14ac:dyDescent="0.2">
      <c r="A2935" s="832">
        <v>11</v>
      </c>
      <c r="B2935" s="833" t="s">
        <v>2224</v>
      </c>
      <c r="C2935" s="833" t="s">
        <v>2230</v>
      </c>
      <c r="D2935" s="834" t="s">
        <v>4292</v>
      </c>
      <c r="E2935" s="835" t="s">
        <v>2268</v>
      </c>
      <c r="F2935" s="833" t="s">
        <v>2225</v>
      </c>
      <c r="G2935" s="833" t="s">
        <v>2313</v>
      </c>
      <c r="H2935" s="833" t="s">
        <v>606</v>
      </c>
      <c r="I2935" s="833" t="s">
        <v>2314</v>
      </c>
      <c r="J2935" s="833" t="s">
        <v>2315</v>
      </c>
      <c r="K2935" s="833" t="s">
        <v>2316</v>
      </c>
      <c r="L2935" s="836">
        <v>91.78</v>
      </c>
      <c r="M2935" s="836">
        <v>183.56</v>
      </c>
      <c r="N2935" s="833">
        <v>2</v>
      </c>
      <c r="O2935" s="837">
        <v>1</v>
      </c>
      <c r="P2935" s="836">
        <v>183.56</v>
      </c>
      <c r="Q2935" s="838">
        <v>1</v>
      </c>
      <c r="R2935" s="833">
        <v>2</v>
      </c>
      <c r="S2935" s="838">
        <v>1</v>
      </c>
      <c r="T2935" s="837">
        <v>1</v>
      </c>
      <c r="U2935" s="839">
        <v>1</v>
      </c>
    </row>
    <row r="2936" spans="1:21" ht="14.45" customHeight="1" x14ac:dyDescent="0.2">
      <c r="A2936" s="832">
        <v>11</v>
      </c>
      <c r="B2936" s="833" t="s">
        <v>2224</v>
      </c>
      <c r="C2936" s="833" t="s">
        <v>2230</v>
      </c>
      <c r="D2936" s="834" t="s">
        <v>4292</v>
      </c>
      <c r="E2936" s="835" t="s">
        <v>2268</v>
      </c>
      <c r="F2936" s="833" t="s">
        <v>2225</v>
      </c>
      <c r="G2936" s="833" t="s">
        <v>4223</v>
      </c>
      <c r="H2936" s="833" t="s">
        <v>606</v>
      </c>
      <c r="I2936" s="833" t="s">
        <v>4224</v>
      </c>
      <c r="J2936" s="833" t="s">
        <v>1120</v>
      </c>
      <c r="K2936" s="833" t="s">
        <v>4225</v>
      </c>
      <c r="L2936" s="836">
        <v>25.53</v>
      </c>
      <c r="M2936" s="836">
        <v>25.53</v>
      </c>
      <c r="N2936" s="833">
        <v>1</v>
      </c>
      <c r="O2936" s="837">
        <v>1</v>
      </c>
      <c r="P2936" s="836">
        <v>25.53</v>
      </c>
      <c r="Q2936" s="838">
        <v>1</v>
      </c>
      <c r="R2936" s="833">
        <v>1</v>
      </c>
      <c r="S2936" s="838">
        <v>1</v>
      </c>
      <c r="T2936" s="837">
        <v>1</v>
      </c>
      <c r="U2936" s="839">
        <v>1</v>
      </c>
    </row>
    <row r="2937" spans="1:21" ht="14.45" customHeight="1" x14ac:dyDescent="0.2">
      <c r="A2937" s="832">
        <v>11</v>
      </c>
      <c r="B2937" s="833" t="s">
        <v>2224</v>
      </c>
      <c r="C2937" s="833" t="s">
        <v>2230</v>
      </c>
      <c r="D2937" s="834" t="s">
        <v>4292</v>
      </c>
      <c r="E2937" s="835" t="s">
        <v>2268</v>
      </c>
      <c r="F2937" s="833" t="s">
        <v>2225</v>
      </c>
      <c r="G2937" s="833" t="s">
        <v>2913</v>
      </c>
      <c r="H2937" s="833" t="s">
        <v>606</v>
      </c>
      <c r="I2937" s="833" t="s">
        <v>3111</v>
      </c>
      <c r="J2937" s="833" t="s">
        <v>3112</v>
      </c>
      <c r="K2937" s="833" t="s">
        <v>990</v>
      </c>
      <c r="L2937" s="836">
        <v>111.72</v>
      </c>
      <c r="M2937" s="836">
        <v>111.72</v>
      </c>
      <c r="N2937" s="833">
        <v>1</v>
      </c>
      <c r="O2937" s="837">
        <v>1</v>
      </c>
      <c r="P2937" s="836"/>
      <c r="Q2937" s="838">
        <v>0</v>
      </c>
      <c r="R2937" s="833"/>
      <c r="S2937" s="838">
        <v>0</v>
      </c>
      <c r="T2937" s="837"/>
      <c r="U2937" s="839">
        <v>0</v>
      </c>
    </row>
    <row r="2938" spans="1:21" ht="14.45" customHeight="1" x14ac:dyDescent="0.2">
      <c r="A2938" s="832">
        <v>11</v>
      </c>
      <c r="B2938" s="833" t="s">
        <v>2224</v>
      </c>
      <c r="C2938" s="833" t="s">
        <v>2230</v>
      </c>
      <c r="D2938" s="834" t="s">
        <v>4292</v>
      </c>
      <c r="E2938" s="835" t="s">
        <v>2268</v>
      </c>
      <c r="F2938" s="833" t="s">
        <v>2225</v>
      </c>
      <c r="G2938" s="833" t="s">
        <v>2353</v>
      </c>
      <c r="H2938" s="833" t="s">
        <v>606</v>
      </c>
      <c r="I2938" s="833" t="s">
        <v>2354</v>
      </c>
      <c r="J2938" s="833" t="s">
        <v>2355</v>
      </c>
      <c r="K2938" s="833" t="s">
        <v>2356</v>
      </c>
      <c r="L2938" s="836">
        <v>132.97999999999999</v>
      </c>
      <c r="M2938" s="836">
        <v>132.97999999999999</v>
      </c>
      <c r="N2938" s="833">
        <v>1</v>
      </c>
      <c r="O2938" s="837">
        <v>0.5</v>
      </c>
      <c r="P2938" s="836">
        <v>132.97999999999999</v>
      </c>
      <c r="Q2938" s="838">
        <v>1</v>
      </c>
      <c r="R2938" s="833">
        <v>1</v>
      </c>
      <c r="S2938" s="838">
        <v>1</v>
      </c>
      <c r="T2938" s="837">
        <v>0.5</v>
      </c>
      <c r="U2938" s="839">
        <v>1</v>
      </c>
    </row>
    <row r="2939" spans="1:21" ht="14.45" customHeight="1" x14ac:dyDescent="0.2">
      <c r="A2939" s="832">
        <v>11</v>
      </c>
      <c r="B2939" s="833" t="s">
        <v>2224</v>
      </c>
      <c r="C2939" s="833" t="s">
        <v>2230</v>
      </c>
      <c r="D2939" s="834" t="s">
        <v>4292</v>
      </c>
      <c r="E2939" s="835" t="s">
        <v>2268</v>
      </c>
      <c r="F2939" s="833" t="s">
        <v>2225</v>
      </c>
      <c r="G2939" s="833" t="s">
        <v>2331</v>
      </c>
      <c r="H2939" s="833" t="s">
        <v>606</v>
      </c>
      <c r="I2939" s="833" t="s">
        <v>2931</v>
      </c>
      <c r="J2939" s="833" t="s">
        <v>843</v>
      </c>
      <c r="K2939" s="833" t="s">
        <v>2932</v>
      </c>
      <c r="L2939" s="836">
        <v>0</v>
      </c>
      <c r="M2939" s="836">
        <v>0</v>
      </c>
      <c r="N2939" s="833">
        <v>1</v>
      </c>
      <c r="O2939" s="837">
        <v>0.5</v>
      </c>
      <c r="P2939" s="836">
        <v>0</v>
      </c>
      <c r="Q2939" s="838"/>
      <c r="R2939" s="833">
        <v>1</v>
      </c>
      <c r="S2939" s="838">
        <v>1</v>
      </c>
      <c r="T2939" s="837">
        <v>0.5</v>
      </c>
      <c r="U2939" s="839">
        <v>1</v>
      </c>
    </row>
    <row r="2940" spans="1:21" ht="14.45" customHeight="1" x14ac:dyDescent="0.2">
      <c r="A2940" s="832">
        <v>11</v>
      </c>
      <c r="B2940" s="833" t="s">
        <v>2224</v>
      </c>
      <c r="C2940" s="833" t="s">
        <v>2230</v>
      </c>
      <c r="D2940" s="834" t="s">
        <v>4292</v>
      </c>
      <c r="E2940" s="835" t="s">
        <v>2268</v>
      </c>
      <c r="F2940" s="833" t="s">
        <v>2225</v>
      </c>
      <c r="G2940" s="833" t="s">
        <v>2625</v>
      </c>
      <c r="H2940" s="833" t="s">
        <v>606</v>
      </c>
      <c r="I2940" s="833" t="s">
        <v>2626</v>
      </c>
      <c r="J2940" s="833" t="s">
        <v>724</v>
      </c>
      <c r="K2940" s="833" t="s">
        <v>1115</v>
      </c>
      <c r="L2940" s="836">
        <v>38.56</v>
      </c>
      <c r="M2940" s="836">
        <v>77.12</v>
      </c>
      <c r="N2940" s="833">
        <v>2</v>
      </c>
      <c r="O2940" s="837">
        <v>1.5</v>
      </c>
      <c r="P2940" s="836"/>
      <c r="Q2940" s="838">
        <v>0</v>
      </c>
      <c r="R2940" s="833"/>
      <c r="S2940" s="838">
        <v>0</v>
      </c>
      <c r="T2940" s="837"/>
      <c r="U2940" s="839">
        <v>0</v>
      </c>
    </row>
    <row r="2941" spans="1:21" ht="14.45" customHeight="1" x14ac:dyDescent="0.2">
      <c r="A2941" s="832">
        <v>11</v>
      </c>
      <c r="B2941" s="833" t="s">
        <v>2224</v>
      </c>
      <c r="C2941" s="833" t="s">
        <v>2230</v>
      </c>
      <c r="D2941" s="834" t="s">
        <v>4292</v>
      </c>
      <c r="E2941" s="835" t="s">
        <v>2268</v>
      </c>
      <c r="F2941" s="833" t="s">
        <v>2225</v>
      </c>
      <c r="G2941" s="833" t="s">
        <v>2273</v>
      </c>
      <c r="H2941" s="833" t="s">
        <v>650</v>
      </c>
      <c r="I2941" s="833" t="s">
        <v>1819</v>
      </c>
      <c r="J2941" s="833" t="s">
        <v>765</v>
      </c>
      <c r="K2941" s="833" t="s">
        <v>1820</v>
      </c>
      <c r="L2941" s="836">
        <v>368.16</v>
      </c>
      <c r="M2941" s="836">
        <v>368.16</v>
      </c>
      <c r="N2941" s="833">
        <v>1</v>
      </c>
      <c r="O2941" s="837">
        <v>1</v>
      </c>
      <c r="P2941" s="836"/>
      <c r="Q2941" s="838">
        <v>0</v>
      </c>
      <c r="R2941" s="833"/>
      <c r="S2941" s="838">
        <v>0</v>
      </c>
      <c r="T2941" s="837"/>
      <c r="U2941" s="839">
        <v>0</v>
      </c>
    </row>
    <row r="2942" spans="1:21" ht="14.45" customHeight="1" x14ac:dyDescent="0.2">
      <c r="A2942" s="832">
        <v>11</v>
      </c>
      <c r="B2942" s="833" t="s">
        <v>2224</v>
      </c>
      <c r="C2942" s="833" t="s">
        <v>2230</v>
      </c>
      <c r="D2942" s="834" t="s">
        <v>4292</v>
      </c>
      <c r="E2942" s="835" t="s">
        <v>2268</v>
      </c>
      <c r="F2942" s="833" t="s">
        <v>2225</v>
      </c>
      <c r="G2942" s="833" t="s">
        <v>2273</v>
      </c>
      <c r="H2942" s="833" t="s">
        <v>650</v>
      </c>
      <c r="I2942" s="833" t="s">
        <v>1821</v>
      </c>
      <c r="J2942" s="833" t="s">
        <v>765</v>
      </c>
      <c r="K2942" s="833" t="s">
        <v>1822</v>
      </c>
      <c r="L2942" s="836">
        <v>736.33</v>
      </c>
      <c r="M2942" s="836">
        <v>72160.340000000069</v>
      </c>
      <c r="N2942" s="833">
        <v>98</v>
      </c>
      <c r="O2942" s="837">
        <v>50.5</v>
      </c>
      <c r="P2942" s="836">
        <v>56697.410000000069</v>
      </c>
      <c r="Q2942" s="838">
        <v>0.78571428571428592</v>
      </c>
      <c r="R2942" s="833">
        <v>77</v>
      </c>
      <c r="S2942" s="838">
        <v>0.7857142857142857</v>
      </c>
      <c r="T2942" s="837">
        <v>41.5</v>
      </c>
      <c r="U2942" s="839">
        <v>0.82178217821782173</v>
      </c>
    </row>
    <row r="2943" spans="1:21" ht="14.45" customHeight="1" x14ac:dyDescent="0.2">
      <c r="A2943" s="832">
        <v>11</v>
      </c>
      <c r="B2943" s="833" t="s">
        <v>2224</v>
      </c>
      <c r="C2943" s="833" t="s">
        <v>2230</v>
      </c>
      <c r="D2943" s="834" t="s">
        <v>4292</v>
      </c>
      <c r="E2943" s="835" t="s">
        <v>2268</v>
      </c>
      <c r="F2943" s="833" t="s">
        <v>2225</v>
      </c>
      <c r="G2943" s="833" t="s">
        <v>2273</v>
      </c>
      <c r="H2943" s="833" t="s">
        <v>650</v>
      </c>
      <c r="I2943" s="833" t="s">
        <v>1825</v>
      </c>
      <c r="J2943" s="833" t="s">
        <v>765</v>
      </c>
      <c r="K2943" s="833" t="s">
        <v>1826</v>
      </c>
      <c r="L2943" s="836">
        <v>490.89</v>
      </c>
      <c r="M2943" s="836">
        <v>3436.23</v>
      </c>
      <c r="N2943" s="833">
        <v>7</v>
      </c>
      <c r="O2943" s="837">
        <v>5</v>
      </c>
      <c r="P2943" s="836">
        <v>1472.67</v>
      </c>
      <c r="Q2943" s="838">
        <v>0.4285714285714286</v>
      </c>
      <c r="R2943" s="833">
        <v>3</v>
      </c>
      <c r="S2943" s="838">
        <v>0.42857142857142855</v>
      </c>
      <c r="T2943" s="837">
        <v>3</v>
      </c>
      <c r="U2943" s="839">
        <v>0.6</v>
      </c>
    </row>
    <row r="2944" spans="1:21" ht="14.45" customHeight="1" x14ac:dyDescent="0.2">
      <c r="A2944" s="832">
        <v>11</v>
      </c>
      <c r="B2944" s="833" t="s">
        <v>2224</v>
      </c>
      <c r="C2944" s="833" t="s">
        <v>2230</v>
      </c>
      <c r="D2944" s="834" t="s">
        <v>4292</v>
      </c>
      <c r="E2944" s="835" t="s">
        <v>2268</v>
      </c>
      <c r="F2944" s="833" t="s">
        <v>2225</v>
      </c>
      <c r="G2944" s="833" t="s">
        <v>2273</v>
      </c>
      <c r="H2944" s="833" t="s">
        <v>650</v>
      </c>
      <c r="I2944" s="833" t="s">
        <v>1817</v>
      </c>
      <c r="J2944" s="833" t="s">
        <v>765</v>
      </c>
      <c r="K2944" s="833" t="s">
        <v>1818</v>
      </c>
      <c r="L2944" s="836">
        <v>923.74</v>
      </c>
      <c r="M2944" s="836">
        <v>6466.18</v>
      </c>
      <c r="N2944" s="833">
        <v>7</v>
      </c>
      <c r="O2944" s="837">
        <v>2.5</v>
      </c>
      <c r="P2944" s="836">
        <v>6466.18</v>
      </c>
      <c r="Q2944" s="838">
        <v>1</v>
      </c>
      <c r="R2944" s="833">
        <v>7</v>
      </c>
      <c r="S2944" s="838">
        <v>1</v>
      </c>
      <c r="T2944" s="837">
        <v>2.5</v>
      </c>
      <c r="U2944" s="839">
        <v>1</v>
      </c>
    </row>
    <row r="2945" spans="1:21" ht="14.45" customHeight="1" x14ac:dyDescent="0.2">
      <c r="A2945" s="832">
        <v>11</v>
      </c>
      <c r="B2945" s="833" t="s">
        <v>2224</v>
      </c>
      <c r="C2945" s="833" t="s">
        <v>2230</v>
      </c>
      <c r="D2945" s="834" t="s">
        <v>4292</v>
      </c>
      <c r="E2945" s="835" t="s">
        <v>2268</v>
      </c>
      <c r="F2945" s="833" t="s">
        <v>2225</v>
      </c>
      <c r="G2945" s="833" t="s">
        <v>2335</v>
      </c>
      <c r="H2945" s="833" t="s">
        <v>606</v>
      </c>
      <c r="I2945" s="833" t="s">
        <v>2635</v>
      </c>
      <c r="J2945" s="833" t="s">
        <v>668</v>
      </c>
      <c r="K2945" s="833" t="s">
        <v>2636</v>
      </c>
      <c r="L2945" s="836">
        <v>17.62</v>
      </c>
      <c r="M2945" s="836">
        <v>17.62</v>
      </c>
      <c r="N2945" s="833">
        <v>1</v>
      </c>
      <c r="O2945" s="837">
        <v>1</v>
      </c>
      <c r="P2945" s="836">
        <v>17.62</v>
      </c>
      <c r="Q2945" s="838">
        <v>1</v>
      </c>
      <c r="R2945" s="833">
        <v>1</v>
      </c>
      <c r="S2945" s="838">
        <v>1</v>
      </c>
      <c r="T2945" s="837">
        <v>1</v>
      </c>
      <c r="U2945" s="839">
        <v>1</v>
      </c>
    </row>
    <row r="2946" spans="1:21" ht="14.45" customHeight="1" x14ac:dyDescent="0.2">
      <c r="A2946" s="832">
        <v>11</v>
      </c>
      <c r="B2946" s="833" t="s">
        <v>2224</v>
      </c>
      <c r="C2946" s="833" t="s">
        <v>2230</v>
      </c>
      <c r="D2946" s="834" t="s">
        <v>4292</v>
      </c>
      <c r="E2946" s="835" t="s">
        <v>2268</v>
      </c>
      <c r="F2946" s="833" t="s">
        <v>2225</v>
      </c>
      <c r="G2946" s="833" t="s">
        <v>2335</v>
      </c>
      <c r="H2946" s="833" t="s">
        <v>606</v>
      </c>
      <c r="I2946" s="833" t="s">
        <v>2336</v>
      </c>
      <c r="J2946" s="833" t="s">
        <v>668</v>
      </c>
      <c r="K2946" s="833" t="s">
        <v>2337</v>
      </c>
      <c r="L2946" s="836">
        <v>35.25</v>
      </c>
      <c r="M2946" s="836">
        <v>176.25</v>
      </c>
      <c r="N2946" s="833">
        <v>5</v>
      </c>
      <c r="O2946" s="837">
        <v>4</v>
      </c>
      <c r="P2946" s="836">
        <v>141</v>
      </c>
      <c r="Q2946" s="838">
        <v>0.8</v>
      </c>
      <c r="R2946" s="833">
        <v>4</v>
      </c>
      <c r="S2946" s="838">
        <v>0.8</v>
      </c>
      <c r="T2946" s="837">
        <v>3</v>
      </c>
      <c r="U2946" s="839">
        <v>0.75</v>
      </c>
    </row>
    <row r="2947" spans="1:21" ht="14.45" customHeight="1" x14ac:dyDescent="0.2">
      <c r="A2947" s="832">
        <v>11</v>
      </c>
      <c r="B2947" s="833" t="s">
        <v>2224</v>
      </c>
      <c r="C2947" s="833" t="s">
        <v>2230</v>
      </c>
      <c r="D2947" s="834" t="s">
        <v>4292</v>
      </c>
      <c r="E2947" s="835" t="s">
        <v>2268</v>
      </c>
      <c r="F2947" s="833" t="s">
        <v>2225</v>
      </c>
      <c r="G2947" s="833" t="s">
        <v>2335</v>
      </c>
      <c r="H2947" s="833" t="s">
        <v>606</v>
      </c>
      <c r="I2947" s="833" t="s">
        <v>2359</v>
      </c>
      <c r="J2947" s="833" t="s">
        <v>2360</v>
      </c>
      <c r="K2947" s="833" t="s">
        <v>2361</v>
      </c>
      <c r="L2947" s="836">
        <v>35.25</v>
      </c>
      <c r="M2947" s="836">
        <v>35.25</v>
      </c>
      <c r="N2947" s="833">
        <v>1</v>
      </c>
      <c r="O2947" s="837">
        <v>0.5</v>
      </c>
      <c r="P2947" s="836"/>
      <c r="Q2947" s="838">
        <v>0</v>
      </c>
      <c r="R2947" s="833"/>
      <c r="S2947" s="838">
        <v>0</v>
      </c>
      <c r="T2947" s="837"/>
      <c r="U2947" s="839">
        <v>0</v>
      </c>
    </row>
    <row r="2948" spans="1:21" ht="14.45" customHeight="1" x14ac:dyDescent="0.2">
      <c r="A2948" s="832">
        <v>11</v>
      </c>
      <c r="B2948" s="833" t="s">
        <v>2224</v>
      </c>
      <c r="C2948" s="833" t="s">
        <v>2230</v>
      </c>
      <c r="D2948" s="834" t="s">
        <v>4292</v>
      </c>
      <c r="E2948" s="835" t="s">
        <v>2268</v>
      </c>
      <c r="F2948" s="833" t="s">
        <v>2225</v>
      </c>
      <c r="G2948" s="833" t="s">
        <v>2317</v>
      </c>
      <c r="H2948" s="833" t="s">
        <v>650</v>
      </c>
      <c r="I2948" s="833" t="s">
        <v>1908</v>
      </c>
      <c r="J2948" s="833" t="s">
        <v>874</v>
      </c>
      <c r="K2948" s="833" t="s">
        <v>876</v>
      </c>
      <c r="L2948" s="836">
        <v>0</v>
      </c>
      <c r="M2948" s="836">
        <v>0</v>
      </c>
      <c r="N2948" s="833">
        <v>7</v>
      </c>
      <c r="O2948" s="837">
        <v>5</v>
      </c>
      <c r="P2948" s="836">
        <v>0</v>
      </c>
      <c r="Q2948" s="838"/>
      <c r="R2948" s="833">
        <v>3</v>
      </c>
      <c r="S2948" s="838">
        <v>0.42857142857142855</v>
      </c>
      <c r="T2948" s="837">
        <v>1.5</v>
      </c>
      <c r="U2948" s="839">
        <v>0.3</v>
      </c>
    </row>
    <row r="2949" spans="1:21" ht="14.45" customHeight="1" x14ac:dyDescent="0.2">
      <c r="A2949" s="832">
        <v>11</v>
      </c>
      <c r="B2949" s="833" t="s">
        <v>2224</v>
      </c>
      <c r="C2949" s="833" t="s">
        <v>2230</v>
      </c>
      <c r="D2949" s="834" t="s">
        <v>4292</v>
      </c>
      <c r="E2949" s="835" t="s">
        <v>2268</v>
      </c>
      <c r="F2949" s="833" t="s">
        <v>2225</v>
      </c>
      <c r="G2949" s="833" t="s">
        <v>3185</v>
      </c>
      <c r="H2949" s="833" t="s">
        <v>606</v>
      </c>
      <c r="I2949" s="833" t="s">
        <v>4226</v>
      </c>
      <c r="J2949" s="833" t="s">
        <v>4227</v>
      </c>
      <c r="K2949" s="833" t="s">
        <v>4228</v>
      </c>
      <c r="L2949" s="836">
        <v>25.12</v>
      </c>
      <c r="M2949" s="836">
        <v>25.12</v>
      </c>
      <c r="N2949" s="833">
        <v>1</v>
      </c>
      <c r="O2949" s="837">
        <v>1</v>
      </c>
      <c r="P2949" s="836">
        <v>25.12</v>
      </c>
      <c r="Q2949" s="838">
        <v>1</v>
      </c>
      <c r="R2949" s="833">
        <v>1</v>
      </c>
      <c r="S2949" s="838">
        <v>1</v>
      </c>
      <c r="T2949" s="837">
        <v>1</v>
      </c>
      <c r="U2949" s="839">
        <v>1</v>
      </c>
    </row>
    <row r="2950" spans="1:21" ht="14.45" customHeight="1" x14ac:dyDescent="0.2">
      <c r="A2950" s="832">
        <v>11</v>
      </c>
      <c r="B2950" s="833" t="s">
        <v>2224</v>
      </c>
      <c r="C2950" s="833" t="s">
        <v>2230</v>
      </c>
      <c r="D2950" s="834" t="s">
        <v>4292</v>
      </c>
      <c r="E2950" s="835" t="s">
        <v>2268</v>
      </c>
      <c r="F2950" s="833" t="s">
        <v>2225</v>
      </c>
      <c r="G2950" s="833" t="s">
        <v>2458</v>
      </c>
      <c r="H2950" s="833" t="s">
        <v>606</v>
      </c>
      <c r="I2950" s="833" t="s">
        <v>2467</v>
      </c>
      <c r="J2950" s="833" t="s">
        <v>991</v>
      </c>
      <c r="K2950" s="833" t="s">
        <v>2468</v>
      </c>
      <c r="L2950" s="836">
        <v>50.32</v>
      </c>
      <c r="M2950" s="836">
        <v>704.48</v>
      </c>
      <c r="N2950" s="833">
        <v>14</v>
      </c>
      <c r="O2950" s="837">
        <v>11</v>
      </c>
      <c r="P2950" s="836">
        <v>452.88</v>
      </c>
      <c r="Q2950" s="838">
        <v>0.64285714285714279</v>
      </c>
      <c r="R2950" s="833">
        <v>9</v>
      </c>
      <c r="S2950" s="838">
        <v>0.6428571428571429</v>
      </c>
      <c r="T2950" s="837">
        <v>6.5</v>
      </c>
      <c r="U2950" s="839">
        <v>0.59090909090909094</v>
      </c>
    </row>
    <row r="2951" spans="1:21" ht="14.45" customHeight="1" x14ac:dyDescent="0.2">
      <c r="A2951" s="832">
        <v>11</v>
      </c>
      <c r="B2951" s="833" t="s">
        <v>2224</v>
      </c>
      <c r="C2951" s="833" t="s">
        <v>2230</v>
      </c>
      <c r="D2951" s="834" t="s">
        <v>4292</v>
      </c>
      <c r="E2951" s="835" t="s">
        <v>2268</v>
      </c>
      <c r="F2951" s="833" t="s">
        <v>2225</v>
      </c>
      <c r="G2951" s="833" t="s">
        <v>2458</v>
      </c>
      <c r="H2951" s="833" t="s">
        <v>606</v>
      </c>
      <c r="I2951" s="833" t="s">
        <v>3401</v>
      </c>
      <c r="J2951" s="833" t="s">
        <v>991</v>
      </c>
      <c r="K2951" s="833" t="s">
        <v>3402</v>
      </c>
      <c r="L2951" s="836">
        <v>16.77</v>
      </c>
      <c r="M2951" s="836">
        <v>16.77</v>
      </c>
      <c r="N2951" s="833">
        <v>1</v>
      </c>
      <c r="O2951" s="837">
        <v>0.5</v>
      </c>
      <c r="P2951" s="836">
        <v>16.77</v>
      </c>
      <c r="Q2951" s="838">
        <v>1</v>
      </c>
      <c r="R2951" s="833">
        <v>1</v>
      </c>
      <c r="S2951" s="838">
        <v>1</v>
      </c>
      <c r="T2951" s="837">
        <v>0.5</v>
      </c>
      <c r="U2951" s="839">
        <v>1</v>
      </c>
    </row>
    <row r="2952" spans="1:21" ht="14.45" customHeight="1" x14ac:dyDescent="0.2">
      <c r="A2952" s="832">
        <v>11</v>
      </c>
      <c r="B2952" s="833" t="s">
        <v>2224</v>
      </c>
      <c r="C2952" s="833" t="s">
        <v>2230</v>
      </c>
      <c r="D2952" s="834" t="s">
        <v>4292</v>
      </c>
      <c r="E2952" s="835" t="s">
        <v>2268</v>
      </c>
      <c r="F2952" s="833" t="s">
        <v>2225</v>
      </c>
      <c r="G2952" s="833" t="s">
        <v>2342</v>
      </c>
      <c r="H2952" s="833" t="s">
        <v>650</v>
      </c>
      <c r="I2952" s="833" t="s">
        <v>1991</v>
      </c>
      <c r="J2952" s="833" t="s">
        <v>1013</v>
      </c>
      <c r="K2952" s="833" t="s">
        <v>1992</v>
      </c>
      <c r="L2952" s="836">
        <v>154.36000000000001</v>
      </c>
      <c r="M2952" s="836">
        <v>617.44000000000005</v>
      </c>
      <c r="N2952" s="833">
        <v>4</v>
      </c>
      <c r="O2952" s="837">
        <v>2.5</v>
      </c>
      <c r="P2952" s="836">
        <v>617.44000000000005</v>
      </c>
      <c r="Q2952" s="838">
        <v>1</v>
      </c>
      <c r="R2952" s="833">
        <v>4</v>
      </c>
      <c r="S2952" s="838">
        <v>1</v>
      </c>
      <c r="T2952" s="837">
        <v>2.5</v>
      </c>
      <c r="U2952" s="839">
        <v>1</v>
      </c>
    </row>
    <row r="2953" spans="1:21" ht="14.45" customHeight="1" x14ac:dyDescent="0.2">
      <c r="A2953" s="832">
        <v>11</v>
      </c>
      <c r="B2953" s="833" t="s">
        <v>2224</v>
      </c>
      <c r="C2953" s="833" t="s">
        <v>2230</v>
      </c>
      <c r="D2953" s="834" t="s">
        <v>4292</v>
      </c>
      <c r="E2953" s="835" t="s">
        <v>2268</v>
      </c>
      <c r="F2953" s="833" t="s">
        <v>2225</v>
      </c>
      <c r="G2953" s="833" t="s">
        <v>2342</v>
      </c>
      <c r="H2953" s="833" t="s">
        <v>606</v>
      </c>
      <c r="I2953" s="833" t="s">
        <v>2343</v>
      </c>
      <c r="J2953" s="833" t="s">
        <v>1013</v>
      </c>
      <c r="K2953" s="833" t="s">
        <v>2344</v>
      </c>
      <c r="L2953" s="836">
        <v>225.06</v>
      </c>
      <c r="M2953" s="836">
        <v>225.06</v>
      </c>
      <c r="N2953" s="833">
        <v>1</v>
      </c>
      <c r="O2953" s="837">
        <v>0.5</v>
      </c>
      <c r="P2953" s="836">
        <v>225.06</v>
      </c>
      <c r="Q2953" s="838">
        <v>1</v>
      </c>
      <c r="R2953" s="833">
        <v>1</v>
      </c>
      <c r="S2953" s="838">
        <v>1</v>
      </c>
      <c r="T2953" s="837">
        <v>0.5</v>
      </c>
      <c r="U2953" s="839">
        <v>1</v>
      </c>
    </row>
    <row r="2954" spans="1:21" ht="14.45" customHeight="1" x14ac:dyDescent="0.2">
      <c r="A2954" s="832">
        <v>11</v>
      </c>
      <c r="B2954" s="833" t="s">
        <v>2224</v>
      </c>
      <c r="C2954" s="833" t="s">
        <v>2230</v>
      </c>
      <c r="D2954" s="834" t="s">
        <v>4292</v>
      </c>
      <c r="E2954" s="835" t="s">
        <v>2268</v>
      </c>
      <c r="F2954" s="833" t="s">
        <v>2225</v>
      </c>
      <c r="G2954" s="833" t="s">
        <v>2338</v>
      </c>
      <c r="H2954" s="833" t="s">
        <v>606</v>
      </c>
      <c r="I2954" s="833" t="s">
        <v>2673</v>
      </c>
      <c r="J2954" s="833" t="s">
        <v>2340</v>
      </c>
      <c r="K2954" s="833" t="s">
        <v>2674</v>
      </c>
      <c r="L2954" s="836">
        <v>0</v>
      </c>
      <c r="M2954" s="836">
        <v>0</v>
      </c>
      <c r="N2954" s="833">
        <v>1</v>
      </c>
      <c r="O2954" s="837">
        <v>0.5</v>
      </c>
      <c r="P2954" s="836">
        <v>0</v>
      </c>
      <c r="Q2954" s="838"/>
      <c r="R2954" s="833">
        <v>1</v>
      </c>
      <c r="S2954" s="838">
        <v>1</v>
      </c>
      <c r="T2954" s="837">
        <v>0.5</v>
      </c>
      <c r="U2954" s="839">
        <v>1</v>
      </c>
    </row>
    <row r="2955" spans="1:21" ht="14.45" customHeight="1" x14ac:dyDescent="0.2">
      <c r="A2955" s="832">
        <v>11</v>
      </c>
      <c r="B2955" s="833" t="s">
        <v>2224</v>
      </c>
      <c r="C2955" s="833" t="s">
        <v>2230</v>
      </c>
      <c r="D2955" s="834" t="s">
        <v>4292</v>
      </c>
      <c r="E2955" s="835" t="s">
        <v>2268</v>
      </c>
      <c r="F2955" s="833" t="s">
        <v>2227</v>
      </c>
      <c r="G2955" s="833" t="s">
        <v>2274</v>
      </c>
      <c r="H2955" s="833" t="s">
        <v>606</v>
      </c>
      <c r="I2955" s="833" t="s">
        <v>2761</v>
      </c>
      <c r="J2955" s="833" t="s">
        <v>2276</v>
      </c>
      <c r="K2955" s="833"/>
      <c r="L2955" s="836">
        <v>1659.44</v>
      </c>
      <c r="M2955" s="836">
        <v>3318.88</v>
      </c>
      <c r="N2955" s="833">
        <v>2</v>
      </c>
      <c r="O2955" s="837">
        <v>2</v>
      </c>
      <c r="P2955" s="836">
        <v>3318.88</v>
      </c>
      <c r="Q2955" s="838">
        <v>1</v>
      </c>
      <c r="R2955" s="833">
        <v>2</v>
      </c>
      <c r="S2955" s="838">
        <v>1</v>
      </c>
      <c r="T2955" s="837">
        <v>2</v>
      </c>
      <c r="U2955" s="839">
        <v>1</v>
      </c>
    </row>
    <row r="2956" spans="1:21" ht="14.45" customHeight="1" x14ac:dyDescent="0.2">
      <c r="A2956" s="832">
        <v>11</v>
      </c>
      <c r="B2956" s="833" t="s">
        <v>2224</v>
      </c>
      <c r="C2956" s="833" t="s">
        <v>2230</v>
      </c>
      <c r="D2956" s="834" t="s">
        <v>4292</v>
      </c>
      <c r="E2956" s="835" t="s">
        <v>2268</v>
      </c>
      <c r="F2956" s="833" t="s">
        <v>2227</v>
      </c>
      <c r="G2956" s="833" t="s">
        <v>2274</v>
      </c>
      <c r="H2956" s="833" t="s">
        <v>606</v>
      </c>
      <c r="I2956" s="833" t="s">
        <v>2349</v>
      </c>
      <c r="J2956" s="833" t="s">
        <v>2276</v>
      </c>
      <c r="K2956" s="833"/>
      <c r="L2956" s="836">
        <v>0</v>
      </c>
      <c r="M2956" s="836">
        <v>0</v>
      </c>
      <c r="N2956" s="833">
        <v>1</v>
      </c>
      <c r="O2956" s="837">
        <v>1</v>
      </c>
      <c r="P2956" s="836"/>
      <c r="Q2956" s="838"/>
      <c r="R2956" s="833"/>
      <c r="S2956" s="838">
        <v>0</v>
      </c>
      <c r="T2956" s="837"/>
      <c r="U2956" s="839">
        <v>0</v>
      </c>
    </row>
    <row r="2957" spans="1:21" ht="14.45" customHeight="1" x14ac:dyDescent="0.2">
      <c r="A2957" s="832">
        <v>11</v>
      </c>
      <c r="B2957" s="833" t="s">
        <v>2224</v>
      </c>
      <c r="C2957" s="833" t="s">
        <v>2230</v>
      </c>
      <c r="D2957" s="834" t="s">
        <v>4292</v>
      </c>
      <c r="E2957" s="835" t="s">
        <v>2268</v>
      </c>
      <c r="F2957" s="833" t="s">
        <v>2227</v>
      </c>
      <c r="G2957" s="833" t="s">
        <v>2274</v>
      </c>
      <c r="H2957" s="833" t="s">
        <v>606</v>
      </c>
      <c r="I2957" s="833" t="s">
        <v>2325</v>
      </c>
      <c r="J2957" s="833" t="s">
        <v>2276</v>
      </c>
      <c r="K2957" s="833"/>
      <c r="L2957" s="836">
        <v>350</v>
      </c>
      <c r="M2957" s="836">
        <v>350</v>
      </c>
      <c r="N2957" s="833">
        <v>1</v>
      </c>
      <c r="O2957" s="837">
        <v>1</v>
      </c>
      <c r="P2957" s="836">
        <v>350</v>
      </c>
      <c r="Q2957" s="838">
        <v>1</v>
      </c>
      <c r="R2957" s="833">
        <v>1</v>
      </c>
      <c r="S2957" s="838">
        <v>1</v>
      </c>
      <c r="T2957" s="837">
        <v>1</v>
      </c>
      <c r="U2957" s="839">
        <v>1</v>
      </c>
    </row>
    <row r="2958" spans="1:21" ht="14.45" customHeight="1" x14ac:dyDescent="0.2">
      <c r="A2958" s="832">
        <v>11</v>
      </c>
      <c r="B2958" s="833" t="s">
        <v>2224</v>
      </c>
      <c r="C2958" s="833" t="s">
        <v>2230</v>
      </c>
      <c r="D2958" s="834" t="s">
        <v>4292</v>
      </c>
      <c r="E2958" s="835" t="s">
        <v>2268</v>
      </c>
      <c r="F2958" s="833" t="s">
        <v>2227</v>
      </c>
      <c r="G2958" s="833" t="s">
        <v>2274</v>
      </c>
      <c r="H2958" s="833" t="s">
        <v>606</v>
      </c>
      <c r="I2958" s="833" t="s">
        <v>2270</v>
      </c>
      <c r="J2958" s="833" t="s">
        <v>2271</v>
      </c>
      <c r="K2958" s="833" t="s">
        <v>2272</v>
      </c>
      <c r="L2958" s="836">
        <v>500</v>
      </c>
      <c r="M2958" s="836">
        <v>500</v>
      </c>
      <c r="N2958" s="833">
        <v>1</v>
      </c>
      <c r="O2958" s="837">
        <v>1</v>
      </c>
      <c r="P2958" s="836">
        <v>500</v>
      </c>
      <c r="Q2958" s="838">
        <v>1</v>
      </c>
      <c r="R2958" s="833">
        <v>1</v>
      </c>
      <c r="S2958" s="838">
        <v>1</v>
      </c>
      <c r="T2958" s="837">
        <v>1</v>
      </c>
      <c r="U2958" s="839">
        <v>1</v>
      </c>
    </row>
    <row r="2959" spans="1:21" ht="14.45" customHeight="1" x14ac:dyDescent="0.2">
      <c r="A2959" s="832">
        <v>11</v>
      </c>
      <c r="B2959" s="833" t="s">
        <v>2224</v>
      </c>
      <c r="C2959" s="833" t="s">
        <v>2230</v>
      </c>
      <c r="D2959" s="834" t="s">
        <v>4292</v>
      </c>
      <c r="E2959" s="835" t="s">
        <v>2268</v>
      </c>
      <c r="F2959" s="833" t="s">
        <v>2227</v>
      </c>
      <c r="G2959" s="833" t="s">
        <v>2274</v>
      </c>
      <c r="H2959" s="833" t="s">
        <v>606</v>
      </c>
      <c r="I2959" s="833" t="s">
        <v>2270</v>
      </c>
      <c r="J2959" s="833" t="s">
        <v>2276</v>
      </c>
      <c r="K2959" s="833"/>
      <c r="L2959" s="836">
        <v>500</v>
      </c>
      <c r="M2959" s="836">
        <v>4000</v>
      </c>
      <c r="N2959" s="833">
        <v>8</v>
      </c>
      <c r="O2959" s="837">
        <v>8</v>
      </c>
      <c r="P2959" s="836">
        <v>4000</v>
      </c>
      <c r="Q2959" s="838">
        <v>1</v>
      </c>
      <c r="R2959" s="833">
        <v>8</v>
      </c>
      <c r="S2959" s="838">
        <v>1</v>
      </c>
      <c r="T2959" s="837">
        <v>8</v>
      </c>
      <c r="U2959" s="839">
        <v>1</v>
      </c>
    </row>
    <row r="2960" spans="1:21" ht="14.45" customHeight="1" x14ac:dyDescent="0.2">
      <c r="A2960" s="832">
        <v>11</v>
      </c>
      <c r="B2960" s="833" t="s">
        <v>2224</v>
      </c>
      <c r="C2960" s="833" t="s">
        <v>2230</v>
      </c>
      <c r="D2960" s="834" t="s">
        <v>4292</v>
      </c>
      <c r="E2960" s="835" t="s">
        <v>2268</v>
      </c>
      <c r="F2960" s="833" t="s">
        <v>2227</v>
      </c>
      <c r="G2960" s="833" t="s">
        <v>2274</v>
      </c>
      <c r="H2960" s="833" t="s">
        <v>606</v>
      </c>
      <c r="I2960" s="833" t="s">
        <v>2289</v>
      </c>
      <c r="J2960" s="833" t="s">
        <v>2276</v>
      </c>
      <c r="K2960" s="833"/>
      <c r="L2960" s="836">
        <v>971.25</v>
      </c>
      <c r="M2960" s="836">
        <v>2913.75</v>
      </c>
      <c r="N2960" s="833">
        <v>3</v>
      </c>
      <c r="O2960" s="837">
        <v>3</v>
      </c>
      <c r="P2960" s="836">
        <v>971.25</v>
      </c>
      <c r="Q2960" s="838">
        <v>0.33333333333333331</v>
      </c>
      <c r="R2960" s="833">
        <v>1</v>
      </c>
      <c r="S2960" s="838">
        <v>0.33333333333333331</v>
      </c>
      <c r="T2960" s="837">
        <v>1</v>
      </c>
      <c r="U2960" s="839">
        <v>0.33333333333333331</v>
      </c>
    </row>
    <row r="2961" spans="1:21" ht="14.45" customHeight="1" x14ac:dyDescent="0.2">
      <c r="A2961" s="832">
        <v>11</v>
      </c>
      <c r="B2961" s="833" t="s">
        <v>2224</v>
      </c>
      <c r="C2961" s="833" t="s">
        <v>2230</v>
      </c>
      <c r="D2961" s="834" t="s">
        <v>4292</v>
      </c>
      <c r="E2961" s="835" t="s">
        <v>2268</v>
      </c>
      <c r="F2961" s="833" t="s">
        <v>2227</v>
      </c>
      <c r="G2961" s="833" t="s">
        <v>2274</v>
      </c>
      <c r="H2961" s="833" t="s">
        <v>606</v>
      </c>
      <c r="I2961" s="833" t="s">
        <v>2500</v>
      </c>
      <c r="J2961" s="833" t="s">
        <v>2276</v>
      </c>
      <c r="K2961" s="833"/>
      <c r="L2961" s="836">
        <v>600</v>
      </c>
      <c r="M2961" s="836">
        <v>600</v>
      </c>
      <c r="N2961" s="833">
        <v>1</v>
      </c>
      <c r="O2961" s="837">
        <v>1</v>
      </c>
      <c r="P2961" s="836">
        <v>600</v>
      </c>
      <c r="Q2961" s="838">
        <v>1</v>
      </c>
      <c r="R2961" s="833">
        <v>1</v>
      </c>
      <c r="S2961" s="838">
        <v>1</v>
      </c>
      <c r="T2961" s="837">
        <v>1</v>
      </c>
      <c r="U2961" s="839">
        <v>1</v>
      </c>
    </row>
    <row r="2962" spans="1:21" ht="14.45" customHeight="1" x14ac:dyDescent="0.2">
      <c r="A2962" s="832">
        <v>11</v>
      </c>
      <c r="B2962" s="833" t="s">
        <v>2224</v>
      </c>
      <c r="C2962" s="833" t="s">
        <v>2230</v>
      </c>
      <c r="D2962" s="834" t="s">
        <v>4292</v>
      </c>
      <c r="E2962" s="835" t="s">
        <v>2268</v>
      </c>
      <c r="F2962" s="833" t="s">
        <v>2227</v>
      </c>
      <c r="G2962" s="833" t="s">
        <v>2274</v>
      </c>
      <c r="H2962" s="833" t="s">
        <v>606</v>
      </c>
      <c r="I2962" s="833" t="s">
        <v>2345</v>
      </c>
      <c r="J2962" s="833" t="s">
        <v>2276</v>
      </c>
      <c r="K2962" s="833"/>
      <c r="L2962" s="836">
        <v>200</v>
      </c>
      <c r="M2962" s="836">
        <v>600</v>
      </c>
      <c r="N2962" s="833">
        <v>3</v>
      </c>
      <c r="O2962" s="837">
        <v>2</v>
      </c>
      <c r="P2962" s="836">
        <v>200</v>
      </c>
      <c r="Q2962" s="838">
        <v>0.33333333333333331</v>
      </c>
      <c r="R2962" s="833">
        <v>1</v>
      </c>
      <c r="S2962" s="838">
        <v>0.33333333333333331</v>
      </c>
      <c r="T2962" s="837">
        <v>1</v>
      </c>
      <c r="U2962" s="839">
        <v>0.5</v>
      </c>
    </row>
    <row r="2963" spans="1:21" ht="14.45" customHeight="1" x14ac:dyDescent="0.2">
      <c r="A2963" s="832">
        <v>11</v>
      </c>
      <c r="B2963" s="833" t="s">
        <v>2224</v>
      </c>
      <c r="C2963" s="833" t="s">
        <v>2230</v>
      </c>
      <c r="D2963" s="834" t="s">
        <v>4292</v>
      </c>
      <c r="E2963" s="835" t="s">
        <v>2268</v>
      </c>
      <c r="F2963" s="833" t="s">
        <v>2227</v>
      </c>
      <c r="G2963" s="833" t="s">
        <v>2274</v>
      </c>
      <c r="H2963" s="833" t="s">
        <v>606</v>
      </c>
      <c r="I2963" s="833" t="s">
        <v>2293</v>
      </c>
      <c r="J2963" s="833" t="s">
        <v>2276</v>
      </c>
      <c r="K2963" s="833"/>
      <c r="L2963" s="836">
        <v>278.75</v>
      </c>
      <c r="M2963" s="836">
        <v>557.5</v>
      </c>
      <c r="N2963" s="833">
        <v>2</v>
      </c>
      <c r="O2963" s="837">
        <v>1</v>
      </c>
      <c r="P2963" s="836">
        <v>557.5</v>
      </c>
      <c r="Q2963" s="838">
        <v>1</v>
      </c>
      <c r="R2963" s="833">
        <v>2</v>
      </c>
      <c r="S2963" s="838">
        <v>1</v>
      </c>
      <c r="T2963" s="837">
        <v>1</v>
      </c>
      <c r="U2963" s="839">
        <v>1</v>
      </c>
    </row>
    <row r="2964" spans="1:21" ht="14.45" customHeight="1" x14ac:dyDescent="0.2">
      <c r="A2964" s="832">
        <v>11</v>
      </c>
      <c r="B2964" s="833" t="s">
        <v>2224</v>
      </c>
      <c r="C2964" s="833" t="s">
        <v>2230</v>
      </c>
      <c r="D2964" s="834" t="s">
        <v>4292</v>
      </c>
      <c r="E2964" s="835" t="s">
        <v>2268</v>
      </c>
      <c r="F2964" s="833" t="s">
        <v>2227</v>
      </c>
      <c r="G2964" s="833" t="s">
        <v>2274</v>
      </c>
      <c r="H2964" s="833" t="s">
        <v>606</v>
      </c>
      <c r="I2964" s="833" t="s">
        <v>3069</v>
      </c>
      <c r="J2964" s="833" t="s">
        <v>2276</v>
      </c>
      <c r="K2964" s="833"/>
      <c r="L2964" s="836">
        <v>750</v>
      </c>
      <c r="M2964" s="836">
        <v>750</v>
      </c>
      <c r="N2964" s="833">
        <v>1</v>
      </c>
      <c r="O2964" s="837">
        <v>1</v>
      </c>
      <c r="P2964" s="836"/>
      <c r="Q2964" s="838">
        <v>0</v>
      </c>
      <c r="R2964" s="833"/>
      <c r="S2964" s="838">
        <v>0</v>
      </c>
      <c r="T2964" s="837"/>
      <c r="U2964" s="839">
        <v>0</v>
      </c>
    </row>
    <row r="2965" spans="1:21" ht="14.45" customHeight="1" x14ac:dyDescent="0.2">
      <c r="A2965" s="832">
        <v>11</v>
      </c>
      <c r="B2965" s="833" t="s">
        <v>2224</v>
      </c>
      <c r="C2965" s="833" t="s">
        <v>2230</v>
      </c>
      <c r="D2965" s="834" t="s">
        <v>4292</v>
      </c>
      <c r="E2965" s="835" t="s">
        <v>2268</v>
      </c>
      <c r="F2965" s="833" t="s">
        <v>2227</v>
      </c>
      <c r="G2965" s="833" t="s">
        <v>2274</v>
      </c>
      <c r="H2965" s="833" t="s">
        <v>606</v>
      </c>
      <c r="I2965" s="833" t="s">
        <v>2849</v>
      </c>
      <c r="J2965" s="833" t="s">
        <v>2276</v>
      </c>
      <c r="K2965" s="833"/>
      <c r="L2965" s="836">
        <v>600</v>
      </c>
      <c r="M2965" s="836">
        <v>600</v>
      </c>
      <c r="N2965" s="833">
        <v>1</v>
      </c>
      <c r="O2965" s="837">
        <v>1</v>
      </c>
      <c r="P2965" s="836">
        <v>600</v>
      </c>
      <c r="Q2965" s="838">
        <v>1</v>
      </c>
      <c r="R2965" s="833">
        <v>1</v>
      </c>
      <c r="S2965" s="838">
        <v>1</v>
      </c>
      <c r="T2965" s="837">
        <v>1</v>
      </c>
      <c r="U2965" s="839">
        <v>1</v>
      </c>
    </row>
    <row r="2966" spans="1:21" ht="14.45" customHeight="1" x14ac:dyDescent="0.2">
      <c r="A2966" s="832">
        <v>11</v>
      </c>
      <c r="B2966" s="833" t="s">
        <v>2224</v>
      </c>
      <c r="C2966" s="833" t="s">
        <v>2230</v>
      </c>
      <c r="D2966" s="834" t="s">
        <v>4292</v>
      </c>
      <c r="E2966" s="835" t="s">
        <v>2268</v>
      </c>
      <c r="F2966" s="833" t="s">
        <v>2227</v>
      </c>
      <c r="G2966" s="833" t="s">
        <v>2274</v>
      </c>
      <c r="H2966" s="833" t="s">
        <v>606</v>
      </c>
      <c r="I2966" s="833" t="s">
        <v>2486</v>
      </c>
      <c r="J2966" s="833" t="s">
        <v>2487</v>
      </c>
      <c r="K2966" s="833" t="s">
        <v>2488</v>
      </c>
      <c r="L2966" s="836">
        <v>0</v>
      </c>
      <c r="M2966" s="836">
        <v>0</v>
      </c>
      <c r="N2966" s="833">
        <v>2</v>
      </c>
      <c r="O2966" s="837">
        <v>2</v>
      </c>
      <c r="P2966" s="836"/>
      <c r="Q2966" s="838"/>
      <c r="R2966" s="833"/>
      <c r="S2966" s="838">
        <v>0</v>
      </c>
      <c r="T2966" s="837"/>
      <c r="U2966" s="839">
        <v>0</v>
      </c>
    </row>
    <row r="2967" spans="1:21" ht="14.45" customHeight="1" x14ac:dyDescent="0.2">
      <c r="A2967" s="832">
        <v>11</v>
      </c>
      <c r="B2967" s="833" t="s">
        <v>2224</v>
      </c>
      <c r="C2967" s="833" t="s">
        <v>2230</v>
      </c>
      <c r="D2967" s="834" t="s">
        <v>4292</v>
      </c>
      <c r="E2967" s="835" t="s">
        <v>2268</v>
      </c>
      <c r="F2967" s="833" t="s">
        <v>2227</v>
      </c>
      <c r="G2967" s="833" t="s">
        <v>2274</v>
      </c>
      <c r="H2967" s="833" t="s">
        <v>606</v>
      </c>
      <c r="I2967" s="833" t="s">
        <v>3012</v>
      </c>
      <c r="J2967" s="833" t="s">
        <v>3013</v>
      </c>
      <c r="K2967" s="833" t="s">
        <v>3014</v>
      </c>
      <c r="L2967" s="836">
        <v>400.2</v>
      </c>
      <c r="M2967" s="836">
        <v>2001</v>
      </c>
      <c r="N2967" s="833">
        <v>5</v>
      </c>
      <c r="O2967" s="837">
        <v>5</v>
      </c>
      <c r="P2967" s="836"/>
      <c r="Q2967" s="838">
        <v>0</v>
      </c>
      <c r="R2967" s="833"/>
      <c r="S2967" s="838">
        <v>0</v>
      </c>
      <c r="T2967" s="837"/>
      <c r="U2967" s="839">
        <v>0</v>
      </c>
    </row>
    <row r="2968" spans="1:21" ht="14.45" customHeight="1" x14ac:dyDescent="0.2">
      <c r="A2968" s="832">
        <v>11</v>
      </c>
      <c r="B2968" s="833" t="s">
        <v>2224</v>
      </c>
      <c r="C2968" s="833" t="s">
        <v>2230</v>
      </c>
      <c r="D2968" s="834" t="s">
        <v>4292</v>
      </c>
      <c r="E2968" s="835" t="s">
        <v>2268</v>
      </c>
      <c r="F2968" s="833" t="s">
        <v>2227</v>
      </c>
      <c r="G2968" s="833" t="s">
        <v>2274</v>
      </c>
      <c r="H2968" s="833" t="s">
        <v>606</v>
      </c>
      <c r="I2968" s="833" t="s">
        <v>2320</v>
      </c>
      <c r="J2968" s="833" t="s">
        <v>2271</v>
      </c>
      <c r="K2968" s="833" t="s">
        <v>2272</v>
      </c>
      <c r="L2968" s="836">
        <v>562.03</v>
      </c>
      <c r="M2968" s="836">
        <v>1686.09</v>
      </c>
      <c r="N2968" s="833">
        <v>3</v>
      </c>
      <c r="O2968" s="837">
        <v>3</v>
      </c>
      <c r="P2968" s="836">
        <v>1686.09</v>
      </c>
      <c r="Q2968" s="838">
        <v>1</v>
      </c>
      <c r="R2968" s="833">
        <v>3</v>
      </c>
      <c r="S2968" s="838">
        <v>1</v>
      </c>
      <c r="T2968" s="837">
        <v>3</v>
      </c>
      <c r="U2968" s="839">
        <v>1</v>
      </c>
    </row>
    <row r="2969" spans="1:21" ht="14.45" customHeight="1" x14ac:dyDescent="0.2">
      <c r="A2969" s="832">
        <v>11</v>
      </c>
      <c r="B2969" s="833" t="s">
        <v>2224</v>
      </c>
      <c r="C2969" s="833" t="s">
        <v>2230</v>
      </c>
      <c r="D2969" s="834" t="s">
        <v>4292</v>
      </c>
      <c r="E2969" s="835" t="s">
        <v>2268</v>
      </c>
      <c r="F2969" s="833" t="s">
        <v>2227</v>
      </c>
      <c r="G2969" s="833" t="s">
        <v>2274</v>
      </c>
      <c r="H2969" s="833" t="s">
        <v>606</v>
      </c>
      <c r="I2969" s="833" t="s">
        <v>2281</v>
      </c>
      <c r="J2969" s="833" t="s">
        <v>2282</v>
      </c>
      <c r="K2969" s="833" t="s">
        <v>2283</v>
      </c>
      <c r="L2969" s="836">
        <v>249.55</v>
      </c>
      <c r="M2969" s="836">
        <v>499.1</v>
      </c>
      <c r="N2969" s="833">
        <v>2</v>
      </c>
      <c r="O2969" s="837">
        <v>1</v>
      </c>
      <c r="P2969" s="836">
        <v>499.1</v>
      </c>
      <c r="Q2969" s="838">
        <v>1</v>
      </c>
      <c r="R2969" s="833">
        <v>2</v>
      </c>
      <c r="S2969" s="838">
        <v>1</v>
      </c>
      <c r="T2969" s="837">
        <v>1</v>
      </c>
      <c r="U2969" s="839">
        <v>1</v>
      </c>
    </row>
    <row r="2970" spans="1:21" ht="14.45" customHeight="1" x14ac:dyDescent="0.2">
      <c r="A2970" s="832">
        <v>11</v>
      </c>
      <c r="B2970" s="833" t="s">
        <v>2224</v>
      </c>
      <c r="C2970" s="833" t="s">
        <v>2230</v>
      </c>
      <c r="D2970" s="834" t="s">
        <v>4292</v>
      </c>
      <c r="E2970" s="835" t="s">
        <v>2268</v>
      </c>
      <c r="F2970" s="833" t="s">
        <v>2227</v>
      </c>
      <c r="G2970" s="833" t="s">
        <v>2274</v>
      </c>
      <c r="H2970" s="833" t="s">
        <v>606</v>
      </c>
      <c r="I2970" s="833" t="s">
        <v>2321</v>
      </c>
      <c r="J2970" s="833" t="s">
        <v>2322</v>
      </c>
      <c r="K2970" s="833" t="s">
        <v>2323</v>
      </c>
      <c r="L2970" s="836">
        <v>492.19</v>
      </c>
      <c r="M2970" s="836">
        <v>984.38</v>
      </c>
      <c r="N2970" s="833">
        <v>2</v>
      </c>
      <c r="O2970" s="837">
        <v>2</v>
      </c>
      <c r="P2970" s="836">
        <v>984.38</v>
      </c>
      <c r="Q2970" s="838">
        <v>1</v>
      </c>
      <c r="R2970" s="833">
        <v>2</v>
      </c>
      <c r="S2970" s="838">
        <v>1</v>
      </c>
      <c r="T2970" s="837">
        <v>2</v>
      </c>
      <c r="U2970" s="839">
        <v>1</v>
      </c>
    </row>
    <row r="2971" spans="1:21" ht="14.45" customHeight="1" x14ac:dyDescent="0.2">
      <c r="A2971" s="832">
        <v>11</v>
      </c>
      <c r="B2971" s="833" t="s">
        <v>2224</v>
      </c>
      <c r="C2971" s="833" t="s">
        <v>2230</v>
      </c>
      <c r="D2971" s="834" t="s">
        <v>4292</v>
      </c>
      <c r="E2971" s="835" t="s">
        <v>2268</v>
      </c>
      <c r="F2971" s="833" t="s">
        <v>2227</v>
      </c>
      <c r="G2971" s="833" t="s">
        <v>2274</v>
      </c>
      <c r="H2971" s="833" t="s">
        <v>606</v>
      </c>
      <c r="I2971" s="833" t="s">
        <v>2284</v>
      </c>
      <c r="J2971" s="833" t="s">
        <v>2285</v>
      </c>
      <c r="K2971" s="833" t="s">
        <v>2286</v>
      </c>
      <c r="L2971" s="836">
        <v>400.2</v>
      </c>
      <c r="M2971" s="836">
        <v>400.2</v>
      </c>
      <c r="N2971" s="833">
        <v>1</v>
      </c>
      <c r="O2971" s="837">
        <v>1</v>
      </c>
      <c r="P2971" s="836">
        <v>400.2</v>
      </c>
      <c r="Q2971" s="838">
        <v>1</v>
      </c>
      <c r="R2971" s="833">
        <v>1</v>
      </c>
      <c r="S2971" s="838">
        <v>1</v>
      </c>
      <c r="T2971" s="837">
        <v>1</v>
      </c>
      <c r="U2971" s="839">
        <v>1</v>
      </c>
    </row>
    <row r="2972" spans="1:21" ht="14.45" customHeight="1" x14ac:dyDescent="0.2">
      <c r="A2972" s="832">
        <v>11</v>
      </c>
      <c r="B2972" s="833" t="s">
        <v>2224</v>
      </c>
      <c r="C2972" s="833" t="s">
        <v>2230</v>
      </c>
      <c r="D2972" s="834" t="s">
        <v>4292</v>
      </c>
      <c r="E2972" s="835" t="s">
        <v>2268</v>
      </c>
      <c r="F2972" s="833" t="s">
        <v>2227</v>
      </c>
      <c r="G2972" s="833" t="s">
        <v>2274</v>
      </c>
      <c r="H2972" s="833" t="s">
        <v>606</v>
      </c>
      <c r="I2972" s="833" t="s">
        <v>2307</v>
      </c>
      <c r="J2972" s="833" t="s">
        <v>2308</v>
      </c>
      <c r="K2972" s="833" t="s">
        <v>2309</v>
      </c>
      <c r="L2972" s="836">
        <v>971.25</v>
      </c>
      <c r="M2972" s="836">
        <v>971.25</v>
      </c>
      <c r="N2972" s="833">
        <v>1</v>
      </c>
      <c r="O2972" s="837">
        <v>1</v>
      </c>
      <c r="P2972" s="836">
        <v>971.25</v>
      </c>
      <c r="Q2972" s="838">
        <v>1</v>
      </c>
      <c r="R2972" s="833">
        <v>1</v>
      </c>
      <c r="S2972" s="838">
        <v>1</v>
      </c>
      <c r="T2972" s="837">
        <v>1</v>
      </c>
      <c r="U2972" s="839">
        <v>1</v>
      </c>
    </row>
    <row r="2973" spans="1:21" ht="14.45" customHeight="1" x14ac:dyDescent="0.2">
      <c r="A2973" s="832">
        <v>11</v>
      </c>
      <c r="B2973" s="833" t="s">
        <v>2224</v>
      </c>
      <c r="C2973" s="833" t="s">
        <v>2230</v>
      </c>
      <c r="D2973" s="834" t="s">
        <v>4292</v>
      </c>
      <c r="E2973" s="835" t="s">
        <v>2268</v>
      </c>
      <c r="F2973" s="833" t="s">
        <v>2227</v>
      </c>
      <c r="G2973" s="833" t="s">
        <v>2274</v>
      </c>
      <c r="H2973" s="833" t="s">
        <v>606</v>
      </c>
      <c r="I2973" s="833" t="s">
        <v>3075</v>
      </c>
      <c r="J2973" s="833" t="s">
        <v>2350</v>
      </c>
      <c r="K2973" s="833" t="s">
        <v>2351</v>
      </c>
      <c r="L2973" s="836">
        <v>1000.5</v>
      </c>
      <c r="M2973" s="836">
        <v>3001.5</v>
      </c>
      <c r="N2973" s="833">
        <v>3</v>
      </c>
      <c r="O2973" s="837">
        <v>3</v>
      </c>
      <c r="P2973" s="836">
        <v>3001.5</v>
      </c>
      <c r="Q2973" s="838">
        <v>1</v>
      </c>
      <c r="R2973" s="833">
        <v>3</v>
      </c>
      <c r="S2973" s="838">
        <v>1</v>
      </c>
      <c r="T2973" s="837">
        <v>3</v>
      </c>
      <c r="U2973" s="839">
        <v>1</v>
      </c>
    </row>
    <row r="2974" spans="1:21" ht="14.45" customHeight="1" x14ac:dyDescent="0.2">
      <c r="A2974" s="832">
        <v>11</v>
      </c>
      <c r="B2974" s="833" t="s">
        <v>2224</v>
      </c>
      <c r="C2974" s="833" t="s">
        <v>2230</v>
      </c>
      <c r="D2974" s="834" t="s">
        <v>4292</v>
      </c>
      <c r="E2974" s="835" t="s">
        <v>2268</v>
      </c>
      <c r="F2974" s="833" t="s">
        <v>2227</v>
      </c>
      <c r="G2974" s="833" t="s">
        <v>2274</v>
      </c>
      <c r="H2974" s="833" t="s">
        <v>606</v>
      </c>
      <c r="I2974" s="833" t="s">
        <v>4229</v>
      </c>
      <c r="J2974" s="833" t="s">
        <v>4230</v>
      </c>
      <c r="K2974" s="833"/>
      <c r="L2974" s="836">
        <v>249.55</v>
      </c>
      <c r="M2974" s="836">
        <v>499.1</v>
      </c>
      <c r="N2974" s="833">
        <v>2</v>
      </c>
      <c r="O2974" s="837">
        <v>1</v>
      </c>
      <c r="P2974" s="836"/>
      <c r="Q2974" s="838">
        <v>0</v>
      </c>
      <c r="R2974" s="833"/>
      <c r="S2974" s="838">
        <v>0</v>
      </c>
      <c r="T2974" s="837"/>
      <c r="U2974" s="839">
        <v>0</v>
      </c>
    </row>
    <row r="2975" spans="1:21" ht="14.45" customHeight="1" x14ac:dyDescent="0.2">
      <c r="A2975" s="832">
        <v>11</v>
      </c>
      <c r="B2975" s="833" t="s">
        <v>2224</v>
      </c>
      <c r="C2975" s="833" t="s">
        <v>2230</v>
      </c>
      <c r="D2975" s="834" t="s">
        <v>4292</v>
      </c>
      <c r="E2975" s="835" t="s">
        <v>2268</v>
      </c>
      <c r="F2975" s="833" t="s">
        <v>2227</v>
      </c>
      <c r="G2975" s="833" t="s">
        <v>2274</v>
      </c>
      <c r="H2975" s="833" t="s">
        <v>606</v>
      </c>
      <c r="I2975" s="833" t="s">
        <v>4231</v>
      </c>
      <c r="J2975" s="833" t="s">
        <v>4232</v>
      </c>
      <c r="K2975" s="833" t="s">
        <v>4233</v>
      </c>
      <c r="L2975" s="836">
        <v>1599.65</v>
      </c>
      <c r="M2975" s="836">
        <v>1599.65</v>
      </c>
      <c r="N2975" s="833">
        <v>1</v>
      </c>
      <c r="O2975" s="837">
        <v>1</v>
      </c>
      <c r="P2975" s="836"/>
      <c r="Q2975" s="838">
        <v>0</v>
      </c>
      <c r="R2975" s="833"/>
      <c r="S2975" s="838">
        <v>0</v>
      </c>
      <c r="T2975" s="837"/>
      <c r="U2975" s="839">
        <v>0</v>
      </c>
    </row>
    <row r="2976" spans="1:21" ht="14.45" customHeight="1" x14ac:dyDescent="0.2">
      <c r="A2976" s="832">
        <v>11</v>
      </c>
      <c r="B2976" s="833" t="s">
        <v>2224</v>
      </c>
      <c r="C2976" s="833" t="s">
        <v>2230</v>
      </c>
      <c r="D2976" s="834" t="s">
        <v>4292</v>
      </c>
      <c r="E2976" s="835" t="s">
        <v>2268</v>
      </c>
      <c r="F2976" s="833" t="s">
        <v>2227</v>
      </c>
      <c r="G2976" s="833" t="s">
        <v>2274</v>
      </c>
      <c r="H2976" s="833" t="s">
        <v>606</v>
      </c>
      <c r="I2976" s="833" t="s">
        <v>4234</v>
      </c>
      <c r="J2976" s="833" t="s">
        <v>4235</v>
      </c>
      <c r="K2976" s="833" t="s">
        <v>4236</v>
      </c>
      <c r="L2976" s="836">
        <v>600</v>
      </c>
      <c r="M2976" s="836">
        <v>600</v>
      </c>
      <c r="N2976" s="833">
        <v>1</v>
      </c>
      <c r="O2976" s="837">
        <v>1</v>
      </c>
      <c r="P2976" s="836"/>
      <c r="Q2976" s="838">
        <v>0</v>
      </c>
      <c r="R2976" s="833"/>
      <c r="S2976" s="838">
        <v>0</v>
      </c>
      <c r="T2976" s="837"/>
      <c r="U2976" s="839">
        <v>0</v>
      </c>
    </row>
    <row r="2977" spans="1:21" ht="14.45" customHeight="1" x14ac:dyDescent="0.2">
      <c r="A2977" s="832">
        <v>11</v>
      </c>
      <c r="B2977" s="833" t="s">
        <v>2224</v>
      </c>
      <c r="C2977" s="833" t="s">
        <v>2230</v>
      </c>
      <c r="D2977" s="834" t="s">
        <v>4292</v>
      </c>
      <c r="E2977" s="835" t="s">
        <v>2268</v>
      </c>
      <c r="F2977" s="833" t="s">
        <v>2227</v>
      </c>
      <c r="G2977" s="833" t="s">
        <v>2274</v>
      </c>
      <c r="H2977" s="833" t="s">
        <v>606</v>
      </c>
      <c r="I2977" s="833" t="s">
        <v>4237</v>
      </c>
      <c r="J2977" s="833" t="s">
        <v>3311</v>
      </c>
      <c r="K2977" s="833" t="s">
        <v>3312</v>
      </c>
      <c r="L2977" s="836">
        <v>2500.1</v>
      </c>
      <c r="M2977" s="836">
        <v>2500.1</v>
      </c>
      <c r="N2977" s="833">
        <v>1</v>
      </c>
      <c r="O2977" s="837">
        <v>1</v>
      </c>
      <c r="P2977" s="836">
        <v>2500.1</v>
      </c>
      <c r="Q2977" s="838">
        <v>1</v>
      </c>
      <c r="R2977" s="833">
        <v>1</v>
      </c>
      <c r="S2977" s="838">
        <v>1</v>
      </c>
      <c r="T2977" s="837">
        <v>1</v>
      </c>
      <c r="U2977" s="839">
        <v>1</v>
      </c>
    </row>
    <row r="2978" spans="1:21" ht="14.45" customHeight="1" x14ac:dyDescent="0.2">
      <c r="A2978" s="832">
        <v>11</v>
      </c>
      <c r="B2978" s="833" t="s">
        <v>2224</v>
      </c>
      <c r="C2978" s="833" t="s">
        <v>2230</v>
      </c>
      <c r="D2978" s="834" t="s">
        <v>4292</v>
      </c>
      <c r="E2978" s="835" t="s">
        <v>2268</v>
      </c>
      <c r="F2978" s="833" t="s">
        <v>2227</v>
      </c>
      <c r="G2978" s="833" t="s">
        <v>2274</v>
      </c>
      <c r="H2978" s="833" t="s">
        <v>606</v>
      </c>
      <c r="I2978" s="833" t="s">
        <v>4238</v>
      </c>
      <c r="J2978" s="833" t="s">
        <v>4239</v>
      </c>
      <c r="K2978" s="833" t="s">
        <v>4240</v>
      </c>
      <c r="L2978" s="836">
        <v>249.55</v>
      </c>
      <c r="M2978" s="836">
        <v>249.55</v>
      </c>
      <c r="N2978" s="833">
        <v>1</v>
      </c>
      <c r="O2978" s="837">
        <v>1</v>
      </c>
      <c r="P2978" s="836"/>
      <c r="Q2978" s="838">
        <v>0</v>
      </c>
      <c r="R2978" s="833"/>
      <c r="S2978" s="838">
        <v>0</v>
      </c>
      <c r="T2978" s="837"/>
      <c r="U2978" s="839">
        <v>0</v>
      </c>
    </row>
    <row r="2979" spans="1:21" ht="14.45" customHeight="1" x14ac:dyDescent="0.2">
      <c r="A2979" s="832">
        <v>11</v>
      </c>
      <c r="B2979" s="833" t="s">
        <v>2224</v>
      </c>
      <c r="C2979" s="833" t="s">
        <v>2230</v>
      </c>
      <c r="D2979" s="834" t="s">
        <v>4292</v>
      </c>
      <c r="E2979" s="835" t="s">
        <v>2268</v>
      </c>
      <c r="F2979" s="833" t="s">
        <v>2227</v>
      </c>
      <c r="G2979" s="833" t="s">
        <v>2274</v>
      </c>
      <c r="H2979" s="833" t="s">
        <v>606</v>
      </c>
      <c r="I2979" s="833" t="s">
        <v>4241</v>
      </c>
      <c r="J2979" s="833" t="s">
        <v>4242</v>
      </c>
      <c r="K2979" s="833" t="s">
        <v>4243</v>
      </c>
      <c r="L2979" s="836">
        <v>300.14999999999998</v>
      </c>
      <c r="M2979" s="836">
        <v>300.14999999999998</v>
      </c>
      <c r="N2979" s="833">
        <v>1</v>
      </c>
      <c r="O2979" s="837">
        <v>1</v>
      </c>
      <c r="P2979" s="836"/>
      <c r="Q2979" s="838">
        <v>0</v>
      </c>
      <c r="R2979" s="833"/>
      <c r="S2979" s="838">
        <v>0</v>
      </c>
      <c r="T2979" s="837"/>
      <c r="U2979" s="839">
        <v>0</v>
      </c>
    </row>
    <row r="2980" spans="1:21" ht="14.45" customHeight="1" x14ac:dyDescent="0.2">
      <c r="A2980" s="832">
        <v>11</v>
      </c>
      <c r="B2980" s="833" t="s">
        <v>2224</v>
      </c>
      <c r="C2980" s="833" t="s">
        <v>2230</v>
      </c>
      <c r="D2980" s="834" t="s">
        <v>4292</v>
      </c>
      <c r="E2980" s="835" t="s">
        <v>2268</v>
      </c>
      <c r="F2980" s="833" t="s">
        <v>2227</v>
      </c>
      <c r="G2980" s="833" t="s">
        <v>2269</v>
      </c>
      <c r="H2980" s="833" t="s">
        <v>606</v>
      </c>
      <c r="I2980" s="833" t="s">
        <v>2302</v>
      </c>
      <c r="J2980" s="833" t="s">
        <v>2311</v>
      </c>
      <c r="K2980" s="833" t="s">
        <v>2324</v>
      </c>
      <c r="L2980" s="836">
        <v>748.12</v>
      </c>
      <c r="M2980" s="836">
        <v>748.12</v>
      </c>
      <c r="N2980" s="833">
        <v>1</v>
      </c>
      <c r="O2980" s="837">
        <v>1</v>
      </c>
      <c r="P2980" s="836">
        <v>748.12</v>
      </c>
      <c r="Q2980" s="838">
        <v>1</v>
      </c>
      <c r="R2980" s="833">
        <v>1</v>
      </c>
      <c r="S2980" s="838">
        <v>1</v>
      </c>
      <c r="T2980" s="837">
        <v>1</v>
      </c>
      <c r="U2980" s="839">
        <v>1</v>
      </c>
    </row>
    <row r="2981" spans="1:21" ht="14.45" customHeight="1" x14ac:dyDescent="0.2">
      <c r="A2981" s="832">
        <v>11</v>
      </c>
      <c r="B2981" s="833" t="s">
        <v>2224</v>
      </c>
      <c r="C2981" s="833" t="s">
        <v>2230</v>
      </c>
      <c r="D2981" s="834" t="s">
        <v>4292</v>
      </c>
      <c r="E2981" s="835" t="s">
        <v>2268</v>
      </c>
      <c r="F2981" s="833" t="s">
        <v>2227</v>
      </c>
      <c r="G2981" s="833" t="s">
        <v>2269</v>
      </c>
      <c r="H2981" s="833" t="s">
        <v>606</v>
      </c>
      <c r="I2981" s="833" t="s">
        <v>2270</v>
      </c>
      <c r="J2981" s="833" t="s">
        <v>2271</v>
      </c>
      <c r="K2981" s="833" t="s">
        <v>2272</v>
      </c>
      <c r="L2981" s="836">
        <v>500</v>
      </c>
      <c r="M2981" s="836">
        <v>1000</v>
      </c>
      <c r="N2981" s="833">
        <v>2</v>
      </c>
      <c r="O2981" s="837">
        <v>2</v>
      </c>
      <c r="P2981" s="836">
        <v>1000</v>
      </c>
      <c r="Q2981" s="838">
        <v>1</v>
      </c>
      <c r="R2981" s="833">
        <v>2</v>
      </c>
      <c r="S2981" s="838">
        <v>1</v>
      </c>
      <c r="T2981" s="837">
        <v>2</v>
      </c>
      <c r="U2981" s="839">
        <v>1</v>
      </c>
    </row>
    <row r="2982" spans="1:21" ht="14.45" customHeight="1" x14ac:dyDescent="0.2">
      <c r="A2982" s="832">
        <v>11</v>
      </c>
      <c r="B2982" s="833" t="s">
        <v>2224</v>
      </c>
      <c r="C2982" s="833" t="s">
        <v>2230</v>
      </c>
      <c r="D2982" s="834" t="s">
        <v>4292</v>
      </c>
      <c r="E2982" s="835" t="s">
        <v>2268</v>
      </c>
      <c r="F2982" s="833" t="s">
        <v>2227</v>
      </c>
      <c r="G2982" s="833" t="s">
        <v>2269</v>
      </c>
      <c r="H2982" s="833" t="s">
        <v>606</v>
      </c>
      <c r="I2982" s="833" t="s">
        <v>2289</v>
      </c>
      <c r="J2982" s="833" t="s">
        <v>2290</v>
      </c>
      <c r="K2982" s="833" t="s">
        <v>2291</v>
      </c>
      <c r="L2982" s="836">
        <v>971.25</v>
      </c>
      <c r="M2982" s="836">
        <v>971.25</v>
      </c>
      <c r="N2982" s="833">
        <v>1</v>
      </c>
      <c r="O2982" s="837">
        <v>1</v>
      </c>
      <c r="P2982" s="836">
        <v>971.25</v>
      </c>
      <c r="Q2982" s="838">
        <v>1</v>
      </c>
      <c r="R2982" s="833">
        <v>1</v>
      </c>
      <c r="S2982" s="838">
        <v>1</v>
      </c>
      <c r="T2982" s="837">
        <v>1</v>
      </c>
      <c r="U2982" s="839">
        <v>1</v>
      </c>
    </row>
    <row r="2983" spans="1:21" ht="14.45" customHeight="1" x14ac:dyDescent="0.2">
      <c r="A2983" s="832">
        <v>11</v>
      </c>
      <c r="B2983" s="833" t="s">
        <v>2224</v>
      </c>
      <c r="C2983" s="833" t="s">
        <v>2230</v>
      </c>
      <c r="D2983" s="834" t="s">
        <v>4292</v>
      </c>
      <c r="E2983" s="835" t="s">
        <v>2251</v>
      </c>
      <c r="F2983" s="833" t="s">
        <v>2225</v>
      </c>
      <c r="G2983" s="833" t="s">
        <v>2381</v>
      </c>
      <c r="H2983" s="833" t="s">
        <v>606</v>
      </c>
      <c r="I2983" s="833" t="s">
        <v>4244</v>
      </c>
      <c r="J2983" s="833" t="s">
        <v>4245</v>
      </c>
      <c r="K2983" s="833" t="s">
        <v>4246</v>
      </c>
      <c r="L2983" s="836">
        <v>23.49</v>
      </c>
      <c r="M2983" s="836">
        <v>187.92000000000002</v>
      </c>
      <c r="N2983" s="833">
        <v>8</v>
      </c>
      <c r="O2983" s="837">
        <v>8</v>
      </c>
      <c r="P2983" s="836">
        <v>164.43</v>
      </c>
      <c r="Q2983" s="838">
        <v>0.875</v>
      </c>
      <c r="R2983" s="833">
        <v>7</v>
      </c>
      <c r="S2983" s="838">
        <v>0.875</v>
      </c>
      <c r="T2983" s="837">
        <v>7</v>
      </c>
      <c r="U2983" s="839">
        <v>0.875</v>
      </c>
    </row>
    <row r="2984" spans="1:21" ht="14.45" customHeight="1" x14ac:dyDescent="0.2">
      <c r="A2984" s="832">
        <v>11</v>
      </c>
      <c r="B2984" s="833" t="s">
        <v>2224</v>
      </c>
      <c r="C2984" s="833" t="s">
        <v>2230</v>
      </c>
      <c r="D2984" s="834" t="s">
        <v>4292</v>
      </c>
      <c r="E2984" s="835" t="s">
        <v>2251</v>
      </c>
      <c r="F2984" s="833" t="s">
        <v>2225</v>
      </c>
      <c r="G2984" s="833" t="s">
        <v>2335</v>
      </c>
      <c r="H2984" s="833" t="s">
        <v>606</v>
      </c>
      <c r="I2984" s="833" t="s">
        <v>2336</v>
      </c>
      <c r="J2984" s="833" t="s">
        <v>668</v>
      </c>
      <c r="K2984" s="833" t="s">
        <v>2337</v>
      </c>
      <c r="L2984" s="836">
        <v>35.25</v>
      </c>
      <c r="M2984" s="836">
        <v>35.25</v>
      </c>
      <c r="N2984" s="833">
        <v>1</v>
      </c>
      <c r="O2984" s="837">
        <v>1</v>
      </c>
      <c r="P2984" s="836"/>
      <c r="Q2984" s="838">
        <v>0</v>
      </c>
      <c r="R2984" s="833"/>
      <c r="S2984" s="838">
        <v>0</v>
      </c>
      <c r="T2984" s="837"/>
      <c r="U2984" s="839">
        <v>0</v>
      </c>
    </row>
    <row r="2985" spans="1:21" ht="14.45" customHeight="1" x14ac:dyDescent="0.2">
      <c r="A2985" s="832">
        <v>11</v>
      </c>
      <c r="B2985" s="833" t="s">
        <v>2224</v>
      </c>
      <c r="C2985" s="833" t="s">
        <v>2230</v>
      </c>
      <c r="D2985" s="834" t="s">
        <v>4292</v>
      </c>
      <c r="E2985" s="835" t="s">
        <v>2251</v>
      </c>
      <c r="F2985" s="833" t="s">
        <v>2226</v>
      </c>
      <c r="G2985" s="833" t="s">
        <v>2274</v>
      </c>
      <c r="H2985" s="833" t="s">
        <v>606</v>
      </c>
      <c r="I2985" s="833" t="s">
        <v>4244</v>
      </c>
      <c r="J2985" s="833" t="s">
        <v>2276</v>
      </c>
      <c r="K2985" s="833"/>
      <c r="L2985" s="836">
        <v>23.49</v>
      </c>
      <c r="M2985" s="836">
        <v>46.98</v>
      </c>
      <c r="N2985" s="833">
        <v>2</v>
      </c>
      <c r="O2985" s="837">
        <v>2</v>
      </c>
      <c r="P2985" s="836">
        <v>46.98</v>
      </c>
      <c r="Q2985" s="838">
        <v>1</v>
      </c>
      <c r="R2985" s="833">
        <v>2</v>
      </c>
      <c r="S2985" s="838">
        <v>1</v>
      </c>
      <c r="T2985" s="837">
        <v>2</v>
      </c>
      <c r="U2985" s="839">
        <v>1</v>
      </c>
    </row>
    <row r="2986" spans="1:21" ht="14.45" customHeight="1" x14ac:dyDescent="0.2">
      <c r="A2986" s="832">
        <v>11</v>
      </c>
      <c r="B2986" s="833" t="s">
        <v>2224</v>
      </c>
      <c r="C2986" s="833" t="s">
        <v>2230</v>
      </c>
      <c r="D2986" s="834" t="s">
        <v>4292</v>
      </c>
      <c r="E2986" s="835" t="s">
        <v>2251</v>
      </c>
      <c r="F2986" s="833" t="s">
        <v>2227</v>
      </c>
      <c r="G2986" s="833" t="s">
        <v>2274</v>
      </c>
      <c r="H2986" s="833" t="s">
        <v>606</v>
      </c>
      <c r="I2986" s="833" t="s">
        <v>2325</v>
      </c>
      <c r="J2986" s="833" t="s">
        <v>2276</v>
      </c>
      <c r="K2986" s="833"/>
      <c r="L2986" s="836">
        <v>350</v>
      </c>
      <c r="M2986" s="836">
        <v>700</v>
      </c>
      <c r="N2986" s="833">
        <v>2</v>
      </c>
      <c r="O2986" s="837">
        <v>2</v>
      </c>
      <c r="P2986" s="836">
        <v>700</v>
      </c>
      <c r="Q2986" s="838">
        <v>1</v>
      </c>
      <c r="R2986" s="833">
        <v>2</v>
      </c>
      <c r="S2986" s="838">
        <v>1</v>
      </c>
      <c r="T2986" s="837">
        <v>2</v>
      </c>
      <c r="U2986" s="839">
        <v>1</v>
      </c>
    </row>
    <row r="2987" spans="1:21" ht="14.45" customHeight="1" x14ac:dyDescent="0.2">
      <c r="A2987" s="832">
        <v>11</v>
      </c>
      <c r="B2987" s="833" t="s">
        <v>2224</v>
      </c>
      <c r="C2987" s="833" t="s">
        <v>2230</v>
      </c>
      <c r="D2987" s="834" t="s">
        <v>4292</v>
      </c>
      <c r="E2987" s="835" t="s">
        <v>2251</v>
      </c>
      <c r="F2987" s="833" t="s">
        <v>2227</v>
      </c>
      <c r="G2987" s="833" t="s">
        <v>2274</v>
      </c>
      <c r="H2987" s="833" t="s">
        <v>606</v>
      </c>
      <c r="I2987" s="833" t="s">
        <v>2710</v>
      </c>
      <c r="J2987" s="833" t="s">
        <v>2276</v>
      </c>
      <c r="K2987" s="833"/>
      <c r="L2987" s="836">
        <v>50.5</v>
      </c>
      <c r="M2987" s="836">
        <v>50.5</v>
      </c>
      <c r="N2987" s="833">
        <v>1</v>
      </c>
      <c r="O2987" s="837">
        <v>1</v>
      </c>
      <c r="P2987" s="836">
        <v>50.5</v>
      </c>
      <c r="Q2987" s="838">
        <v>1</v>
      </c>
      <c r="R2987" s="833">
        <v>1</v>
      </c>
      <c r="S2987" s="838">
        <v>1</v>
      </c>
      <c r="T2987" s="837">
        <v>1</v>
      </c>
      <c r="U2987" s="839">
        <v>1</v>
      </c>
    </row>
    <row r="2988" spans="1:21" ht="14.45" customHeight="1" x14ac:dyDescent="0.2">
      <c r="A2988" s="832">
        <v>11</v>
      </c>
      <c r="B2988" s="833" t="s">
        <v>2224</v>
      </c>
      <c r="C2988" s="833" t="s">
        <v>2230</v>
      </c>
      <c r="D2988" s="834" t="s">
        <v>4292</v>
      </c>
      <c r="E2988" s="835" t="s">
        <v>2251</v>
      </c>
      <c r="F2988" s="833" t="s">
        <v>2227</v>
      </c>
      <c r="G2988" s="833" t="s">
        <v>2274</v>
      </c>
      <c r="H2988" s="833" t="s">
        <v>606</v>
      </c>
      <c r="I2988" s="833" t="s">
        <v>2473</v>
      </c>
      <c r="J2988" s="833" t="s">
        <v>2276</v>
      </c>
      <c r="K2988" s="833"/>
      <c r="L2988" s="836">
        <v>180</v>
      </c>
      <c r="M2988" s="836">
        <v>720</v>
      </c>
      <c r="N2988" s="833">
        <v>4</v>
      </c>
      <c r="O2988" s="837">
        <v>4</v>
      </c>
      <c r="P2988" s="836">
        <v>720</v>
      </c>
      <c r="Q2988" s="838">
        <v>1</v>
      </c>
      <c r="R2988" s="833">
        <v>4</v>
      </c>
      <c r="S2988" s="838">
        <v>1</v>
      </c>
      <c r="T2988" s="837">
        <v>4</v>
      </c>
      <c r="U2988" s="839">
        <v>1</v>
      </c>
    </row>
    <row r="2989" spans="1:21" ht="14.45" customHeight="1" x14ac:dyDescent="0.2">
      <c r="A2989" s="832">
        <v>11</v>
      </c>
      <c r="B2989" s="833" t="s">
        <v>2224</v>
      </c>
      <c r="C2989" s="833" t="s">
        <v>2230</v>
      </c>
      <c r="D2989" s="834" t="s">
        <v>4292</v>
      </c>
      <c r="E2989" s="835" t="s">
        <v>2251</v>
      </c>
      <c r="F2989" s="833" t="s">
        <v>2227</v>
      </c>
      <c r="G2989" s="833" t="s">
        <v>2274</v>
      </c>
      <c r="H2989" s="833" t="s">
        <v>606</v>
      </c>
      <c r="I2989" s="833" t="s">
        <v>3565</v>
      </c>
      <c r="J2989" s="833" t="s">
        <v>2276</v>
      </c>
      <c r="K2989" s="833"/>
      <c r="L2989" s="836">
        <v>80.349999999999994</v>
      </c>
      <c r="M2989" s="836">
        <v>80.349999999999994</v>
      </c>
      <c r="N2989" s="833">
        <v>1</v>
      </c>
      <c r="O2989" s="837">
        <v>1</v>
      </c>
      <c r="P2989" s="836"/>
      <c r="Q2989" s="838">
        <v>0</v>
      </c>
      <c r="R2989" s="833"/>
      <c r="S2989" s="838">
        <v>0</v>
      </c>
      <c r="T2989" s="837"/>
      <c r="U2989" s="839">
        <v>0</v>
      </c>
    </row>
    <row r="2990" spans="1:21" ht="14.45" customHeight="1" x14ac:dyDescent="0.2">
      <c r="A2990" s="832">
        <v>11</v>
      </c>
      <c r="B2990" s="833" t="s">
        <v>2224</v>
      </c>
      <c r="C2990" s="833" t="s">
        <v>2230</v>
      </c>
      <c r="D2990" s="834" t="s">
        <v>4292</v>
      </c>
      <c r="E2990" s="835" t="s">
        <v>2251</v>
      </c>
      <c r="F2990" s="833" t="s">
        <v>2227</v>
      </c>
      <c r="G2990" s="833" t="s">
        <v>2274</v>
      </c>
      <c r="H2990" s="833" t="s">
        <v>606</v>
      </c>
      <c r="I2990" s="833" t="s">
        <v>2345</v>
      </c>
      <c r="J2990" s="833" t="s">
        <v>2276</v>
      </c>
      <c r="K2990" s="833"/>
      <c r="L2990" s="836">
        <v>200</v>
      </c>
      <c r="M2990" s="836">
        <v>400</v>
      </c>
      <c r="N2990" s="833">
        <v>2</v>
      </c>
      <c r="O2990" s="837">
        <v>1</v>
      </c>
      <c r="P2990" s="836">
        <v>400</v>
      </c>
      <c r="Q2990" s="838">
        <v>1</v>
      </c>
      <c r="R2990" s="833">
        <v>2</v>
      </c>
      <c r="S2990" s="838">
        <v>1</v>
      </c>
      <c r="T2990" s="837">
        <v>1</v>
      </c>
      <c r="U2990" s="839">
        <v>1</v>
      </c>
    </row>
    <row r="2991" spans="1:21" ht="14.45" customHeight="1" x14ac:dyDescent="0.2">
      <c r="A2991" s="832">
        <v>11</v>
      </c>
      <c r="B2991" s="833" t="s">
        <v>2224</v>
      </c>
      <c r="C2991" s="833" t="s">
        <v>2230</v>
      </c>
      <c r="D2991" s="834" t="s">
        <v>4292</v>
      </c>
      <c r="E2991" s="835" t="s">
        <v>2251</v>
      </c>
      <c r="F2991" s="833" t="s">
        <v>2227</v>
      </c>
      <c r="G2991" s="833" t="s">
        <v>2274</v>
      </c>
      <c r="H2991" s="833" t="s">
        <v>606</v>
      </c>
      <c r="I2991" s="833" t="s">
        <v>2717</v>
      </c>
      <c r="J2991" s="833" t="s">
        <v>2276</v>
      </c>
      <c r="K2991" s="833"/>
      <c r="L2991" s="836">
        <v>249.37</v>
      </c>
      <c r="M2991" s="836">
        <v>997.48</v>
      </c>
      <c r="N2991" s="833">
        <v>4</v>
      </c>
      <c r="O2991" s="837">
        <v>4</v>
      </c>
      <c r="P2991" s="836">
        <v>997.48</v>
      </c>
      <c r="Q2991" s="838">
        <v>1</v>
      </c>
      <c r="R2991" s="833">
        <v>4</v>
      </c>
      <c r="S2991" s="838">
        <v>1</v>
      </c>
      <c r="T2991" s="837">
        <v>4</v>
      </c>
      <c r="U2991" s="839">
        <v>1</v>
      </c>
    </row>
    <row r="2992" spans="1:21" ht="14.45" customHeight="1" x14ac:dyDescent="0.2">
      <c r="A2992" s="832">
        <v>11</v>
      </c>
      <c r="B2992" s="833" t="s">
        <v>2224</v>
      </c>
      <c r="C2992" s="833" t="s">
        <v>2230</v>
      </c>
      <c r="D2992" s="834" t="s">
        <v>4292</v>
      </c>
      <c r="E2992" s="835" t="s">
        <v>2251</v>
      </c>
      <c r="F2992" s="833" t="s">
        <v>2227</v>
      </c>
      <c r="G2992" s="833" t="s">
        <v>2274</v>
      </c>
      <c r="H2992" s="833" t="s">
        <v>606</v>
      </c>
      <c r="I2992" s="833" t="s">
        <v>2717</v>
      </c>
      <c r="J2992" s="833" t="s">
        <v>2718</v>
      </c>
      <c r="K2992" s="833" t="s">
        <v>2719</v>
      </c>
      <c r="L2992" s="836">
        <v>249.37</v>
      </c>
      <c r="M2992" s="836">
        <v>249.37</v>
      </c>
      <c r="N2992" s="833">
        <v>1</v>
      </c>
      <c r="O2992" s="837">
        <v>1</v>
      </c>
      <c r="P2992" s="836">
        <v>249.37</v>
      </c>
      <c r="Q2992" s="838">
        <v>1</v>
      </c>
      <c r="R2992" s="833">
        <v>1</v>
      </c>
      <c r="S2992" s="838">
        <v>1</v>
      </c>
      <c r="T2992" s="837">
        <v>1</v>
      </c>
      <c r="U2992" s="839">
        <v>1</v>
      </c>
    </row>
    <row r="2993" spans="1:21" ht="14.45" customHeight="1" x14ac:dyDescent="0.2">
      <c r="A2993" s="832">
        <v>11</v>
      </c>
      <c r="B2993" s="833" t="s">
        <v>2224</v>
      </c>
      <c r="C2993" s="833" t="s">
        <v>2230</v>
      </c>
      <c r="D2993" s="834" t="s">
        <v>4292</v>
      </c>
      <c r="E2993" s="835" t="s">
        <v>2251</v>
      </c>
      <c r="F2993" s="833" t="s">
        <v>2227</v>
      </c>
      <c r="G2993" s="833" t="s">
        <v>2274</v>
      </c>
      <c r="H2993" s="833" t="s">
        <v>606</v>
      </c>
      <c r="I2993" s="833" t="s">
        <v>2722</v>
      </c>
      <c r="J2993" s="833" t="s">
        <v>2276</v>
      </c>
      <c r="K2993" s="833"/>
      <c r="L2993" s="836">
        <v>58.5</v>
      </c>
      <c r="M2993" s="836">
        <v>58.5</v>
      </c>
      <c r="N2993" s="833">
        <v>1</v>
      </c>
      <c r="O2993" s="837">
        <v>1</v>
      </c>
      <c r="P2993" s="836">
        <v>58.5</v>
      </c>
      <c r="Q2993" s="838">
        <v>1</v>
      </c>
      <c r="R2993" s="833">
        <v>1</v>
      </c>
      <c r="S2993" s="838">
        <v>1</v>
      </c>
      <c r="T2993" s="837">
        <v>1</v>
      </c>
      <c r="U2993" s="839">
        <v>1</v>
      </c>
    </row>
    <row r="2994" spans="1:21" ht="14.45" customHeight="1" x14ac:dyDescent="0.2">
      <c r="A2994" s="832">
        <v>11</v>
      </c>
      <c r="B2994" s="833" t="s">
        <v>2224</v>
      </c>
      <c r="C2994" s="833" t="s">
        <v>2230</v>
      </c>
      <c r="D2994" s="834" t="s">
        <v>4292</v>
      </c>
      <c r="E2994" s="835" t="s">
        <v>2251</v>
      </c>
      <c r="F2994" s="833" t="s">
        <v>2227</v>
      </c>
      <c r="G2994" s="833" t="s">
        <v>2274</v>
      </c>
      <c r="H2994" s="833" t="s">
        <v>606</v>
      </c>
      <c r="I2994" s="833" t="s">
        <v>4247</v>
      </c>
      <c r="J2994" s="833" t="s">
        <v>2276</v>
      </c>
      <c r="K2994" s="833"/>
      <c r="L2994" s="836">
        <v>350</v>
      </c>
      <c r="M2994" s="836">
        <v>1050</v>
      </c>
      <c r="N2994" s="833">
        <v>3</v>
      </c>
      <c r="O2994" s="837">
        <v>3</v>
      </c>
      <c r="P2994" s="836">
        <v>700</v>
      </c>
      <c r="Q2994" s="838">
        <v>0.66666666666666663</v>
      </c>
      <c r="R2994" s="833">
        <v>2</v>
      </c>
      <c r="S2994" s="838">
        <v>0.66666666666666663</v>
      </c>
      <c r="T2994" s="837">
        <v>2</v>
      </c>
      <c r="U2994" s="839">
        <v>0.66666666666666663</v>
      </c>
    </row>
    <row r="2995" spans="1:21" ht="14.45" customHeight="1" x14ac:dyDescent="0.2">
      <c r="A2995" s="832">
        <v>11</v>
      </c>
      <c r="B2995" s="833" t="s">
        <v>2224</v>
      </c>
      <c r="C2995" s="833" t="s">
        <v>2230</v>
      </c>
      <c r="D2995" s="834" t="s">
        <v>4292</v>
      </c>
      <c r="E2995" s="835" t="s">
        <v>2251</v>
      </c>
      <c r="F2995" s="833" t="s">
        <v>2227</v>
      </c>
      <c r="G2995" s="833" t="s">
        <v>2274</v>
      </c>
      <c r="H2995" s="833" t="s">
        <v>606</v>
      </c>
      <c r="I2995" s="833" t="s">
        <v>3372</v>
      </c>
      <c r="J2995" s="833" t="s">
        <v>2276</v>
      </c>
      <c r="K2995" s="833"/>
      <c r="L2995" s="836">
        <v>180</v>
      </c>
      <c r="M2995" s="836">
        <v>180</v>
      </c>
      <c r="N2995" s="833">
        <v>1</v>
      </c>
      <c r="O2995" s="837">
        <v>1</v>
      </c>
      <c r="P2995" s="836"/>
      <c r="Q2995" s="838">
        <v>0</v>
      </c>
      <c r="R2995" s="833"/>
      <c r="S2995" s="838">
        <v>0</v>
      </c>
      <c r="T2995" s="837"/>
      <c r="U2995" s="839">
        <v>0</v>
      </c>
    </row>
    <row r="2996" spans="1:21" ht="14.45" customHeight="1" x14ac:dyDescent="0.2">
      <c r="A2996" s="832">
        <v>11</v>
      </c>
      <c r="B2996" s="833" t="s">
        <v>2224</v>
      </c>
      <c r="C2996" s="833" t="s">
        <v>2230</v>
      </c>
      <c r="D2996" s="834" t="s">
        <v>4292</v>
      </c>
      <c r="E2996" s="835" t="s">
        <v>2251</v>
      </c>
      <c r="F2996" s="833" t="s">
        <v>2227</v>
      </c>
      <c r="G2996" s="833" t="s">
        <v>2274</v>
      </c>
      <c r="H2996" s="833" t="s">
        <v>606</v>
      </c>
      <c r="I2996" s="833" t="s">
        <v>2486</v>
      </c>
      <c r="J2996" s="833" t="s">
        <v>2487</v>
      </c>
      <c r="K2996" s="833" t="s">
        <v>2488</v>
      </c>
      <c r="L2996" s="836">
        <v>0</v>
      </c>
      <c r="M2996" s="836">
        <v>0</v>
      </c>
      <c r="N2996" s="833">
        <v>3</v>
      </c>
      <c r="O2996" s="837">
        <v>3</v>
      </c>
      <c r="P2996" s="836"/>
      <c r="Q2996" s="838"/>
      <c r="R2996" s="833"/>
      <c r="S2996" s="838">
        <v>0</v>
      </c>
      <c r="T2996" s="837"/>
      <c r="U2996" s="839">
        <v>0</v>
      </c>
    </row>
    <row r="2997" spans="1:21" ht="14.45" customHeight="1" x14ac:dyDescent="0.2">
      <c r="A2997" s="832">
        <v>11</v>
      </c>
      <c r="B2997" s="833" t="s">
        <v>2224</v>
      </c>
      <c r="C2997" s="833" t="s">
        <v>2230</v>
      </c>
      <c r="D2997" s="834" t="s">
        <v>4292</v>
      </c>
      <c r="E2997" s="835" t="s">
        <v>2251</v>
      </c>
      <c r="F2997" s="833" t="s">
        <v>2227</v>
      </c>
      <c r="G2997" s="833" t="s">
        <v>2274</v>
      </c>
      <c r="H2997" s="833" t="s">
        <v>606</v>
      </c>
      <c r="I2997" s="833" t="s">
        <v>2758</v>
      </c>
      <c r="J2997" s="833" t="s">
        <v>2276</v>
      </c>
      <c r="K2997" s="833"/>
      <c r="L2997" s="836">
        <v>350</v>
      </c>
      <c r="M2997" s="836">
        <v>350</v>
      </c>
      <c r="N2997" s="833">
        <v>1</v>
      </c>
      <c r="O2997" s="837">
        <v>1</v>
      </c>
      <c r="P2997" s="836">
        <v>350</v>
      </c>
      <c r="Q2997" s="838">
        <v>1</v>
      </c>
      <c r="R2997" s="833">
        <v>1</v>
      </c>
      <c r="S2997" s="838">
        <v>1</v>
      </c>
      <c r="T2997" s="837">
        <v>1</v>
      </c>
      <c r="U2997" s="839">
        <v>1</v>
      </c>
    </row>
    <row r="2998" spans="1:21" ht="14.45" customHeight="1" x14ac:dyDescent="0.2">
      <c r="A2998" s="832">
        <v>11</v>
      </c>
      <c r="B2998" s="833" t="s">
        <v>2224</v>
      </c>
      <c r="C2998" s="833" t="s">
        <v>2230</v>
      </c>
      <c r="D2998" s="834" t="s">
        <v>4292</v>
      </c>
      <c r="E2998" s="835" t="s">
        <v>2251</v>
      </c>
      <c r="F2998" s="833" t="s">
        <v>2227</v>
      </c>
      <c r="G2998" s="833" t="s">
        <v>2274</v>
      </c>
      <c r="H2998" s="833" t="s">
        <v>606</v>
      </c>
      <c r="I2998" s="833" t="s">
        <v>4248</v>
      </c>
      <c r="J2998" s="833" t="s">
        <v>4249</v>
      </c>
      <c r="K2998" s="833" t="s">
        <v>3130</v>
      </c>
      <c r="L2998" s="836">
        <v>0</v>
      </c>
      <c r="M2998" s="836">
        <v>0</v>
      </c>
      <c r="N2998" s="833">
        <v>1</v>
      </c>
      <c r="O2998" s="837">
        <v>1</v>
      </c>
      <c r="P2998" s="836"/>
      <c r="Q2998" s="838"/>
      <c r="R2998" s="833"/>
      <c r="S2998" s="838">
        <v>0</v>
      </c>
      <c r="T2998" s="837"/>
      <c r="U2998" s="839">
        <v>0</v>
      </c>
    </row>
    <row r="2999" spans="1:21" ht="14.45" customHeight="1" x14ac:dyDescent="0.2">
      <c r="A2999" s="832">
        <v>11</v>
      </c>
      <c r="B2999" s="833" t="s">
        <v>2224</v>
      </c>
      <c r="C2999" s="833" t="s">
        <v>2230</v>
      </c>
      <c r="D2999" s="834" t="s">
        <v>4292</v>
      </c>
      <c r="E2999" s="835" t="s">
        <v>2251</v>
      </c>
      <c r="F2999" s="833" t="s">
        <v>2227</v>
      </c>
      <c r="G2999" s="833" t="s">
        <v>2274</v>
      </c>
      <c r="H2999" s="833" t="s">
        <v>606</v>
      </c>
      <c r="I2999" s="833" t="s">
        <v>4250</v>
      </c>
      <c r="J2999" s="833" t="s">
        <v>2276</v>
      </c>
      <c r="K2999" s="833"/>
      <c r="L2999" s="836">
        <v>250</v>
      </c>
      <c r="M2999" s="836">
        <v>250</v>
      </c>
      <c r="N2999" s="833">
        <v>1</v>
      </c>
      <c r="O2999" s="837">
        <v>1</v>
      </c>
      <c r="P2999" s="836">
        <v>250</v>
      </c>
      <c r="Q2999" s="838">
        <v>1</v>
      </c>
      <c r="R2999" s="833">
        <v>1</v>
      </c>
      <c r="S2999" s="838">
        <v>1</v>
      </c>
      <c r="T2999" s="837">
        <v>1</v>
      </c>
      <c r="U2999" s="839">
        <v>1</v>
      </c>
    </row>
    <row r="3000" spans="1:21" ht="14.45" customHeight="1" x14ac:dyDescent="0.2">
      <c r="A3000" s="832">
        <v>11</v>
      </c>
      <c r="B3000" s="833" t="s">
        <v>2224</v>
      </c>
      <c r="C3000" s="833" t="s">
        <v>2230</v>
      </c>
      <c r="D3000" s="834" t="s">
        <v>4292</v>
      </c>
      <c r="E3000" s="835" t="s">
        <v>2251</v>
      </c>
      <c r="F3000" s="833" t="s">
        <v>2227</v>
      </c>
      <c r="G3000" s="833" t="s">
        <v>2274</v>
      </c>
      <c r="H3000" s="833" t="s">
        <v>606</v>
      </c>
      <c r="I3000" s="833" t="s">
        <v>4251</v>
      </c>
      <c r="J3000" s="833" t="s">
        <v>4249</v>
      </c>
      <c r="K3000" s="833" t="s">
        <v>2280</v>
      </c>
      <c r="L3000" s="836">
        <v>0</v>
      </c>
      <c r="M3000" s="836">
        <v>0</v>
      </c>
      <c r="N3000" s="833">
        <v>3</v>
      </c>
      <c r="O3000" s="837">
        <v>3</v>
      </c>
      <c r="P3000" s="836"/>
      <c r="Q3000" s="838"/>
      <c r="R3000" s="833"/>
      <c r="S3000" s="838">
        <v>0</v>
      </c>
      <c r="T3000" s="837"/>
      <c r="U3000" s="839">
        <v>0</v>
      </c>
    </row>
    <row r="3001" spans="1:21" ht="14.45" customHeight="1" x14ac:dyDescent="0.2">
      <c r="A3001" s="832">
        <v>11</v>
      </c>
      <c r="B3001" s="833" t="s">
        <v>2224</v>
      </c>
      <c r="C3001" s="833" t="s">
        <v>2230</v>
      </c>
      <c r="D3001" s="834" t="s">
        <v>4292</v>
      </c>
      <c r="E3001" s="835" t="s">
        <v>2251</v>
      </c>
      <c r="F3001" s="833" t="s">
        <v>2227</v>
      </c>
      <c r="G3001" s="833" t="s">
        <v>2274</v>
      </c>
      <c r="H3001" s="833" t="s">
        <v>606</v>
      </c>
      <c r="I3001" s="833" t="s">
        <v>4252</v>
      </c>
      <c r="J3001" s="833" t="s">
        <v>2276</v>
      </c>
      <c r="K3001" s="833"/>
      <c r="L3001" s="836">
        <v>350</v>
      </c>
      <c r="M3001" s="836">
        <v>350</v>
      </c>
      <c r="N3001" s="833">
        <v>1</v>
      </c>
      <c r="O3001" s="837">
        <v>1</v>
      </c>
      <c r="P3001" s="836">
        <v>350</v>
      </c>
      <c r="Q3001" s="838">
        <v>1</v>
      </c>
      <c r="R3001" s="833">
        <v>1</v>
      </c>
      <c r="S3001" s="838">
        <v>1</v>
      </c>
      <c r="T3001" s="837">
        <v>1</v>
      </c>
      <c r="U3001" s="839">
        <v>1</v>
      </c>
    </row>
    <row r="3002" spans="1:21" ht="14.45" customHeight="1" x14ac:dyDescent="0.2">
      <c r="A3002" s="832">
        <v>11</v>
      </c>
      <c r="B3002" s="833" t="s">
        <v>2224</v>
      </c>
      <c r="C3002" s="833" t="s">
        <v>2230</v>
      </c>
      <c r="D3002" s="834" t="s">
        <v>4292</v>
      </c>
      <c r="E3002" s="835" t="s">
        <v>2251</v>
      </c>
      <c r="F3002" s="833" t="s">
        <v>2227</v>
      </c>
      <c r="G3002" s="833" t="s">
        <v>2274</v>
      </c>
      <c r="H3002" s="833" t="s">
        <v>606</v>
      </c>
      <c r="I3002" s="833" t="s">
        <v>4253</v>
      </c>
      <c r="J3002" s="833" t="s">
        <v>2276</v>
      </c>
      <c r="K3002" s="833"/>
      <c r="L3002" s="836">
        <v>350</v>
      </c>
      <c r="M3002" s="836">
        <v>350</v>
      </c>
      <c r="N3002" s="833">
        <v>1</v>
      </c>
      <c r="O3002" s="837">
        <v>1</v>
      </c>
      <c r="P3002" s="836">
        <v>350</v>
      </c>
      <c r="Q3002" s="838">
        <v>1</v>
      </c>
      <c r="R3002" s="833">
        <v>1</v>
      </c>
      <c r="S3002" s="838">
        <v>1</v>
      </c>
      <c r="T3002" s="837">
        <v>1</v>
      </c>
      <c r="U3002" s="839">
        <v>1</v>
      </c>
    </row>
    <row r="3003" spans="1:21" ht="14.45" customHeight="1" x14ac:dyDescent="0.2">
      <c r="A3003" s="832">
        <v>11</v>
      </c>
      <c r="B3003" s="833" t="s">
        <v>2224</v>
      </c>
      <c r="C3003" s="833" t="s">
        <v>2230</v>
      </c>
      <c r="D3003" s="834" t="s">
        <v>4292</v>
      </c>
      <c r="E3003" s="835" t="s">
        <v>2251</v>
      </c>
      <c r="F3003" s="833" t="s">
        <v>2227</v>
      </c>
      <c r="G3003" s="833" t="s">
        <v>2274</v>
      </c>
      <c r="H3003" s="833" t="s">
        <v>606</v>
      </c>
      <c r="I3003" s="833" t="s">
        <v>4254</v>
      </c>
      <c r="J3003" s="833" t="s">
        <v>4255</v>
      </c>
      <c r="K3003" s="833" t="s">
        <v>4256</v>
      </c>
      <c r="L3003" s="836">
        <v>345.19</v>
      </c>
      <c r="M3003" s="836">
        <v>345.19</v>
      </c>
      <c r="N3003" s="833">
        <v>1</v>
      </c>
      <c r="O3003" s="837">
        <v>1</v>
      </c>
      <c r="P3003" s="836"/>
      <c r="Q3003" s="838">
        <v>0</v>
      </c>
      <c r="R3003" s="833"/>
      <c r="S3003" s="838">
        <v>0</v>
      </c>
      <c r="T3003" s="837"/>
      <c r="U3003" s="839">
        <v>0</v>
      </c>
    </row>
    <row r="3004" spans="1:21" ht="14.45" customHeight="1" x14ac:dyDescent="0.2">
      <c r="A3004" s="832">
        <v>11</v>
      </c>
      <c r="B3004" s="833" t="s">
        <v>2224</v>
      </c>
      <c r="C3004" s="833" t="s">
        <v>2230</v>
      </c>
      <c r="D3004" s="834" t="s">
        <v>4292</v>
      </c>
      <c r="E3004" s="835" t="s">
        <v>2251</v>
      </c>
      <c r="F3004" s="833" t="s">
        <v>2227</v>
      </c>
      <c r="G3004" s="833" t="s">
        <v>2274</v>
      </c>
      <c r="H3004" s="833" t="s">
        <v>606</v>
      </c>
      <c r="I3004" s="833" t="s">
        <v>4257</v>
      </c>
      <c r="J3004" s="833" t="s">
        <v>4258</v>
      </c>
      <c r="K3004" s="833" t="s">
        <v>4259</v>
      </c>
      <c r="L3004" s="836">
        <v>249.55</v>
      </c>
      <c r="M3004" s="836">
        <v>249.55</v>
      </c>
      <c r="N3004" s="833">
        <v>1</v>
      </c>
      <c r="O3004" s="837">
        <v>1</v>
      </c>
      <c r="P3004" s="836"/>
      <c r="Q3004" s="838">
        <v>0</v>
      </c>
      <c r="R3004" s="833"/>
      <c r="S3004" s="838">
        <v>0</v>
      </c>
      <c r="T3004" s="837"/>
      <c r="U3004" s="839">
        <v>0</v>
      </c>
    </row>
    <row r="3005" spans="1:21" ht="14.45" customHeight="1" x14ac:dyDescent="0.2">
      <c r="A3005" s="832">
        <v>11</v>
      </c>
      <c r="B3005" s="833" t="s">
        <v>2224</v>
      </c>
      <c r="C3005" s="833" t="s">
        <v>2230</v>
      </c>
      <c r="D3005" s="834" t="s">
        <v>4292</v>
      </c>
      <c r="E3005" s="835" t="s">
        <v>2251</v>
      </c>
      <c r="F3005" s="833" t="s">
        <v>2227</v>
      </c>
      <c r="G3005" s="833" t="s">
        <v>2274</v>
      </c>
      <c r="H3005" s="833" t="s">
        <v>606</v>
      </c>
      <c r="I3005" s="833" t="s">
        <v>2494</v>
      </c>
      <c r="J3005" s="833" t="s">
        <v>2474</v>
      </c>
      <c r="K3005" s="833"/>
      <c r="L3005" s="836">
        <v>180.55</v>
      </c>
      <c r="M3005" s="836">
        <v>541.65000000000009</v>
      </c>
      <c r="N3005" s="833">
        <v>3</v>
      </c>
      <c r="O3005" s="837">
        <v>3</v>
      </c>
      <c r="P3005" s="836">
        <v>541.65000000000009</v>
      </c>
      <c r="Q3005" s="838">
        <v>1</v>
      </c>
      <c r="R3005" s="833">
        <v>3</v>
      </c>
      <c r="S3005" s="838">
        <v>1</v>
      </c>
      <c r="T3005" s="837">
        <v>3</v>
      </c>
      <c r="U3005" s="839">
        <v>1</v>
      </c>
    </row>
    <row r="3006" spans="1:21" ht="14.45" customHeight="1" x14ac:dyDescent="0.2">
      <c r="A3006" s="832">
        <v>11</v>
      </c>
      <c r="B3006" s="833" t="s">
        <v>2224</v>
      </c>
      <c r="C3006" s="833" t="s">
        <v>2230</v>
      </c>
      <c r="D3006" s="834" t="s">
        <v>4292</v>
      </c>
      <c r="E3006" s="835" t="s">
        <v>2251</v>
      </c>
      <c r="F3006" s="833" t="s">
        <v>2227</v>
      </c>
      <c r="G3006" s="833" t="s">
        <v>2274</v>
      </c>
      <c r="H3006" s="833" t="s">
        <v>606</v>
      </c>
      <c r="I3006" s="833" t="s">
        <v>4260</v>
      </c>
      <c r="J3006" s="833" t="s">
        <v>4261</v>
      </c>
      <c r="K3006" s="833" t="s">
        <v>4262</v>
      </c>
      <c r="L3006" s="836">
        <v>349.11</v>
      </c>
      <c r="M3006" s="836">
        <v>349.11</v>
      </c>
      <c r="N3006" s="833">
        <v>1</v>
      </c>
      <c r="O3006" s="837">
        <v>1</v>
      </c>
      <c r="P3006" s="836">
        <v>349.11</v>
      </c>
      <c r="Q3006" s="838">
        <v>1</v>
      </c>
      <c r="R3006" s="833">
        <v>1</v>
      </c>
      <c r="S3006" s="838">
        <v>1</v>
      </c>
      <c r="T3006" s="837">
        <v>1</v>
      </c>
      <c r="U3006" s="839">
        <v>1</v>
      </c>
    </row>
    <row r="3007" spans="1:21" ht="14.45" customHeight="1" x14ac:dyDescent="0.2">
      <c r="A3007" s="832">
        <v>11</v>
      </c>
      <c r="B3007" s="833" t="s">
        <v>2224</v>
      </c>
      <c r="C3007" s="833" t="s">
        <v>2230</v>
      </c>
      <c r="D3007" s="834" t="s">
        <v>4292</v>
      </c>
      <c r="E3007" s="835" t="s">
        <v>2251</v>
      </c>
      <c r="F3007" s="833" t="s">
        <v>2227</v>
      </c>
      <c r="G3007" s="833" t="s">
        <v>2274</v>
      </c>
      <c r="H3007" s="833" t="s">
        <v>606</v>
      </c>
      <c r="I3007" s="833" t="s">
        <v>4263</v>
      </c>
      <c r="J3007" s="833" t="s">
        <v>4264</v>
      </c>
      <c r="K3007" s="833" t="s">
        <v>4265</v>
      </c>
      <c r="L3007" s="836">
        <v>249.55</v>
      </c>
      <c r="M3007" s="836">
        <v>249.55</v>
      </c>
      <c r="N3007" s="833">
        <v>1</v>
      </c>
      <c r="O3007" s="837">
        <v>1</v>
      </c>
      <c r="P3007" s="836">
        <v>249.55</v>
      </c>
      <c r="Q3007" s="838">
        <v>1</v>
      </c>
      <c r="R3007" s="833">
        <v>1</v>
      </c>
      <c r="S3007" s="838">
        <v>1</v>
      </c>
      <c r="T3007" s="837">
        <v>1</v>
      </c>
      <c r="U3007" s="839">
        <v>1</v>
      </c>
    </row>
    <row r="3008" spans="1:21" ht="14.45" customHeight="1" x14ac:dyDescent="0.2">
      <c r="A3008" s="832">
        <v>11</v>
      </c>
      <c r="B3008" s="833" t="s">
        <v>2224</v>
      </c>
      <c r="C3008" s="833" t="s">
        <v>2230</v>
      </c>
      <c r="D3008" s="834" t="s">
        <v>4292</v>
      </c>
      <c r="E3008" s="835" t="s">
        <v>2251</v>
      </c>
      <c r="F3008" s="833" t="s">
        <v>2227</v>
      </c>
      <c r="G3008" s="833" t="s">
        <v>2274</v>
      </c>
      <c r="H3008" s="833" t="s">
        <v>606</v>
      </c>
      <c r="I3008" s="833" t="s">
        <v>4266</v>
      </c>
      <c r="J3008" s="833" t="s">
        <v>4267</v>
      </c>
      <c r="K3008" s="833" t="s">
        <v>4268</v>
      </c>
      <c r="L3008" s="836">
        <v>400.2</v>
      </c>
      <c r="M3008" s="836">
        <v>400.2</v>
      </c>
      <c r="N3008" s="833">
        <v>1</v>
      </c>
      <c r="O3008" s="837">
        <v>1</v>
      </c>
      <c r="P3008" s="836"/>
      <c r="Q3008" s="838">
        <v>0</v>
      </c>
      <c r="R3008" s="833"/>
      <c r="S3008" s="838">
        <v>0</v>
      </c>
      <c r="T3008" s="837"/>
      <c r="U3008" s="839">
        <v>0</v>
      </c>
    </row>
    <row r="3009" spans="1:21" ht="14.45" customHeight="1" x14ac:dyDescent="0.2">
      <c r="A3009" s="832">
        <v>11</v>
      </c>
      <c r="B3009" s="833" t="s">
        <v>2224</v>
      </c>
      <c r="C3009" s="833" t="s">
        <v>2230</v>
      </c>
      <c r="D3009" s="834" t="s">
        <v>4292</v>
      </c>
      <c r="E3009" s="835" t="s">
        <v>2251</v>
      </c>
      <c r="F3009" s="833" t="s">
        <v>2227</v>
      </c>
      <c r="G3009" s="833" t="s">
        <v>2269</v>
      </c>
      <c r="H3009" s="833" t="s">
        <v>606</v>
      </c>
      <c r="I3009" s="833" t="s">
        <v>2717</v>
      </c>
      <c r="J3009" s="833" t="s">
        <v>2718</v>
      </c>
      <c r="K3009" s="833" t="s">
        <v>2719</v>
      </c>
      <c r="L3009" s="836">
        <v>249.37</v>
      </c>
      <c r="M3009" s="836">
        <v>498.74</v>
      </c>
      <c r="N3009" s="833">
        <v>2</v>
      </c>
      <c r="O3009" s="837">
        <v>2</v>
      </c>
      <c r="P3009" s="836">
        <v>498.74</v>
      </c>
      <c r="Q3009" s="838">
        <v>1</v>
      </c>
      <c r="R3009" s="833">
        <v>2</v>
      </c>
      <c r="S3009" s="838">
        <v>1</v>
      </c>
      <c r="T3009" s="837">
        <v>2</v>
      </c>
      <c r="U3009" s="839">
        <v>1</v>
      </c>
    </row>
    <row r="3010" spans="1:21" ht="14.45" customHeight="1" x14ac:dyDescent="0.2">
      <c r="A3010" s="832">
        <v>11</v>
      </c>
      <c r="B3010" s="833" t="s">
        <v>2224</v>
      </c>
      <c r="C3010" s="833" t="s">
        <v>2230</v>
      </c>
      <c r="D3010" s="834" t="s">
        <v>4292</v>
      </c>
      <c r="E3010" s="835" t="s">
        <v>2259</v>
      </c>
      <c r="F3010" s="833" t="s">
        <v>2225</v>
      </c>
      <c r="G3010" s="833" t="s">
        <v>2328</v>
      </c>
      <c r="H3010" s="833" t="s">
        <v>650</v>
      </c>
      <c r="I3010" s="833" t="s">
        <v>1880</v>
      </c>
      <c r="J3010" s="833" t="s">
        <v>989</v>
      </c>
      <c r="K3010" s="833" t="s">
        <v>1029</v>
      </c>
      <c r="L3010" s="836">
        <v>96.04</v>
      </c>
      <c r="M3010" s="836">
        <v>576.24</v>
      </c>
      <c r="N3010" s="833">
        <v>6</v>
      </c>
      <c r="O3010" s="837">
        <v>1.5</v>
      </c>
      <c r="P3010" s="836">
        <v>576.24</v>
      </c>
      <c r="Q3010" s="838">
        <v>1</v>
      </c>
      <c r="R3010" s="833">
        <v>6</v>
      </c>
      <c r="S3010" s="838">
        <v>1</v>
      </c>
      <c r="T3010" s="837">
        <v>1.5</v>
      </c>
      <c r="U3010" s="839">
        <v>1</v>
      </c>
    </row>
    <row r="3011" spans="1:21" ht="14.45" customHeight="1" x14ac:dyDescent="0.2">
      <c r="A3011" s="832">
        <v>11</v>
      </c>
      <c r="B3011" s="833" t="s">
        <v>2224</v>
      </c>
      <c r="C3011" s="833" t="s">
        <v>2230</v>
      </c>
      <c r="D3011" s="834" t="s">
        <v>4292</v>
      </c>
      <c r="E3011" s="835" t="s">
        <v>2259</v>
      </c>
      <c r="F3011" s="833" t="s">
        <v>2225</v>
      </c>
      <c r="G3011" s="833" t="s">
        <v>2328</v>
      </c>
      <c r="H3011" s="833" t="s">
        <v>650</v>
      </c>
      <c r="I3011" s="833" t="s">
        <v>2379</v>
      </c>
      <c r="J3011" s="833" t="s">
        <v>989</v>
      </c>
      <c r="K3011" s="833" t="s">
        <v>2380</v>
      </c>
      <c r="L3011" s="836">
        <v>48.01</v>
      </c>
      <c r="M3011" s="836">
        <v>96.02</v>
      </c>
      <c r="N3011" s="833">
        <v>2</v>
      </c>
      <c r="O3011" s="837">
        <v>1</v>
      </c>
      <c r="P3011" s="836"/>
      <c r="Q3011" s="838">
        <v>0</v>
      </c>
      <c r="R3011" s="833"/>
      <c r="S3011" s="838">
        <v>0</v>
      </c>
      <c r="T3011" s="837"/>
      <c r="U3011" s="839">
        <v>0</v>
      </c>
    </row>
    <row r="3012" spans="1:21" ht="14.45" customHeight="1" x14ac:dyDescent="0.2">
      <c r="A3012" s="832">
        <v>11</v>
      </c>
      <c r="B3012" s="833" t="s">
        <v>2224</v>
      </c>
      <c r="C3012" s="833" t="s">
        <v>2230</v>
      </c>
      <c r="D3012" s="834" t="s">
        <v>4292</v>
      </c>
      <c r="E3012" s="835" t="s">
        <v>2259</v>
      </c>
      <c r="F3012" s="833" t="s">
        <v>2225</v>
      </c>
      <c r="G3012" s="833" t="s">
        <v>2328</v>
      </c>
      <c r="H3012" s="833" t="s">
        <v>606</v>
      </c>
      <c r="I3012" s="833" t="s">
        <v>2363</v>
      </c>
      <c r="J3012" s="833" t="s">
        <v>989</v>
      </c>
      <c r="K3012" s="833" t="s">
        <v>2364</v>
      </c>
      <c r="L3012" s="836">
        <v>153.65</v>
      </c>
      <c r="M3012" s="836">
        <v>768.25</v>
      </c>
      <c r="N3012" s="833">
        <v>5</v>
      </c>
      <c r="O3012" s="837">
        <v>1.5</v>
      </c>
      <c r="P3012" s="836">
        <v>460.95000000000005</v>
      </c>
      <c r="Q3012" s="838">
        <v>0.60000000000000009</v>
      </c>
      <c r="R3012" s="833">
        <v>3</v>
      </c>
      <c r="S3012" s="838">
        <v>0.6</v>
      </c>
      <c r="T3012" s="837">
        <v>1</v>
      </c>
      <c r="U3012" s="839">
        <v>0.66666666666666663</v>
      </c>
    </row>
    <row r="3013" spans="1:21" ht="14.45" customHeight="1" x14ac:dyDescent="0.2">
      <c r="A3013" s="832">
        <v>11</v>
      </c>
      <c r="B3013" s="833" t="s">
        <v>2224</v>
      </c>
      <c r="C3013" s="833" t="s">
        <v>2230</v>
      </c>
      <c r="D3013" s="834" t="s">
        <v>4292</v>
      </c>
      <c r="E3013" s="835" t="s">
        <v>2259</v>
      </c>
      <c r="F3013" s="833" t="s">
        <v>2225</v>
      </c>
      <c r="G3013" s="833" t="s">
        <v>2328</v>
      </c>
      <c r="H3013" s="833" t="s">
        <v>606</v>
      </c>
      <c r="I3013" s="833" t="s">
        <v>2861</v>
      </c>
      <c r="J3013" s="833" t="s">
        <v>989</v>
      </c>
      <c r="K3013" s="833" t="s">
        <v>990</v>
      </c>
      <c r="L3013" s="836">
        <v>134.44999999999999</v>
      </c>
      <c r="M3013" s="836">
        <v>134.44999999999999</v>
      </c>
      <c r="N3013" s="833">
        <v>1</v>
      </c>
      <c r="O3013" s="837">
        <v>0.5</v>
      </c>
      <c r="P3013" s="836"/>
      <c r="Q3013" s="838">
        <v>0</v>
      </c>
      <c r="R3013" s="833"/>
      <c r="S3013" s="838">
        <v>0</v>
      </c>
      <c r="T3013" s="837"/>
      <c r="U3013" s="839">
        <v>0</v>
      </c>
    </row>
    <row r="3014" spans="1:21" ht="14.45" customHeight="1" x14ac:dyDescent="0.2">
      <c r="A3014" s="832">
        <v>11</v>
      </c>
      <c r="B3014" s="833" t="s">
        <v>2224</v>
      </c>
      <c r="C3014" s="833" t="s">
        <v>2230</v>
      </c>
      <c r="D3014" s="834" t="s">
        <v>4292</v>
      </c>
      <c r="E3014" s="835" t="s">
        <v>2259</v>
      </c>
      <c r="F3014" s="833" t="s">
        <v>2225</v>
      </c>
      <c r="G3014" s="833" t="s">
        <v>4269</v>
      </c>
      <c r="H3014" s="833" t="s">
        <v>606</v>
      </c>
      <c r="I3014" s="833" t="s">
        <v>4270</v>
      </c>
      <c r="J3014" s="833" t="s">
        <v>4271</v>
      </c>
      <c r="K3014" s="833" t="s">
        <v>4272</v>
      </c>
      <c r="L3014" s="836">
        <v>121.07</v>
      </c>
      <c r="M3014" s="836">
        <v>121.07</v>
      </c>
      <c r="N3014" s="833">
        <v>1</v>
      </c>
      <c r="O3014" s="837">
        <v>1</v>
      </c>
      <c r="P3014" s="836">
        <v>121.07</v>
      </c>
      <c r="Q3014" s="838">
        <v>1</v>
      </c>
      <c r="R3014" s="833">
        <v>1</v>
      </c>
      <c r="S3014" s="838">
        <v>1</v>
      </c>
      <c r="T3014" s="837">
        <v>1</v>
      </c>
      <c r="U3014" s="839">
        <v>1</v>
      </c>
    </row>
    <row r="3015" spans="1:21" ht="14.45" customHeight="1" x14ac:dyDescent="0.2">
      <c r="A3015" s="832">
        <v>11</v>
      </c>
      <c r="B3015" s="833" t="s">
        <v>2224</v>
      </c>
      <c r="C3015" s="833" t="s">
        <v>2230</v>
      </c>
      <c r="D3015" s="834" t="s">
        <v>4292</v>
      </c>
      <c r="E3015" s="835" t="s">
        <v>2259</v>
      </c>
      <c r="F3015" s="833" t="s">
        <v>2225</v>
      </c>
      <c r="G3015" s="833" t="s">
        <v>2313</v>
      </c>
      <c r="H3015" s="833" t="s">
        <v>606</v>
      </c>
      <c r="I3015" s="833" t="s">
        <v>2314</v>
      </c>
      <c r="J3015" s="833" t="s">
        <v>2315</v>
      </c>
      <c r="K3015" s="833" t="s">
        <v>2316</v>
      </c>
      <c r="L3015" s="836">
        <v>91.78</v>
      </c>
      <c r="M3015" s="836">
        <v>183.56</v>
      </c>
      <c r="N3015" s="833">
        <v>2</v>
      </c>
      <c r="O3015" s="837">
        <v>0.5</v>
      </c>
      <c r="P3015" s="836">
        <v>183.56</v>
      </c>
      <c r="Q3015" s="838">
        <v>1</v>
      </c>
      <c r="R3015" s="833">
        <v>2</v>
      </c>
      <c r="S3015" s="838">
        <v>1</v>
      </c>
      <c r="T3015" s="837">
        <v>0.5</v>
      </c>
      <c r="U3015" s="839">
        <v>1</v>
      </c>
    </row>
    <row r="3016" spans="1:21" ht="14.45" customHeight="1" x14ac:dyDescent="0.2">
      <c r="A3016" s="832">
        <v>11</v>
      </c>
      <c r="B3016" s="833" t="s">
        <v>2224</v>
      </c>
      <c r="C3016" s="833" t="s">
        <v>2230</v>
      </c>
      <c r="D3016" s="834" t="s">
        <v>4292</v>
      </c>
      <c r="E3016" s="835" t="s">
        <v>2259</v>
      </c>
      <c r="F3016" s="833" t="s">
        <v>2225</v>
      </c>
      <c r="G3016" s="833" t="s">
        <v>4184</v>
      </c>
      <c r="H3016" s="833" t="s">
        <v>606</v>
      </c>
      <c r="I3016" s="833" t="s">
        <v>4185</v>
      </c>
      <c r="J3016" s="833" t="s">
        <v>4186</v>
      </c>
      <c r="K3016" s="833" t="s">
        <v>4187</v>
      </c>
      <c r="L3016" s="836">
        <v>785.14</v>
      </c>
      <c r="M3016" s="836">
        <v>7851.4</v>
      </c>
      <c r="N3016" s="833">
        <v>10</v>
      </c>
      <c r="O3016" s="837">
        <v>1</v>
      </c>
      <c r="P3016" s="836"/>
      <c r="Q3016" s="838">
        <v>0</v>
      </c>
      <c r="R3016" s="833"/>
      <c r="S3016" s="838">
        <v>0</v>
      </c>
      <c r="T3016" s="837"/>
      <c r="U3016" s="839">
        <v>0</v>
      </c>
    </row>
    <row r="3017" spans="1:21" ht="14.45" customHeight="1" x14ac:dyDescent="0.2">
      <c r="A3017" s="832">
        <v>11</v>
      </c>
      <c r="B3017" s="833" t="s">
        <v>2224</v>
      </c>
      <c r="C3017" s="833" t="s">
        <v>2230</v>
      </c>
      <c r="D3017" s="834" t="s">
        <v>4292</v>
      </c>
      <c r="E3017" s="835" t="s">
        <v>2259</v>
      </c>
      <c r="F3017" s="833" t="s">
        <v>2225</v>
      </c>
      <c r="G3017" s="833" t="s">
        <v>2430</v>
      </c>
      <c r="H3017" s="833" t="s">
        <v>650</v>
      </c>
      <c r="I3017" s="833" t="s">
        <v>2431</v>
      </c>
      <c r="J3017" s="833" t="s">
        <v>2097</v>
      </c>
      <c r="K3017" s="833" t="s">
        <v>2432</v>
      </c>
      <c r="L3017" s="836">
        <v>140.96</v>
      </c>
      <c r="M3017" s="836">
        <v>281.92</v>
      </c>
      <c r="N3017" s="833">
        <v>2</v>
      </c>
      <c r="O3017" s="837">
        <v>0.5</v>
      </c>
      <c r="P3017" s="836"/>
      <c r="Q3017" s="838">
        <v>0</v>
      </c>
      <c r="R3017" s="833"/>
      <c r="S3017" s="838">
        <v>0</v>
      </c>
      <c r="T3017" s="837"/>
      <c r="U3017" s="839">
        <v>0</v>
      </c>
    </row>
    <row r="3018" spans="1:21" ht="14.45" customHeight="1" x14ac:dyDescent="0.2">
      <c r="A3018" s="832">
        <v>11</v>
      </c>
      <c r="B3018" s="833" t="s">
        <v>2224</v>
      </c>
      <c r="C3018" s="833" t="s">
        <v>2230</v>
      </c>
      <c r="D3018" s="834" t="s">
        <v>4292</v>
      </c>
      <c r="E3018" s="835" t="s">
        <v>2259</v>
      </c>
      <c r="F3018" s="833" t="s">
        <v>2225</v>
      </c>
      <c r="G3018" s="833" t="s">
        <v>2430</v>
      </c>
      <c r="H3018" s="833" t="s">
        <v>650</v>
      </c>
      <c r="I3018" s="833" t="s">
        <v>3625</v>
      </c>
      <c r="J3018" s="833" t="s">
        <v>2097</v>
      </c>
      <c r="K3018" s="833" t="s">
        <v>3626</v>
      </c>
      <c r="L3018" s="836">
        <v>46.99</v>
      </c>
      <c r="M3018" s="836">
        <v>46.99</v>
      </c>
      <c r="N3018" s="833">
        <v>1</v>
      </c>
      <c r="O3018" s="837">
        <v>1</v>
      </c>
      <c r="P3018" s="836">
        <v>46.99</v>
      </c>
      <c r="Q3018" s="838">
        <v>1</v>
      </c>
      <c r="R3018" s="833">
        <v>1</v>
      </c>
      <c r="S3018" s="838">
        <v>1</v>
      </c>
      <c r="T3018" s="837">
        <v>1</v>
      </c>
      <c r="U3018" s="839">
        <v>1</v>
      </c>
    </row>
    <row r="3019" spans="1:21" ht="14.45" customHeight="1" x14ac:dyDescent="0.2">
      <c r="A3019" s="832">
        <v>11</v>
      </c>
      <c r="B3019" s="833" t="s">
        <v>2224</v>
      </c>
      <c r="C3019" s="833" t="s">
        <v>2230</v>
      </c>
      <c r="D3019" s="834" t="s">
        <v>4292</v>
      </c>
      <c r="E3019" s="835" t="s">
        <v>2259</v>
      </c>
      <c r="F3019" s="833" t="s">
        <v>2225</v>
      </c>
      <c r="G3019" s="833" t="s">
        <v>4273</v>
      </c>
      <c r="H3019" s="833" t="s">
        <v>650</v>
      </c>
      <c r="I3019" s="833" t="s">
        <v>4274</v>
      </c>
      <c r="J3019" s="833" t="s">
        <v>4275</v>
      </c>
      <c r="K3019" s="833" t="s">
        <v>4276</v>
      </c>
      <c r="L3019" s="836">
        <v>141.25</v>
      </c>
      <c r="M3019" s="836">
        <v>282.5</v>
      </c>
      <c r="N3019" s="833">
        <v>2</v>
      </c>
      <c r="O3019" s="837">
        <v>1</v>
      </c>
      <c r="P3019" s="836">
        <v>282.5</v>
      </c>
      <c r="Q3019" s="838">
        <v>1</v>
      </c>
      <c r="R3019" s="833">
        <v>2</v>
      </c>
      <c r="S3019" s="838">
        <v>1</v>
      </c>
      <c r="T3019" s="837">
        <v>1</v>
      </c>
      <c r="U3019" s="839">
        <v>1</v>
      </c>
    </row>
    <row r="3020" spans="1:21" ht="14.45" customHeight="1" x14ac:dyDescent="0.2">
      <c r="A3020" s="832">
        <v>11</v>
      </c>
      <c r="B3020" s="833" t="s">
        <v>2224</v>
      </c>
      <c r="C3020" s="833" t="s">
        <v>2230</v>
      </c>
      <c r="D3020" s="834" t="s">
        <v>4292</v>
      </c>
      <c r="E3020" s="835" t="s">
        <v>2259</v>
      </c>
      <c r="F3020" s="833" t="s">
        <v>2225</v>
      </c>
      <c r="G3020" s="833" t="s">
        <v>2273</v>
      </c>
      <c r="H3020" s="833" t="s">
        <v>650</v>
      </c>
      <c r="I3020" s="833" t="s">
        <v>2296</v>
      </c>
      <c r="J3020" s="833" t="s">
        <v>771</v>
      </c>
      <c r="K3020" s="833" t="s">
        <v>2297</v>
      </c>
      <c r="L3020" s="836">
        <v>1385.62</v>
      </c>
      <c r="M3020" s="836">
        <v>5542.48</v>
      </c>
      <c r="N3020" s="833">
        <v>4</v>
      </c>
      <c r="O3020" s="837">
        <v>1.5</v>
      </c>
      <c r="P3020" s="836">
        <v>5542.48</v>
      </c>
      <c r="Q3020" s="838">
        <v>1</v>
      </c>
      <c r="R3020" s="833">
        <v>4</v>
      </c>
      <c r="S3020" s="838">
        <v>1</v>
      </c>
      <c r="T3020" s="837">
        <v>1.5</v>
      </c>
      <c r="U3020" s="839">
        <v>1</v>
      </c>
    </row>
    <row r="3021" spans="1:21" ht="14.45" customHeight="1" x14ac:dyDescent="0.2">
      <c r="A3021" s="832">
        <v>11</v>
      </c>
      <c r="B3021" s="833" t="s">
        <v>2224</v>
      </c>
      <c r="C3021" s="833" t="s">
        <v>2230</v>
      </c>
      <c r="D3021" s="834" t="s">
        <v>4292</v>
      </c>
      <c r="E3021" s="835" t="s">
        <v>2259</v>
      </c>
      <c r="F3021" s="833" t="s">
        <v>2225</v>
      </c>
      <c r="G3021" s="833" t="s">
        <v>2273</v>
      </c>
      <c r="H3021" s="833" t="s">
        <v>650</v>
      </c>
      <c r="I3021" s="833" t="s">
        <v>1821</v>
      </c>
      <c r="J3021" s="833" t="s">
        <v>765</v>
      </c>
      <c r="K3021" s="833" t="s">
        <v>1822</v>
      </c>
      <c r="L3021" s="836">
        <v>736.33</v>
      </c>
      <c r="M3021" s="836">
        <v>28716.870000000003</v>
      </c>
      <c r="N3021" s="833">
        <v>39</v>
      </c>
      <c r="O3021" s="837">
        <v>18.5</v>
      </c>
      <c r="P3021" s="836">
        <v>17671.920000000002</v>
      </c>
      <c r="Q3021" s="838">
        <v>0.61538461538461542</v>
      </c>
      <c r="R3021" s="833">
        <v>24</v>
      </c>
      <c r="S3021" s="838">
        <v>0.61538461538461542</v>
      </c>
      <c r="T3021" s="837">
        <v>12</v>
      </c>
      <c r="U3021" s="839">
        <v>0.64864864864864868</v>
      </c>
    </row>
    <row r="3022" spans="1:21" ht="14.45" customHeight="1" x14ac:dyDescent="0.2">
      <c r="A3022" s="832">
        <v>11</v>
      </c>
      <c r="B3022" s="833" t="s">
        <v>2224</v>
      </c>
      <c r="C3022" s="833" t="s">
        <v>2230</v>
      </c>
      <c r="D3022" s="834" t="s">
        <v>4292</v>
      </c>
      <c r="E3022" s="835" t="s">
        <v>2259</v>
      </c>
      <c r="F3022" s="833" t="s">
        <v>2225</v>
      </c>
      <c r="G3022" s="833" t="s">
        <v>2273</v>
      </c>
      <c r="H3022" s="833" t="s">
        <v>650</v>
      </c>
      <c r="I3022" s="833" t="s">
        <v>1825</v>
      </c>
      <c r="J3022" s="833" t="s">
        <v>765</v>
      </c>
      <c r="K3022" s="833" t="s">
        <v>1826</v>
      </c>
      <c r="L3022" s="836">
        <v>490.89</v>
      </c>
      <c r="M3022" s="836">
        <v>981.78</v>
      </c>
      <c r="N3022" s="833">
        <v>2</v>
      </c>
      <c r="O3022" s="837">
        <v>0.5</v>
      </c>
      <c r="P3022" s="836">
        <v>981.78</v>
      </c>
      <c r="Q3022" s="838">
        <v>1</v>
      </c>
      <c r="R3022" s="833">
        <v>2</v>
      </c>
      <c r="S3022" s="838">
        <v>1</v>
      </c>
      <c r="T3022" s="837">
        <v>0.5</v>
      </c>
      <c r="U3022" s="839">
        <v>1</v>
      </c>
    </row>
    <row r="3023" spans="1:21" ht="14.45" customHeight="1" x14ac:dyDescent="0.2">
      <c r="A3023" s="832">
        <v>11</v>
      </c>
      <c r="B3023" s="833" t="s">
        <v>2224</v>
      </c>
      <c r="C3023" s="833" t="s">
        <v>2230</v>
      </c>
      <c r="D3023" s="834" t="s">
        <v>4292</v>
      </c>
      <c r="E3023" s="835" t="s">
        <v>2259</v>
      </c>
      <c r="F3023" s="833" t="s">
        <v>2225</v>
      </c>
      <c r="G3023" s="833" t="s">
        <v>2273</v>
      </c>
      <c r="H3023" s="833" t="s">
        <v>650</v>
      </c>
      <c r="I3023" s="833" t="s">
        <v>2944</v>
      </c>
      <c r="J3023" s="833" t="s">
        <v>771</v>
      </c>
      <c r="K3023" s="833" t="s">
        <v>2945</v>
      </c>
      <c r="L3023" s="836">
        <v>1847.49</v>
      </c>
      <c r="M3023" s="836">
        <v>1847.49</v>
      </c>
      <c r="N3023" s="833">
        <v>1</v>
      </c>
      <c r="O3023" s="837">
        <v>0.5</v>
      </c>
      <c r="P3023" s="836">
        <v>1847.49</v>
      </c>
      <c r="Q3023" s="838">
        <v>1</v>
      </c>
      <c r="R3023" s="833">
        <v>1</v>
      </c>
      <c r="S3023" s="838">
        <v>1</v>
      </c>
      <c r="T3023" s="837">
        <v>0.5</v>
      </c>
      <c r="U3023" s="839">
        <v>1</v>
      </c>
    </row>
    <row r="3024" spans="1:21" ht="14.45" customHeight="1" x14ac:dyDescent="0.2">
      <c r="A3024" s="832">
        <v>11</v>
      </c>
      <c r="B3024" s="833" t="s">
        <v>2224</v>
      </c>
      <c r="C3024" s="833" t="s">
        <v>2230</v>
      </c>
      <c r="D3024" s="834" t="s">
        <v>4292</v>
      </c>
      <c r="E3024" s="835" t="s">
        <v>2259</v>
      </c>
      <c r="F3024" s="833" t="s">
        <v>2225</v>
      </c>
      <c r="G3024" s="833" t="s">
        <v>2317</v>
      </c>
      <c r="H3024" s="833" t="s">
        <v>606</v>
      </c>
      <c r="I3024" s="833" t="s">
        <v>1907</v>
      </c>
      <c r="J3024" s="833" t="s">
        <v>852</v>
      </c>
      <c r="K3024" s="833" t="s">
        <v>853</v>
      </c>
      <c r="L3024" s="836">
        <v>0</v>
      </c>
      <c r="M3024" s="836">
        <v>0</v>
      </c>
      <c r="N3024" s="833">
        <v>1</v>
      </c>
      <c r="O3024" s="837">
        <v>1</v>
      </c>
      <c r="P3024" s="836">
        <v>0</v>
      </c>
      <c r="Q3024" s="838"/>
      <c r="R3024" s="833">
        <v>1</v>
      </c>
      <c r="S3024" s="838">
        <v>1</v>
      </c>
      <c r="T3024" s="837">
        <v>1</v>
      </c>
      <c r="U3024" s="839">
        <v>1</v>
      </c>
    </row>
    <row r="3025" spans="1:21" ht="14.45" customHeight="1" x14ac:dyDescent="0.2">
      <c r="A3025" s="832">
        <v>11</v>
      </c>
      <c r="B3025" s="833" t="s">
        <v>2224</v>
      </c>
      <c r="C3025" s="833" t="s">
        <v>2230</v>
      </c>
      <c r="D3025" s="834" t="s">
        <v>4292</v>
      </c>
      <c r="E3025" s="835" t="s">
        <v>2259</v>
      </c>
      <c r="F3025" s="833" t="s">
        <v>2225</v>
      </c>
      <c r="G3025" s="833" t="s">
        <v>2977</v>
      </c>
      <c r="H3025" s="833" t="s">
        <v>606</v>
      </c>
      <c r="I3025" s="833" t="s">
        <v>2980</v>
      </c>
      <c r="J3025" s="833" t="s">
        <v>2979</v>
      </c>
      <c r="K3025" s="833" t="s">
        <v>902</v>
      </c>
      <c r="L3025" s="836">
        <v>77.13</v>
      </c>
      <c r="M3025" s="836">
        <v>77.13</v>
      </c>
      <c r="N3025" s="833">
        <v>1</v>
      </c>
      <c r="O3025" s="837">
        <v>0.5</v>
      </c>
      <c r="P3025" s="836">
        <v>77.13</v>
      </c>
      <c r="Q3025" s="838">
        <v>1</v>
      </c>
      <c r="R3025" s="833">
        <v>1</v>
      </c>
      <c r="S3025" s="838">
        <v>1</v>
      </c>
      <c r="T3025" s="837">
        <v>0.5</v>
      </c>
      <c r="U3025" s="839">
        <v>1</v>
      </c>
    </row>
    <row r="3026" spans="1:21" ht="14.45" customHeight="1" x14ac:dyDescent="0.2">
      <c r="A3026" s="832">
        <v>11</v>
      </c>
      <c r="B3026" s="833" t="s">
        <v>2224</v>
      </c>
      <c r="C3026" s="833" t="s">
        <v>2230</v>
      </c>
      <c r="D3026" s="834" t="s">
        <v>4292</v>
      </c>
      <c r="E3026" s="835" t="s">
        <v>2259</v>
      </c>
      <c r="F3026" s="833" t="s">
        <v>2225</v>
      </c>
      <c r="G3026" s="833" t="s">
        <v>2298</v>
      </c>
      <c r="H3026" s="833" t="s">
        <v>606</v>
      </c>
      <c r="I3026" s="833" t="s">
        <v>4277</v>
      </c>
      <c r="J3026" s="833" t="s">
        <v>1264</v>
      </c>
      <c r="K3026" s="833" t="s">
        <v>4278</v>
      </c>
      <c r="L3026" s="836">
        <v>33.4</v>
      </c>
      <c r="M3026" s="836">
        <v>33.4</v>
      </c>
      <c r="N3026" s="833">
        <v>1</v>
      </c>
      <c r="O3026" s="837">
        <v>1</v>
      </c>
      <c r="P3026" s="836"/>
      <c r="Q3026" s="838">
        <v>0</v>
      </c>
      <c r="R3026" s="833"/>
      <c r="S3026" s="838">
        <v>0</v>
      </c>
      <c r="T3026" s="837"/>
      <c r="U3026" s="839">
        <v>0</v>
      </c>
    </row>
    <row r="3027" spans="1:21" ht="14.45" customHeight="1" x14ac:dyDescent="0.2">
      <c r="A3027" s="832">
        <v>11</v>
      </c>
      <c r="B3027" s="833" t="s">
        <v>2224</v>
      </c>
      <c r="C3027" s="833" t="s">
        <v>2230</v>
      </c>
      <c r="D3027" s="834" t="s">
        <v>4292</v>
      </c>
      <c r="E3027" s="835" t="s">
        <v>2259</v>
      </c>
      <c r="F3027" s="833" t="s">
        <v>2225</v>
      </c>
      <c r="G3027" s="833" t="s">
        <v>2298</v>
      </c>
      <c r="H3027" s="833" t="s">
        <v>606</v>
      </c>
      <c r="I3027" s="833" t="s">
        <v>3444</v>
      </c>
      <c r="J3027" s="833" t="s">
        <v>1264</v>
      </c>
      <c r="K3027" s="833" t="s">
        <v>3445</v>
      </c>
      <c r="L3027" s="836">
        <v>31.32</v>
      </c>
      <c r="M3027" s="836">
        <v>31.32</v>
      </c>
      <c r="N3027" s="833">
        <v>1</v>
      </c>
      <c r="O3027" s="837">
        <v>0.5</v>
      </c>
      <c r="P3027" s="836">
        <v>31.32</v>
      </c>
      <c r="Q3027" s="838">
        <v>1</v>
      </c>
      <c r="R3027" s="833">
        <v>1</v>
      </c>
      <c r="S3027" s="838">
        <v>1</v>
      </c>
      <c r="T3027" s="837">
        <v>0.5</v>
      </c>
      <c r="U3027" s="839">
        <v>1</v>
      </c>
    </row>
    <row r="3028" spans="1:21" ht="14.45" customHeight="1" x14ac:dyDescent="0.2">
      <c r="A3028" s="832">
        <v>11</v>
      </c>
      <c r="B3028" s="833" t="s">
        <v>2224</v>
      </c>
      <c r="C3028" s="833" t="s">
        <v>2230</v>
      </c>
      <c r="D3028" s="834" t="s">
        <v>4292</v>
      </c>
      <c r="E3028" s="835" t="s">
        <v>2259</v>
      </c>
      <c r="F3028" s="833" t="s">
        <v>2225</v>
      </c>
      <c r="G3028" s="833" t="s">
        <v>2298</v>
      </c>
      <c r="H3028" s="833" t="s">
        <v>606</v>
      </c>
      <c r="I3028" s="833" t="s">
        <v>3444</v>
      </c>
      <c r="J3028" s="833" t="s">
        <v>1264</v>
      </c>
      <c r="K3028" s="833" t="s">
        <v>3445</v>
      </c>
      <c r="L3028" s="836">
        <v>33.4</v>
      </c>
      <c r="M3028" s="836">
        <v>66.8</v>
      </c>
      <c r="N3028" s="833">
        <v>2</v>
      </c>
      <c r="O3028" s="837">
        <v>2</v>
      </c>
      <c r="P3028" s="836">
        <v>33.4</v>
      </c>
      <c r="Q3028" s="838">
        <v>0.5</v>
      </c>
      <c r="R3028" s="833">
        <v>1</v>
      </c>
      <c r="S3028" s="838">
        <v>0.5</v>
      </c>
      <c r="T3028" s="837">
        <v>1</v>
      </c>
      <c r="U3028" s="839">
        <v>0.5</v>
      </c>
    </row>
    <row r="3029" spans="1:21" ht="14.45" customHeight="1" x14ac:dyDescent="0.2">
      <c r="A3029" s="832">
        <v>11</v>
      </c>
      <c r="B3029" s="833" t="s">
        <v>2224</v>
      </c>
      <c r="C3029" s="833" t="s">
        <v>2230</v>
      </c>
      <c r="D3029" s="834" t="s">
        <v>4292</v>
      </c>
      <c r="E3029" s="835" t="s">
        <v>2259</v>
      </c>
      <c r="F3029" s="833" t="s">
        <v>2225</v>
      </c>
      <c r="G3029" s="833" t="s">
        <v>2298</v>
      </c>
      <c r="H3029" s="833" t="s">
        <v>606</v>
      </c>
      <c r="I3029" s="833" t="s">
        <v>2299</v>
      </c>
      <c r="J3029" s="833" t="s">
        <v>2300</v>
      </c>
      <c r="K3029" s="833" t="s">
        <v>2301</v>
      </c>
      <c r="L3029" s="836">
        <v>150.26</v>
      </c>
      <c r="M3029" s="836">
        <v>450.78</v>
      </c>
      <c r="N3029" s="833">
        <v>3</v>
      </c>
      <c r="O3029" s="837">
        <v>0.5</v>
      </c>
      <c r="P3029" s="836"/>
      <c r="Q3029" s="838">
        <v>0</v>
      </c>
      <c r="R3029" s="833"/>
      <c r="S3029" s="838">
        <v>0</v>
      </c>
      <c r="T3029" s="837"/>
      <c r="U3029" s="839">
        <v>0</v>
      </c>
    </row>
    <row r="3030" spans="1:21" ht="14.45" customHeight="1" x14ac:dyDescent="0.2">
      <c r="A3030" s="832">
        <v>11</v>
      </c>
      <c r="B3030" s="833" t="s">
        <v>2224</v>
      </c>
      <c r="C3030" s="833" t="s">
        <v>2230</v>
      </c>
      <c r="D3030" s="834" t="s">
        <v>4292</v>
      </c>
      <c r="E3030" s="835" t="s">
        <v>2259</v>
      </c>
      <c r="F3030" s="833" t="s">
        <v>2225</v>
      </c>
      <c r="G3030" s="833" t="s">
        <v>2298</v>
      </c>
      <c r="H3030" s="833" t="s">
        <v>606</v>
      </c>
      <c r="I3030" s="833" t="s">
        <v>4279</v>
      </c>
      <c r="J3030" s="833" t="s">
        <v>3633</v>
      </c>
      <c r="K3030" s="833" t="s">
        <v>3630</v>
      </c>
      <c r="L3030" s="836">
        <v>33.4</v>
      </c>
      <c r="M3030" s="836">
        <v>33.4</v>
      </c>
      <c r="N3030" s="833">
        <v>1</v>
      </c>
      <c r="O3030" s="837">
        <v>0.5</v>
      </c>
      <c r="P3030" s="836">
        <v>33.4</v>
      </c>
      <c r="Q3030" s="838">
        <v>1</v>
      </c>
      <c r="R3030" s="833">
        <v>1</v>
      </c>
      <c r="S3030" s="838">
        <v>1</v>
      </c>
      <c r="T3030" s="837">
        <v>0.5</v>
      </c>
      <c r="U3030" s="839">
        <v>1</v>
      </c>
    </row>
    <row r="3031" spans="1:21" ht="14.45" customHeight="1" x14ac:dyDescent="0.2">
      <c r="A3031" s="832">
        <v>11</v>
      </c>
      <c r="B3031" s="833" t="s">
        <v>2224</v>
      </c>
      <c r="C3031" s="833" t="s">
        <v>2230</v>
      </c>
      <c r="D3031" s="834" t="s">
        <v>4292</v>
      </c>
      <c r="E3031" s="835" t="s">
        <v>2259</v>
      </c>
      <c r="F3031" s="833" t="s">
        <v>2225</v>
      </c>
      <c r="G3031" s="833" t="s">
        <v>2458</v>
      </c>
      <c r="H3031" s="833" t="s">
        <v>606</v>
      </c>
      <c r="I3031" s="833" t="s">
        <v>2467</v>
      </c>
      <c r="J3031" s="833" t="s">
        <v>991</v>
      </c>
      <c r="K3031" s="833" t="s">
        <v>2468</v>
      </c>
      <c r="L3031" s="836">
        <v>50.32</v>
      </c>
      <c r="M3031" s="836">
        <v>50.32</v>
      </c>
      <c r="N3031" s="833">
        <v>1</v>
      </c>
      <c r="O3031" s="837">
        <v>1</v>
      </c>
      <c r="P3031" s="836">
        <v>50.32</v>
      </c>
      <c r="Q3031" s="838">
        <v>1</v>
      </c>
      <c r="R3031" s="833">
        <v>1</v>
      </c>
      <c r="S3031" s="838">
        <v>1</v>
      </c>
      <c r="T3031" s="837">
        <v>1</v>
      </c>
      <c r="U3031" s="839">
        <v>1</v>
      </c>
    </row>
    <row r="3032" spans="1:21" ht="14.45" customHeight="1" x14ac:dyDescent="0.2">
      <c r="A3032" s="832">
        <v>11</v>
      </c>
      <c r="B3032" s="833" t="s">
        <v>2224</v>
      </c>
      <c r="C3032" s="833" t="s">
        <v>2230</v>
      </c>
      <c r="D3032" s="834" t="s">
        <v>4292</v>
      </c>
      <c r="E3032" s="835" t="s">
        <v>2259</v>
      </c>
      <c r="F3032" s="833" t="s">
        <v>2225</v>
      </c>
      <c r="G3032" s="833" t="s">
        <v>2469</v>
      </c>
      <c r="H3032" s="833" t="s">
        <v>606</v>
      </c>
      <c r="I3032" s="833" t="s">
        <v>2470</v>
      </c>
      <c r="J3032" s="833" t="s">
        <v>2471</v>
      </c>
      <c r="K3032" s="833" t="s">
        <v>2472</v>
      </c>
      <c r="L3032" s="836">
        <v>65.36</v>
      </c>
      <c r="M3032" s="836">
        <v>196.07999999999998</v>
      </c>
      <c r="N3032" s="833">
        <v>3</v>
      </c>
      <c r="O3032" s="837">
        <v>1</v>
      </c>
      <c r="P3032" s="836"/>
      <c r="Q3032" s="838">
        <v>0</v>
      </c>
      <c r="R3032" s="833"/>
      <c r="S3032" s="838">
        <v>0</v>
      </c>
      <c r="T3032" s="837"/>
      <c r="U3032" s="839">
        <v>0</v>
      </c>
    </row>
    <row r="3033" spans="1:21" ht="14.45" customHeight="1" x14ac:dyDescent="0.2">
      <c r="A3033" s="832">
        <v>11</v>
      </c>
      <c r="B3033" s="833" t="s">
        <v>2224</v>
      </c>
      <c r="C3033" s="833" t="s">
        <v>2230</v>
      </c>
      <c r="D3033" s="834" t="s">
        <v>4292</v>
      </c>
      <c r="E3033" s="835" t="s">
        <v>2259</v>
      </c>
      <c r="F3033" s="833" t="s">
        <v>2225</v>
      </c>
      <c r="G3033" s="833" t="s">
        <v>2342</v>
      </c>
      <c r="H3033" s="833" t="s">
        <v>650</v>
      </c>
      <c r="I3033" s="833" t="s">
        <v>1991</v>
      </c>
      <c r="J3033" s="833" t="s">
        <v>1013</v>
      </c>
      <c r="K3033" s="833" t="s">
        <v>1992</v>
      </c>
      <c r="L3033" s="836">
        <v>154.36000000000001</v>
      </c>
      <c r="M3033" s="836">
        <v>617.44000000000005</v>
      </c>
      <c r="N3033" s="833">
        <v>4</v>
      </c>
      <c r="O3033" s="837">
        <v>1</v>
      </c>
      <c r="P3033" s="836">
        <v>617.44000000000005</v>
      </c>
      <c r="Q3033" s="838">
        <v>1</v>
      </c>
      <c r="R3033" s="833">
        <v>4</v>
      </c>
      <c r="S3033" s="838">
        <v>1</v>
      </c>
      <c r="T3033" s="837">
        <v>1</v>
      </c>
      <c r="U3033" s="839">
        <v>1</v>
      </c>
    </row>
    <row r="3034" spans="1:21" ht="14.45" customHeight="1" x14ac:dyDescent="0.2">
      <c r="A3034" s="832">
        <v>11</v>
      </c>
      <c r="B3034" s="833" t="s">
        <v>2224</v>
      </c>
      <c r="C3034" s="833" t="s">
        <v>2230</v>
      </c>
      <c r="D3034" s="834" t="s">
        <v>4292</v>
      </c>
      <c r="E3034" s="835" t="s">
        <v>2259</v>
      </c>
      <c r="F3034" s="833" t="s">
        <v>2225</v>
      </c>
      <c r="G3034" s="833" t="s">
        <v>2342</v>
      </c>
      <c r="H3034" s="833" t="s">
        <v>606</v>
      </c>
      <c r="I3034" s="833" t="s">
        <v>2343</v>
      </c>
      <c r="J3034" s="833" t="s">
        <v>1013</v>
      </c>
      <c r="K3034" s="833" t="s">
        <v>2344</v>
      </c>
      <c r="L3034" s="836">
        <v>225.06</v>
      </c>
      <c r="M3034" s="836">
        <v>450.12</v>
      </c>
      <c r="N3034" s="833">
        <v>2</v>
      </c>
      <c r="O3034" s="837">
        <v>0.5</v>
      </c>
      <c r="P3034" s="836"/>
      <c r="Q3034" s="838">
        <v>0</v>
      </c>
      <c r="R3034" s="833"/>
      <c r="S3034" s="838">
        <v>0</v>
      </c>
      <c r="T3034" s="837"/>
      <c r="U3034" s="839">
        <v>0</v>
      </c>
    </row>
    <row r="3035" spans="1:21" ht="14.45" customHeight="1" x14ac:dyDescent="0.2">
      <c r="A3035" s="832">
        <v>11</v>
      </c>
      <c r="B3035" s="833" t="s">
        <v>2224</v>
      </c>
      <c r="C3035" s="833" t="s">
        <v>2230</v>
      </c>
      <c r="D3035" s="834" t="s">
        <v>4292</v>
      </c>
      <c r="E3035" s="835" t="s">
        <v>2259</v>
      </c>
      <c r="F3035" s="833" t="s">
        <v>2225</v>
      </c>
      <c r="G3035" s="833" t="s">
        <v>2675</v>
      </c>
      <c r="H3035" s="833" t="s">
        <v>606</v>
      </c>
      <c r="I3035" s="833" t="s">
        <v>3008</v>
      </c>
      <c r="J3035" s="833" t="s">
        <v>847</v>
      </c>
      <c r="K3035" s="833" t="s">
        <v>848</v>
      </c>
      <c r="L3035" s="836">
        <v>107.27</v>
      </c>
      <c r="M3035" s="836">
        <v>321.81</v>
      </c>
      <c r="N3035" s="833">
        <v>3</v>
      </c>
      <c r="O3035" s="837">
        <v>1</v>
      </c>
      <c r="P3035" s="836"/>
      <c r="Q3035" s="838">
        <v>0</v>
      </c>
      <c r="R3035" s="833"/>
      <c r="S3035" s="838">
        <v>0</v>
      </c>
      <c r="T3035" s="837"/>
      <c r="U3035" s="839">
        <v>0</v>
      </c>
    </row>
    <row r="3036" spans="1:21" ht="14.45" customHeight="1" x14ac:dyDescent="0.2">
      <c r="A3036" s="832">
        <v>11</v>
      </c>
      <c r="B3036" s="833" t="s">
        <v>2224</v>
      </c>
      <c r="C3036" s="833" t="s">
        <v>2230</v>
      </c>
      <c r="D3036" s="834" t="s">
        <v>4292</v>
      </c>
      <c r="E3036" s="835" t="s">
        <v>2259</v>
      </c>
      <c r="F3036" s="833" t="s">
        <v>2227</v>
      </c>
      <c r="G3036" s="833" t="s">
        <v>2274</v>
      </c>
      <c r="H3036" s="833" t="s">
        <v>606</v>
      </c>
      <c r="I3036" s="833" t="s">
        <v>2302</v>
      </c>
      <c r="J3036" s="833" t="s">
        <v>2276</v>
      </c>
      <c r="K3036" s="833"/>
      <c r="L3036" s="836">
        <v>748.12</v>
      </c>
      <c r="M3036" s="836">
        <v>748.12</v>
      </c>
      <c r="N3036" s="833">
        <v>1</v>
      </c>
      <c r="O3036" s="837">
        <v>1</v>
      </c>
      <c r="P3036" s="836">
        <v>748.12</v>
      </c>
      <c r="Q3036" s="838">
        <v>1</v>
      </c>
      <c r="R3036" s="833">
        <v>1</v>
      </c>
      <c r="S3036" s="838">
        <v>1</v>
      </c>
      <c r="T3036" s="837">
        <v>1</v>
      </c>
      <c r="U3036" s="839">
        <v>1</v>
      </c>
    </row>
    <row r="3037" spans="1:21" ht="14.45" customHeight="1" x14ac:dyDescent="0.2">
      <c r="A3037" s="832">
        <v>11</v>
      </c>
      <c r="B3037" s="833" t="s">
        <v>2224</v>
      </c>
      <c r="C3037" s="833" t="s">
        <v>2230</v>
      </c>
      <c r="D3037" s="834" t="s">
        <v>4292</v>
      </c>
      <c r="E3037" s="835" t="s">
        <v>2259</v>
      </c>
      <c r="F3037" s="833" t="s">
        <v>2227</v>
      </c>
      <c r="G3037" s="833" t="s">
        <v>2274</v>
      </c>
      <c r="H3037" s="833" t="s">
        <v>606</v>
      </c>
      <c r="I3037" s="833" t="s">
        <v>2270</v>
      </c>
      <c r="J3037" s="833" t="s">
        <v>2276</v>
      </c>
      <c r="K3037" s="833"/>
      <c r="L3037" s="836">
        <v>500</v>
      </c>
      <c r="M3037" s="836">
        <v>2000</v>
      </c>
      <c r="N3037" s="833">
        <v>4</v>
      </c>
      <c r="O3037" s="837">
        <v>4</v>
      </c>
      <c r="P3037" s="836">
        <v>2000</v>
      </c>
      <c r="Q3037" s="838">
        <v>1</v>
      </c>
      <c r="R3037" s="833">
        <v>4</v>
      </c>
      <c r="S3037" s="838">
        <v>1</v>
      </c>
      <c r="T3037" s="837">
        <v>4</v>
      </c>
      <c r="U3037" s="839">
        <v>1</v>
      </c>
    </row>
    <row r="3038" spans="1:21" ht="14.45" customHeight="1" x14ac:dyDescent="0.2">
      <c r="A3038" s="832">
        <v>11</v>
      </c>
      <c r="B3038" s="833" t="s">
        <v>2224</v>
      </c>
      <c r="C3038" s="833" t="s">
        <v>2230</v>
      </c>
      <c r="D3038" s="834" t="s">
        <v>4292</v>
      </c>
      <c r="E3038" s="835" t="s">
        <v>2259</v>
      </c>
      <c r="F3038" s="833" t="s">
        <v>2227</v>
      </c>
      <c r="G3038" s="833" t="s">
        <v>2274</v>
      </c>
      <c r="H3038" s="833" t="s">
        <v>606</v>
      </c>
      <c r="I3038" s="833" t="s">
        <v>2289</v>
      </c>
      <c r="J3038" s="833" t="s">
        <v>2276</v>
      </c>
      <c r="K3038" s="833"/>
      <c r="L3038" s="836">
        <v>971.25</v>
      </c>
      <c r="M3038" s="836">
        <v>971.25</v>
      </c>
      <c r="N3038" s="833">
        <v>1</v>
      </c>
      <c r="O3038" s="837">
        <v>1</v>
      </c>
      <c r="P3038" s="836">
        <v>971.25</v>
      </c>
      <c r="Q3038" s="838">
        <v>1</v>
      </c>
      <c r="R3038" s="833">
        <v>1</v>
      </c>
      <c r="S3038" s="838">
        <v>1</v>
      </c>
      <c r="T3038" s="837">
        <v>1</v>
      </c>
      <c r="U3038" s="839">
        <v>1</v>
      </c>
    </row>
    <row r="3039" spans="1:21" ht="14.45" customHeight="1" x14ac:dyDescent="0.2">
      <c r="A3039" s="832">
        <v>11</v>
      </c>
      <c r="B3039" s="833" t="s">
        <v>2224</v>
      </c>
      <c r="C3039" s="833" t="s">
        <v>2230</v>
      </c>
      <c r="D3039" s="834" t="s">
        <v>4292</v>
      </c>
      <c r="E3039" s="835" t="s">
        <v>2259</v>
      </c>
      <c r="F3039" s="833" t="s">
        <v>2227</v>
      </c>
      <c r="G3039" s="833" t="s">
        <v>2274</v>
      </c>
      <c r="H3039" s="833" t="s">
        <v>606</v>
      </c>
      <c r="I3039" s="833" t="s">
        <v>2345</v>
      </c>
      <c r="J3039" s="833" t="s">
        <v>2276</v>
      </c>
      <c r="K3039" s="833"/>
      <c r="L3039" s="836">
        <v>200</v>
      </c>
      <c r="M3039" s="836">
        <v>800</v>
      </c>
      <c r="N3039" s="833">
        <v>4</v>
      </c>
      <c r="O3039" s="837">
        <v>2</v>
      </c>
      <c r="P3039" s="836">
        <v>400</v>
      </c>
      <c r="Q3039" s="838">
        <v>0.5</v>
      </c>
      <c r="R3039" s="833">
        <v>2</v>
      </c>
      <c r="S3039" s="838">
        <v>0.5</v>
      </c>
      <c r="T3039" s="837">
        <v>1</v>
      </c>
      <c r="U3039" s="839">
        <v>0.5</v>
      </c>
    </row>
    <row r="3040" spans="1:21" ht="14.45" customHeight="1" x14ac:dyDescent="0.2">
      <c r="A3040" s="832">
        <v>11</v>
      </c>
      <c r="B3040" s="833" t="s">
        <v>2224</v>
      </c>
      <c r="C3040" s="833" t="s">
        <v>2230</v>
      </c>
      <c r="D3040" s="834" t="s">
        <v>4292</v>
      </c>
      <c r="E3040" s="835" t="s">
        <v>2259</v>
      </c>
      <c r="F3040" s="833" t="s">
        <v>2227</v>
      </c>
      <c r="G3040" s="833" t="s">
        <v>2274</v>
      </c>
      <c r="H3040" s="833" t="s">
        <v>606</v>
      </c>
      <c r="I3040" s="833" t="s">
        <v>2293</v>
      </c>
      <c r="J3040" s="833" t="s">
        <v>2276</v>
      </c>
      <c r="K3040" s="833"/>
      <c r="L3040" s="836">
        <v>278.75</v>
      </c>
      <c r="M3040" s="836">
        <v>2787.5</v>
      </c>
      <c r="N3040" s="833">
        <v>10</v>
      </c>
      <c r="O3040" s="837">
        <v>5</v>
      </c>
      <c r="P3040" s="836">
        <v>2787.5</v>
      </c>
      <c r="Q3040" s="838">
        <v>1</v>
      </c>
      <c r="R3040" s="833">
        <v>10</v>
      </c>
      <c r="S3040" s="838">
        <v>1</v>
      </c>
      <c r="T3040" s="837">
        <v>5</v>
      </c>
      <c r="U3040" s="839">
        <v>1</v>
      </c>
    </row>
    <row r="3041" spans="1:21" ht="14.45" customHeight="1" x14ac:dyDescent="0.2">
      <c r="A3041" s="832">
        <v>11</v>
      </c>
      <c r="B3041" s="833" t="s">
        <v>2224</v>
      </c>
      <c r="C3041" s="833" t="s">
        <v>2230</v>
      </c>
      <c r="D3041" s="834" t="s">
        <v>4292</v>
      </c>
      <c r="E3041" s="835" t="s">
        <v>2259</v>
      </c>
      <c r="F3041" s="833" t="s">
        <v>2227</v>
      </c>
      <c r="G3041" s="833" t="s">
        <v>2274</v>
      </c>
      <c r="H3041" s="833" t="s">
        <v>606</v>
      </c>
      <c r="I3041" s="833" t="s">
        <v>3926</v>
      </c>
      <c r="J3041" s="833" t="s">
        <v>2276</v>
      </c>
      <c r="K3041" s="833"/>
      <c r="L3041" s="836">
        <v>416.1</v>
      </c>
      <c r="M3041" s="836">
        <v>416.1</v>
      </c>
      <c r="N3041" s="833">
        <v>1</v>
      </c>
      <c r="O3041" s="837">
        <v>1</v>
      </c>
      <c r="P3041" s="836">
        <v>416.1</v>
      </c>
      <c r="Q3041" s="838">
        <v>1</v>
      </c>
      <c r="R3041" s="833">
        <v>1</v>
      </c>
      <c r="S3041" s="838">
        <v>1</v>
      </c>
      <c r="T3041" s="837">
        <v>1</v>
      </c>
      <c r="U3041" s="839">
        <v>1</v>
      </c>
    </row>
    <row r="3042" spans="1:21" ht="14.45" customHeight="1" x14ac:dyDescent="0.2">
      <c r="A3042" s="832">
        <v>11</v>
      </c>
      <c r="B3042" s="833" t="s">
        <v>2224</v>
      </c>
      <c r="C3042" s="833" t="s">
        <v>2230</v>
      </c>
      <c r="D3042" s="834" t="s">
        <v>4292</v>
      </c>
      <c r="E3042" s="835" t="s">
        <v>2259</v>
      </c>
      <c r="F3042" s="833" t="s">
        <v>2227</v>
      </c>
      <c r="G3042" s="833" t="s">
        <v>2274</v>
      </c>
      <c r="H3042" s="833" t="s">
        <v>606</v>
      </c>
      <c r="I3042" s="833" t="s">
        <v>2346</v>
      </c>
      <c r="J3042" s="833" t="s">
        <v>2276</v>
      </c>
      <c r="K3042" s="833"/>
      <c r="L3042" s="836">
        <v>1000</v>
      </c>
      <c r="M3042" s="836">
        <v>1000</v>
      </c>
      <c r="N3042" s="833">
        <v>1</v>
      </c>
      <c r="O3042" s="837">
        <v>1</v>
      </c>
      <c r="P3042" s="836">
        <v>1000</v>
      </c>
      <c r="Q3042" s="838">
        <v>1</v>
      </c>
      <c r="R3042" s="833">
        <v>1</v>
      </c>
      <c r="S3042" s="838">
        <v>1</v>
      </c>
      <c r="T3042" s="837">
        <v>1</v>
      </c>
      <c r="U3042" s="839">
        <v>1</v>
      </c>
    </row>
    <row r="3043" spans="1:21" ht="14.45" customHeight="1" x14ac:dyDescent="0.2">
      <c r="A3043" s="832">
        <v>11</v>
      </c>
      <c r="B3043" s="833" t="s">
        <v>2224</v>
      </c>
      <c r="C3043" s="833" t="s">
        <v>2230</v>
      </c>
      <c r="D3043" s="834" t="s">
        <v>4292</v>
      </c>
      <c r="E3043" s="835" t="s">
        <v>2259</v>
      </c>
      <c r="F3043" s="833" t="s">
        <v>2227</v>
      </c>
      <c r="G3043" s="833" t="s">
        <v>2274</v>
      </c>
      <c r="H3043" s="833" t="s">
        <v>606</v>
      </c>
      <c r="I3043" s="833" t="s">
        <v>2786</v>
      </c>
      <c r="J3043" s="833" t="s">
        <v>2276</v>
      </c>
      <c r="K3043" s="833"/>
      <c r="L3043" s="836">
        <v>1659.44</v>
      </c>
      <c r="M3043" s="836">
        <v>1659.44</v>
      </c>
      <c r="N3043" s="833">
        <v>1</v>
      </c>
      <c r="O3043" s="837">
        <v>1</v>
      </c>
      <c r="P3043" s="836"/>
      <c r="Q3043" s="838">
        <v>0</v>
      </c>
      <c r="R3043" s="833"/>
      <c r="S3043" s="838">
        <v>0</v>
      </c>
      <c r="T3043" s="837"/>
      <c r="U3043" s="839">
        <v>0</v>
      </c>
    </row>
    <row r="3044" spans="1:21" ht="14.45" customHeight="1" x14ac:dyDescent="0.2">
      <c r="A3044" s="832">
        <v>11</v>
      </c>
      <c r="B3044" s="833" t="s">
        <v>2224</v>
      </c>
      <c r="C3044" s="833" t="s">
        <v>2230</v>
      </c>
      <c r="D3044" s="834" t="s">
        <v>4292</v>
      </c>
      <c r="E3044" s="835" t="s">
        <v>2259</v>
      </c>
      <c r="F3044" s="833" t="s">
        <v>2227</v>
      </c>
      <c r="G3044" s="833" t="s">
        <v>2274</v>
      </c>
      <c r="H3044" s="833" t="s">
        <v>606</v>
      </c>
      <c r="I3044" s="833" t="s">
        <v>3129</v>
      </c>
      <c r="J3044" s="833" t="s">
        <v>2348</v>
      </c>
      <c r="K3044" s="833" t="s">
        <v>3130</v>
      </c>
      <c r="L3044" s="836">
        <v>0</v>
      </c>
      <c r="M3044" s="836">
        <v>0</v>
      </c>
      <c r="N3044" s="833">
        <v>14</v>
      </c>
      <c r="O3044" s="837">
        <v>8</v>
      </c>
      <c r="P3044" s="836"/>
      <c r="Q3044" s="838"/>
      <c r="R3044" s="833"/>
      <c r="S3044" s="838">
        <v>0</v>
      </c>
      <c r="T3044" s="837"/>
      <c r="U3044" s="839">
        <v>0</v>
      </c>
    </row>
    <row r="3045" spans="1:21" ht="14.45" customHeight="1" x14ac:dyDescent="0.2">
      <c r="A3045" s="832">
        <v>11</v>
      </c>
      <c r="B3045" s="833" t="s">
        <v>2224</v>
      </c>
      <c r="C3045" s="833" t="s">
        <v>2230</v>
      </c>
      <c r="D3045" s="834" t="s">
        <v>4292</v>
      </c>
      <c r="E3045" s="835" t="s">
        <v>2259</v>
      </c>
      <c r="F3045" s="833" t="s">
        <v>2227</v>
      </c>
      <c r="G3045" s="833" t="s">
        <v>2274</v>
      </c>
      <c r="H3045" s="833" t="s">
        <v>606</v>
      </c>
      <c r="I3045" s="833" t="s">
        <v>2684</v>
      </c>
      <c r="J3045" s="833" t="s">
        <v>2685</v>
      </c>
      <c r="K3045" s="833" t="s">
        <v>2686</v>
      </c>
      <c r="L3045" s="836">
        <v>0</v>
      </c>
      <c r="M3045" s="836">
        <v>0</v>
      </c>
      <c r="N3045" s="833">
        <v>3</v>
      </c>
      <c r="O3045" s="837">
        <v>2</v>
      </c>
      <c r="P3045" s="836"/>
      <c r="Q3045" s="838"/>
      <c r="R3045" s="833"/>
      <c r="S3045" s="838">
        <v>0</v>
      </c>
      <c r="T3045" s="837"/>
      <c r="U3045" s="839">
        <v>0</v>
      </c>
    </row>
    <row r="3046" spans="1:21" ht="14.45" customHeight="1" x14ac:dyDescent="0.2">
      <c r="A3046" s="832">
        <v>11</v>
      </c>
      <c r="B3046" s="833" t="s">
        <v>2224</v>
      </c>
      <c r="C3046" s="833" t="s">
        <v>2230</v>
      </c>
      <c r="D3046" s="834" t="s">
        <v>4292</v>
      </c>
      <c r="E3046" s="835" t="s">
        <v>2259</v>
      </c>
      <c r="F3046" s="833" t="s">
        <v>2227</v>
      </c>
      <c r="G3046" s="833" t="s">
        <v>2274</v>
      </c>
      <c r="H3046" s="833" t="s">
        <v>606</v>
      </c>
      <c r="I3046" s="833" t="s">
        <v>2486</v>
      </c>
      <c r="J3046" s="833" t="s">
        <v>2487</v>
      </c>
      <c r="K3046" s="833" t="s">
        <v>2488</v>
      </c>
      <c r="L3046" s="836">
        <v>0</v>
      </c>
      <c r="M3046" s="836">
        <v>0</v>
      </c>
      <c r="N3046" s="833">
        <v>3</v>
      </c>
      <c r="O3046" s="837">
        <v>3</v>
      </c>
      <c r="P3046" s="836"/>
      <c r="Q3046" s="838"/>
      <c r="R3046" s="833"/>
      <c r="S3046" s="838">
        <v>0</v>
      </c>
      <c r="T3046" s="837"/>
      <c r="U3046" s="839">
        <v>0</v>
      </c>
    </row>
    <row r="3047" spans="1:21" ht="14.45" customHeight="1" x14ac:dyDescent="0.2">
      <c r="A3047" s="832">
        <v>11</v>
      </c>
      <c r="B3047" s="833" t="s">
        <v>2224</v>
      </c>
      <c r="C3047" s="833" t="s">
        <v>2230</v>
      </c>
      <c r="D3047" s="834" t="s">
        <v>4292</v>
      </c>
      <c r="E3047" s="835" t="s">
        <v>2259</v>
      </c>
      <c r="F3047" s="833" t="s">
        <v>2227</v>
      </c>
      <c r="G3047" s="833" t="s">
        <v>2274</v>
      </c>
      <c r="H3047" s="833" t="s">
        <v>606</v>
      </c>
      <c r="I3047" s="833" t="s">
        <v>3012</v>
      </c>
      <c r="J3047" s="833" t="s">
        <v>3013</v>
      </c>
      <c r="K3047" s="833" t="s">
        <v>3014</v>
      </c>
      <c r="L3047" s="836">
        <v>400.2</v>
      </c>
      <c r="M3047" s="836">
        <v>8804.3999999999978</v>
      </c>
      <c r="N3047" s="833">
        <v>22</v>
      </c>
      <c r="O3047" s="837">
        <v>22</v>
      </c>
      <c r="P3047" s="836"/>
      <c r="Q3047" s="838">
        <v>0</v>
      </c>
      <c r="R3047" s="833"/>
      <c r="S3047" s="838">
        <v>0</v>
      </c>
      <c r="T3047" s="837"/>
      <c r="U3047" s="839">
        <v>0</v>
      </c>
    </row>
    <row r="3048" spans="1:21" ht="14.45" customHeight="1" x14ac:dyDescent="0.2">
      <c r="A3048" s="832">
        <v>11</v>
      </c>
      <c r="B3048" s="833" t="s">
        <v>2224</v>
      </c>
      <c r="C3048" s="833" t="s">
        <v>2230</v>
      </c>
      <c r="D3048" s="834" t="s">
        <v>4292</v>
      </c>
      <c r="E3048" s="835" t="s">
        <v>2259</v>
      </c>
      <c r="F3048" s="833" t="s">
        <v>2227</v>
      </c>
      <c r="G3048" s="833" t="s">
        <v>2274</v>
      </c>
      <c r="H3048" s="833" t="s">
        <v>606</v>
      </c>
      <c r="I3048" s="833" t="s">
        <v>4280</v>
      </c>
      <c r="J3048" s="833" t="s">
        <v>2279</v>
      </c>
      <c r="K3048" s="833" t="s">
        <v>3130</v>
      </c>
      <c r="L3048" s="836">
        <v>0</v>
      </c>
      <c r="M3048" s="836">
        <v>0</v>
      </c>
      <c r="N3048" s="833">
        <v>2</v>
      </c>
      <c r="O3048" s="837">
        <v>2</v>
      </c>
      <c r="P3048" s="836"/>
      <c r="Q3048" s="838"/>
      <c r="R3048" s="833"/>
      <c r="S3048" s="838">
        <v>0</v>
      </c>
      <c r="T3048" s="837"/>
      <c r="U3048" s="839">
        <v>0</v>
      </c>
    </row>
    <row r="3049" spans="1:21" ht="14.45" customHeight="1" x14ac:dyDescent="0.2">
      <c r="A3049" s="832">
        <v>11</v>
      </c>
      <c r="B3049" s="833" t="s">
        <v>2224</v>
      </c>
      <c r="C3049" s="833" t="s">
        <v>2230</v>
      </c>
      <c r="D3049" s="834" t="s">
        <v>4292</v>
      </c>
      <c r="E3049" s="835" t="s">
        <v>2259</v>
      </c>
      <c r="F3049" s="833" t="s">
        <v>2227</v>
      </c>
      <c r="G3049" s="833" t="s">
        <v>2274</v>
      </c>
      <c r="H3049" s="833" t="s">
        <v>606</v>
      </c>
      <c r="I3049" s="833" t="s">
        <v>3073</v>
      </c>
      <c r="J3049" s="833" t="s">
        <v>2276</v>
      </c>
      <c r="K3049" s="833"/>
      <c r="L3049" s="836">
        <v>553.15</v>
      </c>
      <c r="M3049" s="836">
        <v>4978.3499999999995</v>
      </c>
      <c r="N3049" s="833">
        <v>9</v>
      </c>
      <c r="O3049" s="837">
        <v>3</v>
      </c>
      <c r="P3049" s="836">
        <v>1659.4499999999998</v>
      </c>
      <c r="Q3049" s="838">
        <v>0.33333333333333331</v>
      </c>
      <c r="R3049" s="833">
        <v>3</v>
      </c>
      <c r="S3049" s="838">
        <v>0.33333333333333331</v>
      </c>
      <c r="T3049" s="837">
        <v>1</v>
      </c>
      <c r="U3049" s="839">
        <v>0.33333333333333331</v>
      </c>
    </row>
    <row r="3050" spans="1:21" ht="14.45" customHeight="1" x14ac:dyDescent="0.2">
      <c r="A3050" s="832">
        <v>11</v>
      </c>
      <c r="B3050" s="833" t="s">
        <v>2224</v>
      </c>
      <c r="C3050" s="833" t="s">
        <v>2230</v>
      </c>
      <c r="D3050" s="834" t="s">
        <v>4292</v>
      </c>
      <c r="E3050" s="835" t="s">
        <v>2259</v>
      </c>
      <c r="F3050" s="833" t="s">
        <v>2227</v>
      </c>
      <c r="G3050" s="833" t="s">
        <v>2274</v>
      </c>
      <c r="H3050" s="833" t="s">
        <v>606</v>
      </c>
      <c r="I3050" s="833" t="s">
        <v>2320</v>
      </c>
      <c r="J3050" s="833" t="s">
        <v>2271</v>
      </c>
      <c r="K3050" s="833" t="s">
        <v>2272</v>
      </c>
      <c r="L3050" s="836">
        <v>562.03</v>
      </c>
      <c r="M3050" s="836">
        <v>562.03</v>
      </c>
      <c r="N3050" s="833">
        <v>1</v>
      </c>
      <c r="O3050" s="837">
        <v>1</v>
      </c>
      <c r="P3050" s="836">
        <v>562.03</v>
      </c>
      <c r="Q3050" s="838">
        <v>1</v>
      </c>
      <c r="R3050" s="833">
        <v>1</v>
      </c>
      <c r="S3050" s="838">
        <v>1</v>
      </c>
      <c r="T3050" s="837">
        <v>1</v>
      </c>
      <c r="U3050" s="839">
        <v>1</v>
      </c>
    </row>
    <row r="3051" spans="1:21" ht="14.45" customHeight="1" x14ac:dyDescent="0.2">
      <c r="A3051" s="832">
        <v>11</v>
      </c>
      <c r="B3051" s="833" t="s">
        <v>2224</v>
      </c>
      <c r="C3051" s="833" t="s">
        <v>2230</v>
      </c>
      <c r="D3051" s="834" t="s">
        <v>4292</v>
      </c>
      <c r="E3051" s="835" t="s">
        <v>2259</v>
      </c>
      <c r="F3051" s="833" t="s">
        <v>2227</v>
      </c>
      <c r="G3051" s="833" t="s">
        <v>2274</v>
      </c>
      <c r="H3051" s="833" t="s">
        <v>606</v>
      </c>
      <c r="I3051" s="833" t="s">
        <v>2304</v>
      </c>
      <c r="J3051" s="833" t="s">
        <v>2305</v>
      </c>
      <c r="K3051" s="833" t="s">
        <v>2306</v>
      </c>
      <c r="L3051" s="836">
        <v>1000.5</v>
      </c>
      <c r="M3051" s="836">
        <v>1000.5</v>
      </c>
      <c r="N3051" s="833">
        <v>1</v>
      </c>
      <c r="O3051" s="837">
        <v>1</v>
      </c>
      <c r="P3051" s="836">
        <v>1000.5</v>
      </c>
      <c r="Q3051" s="838">
        <v>1</v>
      </c>
      <c r="R3051" s="833">
        <v>1</v>
      </c>
      <c r="S3051" s="838">
        <v>1</v>
      </c>
      <c r="T3051" s="837">
        <v>1</v>
      </c>
      <c r="U3051" s="839">
        <v>1</v>
      </c>
    </row>
    <row r="3052" spans="1:21" ht="14.45" customHeight="1" x14ac:dyDescent="0.2">
      <c r="A3052" s="832">
        <v>11</v>
      </c>
      <c r="B3052" s="833" t="s">
        <v>2224</v>
      </c>
      <c r="C3052" s="833" t="s">
        <v>2230</v>
      </c>
      <c r="D3052" s="834" t="s">
        <v>4292</v>
      </c>
      <c r="E3052" s="835" t="s">
        <v>2259</v>
      </c>
      <c r="F3052" s="833" t="s">
        <v>2227</v>
      </c>
      <c r="G3052" s="833" t="s">
        <v>2274</v>
      </c>
      <c r="H3052" s="833" t="s">
        <v>606</v>
      </c>
      <c r="I3052" s="833" t="s">
        <v>2281</v>
      </c>
      <c r="J3052" s="833" t="s">
        <v>2282</v>
      </c>
      <c r="K3052" s="833" t="s">
        <v>2283</v>
      </c>
      <c r="L3052" s="836">
        <v>249.55</v>
      </c>
      <c r="M3052" s="836">
        <v>499.1</v>
      </c>
      <c r="N3052" s="833">
        <v>2</v>
      </c>
      <c r="O3052" s="837">
        <v>1</v>
      </c>
      <c r="P3052" s="836">
        <v>499.1</v>
      </c>
      <c r="Q3052" s="838">
        <v>1</v>
      </c>
      <c r="R3052" s="833">
        <v>2</v>
      </c>
      <c r="S3052" s="838">
        <v>1</v>
      </c>
      <c r="T3052" s="837">
        <v>1</v>
      </c>
      <c r="U3052" s="839">
        <v>1</v>
      </c>
    </row>
    <row r="3053" spans="1:21" ht="14.45" customHeight="1" x14ac:dyDescent="0.2">
      <c r="A3053" s="832">
        <v>11</v>
      </c>
      <c r="B3053" s="833" t="s">
        <v>2224</v>
      </c>
      <c r="C3053" s="833" t="s">
        <v>2230</v>
      </c>
      <c r="D3053" s="834" t="s">
        <v>4292</v>
      </c>
      <c r="E3053" s="835" t="s">
        <v>2259</v>
      </c>
      <c r="F3053" s="833" t="s">
        <v>2227</v>
      </c>
      <c r="G3053" s="833" t="s">
        <v>2274</v>
      </c>
      <c r="H3053" s="833" t="s">
        <v>606</v>
      </c>
      <c r="I3053" s="833" t="s">
        <v>2321</v>
      </c>
      <c r="J3053" s="833" t="s">
        <v>2322</v>
      </c>
      <c r="K3053" s="833" t="s">
        <v>2323</v>
      </c>
      <c r="L3053" s="836">
        <v>492.19</v>
      </c>
      <c r="M3053" s="836">
        <v>492.19</v>
      </c>
      <c r="N3053" s="833">
        <v>1</v>
      </c>
      <c r="O3053" s="837">
        <v>1</v>
      </c>
      <c r="P3053" s="836">
        <v>492.19</v>
      </c>
      <c r="Q3053" s="838">
        <v>1</v>
      </c>
      <c r="R3053" s="833">
        <v>1</v>
      </c>
      <c r="S3053" s="838">
        <v>1</v>
      </c>
      <c r="T3053" s="837">
        <v>1</v>
      </c>
      <c r="U3053" s="839">
        <v>1</v>
      </c>
    </row>
    <row r="3054" spans="1:21" ht="14.45" customHeight="1" x14ac:dyDescent="0.2">
      <c r="A3054" s="832">
        <v>11</v>
      </c>
      <c r="B3054" s="833" t="s">
        <v>2224</v>
      </c>
      <c r="C3054" s="833" t="s">
        <v>2230</v>
      </c>
      <c r="D3054" s="834" t="s">
        <v>4292</v>
      </c>
      <c r="E3054" s="835" t="s">
        <v>2259</v>
      </c>
      <c r="F3054" s="833" t="s">
        <v>2227</v>
      </c>
      <c r="G3054" s="833" t="s">
        <v>2274</v>
      </c>
      <c r="H3054" s="833" t="s">
        <v>606</v>
      </c>
      <c r="I3054" s="833" t="s">
        <v>2284</v>
      </c>
      <c r="J3054" s="833" t="s">
        <v>2285</v>
      </c>
      <c r="K3054" s="833" t="s">
        <v>2286</v>
      </c>
      <c r="L3054" s="836">
        <v>400.2</v>
      </c>
      <c r="M3054" s="836">
        <v>1600.8</v>
      </c>
      <c r="N3054" s="833">
        <v>4</v>
      </c>
      <c r="O3054" s="837">
        <v>2</v>
      </c>
      <c r="P3054" s="836">
        <v>1600.8</v>
      </c>
      <c r="Q3054" s="838">
        <v>1</v>
      </c>
      <c r="R3054" s="833">
        <v>4</v>
      </c>
      <c r="S3054" s="838">
        <v>1</v>
      </c>
      <c r="T3054" s="837">
        <v>2</v>
      </c>
      <c r="U3054" s="839">
        <v>1</v>
      </c>
    </row>
    <row r="3055" spans="1:21" ht="14.45" customHeight="1" x14ac:dyDescent="0.2">
      <c r="A3055" s="832">
        <v>11</v>
      </c>
      <c r="B3055" s="833" t="s">
        <v>2224</v>
      </c>
      <c r="C3055" s="833" t="s">
        <v>2230</v>
      </c>
      <c r="D3055" s="834" t="s">
        <v>4292</v>
      </c>
      <c r="E3055" s="835" t="s">
        <v>2259</v>
      </c>
      <c r="F3055" s="833" t="s">
        <v>2227</v>
      </c>
      <c r="G3055" s="833" t="s">
        <v>2274</v>
      </c>
      <c r="H3055" s="833" t="s">
        <v>606</v>
      </c>
      <c r="I3055" s="833" t="s">
        <v>3075</v>
      </c>
      <c r="J3055" s="833" t="s">
        <v>2350</v>
      </c>
      <c r="K3055" s="833" t="s">
        <v>2351</v>
      </c>
      <c r="L3055" s="836">
        <v>1000.5</v>
      </c>
      <c r="M3055" s="836">
        <v>1000.5</v>
      </c>
      <c r="N3055" s="833">
        <v>1</v>
      </c>
      <c r="O3055" s="837">
        <v>1</v>
      </c>
      <c r="P3055" s="836">
        <v>1000.5</v>
      </c>
      <c r="Q3055" s="838">
        <v>1</v>
      </c>
      <c r="R3055" s="833">
        <v>1</v>
      </c>
      <c r="S3055" s="838">
        <v>1</v>
      </c>
      <c r="T3055" s="837">
        <v>1</v>
      </c>
      <c r="U3055" s="839">
        <v>1</v>
      </c>
    </row>
    <row r="3056" spans="1:21" ht="14.45" customHeight="1" x14ac:dyDescent="0.2">
      <c r="A3056" s="832">
        <v>11</v>
      </c>
      <c r="B3056" s="833" t="s">
        <v>2224</v>
      </c>
      <c r="C3056" s="833" t="s">
        <v>2230</v>
      </c>
      <c r="D3056" s="834" t="s">
        <v>4292</v>
      </c>
      <c r="E3056" s="835" t="s">
        <v>2259</v>
      </c>
      <c r="F3056" s="833" t="s">
        <v>2227</v>
      </c>
      <c r="G3056" s="833" t="s">
        <v>2274</v>
      </c>
      <c r="H3056" s="833" t="s">
        <v>606</v>
      </c>
      <c r="I3056" s="833" t="s">
        <v>4281</v>
      </c>
      <c r="J3056" s="833" t="s">
        <v>2725</v>
      </c>
      <c r="K3056" s="833" t="s">
        <v>2726</v>
      </c>
      <c r="L3056" s="836">
        <v>349.6</v>
      </c>
      <c r="M3056" s="836">
        <v>699.2</v>
      </c>
      <c r="N3056" s="833">
        <v>2</v>
      </c>
      <c r="O3056" s="837">
        <v>2</v>
      </c>
      <c r="P3056" s="836">
        <v>699.2</v>
      </c>
      <c r="Q3056" s="838">
        <v>1</v>
      </c>
      <c r="R3056" s="833">
        <v>2</v>
      </c>
      <c r="S3056" s="838">
        <v>1</v>
      </c>
      <c r="T3056" s="837">
        <v>2</v>
      </c>
      <c r="U3056" s="839">
        <v>1</v>
      </c>
    </row>
    <row r="3057" spans="1:21" ht="14.45" customHeight="1" x14ac:dyDescent="0.2">
      <c r="A3057" s="832">
        <v>11</v>
      </c>
      <c r="B3057" s="833" t="s">
        <v>2224</v>
      </c>
      <c r="C3057" s="833" t="s">
        <v>2230</v>
      </c>
      <c r="D3057" s="834" t="s">
        <v>4292</v>
      </c>
      <c r="E3057" s="835" t="s">
        <v>2259</v>
      </c>
      <c r="F3057" s="833" t="s">
        <v>2227</v>
      </c>
      <c r="G3057" s="833" t="s">
        <v>2274</v>
      </c>
      <c r="H3057" s="833" t="s">
        <v>606</v>
      </c>
      <c r="I3057" s="833" t="s">
        <v>4282</v>
      </c>
      <c r="J3057" s="833" t="s">
        <v>3572</v>
      </c>
      <c r="K3057" s="833" t="s">
        <v>4283</v>
      </c>
      <c r="L3057" s="836">
        <v>749.8</v>
      </c>
      <c r="M3057" s="836">
        <v>749.8</v>
      </c>
      <c r="N3057" s="833">
        <v>1</v>
      </c>
      <c r="O3057" s="837">
        <v>1</v>
      </c>
      <c r="P3057" s="836"/>
      <c r="Q3057" s="838">
        <v>0</v>
      </c>
      <c r="R3057" s="833"/>
      <c r="S3057" s="838">
        <v>0</v>
      </c>
      <c r="T3057" s="837"/>
      <c r="U3057" s="839">
        <v>0</v>
      </c>
    </row>
    <row r="3058" spans="1:21" ht="14.45" customHeight="1" x14ac:dyDescent="0.2">
      <c r="A3058" s="832">
        <v>11</v>
      </c>
      <c r="B3058" s="833" t="s">
        <v>2224</v>
      </c>
      <c r="C3058" s="833" t="s">
        <v>2230</v>
      </c>
      <c r="D3058" s="834" t="s">
        <v>4292</v>
      </c>
      <c r="E3058" s="835" t="s">
        <v>2259</v>
      </c>
      <c r="F3058" s="833" t="s">
        <v>2227</v>
      </c>
      <c r="G3058" s="833" t="s">
        <v>2274</v>
      </c>
      <c r="H3058" s="833" t="s">
        <v>606</v>
      </c>
      <c r="I3058" s="833" t="s">
        <v>4284</v>
      </c>
      <c r="J3058" s="833" t="s">
        <v>4285</v>
      </c>
      <c r="K3058" s="833" t="s">
        <v>4286</v>
      </c>
      <c r="L3058" s="836">
        <v>400.2</v>
      </c>
      <c r="M3058" s="836">
        <v>400.2</v>
      </c>
      <c r="N3058" s="833">
        <v>1</v>
      </c>
      <c r="O3058" s="837">
        <v>1</v>
      </c>
      <c r="P3058" s="836"/>
      <c r="Q3058" s="838">
        <v>0</v>
      </c>
      <c r="R3058" s="833"/>
      <c r="S3058" s="838">
        <v>0</v>
      </c>
      <c r="T3058" s="837"/>
      <c r="U3058" s="839">
        <v>0</v>
      </c>
    </row>
    <row r="3059" spans="1:21" ht="14.45" customHeight="1" x14ac:dyDescent="0.2">
      <c r="A3059" s="832">
        <v>11</v>
      </c>
      <c r="B3059" s="833" t="s">
        <v>2224</v>
      </c>
      <c r="C3059" s="833" t="s">
        <v>2230</v>
      </c>
      <c r="D3059" s="834" t="s">
        <v>4292</v>
      </c>
      <c r="E3059" s="835" t="s">
        <v>2259</v>
      </c>
      <c r="F3059" s="833" t="s">
        <v>2227</v>
      </c>
      <c r="G3059" s="833" t="s">
        <v>2274</v>
      </c>
      <c r="H3059" s="833" t="s">
        <v>606</v>
      </c>
      <c r="I3059" s="833" t="s">
        <v>4287</v>
      </c>
      <c r="J3059" s="833" t="s">
        <v>4288</v>
      </c>
      <c r="K3059" s="833" t="s">
        <v>4289</v>
      </c>
      <c r="L3059" s="836">
        <v>1599.65</v>
      </c>
      <c r="M3059" s="836">
        <v>1599.65</v>
      </c>
      <c r="N3059" s="833">
        <v>1</v>
      </c>
      <c r="O3059" s="837">
        <v>1</v>
      </c>
      <c r="P3059" s="836"/>
      <c r="Q3059" s="838">
        <v>0</v>
      </c>
      <c r="R3059" s="833"/>
      <c r="S3059" s="838">
        <v>0</v>
      </c>
      <c r="T3059" s="837"/>
      <c r="U3059" s="839">
        <v>0</v>
      </c>
    </row>
    <row r="3060" spans="1:21" ht="14.45" customHeight="1" x14ac:dyDescent="0.2">
      <c r="A3060" s="832">
        <v>11</v>
      </c>
      <c r="B3060" s="833" t="s">
        <v>2224</v>
      </c>
      <c r="C3060" s="833" t="s">
        <v>2230</v>
      </c>
      <c r="D3060" s="834" t="s">
        <v>4292</v>
      </c>
      <c r="E3060" s="835" t="s">
        <v>2259</v>
      </c>
      <c r="F3060" s="833" t="s">
        <v>2227</v>
      </c>
      <c r="G3060" s="833" t="s">
        <v>2274</v>
      </c>
      <c r="H3060" s="833" t="s">
        <v>606</v>
      </c>
      <c r="I3060" s="833" t="s">
        <v>4290</v>
      </c>
      <c r="J3060" s="833" t="s">
        <v>3927</v>
      </c>
      <c r="K3060" s="833" t="s">
        <v>3928</v>
      </c>
      <c r="L3060" s="836">
        <v>416.1</v>
      </c>
      <c r="M3060" s="836">
        <v>416.1</v>
      </c>
      <c r="N3060" s="833">
        <v>1</v>
      </c>
      <c r="O3060" s="837">
        <v>1</v>
      </c>
      <c r="P3060" s="836">
        <v>416.1</v>
      </c>
      <c r="Q3060" s="838">
        <v>1</v>
      </c>
      <c r="R3060" s="833">
        <v>1</v>
      </c>
      <c r="S3060" s="838">
        <v>1</v>
      </c>
      <c r="T3060" s="837">
        <v>1</v>
      </c>
      <c r="U3060" s="839">
        <v>1</v>
      </c>
    </row>
    <row r="3061" spans="1:21" ht="14.45" customHeight="1" x14ac:dyDescent="0.2">
      <c r="A3061" s="832">
        <v>11</v>
      </c>
      <c r="B3061" s="833" t="s">
        <v>2224</v>
      </c>
      <c r="C3061" s="833" t="s">
        <v>2232</v>
      </c>
      <c r="D3061" s="834" t="s">
        <v>4293</v>
      </c>
      <c r="E3061" s="835" t="s">
        <v>2254</v>
      </c>
      <c r="F3061" s="833" t="s">
        <v>2225</v>
      </c>
      <c r="G3061" s="833" t="s">
        <v>2313</v>
      </c>
      <c r="H3061" s="833" t="s">
        <v>606</v>
      </c>
      <c r="I3061" s="833" t="s">
        <v>2314</v>
      </c>
      <c r="J3061" s="833" t="s">
        <v>2315</v>
      </c>
      <c r="K3061" s="833" t="s">
        <v>2316</v>
      </c>
      <c r="L3061" s="836">
        <v>91.78</v>
      </c>
      <c r="M3061" s="836">
        <v>91.78</v>
      </c>
      <c r="N3061" s="833">
        <v>1</v>
      </c>
      <c r="O3061" s="837">
        <v>0.5</v>
      </c>
      <c r="P3061" s="836">
        <v>91.78</v>
      </c>
      <c r="Q3061" s="838">
        <v>1</v>
      </c>
      <c r="R3061" s="833">
        <v>1</v>
      </c>
      <c r="S3061" s="838">
        <v>1</v>
      </c>
      <c r="T3061" s="837">
        <v>0.5</v>
      </c>
      <c r="U3061" s="839">
        <v>1</v>
      </c>
    </row>
    <row r="3062" spans="1:21" ht="14.45" customHeight="1" x14ac:dyDescent="0.2">
      <c r="A3062" s="832">
        <v>11</v>
      </c>
      <c r="B3062" s="833" t="s">
        <v>2224</v>
      </c>
      <c r="C3062" s="833" t="s">
        <v>2232</v>
      </c>
      <c r="D3062" s="834" t="s">
        <v>4293</v>
      </c>
      <c r="E3062" s="835" t="s">
        <v>2254</v>
      </c>
      <c r="F3062" s="833" t="s">
        <v>2225</v>
      </c>
      <c r="G3062" s="833" t="s">
        <v>2335</v>
      </c>
      <c r="H3062" s="833" t="s">
        <v>606</v>
      </c>
      <c r="I3062" s="833" t="s">
        <v>2336</v>
      </c>
      <c r="J3062" s="833" t="s">
        <v>668</v>
      </c>
      <c r="K3062" s="833" t="s">
        <v>2337</v>
      </c>
      <c r="L3062" s="836">
        <v>35.25</v>
      </c>
      <c r="M3062" s="836">
        <v>35.25</v>
      </c>
      <c r="N3062" s="833">
        <v>1</v>
      </c>
      <c r="O3062" s="837">
        <v>0.5</v>
      </c>
      <c r="P3062" s="836">
        <v>35.25</v>
      </c>
      <c r="Q3062" s="838">
        <v>1</v>
      </c>
      <c r="R3062" s="833">
        <v>1</v>
      </c>
      <c r="S3062" s="838">
        <v>1</v>
      </c>
      <c r="T3062" s="837">
        <v>0.5</v>
      </c>
      <c r="U3062" s="839">
        <v>1</v>
      </c>
    </row>
    <row r="3063" spans="1:21" ht="14.45" customHeight="1" x14ac:dyDescent="0.2">
      <c r="A3063" s="832">
        <v>11</v>
      </c>
      <c r="B3063" s="833" t="s">
        <v>2224</v>
      </c>
      <c r="C3063" s="833" t="s">
        <v>2232</v>
      </c>
      <c r="D3063" s="834" t="s">
        <v>4293</v>
      </c>
      <c r="E3063" s="835" t="s">
        <v>2254</v>
      </c>
      <c r="F3063" s="833" t="s">
        <v>2225</v>
      </c>
      <c r="G3063" s="833" t="s">
        <v>3277</v>
      </c>
      <c r="H3063" s="833" t="s">
        <v>606</v>
      </c>
      <c r="I3063" s="833" t="s">
        <v>3278</v>
      </c>
      <c r="J3063" s="833" t="s">
        <v>3279</v>
      </c>
      <c r="K3063" s="833" t="s">
        <v>3280</v>
      </c>
      <c r="L3063" s="836">
        <v>77.13</v>
      </c>
      <c r="M3063" s="836">
        <v>77.13</v>
      </c>
      <c r="N3063" s="833">
        <v>1</v>
      </c>
      <c r="O3063" s="837">
        <v>0.5</v>
      </c>
      <c r="P3063" s="836">
        <v>77.13</v>
      </c>
      <c r="Q3063" s="838">
        <v>1</v>
      </c>
      <c r="R3063" s="833">
        <v>1</v>
      </c>
      <c r="S3063" s="838">
        <v>1</v>
      </c>
      <c r="T3063" s="837">
        <v>0.5</v>
      </c>
      <c r="U3063" s="839">
        <v>1</v>
      </c>
    </row>
    <row r="3064" spans="1:21" ht="14.45" customHeight="1" x14ac:dyDescent="0.2">
      <c r="A3064" s="832">
        <v>11</v>
      </c>
      <c r="B3064" s="833" t="s">
        <v>2224</v>
      </c>
      <c r="C3064" s="833" t="s">
        <v>2232</v>
      </c>
      <c r="D3064" s="834" t="s">
        <v>4293</v>
      </c>
      <c r="E3064" s="835" t="s">
        <v>2254</v>
      </c>
      <c r="F3064" s="833" t="s">
        <v>2225</v>
      </c>
      <c r="G3064" s="833" t="s">
        <v>2342</v>
      </c>
      <c r="H3064" s="833" t="s">
        <v>606</v>
      </c>
      <c r="I3064" s="833" t="s">
        <v>2836</v>
      </c>
      <c r="J3064" s="833" t="s">
        <v>1013</v>
      </c>
      <c r="K3064" s="833" t="s">
        <v>1992</v>
      </c>
      <c r="L3064" s="836">
        <v>154.36000000000001</v>
      </c>
      <c r="M3064" s="836">
        <v>154.36000000000001</v>
      </c>
      <c r="N3064" s="833">
        <v>1</v>
      </c>
      <c r="O3064" s="837">
        <v>0.5</v>
      </c>
      <c r="P3064" s="836">
        <v>154.36000000000001</v>
      </c>
      <c r="Q3064" s="838">
        <v>1</v>
      </c>
      <c r="R3064" s="833">
        <v>1</v>
      </c>
      <c r="S3064" s="838">
        <v>1</v>
      </c>
      <c r="T3064" s="837">
        <v>0.5</v>
      </c>
      <c r="U3064" s="839">
        <v>1</v>
      </c>
    </row>
    <row r="3065" spans="1:21" ht="14.45" customHeight="1" x14ac:dyDescent="0.2">
      <c r="A3065" s="832">
        <v>11</v>
      </c>
      <c r="B3065" s="833" t="s">
        <v>2224</v>
      </c>
      <c r="C3065" s="833" t="s">
        <v>2232</v>
      </c>
      <c r="D3065" s="834" t="s">
        <v>4293</v>
      </c>
      <c r="E3065" s="835" t="s">
        <v>2257</v>
      </c>
      <c r="F3065" s="833" t="s">
        <v>2225</v>
      </c>
      <c r="G3065" s="833" t="s">
        <v>2381</v>
      </c>
      <c r="H3065" s="833" t="s">
        <v>606</v>
      </c>
      <c r="I3065" s="833" t="s">
        <v>2382</v>
      </c>
      <c r="J3065" s="833" t="s">
        <v>2383</v>
      </c>
      <c r="K3065" s="833" t="s">
        <v>2384</v>
      </c>
      <c r="L3065" s="836">
        <v>52.87</v>
      </c>
      <c r="M3065" s="836">
        <v>52.87</v>
      </c>
      <c r="N3065" s="833">
        <v>1</v>
      </c>
      <c r="O3065" s="837">
        <v>1</v>
      </c>
      <c r="P3065" s="836">
        <v>52.87</v>
      </c>
      <c r="Q3065" s="838">
        <v>1</v>
      </c>
      <c r="R3065" s="833">
        <v>1</v>
      </c>
      <c r="S3065" s="838">
        <v>1</v>
      </c>
      <c r="T3065" s="837">
        <v>1</v>
      </c>
      <c r="U3065" s="839">
        <v>1</v>
      </c>
    </row>
    <row r="3066" spans="1:21" ht="14.45" customHeight="1" x14ac:dyDescent="0.2">
      <c r="A3066" s="832">
        <v>11</v>
      </c>
      <c r="B3066" s="833" t="s">
        <v>2224</v>
      </c>
      <c r="C3066" s="833" t="s">
        <v>2232</v>
      </c>
      <c r="D3066" s="834" t="s">
        <v>4293</v>
      </c>
      <c r="E3066" s="835" t="s">
        <v>2257</v>
      </c>
      <c r="F3066" s="833" t="s">
        <v>2225</v>
      </c>
      <c r="G3066" s="833" t="s">
        <v>2313</v>
      </c>
      <c r="H3066" s="833" t="s">
        <v>606</v>
      </c>
      <c r="I3066" s="833" t="s">
        <v>2314</v>
      </c>
      <c r="J3066" s="833" t="s">
        <v>2315</v>
      </c>
      <c r="K3066" s="833" t="s">
        <v>2316</v>
      </c>
      <c r="L3066" s="836">
        <v>91.78</v>
      </c>
      <c r="M3066" s="836">
        <v>183.56</v>
      </c>
      <c r="N3066" s="833">
        <v>2</v>
      </c>
      <c r="O3066" s="837">
        <v>1.5</v>
      </c>
      <c r="P3066" s="836"/>
      <c r="Q3066" s="838">
        <v>0</v>
      </c>
      <c r="R3066" s="833"/>
      <c r="S3066" s="838">
        <v>0</v>
      </c>
      <c r="T3066" s="837"/>
      <c r="U3066" s="839">
        <v>0</v>
      </c>
    </row>
    <row r="3067" spans="1:21" ht="14.45" customHeight="1" x14ac:dyDescent="0.2">
      <c r="A3067" s="832">
        <v>11</v>
      </c>
      <c r="B3067" s="833" t="s">
        <v>2224</v>
      </c>
      <c r="C3067" s="833" t="s">
        <v>2232</v>
      </c>
      <c r="D3067" s="834" t="s">
        <v>4293</v>
      </c>
      <c r="E3067" s="835" t="s">
        <v>2257</v>
      </c>
      <c r="F3067" s="833" t="s">
        <v>2225</v>
      </c>
      <c r="G3067" s="833" t="s">
        <v>2331</v>
      </c>
      <c r="H3067" s="833" t="s">
        <v>606</v>
      </c>
      <c r="I3067" s="833" t="s">
        <v>2332</v>
      </c>
      <c r="J3067" s="833" t="s">
        <v>2333</v>
      </c>
      <c r="K3067" s="833" t="s">
        <v>2334</v>
      </c>
      <c r="L3067" s="836">
        <v>0</v>
      </c>
      <c r="M3067" s="836">
        <v>0</v>
      </c>
      <c r="N3067" s="833">
        <v>1</v>
      </c>
      <c r="O3067" s="837">
        <v>1</v>
      </c>
      <c r="P3067" s="836"/>
      <c r="Q3067" s="838"/>
      <c r="R3067" s="833"/>
      <c r="S3067" s="838">
        <v>0</v>
      </c>
      <c r="T3067" s="837"/>
      <c r="U3067" s="839">
        <v>0</v>
      </c>
    </row>
    <row r="3068" spans="1:21" ht="14.45" customHeight="1" x14ac:dyDescent="0.2">
      <c r="A3068" s="832">
        <v>11</v>
      </c>
      <c r="B3068" s="833" t="s">
        <v>2224</v>
      </c>
      <c r="C3068" s="833" t="s">
        <v>2232</v>
      </c>
      <c r="D3068" s="834" t="s">
        <v>4293</v>
      </c>
      <c r="E3068" s="835" t="s">
        <v>2257</v>
      </c>
      <c r="F3068" s="833" t="s">
        <v>2225</v>
      </c>
      <c r="G3068" s="833" t="s">
        <v>2273</v>
      </c>
      <c r="H3068" s="833" t="s">
        <v>650</v>
      </c>
      <c r="I3068" s="833" t="s">
        <v>1821</v>
      </c>
      <c r="J3068" s="833" t="s">
        <v>765</v>
      </c>
      <c r="K3068" s="833" t="s">
        <v>1822</v>
      </c>
      <c r="L3068" s="836">
        <v>736.33</v>
      </c>
      <c r="M3068" s="836">
        <v>1472.66</v>
      </c>
      <c r="N3068" s="833">
        <v>2</v>
      </c>
      <c r="O3068" s="837">
        <v>2</v>
      </c>
      <c r="P3068" s="836">
        <v>736.33</v>
      </c>
      <c r="Q3068" s="838">
        <v>0.5</v>
      </c>
      <c r="R3068" s="833">
        <v>1</v>
      </c>
      <c r="S3068" s="838">
        <v>0.5</v>
      </c>
      <c r="T3068" s="837">
        <v>1</v>
      </c>
      <c r="U3068" s="839">
        <v>0.5</v>
      </c>
    </row>
    <row r="3069" spans="1:21" ht="14.45" customHeight="1" x14ac:dyDescent="0.2">
      <c r="A3069" s="832">
        <v>11</v>
      </c>
      <c r="B3069" s="833" t="s">
        <v>2224</v>
      </c>
      <c r="C3069" s="833" t="s">
        <v>2232</v>
      </c>
      <c r="D3069" s="834" t="s">
        <v>4293</v>
      </c>
      <c r="E3069" s="835" t="s">
        <v>2257</v>
      </c>
      <c r="F3069" s="833" t="s">
        <v>2225</v>
      </c>
      <c r="G3069" s="833" t="s">
        <v>2273</v>
      </c>
      <c r="H3069" s="833" t="s">
        <v>650</v>
      </c>
      <c r="I3069" s="833" t="s">
        <v>1825</v>
      </c>
      <c r="J3069" s="833" t="s">
        <v>765</v>
      </c>
      <c r="K3069" s="833" t="s">
        <v>1826</v>
      </c>
      <c r="L3069" s="836">
        <v>490.89</v>
      </c>
      <c r="M3069" s="836">
        <v>490.89</v>
      </c>
      <c r="N3069" s="833">
        <v>1</v>
      </c>
      <c r="O3069" s="837">
        <v>0.5</v>
      </c>
      <c r="P3069" s="836"/>
      <c r="Q3069" s="838">
        <v>0</v>
      </c>
      <c r="R3069" s="833"/>
      <c r="S3069" s="838">
        <v>0</v>
      </c>
      <c r="T3069" s="837"/>
      <c r="U3069" s="839">
        <v>0</v>
      </c>
    </row>
    <row r="3070" spans="1:21" ht="14.45" customHeight="1" x14ac:dyDescent="0.2">
      <c r="A3070" s="832">
        <v>11</v>
      </c>
      <c r="B3070" s="833" t="s">
        <v>2224</v>
      </c>
      <c r="C3070" s="833" t="s">
        <v>2232</v>
      </c>
      <c r="D3070" s="834" t="s">
        <v>4293</v>
      </c>
      <c r="E3070" s="835" t="s">
        <v>2257</v>
      </c>
      <c r="F3070" s="833" t="s">
        <v>2225</v>
      </c>
      <c r="G3070" s="833" t="s">
        <v>2335</v>
      </c>
      <c r="H3070" s="833" t="s">
        <v>606</v>
      </c>
      <c r="I3070" s="833" t="s">
        <v>2336</v>
      </c>
      <c r="J3070" s="833" t="s">
        <v>668</v>
      </c>
      <c r="K3070" s="833" t="s">
        <v>2337</v>
      </c>
      <c r="L3070" s="836">
        <v>35.25</v>
      </c>
      <c r="M3070" s="836">
        <v>70.5</v>
      </c>
      <c r="N3070" s="833">
        <v>2</v>
      </c>
      <c r="O3070" s="837">
        <v>2</v>
      </c>
      <c r="P3070" s="836"/>
      <c r="Q3070" s="838">
        <v>0</v>
      </c>
      <c r="R3070" s="833"/>
      <c r="S3070" s="838">
        <v>0</v>
      </c>
      <c r="T3070" s="837"/>
      <c r="U3070" s="839">
        <v>0</v>
      </c>
    </row>
    <row r="3071" spans="1:21" ht="14.45" customHeight="1" x14ac:dyDescent="0.2">
      <c r="A3071" s="832">
        <v>11</v>
      </c>
      <c r="B3071" s="833" t="s">
        <v>2224</v>
      </c>
      <c r="C3071" s="833" t="s">
        <v>2232</v>
      </c>
      <c r="D3071" s="834" t="s">
        <v>4293</v>
      </c>
      <c r="E3071" s="835" t="s">
        <v>2257</v>
      </c>
      <c r="F3071" s="833" t="s">
        <v>2225</v>
      </c>
      <c r="G3071" s="833" t="s">
        <v>2335</v>
      </c>
      <c r="H3071" s="833" t="s">
        <v>606</v>
      </c>
      <c r="I3071" s="833" t="s">
        <v>2357</v>
      </c>
      <c r="J3071" s="833" t="s">
        <v>668</v>
      </c>
      <c r="K3071" s="833" t="s">
        <v>2358</v>
      </c>
      <c r="L3071" s="836">
        <v>35.25</v>
      </c>
      <c r="M3071" s="836">
        <v>141</v>
      </c>
      <c r="N3071" s="833">
        <v>4</v>
      </c>
      <c r="O3071" s="837">
        <v>3.5</v>
      </c>
      <c r="P3071" s="836">
        <v>70.5</v>
      </c>
      <c r="Q3071" s="838">
        <v>0.5</v>
      </c>
      <c r="R3071" s="833">
        <v>2</v>
      </c>
      <c r="S3071" s="838">
        <v>0.5</v>
      </c>
      <c r="T3071" s="837">
        <v>2</v>
      </c>
      <c r="U3071" s="839">
        <v>0.5714285714285714</v>
      </c>
    </row>
    <row r="3072" spans="1:21" ht="14.45" customHeight="1" x14ac:dyDescent="0.2">
      <c r="A3072" s="832">
        <v>11</v>
      </c>
      <c r="B3072" s="833" t="s">
        <v>2224</v>
      </c>
      <c r="C3072" s="833" t="s">
        <v>2232</v>
      </c>
      <c r="D3072" s="834" t="s">
        <v>4293</v>
      </c>
      <c r="E3072" s="835" t="s">
        <v>2257</v>
      </c>
      <c r="F3072" s="833" t="s">
        <v>2225</v>
      </c>
      <c r="G3072" s="833" t="s">
        <v>2338</v>
      </c>
      <c r="H3072" s="833" t="s">
        <v>606</v>
      </c>
      <c r="I3072" s="833" t="s">
        <v>2339</v>
      </c>
      <c r="J3072" s="833" t="s">
        <v>2340</v>
      </c>
      <c r="K3072" s="833" t="s">
        <v>2341</v>
      </c>
      <c r="L3072" s="836">
        <v>0</v>
      </c>
      <c r="M3072" s="836">
        <v>0</v>
      </c>
      <c r="N3072" s="833">
        <v>1</v>
      </c>
      <c r="O3072" s="837">
        <v>0.5</v>
      </c>
      <c r="P3072" s="836"/>
      <c r="Q3072" s="838"/>
      <c r="R3072" s="833"/>
      <c r="S3072" s="838">
        <v>0</v>
      </c>
      <c r="T3072" s="837"/>
      <c r="U3072" s="839">
        <v>0</v>
      </c>
    </row>
    <row r="3073" spans="1:21" ht="14.45" customHeight="1" x14ac:dyDescent="0.2">
      <c r="A3073" s="832">
        <v>11</v>
      </c>
      <c r="B3073" s="833" t="s">
        <v>2224</v>
      </c>
      <c r="C3073" s="833" t="s">
        <v>2232</v>
      </c>
      <c r="D3073" s="834" t="s">
        <v>4293</v>
      </c>
      <c r="E3073" s="835" t="s">
        <v>2257</v>
      </c>
      <c r="F3073" s="833" t="s">
        <v>2227</v>
      </c>
      <c r="G3073" s="833" t="s">
        <v>2274</v>
      </c>
      <c r="H3073" s="833" t="s">
        <v>606</v>
      </c>
      <c r="I3073" s="833" t="s">
        <v>2275</v>
      </c>
      <c r="J3073" s="833" t="s">
        <v>2276</v>
      </c>
      <c r="K3073" s="833"/>
      <c r="L3073" s="836">
        <v>245.43</v>
      </c>
      <c r="M3073" s="836">
        <v>245.43</v>
      </c>
      <c r="N3073" s="833">
        <v>1</v>
      </c>
      <c r="O3073" s="837">
        <v>1</v>
      </c>
      <c r="P3073" s="836">
        <v>245.43</v>
      </c>
      <c r="Q3073" s="838">
        <v>1</v>
      </c>
      <c r="R3073" s="833">
        <v>1</v>
      </c>
      <c r="S3073" s="838">
        <v>1</v>
      </c>
      <c r="T3073" s="837">
        <v>1</v>
      </c>
      <c r="U3073" s="839">
        <v>1</v>
      </c>
    </row>
    <row r="3074" spans="1:21" ht="14.45" customHeight="1" x14ac:dyDescent="0.2">
      <c r="A3074" s="832">
        <v>11</v>
      </c>
      <c r="B3074" s="833" t="s">
        <v>2224</v>
      </c>
      <c r="C3074" s="833" t="s">
        <v>2232</v>
      </c>
      <c r="D3074" s="834" t="s">
        <v>4293</v>
      </c>
      <c r="E3074" s="835" t="s">
        <v>2257</v>
      </c>
      <c r="F3074" s="833" t="s">
        <v>2227</v>
      </c>
      <c r="G3074" s="833" t="s">
        <v>2292</v>
      </c>
      <c r="H3074" s="833" t="s">
        <v>606</v>
      </c>
      <c r="I3074" s="833" t="s">
        <v>2293</v>
      </c>
      <c r="J3074" s="833" t="s">
        <v>2294</v>
      </c>
      <c r="K3074" s="833" t="s">
        <v>2295</v>
      </c>
      <c r="L3074" s="836">
        <v>278.75</v>
      </c>
      <c r="M3074" s="836">
        <v>557.5</v>
      </c>
      <c r="N3074" s="833">
        <v>2</v>
      </c>
      <c r="O3074" s="837">
        <v>1</v>
      </c>
      <c r="P3074" s="836">
        <v>557.5</v>
      </c>
      <c r="Q3074" s="838">
        <v>1</v>
      </c>
      <c r="R3074" s="833">
        <v>2</v>
      </c>
      <c r="S3074" s="838">
        <v>1</v>
      </c>
      <c r="T3074" s="837">
        <v>1</v>
      </c>
      <c r="U3074" s="839">
        <v>1</v>
      </c>
    </row>
    <row r="3075" spans="1:21" ht="14.45" customHeight="1" thickBot="1" x14ac:dyDescent="0.25">
      <c r="A3075" s="840">
        <v>11</v>
      </c>
      <c r="B3075" s="841" t="s">
        <v>2224</v>
      </c>
      <c r="C3075" s="841" t="s">
        <v>2232</v>
      </c>
      <c r="D3075" s="842" t="s">
        <v>4293</v>
      </c>
      <c r="E3075" s="843" t="s">
        <v>2263</v>
      </c>
      <c r="F3075" s="841" t="s">
        <v>2225</v>
      </c>
      <c r="G3075" s="841" t="s">
        <v>2313</v>
      </c>
      <c r="H3075" s="841" t="s">
        <v>606</v>
      </c>
      <c r="I3075" s="841" t="s">
        <v>2314</v>
      </c>
      <c r="J3075" s="841" t="s">
        <v>2315</v>
      </c>
      <c r="K3075" s="841" t="s">
        <v>2316</v>
      </c>
      <c r="L3075" s="844">
        <v>91.78</v>
      </c>
      <c r="M3075" s="844">
        <v>91.78</v>
      </c>
      <c r="N3075" s="841">
        <v>1</v>
      </c>
      <c r="O3075" s="845">
        <v>1</v>
      </c>
      <c r="P3075" s="844"/>
      <c r="Q3075" s="846">
        <v>0</v>
      </c>
      <c r="R3075" s="841"/>
      <c r="S3075" s="846">
        <v>0</v>
      </c>
      <c r="T3075" s="845"/>
      <c r="U3075" s="847">
        <v>0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DAB97E67-9D00-4F23-B343-ADED1911DB1A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79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" style="329" customWidth="1"/>
    <col min="5" max="5" width="5.5703125" style="332" customWidth="1"/>
    <col min="6" max="6" width="10" style="329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0" t="s">
        <v>4295</v>
      </c>
      <c r="B1" s="551"/>
      <c r="C1" s="551"/>
      <c r="D1" s="551"/>
      <c r="E1" s="551"/>
      <c r="F1" s="551"/>
    </row>
    <row r="2" spans="1:6" ht="14.45" customHeight="1" thickBot="1" x14ac:dyDescent="0.25">
      <c r="A2" s="70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5" customHeight="1" thickBot="1" x14ac:dyDescent="0.25">
      <c r="A4" s="848" t="s">
        <v>209</v>
      </c>
      <c r="B4" s="763" t="s">
        <v>14</v>
      </c>
      <c r="C4" s="764" t="s">
        <v>2</v>
      </c>
      <c r="D4" s="763" t="s">
        <v>14</v>
      </c>
      <c r="E4" s="764" t="s">
        <v>2</v>
      </c>
      <c r="F4" s="765" t="s">
        <v>14</v>
      </c>
    </row>
    <row r="5" spans="1:6" ht="14.45" customHeight="1" x14ac:dyDescent="0.2">
      <c r="A5" s="857" t="s">
        <v>2263</v>
      </c>
      <c r="B5" s="225">
        <v>8129.1299999999992</v>
      </c>
      <c r="C5" s="831">
        <v>7.5177282008789162E-2</v>
      </c>
      <c r="D5" s="225">
        <v>100003.67000000003</v>
      </c>
      <c r="E5" s="831">
        <v>0.92482271799121074</v>
      </c>
      <c r="F5" s="849">
        <v>108132.80000000003</v>
      </c>
    </row>
    <row r="6" spans="1:6" ht="14.45" customHeight="1" x14ac:dyDescent="0.2">
      <c r="A6" s="858" t="s">
        <v>2254</v>
      </c>
      <c r="B6" s="850">
        <v>3361.3399999999997</v>
      </c>
      <c r="C6" s="838">
        <v>6.8022596354754244E-2</v>
      </c>
      <c r="D6" s="850">
        <v>46053.710000000014</v>
      </c>
      <c r="E6" s="838">
        <v>0.93197740364524584</v>
      </c>
      <c r="F6" s="851">
        <v>49415.05000000001</v>
      </c>
    </row>
    <row r="7" spans="1:6" ht="14.45" customHeight="1" x14ac:dyDescent="0.2">
      <c r="A7" s="858" t="s">
        <v>2242</v>
      </c>
      <c r="B7" s="850">
        <v>3073.8</v>
      </c>
      <c r="C7" s="838">
        <v>4.6979692417360261E-2</v>
      </c>
      <c r="D7" s="850">
        <v>62354.47</v>
      </c>
      <c r="E7" s="838">
        <v>0.95302030758263967</v>
      </c>
      <c r="F7" s="851">
        <v>65428.270000000004</v>
      </c>
    </row>
    <row r="8" spans="1:6" ht="14.45" customHeight="1" x14ac:dyDescent="0.2">
      <c r="A8" s="858" t="s">
        <v>2240</v>
      </c>
      <c r="B8" s="850">
        <v>2224.4499999999998</v>
      </c>
      <c r="C8" s="838">
        <v>5.3887431482450052E-2</v>
      </c>
      <c r="D8" s="850">
        <v>39055.119999999988</v>
      </c>
      <c r="E8" s="838">
        <v>0.94611256851754999</v>
      </c>
      <c r="F8" s="851">
        <v>41279.569999999985</v>
      </c>
    </row>
    <row r="9" spans="1:6" ht="14.45" customHeight="1" x14ac:dyDescent="0.2">
      <c r="A9" s="858" t="s">
        <v>2258</v>
      </c>
      <c r="B9" s="850">
        <v>2073.0299999999997</v>
      </c>
      <c r="C9" s="838">
        <v>0.27181040416953484</v>
      </c>
      <c r="D9" s="850">
        <v>5553.7199999999993</v>
      </c>
      <c r="E9" s="838">
        <v>0.72818959583046516</v>
      </c>
      <c r="F9" s="851">
        <v>7626.7499999999991</v>
      </c>
    </row>
    <row r="10" spans="1:6" ht="14.45" customHeight="1" x14ac:dyDescent="0.2">
      <c r="A10" s="858" t="s">
        <v>2255</v>
      </c>
      <c r="B10" s="850">
        <v>1328.0300000000002</v>
      </c>
      <c r="C10" s="838">
        <v>6.2269813790736071E-3</v>
      </c>
      <c r="D10" s="850">
        <v>211942.23999999996</v>
      </c>
      <c r="E10" s="838">
        <v>0.99377301862092637</v>
      </c>
      <c r="F10" s="851">
        <v>213270.26999999996</v>
      </c>
    </row>
    <row r="11" spans="1:6" ht="14.45" customHeight="1" x14ac:dyDescent="0.2">
      <c r="A11" s="858" t="s">
        <v>2246</v>
      </c>
      <c r="B11" s="850">
        <v>1268.26</v>
      </c>
      <c r="C11" s="838">
        <v>7.5460256334967217E-3</v>
      </c>
      <c r="D11" s="850">
        <v>166801.67000000004</v>
      </c>
      <c r="E11" s="838">
        <v>0.99245397436650318</v>
      </c>
      <c r="F11" s="851">
        <v>168069.93000000005</v>
      </c>
    </row>
    <row r="12" spans="1:6" ht="14.45" customHeight="1" x14ac:dyDescent="0.2">
      <c r="A12" s="858" t="s">
        <v>2264</v>
      </c>
      <c r="B12" s="850">
        <v>932.96</v>
      </c>
      <c r="C12" s="838">
        <v>0.15447227161793878</v>
      </c>
      <c r="D12" s="850">
        <v>5106.6999999999989</v>
      </c>
      <c r="E12" s="838">
        <v>0.84552772838206125</v>
      </c>
      <c r="F12" s="851">
        <v>6039.6599999999989</v>
      </c>
    </row>
    <row r="13" spans="1:6" ht="14.45" customHeight="1" x14ac:dyDescent="0.2">
      <c r="A13" s="858" t="s">
        <v>2245</v>
      </c>
      <c r="B13" s="850">
        <v>882.46</v>
      </c>
      <c r="C13" s="838">
        <v>0.23994822865315646</v>
      </c>
      <c r="D13" s="850">
        <v>2795.25</v>
      </c>
      <c r="E13" s="838">
        <v>0.76005177134684354</v>
      </c>
      <c r="F13" s="851">
        <v>3677.71</v>
      </c>
    </row>
    <row r="14" spans="1:6" ht="14.45" customHeight="1" x14ac:dyDescent="0.2">
      <c r="A14" s="858" t="s">
        <v>2250</v>
      </c>
      <c r="B14" s="850">
        <v>724.88</v>
      </c>
      <c r="C14" s="838">
        <v>1.5621023387357977E-2</v>
      </c>
      <c r="D14" s="850">
        <v>45679.250000000007</v>
      </c>
      <c r="E14" s="838">
        <v>0.98437897661264206</v>
      </c>
      <c r="F14" s="851">
        <v>46404.130000000005</v>
      </c>
    </row>
    <row r="15" spans="1:6" ht="14.45" customHeight="1" x14ac:dyDescent="0.2">
      <c r="A15" s="858" t="s">
        <v>2261</v>
      </c>
      <c r="B15" s="850">
        <v>688.14</v>
      </c>
      <c r="C15" s="838">
        <v>1.8662117073908916E-2</v>
      </c>
      <c r="D15" s="850">
        <v>36185.49</v>
      </c>
      <c r="E15" s="838">
        <v>0.98133788292609114</v>
      </c>
      <c r="F15" s="851">
        <v>36873.629999999997</v>
      </c>
    </row>
    <row r="16" spans="1:6" ht="14.45" customHeight="1" x14ac:dyDescent="0.2">
      <c r="A16" s="858" t="s">
        <v>2267</v>
      </c>
      <c r="B16" s="850">
        <v>617.44000000000005</v>
      </c>
      <c r="C16" s="838">
        <v>3.6422797991035878E-2</v>
      </c>
      <c r="D16" s="850">
        <v>16334.580000000002</v>
      </c>
      <c r="E16" s="838">
        <v>0.96357720200896424</v>
      </c>
      <c r="F16" s="851">
        <v>16952.02</v>
      </c>
    </row>
    <row r="17" spans="1:6" ht="14.45" customHeight="1" x14ac:dyDescent="0.2">
      <c r="A17" s="858" t="s">
        <v>2247</v>
      </c>
      <c r="B17" s="850">
        <v>493.18</v>
      </c>
      <c r="C17" s="838">
        <v>3.9213353944767366E-3</v>
      </c>
      <c r="D17" s="850">
        <v>125275.19999999998</v>
      </c>
      <c r="E17" s="838">
        <v>0.9960786646055233</v>
      </c>
      <c r="F17" s="851">
        <v>125768.37999999998</v>
      </c>
    </row>
    <row r="18" spans="1:6" ht="14.45" customHeight="1" x14ac:dyDescent="0.2">
      <c r="A18" s="858" t="s">
        <v>2243</v>
      </c>
      <c r="B18" s="850">
        <v>463.08000000000004</v>
      </c>
      <c r="C18" s="838">
        <v>3.7921339343577904E-3</v>
      </c>
      <c r="D18" s="850">
        <v>121652.86000000004</v>
      </c>
      <c r="E18" s="838">
        <v>0.99620786606564216</v>
      </c>
      <c r="F18" s="851">
        <v>122115.94000000005</v>
      </c>
    </row>
    <row r="19" spans="1:6" ht="14.45" customHeight="1" x14ac:dyDescent="0.2">
      <c r="A19" s="858" t="s">
        <v>2256</v>
      </c>
      <c r="B19" s="850">
        <v>463.08000000000004</v>
      </c>
      <c r="C19" s="838">
        <v>1.3873923818172867E-3</v>
      </c>
      <c r="D19" s="850">
        <v>333314.15999999992</v>
      </c>
      <c r="E19" s="838">
        <v>0.99861260761818271</v>
      </c>
      <c r="F19" s="851">
        <v>333777.23999999993</v>
      </c>
    </row>
    <row r="20" spans="1:6" ht="14.45" customHeight="1" x14ac:dyDescent="0.2">
      <c r="A20" s="858" t="s">
        <v>2252</v>
      </c>
      <c r="B20" s="850">
        <v>449.68000000000006</v>
      </c>
      <c r="C20" s="838">
        <v>1.1724779521580605E-2</v>
      </c>
      <c r="D20" s="850">
        <v>37903.279999999999</v>
      </c>
      <c r="E20" s="838">
        <v>0.98827522047841942</v>
      </c>
      <c r="F20" s="851">
        <v>38352.959999999999</v>
      </c>
    </row>
    <row r="21" spans="1:6" ht="14.45" customHeight="1" x14ac:dyDescent="0.2">
      <c r="A21" s="858" t="s">
        <v>2237</v>
      </c>
      <c r="B21" s="850">
        <v>426.19000000000005</v>
      </c>
      <c r="C21" s="838">
        <v>3.8058897123369271E-3</v>
      </c>
      <c r="D21" s="850">
        <v>111555.51</v>
      </c>
      <c r="E21" s="838">
        <v>0.99619411028766303</v>
      </c>
      <c r="F21" s="851">
        <v>111981.7</v>
      </c>
    </row>
    <row r="22" spans="1:6" ht="14.45" customHeight="1" x14ac:dyDescent="0.2">
      <c r="A22" s="858" t="s">
        <v>2249</v>
      </c>
      <c r="B22" s="850">
        <v>422.01</v>
      </c>
      <c r="C22" s="838">
        <v>5.2437021150754097E-2</v>
      </c>
      <c r="D22" s="850">
        <v>7625.9300000000012</v>
      </c>
      <c r="E22" s="838">
        <v>0.9475629788492459</v>
      </c>
      <c r="F22" s="851">
        <v>8047.9400000000014</v>
      </c>
    </row>
    <row r="23" spans="1:6" ht="14.45" customHeight="1" x14ac:dyDescent="0.2">
      <c r="A23" s="858" t="s">
        <v>2244</v>
      </c>
      <c r="B23" s="850">
        <v>308.72000000000003</v>
      </c>
      <c r="C23" s="838">
        <v>1.4130086782038886E-3</v>
      </c>
      <c r="D23" s="850">
        <v>218175.42999999993</v>
      </c>
      <c r="E23" s="838">
        <v>0.99858699132179607</v>
      </c>
      <c r="F23" s="851">
        <v>218484.14999999994</v>
      </c>
    </row>
    <row r="24" spans="1:6" ht="14.45" customHeight="1" x14ac:dyDescent="0.2">
      <c r="A24" s="858" t="s">
        <v>2248</v>
      </c>
      <c r="B24" s="850">
        <v>308.72000000000003</v>
      </c>
      <c r="C24" s="838">
        <v>9.0629057603995727E-3</v>
      </c>
      <c r="D24" s="850">
        <v>33755.410000000011</v>
      </c>
      <c r="E24" s="838">
        <v>0.99093709423960041</v>
      </c>
      <c r="F24" s="851">
        <v>34064.130000000012</v>
      </c>
    </row>
    <row r="25" spans="1:6" ht="14.45" customHeight="1" x14ac:dyDescent="0.2">
      <c r="A25" s="858" t="s">
        <v>2266</v>
      </c>
      <c r="B25" s="850">
        <v>150.96</v>
      </c>
      <c r="C25" s="838">
        <v>1.493722772533905E-3</v>
      </c>
      <c r="D25" s="850">
        <v>100911.97000000003</v>
      </c>
      <c r="E25" s="838">
        <v>0.99850627722746599</v>
      </c>
      <c r="F25" s="851">
        <v>101062.93000000004</v>
      </c>
    </row>
    <row r="26" spans="1:6" ht="14.45" customHeight="1" x14ac:dyDescent="0.2">
      <c r="A26" s="858" t="s">
        <v>2239</v>
      </c>
      <c r="B26" s="850">
        <v>140.96</v>
      </c>
      <c r="C26" s="838">
        <v>2.9587463110125983E-2</v>
      </c>
      <c r="D26" s="850">
        <v>4623.22</v>
      </c>
      <c r="E26" s="838">
        <v>0.97041253688987406</v>
      </c>
      <c r="F26" s="851">
        <v>4764.18</v>
      </c>
    </row>
    <row r="27" spans="1:6" ht="14.45" customHeight="1" x14ac:dyDescent="0.2">
      <c r="A27" s="858" t="s">
        <v>2262</v>
      </c>
      <c r="B27" s="850">
        <v>50.32</v>
      </c>
      <c r="C27" s="838">
        <v>4.1113529554026055E-3</v>
      </c>
      <c r="D27" s="850">
        <v>12188.96</v>
      </c>
      <c r="E27" s="838">
        <v>0.99588864704459745</v>
      </c>
      <c r="F27" s="851">
        <v>12239.279999999999</v>
      </c>
    </row>
    <row r="28" spans="1:6" ht="14.45" customHeight="1" x14ac:dyDescent="0.2">
      <c r="A28" s="858" t="s">
        <v>2265</v>
      </c>
      <c r="B28" s="850">
        <v>16.12</v>
      </c>
      <c r="C28" s="838">
        <v>2.7845068106410997E-4</v>
      </c>
      <c r="D28" s="850">
        <v>57875.640000000007</v>
      </c>
      <c r="E28" s="838">
        <v>0.99972154931893586</v>
      </c>
      <c r="F28" s="851">
        <v>57891.760000000009</v>
      </c>
    </row>
    <row r="29" spans="1:6" ht="14.45" customHeight="1" x14ac:dyDescent="0.2">
      <c r="A29" s="858" t="s">
        <v>2260</v>
      </c>
      <c r="B29" s="850"/>
      <c r="C29" s="838">
        <v>0</v>
      </c>
      <c r="D29" s="850">
        <v>23760.910000000003</v>
      </c>
      <c r="E29" s="838">
        <v>1</v>
      </c>
      <c r="F29" s="851">
        <v>23760.910000000003</v>
      </c>
    </row>
    <row r="30" spans="1:6" ht="14.45" customHeight="1" x14ac:dyDescent="0.2">
      <c r="A30" s="858" t="s">
        <v>2259</v>
      </c>
      <c r="B30" s="850">
        <v>0</v>
      </c>
      <c r="C30" s="838">
        <v>0</v>
      </c>
      <c r="D30" s="850">
        <v>41198.719999999994</v>
      </c>
      <c r="E30" s="838">
        <v>1</v>
      </c>
      <c r="F30" s="851">
        <v>41198.719999999994</v>
      </c>
    </row>
    <row r="31" spans="1:6" ht="14.45" customHeight="1" x14ac:dyDescent="0.2">
      <c r="A31" s="858" t="s">
        <v>2268</v>
      </c>
      <c r="B31" s="850"/>
      <c r="C31" s="838">
        <v>0</v>
      </c>
      <c r="D31" s="850">
        <v>85353.380000000019</v>
      </c>
      <c r="E31" s="838">
        <v>1</v>
      </c>
      <c r="F31" s="851">
        <v>85353.380000000019</v>
      </c>
    </row>
    <row r="32" spans="1:6" ht="14.45" customHeight="1" x14ac:dyDescent="0.2">
      <c r="A32" s="858" t="s">
        <v>2257</v>
      </c>
      <c r="B32" s="850"/>
      <c r="C32" s="838">
        <v>0</v>
      </c>
      <c r="D32" s="850">
        <v>5871.4000000000005</v>
      </c>
      <c r="E32" s="838">
        <v>1</v>
      </c>
      <c r="F32" s="851">
        <v>5871.4000000000005</v>
      </c>
    </row>
    <row r="33" spans="1:6" ht="14.45" customHeight="1" x14ac:dyDescent="0.2">
      <c r="A33" s="858" t="s">
        <v>2238</v>
      </c>
      <c r="B33" s="850"/>
      <c r="C33" s="838">
        <v>0</v>
      </c>
      <c r="D33" s="850">
        <v>114457.91999999997</v>
      </c>
      <c r="E33" s="838">
        <v>1</v>
      </c>
      <c r="F33" s="851">
        <v>114457.91999999997</v>
      </c>
    </row>
    <row r="34" spans="1:6" ht="14.45" customHeight="1" thickBot="1" x14ac:dyDescent="0.25">
      <c r="A34" s="859" t="s">
        <v>2241</v>
      </c>
      <c r="B34" s="854">
        <v>0</v>
      </c>
      <c r="C34" s="855"/>
      <c r="D34" s="854"/>
      <c r="E34" s="855"/>
      <c r="F34" s="856">
        <v>0</v>
      </c>
    </row>
    <row r="35" spans="1:6" ht="14.45" customHeight="1" thickBot="1" x14ac:dyDescent="0.25">
      <c r="A35" s="772" t="s">
        <v>3</v>
      </c>
      <c r="B35" s="773">
        <v>28996.94</v>
      </c>
      <c r="C35" s="774">
        <v>1.3166287218875042E-2</v>
      </c>
      <c r="D35" s="773">
        <v>2173365.77</v>
      </c>
      <c r="E35" s="774">
        <v>0.98683371278112497</v>
      </c>
      <c r="F35" s="775">
        <v>2202362.71</v>
      </c>
    </row>
    <row r="36" spans="1:6" ht="14.45" customHeight="1" thickBot="1" x14ac:dyDescent="0.25"/>
    <row r="37" spans="1:6" ht="14.45" customHeight="1" x14ac:dyDescent="0.2">
      <c r="A37" s="857" t="s">
        <v>1789</v>
      </c>
      <c r="B37" s="225">
        <v>12978.039999999999</v>
      </c>
      <c r="C37" s="831">
        <v>0.37210030449168219</v>
      </c>
      <c r="D37" s="225">
        <v>21899.76000000002</v>
      </c>
      <c r="E37" s="831">
        <v>0.62789969550831792</v>
      </c>
      <c r="F37" s="849">
        <v>34877.800000000017</v>
      </c>
    </row>
    <row r="38" spans="1:6" ht="14.45" customHeight="1" x14ac:dyDescent="0.2">
      <c r="A38" s="858" t="s">
        <v>4296</v>
      </c>
      <c r="B38" s="850">
        <v>5532.1699999999992</v>
      </c>
      <c r="C38" s="838">
        <v>0.75929601203416996</v>
      </c>
      <c r="D38" s="850">
        <v>1753.75</v>
      </c>
      <c r="E38" s="838">
        <v>0.24070398796583001</v>
      </c>
      <c r="F38" s="851">
        <v>7285.9199999999992</v>
      </c>
    </row>
    <row r="39" spans="1:6" ht="14.45" customHeight="1" x14ac:dyDescent="0.2">
      <c r="A39" s="858" t="s">
        <v>4297</v>
      </c>
      <c r="B39" s="850">
        <v>2945.22</v>
      </c>
      <c r="C39" s="838">
        <v>1</v>
      </c>
      <c r="D39" s="850"/>
      <c r="E39" s="838">
        <v>0</v>
      </c>
      <c r="F39" s="851">
        <v>2945.22</v>
      </c>
    </row>
    <row r="40" spans="1:6" ht="14.45" customHeight="1" x14ac:dyDescent="0.2">
      <c r="A40" s="858" t="s">
        <v>1756</v>
      </c>
      <c r="B40" s="850">
        <v>2748.77</v>
      </c>
      <c r="C40" s="838">
        <v>0.14303384081899845</v>
      </c>
      <c r="D40" s="850">
        <v>16468.849999999991</v>
      </c>
      <c r="E40" s="838">
        <v>0.8569661591810015</v>
      </c>
      <c r="F40" s="851">
        <v>19217.619999999992</v>
      </c>
    </row>
    <row r="41" spans="1:6" ht="14.45" customHeight="1" x14ac:dyDescent="0.2">
      <c r="A41" s="858" t="s">
        <v>1717</v>
      </c>
      <c r="B41" s="850">
        <v>1296.17</v>
      </c>
      <c r="C41" s="838">
        <v>1</v>
      </c>
      <c r="D41" s="850"/>
      <c r="E41" s="838">
        <v>0</v>
      </c>
      <c r="F41" s="851">
        <v>1296.17</v>
      </c>
    </row>
    <row r="42" spans="1:6" ht="14.45" customHeight="1" x14ac:dyDescent="0.2">
      <c r="A42" s="858" t="s">
        <v>4298</v>
      </c>
      <c r="B42" s="850">
        <v>855.40000000000009</v>
      </c>
      <c r="C42" s="838">
        <v>1</v>
      </c>
      <c r="D42" s="850"/>
      <c r="E42" s="838">
        <v>0</v>
      </c>
      <c r="F42" s="851">
        <v>855.40000000000009</v>
      </c>
    </row>
    <row r="43" spans="1:6" ht="14.45" customHeight="1" x14ac:dyDescent="0.2">
      <c r="A43" s="858" t="s">
        <v>1726</v>
      </c>
      <c r="B43" s="850">
        <v>772.44</v>
      </c>
      <c r="C43" s="838">
        <v>0.56896627922393606</v>
      </c>
      <c r="D43" s="850">
        <v>585.17999999999995</v>
      </c>
      <c r="E43" s="838">
        <v>0.431033720776064</v>
      </c>
      <c r="F43" s="851">
        <v>1357.62</v>
      </c>
    </row>
    <row r="44" spans="1:6" ht="14.45" customHeight="1" x14ac:dyDescent="0.2">
      <c r="A44" s="858" t="s">
        <v>1747</v>
      </c>
      <c r="B44" s="850">
        <v>425.17</v>
      </c>
      <c r="C44" s="838">
        <v>0.21459467917043107</v>
      </c>
      <c r="D44" s="850">
        <v>1556.1000000000001</v>
      </c>
      <c r="E44" s="838">
        <v>0.78540532082956893</v>
      </c>
      <c r="F44" s="851">
        <v>1981.2700000000002</v>
      </c>
    </row>
    <row r="45" spans="1:6" ht="14.45" customHeight="1" x14ac:dyDescent="0.2">
      <c r="A45" s="858" t="s">
        <v>4299</v>
      </c>
      <c r="B45" s="850">
        <v>336.32</v>
      </c>
      <c r="C45" s="838">
        <v>1</v>
      </c>
      <c r="D45" s="850"/>
      <c r="E45" s="838">
        <v>0</v>
      </c>
      <c r="F45" s="851">
        <v>336.32</v>
      </c>
    </row>
    <row r="46" spans="1:6" ht="14.45" customHeight="1" x14ac:dyDescent="0.2">
      <c r="A46" s="858" t="s">
        <v>1736</v>
      </c>
      <c r="B46" s="850">
        <v>290.42999999999995</v>
      </c>
      <c r="C46" s="838">
        <v>1</v>
      </c>
      <c r="D46" s="850"/>
      <c r="E46" s="838">
        <v>0</v>
      </c>
      <c r="F46" s="851">
        <v>290.42999999999995</v>
      </c>
    </row>
    <row r="47" spans="1:6" ht="14.45" customHeight="1" x14ac:dyDescent="0.2">
      <c r="A47" s="858" t="s">
        <v>1742</v>
      </c>
      <c r="B47" s="850">
        <v>268.89999999999998</v>
      </c>
      <c r="C47" s="838">
        <v>9.9435999307756692E-3</v>
      </c>
      <c r="D47" s="850">
        <v>26773.620000000032</v>
      </c>
      <c r="E47" s="838">
        <v>0.99005640006922424</v>
      </c>
      <c r="F47" s="851">
        <v>27042.520000000033</v>
      </c>
    </row>
    <row r="48" spans="1:6" ht="14.45" customHeight="1" x14ac:dyDescent="0.2">
      <c r="A48" s="858" t="s">
        <v>4300</v>
      </c>
      <c r="B48" s="850">
        <v>234.07</v>
      </c>
      <c r="C48" s="838">
        <v>0.20325810401271285</v>
      </c>
      <c r="D48" s="850">
        <v>917.52</v>
      </c>
      <c r="E48" s="838">
        <v>0.79674189598728717</v>
      </c>
      <c r="F48" s="851">
        <v>1151.5899999999999</v>
      </c>
    </row>
    <row r="49" spans="1:6" ht="14.45" customHeight="1" x14ac:dyDescent="0.2">
      <c r="A49" s="858" t="s">
        <v>1716</v>
      </c>
      <c r="B49" s="850">
        <v>196.13</v>
      </c>
      <c r="C49" s="838">
        <v>0.52188605944493227</v>
      </c>
      <c r="D49" s="850">
        <v>179.68</v>
      </c>
      <c r="E49" s="838">
        <v>0.47811394055506773</v>
      </c>
      <c r="F49" s="851">
        <v>375.81</v>
      </c>
    </row>
    <row r="50" spans="1:6" ht="14.45" customHeight="1" x14ac:dyDescent="0.2">
      <c r="A50" s="858" t="s">
        <v>1738</v>
      </c>
      <c r="B50" s="850">
        <v>117.71</v>
      </c>
      <c r="C50" s="838">
        <v>1</v>
      </c>
      <c r="D50" s="850"/>
      <c r="E50" s="838">
        <v>0</v>
      </c>
      <c r="F50" s="851">
        <v>117.71</v>
      </c>
    </row>
    <row r="51" spans="1:6" ht="14.45" customHeight="1" x14ac:dyDescent="0.2">
      <c r="A51" s="858" t="s">
        <v>4301</v>
      </c>
      <c r="B51" s="850"/>
      <c r="C51" s="838">
        <v>0</v>
      </c>
      <c r="D51" s="850">
        <v>131.32</v>
      </c>
      <c r="E51" s="838">
        <v>1</v>
      </c>
      <c r="F51" s="851">
        <v>131.32</v>
      </c>
    </row>
    <row r="52" spans="1:6" ht="14.45" customHeight="1" x14ac:dyDescent="0.2">
      <c r="A52" s="858" t="s">
        <v>1776</v>
      </c>
      <c r="B52" s="850"/>
      <c r="C52" s="838">
        <v>0</v>
      </c>
      <c r="D52" s="850">
        <v>724.77</v>
      </c>
      <c r="E52" s="838">
        <v>1</v>
      </c>
      <c r="F52" s="851">
        <v>724.77</v>
      </c>
    </row>
    <row r="53" spans="1:6" ht="14.45" customHeight="1" x14ac:dyDescent="0.2">
      <c r="A53" s="858" t="s">
        <v>1786</v>
      </c>
      <c r="B53" s="850"/>
      <c r="C53" s="838">
        <v>0</v>
      </c>
      <c r="D53" s="850">
        <v>2376.9299999999998</v>
      </c>
      <c r="E53" s="838">
        <v>1</v>
      </c>
      <c r="F53" s="851">
        <v>2376.9299999999998</v>
      </c>
    </row>
    <row r="54" spans="1:6" ht="14.45" customHeight="1" x14ac:dyDescent="0.2">
      <c r="A54" s="858" t="s">
        <v>1772</v>
      </c>
      <c r="B54" s="850"/>
      <c r="C54" s="838">
        <v>0</v>
      </c>
      <c r="D54" s="850">
        <v>989.97</v>
      </c>
      <c r="E54" s="838">
        <v>1</v>
      </c>
      <c r="F54" s="851">
        <v>989.97</v>
      </c>
    </row>
    <row r="55" spans="1:6" ht="14.45" customHeight="1" x14ac:dyDescent="0.2">
      <c r="A55" s="858" t="s">
        <v>1740</v>
      </c>
      <c r="B55" s="850"/>
      <c r="C55" s="838">
        <v>0</v>
      </c>
      <c r="D55" s="850">
        <v>394.44</v>
      </c>
      <c r="E55" s="838">
        <v>1</v>
      </c>
      <c r="F55" s="851">
        <v>394.44</v>
      </c>
    </row>
    <row r="56" spans="1:6" ht="14.45" customHeight="1" x14ac:dyDescent="0.2">
      <c r="A56" s="858" t="s">
        <v>1780</v>
      </c>
      <c r="B56" s="850"/>
      <c r="C56" s="838">
        <v>0</v>
      </c>
      <c r="D56" s="850">
        <v>204</v>
      </c>
      <c r="E56" s="838">
        <v>1</v>
      </c>
      <c r="F56" s="851">
        <v>204</v>
      </c>
    </row>
    <row r="57" spans="1:6" ht="14.45" customHeight="1" x14ac:dyDescent="0.2">
      <c r="A57" s="858" t="s">
        <v>1733</v>
      </c>
      <c r="B57" s="850"/>
      <c r="C57" s="838">
        <v>0</v>
      </c>
      <c r="D57" s="850">
        <v>236.36</v>
      </c>
      <c r="E57" s="838">
        <v>1</v>
      </c>
      <c r="F57" s="851">
        <v>236.36</v>
      </c>
    </row>
    <row r="58" spans="1:6" ht="14.45" customHeight="1" x14ac:dyDescent="0.2">
      <c r="A58" s="858" t="s">
        <v>1784</v>
      </c>
      <c r="B58" s="850"/>
      <c r="C58" s="838">
        <v>0</v>
      </c>
      <c r="D58" s="850">
        <v>352.64</v>
      </c>
      <c r="E58" s="838">
        <v>1</v>
      </c>
      <c r="F58" s="851">
        <v>352.64</v>
      </c>
    </row>
    <row r="59" spans="1:6" ht="14.45" customHeight="1" x14ac:dyDescent="0.2">
      <c r="A59" s="858" t="s">
        <v>4302</v>
      </c>
      <c r="B59" s="850"/>
      <c r="C59" s="838">
        <v>0</v>
      </c>
      <c r="D59" s="850">
        <v>214.68</v>
      </c>
      <c r="E59" s="838">
        <v>1</v>
      </c>
      <c r="F59" s="851">
        <v>214.68</v>
      </c>
    </row>
    <row r="60" spans="1:6" ht="14.45" customHeight="1" x14ac:dyDescent="0.2">
      <c r="A60" s="858" t="s">
        <v>1771</v>
      </c>
      <c r="B60" s="850">
        <v>0</v>
      </c>
      <c r="C60" s="838"/>
      <c r="D60" s="850">
        <v>0</v>
      </c>
      <c r="E60" s="838"/>
      <c r="F60" s="851">
        <v>0</v>
      </c>
    </row>
    <row r="61" spans="1:6" ht="14.45" customHeight="1" x14ac:dyDescent="0.2">
      <c r="A61" s="858" t="s">
        <v>1719</v>
      </c>
      <c r="B61" s="850"/>
      <c r="C61" s="838">
        <v>0</v>
      </c>
      <c r="D61" s="850">
        <v>2046542.9999999967</v>
      </c>
      <c r="E61" s="838">
        <v>1</v>
      </c>
      <c r="F61" s="851">
        <v>2046542.9999999967</v>
      </c>
    </row>
    <row r="62" spans="1:6" ht="14.45" customHeight="1" x14ac:dyDescent="0.2">
      <c r="A62" s="858" t="s">
        <v>1774</v>
      </c>
      <c r="B62" s="850"/>
      <c r="C62" s="838">
        <v>0</v>
      </c>
      <c r="D62" s="850">
        <v>246.39</v>
      </c>
      <c r="E62" s="838">
        <v>1</v>
      </c>
      <c r="F62" s="851">
        <v>246.39</v>
      </c>
    </row>
    <row r="63" spans="1:6" ht="14.45" customHeight="1" x14ac:dyDescent="0.2">
      <c r="A63" s="858" t="s">
        <v>1757</v>
      </c>
      <c r="B63" s="850"/>
      <c r="C63" s="838">
        <v>0</v>
      </c>
      <c r="D63" s="850">
        <v>355.47999999999996</v>
      </c>
      <c r="E63" s="838">
        <v>1</v>
      </c>
      <c r="F63" s="851">
        <v>355.47999999999996</v>
      </c>
    </row>
    <row r="64" spans="1:6" ht="14.45" customHeight="1" x14ac:dyDescent="0.2">
      <c r="A64" s="858" t="s">
        <v>4303</v>
      </c>
      <c r="B64" s="850"/>
      <c r="C64" s="838">
        <v>0</v>
      </c>
      <c r="D64" s="850">
        <v>282.5</v>
      </c>
      <c r="E64" s="838">
        <v>1</v>
      </c>
      <c r="F64" s="851">
        <v>282.5</v>
      </c>
    </row>
    <row r="65" spans="1:6" ht="14.45" customHeight="1" x14ac:dyDescent="0.2">
      <c r="A65" s="858" t="s">
        <v>4304</v>
      </c>
      <c r="B65" s="850"/>
      <c r="C65" s="838">
        <v>0</v>
      </c>
      <c r="D65" s="850">
        <v>1415.34</v>
      </c>
      <c r="E65" s="838">
        <v>1</v>
      </c>
      <c r="F65" s="851">
        <v>1415.34</v>
      </c>
    </row>
    <row r="66" spans="1:6" ht="14.45" customHeight="1" x14ac:dyDescent="0.2">
      <c r="A66" s="858" t="s">
        <v>4305</v>
      </c>
      <c r="B66" s="850"/>
      <c r="C66" s="838">
        <v>0</v>
      </c>
      <c r="D66" s="850">
        <v>120.15</v>
      </c>
      <c r="E66" s="838">
        <v>1</v>
      </c>
      <c r="F66" s="851">
        <v>120.15</v>
      </c>
    </row>
    <row r="67" spans="1:6" ht="14.45" customHeight="1" x14ac:dyDescent="0.2">
      <c r="A67" s="858" t="s">
        <v>1728</v>
      </c>
      <c r="B67" s="850"/>
      <c r="C67" s="838">
        <v>0</v>
      </c>
      <c r="D67" s="850">
        <v>217.63</v>
      </c>
      <c r="E67" s="838">
        <v>1</v>
      </c>
      <c r="F67" s="851">
        <v>217.63</v>
      </c>
    </row>
    <row r="68" spans="1:6" ht="14.45" customHeight="1" x14ac:dyDescent="0.2">
      <c r="A68" s="858" t="s">
        <v>1783</v>
      </c>
      <c r="B68" s="850"/>
      <c r="C68" s="838">
        <v>0</v>
      </c>
      <c r="D68" s="850">
        <v>352.64</v>
      </c>
      <c r="E68" s="838">
        <v>1</v>
      </c>
      <c r="F68" s="851">
        <v>352.64</v>
      </c>
    </row>
    <row r="69" spans="1:6" ht="14.45" customHeight="1" x14ac:dyDescent="0.2">
      <c r="A69" s="858" t="s">
        <v>1730</v>
      </c>
      <c r="B69" s="850"/>
      <c r="C69" s="838">
        <v>0</v>
      </c>
      <c r="D69" s="850">
        <v>2130.64</v>
      </c>
      <c r="E69" s="838">
        <v>1</v>
      </c>
      <c r="F69" s="851">
        <v>2130.64</v>
      </c>
    </row>
    <row r="70" spans="1:6" ht="14.45" customHeight="1" x14ac:dyDescent="0.2">
      <c r="A70" s="858" t="s">
        <v>1752</v>
      </c>
      <c r="B70" s="850"/>
      <c r="C70" s="838">
        <v>0</v>
      </c>
      <c r="D70" s="850">
        <v>42714.899999999994</v>
      </c>
      <c r="E70" s="838">
        <v>1</v>
      </c>
      <c r="F70" s="851">
        <v>42714.899999999994</v>
      </c>
    </row>
    <row r="71" spans="1:6" ht="14.45" customHeight="1" x14ac:dyDescent="0.2">
      <c r="A71" s="858" t="s">
        <v>1763</v>
      </c>
      <c r="B71" s="850"/>
      <c r="C71" s="838">
        <v>0</v>
      </c>
      <c r="D71" s="850">
        <v>1018.3900000000001</v>
      </c>
      <c r="E71" s="838">
        <v>1</v>
      </c>
      <c r="F71" s="851">
        <v>1018.3900000000001</v>
      </c>
    </row>
    <row r="72" spans="1:6" ht="14.45" customHeight="1" x14ac:dyDescent="0.2">
      <c r="A72" s="858" t="s">
        <v>4306</v>
      </c>
      <c r="B72" s="850"/>
      <c r="C72" s="838">
        <v>0</v>
      </c>
      <c r="D72" s="850">
        <v>691.38</v>
      </c>
      <c r="E72" s="838">
        <v>1</v>
      </c>
      <c r="F72" s="851">
        <v>691.38</v>
      </c>
    </row>
    <row r="73" spans="1:6" ht="14.45" customHeight="1" x14ac:dyDescent="0.2">
      <c r="A73" s="858" t="s">
        <v>1769</v>
      </c>
      <c r="B73" s="850"/>
      <c r="C73" s="838">
        <v>0</v>
      </c>
      <c r="D73" s="850">
        <v>114.83</v>
      </c>
      <c r="E73" s="838">
        <v>1</v>
      </c>
      <c r="F73" s="851">
        <v>114.83</v>
      </c>
    </row>
    <row r="74" spans="1:6" ht="14.45" customHeight="1" x14ac:dyDescent="0.2">
      <c r="A74" s="858" t="s">
        <v>4307</v>
      </c>
      <c r="B74" s="850">
        <v>0</v>
      </c>
      <c r="C74" s="838"/>
      <c r="D74" s="850"/>
      <c r="E74" s="838"/>
      <c r="F74" s="851">
        <v>0</v>
      </c>
    </row>
    <row r="75" spans="1:6" ht="14.45" customHeight="1" x14ac:dyDescent="0.2">
      <c r="A75" s="858" t="s">
        <v>1796</v>
      </c>
      <c r="B75" s="850"/>
      <c r="C75" s="838">
        <v>0</v>
      </c>
      <c r="D75" s="850">
        <v>522</v>
      </c>
      <c r="E75" s="838">
        <v>1</v>
      </c>
      <c r="F75" s="851">
        <v>522</v>
      </c>
    </row>
    <row r="76" spans="1:6" ht="14.45" customHeight="1" x14ac:dyDescent="0.2">
      <c r="A76" s="858" t="s">
        <v>1725</v>
      </c>
      <c r="B76" s="850"/>
      <c r="C76" s="838"/>
      <c r="D76" s="850">
        <v>0</v>
      </c>
      <c r="E76" s="838"/>
      <c r="F76" s="851">
        <v>0</v>
      </c>
    </row>
    <row r="77" spans="1:6" ht="14.45" customHeight="1" x14ac:dyDescent="0.2">
      <c r="A77" s="858" t="s">
        <v>1760</v>
      </c>
      <c r="B77" s="850">
        <v>0</v>
      </c>
      <c r="C77" s="838">
        <v>0</v>
      </c>
      <c r="D77" s="850">
        <v>261.33</v>
      </c>
      <c r="E77" s="838">
        <v>1</v>
      </c>
      <c r="F77" s="851">
        <v>261.33</v>
      </c>
    </row>
    <row r="78" spans="1:6" ht="14.45" customHeight="1" thickBot="1" x14ac:dyDescent="0.25">
      <c r="A78" s="859" t="s">
        <v>4308</v>
      </c>
      <c r="B78" s="854"/>
      <c r="C78" s="855">
        <v>0</v>
      </c>
      <c r="D78" s="854">
        <v>619.6</v>
      </c>
      <c r="E78" s="855">
        <v>1</v>
      </c>
      <c r="F78" s="856">
        <v>619.6</v>
      </c>
    </row>
    <row r="79" spans="1:6" ht="14.45" customHeight="1" thickBot="1" x14ac:dyDescent="0.25">
      <c r="A79" s="772" t="s">
        <v>3</v>
      </c>
      <c r="B79" s="773">
        <v>28996.939999999995</v>
      </c>
      <c r="C79" s="774">
        <v>1.3166287218875056E-2</v>
      </c>
      <c r="D79" s="773">
        <v>2173365.7699999977</v>
      </c>
      <c r="E79" s="774">
        <v>0.98683371278112519</v>
      </c>
      <c r="F79" s="775">
        <v>2202362.7099999972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34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{088A223B-F316-47A1-BF15-E922E8B7A1EF}</x14:id>
        </ext>
      </extLst>
    </cfRule>
  </conditionalFormatting>
  <conditionalFormatting sqref="F37:F78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{9BB57189-8647-480D-B5BC-12EAC214CF11}</x14:id>
        </ext>
      </extLst>
    </cfRule>
  </conditionalFormatting>
  <hyperlinks>
    <hyperlink ref="A2" location="Obsah!A1" display="Zpět na Obsah  KL 01  1.-4.měsíc" xr:uid="{A44425BB-1E6E-43F0-8C19-E7ACFFB8FB61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088A223B-F316-47A1-BF15-E922E8B7A1E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F5:F34</xm:sqref>
        </x14:conditionalFormatting>
        <x14:conditionalFormatting xmlns:xm="http://schemas.microsoft.com/office/excel/2006/main">
          <x14:cfRule type="dataBar" id="{9BB57189-8647-480D-B5BC-12EAC214CF1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F37:F78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378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9" customWidth="1"/>
    <col min="7" max="7" width="10" style="329" customWidth="1"/>
    <col min="8" max="8" width="6.7109375" style="332" customWidth="1"/>
    <col min="9" max="9" width="6.7109375" style="329" customWidth="1"/>
    <col min="10" max="10" width="10" style="329" customWidth="1"/>
    <col min="11" max="11" width="6.7109375" style="332" customWidth="1"/>
    <col min="12" max="12" width="6.7109375" style="329" customWidth="1"/>
    <col min="13" max="13" width="10" style="329" customWidth="1"/>
    <col min="14" max="16384" width="8.85546875" style="247"/>
  </cols>
  <sheetData>
    <row r="1" spans="1:13" ht="18.600000000000001" customHeight="1" thickBot="1" x14ac:dyDescent="0.35">
      <c r="A1" s="551" t="s">
        <v>4322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5" customHeight="1" thickBot="1" x14ac:dyDescent="0.25">
      <c r="A2" s="70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203</v>
      </c>
      <c r="G3" s="47">
        <f>SUBTOTAL(9,G6:G1048576)</f>
        <v>28996.939999999995</v>
      </c>
      <c r="H3" s="48">
        <f>IF(M3=0,0,G3/M3)</f>
        <v>1.316628721887504E-2</v>
      </c>
      <c r="I3" s="47">
        <f>SUBTOTAL(9,I6:I1048576)</f>
        <v>4528</v>
      </c>
      <c r="J3" s="47">
        <f>SUBTOTAL(9,J6:J1048576)</f>
        <v>2173365.7699999991</v>
      </c>
      <c r="K3" s="48">
        <f>IF(M3=0,0,J3/M3)</f>
        <v>0.98683371278112453</v>
      </c>
      <c r="L3" s="47">
        <f>SUBTOTAL(9,L6:L1048576)</f>
        <v>4731</v>
      </c>
      <c r="M3" s="49">
        <f>SUBTOTAL(9,M6:M1048576)</f>
        <v>2202362.71</v>
      </c>
    </row>
    <row r="4" spans="1:13" ht="14.45" customHeight="1" thickBot="1" x14ac:dyDescent="0.2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5" customHeight="1" thickBot="1" x14ac:dyDescent="0.25">
      <c r="A5" s="848" t="s">
        <v>166</v>
      </c>
      <c r="B5" s="860" t="s">
        <v>162</v>
      </c>
      <c r="C5" s="860" t="s">
        <v>89</v>
      </c>
      <c r="D5" s="860" t="s">
        <v>163</v>
      </c>
      <c r="E5" s="860" t="s">
        <v>164</v>
      </c>
      <c r="F5" s="781" t="s">
        <v>28</v>
      </c>
      <c r="G5" s="781" t="s">
        <v>14</v>
      </c>
      <c r="H5" s="764" t="s">
        <v>165</v>
      </c>
      <c r="I5" s="763" t="s">
        <v>28</v>
      </c>
      <c r="J5" s="781" t="s">
        <v>14</v>
      </c>
      <c r="K5" s="764" t="s">
        <v>165</v>
      </c>
      <c r="L5" s="763" t="s">
        <v>28</v>
      </c>
      <c r="M5" s="782" t="s">
        <v>14</v>
      </c>
    </row>
    <row r="6" spans="1:13" ht="14.45" customHeight="1" x14ac:dyDescent="0.2">
      <c r="A6" s="825" t="s">
        <v>2237</v>
      </c>
      <c r="B6" s="826" t="s">
        <v>1814</v>
      </c>
      <c r="C6" s="826" t="s">
        <v>1819</v>
      </c>
      <c r="D6" s="826" t="s">
        <v>765</v>
      </c>
      <c r="E6" s="826" t="s">
        <v>1820</v>
      </c>
      <c r="F6" s="225"/>
      <c r="G6" s="225"/>
      <c r="H6" s="831">
        <v>0</v>
      </c>
      <c r="I6" s="225">
        <v>2</v>
      </c>
      <c r="J6" s="225">
        <v>736.32</v>
      </c>
      <c r="K6" s="831">
        <v>1</v>
      </c>
      <c r="L6" s="225">
        <v>2</v>
      </c>
      <c r="M6" s="849">
        <v>736.32</v>
      </c>
    </row>
    <row r="7" spans="1:13" ht="14.45" customHeight="1" x14ac:dyDescent="0.2">
      <c r="A7" s="832" t="s">
        <v>2237</v>
      </c>
      <c r="B7" s="833" t="s">
        <v>1814</v>
      </c>
      <c r="C7" s="833" t="s">
        <v>1821</v>
      </c>
      <c r="D7" s="833" t="s">
        <v>765</v>
      </c>
      <c r="E7" s="833" t="s">
        <v>1822</v>
      </c>
      <c r="F7" s="850"/>
      <c r="G7" s="850"/>
      <c r="H7" s="838">
        <v>0</v>
      </c>
      <c r="I7" s="850">
        <v>122</v>
      </c>
      <c r="J7" s="850">
        <v>89832.260000000009</v>
      </c>
      <c r="K7" s="838">
        <v>1</v>
      </c>
      <c r="L7" s="850">
        <v>122</v>
      </c>
      <c r="M7" s="851">
        <v>89832.260000000009</v>
      </c>
    </row>
    <row r="8" spans="1:13" ht="14.45" customHeight="1" x14ac:dyDescent="0.2">
      <c r="A8" s="832" t="s">
        <v>2237</v>
      </c>
      <c r="B8" s="833" t="s">
        <v>1814</v>
      </c>
      <c r="C8" s="833" t="s">
        <v>1825</v>
      </c>
      <c r="D8" s="833" t="s">
        <v>765</v>
      </c>
      <c r="E8" s="833" t="s">
        <v>1826</v>
      </c>
      <c r="F8" s="850"/>
      <c r="G8" s="850"/>
      <c r="H8" s="838">
        <v>0</v>
      </c>
      <c r="I8" s="850">
        <v>19</v>
      </c>
      <c r="J8" s="850">
        <v>9326.91</v>
      </c>
      <c r="K8" s="838">
        <v>1</v>
      </c>
      <c r="L8" s="850">
        <v>19</v>
      </c>
      <c r="M8" s="851">
        <v>9326.91</v>
      </c>
    </row>
    <row r="9" spans="1:13" ht="14.45" customHeight="1" x14ac:dyDescent="0.2">
      <c r="A9" s="832" t="s">
        <v>2237</v>
      </c>
      <c r="B9" s="833" t="s">
        <v>1814</v>
      </c>
      <c r="C9" s="833" t="s">
        <v>1823</v>
      </c>
      <c r="D9" s="833" t="s">
        <v>765</v>
      </c>
      <c r="E9" s="833" t="s">
        <v>1824</v>
      </c>
      <c r="F9" s="850"/>
      <c r="G9" s="850"/>
      <c r="H9" s="838">
        <v>0</v>
      </c>
      <c r="I9" s="850">
        <v>1</v>
      </c>
      <c r="J9" s="850">
        <v>1154.68</v>
      </c>
      <c r="K9" s="838">
        <v>1</v>
      </c>
      <c r="L9" s="850">
        <v>1</v>
      </c>
      <c r="M9" s="851">
        <v>1154.68</v>
      </c>
    </row>
    <row r="10" spans="1:13" ht="14.45" customHeight="1" x14ac:dyDescent="0.2">
      <c r="A10" s="832" t="s">
        <v>2237</v>
      </c>
      <c r="B10" s="833" t="s">
        <v>1814</v>
      </c>
      <c r="C10" s="833" t="s">
        <v>1817</v>
      </c>
      <c r="D10" s="833" t="s">
        <v>765</v>
      </c>
      <c r="E10" s="833" t="s">
        <v>1818</v>
      </c>
      <c r="F10" s="850"/>
      <c r="G10" s="850"/>
      <c r="H10" s="838">
        <v>0</v>
      </c>
      <c r="I10" s="850">
        <v>9</v>
      </c>
      <c r="J10" s="850">
        <v>8313.66</v>
      </c>
      <c r="K10" s="838">
        <v>1</v>
      </c>
      <c r="L10" s="850">
        <v>9</v>
      </c>
      <c r="M10" s="851">
        <v>8313.66</v>
      </c>
    </row>
    <row r="11" spans="1:13" ht="14.45" customHeight="1" x14ac:dyDescent="0.2">
      <c r="A11" s="832" t="s">
        <v>2237</v>
      </c>
      <c r="B11" s="833" t="s">
        <v>1990</v>
      </c>
      <c r="C11" s="833" t="s">
        <v>1991</v>
      </c>
      <c r="D11" s="833" t="s">
        <v>1013</v>
      </c>
      <c r="E11" s="833" t="s">
        <v>1992</v>
      </c>
      <c r="F11" s="850"/>
      <c r="G11" s="850"/>
      <c r="H11" s="838">
        <v>0</v>
      </c>
      <c r="I11" s="850">
        <v>7</v>
      </c>
      <c r="J11" s="850">
        <v>1080.52</v>
      </c>
      <c r="K11" s="838">
        <v>1</v>
      </c>
      <c r="L11" s="850">
        <v>7</v>
      </c>
      <c r="M11" s="851">
        <v>1080.52</v>
      </c>
    </row>
    <row r="12" spans="1:13" ht="14.45" customHeight="1" x14ac:dyDescent="0.2">
      <c r="A12" s="832" t="s">
        <v>2237</v>
      </c>
      <c r="B12" s="833" t="s">
        <v>1990</v>
      </c>
      <c r="C12" s="833" t="s">
        <v>2836</v>
      </c>
      <c r="D12" s="833" t="s">
        <v>1013</v>
      </c>
      <c r="E12" s="833" t="s">
        <v>1992</v>
      </c>
      <c r="F12" s="850">
        <v>2</v>
      </c>
      <c r="G12" s="850">
        <v>308.72000000000003</v>
      </c>
      <c r="H12" s="838">
        <v>1</v>
      </c>
      <c r="I12" s="850"/>
      <c r="J12" s="850"/>
      <c r="K12" s="838">
        <v>0</v>
      </c>
      <c r="L12" s="850">
        <v>2</v>
      </c>
      <c r="M12" s="851">
        <v>308.72000000000003</v>
      </c>
    </row>
    <row r="13" spans="1:13" ht="14.45" customHeight="1" x14ac:dyDescent="0.2">
      <c r="A13" s="832" t="s">
        <v>2237</v>
      </c>
      <c r="B13" s="833" t="s">
        <v>1879</v>
      </c>
      <c r="C13" s="833" t="s">
        <v>1880</v>
      </c>
      <c r="D13" s="833" t="s">
        <v>989</v>
      </c>
      <c r="E13" s="833" t="s">
        <v>1029</v>
      </c>
      <c r="F13" s="850"/>
      <c r="G13" s="850"/>
      <c r="H13" s="838">
        <v>0</v>
      </c>
      <c r="I13" s="850">
        <v>7</v>
      </c>
      <c r="J13" s="850">
        <v>970.2</v>
      </c>
      <c r="K13" s="838">
        <v>1</v>
      </c>
      <c r="L13" s="850">
        <v>7</v>
      </c>
      <c r="M13" s="851">
        <v>970.2</v>
      </c>
    </row>
    <row r="14" spans="1:13" ht="14.45" customHeight="1" x14ac:dyDescent="0.2">
      <c r="A14" s="832" t="s">
        <v>2237</v>
      </c>
      <c r="B14" s="833" t="s">
        <v>2095</v>
      </c>
      <c r="C14" s="833" t="s">
        <v>2431</v>
      </c>
      <c r="D14" s="833" t="s">
        <v>2097</v>
      </c>
      <c r="E14" s="833" t="s">
        <v>2432</v>
      </c>
      <c r="F14" s="850"/>
      <c r="G14" s="850"/>
      <c r="H14" s="838">
        <v>0</v>
      </c>
      <c r="I14" s="850">
        <v>1</v>
      </c>
      <c r="J14" s="850">
        <v>140.96</v>
      </c>
      <c r="K14" s="838">
        <v>1</v>
      </c>
      <c r="L14" s="850">
        <v>1</v>
      </c>
      <c r="M14" s="851">
        <v>140.96</v>
      </c>
    </row>
    <row r="15" spans="1:13" ht="14.45" customHeight="1" x14ac:dyDescent="0.2">
      <c r="A15" s="832" t="s">
        <v>2237</v>
      </c>
      <c r="B15" s="833" t="s">
        <v>2095</v>
      </c>
      <c r="C15" s="833" t="s">
        <v>4188</v>
      </c>
      <c r="D15" s="833" t="s">
        <v>3181</v>
      </c>
      <c r="E15" s="833" t="s">
        <v>4189</v>
      </c>
      <c r="F15" s="850">
        <v>1</v>
      </c>
      <c r="G15" s="850">
        <v>117.47</v>
      </c>
      <c r="H15" s="838">
        <v>1</v>
      </c>
      <c r="I15" s="850"/>
      <c r="J15" s="850"/>
      <c r="K15" s="838">
        <v>0</v>
      </c>
      <c r="L15" s="850">
        <v>1</v>
      </c>
      <c r="M15" s="851">
        <v>117.47</v>
      </c>
    </row>
    <row r="16" spans="1:13" ht="14.45" customHeight="1" x14ac:dyDescent="0.2">
      <c r="A16" s="832" t="s">
        <v>2237</v>
      </c>
      <c r="B16" s="833" t="s">
        <v>1905</v>
      </c>
      <c r="C16" s="833" t="s">
        <v>1908</v>
      </c>
      <c r="D16" s="833" t="s">
        <v>874</v>
      </c>
      <c r="E16" s="833" t="s">
        <v>876</v>
      </c>
      <c r="F16" s="850"/>
      <c r="G16" s="850"/>
      <c r="H16" s="838"/>
      <c r="I16" s="850">
        <v>23</v>
      </c>
      <c r="J16" s="850">
        <v>0</v>
      </c>
      <c r="K16" s="838"/>
      <c r="L16" s="850">
        <v>23</v>
      </c>
      <c r="M16" s="851">
        <v>0</v>
      </c>
    </row>
    <row r="17" spans="1:13" ht="14.45" customHeight="1" x14ac:dyDescent="0.2">
      <c r="A17" s="832" t="s">
        <v>2238</v>
      </c>
      <c r="B17" s="833" t="s">
        <v>1814</v>
      </c>
      <c r="C17" s="833" t="s">
        <v>1819</v>
      </c>
      <c r="D17" s="833" t="s">
        <v>765</v>
      </c>
      <c r="E17" s="833" t="s">
        <v>1820</v>
      </c>
      <c r="F17" s="850"/>
      <c r="G17" s="850"/>
      <c r="H17" s="838">
        <v>0</v>
      </c>
      <c r="I17" s="850">
        <v>1</v>
      </c>
      <c r="J17" s="850">
        <v>368.16</v>
      </c>
      <c r="K17" s="838">
        <v>1</v>
      </c>
      <c r="L17" s="850">
        <v>1</v>
      </c>
      <c r="M17" s="851">
        <v>368.16</v>
      </c>
    </row>
    <row r="18" spans="1:13" ht="14.45" customHeight="1" x14ac:dyDescent="0.2">
      <c r="A18" s="832" t="s">
        <v>2238</v>
      </c>
      <c r="B18" s="833" t="s">
        <v>1814</v>
      </c>
      <c r="C18" s="833" t="s">
        <v>1821</v>
      </c>
      <c r="D18" s="833" t="s">
        <v>765</v>
      </c>
      <c r="E18" s="833" t="s">
        <v>1822</v>
      </c>
      <c r="F18" s="850"/>
      <c r="G18" s="850"/>
      <c r="H18" s="838">
        <v>0</v>
      </c>
      <c r="I18" s="850">
        <v>111</v>
      </c>
      <c r="J18" s="850">
        <v>81732.63</v>
      </c>
      <c r="K18" s="838">
        <v>1</v>
      </c>
      <c r="L18" s="850">
        <v>111</v>
      </c>
      <c r="M18" s="851">
        <v>81732.63</v>
      </c>
    </row>
    <row r="19" spans="1:13" ht="14.45" customHeight="1" x14ac:dyDescent="0.2">
      <c r="A19" s="832" t="s">
        <v>2238</v>
      </c>
      <c r="B19" s="833" t="s">
        <v>1814</v>
      </c>
      <c r="C19" s="833" t="s">
        <v>1825</v>
      </c>
      <c r="D19" s="833" t="s">
        <v>765</v>
      </c>
      <c r="E19" s="833" t="s">
        <v>1826</v>
      </c>
      <c r="F19" s="850"/>
      <c r="G19" s="850"/>
      <c r="H19" s="838">
        <v>0</v>
      </c>
      <c r="I19" s="850">
        <v>19</v>
      </c>
      <c r="J19" s="850">
        <v>9326.91</v>
      </c>
      <c r="K19" s="838">
        <v>1</v>
      </c>
      <c r="L19" s="850">
        <v>19</v>
      </c>
      <c r="M19" s="851">
        <v>9326.91</v>
      </c>
    </row>
    <row r="20" spans="1:13" ht="14.45" customHeight="1" x14ac:dyDescent="0.2">
      <c r="A20" s="832" t="s">
        <v>2238</v>
      </c>
      <c r="B20" s="833" t="s">
        <v>1814</v>
      </c>
      <c r="C20" s="833" t="s">
        <v>1823</v>
      </c>
      <c r="D20" s="833" t="s">
        <v>765</v>
      </c>
      <c r="E20" s="833" t="s">
        <v>1824</v>
      </c>
      <c r="F20" s="850"/>
      <c r="G20" s="850"/>
      <c r="H20" s="838">
        <v>0</v>
      </c>
      <c r="I20" s="850">
        <v>4</v>
      </c>
      <c r="J20" s="850">
        <v>4618.72</v>
      </c>
      <c r="K20" s="838">
        <v>1</v>
      </c>
      <c r="L20" s="850">
        <v>4</v>
      </c>
      <c r="M20" s="851">
        <v>4618.72</v>
      </c>
    </row>
    <row r="21" spans="1:13" ht="14.45" customHeight="1" x14ac:dyDescent="0.2">
      <c r="A21" s="832" t="s">
        <v>2238</v>
      </c>
      <c r="B21" s="833" t="s">
        <v>1814</v>
      </c>
      <c r="C21" s="833" t="s">
        <v>1817</v>
      </c>
      <c r="D21" s="833" t="s">
        <v>765</v>
      </c>
      <c r="E21" s="833" t="s">
        <v>1818</v>
      </c>
      <c r="F21" s="850"/>
      <c r="G21" s="850"/>
      <c r="H21" s="838">
        <v>0</v>
      </c>
      <c r="I21" s="850">
        <v>17</v>
      </c>
      <c r="J21" s="850">
        <v>15703.580000000002</v>
      </c>
      <c r="K21" s="838">
        <v>1</v>
      </c>
      <c r="L21" s="850">
        <v>17</v>
      </c>
      <c r="M21" s="851">
        <v>15703.580000000002</v>
      </c>
    </row>
    <row r="22" spans="1:13" ht="14.45" customHeight="1" x14ac:dyDescent="0.2">
      <c r="A22" s="832" t="s">
        <v>2238</v>
      </c>
      <c r="B22" s="833" t="s">
        <v>1990</v>
      </c>
      <c r="C22" s="833" t="s">
        <v>1991</v>
      </c>
      <c r="D22" s="833" t="s">
        <v>1013</v>
      </c>
      <c r="E22" s="833" t="s">
        <v>1992</v>
      </c>
      <c r="F22" s="850"/>
      <c r="G22" s="850"/>
      <c r="H22" s="838">
        <v>0</v>
      </c>
      <c r="I22" s="850">
        <v>1</v>
      </c>
      <c r="J22" s="850">
        <v>154.36000000000001</v>
      </c>
      <c r="K22" s="838">
        <v>1</v>
      </c>
      <c r="L22" s="850">
        <v>1</v>
      </c>
      <c r="M22" s="851">
        <v>154.36000000000001</v>
      </c>
    </row>
    <row r="23" spans="1:13" ht="14.45" customHeight="1" x14ac:dyDescent="0.2">
      <c r="A23" s="832" t="s">
        <v>2238</v>
      </c>
      <c r="B23" s="833" t="s">
        <v>1879</v>
      </c>
      <c r="C23" s="833" t="s">
        <v>1880</v>
      </c>
      <c r="D23" s="833" t="s">
        <v>989</v>
      </c>
      <c r="E23" s="833" t="s">
        <v>1029</v>
      </c>
      <c r="F23" s="850"/>
      <c r="G23" s="850"/>
      <c r="H23" s="838">
        <v>0</v>
      </c>
      <c r="I23" s="850">
        <v>19</v>
      </c>
      <c r="J23" s="850">
        <v>2271.6400000000003</v>
      </c>
      <c r="K23" s="838">
        <v>1</v>
      </c>
      <c r="L23" s="850">
        <v>19</v>
      </c>
      <c r="M23" s="851">
        <v>2271.6400000000003</v>
      </c>
    </row>
    <row r="24" spans="1:13" ht="14.45" customHeight="1" x14ac:dyDescent="0.2">
      <c r="A24" s="832" t="s">
        <v>2238</v>
      </c>
      <c r="B24" s="833" t="s">
        <v>2095</v>
      </c>
      <c r="C24" s="833" t="s">
        <v>2431</v>
      </c>
      <c r="D24" s="833" t="s">
        <v>2097</v>
      </c>
      <c r="E24" s="833" t="s">
        <v>2432</v>
      </c>
      <c r="F24" s="850"/>
      <c r="G24" s="850"/>
      <c r="H24" s="838">
        <v>0</v>
      </c>
      <c r="I24" s="850">
        <v>2</v>
      </c>
      <c r="J24" s="850">
        <v>281.92</v>
      </c>
      <c r="K24" s="838">
        <v>1</v>
      </c>
      <c r="L24" s="850">
        <v>2</v>
      </c>
      <c r="M24" s="851">
        <v>281.92</v>
      </c>
    </row>
    <row r="25" spans="1:13" ht="14.45" customHeight="1" x14ac:dyDescent="0.2">
      <c r="A25" s="832" t="s">
        <v>2238</v>
      </c>
      <c r="B25" s="833" t="s">
        <v>1905</v>
      </c>
      <c r="C25" s="833" t="s">
        <v>1908</v>
      </c>
      <c r="D25" s="833" t="s">
        <v>874</v>
      </c>
      <c r="E25" s="833" t="s">
        <v>876</v>
      </c>
      <c r="F25" s="850"/>
      <c r="G25" s="850"/>
      <c r="H25" s="838"/>
      <c r="I25" s="850">
        <v>82</v>
      </c>
      <c r="J25" s="850">
        <v>0</v>
      </c>
      <c r="K25" s="838"/>
      <c r="L25" s="850">
        <v>82</v>
      </c>
      <c r="M25" s="851">
        <v>0</v>
      </c>
    </row>
    <row r="26" spans="1:13" ht="14.45" customHeight="1" x14ac:dyDescent="0.2">
      <c r="A26" s="832" t="s">
        <v>2239</v>
      </c>
      <c r="B26" s="833" t="s">
        <v>1814</v>
      </c>
      <c r="C26" s="833" t="s">
        <v>1821</v>
      </c>
      <c r="D26" s="833" t="s">
        <v>765</v>
      </c>
      <c r="E26" s="833" t="s">
        <v>1822</v>
      </c>
      <c r="F26" s="850"/>
      <c r="G26" s="850"/>
      <c r="H26" s="838">
        <v>0</v>
      </c>
      <c r="I26" s="850">
        <v>4</v>
      </c>
      <c r="J26" s="850">
        <v>2945.32</v>
      </c>
      <c r="K26" s="838">
        <v>1</v>
      </c>
      <c r="L26" s="850">
        <v>4</v>
      </c>
      <c r="M26" s="851">
        <v>2945.32</v>
      </c>
    </row>
    <row r="27" spans="1:13" ht="14.45" customHeight="1" x14ac:dyDescent="0.2">
      <c r="A27" s="832" t="s">
        <v>2239</v>
      </c>
      <c r="B27" s="833" t="s">
        <v>1814</v>
      </c>
      <c r="C27" s="833" t="s">
        <v>1825</v>
      </c>
      <c r="D27" s="833" t="s">
        <v>765</v>
      </c>
      <c r="E27" s="833" t="s">
        <v>1826</v>
      </c>
      <c r="F27" s="850"/>
      <c r="G27" s="850"/>
      <c r="H27" s="838">
        <v>0</v>
      </c>
      <c r="I27" s="850">
        <v>1</v>
      </c>
      <c r="J27" s="850">
        <v>490.89</v>
      </c>
      <c r="K27" s="838">
        <v>1</v>
      </c>
      <c r="L27" s="850">
        <v>1</v>
      </c>
      <c r="M27" s="851">
        <v>490.89</v>
      </c>
    </row>
    <row r="28" spans="1:13" ht="14.45" customHeight="1" x14ac:dyDescent="0.2">
      <c r="A28" s="832" t="s">
        <v>2239</v>
      </c>
      <c r="B28" s="833" t="s">
        <v>1990</v>
      </c>
      <c r="C28" s="833" t="s">
        <v>1991</v>
      </c>
      <c r="D28" s="833" t="s">
        <v>1013</v>
      </c>
      <c r="E28" s="833" t="s">
        <v>1992</v>
      </c>
      <c r="F28" s="850"/>
      <c r="G28" s="850"/>
      <c r="H28" s="838">
        <v>0</v>
      </c>
      <c r="I28" s="850">
        <v>2</v>
      </c>
      <c r="J28" s="850">
        <v>308.72000000000003</v>
      </c>
      <c r="K28" s="838">
        <v>1</v>
      </c>
      <c r="L28" s="850">
        <v>2</v>
      </c>
      <c r="M28" s="851">
        <v>308.72000000000003</v>
      </c>
    </row>
    <row r="29" spans="1:13" ht="14.45" customHeight="1" x14ac:dyDescent="0.2">
      <c r="A29" s="832" t="s">
        <v>2239</v>
      </c>
      <c r="B29" s="833" t="s">
        <v>1879</v>
      </c>
      <c r="C29" s="833" t="s">
        <v>2379</v>
      </c>
      <c r="D29" s="833" t="s">
        <v>989</v>
      </c>
      <c r="E29" s="833" t="s">
        <v>2380</v>
      </c>
      <c r="F29" s="850"/>
      <c r="G29" s="850"/>
      <c r="H29" s="838">
        <v>0</v>
      </c>
      <c r="I29" s="850">
        <v>1</v>
      </c>
      <c r="J29" s="850">
        <v>85.27</v>
      </c>
      <c r="K29" s="838">
        <v>1</v>
      </c>
      <c r="L29" s="850">
        <v>1</v>
      </c>
      <c r="M29" s="851">
        <v>85.27</v>
      </c>
    </row>
    <row r="30" spans="1:13" ht="14.45" customHeight="1" x14ac:dyDescent="0.2">
      <c r="A30" s="832" t="s">
        <v>2239</v>
      </c>
      <c r="B30" s="833" t="s">
        <v>2095</v>
      </c>
      <c r="C30" s="833" t="s">
        <v>2096</v>
      </c>
      <c r="D30" s="833" t="s">
        <v>2097</v>
      </c>
      <c r="E30" s="833" t="s">
        <v>2098</v>
      </c>
      <c r="F30" s="850"/>
      <c r="G30" s="850"/>
      <c r="H30" s="838">
        <v>0</v>
      </c>
      <c r="I30" s="850">
        <v>3</v>
      </c>
      <c r="J30" s="850">
        <v>211.44</v>
      </c>
      <c r="K30" s="838">
        <v>1</v>
      </c>
      <c r="L30" s="850">
        <v>3</v>
      </c>
      <c r="M30" s="851">
        <v>211.44</v>
      </c>
    </row>
    <row r="31" spans="1:13" ht="14.45" customHeight="1" x14ac:dyDescent="0.2">
      <c r="A31" s="832" t="s">
        <v>2239</v>
      </c>
      <c r="B31" s="833" t="s">
        <v>2095</v>
      </c>
      <c r="C31" s="833" t="s">
        <v>2431</v>
      </c>
      <c r="D31" s="833" t="s">
        <v>2097</v>
      </c>
      <c r="E31" s="833" t="s">
        <v>2432</v>
      </c>
      <c r="F31" s="850"/>
      <c r="G31" s="850"/>
      <c r="H31" s="838">
        <v>0</v>
      </c>
      <c r="I31" s="850">
        <v>2</v>
      </c>
      <c r="J31" s="850">
        <v>281.92</v>
      </c>
      <c r="K31" s="838">
        <v>1</v>
      </c>
      <c r="L31" s="850">
        <v>2</v>
      </c>
      <c r="M31" s="851">
        <v>281.92</v>
      </c>
    </row>
    <row r="32" spans="1:13" ht="14.45" customHeight="1" x14ac:dyDescent="0.2">
      <c r="A32" s="832" t="s">
        <v>2239</v>
      </c>
      <c r="B32" s="833" t="s">
        <v>2095</v>
      </c>
      <c r="C32" s="833" t="s">
        <v>2433</v>
      </c>
      <c r="D32" s="833" t="s">
        <v>2434</v>
      </c>
      <c r="E32" s="833" t="s">
        <v>2432</v>
      </c>
      <c r="F32" s="850">
        <v>1</v>
      </c>
      <c r="G32" s="850">
        <v>140.96</v>
      </c>
      <c r="H32" s="838">
        <v>1</v>
      </c>
      <c r="I32" s="850"/>
      <c r="J32" s="850"/>
      <c r="K32" s="838">
        <v>0</v>
      </c>
      <c r="L32" s="850">
        <v>1</v>
      </c>
      <c r="M32" s="851">
        <v>140.96</v>
      </c>
    </row>
    <row r="33" spans="1:13" ht="14.45" customHeight="1" x14ac:dyDescent="0.2">
      <c r="A33" s="832" t="s">
        <v>2239</v>
      </c>
      <c r="B33" s="833" t="s">
        <v>1903</v>
      </c>
      <c r="C33" s="833" t="s">
        <v>1904</v>
      </c>
      <c r="D33" s="833" t="s">
        <v>659</v>
      </c>
      <c r="E33" s="833" t="s">
        <v>656</v>
      </c>
      <c r="F33" s="850"/>
      <c r="G33" s="850"/>
      <c r="H33" s="838">
        <v>0</v>
      </c>
      <c r="I33" s="850">
        <v>3</v>
      </c>
      <c r="J33" s="850">
        <v>217.64999999999998</v>
      </c>
      <c r="K33" s="838">
        <v>1</v>
      </c>
      <c r="L33" s="850">
        <v>3</v>
      </c>
      <c r="M33" s="851">
        <v>217.64999999999998</v>
      </c>
    </row>
    <row r="34" spans="1:13" ht="14.45" customHeight="1" x14ac:dyDescent="0.2">
      <c r="A34" s="832" t="s">
        <v>2239</v>
      </c>
      <c r="B34" s="833" t="s">
        <v>1905</v>
      </c>
      <c r="C34" s="833" t="s">
        <v>1908</v>
      </c>
      <c r="D34" s="833" t="s">
        <v>874</v>
      </c>
      <c r="E34" s="833" t="s">
        <v>876</v>
      </c>
      <c r="F34" s="850"/>
      <c r="G34" s="850"/>
      <c r="H34" s="838"/>
      <c r="I34" s="850">
        <v>152</v>
      </c>
      <c r="J34" s="850">
        <v>0</v>
      </c>
      <c r="K34" s="838"/>
      <c r="L34" s="850">
        <v>152</v>
      </c>
      <c r="M34" s="851">
        <v>0</v>
      </c>
    </row>
    <row r="35" spans="1:13" ht="14.45" customHeight="1" x14ac:dyDescent="0.2">
      <c r="A35" s="832" t="s">
        <v>2239</v>
      </c>
      <c r="B35" s="833" t="s">
        <v>1921</v>
      </c>
      <c r="C35" s="833" t="s">
        <v>2373</v>
      </c>
      <c r="D35" s="833" t="s">
        <v>1923</v>
      </c>
      <c r="E35" s="833" t="s">
        <v>2374</v>
      </c>
      <c r="F35" s="850"/>
      <c r="G35" s="850"/>
      <c r="H35" s="838">
        <v>0</v>
      </c>
      <c r="I35" s="850">
        <v>4</v>
      </c>
      <c r="J35" s="850">
        <v>65.599999999999994</v>
      </c>
      <c r="K35" s="838">
        <v>1</v>
      </c>
      <c r="L35" s="850">
        <v>4</v>
      </c>
      <c r="M35" s="851">
        <v>65.599999999999994</v>
      </c>
    </row>
    <row r="36" spans="1:13" ht="14.45" customHeight="1" x14ac:dyDescent="0.2">
      <c r="A36" s="832" t="s">
        <v>2239</v>
      </c>
      <c r="B36" s="833" t="s">
        <v>1921</v>
      </c>
      <c r="C36" s="833" t="s">
        <v>1922</v>
      </c>
      <c r="D36" s="833" t="s">
        <v>1923</v>
      </c>
      <c r="E36" s="833" t="s">
        <v>1924</v>
      </c>
      <c r="F36" s="850"/>
      <c r="G36" s="850"/>
      <c r="H36" s="838">
        <v>0</v>
      </c>
      <c r="I36" s="850">
        <v>2</v>
      </c>
      <c r="J36" s="850">
        <v>16.41</v>
      </c>
      <c r="K36" s="838">
        <v>1</v>
      </c>
      <c r="L36" s="850">
        <v>2</v>
      </c>
      <c r="M36" s="851">
        <v>16.41</v>
      </c>
    </row>
    <row r="37" spans="1:13" ht="14.45" customHeight="1" x14ac:dyDescent="0.2">
      <c r="A37" s="832" t="s">
        <v>2239</v>
      </c>
      <c r="B37" s="833" t="s">
        <v>1925</v>
      </c>
      <c r="C37" s="833" t="s">
        <v>1926</v>
      </c>
      <c r="D37" s="833" t="s">
        <v>1001</v>
      </c>
      <c r="E37" s="833" t="s">
        <v>1927</v>
      </c>
      <c r="F37" s="850">
        <v>2</v>
      </c>
      <c r="G37" s="850">
        <v>0</v>
      </c>
      <c r="H37" s="838"/>
      <c r="I37" s="850"/>
      <c r="J37" s="850"/>
      <c r="K37" s="838"/>
      <c r="L37" s="850">
        <v>2</v>
      </c>
      <c r="M37" s="851">
        <v>0</v>
      </c>
    </row>
    <row r="38" spans="1:13" ht="14.45" customHeight="1" x14ac:dyDescent="0.2">
      <c r="A38" s="832" t="s">
        <v>2239</v>
      </c>
      <c r="B38" s="833" t="s">
        <v>1925</v>
      </c>
      <c r="C38" s="833" t="s">
        <v>1928</v>
      </c>
      <c r="D38" s="833" t="s">
        <v>1001</v>
      </c>
      <c r="E38" s="833" t="s">
        <v>1929</v>
      </c>
      <c r="F38" s="850"/>
      <c r="G38" s="850"/>
      <c r="H38" s="838"/>
      <c r="I38" s="850">
        <v>2</v>
      </c>
      <c r="J38" s="850">
        <v>0</v>
      </c>
      <c r="K38" s="838"/>
      <c r="L38" s="850">
        <v>2</v>
      </c>
      <c r="M38" s="851">
        <v>0</v>
      </c>
    </row>
    <row r="39" spans="1:13" ht="14.45" customHeight="1" x14ac:dyDescent="0.2">
      <c r="A39" s="832" t="s">
        <v>2240</v>
      </c>
      <c r="B39" s="833" t="s">
        <v>1814</v>
      </c>
      <c r="C39" s="833" t="s">
        <v>1821</v>
      </c>
      <c r="D39" s="833" t="s">
        <v>765</v>
      </c>
      <c r="E39" s="833" t="s">
        <v>1822</v>
      </c>
      <c r="F39" s="850"/>
      <c r="G39" s="850"/>
      <c r="H39" s="838">
        <v>0</v>
      </c>
      <c r="I39" s="850">
        <v>47</v>
      </c>
      <c r="J39" s="850">
        <v>34607.51</v>
      </c>
      <c r="K39" s="838">
        <v>1</v>
      </c>
      <c r="L39" s="850">
        <v>47</v>
      </c>
      <c r="M39" s="851">
        <v>34607.51</v>
      </c>
    </row>
    <row r="40" spans="1:13" ht="14.45" customHeight="1" x14ac:dyDescent="0.2">
      <c r="A40" s="832" t="s">
        <v>2240</v>
      </c>
      <c r="B40" s="833" t="s">
        <v>1814</v>
      </c>
      <c r="C40" s="833" t="s">
        <v>1825</v>
      </c>
      <c r="D40" s="833" t="s">
        <v>765</v>
      </c>
      <c r="E40" s="833" t="s">
        <v>1826</v>
      </c>
      <c r="F40" s="850"/>
      <c r="G40" s="850"/>
      <c r="H40" s="838">
        <v>0</v>
      </c>
      <c r="I40" s="850">
        <v>1</v>
      </c>
      <c r="J40" s="850">
        <v>490.89</v>
      </c>
      <c r="K40" s="838">
        <v>1</v>
      </c>
      <c r="L40" s="850">
        <v>1</v>
      </c>
      <c r="M40" s="851">
        <v>490.89</v>
      </c>
    </row>
    <row r="41" spans="1:13" ht="14.45" customHeight="1" x14ac:dyDescent="0.2">
      <c r="A41" s="832" t="s">
        <v>2240</v>
      </c>
      <c r="B41" s="833" t="s">
        <v>1814</v>
      </c>
      <c r="C41" s="833" t="s">
        <v>1817</v>
      </c>
      <c r="D41" s="833" t="s">
        <v>765</v>
      </c>
      <c r="E41" s="833" t="s">
        <v>1818</v>
      </c>
      <c r="F41" s="850"/>
      <c r="G41" s="850"/>
      <c r="H41" s="838">
        <v>0</v>
      </c>
      <c r="I41" s="850">
        <v>1</v>
      </c>
      <c r="J41" s="850">
        <v>923.74</v>
      </c>
      <c r="K41" s="838">
        <v>1</v>
      </c>
      <c r="L41" s="850">
        <v>1</v>
      </c>
      <c r="M41" s="851">
        <v>923.74</v>
      </c>
    </row>
    <row r="42" spans="1:13" ht="14.45" customHeight="1" x14ac:dyDescent="0.2">
      <c r="A42" s="832" t="s">
        <v>2240</v>
      </c>
      <c r="B42" s="833" t="s">
        <v>4309</v>
      </c>
      <c r="C42" s="833" t="s">
        <v>2561</v>
      </c>
      <c r="D42" s="833" t="s">
        <v>2562</v>
      </c>
      <c r="E42" s="833" t="s">
        <v>2563</v>
      </c>
      <c r="F42" s="850">
        <v>1</v>
      </c>
      <c r="G42" s="850">
        <v>234.07</v>
      </c>
      <c r="H42" s="838">
        <v>1</v>
      </c>
      <c r="I42" s="850"/>
      <c r="J42" s="850"/>
      <c r="K42" s="838">
        <v>0</v>
      </c>
      <c r="L42" s="850">
        <v>1</v>
      </c>
      <c r="M42" s="851">
        <v>234.07</v>
      </c>
    </row>
    <row r="43" spans="1:13" ht="14.45" customHeight="1" x14ac:dyDescent="0.2">
      <c r="A43" s="832" t="s">
        <v>2240</v>
      </c>
      <c r="B43" s="833" t="s">
        <v>4309</v>
      </c>
      <c r="C43" s="833" t="s">
        <v>2564</v>
      </c>
      <c r="D43" s="833" t="s">
        <v>2565</v>
      </c>
      <c r="E43" s="833" t="s">
        <v>2566</v>
      </c>
      <c r="F43" s="850"/>
      <c r="G43" s="850"/>
      <c r="H43" s="838">
        <v>0</v>
      </c>
      <c r="I43" s="850">
        <v>4</v>
      </c>
      <c r="J43" s="850">
        <v>917.52</v>
      </c>
      <c r="K43" s="838">
        <v>1</v>
      </c>
      <c r="L43" s="850">
        <v>4</v>
      </c>
      <c r="M43" s="851">
        <v>917.52</v>
      </c>
    </row>
    <row r="44" spans="1:13" ht="14.45" customHeight="1" x14ac:dyDescent="0.2">
      <c r="A44" s="832" t="s">
        <v>2240</v>
      </c>
      <c r="B44" s="833" t="s">
        <v>1862</v>
      </c>
      <c r="C44" s="833" t="s">
        <v>2623</v>
      </c>
      <c r="D44" s="833" t="s">
        <v>2621</v>
      </c>
      <c r="E44" s="833" t="s">
        <v>2624</v>
      </c>
      <c r="F44" s="850">
        <v>3</v>
      </c>
      <c r="G44" s="850">
        <v>72.599999999999994</v>
      </c>
      <c r="H44" s="838">
        <v>1</v>
      </c>
      <c r="I44" s="850"/>
      <c r="J44" s="850"/>
      <c r="K44" s="838">
        <v>0</v>
      </c>
      <c r="L44" s="850">
        <v>3</v>
      </c>
      <c r="M44" s="851">
        <v>72.599999999999994</v>
      </c>
    </row>
    <row r="45" spans="1:13" ht="14.45" customHeight="1" x14ac:dyDescent="0.2">
      <c r="A45" s="832" t="s">
        <v>2240</v>
      </c>
      <c r="B45" s="833" t="s">
        <v>1862</v>
      </c>
      <c r="C45" s="833" t="s">
        <v>2620</v>
      </c>
      <c r="D45" s="833" t="s">
        <v>2621</v>
      </c>
      <c r="E45" s="833" t="s">
        <v>2622</v>
      </c>
      <c r="F45" s="850">
        <v>3</v>
      </c>
      <c r="G45" s="850">
        <v>217.82999999999998</v>
      </c>
      <c r="H45" s="838">
        <v>1</v>
      </c>
      <c r="I45" s="850"/>
      <c r="J45" s="850"/>
      <c r="K45" s="838">
        <v>0</v>
      </c>
      <c r="L45" s="850">
        <v>3</v>
      </c>
      <c r="M45" s="851">
        <v>217.82999999999998</v>
      </c>
    </row>
    <row r="46" spans="1:13" ht="14.45" customHeight="1" x14ac:dyDescent="0.2">
      <c r="A46" s="832" t="s">
        <v>2240</v>
      </c>
      <c r="B46" s="833" t="s">
        <v>1990</v>
      </c>
      <c r="C46" s="833" t="s">
        <v>1991</v>
      </c>
      <c r="D46" s="833" t="s">
        <v>1013</v>
      </c>
      <c r="E46" s="833" t="s">
        <v>1992</v>
      </c>
      <c r="F46" s="850"/>
      <c r="G46" s="850"/>
      <c r="H46" s="838">
        <v>0</v>
      </c>
      <c r="I46" s="850">
        <v>2</v>
      </c>
      <c r="J46" s="850">
        <v>308.72000000000003</v>
      </c>
      <c r="K46" s="838">
        <v>1</v>
      </c>
      <c r="L46" s="850">
        <v>2</v>
      </c>
      <c r="M46" s="851">
        <v>308.72000000000003</v>
      </c>
    </row>
    <row r="47" spans="1:13" ht="14.45" customHeight="1" x14ac:dyDescent="0.2">
      <c r="A47" s="832" t="s">
        <v>2240</v>
      </c>
      <c r="B47" s="833" t="s">
        <v>1879</v>
      </c>
      <c r="C47" s="833" t="s">
        <v>1880</v>
      </c>
      <c r="D47" s="833" t="s">
        <v>989</v>
      </c>
      <c r="E47" s="833" t="s">
        <v>1029</v>
      </c>
      <c r="F47" s="850"/>
      <c r="G47" s="850"/>
      <c r="H47" s="838">
        <v>0</v>
      </c>
      <c r="I47" s="850">
        <v>1</v>
      </c>
      <c r="J47" s="850">
        <v>170.52</v>
      </c>
      <c r="K47" s="838">
        <v>1</v>
      </c>
      <c r="L47" s="850">
        <v>1</v>
      </c>
      <c r="M47" s="851">
        <v>170.52</v>
      </c>
    </row>
    <row r="48" spans="1:13" ht="14.45" customHeight="1" x14ac:dyDescent="0.2">
      <c r="A48" s="832" t="s">
        <v>2240</v>
      </c>
      <c r="B48" s="833" t="s">
        <v>4310</v>
      </c>
      <c r="C48" s="833" t="s">
        <v>2607</v>
      </c>
      <c r="D48" s="833" t="s">
        <v>2608</v>
      </c>
      <c r="E48" s="833" t="s">
        <v>2609</v>
      </c>
      <c r="F48" s="850">
        <v>2</v>
      </c>
      <c r="G48" s="850">
        <v>1327.72</v>
      </c>
      <c r="H48" s="838">
        <v>1</v>
      </c>
      <c r="I48" s="850"/>
      <c r="J48" s="850"/>
      <c r="K48" s="838">
        <v>0</v>
      </c>
      <c r="L48" s="850">
        <v>2</v>
      </c>
      <c r="M48" s="851">
        <v>1327.72</v>
      </c>
    </row>
    <row r="49" spans="1:13" ht="14.45" customHeight="1" x14ac:dyDescent="0.2">
      <c r="A49" s="832" t="s">
        <v>2240</v>
      </c>
      <c r="B49" s="833" t="s">
        <v>4310</v>
      </c>
      <c r="C49" s="833" t="s">
        <v>2610</v>
      </c>
      <c r="D49" s="833" t="s">
        <v>2611</v>
      </c>
      <c r="E49" s="833" t="s">
        <v>2612</v>
      </c>
      <c r="F49" s="850"/>
      <c r="G49" s="850"/>
      <c r="H49" s="838">
        <v>0</v>
      </c>
      <c r="I49" s="850">
        <v>1</v>
      </c>
      <c r="J49" s="850">
        <v>663.86</v>
      </c>
      <c r="K49" s="838">
        <v>1</v>
      </c>
      <c r="L49" s="850">
        <v>1</v>
      </c>
      <c r="M49" s="851">
        <v>663.86</v>
      </c>
    </row>
    <row r="50" spans="1:13" ht="14.45" customHeight="1" x14ac:dyDescent="0.2">
      <c r="A50" s="832" t="s">
        <v>2240</v>
      </c>
      <c r="B50" s="833" t="s">
        <v>4310</v>
      </c>
      <c r="C50" s="833" t="s">
        <v>2613</v>
      </c>
      <c r="D50" s="833" t="s">
        <v>2611</v>
      </c>
      <c r="E50" s="833" t="s">
        <v>2614</v>
      </c>
      <c r="F50" s="850">
        <v>1</v>
      </c>
      <c r="G50" s="850">
        <v>221.29</v>
      </c>
      <c r="H50" s="838">
        <v>1</v>
      </c>
      <c r="I50" s="850"/>
      <c r="J50" s="850"/>
      <c r="K50" s="838">
        <v>0</v>
      </c>
      <c r="L50" s="850">
        <v>1</v>
      </c>
      <c r="M50" s="851">
        <v>221.29</v>
      </c>
    </row>
    <row r="51" spans="1:13" ht="14.45" customHeight="1" x14ac:dyDescent="0.2">
      <c r="A51" s="832" t="s">
        <v>2240</v>
      </c>
      <c r="B51" s="833" t="s">
        <v>1905</v>
      </c>
      <c r="C51" s="833" t="s">
        <v>1908</v>
      </c>
      <c r="D51" s="833" t="s">
        <v>874</v>
      </c>
      <c r="E51" s="833" t="s">
        <v>876</v>
      </c>
      <c r="F51" s="850"/>
      <c r="G51" s="850"/>
      <c r="H51" s="838"/>
      <c r="I51" s="850">
        <v>35</v>
      </c>
      <c r="J51" s="850">
        <v>0</v>
      </c>
      <c r="K51" s="838"/>
      <c r="L51" s="850">
        <v>35</v>
      </c>
      <c r="M51" s="851">
        <v>0</v>
      </c>
    </row>
    <row r="52" spans="1:13" ht="14.45" customHeight="1" x14ac:dyDescent="0.2">
      <c r="A52" s="832" t="s">
        <v>2240</v>
      </c>
      <c r="B52" s="833" t="s">
        <v>1925</v>
      </c>
      <c r="C52" s="833" t="s">
        <v>1926</v>
      </c>
      <c r="D52" s="833" t="s">
        <v>1001</v>
      </c>
      <c r="E52" s="833" t="s">
        <v>1927</v>
      </c>
      <c r="F52" s="850">
        <v>3</v>
      </c>
      <c r="G52" s="850">
        <v>0</v>
      </c>
      <c r="H52" s="838"/>
      <c r="I52" s="850"/>
      <c r="J52" s="850"/>
      <c r="K52" s="838"/>
      <c r="L52" s="850">
        <v>3</v>
      </c>
      <c r="M52" s="851">
        <v>0</v>
      </c>
    </row>
    <row r="53" spans="1:13" ht="14.45" customHeight="1" x14ac:dyDescent="0.2">
      <c r="A53" s="832" t="s">
        <v>2240</v>
      </c>
      <c r="B53" s="833" t="s">
        <v>1925</v>
      </c>
      <c r="C53" s="833" t="s">
        <v>1930</v>
      </c>
      <c r="D53" s="833" t="s">
        <v>1001</v>
      </c>
      <c r="E53" s="833" t="s">
        <v>1927</v>
      </c>
      <c r="F53" s="850"/>
      <c r="G53" s="850"/>
      <c r="H53" s="838"/>
      <c r="I53" s="850">
        <v>1</v>
      </c>
      <c r="J53" s="850">
        <v>0</v>
      </c>
      <c r="K53" s="838"/>
      <c r="L53" s="850">
        <v>1</v>
      </c>
      <c r="M53" s="851">
        <v>0</v>
      </c>
    </row>
    <row r="54" spans="1:13" ht="14.45" customHeight="1" x14ac:dyDescent="0.2">
      <c r="A54" s="832" t="s">
        <v>2240</v>
      </c>
      <c r="B54" s="833" t="s">
        <v>2024</v>
      </c>
      <c r="C54" s="833" t="s">
        <v>2575</v>
      </c>
      <c r="D54" s="833" t="s">
        <v>688</v>
      </c>
      <c r="E54" s="833" t="s">
        <v>689</v>
      </c>
      <c r="F54" s="850"/>
      <c r="G54" s="850"/>
      <c r="H54" s="838">
        <v>0</v>
      </c>
      <c r="I54" s="850">
        <v>3</v>
      </c>
      <c r="J54" s="850">
        <v>197.96999999999997</v>
      </c>
      <c r="K54" s="838">
        <v>1</v>
      </c>
      <c r="L54" s="850">
        <v>3</v>
      </c>
      <c r="M54" s="851">
        <v>197.96999999999997</v>
      </c>
    </row>
    <row r="55" spans="1:13" ht="14.45" customHeight="1" x14ac:dyDescent="0.2">
      <c r="A55" s="832" t="s">
        <v>2240</v>
      </c>
      <c r="B55" s="833" t="s">
        <v>2024</v>
      </c>
      <c r="C55" s="833" t="s">
        <v>2576</v>
      </c>
      <c r="D55" s="833" t="s">
        <v>690</v>
      </c>
      <c r="E55" s="833" t="s">
        <v>1097</v>
      </c>
      <c r="F55" s="850"/>
      <c r="G55" s="850"/>
      <c r="H55" s="838">
        <v>0</v>
      </c>
      <c r="I55" s="850">
        <v>2</v>
      </c>
      <c r="J55" s="850">
        <v>528</v>
      </c>
      <c r="K55" s="838">
        <v>1</v>
      </c>
      <c r="L55" s="850">
        <v>2</v>
      </c>
      <c r="M55" s="851">
        <v>528</v>
      </c>
    </row>
    <row r="56" spans="1:13" ht="14.45" customHeight="1" x14ac:dyDescent="0.2">
      <c r="A56" s="832" t="s">
        <v>2240</v>
      </c>
      <c r="B56" s="833" t="s">
        <v>1938</v>
      </c>
      <c r="C56" s="833" t="s">
        <v>2166</v>
      </c>
      <c r="D56" s="833" t="s">
        <v>1940</v>
      </c>
      <c r="E56" s="833" t="s">
        <v>2167</v>
      </c>
      <c r="F56" s="850"/>
      <c r="G56" s="850"/>
      <c r="H56" s="838">
        <v>0</v>
      </c>
      <c r="I56" s="850">
        <v>1</v>
      </c>
      <c r="J56" s="850">
        <v>246.39</v>
      </c>
      <c r="K56" s="838">
        <v>1</v>
      </c>
      <c r="L56" s="850">
        <v>1</v>
      </c>
      <c r="M56" s="851">
        <v>246.39</v>
      </c>
    </row>
    <row r="57" spans="1:13" ht="14.45" customHeight="1" x14ac:dyDescent="0.2">
      <c r="A57" s="832" t="s">
        <v>2240</v>
      </c>
      <c r="B57" s="833" t="s">
        <v>4311</v>
      </c>
      <c r="C57" s="833" t="s">
        <v>2668</v>
      </c>
      <c r="D57" s="833" t="s">
        <v>2460</v>
      </c>
      <c r="E57" s="833" t="s">
        <v>2669</v>
      </c>
      <c r="F57" s="850">
        <v>1</v>
      </c>
      <c r="G57" s="850">
        <v>150.94</v>
      </c>
      <c r="H57" s="838">
        <v>1</v>
      </c>
      <c r="I57" s="850"/>
      <c r="J57" s="850"/>
      <c r="K57" s="838">
        <v>0</v>
      </c>
      <c r="L57" s="850">
        <v>1</v>
      </c>
      <c r="M57" s="851">
        <v>150.94</v>
      </c>
    </row>
    <row r="58" spans="1:13" ht="14.45" customHeight="1" x14ac:dyDescent="0.2">
      <c r="A58" s="832" t="s">
        <v>2241</v>
      </c>
      <c r="B58" s="833" t="s">
        <v>1925</v>
      </c>
      <c r="C58" s="833" t="s">
        <v>2777</v>
      </c>
      <c r="D58" s="833" t="s">
        <v>2778</v>
      </c>
      <c r="E58" s="833" t="s">
        <v>1929</v>
      </c>
      <c r="F58" s="850">
        <v>1</v>
      </c>
      <c r="G58" s="850">
        <v>0</v>
      </c>
      <c r="H58" s="838"/>
      <c r="I58" s="850"/>
      <c r="J58" s="850"/>
      <c r="K58" s="838"/>
      <c r="L58" s="850">
        <v>1</v>
      </c>
      <c r="M58" s="851">
        <v>0</v>
      </c>
    </row>
    <row r="59" spans="1:13" ht="14.45" customHeight="1" x14ac:dyDescent="0.2">
      <c r="A59" s="832" t="s">
        <v>2242</v>
      </c>
      <c r="B59" s="833" t="s">
        <v>1814</v>
      </c>
      <c r="C59" s="833" t="s">
        <v>2296</v>
      </c>
      <c r="D59" s="833" t="s">
        <v>771</v>
      </c>
      <c r="E59" s="833" t="s">
        <v>2297</v>
      </c>
      <c r="F59" s="850"/>
      <c r="G59" s="850"/>
      <c r="H59" s="838">
        <v>0</v>
      </c>
      <c r="I59" s="850">
        <v>2</v>
      </c>
      <c r="J59" s="850">
        <v>2771.24</v>
      </c>
      <c r="K59" s="838">
        <v>1</v>
      </c>
      <c r="L59" s="850">
        <v>2</v>
      </c>
      <c r="M59" s="851">
        <v>2771.24</v>
      </c>
    </row>
    <row r="60" spans="1:13" ht="14.45" customHeight="1" x14ac:dyDescent="0.2">
      <c r="A60" s="832" t="s">
        <v>2242</v>
      </c>
      <c r="B60" s="833" t="s">
        <v>1814</v>
      </c>
      <c r="C60" s="833" t="s">
        <v>1821</v>
      </c>
      <c r="D60" s="833" t="s">
        <v>765</v>
      </c>
      <c r="E60" s="833" t="s">
        <v>1822</v>
      </c>
      <c r="F60" s="850"/>
      <c r="G60" s="850"/>
      <c r="H60" s="838">
        <v>0</v>
      </c>
      <c r="I60" s="850">
        <v>59</v>
      </c>
      <c r="J60" s="850">
        <v>43443.470000000008</v>
      </c>
      <c r="K60" s="838">
        <v>1</v>
      </c>
      <c r="L60" s="850">
        <v>59</v>
      </c>
      <c r="M60" s="851">
        <v>43443.470000000008</v>
      </c>
    </row>
    <row r="61" spans="1:13" ht="14.45" customHeight="1" x14ac:dyDescent="0.2">
      <c r="A61" s="832" t="s">
        <v>2242</v>
      </c>
      <c r="B61" s="833" t="s">
        <v>1814</v>
      </c>
      <c r="C61" s="833" t="s">
        <v>1825</v>
      </c>
      <c r="D61" s="833" t="s">
        <v>765</v>
      </c>
      <c r="E61" s="833" t="s">
        <v>1826</v>
      </c>
      <c r="F61" s="850"/>
      <c r="G61" s="850"/>
      <c r="H61" s="838">
        <v>0</v>
      </c>
      <c r="I61" s="850">
        <v>12</v>
      </c>
      <c r="J61" s="850">
        <v>5890.6799999999994</v>
      </c>
      <c r="K61" s="838">
        <v>1</v>
      </c>
      <c r="L61" s="850">
        <v>12</v>
      </c>
      <c r="M61" s="851">
        <v>5890.6799999999994</v>
      </c>
    </row>
    <row r="62" spans="1:13" ht="14.45" customHeight="1" x14ac:dyDescent="0.2">
      <c r="A62" s="832" t="s">
        <v>2242</v>
      </c>
      <c r="B62" s="833" t="s">
        <v>1814</v>
      </c>
      <c r="C62" s="833" t="s">
        <v>2944</v>
      </c>
      <c r="D62" s="833" t="s">
        <v>771</v>
      </c>
      <c r="E62" s="833" t="s">
        <v>2945</v>
      </c>
      <c r="F62" s="850"/>
      <c r="G62" s="850"/>
      <c r="H62" s="838">
        <v>0</v>
      </c>
      <c r="I62" s="850">
        <v>3</v>
      </c>
      <c r="J62" s="850">
        <v>5542.47</v>
      </c>
      <c r="K62" s="838">
        <v>1</v>
      </c>
      <c r="L62" s="850">
        <v>3</v>
      </c>
      <c r="M62" s="851">
        <v>5542.47</v>
      </c>
    </row>
    <row r="63" spans="1:13" ht="14.45" customHeight="1" x14ac:dyDescent="0.2">
      <c r="A63" s="832" t="s">
        <v>2242</v>
      </c>
      <c r="B63" s="833" t="s">
        <v>1814</v>
      </c>
      <c r="C63" s="833" t="s">
        <v>1823</v>
      </c>
      <c r="D63" s="833" t="s">
        <v>765</v>
      </c>
      <c r="E63" s="833" t="s">
        <v>1824</v>
      </c>
      <c r="F63" s="850"/>
      <c r="G63" s="850"/>
      <c r="H63" s="838">
        <v>0</v>
      </c>
      <c r="I63" s="850">
        <v>1</v>
      </c>
      <c r="J63" s="850">
        <v>1154.68</v>
      </c>
      <c r="K63" s="838">
        <v>1</v>
      </c>
      <c r="L63" s="850">
        <v>1</v>
      </c>
      <c r="M63" s="851">
        <v>1154.68</v>
      </c>
    </row>
    <row r="64" spans="1:13" ht="14.45" customHeight="1" x14ac:dyDescent="0.2">
      <c r="A64" s="832" t="s">
        <v>2242</v>
      </c>
      <c r="B64" s="833" t="s">
        <v>1814</v>
      </c>
      <c r="C64" s="833" t="s">
        <v>1817</v>
      </c>
      <c r="D64" s="833" t="s">
        <v>765</v>
      </c>
      <c r="E64" s="833" t="s">
        <v>1818</v>
      </c>
      <c r="F64" s="850"/>
      <c r="G64" s="850"/>
      <c r="H64" s="838">
        <v>0</v>
      </c>
      <c r="I64" s="850">
        <v>2</v>
      </c>
      <c r="J64" s="850">
        <v>1847.48</v>
      </c>
      <c r="K64" s="838">
        <v>1</v>
      </c>
      <c r="L64" s="850">
        <v>2</v>
      </c>
      <c r="M64" s="851">
        <v>1847.48</v>
      </c>
    </row>
    <row r="65" spans="1:13" ht="14.45" customHeight="1" x14ac:dyDescent="0.2">
      <c r="A65" s="832" t="s">
        <v>2242</v>
      </c>
      <c r="B65" s="833" t="s">
        <v>1990</v>
      </c>
      <c r="C65" s="833" t="s">
        <v>1991</v>
      </c>
      <c r="D65" s="833" t="s">
        <v>1013</v>
      </c>
      <c r="E65" s="833" t="s">
        <v>1992</v>
      </c>
      <c r="F65" s="850"/>
      <c r="G65" s="850"/>
      <c r="H65" s="838">
        <v>0</v>
      </c>
      <c r="I65" s="850">
        <v>4</v>
      </c>
      <c r="J65" s="850">
        <v>617.44000000000005</v>
      </c>
      <c r="K65" s="838">
        <v>1</v>
      </c>
      <c r="L65" s="850">
        <v>4</v>
      </c>
      <c r="M65" s="851">
        <v>617.44000000000005</v>
      </c>
    </row>
    <row r="66" spans="1:13" ht="14.45" customHeight="1" x14ac:dyDescent="0.2">
      <c r="A66" s="832" t="s">
        <v>2242</v>
      </c>
      <c r="B66" s="833" t="s">
        <v>1990</v>
      </c>
      <c r="C66" s="833" t="s">
        <v>2836</v>
      </c>
      <c r="D66" s="833" t="s">
        <v>1013</v>
      </c>
      <c r="E66" s="833" t="s">
        <v>1992</v>
      </c>
      <c r="F66" s="850">
        <v>19</v>
      </c>
      <c r="G66" s="850">
        <v>2932.84</v>
      </c>
      <c r="H66" s="838">
        <v>1</v>
      </c>
      <c r="I66" s="850"/>
      <c r="J66" s="850"/>
      <c r="K66" s="838">
        <v>0</v>
      </c>
      <c r="L66" s="850">
        <v>19</v>
      </c>
      <c r="M66" s="851">
        <v>2932.84</v>
      </c>
    </row>
    <row r="67" spans="1:13" ht="14.45" customHeight="1" x14ac:dyDescent="0.2">
      <c r="A67" s="832" t="s">
        <v>2242</v>
      </c>
      <c r="B67" s="833" t="s">
        <v>1879</v>
      </c>
      <c r="C67" s="833" t="s">
        <v>1880</v>
      </c>
      <c r="D67" s="833" t="s">
        <v>989</v>
      </c>
      <c r="E67" s="833" t="s">
        <v>1029</v>
      </c>
      <c r="F67" s="850"/>
      <c r="G67" s="850"/>
      <c r="H67" s="838">
        <v>0</v>
      </c>
      <c r="I67" s="850">
        <v>8</v>
      </c>
      <c r="J67" s="850">
        <v>917.28000000000009</v>
      </c>
      <c r="K67" s="838">
        <v>1</v>
      </c>
      <c r="L67" s="850">
        <v>8</v>
      </c>
      <c r="M67" s="851">
        <v>917.28000000000009</v>
      </c>
    </row>
    <row r="68" spans="1:13" ht="14.45" customHeight="1" x14ac:dyDescent="0.2">
      <c r="A68" s="832" t="s">
        <v>2242</v>
      </c>
      <c r="B68" s="833" t="s">
        <v>2095</v>
      </c>
      <c r="C68" s="833" t="s">
        <v>2433</v>
      </c>
      <c r="D68" s="833" t="s">
        <v>2434</v>
      </c>
      <c r="E68" s="833" t="s">
        <v>2432</v>
      </c>
      <c r="F68" s="850">
        <v>1</v>
      </c>
      <c r="G68" s="850">
        <v>140.96</v>
      </c>
      <c r="H68" s="838">
        <v>1</v>
      </c>
      <c r="I68" s="850"/>
      <c r="J68" s="850"/>
      <c r="K68" s="838">
        <v>0</v>
      </c>
      <c r="L68" s="850">
        <v>1</v>
      </c>
      <c r="M68" s="851">
        <v>140.96</v>
      </c>
    </row>
    <row r="69" spans="1:13" ht="14.45" customHeight="1" x14ac:dyDescent="0.2">
      <c r="A69" s="832" t="s">
        <v>2242</v>
      </c>
      <c r="B69" s="833" t="s">
        <v>1905</v>
      </c>
      <c r="C69" s="833" t="s">
        <v>1908</v>
      </c>
      <c r="D69" s="833" t="s">
        <v>874</v>
      </c>
      <c r="E69" s="833" t="s">
        <v>876</v>
      </c>
      <c r="F69" s="850"/>
      <c r="G69" s="850"/>
      <c r="H69" s="838"/>
      <c r="I69" s="850">
        <v>55</v>
      </c>
      <c r="J69" s="850">
        <v>0</v>
      </c>
      <c r="K69" s="838"/>
      <c r="L69" s="850">
        <v>55</v>
      </c>
      <c r="M69" s="851">
        <v>0</v>
      </c>
    </row>
    <row r="70" spans="1:13" ht="14.45" customHeight="1" x14ac:dyDescent="0.2">
      <c r="A70" s="832" t="s">
        <v>2242</v>
      </c>
      <c r="B70" s="833" t="s">
        <v>1905</v>
      </c>
      <c r="C70" s="833" t="s">
        <v>1906</v>
      </c>
      <c r="D70" s="833" t="s">
        <v>852</v>
      </c>
      <c r="E70" s="833" t="s">
        <v>855</v>
      </c>
      <c r="F70" s="850">
        <v>1</v>
      </c>
      <c r="G70" s="850">
        <v>0</v>
      </c>
      <c r="H70" s="838"/>
      <c r="I70" s="850"/>
      <c r="J70" s="850"/>
      <c r="K70" s="838"/>
      <c r="L70" s="850">
        <v>1</v>
      </c>
      <c r="M70" s="851">
        <v>0</v>
      </c>
    </row>
    <row r="71" spans="1:13" ht="14.45" customHeight="1" x14ac:dyDescent="0.2">
      <c r="A71" s="832" t="s">
        <v>2242</v>
      </c>
      <c r="B71" s="833" t="s">
        <v>1905</v>
      </c>
      <c r="C71" s="833" t="s">
        <v>1907</v>
      </c>
      <c r="D71" s="833" t="s">
        <v>852</v>
      </c>
      <c r="E71" s="833" t="s">
        <v>853</v>
      </c>
      <c r="F71" s="850">
        <v>2</v>
      </c>
      <c r="G71" s="850">
        <v>0</v>
      </c>
      <c r="H71" s="838"/>
      <c r="I71" s="850"/>
      <c r="J71" s="850"/>
      <c r="K71" s="838"/>
      <c r="L71" s="850">
        <v>2</v>
      </c>
      <c r="M71" s="851">
        <v>0</v>
      </c>
    </row>
    <row r="72" spans="1:13" ht="14.45" customHeight="1" x14ac:dyDescent="0.2">
      <c r="A72" s="832" t="s">
        <v>2242</v>
      </c>
      <c r="B72" s="833" t="s">
        <v>1913</v>
      </c>
      <c r="C72" s="833" t="s">
        <v>1914</v>
      </c>
      <c r="D72" s="833" t="s">
        <v>1915</v>
      </c>
      <c r="E72" s="833" t="s">
        <v>1916</v>
      </c>
      <c r="F72" s="850"/>
      <c r="G72" s="850"/>
      <c r="H72" s="838">
        <v>0</v>
      </c>
      <c r="I72" s="850">
        <v>1</v>
      </c>
      <c r="J72" s="850">
        <v>169.73</v>
      </c>
      <c r="K72" s="838">
        <v>1</v>
      </c>
      <c r="L72" s="850">
        <v>1</v>
      </c>
      <c r="M72" s="851">
        <v>169.73</v>
      </c>
    </row>
    <row r="73" spans="1:13" ht="14.45" customHeight="1" x14ac:dyDescent="0.2">
      <c r="A73" s="832" t="s">
        <v>2242</v>
      </c>
      <c r="B73" s="833" t="s">
        <v>1925</v>
      </c>
      <c r="C73" s="833" t="s">
        <v>1928</v>
      </c>
      <c r="D73" s="833" t="s">
        <v>1001</v>
      </c>
      <c r="E73" s="833" t="s">
        <v>1929</v>
      </c>
      <c r="F73" s="850"/>
      <c r="G73" s="850"/>
      <c r="H73" s="838"/>
      <c r="I73" s="850">
        <v>1</v>
      </c>
      <c r="J73" s="850">
        <v>0</v>
      </c>
      <c r="K73" s="838"/>
      <c r="L73" s="850">
        <v>1</v>
      </c>
      <c r="M73" s="851">
        <v>0</v>
      </c>
    </row>
    <row r="74" spans="1:13" ht="14.45" customHeight="1" x14ac:dyDescent="0.2">
      <c r="A74" s="832" t="s">
        <v>2243</v>
      </c>
      <c r="B74" s="833" t="s">
        <v>1814</v>
      </c>
      <c r="C74" s="833" t="s">
        <v>2296</v>
      </c>
      <c r="D74" s="833" t="s">
        <v>771</v>
      </c>
      <c r="E74" s="833" t="s">
        <v>2297</v>
      </c>
      <c r="F74" s="850"/>
      <c r="G74" s="850"/>
      <c r="H74" s="838">
        <v>0</v>
      </c>
      <c r="I74" s="850">
        <v>4</v>
      </c>
      <c r="J74" s="850">
        <v>5542.48</v>
      </c>
      <c r="K74" s="838">
        <v>1</v>
      </c>
      <c r="L74" s="850">
        <v>4</v>
      </c>
      <c r="M74" s="851">
        <v>5542.48</v>
      </c>
    </row>
    <row r="75" spans="1:13" ht="14.45" customHeight="1" x14ac:dyDescent="0.2">
      <c r="A75" s="832" t="s">
        <v>2243</v>
      </c>
      <c r="B75" s="833" t="s">
        <v>1814</v>
      </c>
      <c r="C75" s="833" t="s">
        <v>1815</v>
      </c>
      <c r="D75" s="833" t="s">
        <v>771</v>
      </c>
      <c r="E75" s="833" t="s">
        <v>1816</v>
      </c>
      <c r="F75" s="850"/>
      <c r="G75" s="850"/>
      <c r="H75" s="838">
        <v>0</v>
      </c>
      <c r="I75" s="850">
        <v>3</v>
      </c>
      <c r="J75" s="850">
        <v>6928.08</v>
      </c>
      <c r="K75" s="838">
        <v>1</v>
      </c>
      <c r="L75" s="850">
        <v>3</v>
      </c>
      <c r="M75" s="851">
        <v>6928.08</v>
      </c>
    </row>
    <row r="76" spans="1:13" ht="14.45" customHeight="1" x14ac:dyDescent="0.2">
      <c r="A76" s="832" t="s">
        <v>2243</v>
      </c>
      <c r="B76" s="833" t="s">
        <v>1814</v>
      </c>
      <c r="C76" s="833" t="s">
        <v>1819</v>
      </c>
      <c r="D76" s="833" t="s">
        <v>765</v>
      </c>
      <c r="E76" s="833" t="s">
        <v>1820</v>
      </c>
      <c r="F76" s="850"/>
      <c r="G76" s="850"/>
      <c r="H76" s="838">
        <v>0</v>
      </c>
      <c r="I76" s="850">
        <v>2</v>
      </c>
      <c r="J76" s="850">
        <v>736.32</v>
      </c>
      <c r="K76" s="838">
        <v>1</v>
      </c>
      <c r="L76" s="850">
        <v>2</v>
      </c>
      <c r="M76" s="851">
        <v>736.32</v>
      </c>
    </row>
    <row r="77" spans="1:13" ht="14.45" customHeight="1" x14ac:dyDescent="0.2">
      <c r="A77" s="832" t="s">
        <v>2243</v>
      </c>
      <c r="B77" s="833" t="s">
        <v>1814</v>
      </c>
      <c r="C77" s="833" t="s">
        <v>1821</v>
      </c>
      <c r="D77" s="833" t="s">
        <v>765</v>
      </c>
      <c r="E77" s="833" t="s">
        <v>1822</v>
      </c>
      <c r="F77" s="850"/>
      <c r="G77" s="850"/>
      <c r="H77" s="838">
        <v>0</v>
      </c>
      <c r="I77" s="850">
        <v>108</v>
      </c>
      <c r="J77" s="850">
        <v>79523.640000000014</v>
      </c>
      <c r="K77" s="838">
        <v>1</v>
      </c>
      <c r="L77" s="850">
        <v>108</v>
      </c>
      <c r="M77" s="851">
        <v>79523.640000000014</v>
      </c>
    </row>
    <row r="78" spans="1:13" ht="14.45" customHeight="1" x14ac:dyDescent="0.2">
      <c r="A78" s="832" t="s">
        <v>2243</v>
      </c>
      <c r="B78" s="833" t="s">
        <v>1814</v>
      </c>
      <c r="C78" s="833" t="s">
        <v>1825</v>
      </c>
      <c r="D78" s="833" t="s">
        <v>765</v>
      </c>
      <c r="E78" s="833" t="s">
        <v>1826</v>
      </c>
      <c r="F78" s="850"/>
      <c r="G78" s="850"/>
      <c r="H78" s="838">
        <v>0</v>
      </c>
      <c r="I78" s="850">
        <v>22</v>
      </c>
      <c r="J78" s="850">
        <v>10799.58</v>
      </c>
      <c r="K78" s="838">
        <v>1</v>
      </c>
      <c r="L78" s="850">
        <v>22</v>
      </c>
      <c r="M78" s="851">
        <v>10799.58</v>
      </c>
    </row>
    <row r="79" spans="1:13" ht="14.45" customHeight="1" x14ac:dyDescent="0.2">
      <c r="A79" s="832" t="s">
        <v>2243</v>
      </c>
      <c r="B79" s="833" t="s">
        <v>1814</v>
      </c>
      <c r="C79" s="833" t="s">
        <v>1823</v>
      </c>
      <c r="D79" s="833" t="s">
        <v>765</v>
      </c>
      <c r="E79" s="833" t="s">
        <v>1824</v>
      </c>
      <c r="F79" s="850"/>
      <c r="G79" s="850"/>
      <c r="H79" s="838">
        <v>0</v>
      </c>
      <c r="I79" s="850">
        <v>7</v>
      </c>
      <c r="J79" s="850">
        <v>8082.76</v>
      </c>
      <c r="K79" s="838">
        <v>1</v>
      </c>
      <c r="L79" s="850">
        <v>7</v>
      </c>
      <c r="M79" s="851">
        <v>8082.76</v>
      </c>
    </row>
    <row r="80" spans="1:13" ht="14.45" customHeight="1" x14ac:dyDescent="0.2">
      <c r="A80" s="832" t="s">
        <v>2243</v>
      </c>
      <c r="B80" s="833" t="s">
        <v>1814</v>
      </c>
      <c r="C80" s="833" t="s">
        <v>1817</v>
      </c>
      <c r="D80" s="833" t="s">
        <v>765</v>
      </c>
      <c r="E80" s="833" t="s">
        <v>1818</v>
      </c>
      <c r="F80" s="850"/>
      <c r="G80" s="850"/>
      <c r="H80" s="838">
        <v>0</v>
      </c>
      <c r="I80" s="850">
        <v>10</v>
      </c>
      <c r="J80" s="850">
        <v>9237.4</v>
      </c>
      <c r="K80" s="838">
        <v>1</v>
      </c>
      <c r="L80" s="850">
        <v>10</v>
      </c>
      <c r="M80" s="851">
        <v>9237.4</v>
      </c>
    </row>
    <row r="81" spans="1:13" ht="14.45" customHeight="1" x14ac:dyDescent="0.2">
      <c r="A81" s="832" t="s">
        <v>2243</v>
      </c>
      <c r="B81" s="833" t="s">
        <v>1865</v>
      </c>
      <c r="C81" s="833" t="s">
        <v>3255</v>
      </c>
      <c r="D81" s="833" t="s">
        <v>2062</v>
      </c>
      <c r="E81" s="833" t="s">
        <v>3256</v>
      </c>
      <c r="F81" s="850"/>
      <c r="G81" s="850"/>
      <c r="H81" s="838">
        <v>0</v>
      </c>
      <c r="I81" s="850">
        <v>1</v>
      </c>
      <c r="J81" s="850">
        <v>32.869999999999997</v>
      </c>
      <c r="K81" s="838">
        <v>1</v>
      </c>
      <c r="L81" s="850">
        <v>1</v>
      </c>
      <c r="M81" s="851">
        <v>32.869999999999997</v>
      </c>
    </row>
    <row r="82" spans="1:13" ht="14.45" customHeight="1" x14ac:dyDescent="0.2">
      <c r="A82" s="832" t="s">
        <v>2243</v>
      </c>
      <c r="B82" s="833" t="s">
        <v>1990</v>
      </c>
      <c r="C82" s="833" t="s">
        <v>1991</v>
      </c>
      <c r="D82" s="833" t="s">
        <v>1013</v>
      </c>
      <c r="E82" s="833" t="s">
        <v>1992</v>
      </c>
      <c r="F82" s="850"/>
      <c r="G82" s="850"/>
      <c r="H82" s="838">
        <v>0</v>
      </c>
      <c r="I82" s="850">
        <v>2</v>
      </c>
      <c r="J82" s="850">
        <v>308.72000000000003</v>
      </c>
      <c r="K82" s="838">
        <v>1</v>
      </c>
      <c r="L82" s="850">
        <v>2</v>
      </c>
      <c r="M82" s="851">
        <v>308.72000000000003</v>
      </c>
    </row>
    <row r="83" spans="1:13" ht="14.45" customHeight="1" x14ac:dyDescent="0.2">
      <c r="A83" s="832" t="s">
        <v>2243</v>
      </c>
      <c r="B83" s="833" t="s">
        <v>1990</v>
      </c>
      <c r="C83" s="833" t="s">
        <v>1993</v>
      </c>
      <c r="D83" s="833" t="s">
        <v>1994</v>
      </c>
      <c r="E83" s="833" t="s">
        <v>1995</v>
      </c>
      <c r="F83" s="850"/>
      <c r="G83" s="850"/>
      <c r="H83" s="838">
        <v>0</v>
      </c>
      <c r="I83" s="850">
        <v>1</v>
      </c>
      <c r="J83" s="850">
        <v>149.52000000000001</v>
      </c>
      <c r="K83" s="838">
        <v>1</v>
      </c>
      <c r="L83" s="850">
        <v>1</v>
      </c>
      <c r="M83" s="851">
        <v>149.52000000000001</v>
      </c>
    </row>
    <row r="84" spans="1:13" ht="14.45" customHeight="1" x14ac:dyDescent="0.2">
      <c r="A84" s="832" t="s">
        <v>2243</v>
      </c>
      <c r="B84" s="833" t="s">
        <v>1990</v>
      </c>
      <c r="C84" s="833" t="s">
        <v>2836</v>
      </c>
      <c r="D84" s="833" t="s">
        <v>1013</v>
      </c>
      <c r="E84" s="833" t="s">
        <v>1992</v>
      </c>
      <c r="F84" s="850">
        <v>3</v>
      </c>
      <c r="G84" s="850">
        <v>463.08000000000004</v>
      </c>
      <c r="H84" s="838">
        <v>1</v>
      </c>
      <c r="I84" s="850"/>
      <c r="J84" s="850"/>
      <c r="K84" s="838">
        <v>0</v>
      </c>
      <c r="L84" s="850">
        <v>3</v>
      </c>
      <c r="M84" s="851">
        <v>463.08000000000004</v>
      </c>
    </row>
    <row r="85" spans="1:13" ht="14.45" customHeight="1" x14ac:dyDescent="0.2">
      <c r="A85" s="832" t="s">
        <v>2243</v>
      </c>
      <c r="B85" s="833" t="s">
        <v>1879</v>
      </c>
      <c r="C85" s="833" t="s">
        <v>1880</v>
      </c>
      <c r="D85" s="833" t="s">
        <v>989</v>
      </c>
      <c r="E85" s="833" t="s">
        <v>1029</v>
      </c>
      <c r="F85" s="850"/>
      <c r="G85" s="850"/>
      <c r="H85" s="838">
        <v>0</v>
      </c>
      <c r="I85" s="850">
        <v>1</v>
      </c>
      <c r="J85" s="850">
        <v>170.52</v>
      </c>
      <c r="K85" s="838">
        <v>1</v>
      </c>
      <c r="L85" s="850">
        <v>1</v>
      </c>
      <c r="M85" s="851">
        <v>170.52</v>
      </c>
    </row>
    <row r="86" spans="1:13" ht="14.45" customHeight="1" x14ac:dyDescent="0.2">
      <c r="A86" s="832" t="s">
        <v>2243</v>
      </c>
      <c r="B86" s="833" t="s">
        <v>2095</v>
      </c>
      <c r="C86" s="833" t="s">
        <v>3625</v>
      </c>
      <c r="D86" s="833" t="s">
        <v>2097</v>
      </c>
      <c r="E86" s="833" t="s">
        <v>3626</v>
      </c>
      <c r="F86" s="850"/>
      <c r="G86" s="850"/>
      <c r="H86" s="838">
        <v>0</v>
      </c>
      <c r="I86" s="850">
        <v>3</v>
      </c>
      <c r="J86" s="850">
        <v>140.97</v>
      </c>
      <c r="K86" s="838">
        <v>1</v>
      </c>
      <c r="L86" s="850">
        <v>3</v>
      </c>
      <c r="M86" s="851">
        <v>140.97</v>
      </c>
    </row>
    <row r="87" spans="1:13" ht="14.45" customHeight="1" x14ac:dyDescent="0.2">
      <c r="A87" s="832" t="s">
        <v>2243</v>
      </c>
      <c r="B87" s="833" t="s">
        <v>1905</v>
      </c>
      <c r="C87" s="833" t="s">
        <v>1908</v>
      </c>
      <c r="D87" s="833" t="s">
        <v>874</v>
      </c>
      <c r="E87" s="833" t="s">
        <v>876</v>
      </c>
      <c r="F87" s="850"/>
      <c r="G87" s="850"/>
      <c r="H87" s="838"/>
      <c r="I87" s="850">
        <v>21</v>
      </c>
      <c r="J87" s="850">
        <v>0</v>
      </c>
      <c r="K87" s="838"/>
      <c r="L87" s="850">
        <v>21</v>
      </c>
      <c r="M87" s="851">
        <v>0</v>
      </c>
    </row>
    <row r="88" spans="1:13" ht="14.45" customHeight="1" x14ac:dyDescent="0.2">
      <c r="A88" s="832" t="s">
        <v>2243</v>
      </c>
      <c r="B88" s="833" t="s">
        <v>1905</v>
      </c>
      <c r="C88" s="833" t="s">
        <v>1906</v>
      </c>
      <c r="D88" s="833" t="s">
        <v>852</v>
      </c>
      <c r="E88" s="833" t="s">
        <v>855</v>
      </c>
      <c r="F88" s="850">
        <v>1</v>
      </c>
      <c r="G88" s="850">
        <v>0</v>
      </c>
      <c r="H88" s="838"/>
      <c r="I88" s="850"/>
      <c r="J88" s="850"/>
      <c r="K88" s="838"/>
      <c r="L88" s="850">
        <v>1</v>
      </c>
      <c r="M88" s="851">
        <v>0</v>
      </c>
    </row>
    <row r="89" spans="1:13" ht="14.45" customHeight="1" x14ac:dyDescent="0.2">
      <c r="A89" s="832" t="s">
        <v>2244</v>
      </c>
      <c r="B89" s="833" t="s">
        <v>1814</v>
      </c>
      <c r="C89" s="833" t="s">
        <v>1819</v>
      </c>
      <c r="D89" s="833" t="s">
        <v>765</v>
      </c>
      <c r="E89" s="833" t="s">
        <v>1820</v>
      </c>
      <c r="F89" s="850"/>
      <c r="G89" s="850"/>
      <c r="H89" s="838">
        <v>0</v>
      </c>
      <c r="I89" s="850">
        <v>1</v>
      </c>
      <c r="J89" s="850">
        <v>368.16</v>
      </c>
      <c r="K89" s="838">
        <v>1</v>
      </c>
      <c r="L89" s="850">
        <v>1</v>
      </c>
      <c r="M89" s="851">
        <v>368.16</v>
      </c>
    </row>
    <row r="90" spans="1:13" ht="14.45" customHeight="1" x14ac:dyDescent="0.2">
      <c r="A90" s="832" t="s">
        <v>2244</v>
      </c>
      <c r="B90" s="833" t="s">
        <v>1814</v>
      </c>
      <c r="C90" s="833" t="s">
        <v>1821</v>
      </c>
      <c r="D90" s="833" t="s">
        <v>765</v>
      </c>
      <c r="E90" s="833" t="s">
        <v>1822</v>
      </c>
      <c r="F90" s="850"/>
      <c r="G90" s="850"/>
      <c r="H90" s="838">
        <v>0</v>
      </c>
      <c r="I90" s="850">
        <v>191</v>
      </c>
      <c r="J90" s="850">
        <v>140639.03</v>
      </c>
      <c r="K90" s="838">
        <v>1</v>
      </c>
      <c r="L90" s="850">
        <v>191</v>
      </c>
      <c r="M90" s="851">
        <v>140639.03</v>
      </c>
    </row>
    <row r="91" spans="1:13" ht="14.45" customHeight="1" x14ac:dyDescent="0.2">
      <c r="A91" s="832" t="s">
        <v>2244</v>
      </c>
      <c r="B91" s="833" t="s">
        <v>1814</v>
      </c>
      <c r="C91" s="833" t="s">
        <v>1825</v>
      </c>
      <c r="D91" s="833" t="s">
        <v>765</v>
      </c>
      <c r="E91" s="833" t="s">
        <v>1826</v>
      </c>
      <c r="F91" s="850"/>
      <c r="G91" s="850"/>
      <c r="H91" s="838">
        <v>0</v>
      </c>
      <c r="I91" s="850">
        <v>28</v>
      </c>
      <c r="J91" s="850">
        <v>13744.92</v>
      </c>
      <c r="K91" s="838">
        <v>1</v>
      </c>
      <c r="L91" s="850">
        <v>28</v>
      </c>
      <c r="M91" s="851">
        <v>13744.92</v>
      </c>
    </row>
    <row r="92" spans="1:13" ht="14.45" customHeight="1" x14ac:dyDescent="0.2">
      <c r="A92" s="832" t="s">
        <v>2244</v>
      </c>
      <c r="B92" s="833" t="s">
        <v>1814</v>
      </c>
      <c r="C92" s="833" t="s">
        <v>1823</v>
      </c>
      <c r="D92" s="833" t="s">
        <v>765</v>
      </c>
      <c r="E92" s="833" t="s">
        <v>1824</v>
      </c>
      <c r="F92" s="850"/>
      <c r="G92" s="850"/>
      <c r="H92" s="838">
        <v>0</v>
      </c>
      <c r="I92" s="850">
        <v>11</v>
      </c>
      <c r="J92" s="850">
        <v>12701.48</v>
      </c>
      <c r="K92" s="838">
        <v>1</v>
      </c>
      <c r="L92" s="850">
        <v>11</v>
      </c>
      <c r="M92" s="851">
        <v>12701.48</v>
      </c>
    </row>
    <row r="93" spans="1:13" ht="14.45" customHeight="1" x14ac:dyDescent="0.2">
      <c r="A93" s="832" t="s">
        <v>2244</v>
      </c>
      <c r="B93" s="833" t="s">
        <v>1814</v>
      </c>
      <c r="C93" s="833" t="s">
        <v>1817</v>
      </c>
      <c r="D93" s="833" t="s">
        <v>765</v>
      </c>
      <c r="E93" s="833" t="s">
        <v>1818</v>
      </c>
      <c r="F93" s="850"/>
      <c r="G93" s="850"/>
      <c r="H93" s="838">
        <v>0</v>
      </c>
      <c r="I93" s="850">
        <v>49</v>
      </c>
      <c r="J93" s="850">
        <v>45263.26</v>
      </c>
      <c r="K93" s="838">
        <v>1</v>
      </c>
      <c r="L93" s="850">
        <v>49</v>
      </c>
      <c r="M93" s="851">
        <v>45263.26</v>
      </c>
    </row>
    <row r="94" spans="1:13" ht="14.45" customHeight="1" x14ac:dyDescent="0.2">
      <c r="A94" s="832" t="s">
        <v>2244</v>
      </c>
      <c r="B94" s="833" t="s">
        <v>1990</v>
      </c>
      <c r="C94" s="833" t="s">
        <v>1991</v>
      </c>
      <c r="D94" s="833" t="s">
        <v>1013</v>
      </c>
      <c r="E94" s="833" t="s">
        <v>1992</v>
      </c>
      <c r="F94" s="850"/>
      <c r="G94" s="850"/>
      <c r="H94" s="838">
        <v>0</v>
      </c>
      <c r="I94" s="850">
        <v>13</v>
      </c>
      <c r="J94" s="850">
        <v>2006.6800000000003</v>
      </c>
      <c r="K94" s="838">
        <v>1</v>
      </c>
      <c r="L94" s="850">
        <v>13</v>
      </c>
      <c r="M94" s="851">
        <v>2006.6800000000003</v>
      </c>
    </row>
    <row r="95" spans="1:13" ht="14.45" customHeight="1" x14ac:dyDescent="0.2">
      <c r="A95" s="832" t="s">
        <v>2244</v>
      </c>
      <c r="B95" s="833" t="s">
        <v>1990</v>
      </c>
      <c r="C95" s="833" t="s">
        <v>2836</v>
      </c>
      <c r="D95" s="833" t="s">
        <v>1013</v>
      </c>
      <c r="E95" s="833" t="s">
        <v>1992</v>
      </c>
      <c r="F95" s="850">
        <v>2</v>
      </c>
      <c r="G95" s="850">
        <v>308.72000000000003</v>
      </c>
      <c r="H95" s="838">
        <v>1</v>
      </c>
      <c r="I95" s="850"/>
      <c r="J95" s="850"/>
      <c r="K95" s="838">
        <v>0</v>
      </c>
      <c r="L95" s="850">
        <v>2</v>
      </c>
      <c r="M95" s="851">
        <v>308.72000000000003</v>
      </c>
    </row>
    <row r="96" spans="1:13" ht="14.45" customHeight="1" x14ac:dyDescent="0.2">
      <c r="A96" s="832" t="s">
        <v>2244</v>
      </c>
      <c r="B96" s="833" t="s">
        <v>1879</v>
      </c>
      <c r="C96" s="833" t="s">
        <v>1880</v>
      </c>
      <c r="D96" s="833" t="s">
        <v>989</v>
      </c>
      <c r="E96" s="833" t="s">
        <v>1029</v>
      </c>
      <c r="F96" s="850"/>
      <c r="G96" s="850"/>
      <c r="H96" s="838">
        <v>0</v>
      </c>
      <c r="I96" s="850">
        <v>22</v>
      </c>
      <c r="J96" s="850">
        <v>3304.5600000000004</v>
      </c>
      <c r="K96" s="838">
        <v>1</v>
      </c>
      <c r="L96" s="850">
        <v>22</v>
      </c>
      <c r="M96" s="851">
        <v>3304.5600000000004</v>
      </c>
    </row>
    <row r="97" spans="1:13" ht="14.45" customHeight="1" x14ac:dyDescent="0.2">
      <c r="A97" s="832" t="s">
        <v>2244</v>
      </c>
      <c r="B97" s="833" t="s">
        <v>2095</v>
      </c>
      <c r="C97" s="833" t="s">
        <v>2096</v>
      </c>
      <c r="D97" s="833" t="s">
        <v>2097</v>
      </c>
      <c r="E97" s="833" t="s">
        <v>2098</v>
      </c>
      <c r="F97" s="850"/>
      <c r="G97" s="850"/>
      <c r="H97" s="838">
        <v>0</v>
      </c>
      <c r="I97" s="850">
        <v>1</v>
      </c>
      <c r="J97" s="850">
        <v>70.48</v>
      </c>
      <c r="K97" s="838">
        <v>1</v>
      </c>
      <c r="L97" s="850">
        <v>1</v>
      </c>
      <c r="M97" s="851">
        <v>70.48</v>
      </c>
    </row>
    <row r="98" spans="1:13" ht="14.45" customHeight="1" x14ac:dyDescent="0.2">
      <c r="A98" s="832" t="s">
        <v>2244</v>
      </c>
      <c r="B98" s="833" t="s">
        <v>1905</v>
      </c>
      <c r="C98" s="833" t="s">
        <v>1908</v>
      </c>
      <c r="D98" s="833" t="s">
        <v>874</v>
      </c>
      <c r="E98" s="833" t="s">
        <v>876</v>
      </c>
      <c r="F98" s="850"/>
      <c r="G98" s="850"/>
      <c r="H98" s="838"/>
      <c r="I98" s="850">
        <v>119</v>
      </c>
      <c r="J98" s="850">
        <v>0</v>
      </c>
      <c r="K98" s="838"/>
      <c r="L98" s="850">
        <v>119</v>
      </c>
      <c r="M98" s="851">
        <v>0</v>
      </c>
    </row>
    <row r="99" spans="1:13" ht="14.45" customHeight="1" x14ac:dyDescent="0.2">
      <c r="A99" s="832" t="s">
        <v>2244</v>
      </c>
      <c r="B99" s="833" t="s">
        <v>1905</v>
      </c>
      <c r="C99" s="833" t="s">
        <v>1909</v>
      </c>
      <c r="D99" s="833" t="s">
        <v>874</v>
      </c>
      <c r="E99" s="833" t="s">
        <v>1910</v>
      </c>
      <c r="F99" s="850"/>
      <c r="G99" s="850"/>
      <c r="H99" s="838">
        <v>0</v>
      </c>
      <c r="I99" s="850">
        <v>1</v>
      </c>
      <c r="J99" s="850">
        <v>76.86</v>
      </c>
      <c r="K99" s="838">
        <v>1</v>
      </c>
      <c r="L99" s="850">
        <v>1</v>
      </c>
      <c r="M99" s="851">
        <v>76.86</v>
      </c>
    </row>
    <row r="100" spans="1:13" ht="14.45" customHeight="1" x14ac:dyDescent="0.2">
      <c r="A100" s="832" t="s">
        <v>2245</v>
      </c>
      <c r="B100" s="833" t="s">
        <v>1797</v>
      </c>
      <c r="C100" s="833" t="s">
        <v>2824</v>
      </c>
      <c r="D100" s="833" t="s">
        <v>2825</v>
      </c>
      <c r="E100" s="833" t="s">
        <v>1799</v>
      </c>
      <c r="F100" s="850">
        <v>2</v>
      </c>
      <c r="G100" s="850">
        <v>163.88</v>
      </c>
      <c r="H100" s="838">
        <v>1</v>
      </c>
      <c r="I100" s="850"/>
      <c r="J100" s="850"/>
      <c r="K100" s="838">
        <v>0</v>
      </c>
      <c r="L100" s="850">
        <v>2</v>
      </c>
      <c r="M100" s="851">
        <v>163.88</v>
      </c>
    </row>
    <row r="101" spans="1:13" ht="14.45" customHeight="1" x14ac:dyDescent="0.2">
      <c r="A101" s="832" t="s">
        <v>2245</v>
      </c>
      <c r="B101" s="833" t="s">
        <v>1834</v>
      </c>
      <c r="C101" s="833" t="s">
        <v>2821</v>
      </c>
      <c r="D101" s="833" t="s">
        <v>1347</v>
      </c>
      <c r="E101" s="833" t="s">
        <v>2822</v>
      </c>
      <c r="F101" s="850"/>
      <c r="G101" s="850"/>
      <c r="H101" s="838"/>
      <c r="I101" s="850">
        <v>1</v>
      </c>
      <c r="J101" s="850">
        <v>0</v>
      </c>
      <c r="K101" s="838"/>
      <c r="L101" s="850">
        <v>1</v>
      </c>
      <c r="M101" s="851">
        <v>0</v>
      </c>
    </row>
    <row r="102" spans="1:13" ht="14.45" customHeight="1" x14ac:dyDescent="0.2">
      <c r="A102" s="832" t="s">
        <v>2245</v>
      </c>
      <c r="B102" s="833" t="s">
        <v>1990</v>
      </c>
      <c r="C102" s="833" t="s">
        <v>1991</v>
      </c>
      <c r="D102" s="833" t="s">
        <v>1013</v>
      </c>
      <c r="E102" s="833" t="s">
        <v>1992</v>
      </c>
      <c r="F102" s="850"/>
      <c r="G102" s="850"/>
      <c r="H102" s="838">
        <v>0</v>
      </c>
      <c r="I102" s="850">
        <v>12</v>
      </c>
      <c r="J102" s="850">
        <v>1852.3200000000002</v>
      </c>
      <c r="K102" s="838">
        <v>1</v>
      </c>
      <c r="L102" s="850">
        <v>12</v>
      </c>
      <c r="M102" s="851">
        <v>1852.3200000000002</v>
      </c>
    </row>
    <row r="103" spans="1:13" ht="14.45" customHeight="1" x14ac:dyDescent="0.2">
      <c r="A103" s="832" t="s">
        <v>2245</v>
      </c>
      <c r="B103" s="833" t="s">
        <v>1990</v>
      </c>
      <c r="C103" s="833" t="s">
        <v>2836</v>
      </c>
      <c r="D103" s="833" t="s">
        <v>1013</v>
      </c>
      <c r="E103" s="833" t="s">
        <v>1992</v>
      </c>
      <c r="F103" s="850">
        <v>2</v>
      </c>
      <c r="G103" s="850">
        <v>308.72000000000003</v>
      </c>
      <c r="H103" s="838">
        <v>1</v>
      </c>
      <c r="I103" s="850"/>
      <c r="J103" s="850"/>
      <c r="K103" s="838">
        <v>0</v>
      </c>
      <c r="L103" s="850">
        <v>2</v>
      </c>
      <c r="M103" s="851">
        <v>308.72000000000003</v>
      </c>
    </row>
    <row r="104" spans="1:13" ht="14.45" customHeight="1" x14ac:dyDescent="0.2">
      <c r="A104" s="832" t="s">
        <v>2245</v>
      </c>
      <c r="B104" s="833" t="s">
        <v>1879</v>
      </c>
      <c r="C104" s="833" t="s">
        <v>2793</v>
      </c>
      <c r="D104" s="833" t="s">
        <v>2794</v>
      </c>
      <c r="E104" s="833" t="s">
        <v>990</v>
      </c>
      <c r="F104" s="850">
        <v>2</v>
      </c>
      <c r="G104" s="850">
        <v>268.89999999999998</v>
      </c>
      <c r="H104" s="838">
        <v>1</v>
      </c>
      <c r="I104" s="850"/>
      <c r="J104" s="850"/>
      <c r="K104" s="838">
        <v>0</v>
      </c>
      <c r="L104" s="850">
        <v>2</v>
      </c>
      <c r="M104" s="851">
        <v>268.89999999999998</v>
      </c>
    </row>
    <row r="105" spans="1:13" ht="14.45" customHeight="1" x14ac:dyDescent="0.2">
      <c r="A105" s="832" t="s">
        <v>2245</v>
      </c>
      <c r="B105" s="833" t="s">
        <v>2095</v>
      </c>
      <c r="C105" s="833" t="s">
        <v>2812</v>
      </c>
      <c r="D105" s="833" t="s">
        <v>2813</v>
      </c>
      <c r="E105" s="833" t="s">
        <v>2814</v>
      </c>
      <c r="F105" s="850">
        <v>2</v>
      </c>
      <c r="G105" s="850">
        <v>140.96</v>
      </c>
      <c r="H105" s="838">
        <v>1</v>
      </c>
      <c r="I105" s="850"/>
      <c r="J105" s="850"/>
      <c r="K105" s="838">
        <v>0</v>
      </c>
      <c r="L105" s="850">
        <v>2</v>
      </c>
      <c r="M105" s="851">
        <v>140.96</v>
      </c>
    </row>
    <row r="106" spans="1:13" ht="14.45" customHeight="1" x14ac:dyDescent="0.2">
      <c r="A106" s="832" t="s">
        <v>2245</v>
      </c>
      <c r="B106" s="833" t="s">
        <v>1905</v>
      </c>
      <c r="C106" s="833" t="s">
        <v>1908</v>
      </c>
      <c r="D106" s="833" t="s">
        <v>874</v>
      </c>
      <c r="E106" s="833" t="s">
        <v>876</v>
      </c>
      <c r="F106" s="850"/>
      <c r="G106" s="850"/>
      <c r="H106" s="838"/>
      <c r="I106" s="850">
        <v>6</v>
      </c>
      <c r="J106" s="850">
        <v>0</v>
      </c>
      <c r="K106" s="838"/>
      <c r="L106" s="850">
        <v>6</v>
      </c>
      <c r="M106" s="851">
        <v>0</v>
      </c>
    </row>
    <row r="107" spans="1:13" ht="14.45" customHeight="1" x14ac:dyDescent="0.2">
      <c r="A107" s="832" t="s">
        <v>2245</v>
      </c>
      <c r="B107" s="833" t="s">
        <v>1913</v>
      </c>
      <c r="C107" s="833" t="s">
        <v>2806</v>
      </c>
      <c r="D107" s="833" t="s">
        <v>1915</v>
      </c>
      <c r="E107" s="833" t="s">
        <v>2807</v>
      </c>
      <c r="F107" s="850"/>
      <c r="G107" s="850"/>
      <c r="H107" s="838">
        <v>0</v>
      </c>
      <c r="I107" s="850">
        <v>1</v>
      </c>
      <c r="J107" s="850">
        <v>339.47</v>
      </c>
      <c r="K107" s="838">
        <v>1</v>
      </c>
      <c r="L107" s="850">
        <v>1</v>
      </c>
      <c r="M107" s="851">
        <v>339.47</v>
      </c>
    </row>
    <row r="108" spans="1:13" ht="14.45" customHeight="1" x14ac:dyDescent="0.2">
      <c r="A108" s="832" t="s">
        <v>2245</v>
      </c>
      <c r="B108" s="833" t="s">
        <v>1913</v>
      </c>
      <c r="C108" s="833" t="s">
        <v>1914</v>
      </c>
      <c r="D108" s="833" t="s">
        <v>1915</v>
      </c>
      <c r="E108" s="833" t="s">
        <v>1916</v>
      </c>
      <c r="F108" s="850"/>
      <c r="G108" s="850"/>
      <c r="H108" s="838">
        <v>0</v>
      </c>
      <c r="I108" s="850">
        <v>2</v>
      </c>
      <c r="J108" s="850">
        <v>339.46</v>
      </c>
      <c r="K108" s="838">
        <v>1</v>
      </c>
      <c r="L108" s="850">
        <v>2</v>
      </c>
      <c r="M108" s="851">
        <v>339.46</v>
      </c>
    </row>
    <row r="109" spans="1:13" ht="14.45" customHeight="1" x14ac:dyDescent="0.2">
      <c r="A109" s="832" t="s">
        <v>2245</v>
      </c>
      <c r="B109" s="833" t="s">
        <v>1925</v>
      </c>
      <c r="C109" s="833" t="s">
        <v>2777</v>
      </c>
      <c r="D109" s="833" t="s">
        <v>2778</v>
      </c>
      <c r="E109" s="833" t="s">
        <v>1929</v>
      </c>
      <c r="F109" s="850">
        <v>2</v>
      </c>
      <c r="G109" s="850">
        <v>0</v>
      </c>
      <c r="H109" s="838"/>
      <c r="I109" s="850"/>
      <c r="J109" s="850"/>
      <c r="K109" s="838"/>
      <c r="L109" s="850">
        <v>2</v>
      </c>
      <c r="M109" s="851">
        <v>0</v>
      </c>
    </row>
    <row r="110" spans="1:13" ht="14.45" customHeight="1" x14ac:dyDescent="0.2">
      <c r="A110" s="832" t="s">
        <v>2245</v>
      </c>
      <c r="B110" s="833" t="s">
        <v>2024</v>
      </c>
      <c r="C110" s="833" t="s">
        <v>2025</v>
      </c>
      <c r="D110" s="833" t="s">
        <v>690</v>
      </c>
      <c r="E110" s="833" t="s">
        <v>691</v>
      </c>
      <c r="F110" s="850"/>
      <c r="G110" s="850"/>
      <c r="H110" s="838">
        <v>0</v>
      </c>
      <c r="I110" s="850">
        <v>2</v>
      </c>
      <c r="J110" s="850">
        <v>264</v>
      </c>
      <c r="K110" s="838">
        <v>1</v>
      </c>
      <c r="L110" s="850">
        <v>2</v>
      </c>
      <c r="M110" s="851">
        <v>264</v>
      </c>
    </row>
    <row r="111" spans="1:13" ht="14.45" customHeight="1" x14ac:dyDescent="0.2">
      <c r="A111" s="832" t="s">
        <v>2246</v>
      </c>
      <c r="B111" s="833" t="s">
        <v>4312</v>
      </c>
      <c r="C111" s="833" t="s">
        <v>3773</v>
      </c>
      <c r="D111" s="833" t="s">
        <v>778</v>
      </c>
      <c r="E111" s="833" t="s">
        <v>3774</v>
      </c>
      <c r="F111" s="850">
        <v>1</v>
      </c>
      <c r="G111" s="850">
        <v>32.25</v>
      </c>
      <c r="H111" s="838">
        <v>1</v>
      </c>
      <c r="I111" s="850"/>
      <c r="J111" s="850"/>
      <c r="K111" s="838">
        <v>0</v>
      </c>
      <c r="L111" s="850">
        <v>1</v>
      </c>
      <c r="M111" s="851">
        <v>32.25</v>
      </c>
    </row>
    <row r="112" spans="1:13" ht="14.45" customHeight="1" x14ac:dyDescent="0.2">
      <c r="A112" s="832" t="s">
        <v>2246</v>
      </c>
      <c r="B112" s="833" t="s">
        <v>4312</v>
      </c>
      <c r="C112" s="833" t="s">
        <v>3674</v>
      </c>
      <c r="D112" s="833" t="s">
        <v>778</v>
      </c>
      <c r="E112" s="833" t="s">
        <v>3675</v>
      </c>
      <c r="F112" s="850">
        <v>2</v>
      </c>
      <c r="G112" s="850">
        <v>32.24</v>
      </c>
      <c r="H112" s="838">
        <v>1</v>
      </c>
      <c r="I112" s="850"/>
      <c r="J112" s="850"/>
      <c r="K112" s="838">
        <v>0</v>
      </c>
      <c r="L112" s="850">
        <v>2</v>
      </c>
      <c r="M112" s="851">
        <v>32.24</v>
      </c>
    </row>
    <row r="113" spans="1:13" ht="14.45" customHeight="1" x14ac:dyDescent="0.2">
      <c r="A113" s="832" t="s">
        <v>2246</v>
      </c>
      <c r="B113" s="833" t="s">
        <v>1814</v>
      </c>
      <c r="C113" s="833" t="s">
        <v>1821</v>
      </c>
      <c r="D113" s="833" t="s">
        <v>765</v>
      </c>
      <c r="E113" s="833" t="s">
        <v>1822</v>
      </c>
      <c r="F113" s="850"/>
      <c r="G113" s="850"/>
      <c r="H113" s="838">
        <v>0</v>
      </c>
      <c r="I113" s="850">
        <v>159</v>
      </c>
      <c r="J113" s="850">
        <v>117076.47000000002</v>
      </c>
      <c r="K113" s="838">
        <v>1</v>
      </c>
      <c r="L113" s="850">
        <v>159</v>
      </c>
      <c r="M113" s="851">
        <v>117076.47000000002</v>
      </c>
    </row>
    <row r="114" spans="1:13" ht="14.45" customHeight="1" x14ac:dyDescent="0.2">
      <c r="A114" s="832" t="s">
        <v>2246</v>
      </c>
      <c r="B114" s="833" t="s">
        <v>1814</v>
      </c>
      <c r="C114" s="833" t="s">
        <v>1825</v>
      </c>
      <c r="D114" s="833" t="s">
        <v>765</v>
      </c>
      <c r="E114" s="833" t="s">
        <v>1826</v>
      </c>
      <c r="F114" s="850"/>
      <c r="G114" s="850"/>
      <c r="H114" s="838">
        <v>0</v>
      </c>
      <c r="I114" s="850">
        <v>17</v>
      </c>
      <c r="J114" s="850">
        <v>8345.1299999999992</v>
      </c>
      <c r="K114" s="838">
        <v>1</v>
      </c>
      <c r="L114" s="850">
        <v>17</v>
      </c>
      <c r="M114" s="851">
        <v>8345.1299999999992</v>
      </c>
    </row>
    <row r="115" spans="1:13" ht="14.45" customHeight="1" x14ac:dyDescent="0.2">
      <c r="A115" s="832" t="s">
        <v>2246</v>
      </c>
      <c r="B115" s="833" t="s">
        <v>1814</v>
      </c>
      <c r="C115" s="833" t="s">
        <v>1823</v>
      </c>
      <c r="D115" s="833" t="s">
        <v>765</v>
      </c>
      <c r="E115" s="833" t="s">
        <v>1824</v>
      </c>
      <c r="F115" s="850"/>
      <c r="G115" s="850"/>
      <c r="H115" s="838">
        <v>0</v>
      </c>
      <c r="I115" s="850">
        <v>2</v>
      </c>
      <c r="J115" s="850">
        <v>2309.36</v>
      </c>
      <c r="K115" s="838">
        <v>1</v>
      </c>
      <c r="L115" s="850">
        <v>2</v>
      </c>
      <c r="M115" s="851">
        <v>2309.36</v>
      </c>
    </row>
    <row r="116" spans="1:13" ht="14.45" customHeight="1" x14ac:dyDescent="0.2">
      <c r="A116" s="832" t="s">
        <v>2246</v>
      </c>
      <c r="B116" s="833" t="s">
        <v>1814</v>
      </c>
      <c r="C116" s="833" t="s">
        <v>3422</v>
      </c>
      <c r="D116" s="833" t="s">
        <v>771</v>
      </c>
      <c r="E116" s="833" t="s">
        <v>3423</v>
      </c>
      <c r="F116" s="850"/>
      <c r="G116" s="850"/>
      <c r="H116" s="838">
        <v>0</v>
      </c>
      <c r="I116" s="850">
        <v>2</v>
      </c>
      <c r="J116" s="850">
        <v>554.24</v>
      </c>
      <c r="K116" s="838">
        <v>1</v>
      </c>
      <c r="L116" s="850">
        <v>2</v>
      </c>
      <c r="M116" s="851">
        <v>554.24</v>
      </c>
    </row>
    <row r="117" spans="1:13" ht="14.45" customHeight="1" x14ac:dyDescent="0.2">
      <c r="A117" s="832" t="s">
        <v>2246</v>
      </c>
      <c r="B117" s="833" t="s">
        <v>1814</v>
      </c>
      <c r="C117" s="833" t="s">
        <v>1817</v>
      </c>
      <c r="D117" s="833" t="s">
        <v>765</v>
      </c>
      <c r="E117" s="833" t="s">
        <v>1818</v>
      </c>
      <c r="F117" s="850"/>
      <c r="G117" s="850"/>
      <c r="H117" s="838">
        <v>0</v>
      </c>
      <c r="I117" s="850">
        <v>38</v>
      </c>
      <c r="J117" s="850">
        <v>35102.119999999995</v>
      </c>
      <c r="K117" s="838">
        <v>1</v>
      </c>
      <c r="L117" s="850">
        <v>38</v>
      </c>
      <c r="M117" s="851">
        <v>35102.119999999995</v>
      </c>
    </row>
    <row r="118" spans="1:13" ht="14.45" customHeight="1" x14ac:dyDescent="0.2">
      <c r="A118" s="832" t="s">
        <v>2246</v>
      </c>
      <c r="B118" s="833" t="s">
        <v>4313</v>
      </c>
      <c r="C118" s="833" t="s">
        <v>3891</v>
      </c>
      <c r="D118" s="833" t="s">
        <v>3892</v>
      </c>
      <c r="E118" s="833" t="s">
        <v>3893</v>
      </c>
      <c r="F118" s="850"/>
      <c r="G118" s="850"/>
      <c r="H118" s="838">
        <v>0</v>
      </c>
      <c r="I118" s="850">
        <v>1</v>
      </c>
      <c r="J118" s="850">
        <v>131.32</v>
      </c>
      <c r="K118" s="838">
        <v>1</v>
      </c>
      <c r="L118" s="850">
        <v>1</v>
      </c>
      <c r="M118" s="851">
        <v>131.32</v>
      </c>
    </row>
    <row r="119" spans="1:13" ht="14.45" customHeight="1" x14ac:dyDescent="0.2">
      <c r="A119" s="832" t="s">
        <v>2246</v>
      </c>
      <c r="B119" s="833" t="s">
        <v>1990</v>
      </c>
      <c r="C119" s="833" t="s">
        <v>1991</v>
      </c>
      <c r="D119" s="833" t="s">
        <v>1013</v>
      </c>
      <c r="E119" s="833" t="s">
        <v>1992</v>
      </c>
      <c r="F119" s="850"/>
      <c r="G119" s="850"/>
      <c r="H119" s="838">
        <v>0</v>
      </c>
      <c r="I119" s="850">
        <v>8</v>
      </c>
      <c r="J119" s="850">
        <v>1234.8800000000001</v>
      </c>
      <c r="K119" s="838">
        <v>1</v>
      </c>
      <c r="L119" s="850">
        <v>8</v>
      </c>
      <c r="M119" s="851">
        <v>1234.8800000000001</v>
      </c>
    </row>
    <row r="120" spans="1:13" ht="14.45" customHeight="1" x14ac:dyDescent="0.2">
      <c r="A120" s="832" t="s">
        <v>2246</v>
      </c>
      <c r="B120" s="833" t="s">
        <v>1990</v>
      </c>
      <c r="C120" s="833" t="s">
        <v>2836</v>
      </c>
      <c r="D120" s="833" t="s">
        <v>1013</v>
      </c>
      <c r="E120" s="833" t="s">
        <v>1992</v>
      </c>
      <c r="F120" s="850">
        <v>2</v>
      </c>
      <c r="G120" s="850">
        <v>308.72000000000003</v>
      </c>
      <c r="H120" s="838">
        <v>1</v>
      </c>
      <c r="I120" s="850"/>
      <c r="J120" s="850"/>
      <c r="K120" s="838">
        <v>0</v>
      </c>
      <c r="L120" s="850">
        <v>2</v>
      </c>
      <c r="M120" s="851">
        <v>308.72000000000003</v>
      </c>
    </row>
    <row r="121" spans="1:13" ht="14.45" customHeight="1" x14ac:dyDescent="0.2">
      <c r="A121" s="832" t="s">
        <v>2246</v>
      </c>
      <c r="B121" s="833" t="s">
        <v>1879</v>
      </c>
      <c r="C121" s="833" t="s">
        <v>1880</v>
      </c>
      <c r="D121" s="833" t="s">
        <v>989</v>
      </c>
      <c r="E121" s="833" t="s">
        <v>1029</v>
      </c>
      <c r="F121" s="850"/>
      <c r="G121" s="850"/>
      <c r="H121" s="838">
        <v>0</v>
      </c>
      <c r="I121" s="850">
        <v>15</v>
      </c>
      <c r="J121" s="850">
        <v>2036.44</v>
      </c>
      <c r="K121" s="838">
        <v>1</v>
      </c>
      <c r="L121" s="850">
        <v>15</v>
      </c>
      <c r="M121" s="851">
        <v>2036.44</v>
      </c>
    </row>
    <row r="122" spans="1:13" ht="14.45" customHeight="1" x14ac:dyDescent="0.2">
      <c r="A122" s="832" t="s">
        <v>2246</v>
      </c>
      <c r="B122" s="833" t="s">
        <v>2148</v>
      </c>
      <c r="C122" s="833" t="s">
        <v>3872</v>
      </c>
      <c r="D122" s="833" t="s">
        <v>2150</v>
      </c>
      <c r="E122" s="833" t="s">
        <v>3873</v>
      </c>
      <c r="F122" s="850">
        <v>1</v>
      </c>
      <c r="G122" s="850">
        <v>425.17</v>
      </c>
      <c r="H122" s="838">
        <v>1</v>
      </c>
      <c r="I122" s="850"/>
      <c r="J122" s="850"/>
      <c r="K122" s="838">
        <v>0</v>
      </c>
      <c r="L122" s="850">
        <v>1</v>
      </c>
      <c r="M122" s="851">
        <v>425.17</v>
      </c>
    </row>
    <row r="123" spans="1:13" ht="14.45" customHeight="1" x14ac:dyDescent="0.2">
      <c r="A123" s="832" t="s">
        <v>2246</v>
      </c>
      <c r="B123" s="833" t="s">
        <v>2095</v>
      </c>
      <c r="C123" s="833" t="s">
        <v>3771</v>
      </c>
      <c r="D123" s="833" t="s">
        <v>2434</v>
      </c>
      <c r="E123" s="833" t="s">
        <v>3772</v>
      </c>
      <c r="F123" s="850">
        <v>2</v>
      </c>
      <c r="G123" s="850">
        <v>469.88</v>
      </c>
      <c r="H123" s="838">
        <v>1</v>
      </c>
      <c r="I123" s="850"/>
      <c r="J123" s="850"/>
      <c r="K123" s="838">
        <v>0</v>
      </c>
      <c r="L123" s="850">
        <v>2</v>
      </c>
      <c r="M123" s="851">
        <v>469.88</v>
      </c>
    </row>
    <row r="124" spans="1:13" ht="14.45" customHeight="1" x14ac:dyDescent="0.2">
      <c r="A124" s="832" t="s">
        <v>2246</v>
      </c>
      <c r="B124" s="833" t="s">
        <v>1905</v>
      </c>
      <c r="C124" s="833" t="s">
        <v>1908</v>
      </c>
      <c r="D124" s="833" t="s">
        <v>874</v>
      </c>
      <c r="E124" s="833" t="s">
        <v>876</v>
      </c>
      <c r="F124" s="850"/>
      <c r="G124" s="850"/>
      <c r="H124" s="838"/>
      <c r="I124" s="850">
        <v>67</v>
      </c>
      <c r="J124" s="850">
        <v>0</v>
      </c>
      <c r="K124" s="838"/>
      <c r="L124" s="850">
        <v>67</v>
      </c>
      <c r="M124" s="851">
        <v>0</v>
      </c>
    </row>
    <row r="125" spans="1:13" ht="14.45" customHeight="1" x14ac:dyDescent="0.2">
      <c r="A125" s="832" t="s">
        <v>2246</v>
      </c>
      <c r="B125" s="833" t="s">
        <v>1905</v>
      </c>
      <c r="C125" s="833" t="s">
        <v>1906</v>
      </c>
      <c r="D125" s="833" t="s">
        <v>852</v>
      </c>
      <c r="E125" s="833" t="s">
        <v>855</v>
      </c>
      <c r="F125" s="850">
        <v>9</v>
      </c>
      <c r="G125" s="850">
        <v>0</v>
      </c>
      <c r="H125" s="838"/>
      <c r="I125" s="850"/>
      <c r="J125" s="850"/>
      <c r="K125" s="838"/>
      <c r="L125" s="850">
        <v>9</v>
      </c>
      <c r="M125" s="851">
        <v>0</v>
      </c>
    </row>
    <row r="126" spans="1:13" ht="14.45" customHeight="1" x14ac:dyDescent="0.2">
      <c r="A126" s="832" t="s">
        <v>2246</v>
      </c>
      <c r="B126" s="833" t="s">
        <v>1921</v>
      </c>
      <c r="C126" s="833" t="s">
        <v>1922</v>
      </c>
      <c r="D126" s="833" t="s">
        <v>1923</v>
      </c>
      <c r="E126" s="833" t="s">
        <v>1924</v>
      </c>
      <c r="F126" s="850"/>
      <c r="G126" s="850"/>
      <c r="H126" s="838">
        <v>0</v>
      </c>
      <c r="I126" s="850">
        <v>1</v>
      </c>
      <c r="J126" s="850">
        <v>11.71</v>
      </c>
      <c r="K126" s="838">
        <v>1</v>
      </c>
      <c r="L126" s="850">
        <v>1</v>
      </c>
      <c r="M126" s="851">
        <v>11.71</v>
      </c>
    </row>
    <row r="127" spans="1:13" ht="14.45" customHeight="1" x14ac:dyDescent="0.2">
      <c r="A127" s="832" t="s">
        <v>2247</v>
      </c>
      <c r="B127" s="833" t="s">
        <v>1814</v>
      </c>
      <c r="C127" s="833" t="s">
        <v>2296</v>
      </c>
      <c r="D127" s="833" t="s">
        <v>771</v>
      </c>
      <c r="E127" s="833" t="s">
        <v>2297</v>
      </c>
      <c r="F127" s="850"/>
      <c r="G127" s="850"/>
      <c r="H127" s="838">
        <v>0</v>
      </c>
      <c r="I127" s="850">
        <v>7</v>
      </c>
      <c r="J127" s="850">
        <v>9699.34</v>
      </c>
      <c r="K127" s="838">
        <v>1</v>
      </c>
      <c r="L127" s="850">
        <v>7</v>
      </c>
      <c r="M127" s="851">
        <v>9699.34</v>
      </c>
    </row>
    <row r="128" spans="1:13" ht="14.45" customHeight="1" x14ac:dyDescent="0.2">
      <c r="A128" s="832" t="s">
        <v>2247</v>
      </c>
      <c r="B128" s="833" t="s">
        <v>1814</v>
      </c>
      <c r="C128" s="833" t="s">
        <v>1819</v>
      </c>
      <c r="D128" s="833" t="s">
        <v>765</v>
      </c>
      <c r="E128" s="833" t="s">
        <v>1820</v>
      </c>
      <c r="F128" s="850"/>
      <c r="G128" s="850"/>
      <c r="H128" s="838">
        <v>0</v>
      </c>
      <c r="I128" s="850">
        <v>3</v>
      </c>
      <c r="J128" s="850">
        <v>1104.48</v>
      </c>
      <c r="K128" s="838">
        <v>1</v>
      </c>
      <c r="L128" s="850">
        <v>3</v>
      </c>
      <c r="M128" s="851">
        <v>1104.48</v>
      </c>
    </row>
    <row r="129" spans="1:13" ht="14.45" customHeight="1" x14ac:dyDescent="0.2">
      <c r="A129" s="832" t="s">
        <v>2247</v>
      </c>
      <c r="B129" s="833" t="s">
        <v>1814</v>
      </c>
      <c r="C129" s="833" t="s">
        <v>1821</v>
      </c>
      <c r="D129" s="833" t="s">
        <v>765</v>
      </c>
      <c r="E129" s="833" t="s">
        <v>1822</v>
      </c>
      <c r="F129" s="850"/>
      <c r="G129" s="850"/>
      <c r="H129" s="838">
        <v>0</v>
      </c>
      <c r="I129" s="850">
        <v>92</v>
      </c>
      <c r="J129" s="850">
        <v>67742.360000000015</v>
      </c>
      <c r="K129" s="838">
        <v>1</v>
      </c>
      <c r="L129" s="850">
        <v>92</v>
      </c>
      <c r="M129" s="851">
        <v>67742.360000000015</v>
      </c>
    </row>
    <row r="130" spans="1:13" ht="14.45" customHeight="1" x14ac:dyDescent="0.2">
      <c r="A130" s="832" t="s">
        <v>2247</v>
      </c>
      <c r="B130" s="833" t="s">
        <v>1814</v>
      </c>
      <c r="C130" s="833" t="s">
        <v>1825</v>
      </c>
      <c r="D130" s="833" t="s">
        <v>765</v>
      </c>
      <c r="E130" s="833" t="s">
        <v>1826</v>
      </c>
      <c r="F130" s="850"/>
      <c r="G130" s="850"/>
      <c r="H130" s="838">
        <v>0</v>
      </c>
      <c r="I130" s="850">
        <v>50</v>
      </c>
      <c r="J130" s="850">
        <v>24544.5</v>
      </c>
      <c r="K130" s="838">
        <v>1</v>
      </c>
      <c r="L130" s="850">
        <v>50</v>
      </c>
      <c r="M130" s="851">
        <v>24544.5</v>
      </c>
    </row>
    <row r="131" spans="1:13" ht="14.45" customHeight="1" x14ac:dyDescent="0.2">
      <c r="A131" s="832" t="s">
        <v>2247</v>
      </c>
      <c r="B131" s="833" t="s">
        <v>1814</v>
      </c>
      <c r="C131" s="833" t="s">
        <v>2944</v>
      </c>
      <c r="D131" s="833" t="s">
        <v>771</v>
      </c>
      <c r="E131" s="833" t="s">
        <v>2945</v>
      </c>
      <c r="F131" s="850"/>
      <c r="G131" s="850"/>
      <c r="H131" s="838">
        <v>0</v>
      </c>
      <c r="I131" s="850">
        <v>1</v>
      </c>
      <c r="J131" s="850">
        <v>1847.49</v>
      </c>
      <c r="K131" s="838">
        <v>1</v>
      </c>
      <c r="L131" s="850">
        <v>1</v>
      </c>
      <c r="M131" s="851">
        <v>1847.49</v>
      </c>
    </row>
    <row r="132" spans="1:13" ht="14.45" customHeight="1" x14ac:dyDescent="0.2">
      <c r="A132" s="832" t="s">
        <v>2247</v>
      </c>
      <c r="B132" s="833" t="s">
        <v>1814</v>
      </c>
      <c r="C132" s="833" t="s">
        <v>1823</v>
      </c>
      <c r="D132" s="833" t="s">
        <v>765</v>
      </c>
      <c r="E132" s="833" t="s">
        <v>1824</v>
      </c>
      <c r="F132" s="850"/>
      <c r="G132" s="850"/>
      <c r="H132" s="838">
        <v>0</v>
      </c>
      <c r="I132" s="850">
        <v>3</v>
      </c>
      <c r="J132" s="850">
        <v>3464.04</v>
      </c>
      <c r="K132" s="838">
        <v>1</v>
      </c>
      <c r="L132" s="850">
        <v>3</v>
      </c>
      <c r="M132" s="851">
        <v>3464.04</v>
      </c>
    </row>
    <row r="133" spans="1:13" ht="14.45" customHeight="1" x14ac:dyDescent="0.2">
      <c r="A133" s="832" t="s">
        <v>2247</v>
      </c>
      <c r="B133" s="833" t="s">
        <v>1814</v>
      </c>
      <c r="C133" s="833" t="s">
        <v>1817</v>
      </c>
      <c r="D133" s="833" t="s">
        <v>765</v>
      </c>
      <c r="E133" s="833" t="s">
        <v>1818</v>
      </c>
      <c r="F133" s="850"/>
      <c r="G133" s="850"/>
      <c r="H133" s="838">
        <v>0</v>
      </c>
      <c r="I133" s="850">
        <v>13</v>
      </c>
      <c r="J133" s="850">
        <v>12008.619999999999</v>
      </c>
      <c r="K133" s="838">
        <v>1</v>
      </c>
      <c r="L133" s="850">
        <v>13</v>
      </c>
      <c r="M133" s="851">
        <v>12008.619999999999</v>
      </c>
    </row>
    <row r="134" spans="1:13" ht="14.45" customHeight="1" x14ac:dyDescent="0.2">
      <c r="A134" s="832" t="s">
        <v>2247</v>
      </c>
      <c r="B134" s="833" t="s">
        <v>1990</v>
      </c>
      <c r="C134" s="833" t="s">
        <v>1991</v>
      </c>
      <c r="D134" s="833" t="s">
        <v>1013</v>
      </c>
      <c r="E134" s="833" t="s">
        <v>1992</v>
      </c>
      <c r="F134" s="850"/>
      <c r="G134" s="850"/>
      <c r="H134" s="838">
        <v>0</v>
      </c>
      <c r="I134" s="850">
        <v>11</v>
      </c>
      <c r="J134" s="850">
        <v>1697.96</v>
      </c>
      <c r="K134" s="838">
        <v>1</v>
      </c>
      <c r="L134" s="850">
        <v>11</v>
      </c>
      <c r="M134" s="851">
        <v>1697.96</v>
      </c>
    </row>
    <row r="135" spans="1:13" ht="14.45" customHeight="1" x14ac:dyDescent="0.2">
      <c r="A135" s="832" t="s">
        <v>2247</v>
      </c>
      <c r="B135" s="833" t="s">
        <v>1879</v>
      </c>
      <c r="C135" s="833" t="s">
        <v>2379</v>
      </c>
      <c r="D135" s="833" t="s">
        <v>989</v>
      </c>
      <c r="E135" s="833" t="s">
        <v>2380</v>
      </c>
      <c r="F135" s="850"/>
      <c r="G135" s="850"/>
      <c r="H135" s="838">
        <v>0</v>
      </c>
      <c r="I135" s="850">
        <v>3</v>
      </c>
      <c r="J135" s="850">
        <v>255.81</v>
      </c>
      <c r="K135" s="838">
        <v>1</v>
      </c>
      <c r="L135" s="850">
        <v>3</v>
      </c>
      <c r="M135" s="851">
        <v>255.81</v>
      </c>
    </row>
    <row r="136" spans="1:13" ht="14.45" customHeight="1" x14ac:dyDescent="0.2">
      <c r="A136" s="832" t="s">
        <v>2247</v>
      </c>
      <c r="B136" s="833" t="s">
        <v>1879</v>
      </c>
      <c r="C136" s="833" t="s">
        <v>1880</v>
      </c>
      <c r="D136" s="833" t="s">
        <v>989</v>
      </c>
      <c r="E136" s="833" t="s">
        <v>1029</v>
      </c>
      <c r="F136" s="850"/>
      <c r="G136" s="850"/>
      <c r="H136" s="838">
        <v>0</v>
      </c>
      <c r="I136" s="850">
        <v>21</v>
      </c>
      <c r="J136" s="850">
        <v>2910.6000000000004</v>
      </c>
      <c r="K136" s="838">
        <v>1</v>
      </c>
      <c r="L136" s="850">
        <v>21</v>
      </c>
      <c r="M136" s="851">
        <v>2910.6000000000004</v>
      </c>
    </row>
    <row r="137" spans="1:13" ht="14.45" customHeight="1" x14ac:dyDescent="0.2">
      <c r="A137" s="832" t="s">
        <v>2247</v>
      </c>
      <c r="B137" s="833" t="s">
        <v>2095</v>
      </c>
      <c r="C137" s="833" t="s">
        <v>2936</v>
      </c>
      <c r="D137" s="833" t="s">
        <v>2813</v>
      </c>
      <c r="E137" s="833" t="s">
        <v>2814</v>
      </c>
      <c r="F137" s="850">
        <v>2</v>
      </c>
      <c r="G137" s="850">
        <v>140.96</v>
      </c>
      <c r="H137" s="838">
        <v>1</v>
      </c>
      <c r="I137" s="850"/>
      <c r="J137" s="850"/>
      <c r="K137" s="838">
        <v>0</v>
      </c>
      <c r="L137" s="850">
        <v>2</v>
      </c>
      <c r="M137" s="851">
        <v>140.96</v>
      </c>
    </row>
    <row r="138" spans="1:13" ht="14.45" customHeight="1" x14ac:dyDescent="0.2">
      <c r="A138" s="832" t="s">
        <v>2247</v>
      </c>
      <c r="B138" s="833" t="s">
        <v>1905</v>
      </c>
      <c r="C138" s="833" t="s">
        <v>1908</v>
      </c>
      <c r="D138" s="833" t="s">
        <v>874</v>
      </c>
      <c r="E138" s="833" t="s">
        <v>876</v>
      </c>
      <c r="F138" s="850"/>
      <c r="G138" s="850"/>
      <c r="H138" s="838"/>
      <c r="I138" s="850">
        <v>69</v>
      </c>
      <c r="J138" s="850">
        <v>0</v>
      </c>
      <c r="K138" s="838"/>
      <c r="L138" s="850">
        <v>69</v>
      </c>
      <c r="M138" s="851">
        <v>0</v>
      </c>
    </row>
    <row r="139" spans="1:13" ht="14.45" customHeight="1" x14ac:dyDescent="0.2">
      <c r="A139" s="832" t="s">
        <v>2247</v>
      </c>
      <c r="B139" s="833" t="s">
        <v>4311</v>
      </c>
      <c r="C139" s="833" t="s">
        <v>2996</v>
      </c>
      <c r="D139" s="833" t="s">
        <v>2997</v>
      </c>
      <c r="E139" s="833" t="s">
        <v>2998</v>
      </c>
      <c r="F139" s="850">
        <v>2</v>
      </c>
      <c r="G139" s="850">
        <v>100.64</v>
      </c>
      <c r="H139" s="838">
        <v>1</v>
      </c>
      <c r="I139" s="850"/>
      <c r="J139" s="850"/>
      <c r="K139" s="838">
        <v>0</v>
      </c>
      <c r="L139" s="850">
        <v>2</v>
      </c>
      <c r="M139" s="851">
        <v>100.64</v>
      </c>
    </row>
    <row r="140" spans="1:13" ht="14.45" customHeight="1" x14ac:dyDescent="0.2">
      <c r="A140" s="832" t="s">
        <v>2247</v>
      </c>
      <c r="B140" s="833" t="s">
        <v>4311</v>
      </c>
      <c r="C140" s="833" t="s">
        <v>2668</v>
      </c>
      <c r="D140" s="833" t="s">
        <v>2460</v>
      </c>
      <c r="E140" s="833" t="s">
        <v>2669</v>
      </c>
      <c r="F140" s="850">
        <v>1</v>
      </c>
      <c r="G140" s="850">
        <v>150.94</v>
      </c>
      <c r="H140" s="838">
        <v>1</v>
      </c>
      <c r="I140" s="850"/>
      <c r="J140" s="850"/>
      <c r="K140" s="838">
        <v>0</v>
      </c>
      <c r="L140" s="850">
        <v>1</v>
      </c>
      <c r="M140" s="851">
        <v>150.94</v>
      </c>
    </row>
    <row r="141" spans="1:13" ht="14.45" customHeight="1" x14ac:dyDescent="0.2">
      <c r="A141" s="832" t="s">
        <v>2247</v>
      </c>
      <c r="B141" s="833" t="s">
        <v>4311</v>
      </c>
      <c r="C141" s="833" t="s">
        <v>3000</v>
      </c>
      <c r="D141" s="833" t="s">
        <v>3001</v>
      </c>
      <c r="E141" s="833" t="s">
        <v>3002</v>
      </c>
      <c r="F141" s="850">
        <v>2</v>
      </c>
      <c r="G141" s="850">
        <v>100.64</v>
      </c>
      <c r="H141" s="838">
        <v>1</v>
      </c>
      <c r="I141" s="850"/>
      <c r="J141" s="850"/>
      <c r="K141" s="838">
        <v>0</v>
      </c>
      <c r="L141" s="850">
        <v>2</v>
      </c>
      <c r="M141" s="851">
        <v>100.64</v>
      </c>
    </row>
    <row r="142" spans="1:13" ht="14.45" customHeight="1" x14ac:dyDescent="0.2">
      <c r="A142" s="832" t="s">
        <v>2247</v>
      </c>
      <c r="B142" s="833" t="s">
        <v>4314</v>
      </c>
      <c r="C142" s="833" t="s">
        <v>3003</v>
      </c>
      <c r="D142" s="833" t="s">
        <v>3004</v>
      </c>
      <c r="E142" s="833" t="s">
        <v>3005</v>
      </c>
      <c r="F142" s="850">
        <v>8</v>
      </c>
      <c r="G142" s="850">
        <v>0</v>
      </c>
      <c r="H142" s="838"/>
      <c r="I142" s="850"/>
      <c r="J142" s="850"/>
      <c r="K142" s="838"/>
      <c r="L142" s="850">
        <v>8</v>
      </c>
      <c r="M142" s="851">
        <v>0</v>
      </c>
    </row>
    <row r="143" spans="1:13" ht="14.45" customHeight="1" x14ac:dyDescent="0.2">
      <c r="A143" s="832" t="s">
        <v>2248</v>
      </c>
      <c r="B143" s="833" t="s">
        <v>1814</v>
      </c>
      <c r="C143" s="833" t="s">
        <v>2296</v>
      </c>
      <c r="D143" s="833" t="s">
        <v>771</v>
      </c>
      <c r="E143" s="833" t="s">
        <v>2297</v>
      </c>
      <c r="F143" s="850"/>
      <c r="G143" s="850"/>
      <c r="H143" s="838">
        <v>0</v>
      </c>
      <c r="I143" s="850">
        <v>2</v>
      </c>
      <c r="J143" s="850">
        <v>2771.24</v>
      </c>
      <c r="K143" s="838">
        <v>1</v>
      </c>
      <c r="L143" s="850">
        <v>2</v>
      </c>
      <c r="M143" s="851">
        <v>2771.24</v>
      </c>
    </row>
    <row r="144" spans="1:13" ht="14.45" customHeight="1" x14ac:dyDescent="0.2">
      <c r="A144" s="832" t="s">
        <v>2248</v>
      </c>
      <c r="B144" s="833" t="s">
        <v>1814</v>
      </c>
      <c r="C144" s="833" t="s">
        <v>1819</v>
      </c>
      <c r="D144" s="833" t="s">
        <v>765</v>
      </c>
      <c r="E144" s="833" t="s">
        <v>1820</v>
      </c>
      <c r="F144" s="850"/>
      <c r="G144" s="850"/>
      <c r="H144" s="838">
        <v>0</v>
      </c>
      <c r="I144" s="850">
        <v>3</v>
      </c>
      <c r="J144" s="850">
        <v>1104.48</v>
      </c>
      <c r="K144" s="838">
        <v>1</v>
      </c>
      <c r="L144" s="850">
        <v>3</v>
      </c>
      <c r="M144" s="851">
        <v>1104.48</v>
      </c>
    </row>
    <row r="145" spans="1:13" ht="14.45" customHeight="1" x14ac:dyDescent="0.2">
      <c r="A145" s="832" t="s">
        <v>2248</v>
      </c>
      <c r="B145" s="833" t="s">
        <v>1814</v>
      </c>
      <c r="C145" s="833" t="s">
        <v>1821</v>
      </c>
      <c r="D145" s="833" t="s">
        <v>765</v>
      </c>
      <c r="E145" s="833" t="s">
        <v>1822</v>
      </c>
      <c r="F145" s="850"/>
      <c r="G145" s="850"/>
      <c r="H145" s="838">
        <v>0</v>
      </c>
      <c r="I145" s="850">
        <v>28</v>
      </c>
      <c r="J145" s="850">
        <v>20617.240000000002</v>
      </c>
      <c r="K145" s="838">
        <v>1</v>
      </c>
      <c r="L145" s="850">
        <v>28</v>
      </c>
      <c r="M145" s="851">
        <v>20617.240000000002</v>
      </c>
    </row>
    <row r="146" spans="1:13" ht="14.45" customHeight="1" x14ac:dyDescent="0.2">
      <c r="A146" s="832" t="s">
        <v>2248</v>
      </c>
      <c r="B146" s="833" t="s">
        <v>1814</v>
      </c>
      <c r="C146" s="833" t="s">
        <v>1825</v>
      </c>
      <c r="D146" s="833" t="s">
        <v>765</v>
      </c>
      <c r="E146" s="833" t="s">
        <v>1826</v>
      </c>
      <c r="F146" s="850"/>
      <c r="G146" s="850"/>
      <c r="H146" s="838">
        <v>0</v>
      </c>
      <c r="I146" s="850">
        <v>11</v>
      </c>
      <c r="J146" s="850">
        <v>5399.79</v>
      </c>
      <c r="K146" s="838">
        <v>1</v>
      </c>
      <c r="L146" s="850">
        <v>11</v>
      </c>
      <c r="M146" s="851">
        <v>5399.79</v>
      </c>
    </row>
    <row r="147" spans="1:13" ht="14.45" customHeight="1" x14ac:dyDescent="0.2">
      <c r="A147" s="832" t="s">
        <v>2248</v>
      </c>
      <c r="B147" s="833" t="s">
        <v>1814</v>
      </c>
      <c r="C147" s="833" t="s">
        <v>1817</v>
      </c>
      <c r="D147" s="833" t="s">
        <v>765</v>
      </c>
      <c r="E147" s="833" t="s">
        <v>1818</v>
      </c>
      <c r="F147" s="850"/>
      <c r="G147" s="850"/>
      <c r="H147" s="838">
        <v>0</v>
      </c>
      <c r="I147" s="850">
        <v>3</v>
      </c>
      <c r="J147" s="850">
        <v>2771.2200000000003</v>
      </c>
      <c r="K147" s="838">
        <v>1</v>
      </c>
      <c r="L147" s="850">
        <v>3</v>
      </c>
      <c r="M147" s="851">
        <v>2771.2200000000003</v>
      </c>
    </row>
    <row r="148" spans="1:13" ht="14.45" customHeight="1" x14ac:dyDescent="0.2">
      <c r="A148" s="832" t="s">
        <v>2248</v>
      </c>
      <c r="B148" s="833" t="s">
        <v>1990</v>
      </c>
      <c r="C148" s="833" t="s">
        <v>3065</v>
      </c>
      <c r="D148" s="833" t="s">
        <v>3066</v>
      </c>
      <c r="E148" s="833" t="s">
        <v>3067</v>
      </c>
      <c r="F148" s="850">
        <v>2</v>
      </c>
      <c r="G148" s="850">
        <v>308.72000000000003</v>
      </c>
      <c r="H148" s="838">
        <v>1</v>
      </c>
      <c r="I148" s="850"/>
      <c r="J148" s="850"/>
      <c r="K148" s="838">
        <v>0</v>
      </c>
      <c r="L148" s="850">
        <v>2</v>
      </c>
      <c r="M148" s="851">
        <v>308.72000000000003</v>
      </c>
    </row>
    <row r="149" spans="1:13" ht="14.45" customHeight="1" x14ac:dyDescent="0.2">
      <c r="A149" s="832" t="s">
        <v>2248</v>
      </c>
      <c r="B149" s="833" t="s">
        <v>1990</v>
      </c>
      <c r="C149" s="833" t="s">
        <v>1991</v>
      </c>
      <c r="D149" s="833" t="s">
        <v>1013</v>
      </c>
      <c r="E149" s="833" t="s">
        <v>1992</v>
      </c>
      <c r="F149" s="850"/>
      <c r="G149" s="850"/>
      <c r="H149" s="838">
        <v>0</v>
      </c>
      <c r="I149" s="850">
        <v>4</v>
      </c>
      <c r="J149" s="850">
        <v>617.44000000000005</v>
      </c>
      <c r="K149" s="838">
        <v>1</v>
      </c>
      <c r="L149" s="850">
        <v>4</v>
      </c>
      <c r="M149" s="851">
        <v>617.44000000000005</v>
      </c>
    </row>
    <row r="150" spans="1:13" ht="14.45" customHeight="1" x14ac:dyDescent="0.2">
      <c r="A150" s="832" t="s">
        <v>2248</v>
      </c>
      <c r="B150" s="833" t="s">
        <v>1879</v>
      </c>
      <c r="C150" s="833" t="s">
        <v>1880</v>
      </c>
      <c r="D150" s="833" t="s">
        <v>989</v>
      </c>
      <c r="E150" s="833" t="s">
        <v>1029</v>
      </c>
      <c r="F150" s="850"/>
      <c r="G150" s="850"/>
      <c r="H150" s="838">
        <v>0</v>
      </c>
      <c r="I150" s="850">
        <v>2</v>
      </c>
      <c r="J150" s="850">
        <v>192.08</v>
      </c>
      <c r="K150" s="838">
        <v>1</v>
      </c>
      <c r="L150" s="850">
        <v>2</v>
      </c>
      <c r="M150" s="851">
        <v>192.08</v>
      </c>
    </row>
    <row r="151" spans="1:13" ht="14.45" customHeight="1" x14ac:dyDescent="0.2">
      <c r="A151" s="832" t="s">
        <v>2248</v>
      </c>
      <c r="B151" s="833" t="s">
        <v>2095</v>
      </c>
      <c r="C151" s="833" t="s">
        <v>2096</v>
      </c>
      <c r="D151" s="833" t="s">
        <v>2097</v>
      </c>
      <c r="E151" s="833" t="s">
        <v>2098</v>
      </c>
      <c r="F151" s="850"/>
      <c r="G151" s="850"/>
      <c r="H151" s="838">
        <v>0</v>
      </c>
      <c r="I151" s="850">
        <v>2</v>
      </c>
      <c r="J151" s="850">
        <v>140.96</v>
      </c>
      <c r="K151" s="838">
        <v>1</v>
      </c>
      <c r="L151" s="850">
        <v>2</v>
      </c>
      <c r="M151" s="851">
        <v>140.96</v>
      </c>
    </row>
    <row r="152" spans="1:13" ht="14.45" customHeight="1" x14ac:dyDescent="0.2">
      <c r="A152" s="832" t="s">
        <v>2248</v>
      </c>
      <c r="B152" s="833" t="s">
        <v>2095</v>
      </c>
      <c r="C152" s="833" t="s">
        <v>2431</v>
      </c>
      <c r="D152" s="833" t="s">
        <v>2097</v>
      </c>
      <c r="E152" s="833" t="s">
        <v>2432</v>
      </c>
      <c r="F152" s="850"/>
      <c r="G152" s="850"/>
      <c r="H152" s="838">
        <v>0</v>
      </c>
      <c r="I152" s="850">
        <v>1</v>
      </c>
      <c r="J152" s="850">
        <v>140.96</v>
      </c>
      <c r="K152" s="838">
        <v>1</v>
      </c>
      <c r="L152" s="850">
        <v>1</v>
      </c>
      <c r="M152" s="851">
        <v>140.96</v>
      </c>
    </row>
    <row r="153" spans="1:13" ht="14.45" customHeight="1" x14ac:dyDescent="0.2">
      <c r="A153" s="832" t="s">
        <v>2248</v>
      </c>
      <c r="B153" s="833" t="s">
        <v>1905</v>
      </c>
      <c r="C153" s="833" t="s">
        <v>1908</v>
      </c>
      <c r="D153" s="833" t="s">
        <v>874</v>
      </c>
      <c r="E153" s="833" t="s">
        <v>876</v>
      </c>
      <c r="F153" s="850"/>
      <c r="G153" s="850"/>
      <c r="H153" s="838"/>
      <c r="I153" s="850">
        <v>1</v>
      </c>
      <c r="J153" s="850">
        <v>0</v>
      </c>
      <c r="K153" s="838"/>
      <c r="L153" s="850">
        <v>1</v>
      </c>
      <c r="M153" s="851">
        <v>0</v>
      </c>
    </row>
    <row r="154" spans="1:13" ht="14.45" customHeight="1" x14ac:dyDescent="0.2">
      <c r="A154" s="832" t="s">
        <v>2249</v>
      </c>
      <c r="B154" s="833" t="s">
        <v>1797</v>
      </c>
      <c r="C154" s="833" t="s">
        <v>2039</v>
      </c>
      <c r="D154" s="833" t="s">
        <v>2040</v>
      </c>
      <c r="E154" s="833" t="s">
        <v>2041</v>
      </c>
      <c r="F154" s="850"/>
      <c r="G154" s="850"/>
      <c r="H154" s="838">
        <v>0</v>
      </c>
      <c r="I154" s="850">
        <v>2</v>
      </c>
      <c r="J154" s="850">
        <v>32.24</v>
      </c>
      <c r="K154" s="838">
        <v>1</v>
      </c>
      <c r="L154" s="850">
        <v>2</v>
      </c>
      <c r="M154" s="851">
        <v>32.24</v>
      </c>
    </row>
    <row r="155" spans="1:13" ht="14.45" customHeight="1" x14ac:dyDescent="0.2">
      <c r="A155" s="832" t="s">
        <v>2249</v>
      </c>
      <c r="B155" s="833" t="s">
        <v>1814</v>
      </c>
      <c r="C155" s="833" t="s">
        <v>1819</v>
      </c>
      <c r="D155" s="833" t="s">
        <v>765</v>
      </c>
      <c r="E155" s="833" t="s">
        <v>1820</v>
      </c>
      <c r="F155" s="850"/>
      <c r="G155" s="850"/>
      <c r="H155" s="838">
        <v>0</v>
      </c>
      <c r="I155" s="850">
        <v>7</v>
      </c>
      <c r="J155" s="850">
        <v>2577.12</v>
      </c>
      <c r="K155" s="838">
        <v>1</v>
      </c>
      <c r="L155" s="850">
        <v>7</v>
      </c>
      <c r="M155" s="851">
        <v>2577.12</v>
      </c>
    </row>
    <row r="156" spans="1:13" ht="14.45" customHeight="1" x14ac:dyDescent="0.2">
      <c r="A156" s="832" t="s">
        <v>2249</v>
      </c>
      <c r="B156" s="833" t="s">
        <v>1814</v>
      </c>
      <c r="C156" s="833" t="s">
        <v>1821</v>
      </c>
      <c r="D156" s="833" t="s">
        <v>765</v>
      </c>
      <c r="E156" s="833" t="s">
        <v>1822</v>
      </c>
      <c r="F156" s="850"/>
      <c r="G156" s="850"/>
      <c r="H156" s="838">
        <v>0</v>
      </c>
      <c r="I156" s="850">
        <v>1</v>
      </c>
      <c r="J156" s="850">
        <v>736.33</v>
      </c>
      <c r="K156" s="838">
        <v>1</v>
      </c>
      <c r="L156" s="850">
        <v>1</v>
      </c>
      <c r="M156" s="851">
        <v>736.33</v>
      </c>
    </row>
    <row r="157" spans="1:13" ht="14.45" customHeight="1" x14ac:dyDescent="0.2">
      <c r="A157" s="832" t="s">
        <v>2249</v>
      </c>
      <c r="B157" s="833" t="s">
        <v>1814</v>
      </c>
      <c r="C157" s="833" t="s">
        <v>1825</v>
      </c>
      <c r="D157" s="833" t="s">
        <v>765</v>
      </c>
      <c r="E157" s="833" t="s">
        <v>1826</v>
      </c>
      <c r="F157" s="850"/>
      <c r="G157" s="850"/>
      <c r="H157" s="838">
        <v>0</v>
      </c>
      <c r="I157" s="850">
        <v>4</v>
      </c>
      <c r="J157" s="850">
        <v>1963.56</v>
      </c>
      <c r="K157" s="838">
        <v>1</v>
      </c>
      <c r="L157" s="850">
        <v>4</v>
      </c>
      <c r="M157" s="851">
        <v>1963.56</v>
      </c>
    </row>
    <row r="158" spans="1:13" ht="14.45" customHeight="1" x14ac:dyDescent="0.2">
      <c r="A158" s="832" t="s">
        <v>2249</v>
      </c>
      <c r="B158" s="833" t="s">
        <v>1837</v>
      </c>
      <c r="C158" s="833" t="s">
        <v>3114</v>
      </c>
      <c r="D158" s="833" t="s">
        <v>3115</v>
      </c>
      <c r="E158" s="833" t="s">
        <v>3116</v>
      </c>
      <c r="F158" s="850">
        <v>1</v>
      </c>
      <c r="G158" s="850">
        <v>234.07</v>
      </c>
      <c r="H158" s="838">
        <v>1</v>
      </c>
      <c r="I158" s="850"/>
      <c r="J158" s="850"/>
      <c r="K158" s="838">
        <v>0</v>
      </c>
      <c r="L158" s="850">
        <v>1</v>
      </c>
      <c r="M158" s="851">
        <v>234.07</v>
      </c>
    </row>
    <row r="159" spans="1:13" ht="14.45" customHeight="1" x14ac:dyDescent="0.2">
      <c r="A159" s="832" t="s">
        <v>2249</v>
      </c>
      <c r="B159" s="833" t="s">
        <v>1837</v>
      </c>
      <c r="C159" s="833" t="s">
        <v>3117</v>
      </c>
      <c r="D159" s="833" t="s">
        <v>3115</v>
      </c>
      <c r="E159" s="833" t="s">
        <v>3118</v>
      </c>
      <c r="F159" s="850">
        <v>1</v>
      </c>
      <c r="G159" s="850">
        <v>70.23</v>
      </c>
      <c r="H159" s="838">
        <v>1</v>
      </c>
      <c r="I159" s="850"/>
      <c r="J159" s="850"/>
      <c r="K159" s="838">
        <v>0</v>
      </c>
      <c r="L159" s="850">
        <v>1</v>
      </c>
      <c r="M159" s="851">
        <v>70.23</v>
      </c>
    </row>
    <row r="160" spans="1:13" ht="14.45" customHeight="1" x14ac:dyDescent="0.2">
      <c r="A160" s="832" t="s">
        <v>2249</v>
      </c>
      <c r="B160" s="833" t="s">
        <v>1845</v>
      </c>
      <c r="C160" s="833" t="s">
        <v>3120</v>
      </c>
      <c r="D160" s="833" t="s">
        <v>907</v>
      </c>
      <c r="E160" s="833" t="s">
        <v>3121</v>
      </c>
      <c r="F160" s="850"/>
      <c r="G160" s="850"/>
      <c r="H160" s="838">
        <v>0</v>
      </c>
      <c r="I160" s="850">
        <v>6</v>
      </c>
      <c r="J160" s="850">
        <v>1558.28</v>
      </c>
      <c r="K160" s="838">
        <v>1</v>
      </c>
      <c r="L160" s="850">
        <v>6</v>
      </c>
      <c r="M160" s="851">
        <v>1558.28</v>
      </c>
    </row>
    <row r="161" spans="1:13" ht="14.45" customHeight="1" x14ac:dyDescent="0.2">
      <c r="A161" s="832" t="s">
        <v>2249</v>
      </c>
      <c r="B161" s="833" t="s">
        <v>1981</v>
      </c>
      <c r="C161" s="833" t="s">
        <v>3103</v>
      </c>
      <c r="D161" s="833" t="s">
        <v>3104</v>
      </c>
      <c r="E161" s="833" t="s">
        <v>691</v>
      </c>
      <c r="F161" s="850">
        <v>1</v>
      </c>
      <c r="G161" s="850">
        <v>117.71</v>
      </c>
      <c r="H161" s="838">
        <v>1</v>
      </c>
      <c r="I161" s="850"/>
      <c r="J161" s="850"/>
      <c r="K161" s="838">
        <v>0</v>
      </c>
      <c r="L161" s="850">
        <v>1</v>
      </c>
      <c r="M161" s="851">
        <v>117.71</v>
      </c>
    </row>
    <row r="162" spans="1:13" ht="14.45" customHeight="1" x14ac:dyDescent="0.2">
      <c r="A162" s="832" t="s">
        <v>2249</v>
      </c>
      <c r="B162" s="833" t="s">
        <v>1990</v>
      </c>
      <c r="C162" s="833" t="s">
        <v>1991</v>
      </c>
      <c r="D162" s="833" t="s">
        <v>1013</v>
      </c>
      <c r="E162" s="833" t="s">
        <v>1992</v>
      </c>
      <c r="F162" s="850"/>
      <c r="G162" s="850"/>
      <c r="H162" s="838">
        <v>0</v>
      </c>
      <c r="I162" s="850">
        <v>4</v>
      </c>
      <c r="J162" s="850">
        <v>617.44000000000005</v>
      </c>
      <c r="K162" s="838">
        <v>1</v>
      </c>
      <c r="L162" s="850">
        <v>4</v>
      </c>
      <c r="M162" s="851">
        <v>617.44000000000005</v>
      </c>
    </row>
    <row r="163" spans="1:13" ht="14.45" customHeight="1" x14ac:dyDescent="0.2">
      <c r="A163" s="832" t="s">
        <v>2249</v>
      </c>
      <c r="B163" s="833" t="s">
        <v>2095</v>
      </c>
      <c r="C163" s="833" t="s">
        <v>2431</v>
      </c>
      <c r="D163" s="833" t="s">
        <v>2097</v>
      </c>
      <c r="E163" s="833" t="s">
        <v>2432</v>
      </c>
      <c r="F163" s="850"/>
      <c r="G163" s="850"/>
      <c r="H163" s="838">
        <v>0</v>
      </c>
      <c r="I163" s="850">
        <v>1</v>
      </c>
      <c r="J163" s="850">
        <v>140.96</v>
      </c>
      <c r="K163" s="838">
        <v>1</v>
      </c>
      <c r="L163" s="850">
        <v>1</v>
      </c>
      <c r="M163" s="851">
        <v>140.96</v>
      </c>
    </row>
    <row r="164" spans="1:13" ht="14.45" customHeight="1" x14ac:dyDescent="0.2">
      <c r="A164" s="832" t="s">
        <v>2250</v>
      </c>
      <c r="B164" s="833" t="s">
        <v>1814</v>
      </c>
      <c r="C164" s="833" t="s">
        <v>1819</v>
      </c>
      <c r="D164" s="833" t="s">
        <v>765</v>
      </c>
      <c r="E164" s="833" t="s">
        <v>1820</v>
      </c>
      <c r="F164" s="850"/>
      <c r="G164" s="850"/>
      <c r="H164" s="838">
        <v>0</v>
      </c>
      <c r="I164" s="850">
        <v>6</v>
      </c>
      <c r="J164" s="850">
        <v>2208.96</v>
      </c>
      <c r="K164" s="838">
        <v>1</v>
      </c>
      <c r="L164" s="850">
        <v>6</v>
      </c>
      <c r="M164" s="851">
        <v>2208.96</v>
      </c>
    </row>
    <row r="165" spans="1:13" ht="14.45" customHeight="1" x14ac:dyDescent="0.2">
      <c r="A165" s="832" t="s">
        <v>2250</v>
      </c>
      <c r="B165" s="833" t="s">
        <v>1814</v>
      </c>
      <c r="C165" s="833" t="s">
        <v>1821</v>
      </c>
      <c r="D165" s="833" t="s">
        <v>765</v>
      </c>
      <c r="E165" s="833" t="s">
        <v>1822</v>
      </c>
      <c r="F165" s="850"/>
      <c r="G165" s="850"/>
      <c r="H165" s="838">
        <v>0</v>
      </c>
      <c r="I165" s="850">
        <v>32</v>
      </c>
      <c r="J165" s="850">
        <v>23562.560000000001</v>
      </c>
      <c r="K165" s="838">
        <v>1</v>
      </c>
      <c r="L165" s="850">
        <v>32</v>
      </c>
      <c r="M165" s="851">
        <v>23562.560000000001</v>
      </c>
    </row>
    <row r="166" spans="1:13" ht="14.45" customHeight="1" x14ac:dyDescent="0.2">
      <c r="A166" s="832" t="s">
        <v>2250</v>
      </c>
      <c r="B166" s="833" t="s">
        <v>1814</v>
      </c>
      <c r="C166" s="833" t="s">
        <v>1825</v>
      </c>
      <c r="D166" s="833" t="s">
        <v>765</v>
      </c>
      <c r="E166" s="833" t="s">
        <v>1826</v>
      </c>
      <c r="F166" s="850"/>
      <c r="G166" s="850"/>
      <c r="H166" s="838">
        <v>0</v>
      </c>
      <c r="I166" s="850">
        <v>29</v>
      </c>
      <c r="J166" s="850">
        <v>14235.81</v>
      </c>
      <c r="K166" s="838">
        <v>1</v>
      </c>
      <c r="L166" s="850">
        <v>29</v>
      </c>
      <c r="M166" s="851">
        <v>14235.81</v>
      </c>
    </row>
    <row r="167" spans="1:13" ht="14.45" customHeight="1" x14ac:dyDescent="0.2">
      <c r="A167" s="832" t="s">
        <v>2250</v>
      </c>
      <c r="B167" s="833" t="s">
        <v>1814</v>
      </c>
      <c r="C167" s="833" t="s">
        <v>1817</v>
      </c>
      <c r="D167" s="833" t="s">
        <v>765</v>
      </c>
      <c r="E167" s="833" t="s">
        <v>1818</v>
      </c>
      <c r="F167" s="850"/>
      <c r="G167" s="850"/>
      <c r="H167" s="838">
        <v>0</v>
      </c>
      <c r="I167" s="850">
        <v>4</v>
      </c>
      <c r="J167" s="850">
        <v>3694.96</v>
      </c>
      <c r="K167" s="838">
        <v>1</v>
      </c>
      <c r="L167" s="850">
        <v>4</v>
      </c>
      <c r="M167" s="851">
        <v>3694.96</v>
      </c>
    </row>
    <row r="168" spans="1:13" ht="14.45" customHeight="1" x14ac:dyDescent="0.2">
      <c r="A168" s="832" t="s">
        <v>2250</v>
      </c>
      <c r="B168" s="833" t="s">
        <v>1990</v>
      </c>
      <c r="C168" s="833" t="s">
        <v>1991</v>
      </c>
      <c r="D168" s="833" t="s">
        <v>1013</v>
      </c>
      <c r="E168" s="833" t="s">
        <v>1992</v>
      </c>
      <c r="F168" s="850"/>
      <c r="G168" s="850"/>
      <c r="H168" s="838">
        <v>0</v>
      </c>
      <c r="I168" s="850">
        <v>4</v>
      </c>
      <c r="J168" s="850">
        <v>617.44000000000005</v>
      </c>
      <c r="K168" s="838">
        <v>1</v>
      </c>
      <c r="L168" s="850">
        <v>4</v>
      </c>
      <c r="M168" s="851">
        <v>617.44000000000005</v>
      </c>
    </row>
    <row r="169" spans="1:13" ht="14.45" customHeight="1" x14ac:dyDescent="0.2">
      <c r="A169" s="832" t="s">
        <v>2250</v>
      </c>
      <c r="B169" s="833" t="s">
        <v>1990</v>
      </c>
      <c r="C169" s="833" t="s">
        <v>2836</v>
      </c>
      <c r="D169" s="833" t="s">
        <v>1013</v>
      </c>
      <c r="E169" s="833" t="s">
        <v>1992</v>
      </c>
      <c r="F169" s="850">
        <v>1</v>
      </c>
      <c r="G169" s="850">
        <v>154.36000000000001</v>
      </c>
      <c r="H169" s="838">
        <v>1</v>
      </c>
      <c r="I169" s="850"/>
      <c r="J169" s="850"/>
      <c r="K169" s="838">
        <v>0</v>
      </c>
      <c r="L169" s="850">
        <v>1</v>
      </c>
      <c r="M169" s="851">
        <v>154.36000000000001</v>
      </c>
    </row>
    <row r="170" spans="1:13" ht="14.45" customHeight="1" x14ac:dyDescent="0.2">
      <c r="A170" s="832" t="s">
        <v>2250</v>
      </c>
      <c r="B170" s="833" t="s">
        <v>1879</v>
      </c>
      <c r="C170" s="833" t="s">
        <v>1880</v>
      </c>
      <c r="D170" s="833" t="s">
        <v>989</v>
      </c>
      <c r="E170" s="833" t="s">
        <v>1029</v>
      </c>
      <c r="F170" s="850"/>
      <c r="G170" s="850"/>
      <c r="H170" s="838">
        <v>0</v>
      </c>
      <c r="I170" s="850">
        <v>6</v>
      </c>
      <c r="J170" s="850">
        <v>725.2</v>
      </c>
      <c r="K170" s="838">
        <v>1</v>
      </c>
      <c r="L170" s="850">
        <v>6</v>
      </c>
      <c r="M170" s="851">
        <v>725.2</v>
      </c>
    </row>
    <row r="171" spans="1:13" ht="14.45" customHeight="1" x14ac:dyDescent="0.2">
      <c r="A171" s="832" t="s">
        <v>2250</v>
      </c>
      <c r="B171" s="833" t="s">
        <v>2095</v>
      </c>
      <c r="C171" s="833" t="s">
        <v>2096</v>
      </c>
      <c r="D171" s="833" t="s">
        <v>2097</v>
      </c>
      <c r="E171" s="833" t="s">
        <v>2098</v>
      </c>
      <c r="F171" s="850"/>
      <c r="G171" s="850"/>
      <c r="H171" s="838">
        <v>0</v>
      </c>
      <c r="I171" s="850">
        <v>5</v>
      </c>
      <c r="J171" s="850">
        <v>352.4</v>
      </c>
      <c r="K171" s="838">
        <v>1</v>
      </c>
      <c r="L171" s="850">
        <v>5</v>
      </c>
      <c r="M171" s="851">
        <v>352.4</v>
      </c>
    </row>
    <row r="172" spans="1:13" ht="14.45" customHeight="1" x14ac:dyDescent="0.2">
      <c r="A172" s="832" t="s">
        <v>2250</v>
      </c>
      <c r="B172" s="833" t="s">
        <v>2095</v>
      </c>
      <c r="C172" s="833" t="s">
        <v>2431</v>
      </c>
      <c r="D172" s="833" t="s">
        <v>2097</v>
      </c>
      <c r="E172" s="833" t="s">
        <v>2432</v>
      </c>
      <c r="F172" s="850"/>
      <c r="G172" s="850"/>
      <c r="H172" s="838">
        <v>0</v>
      </c>
      <c r="I172" s="850">
        <v>2</v>
      </c>
      <c r="J172" s="850">
        <v>281.92</v>
      </c>
      <c r="K172" s="838">
        <v>1</v>
      </c>
      <c r="L172" s="850">
        <v>2</v>
      </c>
      <c r="M172" s="851">
        <v>281.92</v>
      </c>
    </row>
    <row r="173" spans="1:13" ht="14.45" customHeight="1" x14ac:dyDescent="0.2">
      <c r="A173" s="832" t="s">
        <v>2250</v>
      </c>
      <c r="B173" s="833" t="s">
        <v>2095</v>
      </c>
      <c r="C173" s="833" t="s">
        <v>3180</v>
      </c>
      <c r="D173" s="833" t="s">
        <v>3181</v>
      </c>
      <c r="E173" s="833" t="s">
        <v>3182</v>
      </c>
      <c r="F173" s="850">
        <v>2</v>
      </c>
      <c r="G173" s="850">
        <v>469.88</v>
      </c>
      <c r="H173" s="838">
        <v>1</v>
      </c>
      <c r="I173" s="850"/>
      <c r="J173" s="850"/>
      <c r="K173" s="838">
        <v>0</v>
      </c>
      <c r="L173" s="850">
        <v>2</v>
      </c>
      <c r="M173" s="851">
        <v>469.88</v>
      </c>
    </row>
    <row r="174" spans="1:13" ht="14.45" customHeight="1" x14ac:dyDescent="0.2">
      <c r="A174" s="832" t="s">
        <v>2250</v>
      </c>
      <c r="B174" s="833" t="s">
        <v>1905</v>
      </c>
      <c r="C174" s="833" t="s">
        <v>1908</v>
      </c>
      <c r="D174" s="833" t="s">
        <v>874</v>
      </c>
      <c r="E174" s="833" t="s">
        <v>876</v>
      </c>
      <c r="F174" s="850"/>
      <c r="G174" s="850"/>
      <c r="H174" s="838"/>
      <c r="I174" s="850">
        <v>23</v>
      </c>
      <c r="J174" s="850">
        <v>0</v>
      </c>
      <c r="K174" s="838"/>
      <c r="L174" s="850">
        <v>23</v>
      </c>
      <c r="M174" s="851">
        <v>0</v>
      </c>
    </row>
    <row r="175" spans="1:13" ht="14.45" customHeight="1" x14ac:dyDescent="0.2">
      <c r="A175" s="832" t="s">
        <v>2250</v>
      </c>
      <c r="B175" s="833" t="s">
        <v>4311</v>
      </c>
      <c r="C175" s="833" t="s">
        <v>3000</v>
      </c>
      <c r="D175" s="833" t="s">
        <v>3001</v>
      </c>
      <c r="E175" s="833" t="s">
        <v>3002</v>
      </c>
      <c r="F175" s="850">
        <v>2</v>
      </c>
      <c r="G175" s="850">
        <v>100.64</v>
      </c>
      <c r="H175" s="838">
        <v>1</v>
      </c>
      <c r="I175" s="850"/>
      <c r="J175" s="850"/>
      <c r="K175" s="838">
        <v>0</v>
      </c>
      <c r="L175" s="850">
        <v>2</v>
      </c>
      <c r="M175" s="851">
        <v>100.64</v>
      </c>
    </row>
    <row r="176" spans="1:13" ht="14.45" customHeight="1" x14ac:dyDescent="0.2">
      <c r="A176" s="832" t="s">
        <v>2252</v>
      </c>
      <c r="B176" s="833" t="s">
        <v>1814</v>
      </c>
      <c r="C176" s="833" t="s">
        <v>1821</v>
      </c>
      <c r="D176" s="833" t="s">
        <v>765</v>
      </c>
      <c r="E176" s="833" t="s">
        <v>1822</v>
      </c>
      <c r="F176" s="850"/>
      <c r="G176" s="850"/>
      <c r="H176" s="838">
        <v>0</v>
      </c>
      <c r="I176" s="850">
        <v>31</v>
      </c>
      <c r="J176" s="850">
        <v>22826.230000000003</v>
      </c>
      <c r="K176" s="838">
        <v>1</v>
      </c>
      <c r="L176" s="850">
        <v>31</v>
      </c>
      <c r="M176" s="851">
        <v>22826.230000000003</v>
      </c>
    </row>
    <row r="177" spans="1:13" ht="14.45" customHeight="1" x14ac:dyDescent="0.2">
      <c r="A177" s="832" t="s">
        <v>2252</v>
      </c>
      <c r="B177" s="833" t="s">
        <v>1814</v>
      </c>
      <c r="C177" s="833" t="s">
        <v>1825</v>
      </c>
      <c r="D177" s="833" t="s">
        <v>765</v>
      </c>
      <c r="E177" s="833" t="s">
        <v>1826</v>
      </c>
      <c r="F177" s="850"/>
      <c r="G177" s="850"/>
      <c r="H177" s="838">
        <v>0</v>
      </c>
      <c r="I177" s="850">
        <v>6</v>
      </c>
      <c r="J177" s="850">
        <v>2945.3399999999997</v>
      </c>
      <c r="K177" s="838">
        <v>1</v>
      </c>
      <c r="L177" s="850">
        <v>6</v>
      </c>
      <c r="M177" s="851">
        <v>2945.3399999999997</v>
      </c>
    </row>
    <row r="178" spans="1:13" ht="14.45" customHeight="1" x14ac:dyDescent="0.2">
      <c r="A178" s="832" t="s">
        <v>2252</v>
      </c>
      <c r="B178" s="833" t="s">
        <v>1814</v>
      </c>
      <c r="C178" s="833" t="s">
        <v>1823</v>
      </c>
      <c r="D178" s="833" t="s">
        <v>765</v>
      </c>
      <c r="E178" s="833" t="s">
        <v>1824</v>
      </c>
      <c r="F178" s="850"/>
      <c r="G178" s="850"/>
      <c r="H178" s="838">
        <v>0</v>
      </c>
      <c r="I178" s="850">
        <v>1</v>
      </c>
      <c r="J178" s="850">
        <v>1154.68</v>
      </c>
      <c r="K178" s="838">
        <v>1</v>
      </c>
      <c r="L178" s="850">
        <v>1</v>
      </c>
      <c r="M178" s="851">
        <v>1154.68</v>
      </c>
    </row>
    <row r="179" spans="1:13" ht="14.45" customHeight="1" x14ac:dyDescent="0.2">
      <c r="A179" s="832" t="s">
        <v>2252</v>
      </c>
      <c r="B179" s="833" t="s">
        <v>1814</v>
      </c>
      <c r="C179" s="833" t="s">
        <v>1817</v>
      </c>
      <c r="D179" s="833" t="s">
        <v>765</v>
      </c>
      <c r="E179" s="833" t="s">
        <v>1818</v>
      </c>
      <c r="F179" s="850"/>
      <c r="G179" s="850"/>
      <c r="H179" s="838">
        <v>0</v>
      </c>
      <c r="I179" s="850">
        <v>8</v>
      </c>
      <c r="J179" s="850">
        <v>7389.92</v>
      </c>
      <c r="K179" s="838">
        <v>1</v>
      </c>
      <c r="L179" s="850">
        <v>8</v>
      </c>
      <c r="M179" s="851">
        <v>7389.92</v>
      </c>
    </row>
    <row r="180" spans="1:13" ht="14.45" customHeight="1" x14ac:dyDescent="0.2">
      <c r="A180" s="832" t="s">
        <v>2252</v>
      </c>
      <c r="B180" s="833" t="s">
        <v>4315</v>
      </c>
      <c r="C180" s="833" t="s">
        <v>3920</v>
      </c>
      <c r="D180" s="833" t="s">
        <v>3921</v>
      </c>
      <c r="E180" s="833" t="s">
        <v>3922</v>
      </c>
      <c r="F180" s="850"/>
      <c r="G180" s="850"/>
      <c r="H180" s="838">
        <v>0</v>
      </c>
      <c r="I180" s="850">
        <v>2</v>
      </c>
      <c r="J180" s="850">
        <v>214.68</v>
      </c>
      <c r="K180" s="838">
        <v>1</v>
      </c>
      <c r="L180" s="850">
        <v>2</v>
      </c>
      <c r="M180" s="851">
        <v>214.68</v>
      </c>
    </row>
    <row r="181" spans="1:13" ht="14.45" customHeight="1" x14ac:dyDescent="0.2">
      <c r="A181" s="832" t="s">
        <v>2252</v>
      </c>
      <c r="B181" s="833" t="s">
        <v>1990</v>
      </c>
      <c r="C181" s="833" t="s">
        <v>1991</v>
      </c>
      <c r="D181" s="833" t="s">
        <v>1013</v>
      </c>
      <c r="E181" s="833" t="s">
        <v>1992</v>
      </c>
      <c r="F181" s="850"/>
      <c r="G181" s="850"/>
      <c r="H181" s="838">
        <v>0</v>
      </c>
      <c r="I181" s="850">
        <v>2</v>
      </c>
      <c r="J181" s="850">
        <v>308.72000000000003</v>
      </c>
      <c r="K181" s="838">
        <v>1</v>
      </c>
      <c r="L181" s="850">
        <v>2</v>
      </c>
      <c r="M181" s="851">
        <v>308.72000000000003</v>
      </c>
    </row>
    <row r="182" spans="1:13" ht="14.45" customHeight="1" x14ac:dyDescent="0.2">
      <c r="A182" s="832" t="s">
        <v>2252</v>
      </c>
      <c r="B182" s="833" t="s">
        <v>1990</v>
      </c>
      <c r="C182" s="833" t="s">
        <v>2836</v>
      </c>
      <c r="D182" s="833" t="s">
        <v>1013</v>
      </c>
      <c r="E182" s="833" t="s">
        <v>1992</v>
      </c>
      <c r="F182" s="850">
        <v>2</v>
      </c>
      <c r="G182" s="850">
        <v>308.72000000000003</v>
      </c>
      <c r="H182" s="838">
        <v>1</v>
      </c>
      <c r="I182" s="850"/>
      <c r="J182" s="850"/>
      <c r="K182" s="838">
        <v>0</v>
      </c>
      <c r="L182" s="850">
        <v>2</v>
      </c>
      <c r="M182" s="851">
        <v>308.72000000000003</v>
      </c>
    </row>
    <row r="183" spans="1:13" ht="14.45" customHeight="1" x14ac:dyDescent="0.2">
      <c r="A183" s="832" t="s">
        <v>2252</v>
      </c>
      <c r="B183" s="833" t="s">
        <v>1879</v>
      </c>
      <c r="C183" s="833" t="s">
        <v>1880</v>
      </c>
      <c r="D183" s="833" t="s">
        <v>989</v>
      </c>
      <c r="E183" s="833" t="s">
        <v>1029</v>
      </c>
      <c r="F183" s="850"/>
      <c r="G183" s="850"/>
      <c r="H183" s="838">
        <v>0</v>
      </c>
      <c r="I183" s="850">
        <v>4</v>
      </c>
      <c r="J183" s="850">
        <v>682.08</v>
      </c>
      <c r="K183" s="838">
        <v>1</v>
      </c>
      <c r="L183" s="850">
        <v>4</v>
      </c>
      <c r="M183" s="851">
        <v>682.08</v>
      </c>
    </row>
    <row r="184" spans="1:13" ht="14.45" customHeight="1" x14ac:dyDescent="0.2">
      <c r="A184" s="832" t="s">
        <v>2252</v>
      </c>
      <c r="B184" s="833" t="s">
        <v>2095</v>
      </c>
      <c r="C184" s="833" t="s">
        <v>2433</v>
      </c>
      <c r="D184" s="833" t="s">
        <v>2434</v>
      </c>
      <c r="E184" s="833" t="s">
        <v>2432</v>
      </c>
      <c r="F184" s="850">
        <v>1</v>
      </c>
      <c r="G184" s="850">
        <v>140.96</v>
      </c>
      <c r="H184" s="838">
        <v>1</v>
      </c>
      <c r="I184" s="850"/>
      <c r="J184" s="850"/>
      <c r="K184" s="838">
        <v>0</v>
      </c>
      <c r="L184" s="850">
        <v>1</v>
      </c>
      <c r="M184" s="851">
        <v>140.96</v>
      </c>
    </row>
    <row r="185" spans="1:13" ht="14.45" customHeight="1" x14ac:dyDescent="0.2">
      <c r="A185" s="832" t="s">
        <v>2252</v>
      </c>
      <c r="B185" s="833" t="s">
        <v>1905</v>
      </c>
      <c r="C185" s="833" t="s">
        <v>1908</v>
      </c>
      <c r="D185" s="833" t="s">
        <v>874</v>
      </c>
      <c r="E185" s="833" t="s">
        <v>876</v>
      </c>
      <c r="F185" s="850"/>
      <c r="G185" s="850"/>
      <c r="H185" s="838"/>
      <c r="I185" s="850">
        <v>31</v>
      </c>
      <c r="J185" s="850">
        <v>0</v>
      </c>
      <c r="K185" s="838"/>
      <c r="L185" s="850">
        <v>31</v>
      </c>
      <c r="M185" s="851">
        <v>0</v>
      </c>
    </row>
    <row r="186" spans="1:13" ht="14.45" customHeight="1" x14ac:dyDescent="0.2">
      <c r="A186" s="832" t="s">
        <v>2252</v>
      </c>
      <c r="B186" s="833" t="s">
        <v>1921</v>
      </c>
      <c r="C186" s="833" t="s">
        <v>1922</v>
      </c>
      <c r="D186" s="833" t="s">
        <v>1923</v>
      </c>
      <c r="E186" s="833" t="s">
        <v>1924</v>
      </c>
      <c r="F186" s="850"/>
      <c r="G186" s="850"/>
      <c r="H186" s="838">
        <v>0</v>
      </c>
      <c r="I186" s="850">
        <v>1</v>
      </c>
      <c r="J186" s="850">
        <v>4.7</v>
      </c>
      <c r="K186" s="838">
        <v>1</v>
      </c>
      <c r="L186" s="850">
        <v>1</v>
      </c>
      <c r="M186" s="851">
        <v>4.7</v>
      </c>
    </row>
    <row r="187" spans="1:13" ht="14.45" customHeight="1" x14ac:dyDescent="0.2">
      <c r="A187" s="832" t="s">
        <v>2252</v>
      </c>
      <c r="B187" s="833" t="s">
        <v>2123</v>
      </c>
      <c r="C187" s="833" t="s">
        <v>3924</v>
      </c>
      <c r="D187" s="833" t="s">
        <v>2125</v>
      </c>
      <c r="E187" s="833" t="s">
        <v>3925</v>
      </c>
      <c r="F187" s="850"/>
      <c r="G187" s="850"/>
      <c r="H187" s="838">
        <v>0</v>
      </c>
      <c r="I187" s="850">
        <v>1</v>
      </c>
      <c r="J187" s="850">
        <v>2376.9299999999998</v>
      </c>
      <c r="K187" s="838">
        <v>1</v>
      </c>
      <c r="L187" s="850">
        <v>1</v>
      </c>
      <c r="M187" s="851">
        <v>2376.9299999999998</v>
      </c>
    </row>
    <row r="188" spans="1:13" ht="14.45" customHeight="1" x14ac:dyDescent="0.2">
      <c r="A188" s="832" t="s">
        <v>2254</v>
      </c>
      <c r="B188" s="833" t="s">
        <v>1814</v>
      </c>
      <c r="C188" s="833" t="s">
        <v>1821</v>
      </c>
      <c r="D188" s="833" t="s">
        <v>765</v>
      </c>
      <c r="E188" s="833" t="s">
        <v>1822</v>
      </c>
      <c r="F188" s="850"/>
      <c r="G188" s="850"/>
      <c r="H188" s="838">
        <v>0</v>
      </c>
      <c r="I188" s="850">
        <v>41</v>
      </c>
      <c r="J188" s="850">
        <v>30189.53</v>
      </c>
      <c r="K188" s="838">
        <v>1</v>
      </c>
      <c r="L188" s="850">
        <v>41</v>
      </c>
      <c r="M188" s="851">
        <v>30189.53</v>
      </c>
    </row>
    <row r="189" spans="1:13" ht="14.45" customHeight="1" x14ac:dyDescent="0.2">
      <c r="A189" s="832" t="s">
        <v>2254</v>
      </c>
      <c r="B189" s="833" t="s">
        <v>1814</v>
      </c>
      <c r="C189" s="833" t="s">
        <v>1825</v>
      </c>
      <c r="D189" s="833" t="s">
        <v>765</v>
      </c>
      <c r="E189" s="833" t="s">
        <v>1826</v>
      </c>
      <c r="F189" s="850"/>
      <c r="G189" s="850"/>
      <c r="H189" s="838">
        <v>0</v>
      </c>
      <c r="I189" s="850">
        <v>18</v>
      </c>
      <c r="J189" s="850">
        <v>8836.02</v>
      </c>
      <c r="K189" s="838">
        <v>1</v>
      </c>
      <c r="L189" s="850">
        <v>18</v>
      </c>
      <c r="M189" s="851">
        <v>8836.02</v>
      </c>
    </row>
    <row r="190" spans="1:13" ht="14.45" customHeight="1" x14ac:dyDescent="0.2">
      <c r="A190" s="832" t="s">
        <v>2254</v>
      </c>
      <c r="B190" s="833" t="s">
        <v>1814</v>
      </c>
      <c r="C190" s="833" t="s">
        <v>1817</v>
      </c>
      <c r="D190" s="833" t="s">
        <v>765</v>
      </c>
      <c r="E190" s="833" t="s">
        <v>1818</v>
      </c>
      <c r="F190" s="850"/>
      <c r="G190" s="850"/>
      <c r="H190" s="838">
        <v>0</v>
      </c>
      <c r="I190" s="850">
        <v>5</v>
      </c>
      <c r="J190" s="850">
        <v>4618.7</v>
      </c>
      <c r="K190" s="838">
        <v>1</v>
      </c>
      <c r="L190" s="850">
        <v>5</v>
      </c>
      <c r="M190" s="851">
        <v>4618.7</v>
      </c>
    </row>
    <row r="191" spans="1:13" ht="14.45" customHeight="1" x14ac:dyDescent="0.2">
      <c r="A191" s="832" t="s">
        <v>2254</v>
      </c>
      <c r="B191" s="833" t="s">
        <v>1865</v>
      </c>
      <c r="C191" s="833" t="s">
        <v>3255</v>
      </c>
      <c r="D191" s="833" t="s">
        <v>2062</v>
      </c>
      <c r="E191" s="833" t="s">
        <v>3256</v>
      </c>
      <c r="F191" s="850"/>
      <c r="G191" s="850"/>
      <c r="H191" s="838">
        <v>0</v>
      </c>
      <c r="I191" s="850">
        <v>11</v>
      </c>
      <c r="J191" s="850">
        <v>361.57</v>
      </c>
      <c r="K191" s="838">
        <v>1</v>
      </c>
      <c r="L191" s="850">
        <v>11</v>
      </c>
      <c r="M191" s="851">
        <v>361.57</v>
      </c>
    </row>
    <row r="192" spans="1:13" ht="14.45" customHeight="1" x14ac:dyDescent="0.2">
      <c r="A192" s="832" t="s">
        <v>2254</v>
      </c>
      <c r="B192" s="833" t="s">
        <v>1990</v>
      </c>
      <c r="C192" s="833" t="s">
        <v>1991</v>
      </c>
      <c r="D192" s="833" t="s">
        <v>1013</v>
      </c>
      <c r="E192" s="833" t="s">
        <v>1992</v>
      </c>
      <c r="F192" s="850"/>
      <c r="G192" s="850"/>
      <c r="H192" s="838">
        <v>0</v>
      </c>
      <c r="I192" s="850">
        <v>1</v>
      </c>
      <c r="J192" s="850">
        <v>154.36000000000001</v>
      </c>
      <c r="K192" s="838">
        <v>1</v>
      </c>
      <c r="L192" s="850">
        <v>1</v>
      </c>
      <c r="M192" s="851">
        <v>154.36000000000001</v>
      </c>
    </row>
    <row r="193" spans="1:13" ht="14.45" customHeight="1" x14ac:dyDescent="0.2">
      <c r="A193" s="832" t="s">
        <v>2254</v>
      </c>
      <c r="B193" s="833" t="s">
        <v>1990</v>
      </c>
      <c r="C193" s="833" t="s">
        <v>2836</v>
      </c>
      <c r="D193" s="833" t="s">
        <v>1013</v>
      </c>
      <c r="E193" s="833" t="s">
        <v>1992</v>
      </c>
      <c r="F193" s="850">
        <v>1</v>
      </c>
      <c r="G193" s="850">
        <v>154.36000000000001</v>
      </c>
      <c r="H193" s="838">
        <v>1</v>
      </c>
      <c r="I193" s="850"/>
      <c r="J193" s="850"/>
      <c r="K193" s="838">
        <v>0</v>
      </c>
      <c r="L193" s="850">
        <v>1</v>
      </c>
      <c r="M193" s="851">
        <v>154.36000000000001</v>
      </c>
    </row>
    <row r="194" spans="1:13" ht="14.45" customHeight="1" x14ac:dyDescent="0.2">
      <c r="A194" s="832" t="s">
        <v>2254</v>
      </c>
      <c r="B194" s="833" t="s">
        <v>1879</v>
      </c>
      <c r="C194" s="833" t="s">
        <v>1880</v>
      </c>
      <c r="D194" s="833" t="s">
        <v>989</v>
      </c>
      <c r="E194" s="833" t="s">
        <v>1029</v>
      </c>
      <c r="F194" s="850"/>
      <c r="G194" s="850"/>
      <c r="H194" s="838">
        <v>0</v>
      </c>
      <c r="I194" s="850">
        <v>1</v>
      </c>
      <c r="J194" s="850">
        <v>170.52</v>
      </c>
      <c r="K194" s="838">
        <v>1</v>
      </c>
      <c r="L194" s="850">
        <v>1</v>
      </c>
      <c r="M194" s="851">
        <v>170.52</v>
      </c>
    </row>
    <row r="195" spans="1:13" ht="14.45" customHeight="1" x14ac:dyDescent="0.2">
      <c r="A195" s="832" t="s">
        <v>2254</v>
      </c>
      <c r="B195" s="833" t="s">
        <v>2148</v>
      </c>
      <c r="C195" s="833" t="s">
        <v>2149</v>
      </c>
      <c r="D195" s="833" t="s">
        <v>2150</v>
      </c>
      <c r="E195" s="833" t="s">
        <v>2151</v>
      </c>
      <c r="F195" s="850"/>
      <c r="G195" s="850"/>
      <c r="H195" s="838">
        <v>0</v>
      </c>
      <c r="I195" s="850">
        <v>12</v>
      </c>
      <c r="J195" s="850">
        <v>1436.4</v>
      </c>
      <c r="K195" s="838">
        <v>1</v>
      </c>
      <c r="L195" s="850">
        <v>12</v>
      </c>
      <c r="M195" s="851">
        <v>1436.4</v>
      </c>
    </row>
    <row r="196" spans="1:13" ht="14.45" customHeight="1" x14ac:dyDescent="0.2">
      <c r="A196" s="832" t="s">
        <v>2254</v>
      </c>
      <c r="B196" s="833" t="s">
        <v>2095</v>
      </c>
      <c r="C196" s="833" t="s">
        <v>2431</v>
      </c>
      <c r="D196" s="833" t="s">
        <v>2097</v>
      </c>
      <c r="E196" s="833" t="s">
        <v>2432</v>
      </c>
      <c r="F196" s="850"/>
      <c r="G196" s="850"/>
      <c r="H196" s="838">
        <v>0</v>
      </c>
      <c r="I196" s="850">
        <v>1</v>
      </c>
      <c r="J196" s="850">
        <v>140.96</v>
      </c>
      <c r="K196" s="838">
        <v>1</v>
      </c>
      <c r="L196" s="850">
        <v>1</v>
      </c>
      <c r="M196" s="851">
        <v>140.96</v>
      </c>
    </row>
    <row r="197" spans="1:13" ht="14.45" customHeight="1" x14ac:dyDescent="0.2">
      <c r="A197" s="832" t="s">
        <v>2254</v>
      </c>
      <c r="B197" s="833" t="s">
        <v>2095</v>
      </c>
      <c r="C197" s="833" t="s">
        <v>2812</v>
      </c>
      <c r="D197" s="833" t="s">
        <v>2813</v>
      </c>
      <c r="E197" s="833" t="s">
        <v>2814</v>
      </c>
      <c r="F197" s="850">
        <v>3</v>
      </c>
      <c r="G197" s="850">
        <v>211.44</v>
      </c>
      <c r="H197" s="838">
        <v>1</v>
      </c>
      <c r="I197" s="850"/>
      <c r="J197" s="850"/>
      <c r="K197" s="838">
        <v>0</v>
      </c>
      <c r="L197" s="850">
        <v>3</v>
      </c>
      <c r="M197" s="851">
        <v>211.44</v>
      </c>
    </row>
    <row r="198" spans="1:13" ht="14.45" customHeight="1" x14ac:dyDescent="0.2">
      <c r="A198" s="832" t="s">
        <v>2254</v>
      </c>
      <c r="B198" s="833" t="s">
        <v>1905</v>
      </c>
      <c r="C198" s="833" t="s">
        <v>1908</v>
      </c>
      <c r="D198" s="833" t="s">
        <v>874</v>
      </c>
      <c r="E198" s="833" t="s">
        <v>876</v>
      </c>
      <c r="F198" s="850"/>
      <c r="G198" s="850"/>
      <c r="H198" s="838"/>
      <c r="I198" s="850">
        <v>19</v>
      </c>
      <c r="J198" s="850">
        <v>0</v>
      </c>
      <c r="K198" s="838"/>
      <c r="L198" s="850">
        <v>19</v>
      </c>
      <c r="M198" s="851">
        <v>0</v>
      </c>
    </row>
    <row r="199" spans="1:13" ht="14.45" customHeight="1" x14ac:dyDescent="0.2">
      <c r="A199" s="832" t="s">
        <v>2254</v>
      </c>
      <c r="B199" s="833" t="s">
        <v>1925</v>
      </c>
      <c r="C199" s="833" t="s">
        <v>3292</v>
      </c>
      <c r="D199" s="833" t="s">
        <v>2778</v>
      </c>
      <c r="E199" s="833" t="s">
        <v>2177</v>
      </c>
      <c r="F199" s="850">
        <v>1</v>
      </c>
      <c r="G199" s="850">
        <v>0</v>
      </c>
      <c r="H199" s="838"/>
      <c r="I199" s="850"/>
      <c r="J199" s="850"/>
      <c r="K199" s="838"/>
      <c r="L199" s="850">
        <v>1</v>
      </c>
      <c r="M199" s="851">
        <v>0</v>
      </c>
    </row>
    <row r="200" spans="1:13" ht="14.45" customHeight="1" x14ac:dyDescent="0.2">
      <c r="A200" s="832" t="s">
        <v>2254</v>
      </c>
      <c r="B200" s="833" t="s">
        <v>1925</v>
      </c>
      <c r="C200" s="833" t="s">
        <v>3293</v>
      </c>
      <c r="D200" s="833" t="s">
        <v>2778</v>
      </c>
      <c r="E200" s="833" t="s">
        <v>2175</v>
      </c>
      <c r="F200" s="850">
        <v>1</v>
      </c>
      <c r="G200" s="850">
        <v>0</v>
      </c>
      <c r="H200" s="838"/>
      <c r="I200" s="850"/>
      <c r="J200" s="850"/>
      <c r="K200" s="838"/>
      <c r="L200" s="850">
        <v>1</v>
      </c>
      <c r="M200" s="851">
        <v>0</v>
      </c>
    </row>
    <row r="201" spans="1:13" ht="14.45" customHeight="1" x14ac:dyDescent="0.2">
      <c r="A201" s="832" t="s">
        <v>2254</v>
      </c>
      <c r="B201" s="833" t="s">
        <v>1942</v>
      </c>
      <c r="C201" s="833" t="s">
        <v>3274</v>
      </c>
      <c r="D201" s="833" t="s">
        <v>3275</v>
      </c>
      <c r="E201" s="833" t="s">
        <v>3276</v>
      </c>
      <c r="F201" s="850"/>
      <c r="G201" s="850"/>
      <c r="H201" s="838">
        <v>0</v>
      </c>
      <c r="I201" s="850">
        <v>1</v>
      </c>
      <c r="J201" s="850">
        <v>25.5</v>
      </c>
      <c r="K201" s="838">
        <v>1</v>
      </c>
      <c r="L201" s="850">
        <v>1</v>
      </c>
      <c r="M201" s="851">
        <v>25.5</v>
      </c>
    </row>
    <row r="202" spans="1:13" ht="14.45" customHeight="1" x14ac:dyDescent="0.2">
      <c r="A202" s="832" t="s">
        <v>2254</v>
      </c>
      <c r="B202" s="833" t="s">
        <v>4316</v>
      </c>
      <c r="C202" s="833" t="s">
        <v>3232</v>
      </c>
      <c r="D202" s="833" t="s">
        <v>3233</v>
      </c>
      <c r="E202" s="833" t="s">
        <v>3234</v>
      </c>
      <c r="F202" s="850"/>
      <c r="G202" s="850"/>
      <c r="H202" s="838">
        <v>0</v>
      </c>
      <c r="I202" s="850">
        <v>1</v>
      </c>
      <c r="J202" s="850">
        <v>120.15</v>
      </c>
      <c r="K202" s="838">
        <v>1</v>
      </c>
      <c r="L202" s="850">
        <v>1</v>
      </c>
      <c r="M202" s="851">
        <v>120.15</v>
      </c>
    </row>
    <row r="203" spans="1:13" ht="14.45" customHeight="1" x14ac:dyDescent="0.2">
      <c r="A203" s="832" t="s">
        <v>2254</v>
      </c>
      <c r="B203" s="833" t="s">
        <v>4317</v>
      </c>
      <c r="C203" s="833" t="s">
        <v>3263</v>
      </c>
      <c r="D203" s="833" t="s">
        <v>3261</v>
      </c>
      <c r="E203" s="833" t="s">
        <v>3262</v>
      </c>
      <c r="F203" s="850">
        <v>2</v>
      </c>
      <c r="G203" s="850">
        <v>2945.22</v>
      </c>
      <c r="H203" s="838">
        <v>1</v>
      </c>
      <c r="I203" s="850"/>
      <c r="J203" s="850"/>
      <c r="K203" s="838">
        <v>0</v>
      </c>
      <c r="L203" s="850">
        <v>2</v>
      </c>
      <c r="M203" s="851">
        <v>2945.22</v>
      </c>
    </row>
    <row r="204" spans="1:13" ht="14.45" customHeight="1" x14ac:dyDescent="0.2">
      <c r="A204" s="832" t="s">
        <v>2254</v>
      </c>
      <c r="B204" s="833" t="s">
        <v>4311</v>
      </c>
      <c r="C204" s="833" t="s">
        <v>3000</v>
      </c>
      <c r="D204" s="833" t="s">
        <v>3001</v>
      </c>
      <c r="E204" s="833" t="s">
        <v>3002</v>
      </c>
      <c r="F204" s="850">
        <v>1</v>
      </c>
      <c r="G204" s="850">
        <v>50.32</v>
      </c>
      <c r="H204" s="838">
        <v>1</v>
      </c>
      <c r="I204" s="850"/>
      <c r="J204" s="850"/>
      <c r="K204" s="838">
        <v>0</v>
      </c>
      <c r="L204" s="850">
        <v>1</v>
      </c>
      <c r="M204" s="851">
        <v>50.32</v>
      </c>
    </row>
    <row r="205" spans="1:13" ht="14.45" customHeight="1" x14ac:dyDescent="0.2">
      <c r="A205" s="832" t="s">
        <v>2255</v>
      </c>
      <c r="B205" s="833" t="s">
        <v>4312</v>
      </c>
      <c r="C205" s="833" t="s">
        <v>3674</v>
      </c>
      <c r="D205" s="833" t="s">
        <v>778</v>
      </c>
      <c r="E205" s="833" t="s">
        <v>3675</v>
      </c>
      <c r="F205" s="850">
        <v>1</v>
      </c>
      <c r="G205" s="850">
        <v>16.12</v>
      </c>
      <c r="H205" s="838">
        <v>1</v>
      </c>
      <c r="I205" s="850"/>
      <c r="J205" s="850"/>
      <c r="K205" s="838">
        <v>0</v>
      </c>
      <c r="L205" s="850">
        <v>1</v>
      </c>
      <c r="M205" s="851">
        <v>16.12</v>
      </c>
    </row>
    <row r="206" spans="1:13" ht="14.45" customHeight="1" x14ac:dyDescent="0.2">
      <c r="A206" s="832" t="s">
        <v>2255</v>
      </c>
      <c r="B206" s="833" t="s">
        <v>1797</v>
      </c>
      <c r="C206" s="833" t="s">
        <v>2042</v>
      </c>
      <c r="D206" s="833" t="s">
        <v>2040</v>
      </c>
      <c r="E206" s="833" t="s">
        <v>2043</v>
      </c>
      <c r="F206" s="850"/>
      <c r="G206" s="850"/>
      <c r="H206" s="838">
        <v>0</v>
      </c>
      <c r="I206" s="850">
        <v>2</v>
      </c>
      <c r="J206" s="850">
        <v>115.2</v>
      </c>
      <c r="K206" s="838">
        <v>1</v>
      </c>
      <c r="L206" s="850">
        <v>2</v>
      </c>
      <c r="M206" s="851">
        <v>115.2</v>
      </c>
    </row>
    <row r="207" spans="1:13" ht="14.45" customHeight="1" x14ac:dyDescent="0.2">
      <c r="A207" s="832" t="s">
        <v>2255</v>
      </c>
      <c r="B207" s="833" t="s">
        <v>1797</v>
      </c>
      <c r="C207" s="833" t="s">
        <v>2039</v>
      </c>
      <c r="D207" s="833" t="s">
        <v>2040</v>
      </c>
      <c r="E207" s="833" t="s">
        <v>2041</v>
      </c>
      <c r="F207" s="850"/>
      <c r="G207" s="850"/>
      <c r="H207" s="838">
        <v>0</v>
      </c>
      <c r="I207" s="850">
        <v>1</v>
      </c>
      <c r="J207" s="850">
        <v>16.12</v>
      </c>
      <c r="K207" s="838">
        <v>1</v>
      </c>
      <c r="L207" s="850">
        <v>1</v>
      </c>
      <c r="M207" s="851">
        <v>16.12</v>
      </c>
    </row>
    <row r="208" spans="1:13" ht="14.45" customHeight="1" x14ac:dyDescent="0.2">
      <c r="A208" s="832" t="s">
        <v>2255</v>
      </c>
      <c r="B208" s="833" t="s">
        <v>1797</v>
      </c>
      <c r="C208" s="833" t="s">
        <v>4148</v>
      </c>
      <c r="D208" s="833" t="s">
        <v>4149</v>
      </c>
      <c r="E208" s="833" t="s">
        <v>4150</v>
      </c>
      <c r="F208" s="850">
        <v>1</v>
      </c>
      <c r="G208" s="850">
        <v>32.25</v>
      </c>
      <c r="H208" s="838">
        <v>1</v>
      </c>
      <c r="I208" s="850"/>
      <c r="J208" s="850"/>
      <c r="K208" s="838">
        <v>0</v>
      </c>
      <c r="L208" s="850">
        <v>1</v>
      </c>
      <c r="M208" s="851">
        <v>32.25</v>
      </c>
    </row>
    <row r="209" spans="1:13" ht="14.45" customHeight="1" x14ac:dyDescent="0.2">
      <c r="A209" s="832" t="s">
        <v>2255</v>
      </c>
      <c r="B209" s="833" t="s">
        <v>1814</v>
      </c>
      <c r="C209" s="833" t="s">
        <v>2296</v>
      </c>
      <c r="D209" s="833" t="s">
        <v>771</v>
      </c>
      <c r="E209" s="833" t="s">
        <v>2297</v>
      </c>
      <c r="F209" s="850"/>
      <c r="G209" s="850"/>
      <c r="H209" s="838">
        <v>0</v>
      </c>
      <c r="I209" s="850">
        <v>2</v>
      </c>
      <c r="J209" s="850">
        <v>2771.24</v>
      </c>
      <c r="K209" s="838">
        <v>1</v>
      </c>
      <c r="L209" s="850">
        <v>2</v>
      </c>
      <c r="M209" s="851">
        <v>2771.24</v>
      </c>
    </row>
    <row r="210" spans="1:13" ht="14.45" customHeight="1" x14ac:dyDescent="0.2">
      <c r="A210" s="832" t="s">
        <v>2255</v>
      </c>
      <c r="B210" s="833" t="s">
        <v>1814</v>
      </c>
      <c r="C210" s="833" t="s">
        <v>1819</v>
      </c>
      <c r="D210" s="833" t="s">
        <v>765</v>
      </c>
      <c r="E210" s="833" t="s">
        <v>1820</v>
      </c>
      <c r="F210" s="850"/>
      <c r="G210" s="850"/>
      <c r="H210" s="838">
        <v>0</v>
      </c>
      <c r="I210" s="850">
        <v>2</v>
      </c>
      <c r="J210" s="850">
        <v>736.32</v>
      </c>
      <c r="K210" s="838">
        <v>1</v>
      </c>
      <c r="L210" s="850">
        <v>2</v>
      </c>
      <c r="M210" s="851">
        <v>736.32</v>
      </c>
    </row>
    <row r="211" spans="1:13" ht="14.45" customHeight="1" x14ac:dyDescent="0.2">
      <c r="A211" s="832" t="s">
        <v>2255</v>
      </c>
      <c r="B211" s="833" t="s">
        <v>1814</v>
      </c>
      <c r="C211" s="833" t="s">
        <v>1821</v>
      </c>
      <c r="D211" s="833" t="s">
        <v>765</v>
      </c>
      <c r="E211" s="833" t="s">
        <v>1822</v>
      </c>
      <c r="F211" s="850"/>
      <c r="G211" s="850"/>
      <c r="H211" s="838">
        <v>0</v>
      </c>
      <c r="I211" s="850">
        <v>175</v>
      </c>
      <c r="J211" s="850">
        <v>128857.75000000001</v>
      </c>
      <c r="K211" s="838">
        <v>1</v>
      </c>
      <c r="L211" s="850">
        <v>175</v>
      </c>
      <c r="M211" s="851">
        <v>128857.75000000001</v>
      </c>
    </row>
    <row r="212" spans="1:13" ht="14.45" customHeight="1" x14ac:dyDescent="0.2">
      <c r="A212" s="832" t="s">
        <v>2255</v>
      </c>
      <c r="B212" s="833" t="s">
        <v>1814</v>
      </c>
      <c r="C212" s="833" t="s">
        <v>1825</v>
      </c>
      <c r="D212" s="833" t="s">
        <v>765</v>
      </c>
      <c r="E212" s="833" t="s">
        <v>1826</v>
      </c>
      <c r="F212" s="850"/>
      <c r="G212" s="850"/>
      <c r="H212" s="838">
        <v>0</v>
      </c>
      <c r="I212" s="850">
        <v>25</v>
      </c>
      <c r="J212" s="850">
        <v>12272.249999999998</v>
      </c>
      <c r="K212" s="838">
        <v>1</v>
      </c>
      <c r="L212" s="850">
        <v>25</v>
      </c>
      <c r="M212" s="851">
        <v>12272.249999999998</v>
      </c>
    </row>
    <row r="213" spans="1:13" ht="14.45" customHeight="1" x14ac:dyDescent="0.2">
      <c r="A213" s="832" t="s">
        <v>2255</v>
      </c>
      <c r="B213" s="833" t="s">
        <v>1814</v>
      </c>
      <c r="C213" s="833" t="s">
        <v>1823</v>
      </c>
      <c r="D213" s="833" t="s">
        <v>765</v>
      </c>
      <c r="E213" s="833" t="s">
        <v>1824</v>
      </c>
      <c r="F213" s="850"/>
      <c r="G213" s="850"/>
      <c r="H213" s="838">
        <v>0</v>
      </c>
      <c r="I213" s="850">
        <v>3</v>
      </c>
      <c r="J213" s="850">
        <v>3464.04</v>
      </c>
      <c r="K213" s="838">
        <v>1</v>
      </c>
      <c r="L213" s="850">
        <v>3</v>
      </c>
      <c r="M213" s="851">
        <v>3464.04</v>
      </c>
    </row>
    <row r="214" spans="1:13" ht="14.45" customHeight="1" x14ac:dyDescent="0.2">
      <c r="A214" s="832" t="s">
        <v>2255</v>
      </c>
      <c r="B214" s="833" t="s">
        <v>1814</v>
      </c>
      <c r="C214" s="833" t="s">
        <v>1817</v>
      </c>
      <c r="D214" s="833" t="s">
        <v>765</v>
      </c>
      <c r="E214" s="833" t="s">
        <v>1818</v>
      </c>
      <c r="F214" s="850"/>
      <c r="G214" s="850"/>
      <c r="H214" s="838">
        <v>0</v>
      </c>
      <c r="I214" s="850">
        <v>18</v>
      </c>
      <c r="J214" s="850">
        <v>16627.320000000003</v>
      </c>
      <c r="K214" s="838">
        <v>1</v>
      </c>
      <c r="L214" s="850">
        <v>18</v>
      </c>
      <c r="M214" s="851">
        <v>16627.320000000003</v>
      </c>
    </row>
    <row r="215" spans="1:13" ht="14.45" customHeight="1" x14ac:dyDescent="0.2">
      <c r="A215" s="832" t="s">
        <v>2255</v>
      </c>
      <c r="B215" s="833" t="s">
        <v>1834</v>
      </c>
      <c r="C215" s="833" t="s">
        <v>1960</v>
      </c>
      <c r="D215" s="833" t="s">
        <v>787</v>
      </c>
      <c r="E215" s="833" t="s">
        <v>1961</v>
      </c>
      <c r="F215" s="850"/>
      <c r="G215" s="850"/>
      <c r="H215" s="838"/>
      <c r="I215" s="850">
        <v>1</v>
      </c>
      <c r="J215" s="850">
        <v>0</v>
      </c>
      <c r="K215" s="838"/>
      <c r="L215" s="850">
        <v>1</v>
      </c>
      <c r="M215" s="851">
        <v>0</v>
      </c>
    </row>
    <row r="216" spans="1:13" ht="14.45" customHeight="1" x14ac:dyDescent="0.2">
      <c r="A216" s="832" t="s">
        <v>2255</v>
      </c>
      <c r="B216" s="833" t="s">
        <v>1834</v>
      </c>
      <c r="C216" s="833" t="s">
        <v>2821</v>
      </c>
      <c r="D216" s="833" t="s">
        <v>1347</v>
      </c>
      <c r="E216" s="833" t="s">
        <v>2822</v>
      </c>
      <c r="F216" s="850"/>
      <c r="G216" s="850"/>
      <c r="H216" s="838"/>
      <c r="I216" s="850">
        <v>1</v>
      </c>
      <c r="J216" s="850">
        <v>0</v>
      </c>
      <c r="K216" s="838"/>
      <c r="L216" s="850">
        <v>1</v>
      </c>
      <c r="M216" s="851">
        <v>0</v>
      </c>
    </row>
    <row r="217" spans="1:13" ht="14.45" customHeight="1" x14ac:dyDescent="0.2">
      <c r="A217" s="832" t="s">
        <v>2255</v>
      </c>
      <c r="B217" s="833" t="s">
        <v>1837</v>
      </c>
      <c r="C217" s="833" t="s">
        <v>4144</v>
      </c>
      <c r="D217" s="833" t="s">
        <v>676</v>
      </c>
      <c r="E217" s="833" t="s">
        <v>1308</v>
      </c>
      <c r="F217" s="850"/>
      <c r="G217" s="850"/>
      <c r="H217" s="838">
        <v>0</v>
      </c>
      <c r="I217" s="850">
        <v>2</v>
      </c>
      <c r="J217" s="850">
        <v>117.04</v>
      </c>
      <c r="K217" s="838">
        <v>1</v>
      </c>
      <c r="L217" s="850">
        <v>2</v>
      </c>
      <c r="M217" s="851">
        <v>117.04</v>
      </c>
    </row>
    <row r="218" spans="1:13" ht="14.45" customHeight="1" x14ac:dyDescent="0.2">
      <c r="A218" s="832" t="s">
        <v>2255</v>
      </c>
      <c r="B218" s="833" t="s">
        <v>1990</v>
      </c>
      <c r="C218" s="833" t="s">
        <v>1991</v>
      </c>
      <c r="D218" s="833" t="s">
        <v>1013</v>
      </c>
      <c r="E218" s="833" t="s">
        <v>1992</v>
      </c>
      <c r="F218" s="850"/>
      <c r="G218" s="850"/>
      <c r="H218" s="838">
        <v>0</v>
      </c>
      <c r="I218" s="850">
        <v>1</v>
      </c>
      <c r="J218" s="850">
        <v>154.36000000000001</v>
      </c>
      <c r="K218" s="838">
        <v>1</v>
      </c>
      <c r="L218" s="850">
        <v>1</v>
      </c>
      <c r="M218" s="851">
        <v>154.36000000000001</v>
      </c>
    </row>
    <row r="219" spans="1:13" ht="14.45" customHeight="1" x14ac:dyDescent="0.2">
      <c r="A219" s="832" t="s">
        <v>2255</v>
      </c>
      <c r="B219" s="833" t="s">
        <v>1990</v>
      </c>
      <c r="C219" s="833" t="s">
        <v>2836</v>
      </c>
      <c r="D219" s="833" t="s">
        <v>1013</v>
      </c>
      <c r="E219" s="833" t="s">
        <v>1992</v>
      </c>
      <c r="F219" s="850">
        <v>1</v>
      </c>
      <c r="G219" s="850">
        <v>154.36000000000001</v>
      </c>
      <c r="H219" s="838">
        <v>1</v>
      </c>
      <c r="I219" s="850"/>
      <c r="J219" s="850"/>
      <c r="K219" s="838">
        <v>0</v>
      </c>
      <c r="L219" s="850">
        <v>1</v>
      </c>
      <c r="M219" s="851">
        <v>154.36000000000001</v>
      </c>
    </row>
    <row r="220" spans="1:13" ht="14.45" customHeight="1" x14ac:dyDescent="0.2">
      <c r="A220" s="832" t="s">
        <v>2255</v>
      </c>
      <c r="B220" s="833" t="s">
        <v>1990</v>
      </c>
      <c r="C220" s="833" t="s">
        <v>3544</v>
      </c>
      <c r="D220" s="833" t="s">
        <v>1013</v>
      </c>
      <c r="E220" s="833" t="s">
        <v>2344</v>
      </c>
      <c r="F220" s="850">
        <v>5</v>
      </c>
      <c r="G220" s="850">
        <v>1125.3000000000002</v>
      </c>
      <c r="H220" s="838">
        <v>1</v>
      </c>
      <c r="I220" s="850"/>
      <c r="J220" s="850"/>
      <c r="K220" s="838">
        <v>0</v>
      </c>
      <c r="L220" s="850">
        <v>5</v>
      </c>
      <c r="M220" s="851">
        <v>1125.3000000000002</v>
      </c>
    </row>
    <row r="221" spans="1:13" ht="14.45" customHeight="1" x14ac:dyDescent="0.2">
      <c r="A221" s="832" t="s">
        <v>2255</v>
      </c>
      <c r="B221" s="833" t="s">
        <v>1879</v>
      </c>
      <c r="C221" s="833" t="s">
        <v>1880</v>
      </c>
      <c r="D221" s="833" t="s">
        <v>989</v>
      </c>
      <c r="E221" s="833" t="s">
        <v>1029</v>
      </c>
      <c r="F221" s="850"/>
      <c r="G221" s="850"/>
      <c r="H221" s="838">
        <v>0</v>
      </c>
      <c r="I221" s="850">
        <v>18</v>
      </c>
      <c r="J221" s="850">
        <v>2771.44</v>
      </c>
      <c r="K221" s="838">
        <v>1</v>
      </c>
      <c r="L221" s="850">
        <v>18</v>
      </c>
      <c r="M221" s="851">
        <v>2771.44</v>
      </c>
    </row>
    <row r="222" spans="1:13" ht="14.45" customHeight="1" x14ac:dyDescent="0.2">
      <c r="A222" s="832" t="s">
        <v>2255</v>
      </c>
      <c r="B222" s="833" t="s">
        <v>2095</v>
      </c>
      <c r="C222" s="833" t="s">
        <v>2096</v>
      </c>
      <c r="D222" s="833" t="s">
        <v>2097</v>
      </c>
      <c r="E222" s="833" t="s">
        <v>2098</v>
      </c>
      <c r="F222" s="850"/>
      <c r="G222" s="850"/>
      <c r="H222" s="838">
        <v>0</v>
      </c>
      <c r="I222" s="850">
        <v>1</v>
      </c>
      <c r="J222" s="850">
        <v>70.48</v>
      </c>
      <c r="K222" s="838">
        <v>1</v>
      </c>
      <c r="L222" s="850">
        <v>1</v>
      </c>
      <c r="M222" s="851">
        <v>70.48</v>
      </c>
    </row>
    <row r="223" spans="1:13" ht="14.45" customHeight="1" x14ac:dyDescent="0.2">
      <c r="A223" s="832" t="s">
        <v>2255</v>
      </c>
      <c r="B223" s="833" t="s">
        <v>1903</v>
      </c>
      <c r="C223" s="833" t="s">
        <v>1904</v>
      </c>
      <c r="D223" s="833" t="s">
        <v>659</v>
      </c>
      <c r="E223" s="833" t="s">
        <v>656</v>
      </c>
      <c r="F223" s="850"/>
      <c r="G223" s="850"/>
      <c r="H223" s="838">
        <v>0</v>
      </c>
      <c r="I223" s="850">
        <v>1</v>
      </c>
      <c r="J223" s="850">
        <v>72.55</v>
      </c>
      <c r="K223" s="838">
        <v>1</v>
      </c>
      <c r="L223" s="850">
        <v>1</v>
      </c>
      <c r="M223" s="851">
        <v>72.55</v>
      </c>
    </row>
    <row r="224" spans="1:13" ht="14.45" customHeight="1" x14ac:dyDescent="0.2">
      <c r="A224" s="832" t="s">
        <v>2255</v>
      </c>
      <c r="B224" s="833" t="s">
        <v>4310</v>
      </c>
      <c r="C224" s="833" t="s">
        <v>2610</v>
      </c>
      <c r="D224" s="833" t="s">
        <v>2611</v>
      </c>
      <c r="E224" s="833" t="s">
        <v>2612</v>
      </c>
      <c r="F224" s="850"/>
      <c r="G224" s="850"/>
      <c r="H224" s="838">
        <v>0</v>
      </c>
      <c r="I224" s="850">
        <v>1</v>
      </c>
      <c r="J224" s="850">
        <v>426.03</v>
      </c>
      <c r="K224" s="838">
        <v>1</v>
      </c>
      <c r="L224" s="850">
        <v>1</v>
      </c>
      <c r="M224" s="851">
        <v>426.03</v>
      </c>
    </row>
    <row r="225" spans="1:13" ht="14.45" customHeight="1" x14ac:dyDescent="0.2">
      <c r="A225" s="832" t="s">
        <v>2255</v>
      </c>
      <c r="B225" s="833" t="s">
        <v>1905</v>
      </c>
      <c r="C225" s="833" t="s">
        <v>1908</v>
      </c>
      <c r="D225" s="833" t="s">
        <v>874</v>
      </c>
      <c r="E225" s="833" t="s">
        <v>876</v>
      </c>
      <c r="F225" s="850"/>
      <c r="G225" s="850"/>
      <c r="H225" s="838"/>
      <c r="I225" s="850">
        <v>84</v>
      </c>
      <c r="J225" s="850">
        <v>0</v>
      </c>
      <c r="K225" s="838"/>
      <c r="L225" s="850">
        <v>84</v>
      </c>
      <c r="M225" s="851">
        <v>0</v>
      </c>
    </row>
    <row r="226" spans="1:13" ht="14.45" customHeight="1" x14ac:dyDescent="0.2">
      <c r="A226" s="832" t="s">
        <v>2255</v>
      </c>
      <c r="B226" s="833" t="s">
        <v>1913</v>
      </c>
      <c r="C226" s="833" t="s">
        <v>1914</v>
      </c>
      <c r="D226" s="833" t="s">
        <v>1915</v>
      </c>
      <c r="E226" s="833" t="s">
        <v>1916</v>
      </c>
      <c r="F226" s="850"/>
      <c r="G226" s="850"/>
      <c r="H226" s="838">
        <v>0</v>
      </c>
      <c r="I226" s="850">
        <v>1</v>
      </c>
      <c r="J226" s="850">
        <v>169.73</v>
      </c>
      <c r="K226" s="838">
        <v>1</v>
      </c>
      <c r="L226" s="850">
        <v>1</v>
      </c>
      <c r="M226" s="851">
        <v>169.73</v>
      </c>
    </row>
    <row r="227" spans="1:13" ht="14.45" customHeight="1" x14ac:dyDescent="0.2">
      <c r="A227" s="832" t="s">
        <v>2255</v>
      </c>
      <c r="B227" s="833" t="s">
        <v>1921</v>
      </c>
      <c r="C227" s="833" t="s">
        <v>1922</v>
      </c>
      <c r="D227" s="833" t="s">
        <v>1923</v>
      </c>
      <c r="E227" s="833" t="s">
        <v>1924</v>
      </c>
      <c r="F227" s="850"/>
      <c r="G227" s="850"/>
      <c r="H227" s="838">
        <v>0</v>
      </c>
      <c r="I227" s="850">
        <v>1</v>
      </c>
      <c r="J227" s="850">
        <v>4.7</v>
      </c>
      <c r="K227" s="838">
        <v>1</v>
      </c>
      <c r="L227" s="850">
        <v>1</v>
      </c>
      <c r="M227" s="851">
        <v>4.7</v>
      </c>
    </row>
    <row r="228" spans="1:13" ht="14.45" customHeight="1" x14ac:dyDescent="0.2">
      <c r="A228" s="832" t="s">
        <v>2255</v>
      </c>
      <c r="B228" s="833" t="s">
        <v>1944</v>
      </c>
      <c r="C228" s="833" t="s">
        <v>1947</v>
      </c>
      <c r="D228" s="833" t="s">
        <v>995</v>
      </c>
      <c r="E228" s="833" t="s">
        <v>689</v>
      </c>
      <c r="F228" s="850"/>
      <c r="G228" s="850"/>
      <c r="H228" s="838">
        <v>0</v>
      </c>
      <c r="I228" s="850">
        <v>1</v>
      </c>
      <c r="J228" s="850">
        <v>58.77</v>
      </c>
      <c r="K228" s="838">
        <v>1</v>
      </c>
      <c r="L228" s="850">
        <v>1</v>
      </c>
      <c r="M228" s="851">
        <v>58.77</v>
      </c>
    </row>
    <row r="229" spans="1:13" ht="14.45" customHeight="1" x14ac:dyDescent="0.2">
      <c r="A229" s="832" t="s">
        <v>2255</v>
      </c>
      <c r="B229" s="833" t="s">
        <v>2182</v>
      </c>
      <c r="C229" s="833" t="s">
        <v>4168</v>
      </c>
      <c r="D229" s="833" t="s">
        <v>4169</v>
      </c>
      <c r="E229" s="833" t="s">
        <v>1576</v>
      </c>
      <c r="F229" s="850"/>
      <c r="G229" s="850"/>
      <c r="H229" s="838">
        <v>0</v>
      </c>
      <c r="I229" s="850">
        <v>5</v>
      </c>
      <c r="J229" s="850">
        <v>522</v>
      </c>
      <c r="K229" s="838">
        <v>1</v>
      </c>
      <c r="L229" s="850">
        <v>5</v>
      </c>
      <c r="M229" s="851">
        <v>522</v>
      </c>
    </row>
    <row r="230" spans="1:13" ht="14.45" customHeight="1" x14ac:dyDescent="0.2">
      <c r="A230" s="832" t="s">
        <v>2255</v>
      </c>
      <c r="B230" s="833" t="s">
        <v>1900</v>
      </c>
      <c r="C230" s="833" t="s">
        <v>4138</v>
      </c>
      <c r="D230" s="833" t="s">
        <v>4139</v>
      </c>
      <c r="E230" s="833" t="s">
        <v>3770</v>
      </c>
      <c r="F230" s="850"/>
      <c r="G230" s="850"/>
      <c r="H230" s="838">
        <v>0</v>
      </c>
      <c r="I230" s="850">
        <v>6</v>
      </c>
      <c r="J230" s="850">
        <v>42714.899999999994</v>
      </c>
      <c r="K230" s="838">
        <v>1</v>
      </c>
      <c r="L230" s="850">
        <v>6</v>
      </c>
      <c r="M230" s="851">
        <v>42714.899999999994</v>
      </c>
    </row>
    <row r="231" spans="1:13" ht="14.45" customHeight="1" x14ac:dyDescent="0.2">
      <c r="A231" s="832" t="s">
        <v>2256</v>
      </c>
      <c r="B231" s="833" t="s">
        <v>1814</v>
      </c>
      <c r="C231" s="833" t="s">
        <v>1815</v>
      </c>
      <c r="D231" s="833" t="s">
        <v>771</v>
      </c>
      <c r="E231" s="833" t="s">
        <v>1816</v>
      </c>
      <c r="F231" s="850"/>
      <c r="G231" s="850"/>
      <c r="H231" s="838">
        <v>0</v>
      </c>
      <c r="I231" s="850">
        <v>1</v>
      </c>
      <c r="J231" s="850">
        <v>2309.36</v>
      </c>
      <c r="K231" s="838">
        <v>1</v>
      </c>
      <c r="L231" s="850">
        <v>1</v>
      </c>
      <c r="M231" s="851">
        <v>2309.36</v>
      </c>
    </row>
    <row r="232" spans="1:13" ht="14.45" customHeight="1" x14ac:dyDescent="0.2">
      <c r="A232" s="832" t="s">
        <v>2256</v>
      </c>
      <c r="B232" s="833" t="s">
        <v>1814</v>
      </c>
      <c r="C232" s="833" t="s">
        <v>1821</v>
      </c>
      <c r="D232" s="833" t="s">
        <v>765</v>
      </c>
      <c r="E232" s="833" t="s">
        <v>1822</v>
      </c>
      <c r="F232" s="850"/>
      <c r="G232" s="850"/>
      <c r="H232" s="838">
        <v>0</v>
      </c>
      <c r="I232" s="850">
        <v>310</v>
      </c>
      <c r="J232" s="850">
        <v>228262.30000000005</v>
      </c>
      <c r="K232" s="838">
        <v>1</v>
      </c>
      <c r="L232" s="850">
        <v>310</v>
      </c>
      <c r="M232" s="851">
        <v>228262.30000000005</v>
      </c>
    </row>
    <row r="233" spans="1:13" ht="14.45" customHeight="1" x14ac:dyDescent="0.2">
      <c r="A233" s="832" t="s">
        <v>2256</v>
      </c>
      <c r="B233" s="833" t="s">
        <v>1814</v>
      </c>
      <c r="C233" s="833" t="s">
        <v>1825</v>
      </c>
      <c r="D233" s="833" t="s">
        <v>765</v>
      </c>
      <c r="E233" s="833" t="s">
        <v>1826</v>
      </c>
      <c r="F233" s="850"/>
      <c r="G233" s="850"/>
      <c r="H233" s="838">
        <v>0</v>
      </c>
      <c r="I233" s="850">
        <v>29</v>
      </c>
      <c r="J233" s="850">
        <v>14235.810000000001</v>
      </c>
      <c r="K233" s="838">
        <v>1</v>
      </c>
      <c r="L233" s="850">
        <v>29</v>
      </c>
      <c r="M233" s="851">
        <v>14235.810000000001</v>
      </c>
    </row>
    <row r="234" spans="1:13" ht="14.45" customHeight="1" x14ac:dyDescent="0.2">
      <c r="A234" s="832" t="s">
        <v>2256</v>
      </c>
      <c r="B234" s="833" t="s">
        <v>1814</v>
      </c>
      <c r="C234" s="833" t="s">
        <v>2944</v>
      </c>
      <c r="D234" s="833" t="s">
        <v>771</v>
      </c>
      <c r="E234" s="833" t="s">
        <v>2945</v>
      </c>
      <c r="F234" s="850"/>
      <c r="G234" s="850"/>
      <c r="H234" s="838">
        <v>0</v>
      </c>
      <c r="I234" s="850">
        <v>3</v>
      </c>
      <c r="J234" s="850">
        <v>5542.47</v>
      </c>
      <c r="K234" s="838">
        <v>1</v>
      </c>
      <c r="L234" s="850">
        <v>3</v>
      </c>
      <c r="M234" s="851">
        <v>5542.47</v>
      </c>
    </row>
    <row r="235" spans="1:13" ht="14.45" customHeight="1" x14ac:dyDescent="0.2">
      <c r="A235" s="832" t="s">
        <v>2256</v>
      </c>
      <c r="B235" s="833" t="s">
        <v>1814</v>
      </c>
      <c r="C235" s="833" t="s">
        <v>1823</v>
      </c>
      <c r="D235" s="833" t="s">
        <v>765</v>
      </c>
      <c r="E235" s="833" t="s">
        <v>1824</v>
      </c>
      <c r="F235" s="850"/>
      <c r="G235" s="850"/>
      <c r="H235" s="838">
        <v>0</v>
      </c>
      <c r="I235" s="850">
        <v>2</v>
      </c>
      <c r="J235" s="850">
        <v>2309.36</v>
      </c>
      <c r="K235" s="838">
        <v>1</v>
      </c>
      <c r="L235" s="850">
        <v>2</v>
      </c>
      <c r="M235" s="851">
        <v>2309.36</v>
      </c>
    </row>
    <row r="236" spans="1:13" ht="14.45" customHeight="1" x14ac:dyDescent="0.2">
      <c r="A236" s="832" t="s">
        <v>2256</v>
      </c>
      <c r="B236" s="833" t="s">
        <v>1814</v>
      </c>
      <c r="C236" s="833" t="s">
        <v>1817</v>
      </c>
      <c r="D236" s="833" t="s">
        <v>765</v>
      </c>
      <c r="E236" s="833" t="s">
        <v>1818</v>
      </c>
      <c r="F236" s="850"/>
      <c r="G236" s="850"/>
      <c r="H236" s="838">
        <v>0</v>
      </c>
      <c r="I236" s="850">
        <v>79</v>
      </c>
      <c r="J236" s="850">
        <v>72975.459999999992</v>
      </c>
      <c r="K236" s="838">
        <v>1</v>
      </c>
      <c r="L236" s="850">
        <v>79</v>
      </c>
      <c r="M236" s="851">
        <v>72975.459999999992</v>
      </c>
    </row>
    <row r="237" spans="1:13" ht="14.45" customHeight="1" x14ac:dyDescent="0.2">
      <c r="A237" s="832" t="s">
        <v>2256</v>
      </c>
      <c r="B237" s="833" t="s">
        <v>1990</v>
      </c>
      <c r="C237" s="833" t="s">
        <v>1991</v>
      </c>
      <c r="D237" s="833" t="s">
        <v>1013</v>
      </c>
      <c r="E237" s="833" t="s">
        <v>1992</v>
      </c>
      <c r="F237" s="850"/>
      <c r="G237" s="850"/>
      <c r="H237" s="838">
        <v>0</v>
      </c>
      <c r="I237" s="850">
        <v>4</v>
      </c>
      <c r="J237" s="850">
        <v>617.44000000000005</v>
      </c>
      <c r="K237" s="838">
        <v>1</v>
      </c>
      <c r="L237" s="850">
        <v>4</v>
      </c>
      <c r="M237" s="851">
        <v>617.44000000000005</v>
      </c>
    </row>
    <row r="238" spans="1:13" ht="14.45" customHeight="1" x14ac:dyDescent="0.2">
      <c r="A238" s="832" t="s">
        <v>2256</v>
      </c>
      <c r="B238" s="833" t="s">
        <v>1990</v>
      </c>
      <c r="C238" s="833" t="s">
        <v>1993</v>
      </c>
      <c r="D238" s="833" t="s">
        <v>1994</v>
      </c>
      <c r="E238" s="833" t="s">
        <v>1995</v>
      </c>
      <c r="F238" s="850"/>
      <c r="G238" s="850"/>
      <c r="H238" s="838">
        <v>0</v>
      </c>
      <c r="I238" s="850">
        <v>2</v>
      </c>
      <c r="J238" s="850">
        <v>299.04000000000002</v>
      </c>
      <c r="K238" s="838">
        <v>1</v>
      </c>
      <c r="L238" s="850">
        <v>2</v>
      </c>
      <c r="M238" s="851">
        <v>299.04000000000002</v>
      </c>
    </row>
    <row r="239" spans="1:13" ht="14.45" customHeight="1" x14ac:dyDescent="0.2">
      <c r="A239" s="832" t="s">
        <v>2256</v>
      </c>
      <c r="B239" s="833" t="s">
        <v>1990</v>
      </c>
      <c r="C239" s="833" t="s">
        <v>2836</v>
      </c>
      <c r="D239" s="833" t="s">
        <v>1013</v>
      </c>
      <c r="E239" s="833" t="s">
        <v>1992</v>
      </c>
      <c r="F239" s="850">
        <v>3</v>
      </c>
      <c r="G239" s="850">
        <v>463.08000000000004</v>
      </c>
      <c r="H239" s="838">
        <v>1</v>
      </c>
      <c r="I239" s="850"/>
      <c r="J239" s="850"/>
      <c r="K239" s="838">
        <v>0</v>
      </c>
      <c r="L239" s="850">
        <v>3</v>
      </c>
      <c r="M239" s="851">
        <v>463.08000000000004</v>
      </c>
    </row>
    <row r="240" spans="1:13" ht="14.45" customHeight="1" x14ac:dyDescent="0.2">
      <c r="A240" s="832" t="s">
        <v>2256</v>
      </c>
      <c r="B240" s="833" t="s">
        <v>1879</v>
      </c>
      <c r="C240" s="833" t="s">
        <v>1880</v>
      </c>
      <c r="D240" s="833" t="s">
        <v>989</v>
      </c>
      <c r="E240" s="833" t="s">
        <v>1029</v>
      </c>
      <c r="F240" s="850"/>
      <c r="G240" s="850"/>
      <c r="H240" s="838">
        <v>0</v>
      </c>
      <c r="I240" s="850">
        <v>39</v>
      </c>
      <c r="J240" s="850">
        <v>5160.6799999999994</v>
      </c>
      <c r="K240" s="838">
        <v>1</v>
      </c>
      <c r="L240" s="850">
        <v>39</v>
      </c>
      <c r="M240" s="851">
        <v>5160.6799999999994</v>
      </c>
    </row>
    <row r="241" spans="1:13" ht="14.45" customHeight="1" x14ac:dyDescent="0.2">
      <c r="A241" s="832" t="s">
        <v>2256</v>
      </c>
      <c r="B241" s="833" t="s">
        <v>2095</v>
      </c>
      <c r="C241" s="833" t="s">
        <v>2431</v>
      </c>
      <c r="D241" s="833" t="s">
        <v>2097</v>
      </c>
      <c r="E241" s="833" t="s">
        <v>2432</v>
      </c>
      <c r="F241" s="850"/>
      <c r="G241" s="850"/>
      <c r="H241" s="838">
        <v>0</v>
      </c>
      <c r="I241" s="850">
        <v>2</v>
      </c>
      <c r="J241" s="850">
        <v>281.92</v>
      </c>
      <c r="K241" s="838">
        <v>1</v>
      </c>
      <c r="L241" s="850">
        <v>2</v>
      </c>
      <c r="M241" s="851">
        <v>281.92</v>
      </c>
    </row>
    <row r="242" spans="1:13" ht="14.45" customHeight="1" x14ac:dyDescent="0.2">
      <c r="A242" s="832" t="s">
        <v>2256</v>
      </c>
      <c r="B242" s="833" t="s">
        <v>4310</v>
      </c>
      <c r="C242" s="833" t="s">
        <v>2610</v>
      </c>
      <c r="D242" s="833" t="s">
        <v>2611</v>
      </c>
      <c r="E242" s="833" t="s">
        <v>2612</v>
      </c>
      <c r="F242" s="850"/>
      <c r="G242" s="850"/>
      <c r="H242" s="838">
        <v>0</v>
      </c>
      <c r="I242" s="850">
        <v>1</v>
      </c>
      <c r="J242" s="850">
        <v>663.86</v>
      </c>
      <c r="K242" s="838">
        <v>1</v>
      </c>
      <c r="L242" s="850">
        <v>1</v>
      </c>
      <c r="M242" s="851">
        <v>663.86</v>
      </c>
    </row>
    <row r="243" spans="1:13" ht="14.45" customHeight="1" x14ac:dyDescent="0.2">
      <c r="A243" s="832" t="s">
        <v>2256</v>
      </c>
      <c r="B243" s="833" t="s">
        <v>1905</v>
      </c>
      <c r="C243" s="833" t="s">
        <v>1908</v>
      </c>
      <c r="D243" s="833" t="s">
        <v>874</v>
      </c>
      <c r="E243" s="833" t="s">
        <v>876</v>
      </c>
      <c r="F243" s="850"/>
      <c r="G243" s="850"/>
      <c r="H243" s="838"/>
      <c r="I243" s="850">
        <v>146</v>
      </c>
      <c r="J243" s="850">
        <v>0</v>
      </c>
      <c r="K243" s="838"/>
      <c r="L243" s="850">
        <v>146</v>
      </c>
      <c r="M243" s="851">
        <v>0</v>
      </c>
    </row>
    <row r="244" spans="1:13" ht="14.45" customHeight="1" x14ac:dyDescent="0.2">
      <c r="A244" s="832" t="s">
        <v>2256</v>
      </c>
      <c r="B244" s="833" t="s">
        <v>1905</v>
      </c>
      <c r="C244" s="833" t="s">
        <v>1906</v>
      </c>
      <c r="D244" s="833" t="s">
        <v>852</v>
      </c>
      <c r="E244" s="833" t="s">
        <v>855</v>
      </c>
      <c r="F244" s="850">
        <v>5</v>
      </c>
      <c r="G244" s="850">
        <v>0</v>
      </c>
      <c r="H244" s="838"/>
      <c r="I244" s="850"/>
      <c r="J244" s="850"/>
      <c r="K244" s="838"/>
      <c r="L244" s="850">
        <v>5</v>
      </c>
      <c r="M244" s="851">
        <v>0</v>
      </c>
    </row>
    <row r="245" spans="1:13" ht="14.45" customHeight="1" x14ac:dyDescent="0.2">
      <c r="A245" s="832" t="s">
        <v>2256</v>
      </c>
      <c r="B245" s="833" t="s">
        <v>1942</v>
      </c>
      <c r="C245" s="833" t="s">
        <v>1943</v>
      </c>
      <c r="D245" s="833" t="s">
        <v>975</v>
      </c>
      <c r="E245" s="833" t="s">
        <v>976</v>
      </c>
      <c r="F245" s="850"/>
      <c r="G245" s="850"/>
      <c r="H245" s="838">
        <v>0</v>
      </c>
      <c r="I245" s="850">
        <v>2</v>
      </c>
      <c r="J245" s="850">
        <v>127.5</v>
      </c>
      <c r="K245" s="838">
        <v>1</v>
      </c>
      <c r="L245" s="850">
        <v>2</v>
      </c>
      <c r="M245" s="851">
        <v>127.5</v>
      </c>
    </row>
    <row r="246" spans="1:13" ht="14.45" customHeight="1" x14ac:dyDescent="0.2">
      <c r="A246" s="832" t="s">
        <v>2256</v>
      </c>
      <c r="B246" s="833" t="s">
        <v>1944</v>
      </c>
      <c r="C246" s="833" t="s">
        <v>1948</v>
      </c>
      <c r="D246" s="833" t="s">
        <v>995</v>
      </c>
      <c r="E246" s="833" t="s">
        <v>1949</v>
      </c>
      <c r="F246" s="850"/>
      <c r="G246" s="850"/>
      <c r="H246" s="838">
        <v>0</v>
      </c>
      <c r="I246" s="850">
        <v>1</v>
      </c>
      <c r="J246" s="850">
        <v>176.32</v>
      </c>
      <c r="K246" s="838">
        <v>1</v>
      </c>
      <c r="L246" s="850">
        <v>1</v>
      </c>
      <c r="M246" s="851">
        <v>176.32</v>
      </c>
    </row>
    <row r="247" spans="1:13" ht="14.45" customHeight="1" x14ac:dyDescent="0.2">
      <c r="A247" s="832" t="s">
        <v>2256</v>
      </c>
      <c r="B247" s="833" t="s">
        <v>2178</v>
      </c>
      <c r="C247" s="833" t="s">
        <v>3336</v>
      </c>
      <c r="D247" s="833" t="s">
        <v>2180</v>
      </c>
      <c r="E247" s="833" t="s">
        <v>3337</v>
      </c>
      <c r="F247" s="850"/>
      <c r="G247" s="850"/>
      <c r="H247" s="838">
        <v>0</v>
      </c>
      <c r="I247" s="850">
        <v>2</v>
      </c>
      <c r="J247" s="850">
        <v>352.64</v>
      </c>
      <c r="K247" s="838">
        <v>1</v>
      </c>
      <c r="L247" s="850">
        <v>2</v>
      </c>
      <c r="M247" s="851">
        <v>352.64</v>
      </c>
    </row>
    <row r="248" spans="1:13" ht="14.45" customHeight="1" x14ac:dyDescent="0.2">
      <c r="A248" s="832" t="s">
        <v>2257</v>
      </c>
      <c r="B248" s="833" t="s">
        <v>1814</v>
      </c>
      <c r="C248" s="833" t="s">
        <v>2296</v>
      </c>
      <c r="D248" s="833" t="s">
        <v>771</v>
      </c>
      <c r="E248" s="833" t="s">
        <v>2297</v>
      </c>
      <c r="F248" s="850"/>
      <c r="G248" s="850"/>
      <c r="H248" s="838">
        <v>0</v>
      </c>
      <c r="I248" s="850">
        <v>1</v>
      </c>
      <c r="J248" s="850">
        <v>1385.62</v>
      </c>
      <c r="K248" s="838">
        <v>1</v>
      </c>
      <c r="L248" s="850">
        <v>1</v>
      </c>
      <c r="M248" s="851">
        <v>1385.62</v>
      </c>
    </row>
    <row r="249" spans="1:13" ht="14.45" customHeight="1" x14ac:dyDescent="0.2">
      <c r="A249" s="832" t="s">
        <v>2257</v>
      </c>
      <c r="B249" s="833" t="s">
        <v>1814</v>
      </c>
      <c r="C249" s="833" t="s">
        <v>1821</v>
      </c>
      <c r="D249" s="833" t="s">
        <v>765</v>
      </c>
      <c r="E249" s="833" t="s">
        <v>1822</v>
      </c>
      <c r="F249" s="850"/>
      <c r="G249" s="850"/>
      <c r="H249" s="838">
        <v>0</v>
      </c>
      <c r="I249" s="850">
        <v>3</v>
      </c>
      <c r="J249" s="850">
        <v>2208.9900000000002</v>
      </c>
      <c r="K249" s="838">
        <v>1</v>
      </c>
      <c r="L249" s="850">
        <v>3</v>
      </c>
      <c r="M249" s="851">
        <v>2208.9900000000002</v>
      </c>
    </row>
    <row r="250" spans="1:13" ht="14.45" customHeight="1" x14ac:dyDescent="0.2">
      <c r="A250" s="832" t="s">
        <v>2257</v>
      </c>
      <c r="B250" s="833" t="s">
        <v>1814</v>
      </c>
      <c r="C250" s="833" t="s">
        <v>1825</v>
      </c>
      <c r="D250" s="833" t="s">
        <v>765</v>
      </c>
      <c r="E250" s="833" t="s">
        <v>1826</v>
      </c>
      <c r="F250" s="850"/>
      <c r="G250" s="850"/>
      <c r="H250" s="838">
        <v>0</v>
      </c>
      <c r="I250" s="850">
        <v>3</v>
      </c>
      <c r="J250" s="850">
        <v>1472.67</v>
      </c>
      <c r="K250" s="838">
        <v>1</v>
      </c>
      <c r="L250" s="850">
        <v>3</v>
      </c>
      <c r="M250" s="851">
        <v>1472.67</v>
      </c>
    </row>
    <row r="251" spans="1:13" ht="14.45" customHeight="1" x14ac:dyDescent="0.2">
      <c r="A251" s="832" t="s">
        <v>2257</v>
      </c>
      <c r="B251" s="833" t="s">
        <v>1990</v>
      </c>
      <c r="C251" s="833" t="s">
        <v>1991</v>
      </c>
      <c r="D251" s="833" t="s">
        <v>1013</v>
      </c>
      <c r="E251" s="833" t="s">
        <v>1992</v>
      </c>
      <c r="F251" s="850"/>
      <c r="G251" s="850"/>
      <c r="H251" s="838">
        <v>0</v>
      </c>
      <c r="I251" s="850">
        <v>3</v>
      </c>
      <c r="J251" s="850">
        <v>463.08000000000004</v>
      </c>
      <c r="K251" s="838">
        <v>1</v>
      </c>
      <c r="L251" s="850">
        <v>3</v>
      </c>
      <c r="M251" s="851">
        <v>463.08000000000004</v>
      </c>
    </row>
    <row r="252" spans="1:13" ht="14.45" customHeight="1" x14ac:dyDescent="0.2">
      <c r="A252" s="832" t="s">
        <v>2257</v>
      </c>
      <c r="B252" s="833" t="s">
        <v>1879</v>
      </c>
      <c r="C252" s="833" t="s">
        <v>1880</v>
      </c>
      <c r="D252" s="833" t="s">
        <v>989</v>
      </c>
      <c r="E252" s="833" t="s">
        <v>1029</v>
      </c>
      <c r="F252" s="850"/>
      <c r="G252" s="850"/>
      <c r="H252" s="838">
        <v>0</v>
      </c>
      <c r="I252" s="850">
        <v>2</v>
      </c>
      <c r="J252" s="850">
        <v>341.04</v>
      </c>
      <c r="K252" s="838">
        <v>1</v>
      </c>
      <c r="L252" s="850">
        <v>2</v>
      </c>
      <c r="M252" s="851">
        <v>341.04</v>
      </c>
    </row>
    <row r="253" spans="1:13" ht="14.45" customHeight="1" x14ac:dyDescent="0.2">
      <c r="A253" s="832" t="s">
        <v>2258</v>
      </c>
      <c r="B253" s="833" t="s">
        <v>1808</v>
      </c>
      <c r="C253" s="833" t="s">
        <v>3413</v>
      </c>
      <c r="D253" s="833" t="s">
        <v>3414</v>
      </c>
      <c r="E253" s="833" t="s">
        <v>1811</v>
      </c>
      <c r="F253" s="850">
        <v>9</v>
      </c>
      <c r="G253" s="850">
        <v>777.69</v>
      </c>
      <c r="H253" s="838">
        <v>1</v>
      </c>
      <c r="I253" s="850"/>
      <c r="J253" s="850"/>
      <c r="K253" s="838">
        <v>0</v>
      </c>
      <c r="L253" s="850">
        <v>9</v>
      </c>
      <c r="M253" s="851">
        <v>777.69</v>
      </c>
    </row>
    <row r="254" spans="1:13" ht="14.45" customHeight="1" x14ac:dyDescent="0.2">
      <c r="A254" s="832" t="s">
        <v>2258</v>
      </c>
      <c r="B254" s="833" t="s">
        <v>1808</v>
      </c>
      <c r="C254" s="833" t="s">
        <v>3415</v>
      </c>
      <c r="D254" s="833" t="s">
        <v>3416</v>
      </c>
      <c r="E254" s="833" t="s">
        <v>3417</v>
      </c>
      <c r="F254" s="850">
        <v>1</v>
      </c>
      <c r="G254" s="850">
        <v>259.25</v>
      </c>
      <c r="H254" s="838">
        <v>1</v>
      </c>
      <c r="I254" s="850"/>
      <c r="J254" s="850"/>
      <c r="K254" s="838">
        <v>0</v>
      </c>
      <c r="L254" s="850">
        <v>1</v>
      </c>
      <c r="M254" s="851">
        <v>259.25</v>
      </c>
    </row>
    <row r="255" spans="1:13" ht="14.45" customHeight="1" x14ac:dyDescent="0.2">
      <c r="A255" s="832" t="s">
        <v>2258</v>
      </c>
      <c r="B255" s="833" t="s">
        <v>1808</v>
      </c>
      <c r="C255" s="833" t="s">
        <v>3418</v>
      </c>
      <c r="D255" s="833" t="s">
        <v>3416</v>
      </c>
      <c r="E255" s="833" t="s">
        <v>1811</v>
      </c>
      <c r="F255" s="850">
        <v>3</v>
      </c>
      <c r="G255" s="850">
        <v>259.23</v>
      </c>
      <c r="H255" s="838">
        <v>1</v>
      </c>
      <c r="I255" s="850"/>
      <c r="J255" s="850"/>
      <c r="K255" s="838">
        <v>0</v>
      </c>
      <c r="L255" s="850">
        <v>3</v>
      </c>
      <c r="M255" s="851">
        <v>259.23</v>
      </c>
    </row>
    <row r="256" spans="1:13" ht="14.45" customHeight="1" x14ac:dyDescent="0.2">
      <c r="A256" s="832" t="s">
        <v>2258</v>
      </c>
      <c r="B256" s="833" t="s">
        <v>1814</v>
      </c>
      <c r="C256" s="833" t="s">
        <v>1821</v>
      </c>
      <c r="D256" s="833" t="s">
        <v>765</v>
      </c>
      <c r="E256" s="833" t="s">
        <v>1822</v>
      </c>
      <c r="F256" s="850"/>
      <c r="G256" s="850"/>
      <c r="H256" s="838">
        <v>0</v>
      </c>
      <c r="I256" s="850">
        <v>3</v>
      </c>
      <c r="J256" s="850">
        <v>2208.9900000000002</v>
      </c>
      <c r="K256" s="838">
        <v>1</v>
      </c>
      <c r="L256" s="850">
        <v>3</v>
      </c>
      <c r="M256" s="851">
        <v>2208.9900000000002</v>
      </c>
    </row>
    <row r="257" spans="1:13" ht="14.45" customHeight="1" x14ac:dyDescent="0.2">
      <c r="A257" s="832" t="s">
        <v>2258</v>
      </c>
      <c r="B257" s="833" t="s">
        <v>1814</v>
      </c>
      <c r="C257" s="833" t="s">
        <v>1825</v>
      </c>
      <c r="D257" s="833" t="s">
        <v>765</v>
      </c>
      <c r="E257" s="833" t="s">
        <v>1826</v>
      </c>
      <c r="F257" s="850"/>
      <c r="G257" s="850"/>
      <c r="H257" s="838">
        <v>0</v>
      </c>
      <c r="I257" s="850">
        <v>1</v>
      </c>
      <c r="J257" s="850">
        <v>490.89</v>
      </c>
      <c r="K257" s="838">
        <v>1</v>
      </c>
      <c r="L257" s="850">
        <v>1</v>
      </c>
      <c r="M257" s="851">
        <v>490.89</v>
      </c>
    </row>
    <row r="258" spans="1:13" ht="14.45" customHeight="1" x14ac:dyDescent="0.2">
      <c r="A258" s="832" t="s">
        <v>2258</v>
      </c>
      <c r="B258" s="833" t="s">
        <v>1814</v>
      </c>
      <c r="C258" s="833" t="s">
        <v>3422</v>
      </c>
      <c r="D258" s="833" t="s">
        <v>771</v>
      </c>
      <c r="E258" s="833" t="s">
        <v>3423</v>
      </c>
      <c r="F258" s="850"/>
      <c r="G258" s="850"/>
      <c r="H258" s="838">
        <v>0</v>
      </c>
      <c r="I258" s="850">
        <v>5</v>
      </c>
      <c r="J258" s="850">
        <v>1385.6</v>
      </c>
      <c r="K258" s="838">
        <v>1</v>
      </c>
      <c r="L258" s="850">
        <v>5</v>
      </c>
      <c r="M258" s="851">
        <v>1385.6</v>
      </c>
    </row>
    <row r="259" spans="1:13" ht="14.45" customHeight="1" x14ac:dyDescent="0.2">
      <c r="A259" s="832" t="s">
        <v>2258</v>
      </c>
      <c r="B259" s="833" t="s">
        <v>1837</v>
      </c>
      <c r="C259" s="833" t="s">
        <v>3419</v>
      </c>
      <c r="D259" s="833" t="s">
        <v>3420</v>
      </c>
      <c r="E259" s="833" t="s">
        <v>3116</v>
      </c>
      <c r="F259" s="850"/>
      <c r="G259" s="850"/>
      <c r="H259" s="838">
        <v>0</v>
      </c>
      <c r="I259" s="850">
        <v>2</v>
      </c>
      <c r="J259" s="850">
        <v>468.14</v>
      </c>
      <c r="K259" s="838">
        <v>1</v>
      </c>
      <c r="L259" s="850">
        <v>2</v>
      </c>
      <c r="M259" s="851">
        <v>468.14</v>
      </c>
    </row>
    <row r="260" spans="1:13" ht="14.45" customHeight="1" x14ac:dyDescent="0.2">
      <c r="A260" s="832" t="s">
        <v>2258</v>
      </c>
      <c r="B260" s="833" t="s">
        <v>1837</v>
      </c>
      <c r="C260" s="833" t="s">
        <v>3421</v>
      </c>
      <c r="D260" s="833" t="s">
        <v>3420</v>
      </c>
      <c r="E260" s="833" t="s">
        <v>3116</v>
      </c>
      <c r="F260" s="850">
        <v>2</v>
      </c>
      <c r="G260" s="850">
        <v>468.14</v>
      </c>
      <c r="H260" s="838">
        <v>1</v>
      </c>
      <c r="I260" s="850"/>
      <c r="J260" s="850"/>
      <c r="K260" s="838">
        <v>0</v>
      </c>
      <c r="L260" s="850">
        <v>2</v>
      </c>
      <c r="M260" s="851">
        <v>468.14</v>
      </c>
    </row>
    <row r="261" spans="1:13" ht="14.45" customHeight="1" x14ac:dyDescent="0.2">
      <c r="A261" s="832" t="s">
        <v>2258</v>
      </c>
      <c r="B261" s="833" t="s">
        <v>4318</v>
      </c>
      <c r="C261" s="833" t="s">
        <v>3441</v>
      </c>
      <c r="D261" s="833" t="s">
        <v>3442</v>
      </c>
      <c r="E261" s="833" t="s">
        <v>3443</v>
      </c>
      <c r="F261" s="850"/>
      <c r="G261" s="850"/>
      <c r="H261" s="838">
        <v>0</v>
      </c>
      <c r="I261" s="850">
        <v>2</v>
      </c>
      <c r="J261" s="850">
        <v>691.38</v>
      </c>
      <c r="K261" s="838">
        <v>1</v>
      </c>
      <c r="L261" s="850">
        <v>2</v>
      </c>
      <c r="M261" s="851">
        <v>691.38</v>
      </c>
    </row>
    <row r="262" spans="1:13" ht="14.45" customHeight="1" x14ac:dyDescent="0.2">
      <c r="A262" s="832" t="s">
        <v>2258</v>
      </c>
      <c r="B262" s="833" t="s">
        <v>1990</v>
      </c>
      <c r="C262" s="833" t="s">
        <v>1991</v>
      </c>
      <c r="D262" s="833" t="s">
        <v>1013</v>
      </c>
      <c r="E262" s="833" t="s">
        <v>1992</v>
      </c>
      <c r="F262" s="850"/>
      <c r="G262" s="850"/>
      <c r="H262" s="838">
        <v>0</v>
      </c>
      <c r="I262" s="850">
        <v>2</v>
      </c>
      <c r="J262" s="850">
        <v>308.72000000000003</v>
      </c>
      <c r="K262" s="838">
        <v>1</v>
      </c>
      <c r="L262" s="850">
        <v>2</v>
      </c>
      <c r="M262" s="851">
        <v>308.72000000000003</v>
      </c>
    </row>
    <row r="263" spans="1:13" ht="14.45" customHeight="1" x14ac:dyDescent="0.2">
      <c r="A263" s="832" t="s">
        <v>2258</v>
      </c>
      <c r="B263" s="833" t="s">
        <v>1990</v>
      </c>
      <c r="C263" s="833" t="s">
        <v>3457</v>
      </c>
      <c r="D263" s="833" t="s">
        <v>3066</v>
      </c>
      <c r="E263" s="833" t="s">
        <v>3458</v>
      </c>
      <c r="F263" s="850">
        <v>1</v>
      </c>
      <c r="G263" s="850">
        <v>154.36000000000001</v>
      </c>
      <c r="H263" s="838">
        <v>1</v>
      </c>
      <c r="I263" s="850"/>
      <c r="J263" s="850"/>
      <c r="K263" s="838">
        <v>0</v>
      </c>
      <c r="L263" s="850">
        <v>1</v>
      </c>
      <c r="M263" s="851">
        <v>154.36000000000001</v>
      </c>
    </row>
    <row r="264" spans="1:13" ht="14.45" customHeight="1" x14ac:dyDescent="0.2">
      <c r="A264" s="832" t="s">
        <v>2258</v>
      </c>
      <c r="B264" s="833" t="s">
        <v>1990</v>
      </c>
      <c r="C264" s="833" t="s">
        <v>2836</v>
      </c>
      <c r="D264" s="833" t="s">
        <v>1013</v>
      </c>
      <c r="E264" s="833" t="s">
        <v>1992</v>
      </c>
      <c r="F264" s="850">
        <v>1</v>
      </c>
      <c r="G264" s="850">
        <v>154.36000000000001</v>
      </c>
      <c r="H264" s="838">
        <v>1</v>
      </c>
      <c r="I264" s="850"/>
      <c r="J264" s="850"/>
      <c r="K264" s="838">
        <v>0</v>
      </c>
      <c r="L264" s="850">
        <v>1</v>
      </c>
      <c r="M264" s="851">
        <v>154.36000000000001</v>
      </c>
    </row>
    <row r="265" spans="1:13" ht="14.45" customHeight="1" x14ac:dyDescent="0.2">
      <c r="A265" s="832" t="s">
        <v>2258</v>
      </c>
      <c r="B265" s="833" t="s">
        <v>1905</v>
      </c>
      <c r="C265" s="833" t="s">
        <v>1908</v>
      </c>
      <c r="D265" s="833" t="s">
        <v>874</v>
      </c>
      <c r="E265" s="833" t="s">
        <v>876</v>
      </c>
      <c r="F265" s="850"/>
      <c r="G265" s="850"/>
      <c r="H265" s="838"/>
      <c r="I265" s="850">
        <v>12</v>
      </c>
      <c r="J265" s="850">
        <v>0</v>
      </c>
      <c r="K265" s="838"/>
      <c r="L265" s="850">
        <v>12</v>
      </c>
      <c r="M265" s="851">
        <v>0</v>
      </c>
    </row>
    <row r="266" spans="1:13" ht="14.45" customHeight="1" x14ac:dyDescent="0.2">
      <c r="A266" s="832" t="s">
        <v>2259</v>
      </c>
      <c r="B266" s="833" t="s">
        <v>1814</v>
      </c>
      <c r="C266" s="833" t="s">
        <v>2296</v>
      </c>
      <c r="D266" s="833" t="s">
        <v>771</v>
      </c>
      <c r="E266" s="833" t="s">
        <v>2297</v>
      </c>
      <c r="F266" s="850"/>
      <c r="G266" s="850"/>
      <c r="H266" s="838">
        <v>0</v>
      </c>
      <c r="I266" s="850">
        <v>4</v>
      </c>
      <c r="J266" s="850">
        <v>5542.48</v>
      </c>
      <c r="K266" s="838">
        <v>1</v>
      </c>
      <c r="L266" s="850">
        <v>4</v>
      </c>
      <c r="M266" s="851">
        <v>5542.48</v>
      </c>
    </row>
    <row r="267" spans="1:13" ht="14.45" customHeight="1" x14ac:dyDescent="0.2">
      <c r="A267" s="832" t="s">
        <v>2259</v>
      </c>
      <c r="B267" s="833" t="s">
        <v>1814</v>
      </c>
      <c r="C267" s="833" t="s">
        <v>1821</v>
      </c>
      <c r="D267" s="833" t="s">
        <v>765</v>
      </c>
      <c r="E267" s="833" t="s">
        <v>1822</v>
      </c>
      <c r="F267" s="850"/>
      <c r="G267" s="850"/>
      <c r="H267" s="838">
        <v>0</v>
      </c>
      <c r="I267" s="850">
        <v>42</v>
      </c>
      <c r="J267" s="850">
        <v>30925.86</v>
      </c>
      <c r="K267" s="838">
        <v>1</v>
      </c>
      <c r="L267" s="850">
        <v>42</v>
      </c>
      <c r="M267" s="851">
        <v>30925.86</v>
      </c>
    </row>
    <row r="268" spans="1:13" ht="14.45" customHeight="1" x14ac:dyDescent="0.2">
      <c r="A268" s="832" t="s">
        <v>2259</v>
      </c>
      <c r="B268" s="833" t="s">
        <v>1814</v>
      </c>
      <c r="C268" s="833" t="s">
        <v>1825</v>
      </c>
      <c r="D268" s="833" t="s">
        <v>765</v>
      </c>
      <c r="E268" s="833" t="s">
        <v>1826</v>
      </c>
      <c r="F268" s="850"/>
      <c r="G268" s="850"/>
      <c r="H268" s="838">
        <v>0</v>
      </c>
      <c r="I268" s="850">
        <v>2</v>
      </c>
      <c r="J268" s="850">
        <v>981.78</v>
      </c>
      <c r="K268" s="838">
        <v>1</v>
      </c>
      <c r="L268" s="850">
        <v>2</v>
      </c>
      <c r="M268" s="851">
        <v>981.78</v>
      </c>
    </row>
    <row r="269" spans="1:13" ht="14.45" customHeight="1" x14ac:dyDescent="0.2">
      <c r="A269" s="832" t="s">
        <v>2259</v>
      </c>
      <c r="B269" s="833" t="s">
        <v>1814</v>
      </c>
      <c r="C269" s="833" t="s">
        <v>2944</v>
      </c>
      <c r="D269" s="833" t="s">
        <v>771</v>
      </c>
      <c r="E269" s="833" t="s">
        <v>2945</v>
      </c>
      <c r="F269" s="850"/>
      <c r="G269" s="850"/>
      <c r="H269" s="838">
        <v>0</v>
      </c>
      <c r="I269" s="850">
        <v>1</v>
      </c>
      <c r="J269" s="850">
        <v>1847.49</v>
      </c>
      <c r="K269" s="838">
        <v>1</v>
      </c>
      <c r="L269" s="850">
        <v>1</v>
      </c>
      <c r="M269" s="851">
        <v>1847.49</v>
      </c>
    </row>
    <row r="270" spans="1:13" ht="14.45" customHeight="1" x14ac:dyDescent="0.2">
      <c r="A270" s="832" t="s">
        <v>2259</v>
      </c>
      <c r="B270" s="833" t="s">
        <v>1990</v>
      </c>
      <c r="C270" s="833" t="s">
        <v>1991</v>
      </c>
      <c r="D270" s="833" t="s">
        <v>1013</v>
      </c>
      <c r="E270" s="833" t="s">
        <v>1992</v>
      </c>
      <c r="F270" s="850"/>
      <c r="G270" s="850"/>
      <c r="H270" s="838">
        <v>0</v>
      </c>
      <c r="I270" s="850">
        <v>4</v>
      </c>
      <c r="J270" s="850">
        <v>617.44000000000005</v>
      </c>
      <c r="K270" s="838">
        <v>1</v>
      </c>
      <c r="L270" s="850">
        <v>4</v>
      </c>
      <c r="M270" s="851">
        <v>617.44000000000005</v>
      </c>
    </row>
    <row r="271" spans="1:13" ht="14.45" customHeight="1" x14ac:dyDescent="0.2">
      <c r="A271" s="832" t="s">
        <v>2259</v>
      </c>
      <c r="B271" s="833" t="s">
        <v>1879</v>
      </c>
      <c r="C271" s="833" t="s">
        <v>2379</v>
      </c>
      <c r="D271" s="833" t="s">
        <v>989</v>
      </c>
      <c r="E271" s="833" t="s">
        <v>2380</v>
      </c>
      <c r="F271" s="850"/>
      <c r="G271" s="850"/>
      <c r="H271" s="838">
        <v>0</v>
      </c>
      <c r="I271" s="850">
        <v>2</v>
      </c>
      <c r="J271" s="850">
        <v>96.02</v>
      </c>
      <c r="K271" s="838">
        <v>1</v>
      </c>
      <c r="L271" s="850">
        <v>2</v>
      </c>
      <c r="M271" s="851">
        <v>96.02</v>
      </c>
    </row>
    <row r="272" spans="1:13" ht="14.45" customHeight="1" x14ac:dyDescent="0.2">
      <c r="A272" s="832" t="s">
        <v>2259</v>
      </c>
      <c r="B272" s="833" t="s">
        <v>1879</v>
      </c>
      <c r="C272" s="833" t="s">
        <v>1880</v>
      </c>
      <c r="D272" s="833" t="s">
        <v>989</v>
      </c>
      <c r="E272" s="833" t="s">
        <v>1029</v>
      </c>
      <c r="F272" s="850"/>
      <c r="G272" s="850"/>
      <c r="H272" s="838">
        <v>0</v>
      </c>
      <c r="I272" s="850">
        <v>6</v>
      </c>
      <c r="J272" s="850">
        <v>576.24</v>
      </c>
      <c r="K272" s="838">
        <v>1</v>
      </c>
      <c r="L272" s="850">
        <v>6</v>
      </c>
      <c r="M272" s="851">
        <v>576.24</v>
      </c>
    </row>
    <row r="273" spans="1:13" ht="14.45" customHeight="1" x14ac:dyDescent="0.2">
      <c r="A273" s="832" t="s">
        <v>2259</v>
      </c>
      <c r="B273" s="833" t="s">
        <v>2095</v>
      </c>
      <c r="C273" s="833" t="s">
        <v>2431</v>
      </c>
      <c r="D273" s="833" t="s">
        <v>2097</v>
      </c>
      <c r="E273" s="833" t="s">
        <v>2432</v>
      </c>
      <c r="F273" s="850"/>
      <c r="G273" s="850"/>
      <c r="H273" s="838">
        <v>0</v>
      </c>
      <c r="I273" s="850">
        <v>2</v>
      </c>
      <c r="J273" s="850">
        <v>281.92</v>
      </c>
      <c r="K273" s="838">
        <v>1</v>
      </c>
      <c r="L273" s="850">
        <v>2</v>
      </c>
      <c r="M273" s="851">
        <v>281.92</v>
      </c>
    </row>
    <row r="274" spans="1:13" ht="14.45" customHeight="1" x14ac:dyDescent="0.2">
      <c r="A274" s="832" t="s">
        <v>2259</v>
      </c>
      <c r="B274" s="833" t="s">
        <v>2095</v>
      </c>
      <c r="C274" s="833" t="s">
        <v>3625</v>
      </c>
      <c r="D274" s="833" t="s">
        <v>2097</v>
      </c>
      <c r="E274" s="833" t="s">
        <v>3626</v>
      </c>
      <c r="F274" s="850"/>
      <c r="G274" s="850"/>
      <c r="H274" s="838">
        <v>0</v>
      </c>
      <c r="I274" s="850">
        <v>1</v>
      </c>
      <c r="J274" s="850">
        <v>46.99</v>
      </c>
      <c r="K274" s="838">
        <v>1</v>
      </c>
      <c r="L274" s="850">
        <v>1</v>
      </c>
      <c r="M274" s="851">
        <v>46.99</v>
      </c>
    </row>
    <row r="275" spans="1:13" ht="14.45" customHeight="1" x14ac:dyDescent="0.2">
      <c r="A275" s="832" t="s">
        <v>2259</v>
      </c>
      <c r="B275" s="833" t="s">
        <v>1905</v>
      </c>
      <c r="C275" s="833" t="s">
        <v>1907</v>
      </c>
      <c r="D275" s="833" t="s">
        <v>852</v>
      </c>
      <c r="E275" s="833" t="s">
        <v>853</v>
      </c>
      <c r="F275" s="850">
        <v>1</v>
      </c>
      <c r="G275" s="850">
        <v>0</v>
      </c>
      <c r="H275" s="838"/>
      <c r="I275" s="850"/>
      <c r="J275" s="850"/>
      <c r="K275" s="838"/>
      <c r="L275" s="850">
        <v>1</v>
      </c>
      <c r="M275" s="851">
        <v>0</v>
      </c>
    </row>
    <row r="276" spans="1:13" ht="14.45" customHeight="1" x14ac:dyDescent="0.2">
      <c r="A276" s="832" t="s">
        <v>2259</v>
      </c>
      <c r="B276" s="833" t="s">
        <v>4319</v>
      </c>
      <c r="C276" s="833" t="s">
        <v>4274</v>
      </c>
      <c r="D276" s="833" t="s">
        <v>4275</v>
      </c>
      <c r="E276" s="833" t="s">
        <v>4276</v>
      </c>
      <c r="F276" s="850"/>
      <c r="G276" s="850"/>
      <c r="H276" s="838">
        <v>0</v>
      </c>
      <c r="I276" s="850">
        <v>2</v>
      </c>
      <c r="J276" s="850">
        <v>282.5</v>
      </c>
      <c r="K276" s="838">
        <v>1</v>
      </c>
      <c r="L276" s="850">
        <v>2</v>
      </c>
      <c r="M276" s="851">
        <v>282.5</v>
      </c>
    </row>
    <row r="277" spans="1:13" ht="14.45" customHeight="1" x14ac:dyDescent="0.2">
      <c r="A277" s="832" t="s">
        <v>2260</v>
      </c>
      <c r="B277" s="833" t="s">
        <v>1814</v>
      </c>
      <c r="C277" s="833" t="s">
        <v>1821</v>
      </c>
      <c r="D277" s="833" t="s">
        <v>765</v>
      </c>
      <c r="E277" s="833" t="s">
        <v>1822</v>
      </c>
      <c r="F277" s="850"/>
      <c r="G277" s="850"/>
      <c r="H277" s="838">
        <v>0</v>
      </c>
      <c r="I277" s="850">
        <v>19</v>
      </c>
      <c r="J277" s="850">
        <v>13990.27</v>
      </c>
      <c r="K277" s="838">
        <v>1</v>
      </c>
      <c r="L277" s="850">
        <v>19</v>
      </c>
      <c r="M277" s="851">
        <v>13990.27</v>
      </c>
    </row>
    <row r="278" spans="1:13" ht="14.45" customHeight="1" x14ac:dyDescent="0.2">
      <c r="A278" s="832" t="s">
        <v>2260</v>
      </c>
      <c r="B278" s="833" t="s">
        <v>1814</v>
      </c>
      <c r="C278" s="833" t="s">
        <v>1825</v>
      </c>
      <c r="D278" s="833" t="s">
        <v>765</v>
      </c>
      <c r="E278" s="833" t="s">
        <v>1826</v>
      </c>
      <c r="F278" s="850"/>
      <c r="G278" s="850"/>
      <c r="H278" s="838">
        <v>0</v>
      </c>
      <c r="I278" s="850">
        <v>6</v>
      </c>
      <c r="J278" s="850">
        <v>2945.34</v>
      </c>
      <c r="K278" s="838">
        <v>1</v>
      </c>
      <c r="L278" s="850">
        <v>6</v>
      </c>
      <c r="M278" s="851">
        <v>2945.34</v>
      </c>
    </row>
    <row r="279" spans="1:13" ht="14.45" customHeight="1" x14ac:dyDescent="0.2">
      <c r="A279" s="832" t="s">
        <v>2260</v>
      </c>
      <c r="B279" s="833" t="s">
        <v>1814</v>
      </c>
      <c r="C279" s="833" t="s">
        <v>1817</v>
      </c>
      <c r="D279" s="833" t="s">
        <v>765</v>
      </c>
      <c r="E279" s="833" t="s">
        <v>1818</v>
      </c>
      <c r="F279" s="850"/>
      <c r="G279" s="850"/>
      <c r="H279" s="838">
        <v>0</v>
      </c>
      <c r="I279" s="850">
        <v>6</v>
      </c>
      <c r="J279" s="850">
        <v>5542.44</v>
      </c>
      <c r="K279" s="838">
        <v>1</v>
      </c>
      <c r="L279" s="850">
        <v>6</v>
      </c>
      <c r="M279" s="851">
        <v>5542.44</v>
      </c>
    </row>
    <row r="280" spans="1:13" ht="14.45" customHeight="1" x14ac:dyDescent="0.2">
      <c r="A280" s="832" t="s">
        <v>2260</v>
      </c>
      <c r="B280" s="833" t="s">
        <v>1990</v>
      </c>
      <c r="C280" s="833" t="s">
        <v>1991</v>
      </c>
      <c r="D280" s="833" t="s">
        <v>1013</v>
      </c>
      <c r="E280" s="833" t="s">
        <v>1992</v>
      </c>
      <c r="F280" s="850"/>
      <c r="G280" s="850"/>
      <c r="H280" s="838">
        <v>0</v>
      </c>
      <c r="I280" s="850">
        <v>6</v>
      </c>
      <c r="J280" s="850">
        <v>926.16000000000008</v>
      </c>
      <c r="K280" s="838">
        <v>1</v>
      </c>
      <c r="L280" s="850">
        <v>6</v>
      </c>
      <c r="M280" s="851">
        <v>926.16000000000008</v>
      </c>
    </row>
    <row r="281" spans="1:13" ht="14.45" customHeight="1" x14ac:dyDescent="0.2">
      <c r="A281" s="832" t="s">
        <v>2260</v>
      </c>
      <c r="B281" s="833" t="s">
        <v>1879</v>
      </c>
      <c r="C281" s="833" t="s">
        <v>1880</v>
      </c>
      <c r="D281" s="833" t="s">
        <v>989</v>
      </c>
      <c r="E281" s="833" t="s">
        <v>1029</v>
      </c>
      <c r="F281" s="850"/>
      <c r="G281" s="850"/>
      <c r="H281" s="838">
        <v>0</v>
      </c>
      <c r="I281" s="850">
        <v>1</v>
      </c>
      <c r="J281" s="850">
        <v>96.04</v>
      </c>
      <c r="K281" s="838">
        <v>1</v>
      </c>
      <c r="L281" s="850">
        <v>1</v>
      </c>
      <c r="M281" s="851">
        <v>96.04</v>
      </c>
    </row>
    <row r="282" spans="1:13" ht="14.45" customHeight="1" x14ac:dyDescent="0.2">
      <c r="A282" s="832" t="s">
        <v>2260</v>
      </c>
      <c r="B282" s="833" t="s">
        <v>2148</v>
      </c>
      <c r="C282" s="833" t="s">
        <v>2149</v>
      </c>
      <c r="D282" s="833" t="s">
        <v>2150</v>
      </c>
      <c r="E282" s="833" t="s">
        <v>2151</v>
      </c>
      <c r="F282" s="850"/>
      <c r="G282" s="850"/>
      <c r="H282" s="838">
        <v>0</v>
      </c>
      <c r="I282" s="850">
        <v>1</v>
      </c>
      <c r="J282" s="850">
        <v>119.7</v>
      </c>
      <c r="K282" s="838">
        <v>1</v>
      </c>
      <c r="L282" s="850">
        <v>1</v>
      </c>
      <c r="M282" s="851">
        <v>119.7</v>
      </c>
    </row>
    <row r="283" spans="1:13" ht="14.45" customHeight="1" x14ac:dyDescent="0.2">
      <c r="A283" s="832" t="s">
        <v>2260</v>
      </c>
      <c r="B283" s="833" t="s">
        <v>2095</v>
      </c>
      <c r="C283" s="833" t="s">
        <v>2431</v>
      </c>
      <c r="D283" s="833" t="s">
        <v>2097</v>
      </c>
      <c r="E283" s="833" t="s">
        <v>2432</v>
      </c>
      <c r="F283" s="850"/>
      <c r="G283" s="850"/>
      <c r="H283" s="838">
        <v>0</v>
      </c>
      <c r="I283" s="850">
        <v>1</v>
      </c>
      <c r="J283" s="850">
        <v>140.96</v>
      </c>
      <c r="K283" s="838">
        <v>1</v>
      </c>
      <c r="L283" s="850">
        <v>1</v>
      </c>
      <c r="M283" s="851">
        <v>140.96</v>
      </c>
    </row>
    <row r="284" spans="1:13" ht="14.45" customHeight="1" x14ac:dyDescent="0.2">
      <c r="A284" s="832" t="s">
        <v>2260</v>
      </c>
      <c r="B284" s="833" t="s">
        <v>1905</v>
      </c>
      <c r="C284" s="833" t="s">
        <v>1908</v>
      </c>
      <c r="D284" s="833" t="s">
        <v>874</v>
      </c>
      <c r="E284" s="833" t="s">
        <v>876</v>
      </c>
      <c r="F284" s="850"/>
      <c r="G284" s="850"/>
      <c r="H284" s="838"/>
      <c r="I284" s="850">
        <v>9</v>
      </c>
      <c r="J284" s="850">
        <v>0</v>
      </c>
      <c r="K284" s="838"/>
      <c r="L284" s="850">
        <v>9</v>
      </c>
      <c r="M284" s="851">
        <v>0</v>
      </c>
    </row>
    <row r="285" spans="1:13" ht="14.45" customHeight="1" x14ac:dyDescent="0.2">
      <c r="A285" s="832" t="s">
        <v>2261</v>
      </c>
      <c r="B285" s="833" t="s">
        <v>1797</v>
      </c>
      <c r="C285" s="833" t="s">
        <v>2039</v>
      </c>
      <c r="D285" s="833" t="s">
        <v>2040</v>
      </c>
      <c r="E285" s="833" t="s">
        <v>2041</v>
      </c>
      <c r="F285" s="850"/>
      <c r="G285" s="850"/>
      <c r="H285" s="838">
        <v>0</v>
      </c>
      <c r="I285" s="850">
        <v>1</v>
      </c>
      <c r="J285" s="850">
        <v>16.12</v>
      </c>
      <c r="K285" s="838">
        <v>1</v>
      </c>
      <c r="L285" s="850">
        <v>1</v>
      </c>
      <c r="M285" s="851">
        <v>16.12</v>
      </c>
    </row>
    <row r="286" spans="1:13" ht="14.45" customHeight="1" x14ac:dyDescent="0.2">
      <c r="A286" s="832" t="s">
        <v>2261</v>
      </c>
      <c r="B286" s="833" t="s">
        <v>1814</v>
      </c>
      <c r="C286" s="833" t="s">
        <v>2296</v>
      </c>
      <c r="D286" s="833" t="s">
        <v>771</v>
      </c>
      <c r="E286" s="833" t="s">
        <v>2297</v>
      </c>
      <c r="F286" s="850"/>
      <c r="G286" s="850"/>
      <c r="H286" s="838">
        <v>0</v>
      </c>
      <c r="I286" s="850">
        <v>4</v>
      </c>
      <c r="J286" s="850">
        <v>5542.48</v>
      </c>
      <c r="K286" s="838">
        <v>1</v>
      </c>
      <c r="L286" s="850">
        <v>4</v>
      </c>
      <c r="M286" s="851">
        <v>5542.48</v>
      </c>
    </row>
    <row r="287" spans="1:13" ht="14.45" customHeight="1" x14ac:dyDescent="0.2">
      <c r="A287" s="832" t="s">
        <v>2261</v>
      </c>
      <c r="B287" s="833" t="s">
        <v>1814</v>
      </c>
      <c r="C287" s="833" t="s">
        <v>1821</v>
      </c>
      <c r="D287" s="833" t="s">
        <v>765</v>
      </c>
      <c r="E287" s="833" t="s">
        <v>1822</v>
      </c>
      <c r="F287" s="850"/>
      <c r="G287" s="850"/>
      <c r="H287" s="838">
        <v>0</v>
      </c>
      <c r="I287" s="850">
        <v>8</v>
      </c>
      <c r="J287" s="850">
        <v>5890.64</v>
      </c>
      <c r="K287" s="838">
        <v>1</v>
      </c>
      <c r="L287" s="850">
        <v>8</v>
      </c>
      <c r="M287" s="851">
        <v>5890.64</v>
      </c>
    </row>
    <row r="288" spans="1:13" ht="14.45" customHeight="1" x14ac:dyDescent="0.2">
      <c r="A288" s="832" t="s">
        <v>2261</v>
      </c>
      <c r="B288" s="833" t="s">
        <v>1814</v>
      </c>
      <c r="C288" s="833" t="s">
        <v>1825</v>
      </c>
      <c r="D288" s="833" t="s">
        <v>765</v>
      </c>
      <c r="E288" s="833" t="s">
        <v>1826</v>
      </c>
      <c r="F288" s="850"/>
      <c r="G288" s="850"/>
      <c r="H288" s="838">
        <v>0</v>
      </c>
      <c r="I288" s="850">
        <v>1</v>
      </c>
      <c r="J288" s="850">
        <v>490.89</v>
      </c>
      <c r="K288" s="838">
        <v>1</v>
      </c>
      <c r="L288" s="850">
        <v>1</v>
      </c>
      <c r="M288" s="851">
        <v>490.89</v>
      </c>
    </row>
    <row r="289" spans="1:13" ht="14.45" customHeight="1" x14ac:dyDescent="0.2">
      <c r="A289" s="832" t="s">
        <v>2261</v>
      </c>
      <c r="B289" s="833" t="s">
        <v>1814</v>
      </c>
      <c r="C289" s="833" t="s">
        <v>1823</v>
      </c>
      <c r="D289" s="833" t="s">
        <v>765</v>
      </c>
      <c r="E289" s="833" t="s">
        <v>1824</v>
      </c>
      <c r="F289" s="850"/>
      <c r="G289" s="850"/>
      <c r="H289" s="838">
        <v>0</v>
      </c>
      <c r="I289" s="850">
        <v>4</v>
      </c>
      <c r="J289" s="850">
        <v>4618.72</v>
      </c>
      <c r="K289" s="838">
        <v>1</v>
      </c>
      <c r="L289" s="850">
        <v>4</v>
      </c>
      <c r="M289" s="851">
        <v>4618.72</v>
      </c>
    </row>
    <row r="290" spans="1:13" ht="14.45" customHeight="1" x14ac:dyDescent="0.2">
      <c r="A290" s="832" t="s">
        <v>2261</v>
      </c>
      <c r="B290" s="833" t="s">
        <v>1814</v>
      </c>
      <c r="C290" s="833" t="s">
        <v>1817</v>
      </c>
      <c r="D290" s="833" t="s">
        <v>765</v>
      </c>
      <c r="E290" s="833" t="s">
        <v>1818</v>
      </c>
      <c r="F290" s="850"/>
      <c r="G290" s="850"/>
      <c r="H290" s="838">
        <v>0</v>
      </c>
      <c r="I290" s="850">
        <v>3</v>
      </c>
      <c r="J290" s="850">
        <v>2771.2200000000003</v>
      </c>
      <c r="K290" s="838">
        <v>1</v>
      </c>
      <c r="L290" s="850">
        <v>3</v>
      </c>
      <c r="M290" s="851">
        <v>2771.2200000000003</v>
      </c>
    </row>
    <row r="291" spans="1:13" ht="14.45" customHeight="1" x14ac:dyDescent="0.2">
      <c r="A291" s="832" t="s">
        <v>2261</v>
      </c>
      <c r="B291" s="833" t="s">
        <v>1853</v>
      </c>
      <c r="C291" s="833" t="s">
        <v>3533</v>
      </c>
      <c r="D291" s="833" t="s">
        <v>3534</v>
      </c>
      <c r="E291" s="833" t="s">
        <v>3535</v>
      </c>
      <c r="F291" s="850"/>
      <c r="G291" s="850"/>
      <c r="H291" s="838">
        <v>0</v>
      </c>
      <c r="I291" s="850">
        <v>1</v>
      </c>
      <c r="J291" s="850">
        <v>236.36</v>
      </c>
      <c r="K291" s="838">
        <v>1</v>
      </c>
      <c r="L291" s="850">
        <v>1</v>
      </c>
      <c r="M291" s="851">
        <v>236.36</v>
      </c>
    </row>
    <row r="292" spans="1:13" ht="14.45" customHeight="1" x14ac:dyDescent="0.2">
      <c r="A292" s="832" t="s">
        <v>2261</v>
      </c>
      <c r="B292" s="833" t="s">
        <v>1990</v>
      </c>
      <c r="C292" s="833" t="s">
        <v>1991</v>
      </c>
      <c r="D292" s="833" t="s">
        <v>1013</v>
      </c>
      <c r="E292" s="833" t="s">
        <v>1992</v>
      </c>
      <c r="F292" s="850"/>
      <c r="G292" s="850"/>
      <c r="H292" s="838">
        <v>0</v>
      </c>
      <c r="I292" s="850">
        <v>16</v>
      </c>
      <c r="J292" s="850">
        <v>2469.7600000000007</v>
      </c>
      <c r="K292" s="838">
        <v>1</v>
      </c>
      <c r="L292" s="850">
        <v>16</v>
      </c>
      <c r="M292" s="851">
        <v>2469.7600000000007</v>
      </c>
    </row>
    <row r="293" spans="1:13" ht="14.45" customHeight="1" x14ac:dyDescent="0.2">
      <c r="A293" s="832" t="s">
        <v>2261</v>
      </c>
      <c r="B293" s="833" t="s">
        <v>1990</v>
      </c>
      <c r="C293" s="833" t="s">
        <v>2836</v>
      </c>
      <c r="D293" s="833" t="s">
        <v>1013</v>
      </c>
      <c r="E293" s="833" t="s">
        <v>1992</v>
      </c>
      <c r="F293" s="850">
        <v>3</v>
      </c>
      <c r="G293" s="850">
        <v>463.08000000000004</v>
      </c>
      <c r="H293" s="838">
        <v>1</v>
      </c>
      <c r="I293" s="850"/>
      <c r="J293" s="850"/>
      <c r="K293" s="838">
        <v>0</v>
      </c>
      <c r="L293" s="850">
        <v>3</v>
      </c>
      <c r="M293" s="851">
        <v>463.08000000000004</v>
      </c>
    </row>
    <row r="294" spans="1:13" ht="14.45" customHeight="1" x14ac:dyDescent="0.2">
      <c r="A294" s="832" t="s">
        <v>2261</v>
      </c>
      <c r="B294" s="833" t="s">
        <v>1990</v>
      </c>
      <c r="C294" s="833" t="s">
        <v>3544</v>
      </c>
      <c r="D294" s="833" t="s">
        <v>1013</v>
      </c>
      <c r="E294" s="833" t="s">
        <v>2344</v>
      </c>
      <c r="F294" s="850">
        <v>1</v>
      </c>
      <c r="G294" s="850">
        <v>225.06</v>
      </c>
      <c r="H294" s="838">
        <v>1</v>
      </c>
      <c r="I294" s="850"/>
      <c r="J294" s="850"/>
      <c r="K294" s="838">
        <v>0</v>
      </c>
      <c r="L294" s="850">
        <v>1</v>
      </c>
      <c r="M294" s="851">
        <v>225.06</v>
      </c>
    </row>
    <row r="295" spans="1:13" ht="14.45" customHeight="1" x14ac:dyDescent="0.2">
      <c r="A295" s="832" t="s">
        <v>2261</v>
      </c>
      <c r="B295" s="833" t="s">
        <v>2095</v>
      </c>
      <c r="C295" s="833" t="s">
        <v>2096</v>
      </c>
      <c r="D295" s="833" t="s">
        <v>2097</v>
      </c>
      <c r="E295" s="833" t="s">
        <v>2098</v>
      </c>
      <c r="F295" s="850"/>
      <c r="G295" s="850"/>
      <c r="H295" s="838">
        <v>0</v>
      </c>
      <c r="I295" s="850">
        <v>2</v>
      </c>
      <c r="J295" s="850">
        <v>140.96</v>
      </c>
      <c r="K295" s="838">
        <v>1</v>
      </c>
      <c r="L295" s="850">
        <v>2</v>
      </c>
      <c r="M295" s="851">
        <v>140.96</v>
      </c>
    </row>
    <row r="296" spans="1:13" ht="14.45" customHeight="1" x14ac:dyDescent="0.2">
      <c r="A296" s="832" t="s">
        <v>2261</v>
      </c>
      <c r="B296" s="833" t="s">
        <v>2095</v>
      </c>
      <c r="C296" s="833" t="s">
        <v>2431</v>
      </c>
      <c r="D296" s="833" t="s">
        <v>2097</v>
      </c>
      <c r="E296" s="833" t="s">
        <v>2432</v>
      </c>
      <c r="F296" s="850"/>
      <c r="G296" s="850"/>
      <c r="H296" s="838">
        <v>0</v>
      </c>
      <c r="I296" s="850">
        <v>83</v>
      </c>
      <c r="J296" s="850">
        <v>11699.679999999998</v>
      </c>
      <c r="K296" s="838">
        <v>1</v>
      </c>
      <c r="L296" s="850">
        <v>83</v>
      </c>
      <c r="M296" s="851">
        <v>11699.679999999998</v>
      </c>
    </row>
    <row r="297" spans="1:13" ht="14.45" customHeight="1" x14ac:dyDescent="0.2">
      <c r="A297" s="832" t="s">
        <v>2261</v>
      </c>
      <c r="B297" s="833" t="s">
        <v>1905</v>
      </c>
      <c r="C297" s="833" t="s">
        <v>1908</v>
      </c>
      <c r="D297" s="833" t="s">
        <v>874</v>
      </c>
      <c r="E297" s="833" t="s">
        <v>876</v>
      </c>
      <c r="F297" s="850"/>
      <c r="G297" s="850"/>
      <c r="H297" s="838"/>
      <c r="I297" s="850">
        <v>17</v>
      </c>
      <c r="J297" s="850">
        <v>0</v>
      </c>
      <c r="K297" s="838"/>
      <c r="L297" s="850">
        <v>17</v>
      </c>
      <c r="M297" s="851">
        <v>0</v>
      </c>
    </row>
    <row r="298" spans="1:13" ht="14.45" customHeight="1" x14ac:dyDescent="0.2">
      <c r="A298" s="832" t="s">
        <v>2261</v>
      </c>
      <c r="B298" s="833" t="s">
        <v>1925</v>
      </c>
      <c r="C298" s="833" t="s">
        <v>3293</v>
      </c>
      <c r="D298" s="833" t="s">
        <v>2778</v>
      </c>
      <c r="E298" s="833" t="s">
        <v>2175</v>
      </c>
      <c r="F298" s="850">
        <v>1</v>
      </c>
      <c r="G298" s="850">
        <v>0</v>
      </c>
      <c r="H298" s="838"/>
      <c r="I298" s="850"/>
      <c r="J298" s="850"/>
      <c r="K298" s="838"/>
      <c r="L298" s="850">
        <v>1</v>
      </c>
      <c r="M298" s="851">
        <v>0</v>
      </c>
    </row>
    <row r="299" spans="1:13" ht="14.45" customHeight="1" x14ac:dyDescent="0.2">
      <c r="A299" s="832" t="s">
        <v>2261</v>
      </c>
      <c r="B299" s="833" t="s">
        <v>1925</v>
      </c>
      <c r="C299" s="833" t="s">
        <v>1928</v>
      </c>
      <c r="D299" s="833" t="s">
        <v>1001</v>
      </c>
      <c r="E299" s="833" t="s">
        <v>1929</v>
      </c>
      <c r="F299" s="850"/>
      <c r="G299" s="850"/>
      <c r="H299" s="838"/>
      <c r="I299" s="850">
        <v>1</v>
      </c>
      <c r="J299" s="850">
        <v>0</v>
      </c>
      <c r="K299" s="838"/>
      <c r="L299" s="850">
        <v>1</v>
      </c>
      <c r="M299" s="851">
        <v>0</v>
      </c>
    </row>
    <row r="300" spans="1:13" ht="14.45" customHeight="1" x14ac:dyDescent="0.2">
      <c r="A300" s="832" t="s">
        <v>2261</v>
      </c>
      <c r="B300" s="833" t="s">
        <v>2113</v>
      </c>
      <c r="C300" s="833" t="s">
        <v>2114</v>
      </c>
      <c r="D300" s="833" t="s">
        <v>2115</v>
      </c>
      <c r="E300" s="833" t="s">
        <v>1414</v>
      </c>
      <c r="F300" s="850"/>
      <c r="G300" s="850"/>
      <c r="H300" s="838">
        <v>0</v>
      </c>
      <c r="I300" s="850">
        <v>6</v>
      </c>
      <c r="J300" s="850">
        <v>483.18</v>
      </c>
      <c r="K300" s="838">
        <v>1</v>
      </c>
      <c r="L300" s="850">
        <v>6</v>
      </c>
      <c r="M300" s="851">
        <v>483.18</v>
      </c>
    </row>
    <row r="301" spans="1:13" ht="14.45" customHeight="1" x14ac:dyDescent="0.2">
      <c r="A301" s="832" t="s">
        <v>2261</v>
      </c>
      <c r="B301" s="833" t="s">
        <v>2113</v>
      </c>
      <c r="C301" s="833" t="s">
        <v>3537</v>
      </c>
      <c r="D301" s="833" t="s">
        <v>2115</v>
      </c>
      <c r="E301" s="833" t="s">
        <v>1414</v>
      </c>
      <c r="F301" s="850"/>
      <c r="G301" s="850"/>
      <c r="H301" s="838">
        <v>0</v>
      </c>
      <c r="I301" s="850">
        <v>3</v>
      </c>
      <c r="J301" s="850">
        <v>241.59</v>
      </c>
      <c r="K301" s="838">
        <v>1</v>
      </c>
      <c r="L301" s="850">
        <v>3</v>
      </c>
      <c r="M301" s="851">
        <v>241.59</v>
      </c>
    </row>
    <row r="302" spans="1:13" ht="14.45" customHeight="1" x14ac:dyDescent="0.2">
      <c r="A302" s="832" t="s">
        <v>2261</v>
      </c>
      <c r="B302" s="833" t="s">
        <v>1942</v>
      </c>
      <c r="C302" s="833" t="s">
        <v>3274</v>
      </c>
      <c r="D302" s="833" t="s">
        <v>3275</v>
      </c>
      <c r="E302" s="833" t="s">
        <v>3276</v>
      </c>
      <c r="F302" s="850"/>
      <c r="G302" s="850"/>
      <c r="H302" s="838">
        <v>0</v>
      </c>
      <c r="I302" s="850">
        <v>2</v>
      </c>
      <c r="J302" s="850">
        <v>51</v>
      </c>
      <c r="K302" s="838">
        <v>1</v>
      </c>
      <c r="L302" s="850">
        <v>2</v>
      </c>
      <c r="M302" s="851">
        <v>51</v>
      </c>
    </row>
    <row r="303" spans="1:13" ht="14.45" customHeight="1" x14ac:dyDescent="0.2">
      <c r="A303" s="832" t="s">
        <v>2261</v>
      </c>
      <c r="B303" s="833" t="s">
        <v>4320</v>
      </c>
      <c r="C303" s="833" t="s">
        <v>3539</v>
      </c>
      <c r="D303" s="833" t="s">
        <v>3540</v>
      </c>
      <c r="E303" s="833" t="s">
        <v>3541</v>
      </c>
      <c r="F303" s="850"/>
      <c r="G303" s="850"/>
      <c r="H303" s="838">
        <v>0</v>
      </c>
      <c r="I303" s="850">
        <v>2</v>
      </c>
      <c r="J303" s="850">
        <v>1415.34</v>
      </c>
      <c r="K303" s="838">
        <v>1</v>
      </c>
      <c r="L303" s="850">
        <v>2</v>
      </c>
      <c r="M303" s="851">
        <v>1415.34</v>
      </c>
    </row>
    <row r="304" spans="1:13" ht="14.45" customHeight="1" x14ac:dyDescent="0.2">
      <c r="A304" s="832" t="s">
        <v>2261</v>
      </c>
      <c r="B304" s="833" t="s">
        <v>1944</v>
      </c>
      <c r="C304" s="833" t="s">
        <v>1945</v>
      </c>
      <c r="D304" s="833" t="s">
        <v>995</v>
      </c>
      <c r="E304" s="833" t="s">
        <v>1946</v>
      </c>
      <c r="F304" s="850"/>
      <c r="G304" s="850"/>
      <c r="H304" s="838">
        <v>0</v>
      </c>
      <c r="I304" s="850">
        <v>1</v>
      </c>
      <c r="J304" s="850">
        <v>117.55</v>
      </c>
      <c r="K304" s="838">
        <v>1</v>
      </c>
      <c r="L304" s="850">
        <v>1</v>
      </c>
      <c r="M304" s="851">
        <v>117.55</v>
      </c>
    </row>
    <row r="305" spans="1:13" ht="14.45" customHeight="1" x14ac:dyDescent="0.2">
      <c r="A305" s="832" t="s">
        <v>2262</v>
      </c>
      <c r="B305" s="833" t="s">
        <v>1814</v>
      </c>
      <c r="C305" s="833" t="s">
        <v>1821</v>
      </c>
      <c r="D305" s="833" t="s">
        <v>765</v>
      </c>
      <c r="E305" s="833" t="s">
        <v>1822</v>
      </c>
      <c r="F305" s="850"/>
      <c r="G305" s="850"/>
      <c r="H305" s="838">
        <v>0</v>
      </c>
      <c r="I305" s="850">
        <v>11</v>
      </c>
      <c r="J305" s="850">
        <v>8099.630000000001</v>
      </c>
      <c r="K305" s="838">
        <v>1</v>
      </c>
      <c r="L305" s="850">
        <v>11</v>
      </c>
      <c r="M305" s="851">
        <v>8099.630000000001</v>
      </c>
    </row>
    <row r="306" spans="1:13" ht="14.45" customHeight="1" x14ac:dyDescent="0.2">
      <c r="A306" s="832" t="s">
        <v>2262</v>
      </c>
      <c r="B306" s="833" t="s">
        <v>1814</v>
      </c>
      <c r="C306" s="833" t="s">
        <v>1825</v>
      </c>
      <c r="D306" s="833" t="s">
        <v>765</v>
      </c>
      <c r="E306" s="833" t="s">
        <v>1826</v>
      </c>
      <c r="F306" s="850"/>
      <c r="G306" s="850"/>
      <c r="H306" s="838">
        <v>0</v>
      </c>
      <c r="I306" s="850">
        <v>4</v>
      </c>
      <c r="J306" s="850">
        <v>1963.56</v>
      </c>
      <c r="K306" s="838">
        <v>1</v>
      </c>
      <c r="L306" s="850">
        <v>4</v>
      </c>
      <c r="M306" s="851">
        <v>1963.56</v>
      </c>
    </row>
    <row r="307" spans="1:13" ht="14.45" customHeight="1" x14ac:dyDescent="0.2">
      <c r="A307" s="832" t="s">
        <v>2262</v>
      </c>
      <c r="B307" s="833" t="s">
        <v>1990</v>
      </c>
      <c r="C307" s="833" t="s">
        <v>1991</v>
      </c>
      <c r="D307" s="833" t="s">
        <v>1013</v>
      </c>
      <c r="E307" s="833" t="s">
        <v>1992</v>
      </c>
      <c r="F307" s="850"/>
      <c r="G307" s="850"/>
      <c r="H307" s="838">
        <v>0</v>
      </c>
      <c r="I307" s="850">
        <v>5</v>
      </c>
      <c r="J307" s="850">
        <v>771.80000000000007</v>
      </c>
      <c r="K307" s="838">
        <v>1</v>
      </c>
      <c r="L307" s="850">
        <v>5</v>
      </c>
      <c r="M307" s="851">
        <v>771.80000000000007</v>
      </c>
    </row>
    <row r="308" spans="1:13" ht="14.45" customHeight="1" x14ac:dyDescent="0.2">
      <c r="A308" s="832" t="s">
        <v>2262</v>
      </c>
      <c r="B308" s="833" t="s">
        <v>1879</v>
      </c>
      <c r="C308" s="833" t="s">
        <v>1880</v>
      </c>
      <c r="D308" s="833" t="s">
        <v>989</v>
      </c>
      <c r="E308" s="833" t="s">
        <v>1029</v>
      </c>
      <c r="F308" s="850"/>
      <c r="G308" s="850"/>
      <c r="H308" s="838">
        <v>0</v>
      </c>
      <c r="I308" s="850">
        <v>1</v>
      </c>
      <c r="J308" s="850">
        <v>170.52</v>
      </c>
      <c r="K308" s="838">
        <v>1</v>
      </c>
      <c r="L308" s="850">
        <v>1</v>
      </c>
      <c r="M308" s="851">
        <v>170.52</v>
      </c>
    </row>
    <row r="309" spans="1:13" ht="14.45" customHeight="1" x14ac:dyDescent="0.2">
      <c r="A309" s="832" t="s">
        <v>2262</v>
      </c>
      <c r="B309" s="833" t="s">
        <v>2095</v>
      </c>
      <c r="C309" s="833" t="s">
        <v>2096</v>
      </c>
      <c r="D309" s="833" t="s">
        <v>2097</v>
      </c>
      <c r="E309" s="833" t="s">
        <v>2098</v>
      </c>
      <c r="F309" s="850"/>
      <c r="G309" s="850"/>
      <c r="H309" s="838">
        <v>0</v>
      </c>
      <c r="I309" s="850">
        <v>6</v>
      </c>
      <c r="J309" s="850">
        <v>422.88</v>
      </c>
      <c r="K309" s="838">
        <v>1</v>
      </c>
      <c r="L309" s="850">
        <v>6</v>
      </c>
      <c r="M309" s="851">
        <v>422.88</v>
      </c>
    </row>
    <row r="310" spans="1:13" ht="14.45" customHeight="1" x14ac:dyDescent="0.2">
      <c r="A310" s="832" t="s">
        <v>2262</v>
      </c>
      <c r="B310" s="833" t="s">
        <v>2095</v>
      </c>
      <c r="C310" s="833" t="s">
        <v>3625</v>
      </c>
      <c r="D310" s="833" t="s">
        <v>2097</v>
      </c>
      <c r="E310" s="833" t="s">
        <v>3626</v>
      </c>
      <c r="F310" s="850"/>
      <c r="G310" s="850"/>
      <c r="H310" s="838">
        <v>0</v>
      </c>
      <c r="I310" s="850">
        <v>3</v>
      </c>
      <c r="J310" s="850">
        <v>140.97</v>
      </c>
      <c r="K310" s="838">
        <v>1</v>
      </c>
      <c r="L310" s="850">
        <v>3</v>
      </c>
      <c r="M310" s="851">
        <v>140.97</v>
      </c>
    </row>
    <row r="311" spans="1:13" ht="14.45" customHeight="1" x14ac:dyDescent="0.2">
      <c r="A311" s="832" t="s">
        <v>2262</v>
      </c>
      <c r="B311" s="833" t="s">
        <v>4321</v>
      </c>
      <c r="C311" s="833" t="s">
        <v>3621</v>
      </c>
      <c r="D311" s="833" t="s">
        <v>3622</v>
      </c>
      <c r="E311" s="833" t="s">
        <v>3623</v>
      </c>
      <c r="F311" s="850"/>
      <c r="G311" s="850"/>
      <c r="H311" s="838">
        <v>0</v>
      </c>
      <c r="I311" s="850">
        <v>1</v>
      </c>
      <c r="J311" s="850">
        <v>619.6</v>
      </c>
      <c r="K311" s="838">
        <v>1</v>
      </c>
      <c r="L311" s="850">
        <v>1</v>
      </c>
      <c r="M311" s="851">
        <v>619.6</v>
      </c>
    </row>
    <row r="312" spans="1:13" ht="14.45" customHeight="1" x14ac:dyDescent="0.2">
      <c r="A312" s="832" t="s">
        <v>2262</v>
      </c>
      <c r="B312" s="833" t="s">
        <v>1905</v>
      </c>
      <c r="C312" s="833" t="s">
        <v>1908</v>
      </c>
      <c r="D312" s="833" t="s">
        <v>874</v>
      </c>
      <c r="E312" s="833" t="s">
        <v>876</v>
      </c>
      <c r="F312" s="850"/>
      <c r="G312" s="850"/>
      <c r="H312" s="838"/>
      <c r="I312" s="850">
        <v>18</v>
      </c>
      <c r="J312" s="850">
        <v>0</v>
      </c>
      <c r="K312" s="838"/>
      <c r="L312" s="850">
        <v>18</v>
      </c>
      <c r="M312" s="851">
        <v>0</v>
      </c>
    </row>
    <row r="313" spans="1:13" ht="14.45" customHeight="1" x14ac:dyDescent="0.2">
      <c r="A313" s="832" t="s">
        <v>2262</v>
      </c>
      <c r="B313" s="833" t="s">
        <v>4311</v>
      </c>
      <c r="C313" s="833" t="s">
        <v>3000</v>
      </c>
      <c r="D313" s="833" t="s">
        <v>3001</v>
      </c>
      <c r="E313" s="833" t="s">
        <v>3002</v>
      </c>
      <c r="F313" s="850">
        <v>1</v>
      </c>
      <c r="G313" s="850">
        <v>50.32</v>
      </c>
      <c r="H313" s="838">
        <v>1</v>
      </c>
      <c r="I313" s="850"/>
      <c r="J313" s="850"/>
      <c r="K313" s="838">
        <v>0</v>
      </c>
      <c r="L313" s="850">
        <v>1</v>
      </c>
      <c r="M313" s="851">
        <v>50.32</v>
      </c>
    </row>
    <row r="314" spans="1:13" ht="14.45" customHeight="1" x14ac:dyDescent="0.2">
      <c r="A314" s="832" t="s">
        <v>2263</v>
      </c>
      <c r="B314" s="833" t="s">
        <v>4312</v>
      </c>
      <c r="C314" s="833" t="s">
        <v>3773</v>
      </c>
      <c r="D314" s="833" t="s">
        <v>778</v>
      </c>
      <c r="E314" s="833" t="s">
        <v>3774</v>
      </c>
      <c r="F314" s="850">
        <v>1</v>
      </c>
      <c r="G314" s="850">
        <v>32.25</v>
      </c>
      <c r="H314" s="838">
        <v>1</v>
      </c>
      <c r="I314" s="850"/>
      <c r="J314" s="850"/>
      <c r="K314" s="838">
        <v>0</v>
      </c>
      <c r="L314" s="850">
        <v>1</v>
      </c>
      <c r="M314" s="851">
        <v>32.25</v>
      </c>
    </row>
    <row r="315" spans="1:13" ht="14.45" customHeight="1" x14ac:dyDescent="0.2">
      <c r="A315" s="832" t="s">
        <v>2263</v>
      </c>
      <c r="B315" s="833" t="s">
        <v>4312</v>
      </c>
      <c r="C315" s="833" t="s">
        <v>3775</v>
      </c>
      <c r="D315" s="833" t="s">
        <v>778</v>
      </c>
      <c r="E315" s="833" t="s">
        <v>3776</v>
      </c>
      <c r="F315" s="850">
        <v>2</v>
      </c>
      <c r="G315" s="850">
        <v>207.34</v>
      </c>
      <c r="H315" s="838">
        <v>1</v>
      </c>
      <c r="I315" s="850"/>
      <c r="J315" s="850"/>
      <c r="K315" s="838">
        <v>0</v>
      </c>
      <c r="L315" s="850">
        <v>2</v>
      </c>
      <c r="M315" s="851">
        <v>207.34</v>
      </c>
    </row>
    <row r="316" spans="1:13" ht="14.45" customHeight="1" x14ac:dyDescent="0.2">
      <c r="A316" s="832" t="s">
        <v>2263</v>
      </c>
      <c r="B316" s="833" t="s">
        <v>1814</v>
      </c>
      <c r="C316" s="833" t="s">
        <v>1819</v>
      </c>
      <c r="D316" s="833" t="s">
        <v>765</v>
      </c>
      <c r="E316" s="833" t="s">
        <v>1820</v>
      </c>
      <c r="F316" s="850"/>
      <c r="G316" s="850"/>
      <c r="H316" s="838">
        <v>0</v>
      </c>
      <c r="I316" s="850">
        <v>3</v>
      </c>
      <c r="J316" s="850">
        <v>1104.48</v>
      </c>
      <c r="K316" s="838">
        <v>1</v>
      </c>
      <c r="L316" s="850">
        <v>3</v>
      </c>
      <c r="M316" s="851">
        <v>1104.48</v>
      </c>
    </row>
    <row r="317" spans="1:13" ht="14.45" customHeight="1" x14ac:dyDescent="0.2">
      <c r="A317" s="832" t="s">
        <v>2263</v>
      </c>
      <c r="B317" s="833" t="s">
        <v>1814</v>
      </c>
      <c r="C317" s="833" t="s">
        <v>1821</v>
      </c>
      <c r="D317" s="833" t="s">
        <v>765</v>
      </c>
      <c r="E317" s="833" t="s">
        <v>1822</v>
      </c>
      <c r="F317" s="850"/>
      <c r="G317" s="850"/>
      <c r="H317" s="838">
        <v>0</v>
      </c>
      <c r="I317" s="850">
        <v>77</v>
      </c>
      <c r="J317" s="850">
        <v>56697.41</v>
      </c>
      <c r="K317" s="838">
        <v>1</v>
      </c>
      <c r="L317" s="850">
        <v>77</v>
      </c>
      <c r="M317" s="851">
        <v>56697.41</v>
      </c>
    </row>
    <row r="318" spans="1:13" ht="14.45" customHeight="1" x14ac:dyDescent="0.2">
      <c r="A318" s="832" t="s">
        <v>2263</v>
      </c>
      <c r="B318" s="833" t="s">
        <v>1814</v>
      </c>
      <c r="C318" s="833" t="s">
        <v>1825</v>
      </c>
      <c r="D318" s="833" t="s">
        <v>765</v>
      </c>
      <c r="E318" s="833" t="s">
        <v>1826</v>
      </c>
      <c r="F318" s="850"/>
      <c r="G318" s="850"/>
      <c r="H318" s="838">
        <v>0</v>
      </c>
      <c r="I318" s="850">
        <v>27</v>
      </c>
      <c r="J318" s="850">
        <v>13254.029999999999</v>
      </c>
      <c r="K318" s="838">
        <v>1</v>
      </c>
      <c r="L318" s="850">
        <v>27</v>
      </c>
      <c r="M318" s="851">
        <v>13254.029999999999</v>
      </c>
    </row>
    <row r="319" spans="1:13" ht="14.45" customHeight="1" x14ac:dyDescent="0.2">
      <c r="A319" s="832" t="s">
        <v>2263</v>
      </c>
      <c r="B319" s="833" t="s">
        <v>1814</v>
      </c>
      <c r="C319" s="833" t="s">
        <v>1823</v>
      </c>
      <c r="D319" s="833" t="s">
        <v>765</v>
      </c>
      <c r="E319" s="833" t="s">
        <v>1824</v>
      </c>
      <c r="F319" s="850"/>
      <c r="G319" s="850"/>
      <c r="H319" s="838">
        <v>0</v>
      </c>
      <c r="I319" s="850">
        <v>3</v>
      </c>
      <c r="J319" s="850">
        <v>3464.04</v>
      </c>
      <c r="K319" s="838">
        <v>1</v>
      </c>
      <c r="L319" s="850">
        <v>3</v>
      </c>
      <c r="M319" s="851">
        <v>3464.04</v>
      </c>
    </row>
    <row r="320" spans="1:13" ht="14.45" customHeight="1" x14ac:dyDescent="0.2">
      <c r="A320" s="832" t="s">
        <v>2263</v>
      </c>
      <c r="B320" s="833" t="s">
        <v>1814</v>
      </c>
      <c r="C320" s="833" t="s">
        <v>1817</v>
      </c>
      <c r="D320" s="833" t="s">
        <v>765</v>
      </c>
      <c r="E320" s="833" t="s">
        <v>1818</v>
      </c>
      <c r="F320" s="850"/>
      <c r="G320" s="850"/>
      <c r="H320" s="838">
        <v>0</v>
      </c>
      <c r="I320" s="850">
        <v>26</v>
      </c>
      <c r="J320" s="850">
        <v>24017.240000000005</v>
      </c>
      <c r="K320" s="838">
        <v>1</v>
      </c>
      <c r="L320" s="850">
        <v>26</v>
      </c>
      <c r="M320" s="851">
        <v>24017.240000000005</v>
      </c>
    </row>
    <row r="321" spans="1:13" ht="14.45" customHeight="1" x14ac:dyDescent="0.2">
      <c r="A321" s="832" t="s">
        <v>2263</v>
      </c>
      <c r="B321" s="833" t="s">
        <v>1834</v>
      </c>
      <c r="C321" s="833" t="s">
        <v>1960</v>
      </c>
      <c r="D321" s="833" t="s">
        <v>787</v>
      </c>
      <c r="E321" s="833" t="s">
        <v>1961</v>
      </c>
      <c r="F321" s="850"/>
      <c r="G321" s="850"/>
      <c r="H321" s="838"/>
      <c r="I321" s="850">
        <v>1</v>
      </c>
      <c r="J321" s="850">
        <v>0</v>
      </c>
      <c r="K321" s="838"/>
      <c r="L321" s="850">
        <v>1</v>
      </c>
      <c r="M321" s="851">
        <v>0</v>
      </c>
    </row>
    <row r="322" spans="1:13" ht="14.45" customHeight="1" x14ac:dyDescent="0.2">
      <c r="A322" s="832" t="s">
        <v>2263</v>
      </c>
      <c r="B322" s="833" t="s">
        <v>1834</v>
      </c>
      <c r="C322" s="833" t="s">
        <v>1835</v>
      </c>
      <c r="D322" s="833" t="s">
        <v>787</v>
      </c>
      <c r="E322" s="833" t="s">
        <v>1836</v>
      </c>
      <c r="F322" s="850"/>
      <c r="G322" s="850"/>
      <c r="H322" s="838"/>
      <c r="I322" s="850">
        <v>3</v>
      </c>
      <c r="J322" s="850">
        <v>0</v>
      </c>
      <c r="K322" s="838"/>
      <c r="L322" s="850">
        <v>3</v>
      </c>
      <c r="M322" s="851">
        <v>0</v>
      </c>
    </row>
    <row r="323" spans="1:13" ht="14.45" customHeight="1" x14ac:dyDescent="0.2">
      <c r="A323" s="832" t="s">
        <v>2263</v>
      </c>
      <c r="B323" s="833" t="s">
        <v>1990</v>
      </c>
      <c r="C323" s="833" t="s">
        <v>3544</v>
      </c>
      <c r="D323" s="833" t="s">
        <v>1013</v>
      </c>
      <c r="E323" s="833" t="s">
        <v>2344</v>
      </c>
      <c r="F323" s="850">
        <v>16</v>
      </c>
      <c r="G323" s="850">
        <v>3600.9600000000005</v>
      </c>
      <c r="H323" s="838">
        <v>1</v>
      </c>
      <c r="I323" s="850"/>
      <c r="J323" s="850"/>
      <c r="K323" s="838">
        <v>0</v>
      </c>
      <c r="L323" s="850">
        <v>16</v>
      </c>
      <c r="M323" s="851">
        <v>3600.9600000000005</v>
      </c>
    </row>
    <row r="324" spans="1:13" ht="14.45" customHeight="1" x14ac:dyDescent="0.2">
      <c r="A324" s="832" t="s">
        <v>2263</v>
      </c>
      <c r="B324" s="833" t="s">
        <v>1879</v>
      </c>
      <c r="C324" s="833" t="s">
        <v>1880</v>
      </c>
      <c r="D324" s="833" t="s">
        <v>989</v>
      </c>
      <c r="E324" s="833" t="s">
        <v>1029</v>
      </c>
      <c r="F324" s="850"/>
      <c r="G324" s="850"/>
      <c r="H324" s="838">
        <v>0</v>
      </c>
      <c r="I324" s="850">
        <v>13</v>
      </c>
      <c r="J324" s="850">
        <v>1248.5200000000002</v>
      </c>
      <c r="K324" s="838">
        <v>1</v>
      </c>
      <c r="L324" s="850">
        <v>13</v>
      </c>
      <c r="M324" s="851">
        <v>1248.5200000000002</v>
      </c>
    </row>
    <row r="325" spans="1:13" ht="14.45" customHeight="1" x14ac:dyDescent="0.2">
      <c r="A325" s="832" t="s">
        <v>2263</v>
      </c>
      <c r="B325" s="833" t="s">
        <v>2095</v>
      </c>
      <c r="C325" s="833" t="s">
        <v>2431</v>
      </c>
      <c r="D325" s="833" t="s">
        <v>2097</v>
      </c>
      <c r="E325" s="833" t="s">
        <v>2432</v>
      </c>
      <c r="F325" s="850"/>
      <c r="G325" s="850"/>
      <c r="H325" s="838">
        <v>0</v>
      </c>
      <c r="I325" s="850">
        <v>1</v>
      </c>
      <c r="J325" s="850">
        <v>140.96</v>
      </c>
      <c r="K325" s="838">
        <v>1</v>
      </c>
      <c r="L325" s="850">
        <v>1</v>
      </c>
      <c r="M325" s="851">
        <v>140.96</v>
      </c>
    </row>
    <row r="326" spans="1:13" ht="14.45" customHeight="1" x14ac:dyDescent="0.2">
      <c r="A326" s="832" t="s">
        <v>2263</v>
      </c>
      <c r="B326" s="833" t="s">
        <v>2095</v>
      </c>
      <c r="C326" s="833" t="s">
        <v>2812</v>
      </c>
      <c r="D326" s="833" t="s">
        <v>2813</v>
      </c>
      <c r="E326" s="833" t="s">
        <v>2814</v>
      </c>
      <c r="F326" s="850">
        <v>1</v>
      </c>
      <c r="G326" s="850">
        <v>70.48</v>
      </c>
      <c r="H326" s="838">
        <v>1</v>
      </c>
      <c r="I326" s="850"/>
      <c r="J326" s="850"/>
      <c r="K326" s="838">
        <v>0</v>
      </c>
      <c r="L326" s="850">
        <v>1</v>
      </c>
      <c r="M326" s="851">
        <v>70.48</v>
      </c>
    </row>
    <row r="327" spans="1:13" ht="14.45" customHeight="1" x14ac:dyDescent="0.2">
      <c r="A327" s="832" t="s">
        <v>2263</v>
      </c>
      <c r="B327" s="833" t="s">
        <v>2095</v>
      </c>
      <c r="C327" s="833" t="s">
        <v>3771</v>
      </c>
      <c r="D327" s="833" t="s">
        <v>2434</v>
      </c>
      <c r="E327" s="833" t="s">
        <v>3772</v>
      </c>
      <c r="F327" s="850">
        <v>1</v>
      </c>
      <c r="G327" s="850">
        <v>234.94</v>
      </c>
      <c r="H327" s="838">
        <v>1</v>
      </c>
      <c r="I327" s="850"/>
      <c r="J327" s="850"/>
      <c r="K327" s="838">
        <v>0</v>
      </c>
      <c r="L327" s="850">
        <v>1</v>
      </c>
      <c r="M327" s="851">
        <v>234.94</v>
      </c>
    </row>
    <row r="328" spans="1:13" ht="14.45" customHeight="1" x14ac:dyDescent="0.2">
      <c r="A328" s="832" t="s">
        <v>2263</v>
      </c>
      <c r="B328" s="833" t="s">
        <v>1903</v>
      </c>
      <c r="C328" s="833" t="s">
        <v>2099</v>
      </c>
      <c r="D328" s="833" t="s">
        <v>659</v>
      </c>
      <c r="E328" s="833" t="s">
        <v>1297</v>
      </c>
      <c r="F328" s="850"/>
      <c r="G328" s="850"/>
      <c r="H328" s="838">
        <v>0</v>
      </c>
      <c r="I328" s="850">
        <v>1</v>
      </c>
      <c r="J328" s="850">
        <v>65.28</v>
      </c>
      <c r="K328" s="838">
        <v>1</v>
      </c>
      <c r="L328" s="850">
        <v>1</v>
      </c>
      <c r="M328" s="851">
        <v>65.28</v>
      </c>
    </row>
    <row r="329" spans="1:13" ht="14.45" customHeight="1" x14ac:dyDescent="0.2">
      <c r="A329" s="832" t="s">
        <v>2263</v>
      </c>
      <c r="B329" s="833" t="s">
        <v>4310</v>
      </c>
      <c r="C329" s="833" t="s">
        <v>3765</v>
      </c>
      <c r="D329" s="833" t="s">
        <v>3766</v>
      </c>
      <c r="E329" s="833" t="s">
        <v>2609</v>
      </c>
      <c r="F329" s="850">
        <v>6</v>
      </c>
      <c r="G329" s="850">
        <v>3983.1600000000003</v>
      </c>
      <c r="H329" s="838">
        <v>1</v>
      </c>
      <c r="I329" s="850"/>
      <c r="J329" s="850"/>
      <c r="K329" s="838">
        <v>0</v>
      </c>
      <c r="L329" s="850">
        <v>6</v>
      </c>
      <c r="M329" s="851">
        <v>3983.1600000000003</v>
      </c>
    </row>
    <row r="330" spans="1:13" ht="14.45" customHeight="1" x14ac:dyDescent="0.2">
      <c r="A330" s="832" t="s">
        <v>2263</v>
      </c>
      <c r="B330" s="833" t="s">
        <v>1905</v>
      </c>
      <c r="C330" s="833" t="s">
        <v>1908</v>
      </c>
      <c r="D330" s="833" t="s">
        <v>874</v>
      </c>
      <c r="E330" s="833" t="s">
        <v>876</v>
      </c>
      <c r="F330" s="850"/>
      <c r="G330" s="850"/>
      <c r="H330" s="838"/>
      <c r="I330" s="850">
        <v>35</v>
      </c>
      <c r="J330" s="850">
        <v>0</v>
      </c>
      <c r="K330" s="838"/>
      <c r="L330" s="850">
        <v>35</v>
      </c>
      <c r="M330" s="851">
        <v>0</v>
      </c>
    </row>
    <row r="331" spans="1:13" ht="14.45" customHeight="1" x14ac:dyDescent="0.2">
      <c r="A331" s="832" t="s">
        <v>2263</v>
      </c>
      <c r="B331" s="833" t="s">
        <v>1921</v>
      </c>
      <c r="C331" s="833" t="s">
        <v>1922</v>
      </c>
      <c r="D331" s="833" t="s">
        <v>1923</v>
      </c>
      <c r="E331" s="833" t="s">
        <v>1924</v>
      </c>
      <c r="F331" s="850"/>
      <c r="G331" s="850"/>
      <c r="H331" s="838">
        <v>0</v>
      </c>
      <c r="I331" s="850">
        <v>1</v>
      </c>
      <c r="J331" s="850">
        <v>11.71</v>
      </c>
      <c r="K331" s="838">
        <v>1</v>
      </c>
      <c r="L331" s="850">
        <v>1</v>
      </c>
      <c r="M331" s="851">
        <v>11.71</v>
      </c>
    </row>
    <row r="332" spans="1:13" ht="14.45" customHeight="1" x14ac:dyDescent="0.2">
      <c r="A332" s="832" t="s">
        <v>2263</v>
      </c>
      <c r="B332" s="833" t="s">
        <v>1925</v>
      </c>
      <c r="C332" s="833" t="s">
        <v>1926</v>
      </c>
      <c r="D332" s="833" t="s">
        <v>1001</v>
      </c>
      <c r="E332" s="833" t="s">
        <v>1927</v>
      </c>
      <c r="F332" s="850">
        <v>1</v>
      </c>
      <c r="G332" s="850">
        <v>0</v>
      </c>
      <c r="H332" s="838"/>
      <c r="I332" s="850"/>
      <c r="J332" s="850"/>
      <c r="K332" s="838"/>
      <c r="L332" s="850">
        <v>1</v>
      </c>
      <c r="M332" s="851">
        <v>0</v>
      </c>
    </row>
    <row r="333" spans="1:13" ht="14.45" customHeight="1" x14ac:dyDescent="0.2">
      <c r="A333" s="832" t="s">
        <v>2263</v>
      </c>
      <c r="B333" s="833" t="s">
        <v>1925</v>
      </c>
      <c r="C333" s="833" t="s">
        <v>1930</v>
      </c>
      <c r="D333" s="833" t="s">
        <v>1001</v>
      </c>
      <c r="E333" s="833" t="s">
        <v>1927</v>
      </c>
      <c r="F333" s="850"/>
      <c r="G333" s="850"/>
      <c r="H333" s="838"/>
      <c r="I333" s="850">
        <v>3</v>
      </c>
      <c r="J333" s="850">
        <v>0</v>
      </c>
      <c r="K333" s="838"/>
      <c r="L333" s="850">
        <v>3</v>
      </c>
      <c r="M333" s="851">
        <v>0</v>
      </c>
    </row>
    <row r="334" spans="1:13" ht="14.45" customHeight="1" x14ac:dyDescent="0.2">
      <c r="A334" s="832" t="s">
        <v>2264</v>
      </c>
      <c r="B334" s="833" t="s">
        <v>1814</v>
      </c>
      <c r="C334" s="833" t="s">
        <v>1821</v>
      </c>
      <c r="D334" s="833" t="s">
        <v>765</v>
      </c>
      <c r="E334" s="833" t="s">
        <v>1822</v>
      </c>
      <c r="F334" s="850"/>
      <c r="G334" s="850"/>
      <c r="H334" s="838">
        <v>0</v>
      </c>
      <c r="I334" s="850">
        <v>3</v>
      </c>
      <c r="J334" s="850">
        <v>2208.9900000000002</v>
      </c>
      <c r="K334" s="838">
        <v>1</v>
      </c>
      <c r="L334" s="850">
        <v>3</v>
      </c>
      <c r="M334" s="851">
        <v>2208.9900000000002</v>
      </c>
    </row>
    <row r="335" spans="1:13" ht="14.45" customHeight="1" x14ac:dyDescent="0.2">
      <c r="A335" s="832" t="s">
        <v>2264</v>
      </c>
      <c r="B335" s="833" t="s">
        <v>1814</v>
      </c>
      <c r="C335" s="833" t="s">
        <v>1825</v>
      </c>
      <c r="D335" s="833" t="s">
        <v>765</v>
      </c>
      <c r="E335" s="833" t="s">
        <v>1826</v>
      </c>
      <c r="F335" s="850"/>
      <c r="G335" s="850"/>
      <c r="H335" s="838">
        <v>0</v>
      </c>
      <c r="I335" s="850">
        <v>3</v>
      </c>
      <c r="J335" s="850">
        <v>1472.67</v>
      </c>
      <c r="K335" s="838">
        <v>1</v>
      </c>
      <c r="L335" s="850">
        <v>3</v>
      </c>
      <c r="M335" s="851">
        <v>1472.67</v>
      </c>
    </row>
    <row r="336" spans="1:13" ht="14.45" customHeight="1" x14ac:dyDescent="0.2">
      <c r="A336" s="832" t="s">
        <v>2264</v>
      </c>
      <c r="B336" s="833" t="s">
        <v>1990</v>
      </c>
      <c r="C336" s="833" t="s">
        <v>1991</v>
      </c>
      <c r="D336" s="833" t="s">
        <v>1013</v>
      </c>
      <c r="E336" s="833" t="s">
        <v>1992</v>
      </c>
      <c r="F336" s="850"/>
      <c r="G336" s="850"/>
      <c r="H336" s="838">
        <v>0</v>
      </c>
      <c r="I336" s="850">
        <v>2</v>
      </c>
      <c r="J336" s="850">
        <v>308.72000000000003</v>
      </c>
      <c r="K336" s="838">
        <v>1</v>
      </c>
      <c r="L336" s="850">
        <v>2</v>
      </c>
      <c r="M336" s="851">
        <v>308.72000000000003</v>
      </c>
    </row>
    <row r="337" spans="1:13" ht="14.45" customHeight="1" x14ac:dyDescent="0.2">
      <c r="A337" s="832" t="s">
        <v>2264</v>
      </c>
      <c r="B337" s="833" t="s">
        <v>1990</v>
      </c>
      <c r="C337" s="833" t="s">
        <v>2836</v>
      </c>
      <c r="D337" s="833" t="s">
        <v>1013</v>
      </c>
      <c r="E337" s="833" t="s">
        <v>1992</v>
      </c>
      <c r="F337" s="850">
        <v>3</v>
      </c>
      <c r="G337" s="850">
        <v>463.08000000000004</v>
      </c>
      <c r="H337" s="838">
        <v>1</v>
      </c>
      <c r="I337" s="850"/>
      <c r="J337" s="850"/>
      <c r="K337" s="838">
        <v>0</v>
      </c>
      <c r="L337" s="850">
        <v>3</v>
      </c>
      <c r="M337" s="851">
        <v>463.08000000000004</v>
      </c>
    </row>
    <row r="338" spans="1:13" ht="14.45" customHeight="1" x14ac:dyDescent="0.2">
      <c r="A338" s="832" t="s">
        <v>2264</v>
      </c>
      <c r="B338" s="833" t="s">
        <v>1879</v>
      </c>
      <c r="C338" s="833" t="s">
        <v>1880</v>
      </c>
      <c r="D338" s="833" t="s">
        <v>989</v>
      </c>
      <c r="E338" s="833" t="s">
        <v>1029</v>
      </c>
      <c r="F338" s="850"/>
      <c r="G338" s="850"/>
      <c r="H338" s="838">
        <v>0</v>
      </c>
      <c r="I338" s="850">
        <v>2</v>
      </c>
      <c r="J338" s="850">
        <v>341.04</v>
      </c>
      <c r="K338" s="838">
        <v>1</v>
      </c>
      <c r="L338" s="850">
        <v>2</v>
      </c>
      <c r="M338" s="851">
        <v>341.04</v>
      </c>
    </row>
    <row r="339" spans="1:13" ht="14.45" customHeight="1" x14ac:dyDescent="0.2">
      <c r="A339" s="832" t="s">
        <v>2264</v>
      </c>
      <c r="B339" s="833" t="s">
        <v>2095</v>
      </c>
      <c r="C339" s="833" t="s">
        <v>2096</v>
      </c>
      <c r="D339" s="833" t="s">
        <v>2097</v>
      </c>
      <c r="E339" s="833" t="s">
        <v>2098</v>
      </c>
      <c r="F339" s="850"/>
      <c r="G339" s="850"/>
      <c r="H339" s="838">
        <v>0</v>
      </c>
      <c r="I339" s="850">
        <v>11</v>
      </c>
      <c r="J339" s="850">
        <v>775.28</v>
      </c>
      <c r="K339" s="838">
        <v>1</v>
      </c>
      <c r="L339" s="850">
        <v>11</v>
      </c>
      <c r="M339" s="851">
        <v>775.28</v>
      </c>
    </row>
    <row r="340" spans="1:13" ht="14.45" customHeight="1" x14ac:dyDescent="0.2">
      <c r="A340" s="832" t="s">
        <v>2264</v>
      </c>
      <c r="B340" s="833" t="s">
        <v>2095</v>
      </c>
      <c r="C340" s="833" t="s">
        <v>2433</v>
      </c>
      <c r="D340" s="833" t="s">
        <v>2434</v>
      </c>
      <c r="E340" s="833" t="s">
        <v>2432</v>
      </c>
      <c r="F340" s="850">
        <v>2</v>
      </c>
      <c r="G340" s="850">
        <v>281.92</v>
      </c>
      <c r="H340" s="838">
        <v>1</v>
      </c>
      <c r="I340" s="850"/>
      <c r="J340" s="850"/>
      <c r="K340" s="838">
        <v>0</v>
      </c>
      <c r="L340" s="850">
        <v>2</v>
      </c>
      <c r="M340" s="851">
        <v>281.92</v>
      </c>
    </row>
    <row r="341" spans="1:13" ht="14.45" customHeight="1" x14ac:dyDescent="0.2">
      <c r="A341" s="832" t="s">
        <v>2264</v>
      </c>
      <c r="B341" s="833" t="s">
        <v>2095</v>
      </c>
      <c r="C341" s="833" t="s">
        <v>4199</v>
      </c>
      <c r="D341" s="833" t="s">
        <v>2434</v>
      </c>
      <c r="E341" s="833" t="s">
        <v>3626</v>
      </c>
      <c r="F341" s="850">
        <v>4</v>
      </c>
      <c r="G341" s="850">
        <v>187.96</v>
      </c>
      <c r="H341" s="838">
        <v>1</v>
      </c>
      <c r="I341" s="850"/>
      <c r="J341" s="850"/>
      <c r="K341" s="838">
        <v>0</v>
      </c>
      <c r="L341" s="850">
        <v>4</v>
      </c>
      <c r="M341" s="851">
        <v>187.96</v>
      </c>
    </row>
    <row r="342" spans="1:13" ht="14.45" customHeight="1" x14ac:dyDescent="0.2">
      <c r="A342" s="832" t="s">
        <v>2264</v>
      </c>
      <c r="B342" s="833" t="s">
        <v>1905</v>
      </c>
      <c r="C342" s="833" t="s">
        <v>1908</v>
      </c>
      <c r="D342" s="833" t="s">
        <v>874</v>
      </c>
      <c r="E342" s="833" t="s">
        <v>876</v>
      </c>
      <c r="F342" s="850"/>
      <c r="G342" s="850"/>
      <c r="H342" s="838"/>
      <c r="I342" s="850">
        <v>8</v>
      </c>
      <c r="J342" s="850">
        <v>0</v>
      </c>
      <c r="K342" s="838"/>
      <c r="L342" s="850">
        <v>8</v>
      </c>
      <c r="M342" s="851">
        <v>0</v>
      </c>
    </row>
    <row r="343" spans="1:13" ht="14.45" customHeight="1" x14ac:dyDescent="0.2">
      <c r="A343" s="832" t="s">
        <v>2264</v>
      </c>
      <c r="B343" s="833" t="s">
        <v>1925</v>
      </c>
      <c r="C343" s="833" t="s">
        <v>3293</v>
      </c>
      <c r="D343" s="833" t="s">
        <v>2778</v>
      </c>
      <c r="E343" s="833" t="s">
        <v>2175</v>
      </c>
      <c r="F343" s="850">
        <v>1</v>
      </c>
      <c r="G343" s="850">
        <v>0</v>
      </c>
      <c r="H343" s="838"/>
      <c r="I343" s="850"/>
      <c r="J343" s="850"/>
      <c r="K343" s="838"/>
      <c r="L343" s="850">
        <v>1</v>
      </c>
      <c r="M343" s="851">
        <v>0</v>
      </c>
    </row>
    <row r="344" spans="1:13" ht="14.45" customHeight="1" x14ac:dyDescent="0.2">
      <c r="A344" s="832" t="s">
        <v>2265</v>
      </c>
      <c r="B344" s="833" t="s">
        <v>4312</v>
      </c>
      <c r="C344" s="833" t="s">
        <v>3674</v>
      </c>
      <c r="D344" s="833" t="s">
        <v>778</v>
      </c>
      <c r="E344" s="833" t="s">
        <v>3675</v>
      </c>
      <c r="F344" s="850">
        <v>1</v>
      </c>
      <c r="G344" s="850">
        <v>16.12</v>
      </c>
      <c r="H344" s="838">
        <v>1</v>
      </c>
      <c r="I344" s="850"/>
      <c r="J344" s="850"/>
      <c r="K344" s="838">
        <v>0</v>
      </c>
      <c r="L344" s="850">
        <v>1</v>
      </c>
      <c r="M344" s="851">
        <v>16.12</v>
      </c>
    </row>
    <row r="345" spans="1:13" ht="14.45" customHeight="1" x14ac:dyDescent="0.2">
      <c r="A345" s="832" t="s">
        <v>2265</v>
      </c>
      <c r="B345" s="833" t="s">
        <v>1814</v>
      </c>
      <c r="C345" s="833" t="s">
        <v>2296</v>
      </c>
      <c r="D345" s="833" t="s">
        <v>771</v>
      </c>
      <c r="E345" s="833" t="s">
        <v>2297</v>
      </c>
      <c r="F345" s="850"/>
      <c r="G345" s="850"/>
      <c r="H345" s="838">
        <v>0</v>
      </c>
      <c r="I345" s="850">
        <v>2</v>
      </c>
      <c r="J345" s="850">
        <v>2771.24</v>
      </c>
      <c r="K345" s="838">
        <v>1</v>
      </c>
      <c r="L345" s="850">
        <v>2</v>
      </c>
      <c r="M345" s="851">
        <v>2771.24</v>
      </c>
    </row>
    <row r="346" spans="1:13" ht="14.45" customHeight="1" x14ac:dyDescent="0.2">
      <c r="A346" s="832" t="s">
        <v>2265</v>
      </c>
      <c r="B346" s="833" t="s">
        <v>1814</v>
      </c>
      <c r="C346" s="833" t="s">
        <v>1821</v>
      </c>
      <c r="D346" s="833" t="s">
        <v>765</v>
      </c>
      <c r="E346" s="833" t="s">
        <v>1822</v>
      </c>
      <c r="F346" s="850"/>
      <c r="G346" s="850"/>
      <c r="H346" s="838">
        <v>0</v>
      </c>
      <c r="I346" s="850">
        <v>59</v>
      </c>
      <c r="J346" s="850">
        <v>43443.47</v>
      </c>
      <c r="K346" s="838">
        <v>1</v>
      </c>
      <c r="L346" s="850">
        <v>59</v>
      </c>
      <c r="M346" s="851">
        <v>43443.47</v>
      </c>
    </row>
    <row r="347" spans="1:13" ht="14.45" customHeight="1" x14ac:dyDescent="0.2">
      <c r="A347" s="832" t="s">
        <v>2265</v>
      </c>
      <c r="B347" s="833" t="s">
        <v>1814</v>
      </c>
      <c r="C347" s="833" t="s">
        <v>1825</v>
      </c>
      <c r="D347" s="833" t="s">
        <v>765</v>
      </c>
      <c r="E347" s="833" t="s">
        <v>1826</v>
      </c>
      <c r="F347" s="850"/>
      <c r="G347" s="850"/>
      <c r="H347" s="838">
        <v>0</v>
      </c>
      <c r="I347" s="850">
        <v>15</v>
      </c>
      <c r="J347" s="850">
        <v>7363.35</v>
      </c>
      <c r="K347" s="838">
        <v>1</v>
      </c>
      <c r="L347" s="850">
        <v>15</v>
      </c>
      <c r="M347" s="851">
        <v>7363.35</v>
      </c>
    </row>
    <row r="348" spans="1:13" ht="14.45" customHeight="1" x14ac:dyDescent="0.2">
      <c r="A348" s="832" t="s">
        <v>2265</v>
      </c>
      <c r="B348" s="833" t="s">
        <v>1814</v>
      </c>
      <c r="C348" s="833" t="s">
        <v>1817</v>
      </c>
      <c r="D348" s="833" t="s">
        <v>765</v>
      </c>
      <c r="E348" s="833" t="s">
        <v>1818</v>
      </c>
      <c r="F348" s="850"/>
      <c r="G348" s="850"/>
      <c r="H348" s="838">
        <v>0</v>
      </c>
      <c r="I348" s="850">
        <v>2</v>
      </c>
      <c r="J348" s="850">
        <v>1847.48</v>
      </c>
      <c r="K348" s="838">
        <v>1</v>
      </c>
      <c r="L348" s="850">
        <v>2</v>
      </c>
      <c r="M348" s="851">
        <v>1847.48</v>
      </c>
    </row>
    <row r="349" spans="1:13" ht="14.45" customHeight="1" x14ac:dyDescent="0.2">
      <c r="A349" s="832" t="s">
        <v>2265</v>
      </c>
      <c r="B349" s="833" t="s">
        <v>1990</v>
      </c>
      <c r="C349" s="833" t="s">
        <v>1991</v>
      </c>
      <c r="D349" s="833" t="s">
        <v>1013</v>
      </c>
      <c r="E349" s="833" t="s">
        <v>1992</v>
      </c>
      <c r="F349" s="850"/>
      <c r="G349" s="850"/>
      <c r="H349" s="838">
        <v>0</v>
      </c>
      <c r="I349" s="850">
        <v>11</v>
      </c>
      <c r="J349" s="850">
        <v>1697.96</v>
      </c>
      <c r="K349" s="838">
        <v>1</v>
      </c>
      <c r="L349" s="850">
        <v>11</v>
      </c>
      <c r="M349" s="851">
        <v>1697.96</v>
      </c>
    </row>
    <row r="350" spans="1:13" ht="14.45" customHeight="1" x14ac:dyDescent="0.2">
      <c r="A350" s="832" t="s">
        <v>2265</v>
      </c>
      <c r="B350" s="833" t="s">
        <v>1879</v>
      </c>
      <c r="C350" s="833" t="s">
        <v>1880</v>
      </c>
      <c r="D350" s="833" t="s">
        <v>989</v>
      </c>
      <c r="E350" s="833" t="s">
        <v>1029</v>
      </c>
      <c r="F350" s="850"/>
      <c r="G350" s="850"/>
      <c r="H350" s="838">
        <v>0</v>
      </c>
      <c r="I350" s="850">
        <v>5</v>
      </c>
      <c r="J350" s="850">
        <v>629.16000000000008</v>
      </c>
      <c r="K350" s="838">
        <v>1</v>
      </c>
      <c r="L350" s="850">
        <v>5</v>
      </c>
      <c r="M350" s="851">
        <v>629.16000000000008</v>
      </c>
    </row>
    <row r="351" spans="1:13" ht="14.45" customHeight="1" x14ac:dyDescent="0.2">
      <c r="A351" s="832" t="s">
        <v>2265</v>
      </c>
      <c r="B351" s="833" t="s">
        <v>1905</v>
      </c>
      <c r="C351" s="833" t="s">
        <v>1908</v>
      </c>
      <c r="D351" s="833" t="s">
        <v>874</v>
      </c>
      <c r="E351" s="833" t="s">
        <v>876</v>
      </c>
      <c r="F351" s="850"/>
      <c r="G351" s="850"/>
      <c r="H351" s="838"/>
      <c r="I351" s="850">
        <v>70</v>
      </c>
      <c r="J351" s="850">
        <v>0</v>
      </c>
      <c r="K351" s="838"/>
      <c r="L351" s="850">
        <v>70</v>
      </c>
      <c r="M351" s="851">
        <v>0</v>
      </c>
    </row>
    <row r="352" spans="1:13" ht="14.45" customHeight="1" x14ac:dyDescent="0.2">
      <c r="A352" s="832" t="s">
        <v>2265</v>
      </c>
      <c r="B352" s="833" t="s">
        <v>1905</v>
      </c>
      <c r="C352" s="833" t="s">
        <v>1911</v>
      </c>
      <c r="D352" s="833" t="s">
        <v>874</v>
      </c>
      <c r="E352" s="833" t="s">
        <v>1912</v>
      </c>
      <c r="F352" s="850"/>
      <c r="G352" s="850"/>
      <c r="H352" s="838">
        <v>0</v>
      </c>
      <c r="I352" s="850">
        <v>2</v>
      </c>
      <c r="J352" s="850">
        <v>122.98</v>
      </c>
      <c r="K352" s="838">
        <v>1</v>
      </c>
      <c r="L352" s="850">
        <v>2</v>
      </c>
      <c r="M352" s="851">
        <v>122.98</v>
      </c>
    </row>
    <row r="353" spans="1:13" ht="14.45" customHeight="1" x14ac:dyDescent="0.2">
      <c r="A353" s="832" t="s">
        <v>2265</v>
      </c>
      <c r="B353" s="833" t="s">
        <v>1905</v>
      </c>
      <c r="C353" s="833" t="s">
        <v>1907</v>
      </c>
      <c r="D353" s="833" t="s">
        <v>852</v>
      </c>
      <c r="E353" s="833" t="s">
        <v>853</v>
      </c>
      <c r="F353" s="850">
        <v>3</v>
      </c>
      <c r="G353" s="850">
        <v>0</v>
      </c>
      <c r="H353" s="838"/>
      <c r="I353" s="850"/>
      <c r="J353" s="850"/>
      <c r="K353" s="838"/>
      <c r="L353" s="850">
        <v>3</v>
      </c>
      <c r="M353" s="851">
        <v>0</v>
      </c>
    </row>
    <row r="354" spans="1:13" ht="14.45" customHeight="1" x14ac:dyDescent="0.2">
      <c r="A354" s="832" t="s">
        <v>2266</v>
      </c>
      <c r="B354" s="833" t="s">
        <v>1814</v>
      </c>
      <c r="C354" s="833" t="s">
        <v>1821</v>
      </c>
      <c r="D354" s="833" t="s">
        <v>765</v>
      </c>
      <c r="E354" s="833" t="s">
        <v>1822</v>
      </c>
      <c r="F354" s="850"/>
      <c r="G354" s="850"/>
      <c r="H354" s="838">
        <v>0</v>
      </c>
      <c r="I354" s="850">
        <v>124</v>
      </c>
      <c r="J354" s="850">
        <v>91304.920000000013</v>
      </c>
      <c r="K354" s="838">
        <v>1</v>
      </c>
      <c r="L354" s="850">
        <v>124</v>
      </c>
      <c r="M354" s="851">
        <v>91304.920000000013</v>
      </c>
    </row>
    <row r="355" spans="1:13" ht="14.45" customHeight="1" x14ac:dyDescent="0.2">
      <c r="A355" s="832" t="s">
        <v>2266</v>
      </c>
      <c r="B355" s="833" t="s">
        <v>1814</v>
      </c>
      <c r="C355" s="833" t="s">
        <v>1825</v>
      </c>
      <c r="D355" s="833" t="s">
        <v>765</v>
      </c>
      <c r="E355" s="833" t="s">
        <v>1826</v>
      </c>
      <c r="F355" s="850"/>
      <c r="G355" s="850"/>
      <c r="H355" s="838">
        <v>0</v>
      </c>
      <c r="I355" s="850">
        <v>4</v>
      </c>
      <c r="J355" s="850">
        <v>1963.56</v>
      </c>
      <c r="K355" s="838">
        <v>1</v>
      </c>
      <c r="L355" s="850">
        <v>4</v>
      </c>
      <c r="M355" s="851">
        <v>1963.56</v>
      </c>
    </row>
    <row r="356" spans="1:13" ht="14.45" customHeight="1" x14ac:dyDescent="0.2">
      <c r="A356" s="832" t="s">
        <v>2266</v>
      </c>
      <c r="B356" s="833" t="s">
        <v>1814</v>
      </c>
      <c r="C356" s="833" t="s">
        <v>1817</v>
      </c>
      <c r="D356" s="833" t="s">
        <v>765</v>
      </c>
      <c r="E356" s="833" t="s">
        <v>1818</v>
      </c>
      <c r="F356" s="850"/>
      <c r="G356" s="850"/>
      <c r="H356" s="838">
        <v>0</v>
      </c>
      <c r="I356" s="850">
        <v>8</v>
      </c>
      <c r="J356" s="850">
        <v>7389.92</v>
      </c>
      <c r="K356" s="838">
        <v>1</v>
      </c>
      <c r="L356" s="850">
        <v>8</v>
      </c>
      <c r="M356" s="851">
        <v>7389.92</v>
      </c>
    </row>
    <row r="357" spans="1:13" ht="14.45" customHeight="1" x14ac:dyDescent="0.2">
      <c r="A357" s="832" t="s">
        <v>2266</v>
      </c>
      <c r="B357" s="833" t="s">
        <v>1879</v>
      </c>
      <c r="C357" s="833" t="s">
        <v>1880</v>
      </c>
      <c r="D357" s="833" t="s">
        <v>989</v>
      </c>
      <c r="E357" s="833" t="s">
        <v>1029</v>
      </c>
      <c r="F357" s="850"/>
      <c r="G357" s="850"/>
      <c r="H357" s="838">
        <v>0</v>
      </c>
      <c r="I357" s="850">
        <v>2</v>
      </c>
      <c r="J357" s="850">
        <v>192.08</v>
      </c>
      <c r="K357" s="838">
        <v>1</v>
      </c>
      <c r="L357" s="850">
        <v>2</v>
      </c>
      <c r="M357" s="851">
        <v>192.08</v>
      </c>
    </row>
    <row r="358" spans="1:13" ht="14.45" customHeight="1" x14ac:dyDescent="0.2">
      <c r="A358" s="832" t="s">
        <v>2266</v>
      </c>
      <c r="B358" s="833" t="s">
        <v>1905</v>
      </c>
      <c r="C358" s="833" t="s">
        <v>1908</v>
      </c>
      <c r="D358" s="833" t="s">
        <v>874</v>
      </c>
      <c r="E358" s="833" t="s">
        <v>876</v>
      </c>
      <c r="F358" s="850"/>
      <c r="G358" s="850"/>
      <c r="H358" s="838"/>
      <c r="I358" s="850">
        <v>7</v>
      </c>
      <c r="J358" s="850">
        <v>0</v>
      </c>
      <c r="K358" s="838"/>
      <c r="L358" s="850">
        <v>7</v>
      </c>
      <c r="M358" s="851">
        <v>0</v>
      </c>
    </row>
    <row r="359" spans="1:13" ht="14.45" customHeight="1" x14ac:dyDescent="0.2">
      <c r="A359" s="832" t="s">
        <v>2266</v>
      </c>
      <c r="B359" s="833" t="s">
        <v>1905</v>
      </c>
      <c r="C359" s="833" t="s">
        <v>1911</v>
      </c>
      <c r="D359" s="833" t="s">
        <v>874</v>
      </c>
      <c r="E359" s="833" t="s">
        <v>1912</v>
      </c>
      <c r="F359" s="850"/>
      <c r="G359" s="850"/>
      <c r="H359" s="838">
        <v>0</v>
      </c>
      <c r="I359" s="850">
        <v>1</v>
      </c>
      <c r="J359" s="850">
        <v>61.49</v>
      </c>
      <c r="K359" s="838">
        <v>1</v>
      </c>
      <c r="L359" s="850">
        <v>1</v>
      </c>
      <c r="M359" s="851">
        <v>61.49</v>
      </c>
    </row>
    <row r="360" spans="1:13" ht="14.45" customHeight="1" x14ac:dyDescent="0.2">
      <c r="A360" s="832" t="s">
        <v>2266</v>
      </c>
      <c r="B360" s="833" t="s">
        <v>4311</v>
      </c>
      <c r="C360" s="833" t="s">
        <v>3708</v>
      </c>
      <c r="D360" s="833" t="s">
        <v>2997</v>
      </c>
      <c r="E360" s="833" t="s">
        <v>3709</v>
      </c>
      <c r="F360" s="850">
        <v>3</v>
      </c>
      <c r="G360" s="850">
        <v>150.96</v>
      </c>
      <c r="H360" s="838">
        <v>1</v>
      </c>
      <c r="I360" s="850"/>
      <c r="J360" s="850"/>
      <c r="K360" s="838">
        <v>0</v>
      </c>
      <c r="L360" s="850">
        <v>3</v>
      </c>
      <c r="M360" s="851">
        <v>150.96</v>
      </c>
    </row>
    <row r="361" spans="1:13" ht="14.45" customHeight="1" x14ac:dyDescent="0.2">
      <c r="A361" s="832" t="s">
        <v>2267</v>
      </c>
      <c r="B361" s="833" t="s">
        <v>1814</v>
      </c>
      <c r="C361" s="833" t="s">
        <v>1821</v>
      </c>
      <c r="D361" s="833" t="s">
        <v>765</v>
      </c>
      <c r="E361" s="833" t="s">
        <v>1822</v>
      </c>
      <c r="F361" s="850"/>
      <c r="G361" s="850"/>
      <c r="H361" s="838">
        <v>0</v>
      </c>
      <c r="I361" s="850">
        <v>15</v>
      </c>
      <c r="J361" s="850">
        <v>11044.95</v>
      </c>
      <c r="K361" s="838">
        <v>1</v>
      </c>
      <c r="L361" s="850">
        <v>15</v>
      </c>
      <c r="M361" s="851">
        <v>11044.95</v>
      </c>
    </row>
    <row r="362" spans="1:13" ht="14.45" customHeight="1" x14ac:dyDescent="0.2">
      <c r="A362" s="832" t="s">
        <v>2267</v>
      </c>
      <c r="B362" s="833" t="s">
        <v>1814</v>
      </c>
      <c r="C362" s="833" t="s">
        <v>1817</v>
      </c>
      <c r="D362" s="833" t="s">
        <v>765</v>
      </c>
      <c r="E362" s="833" t="s">
        <v>1818</v>
      </c>
      <c r="F362" s="850"/>
      <c r="G362" s="850"/>
      <c r="H362" s="838">
        <v>0</v>
      </c>
      <c r="I362" s="850">
        <v>4</v>
      </c>
      <c r="J362" s="850">
        <v>3694.96</v>
      </c>
      <c r="K362" s="838">
        <v>1</v>
      </c>
      <c r="L362" s="850">
        <v>4</v>
      </c>
      <c r="M362" s="851">
        <v>3694.96</v>
      </c>
    </row>
    <row r="363" spans="1:13" ht="14.45" customHeight="1" x14ac:dyDescent="0.2">
      <c r="A363" s="832" t="s">
        <v>2267</v>
      </c>
      <c r="B363" s="833" t="s">
        <v>1841</v>
      </c>
      <c r="C363" s="833" t="s">
        <v>3724</v>
      </c>
      <c r="D363" s="833" t="s">
        <v>1843</v>
      </c>
      <c r="E363" s="833" t="s">
        <v>3725</v>
      </c>
      <c r="F363" s="850"/>
      <c r="G363" s="850"/>
      <c r="H363" s="838">
        <v>0</v>
      </c>
      <c r="I363" s="850">
        <v>2</v>
      </c>
      <c r="J363" s="850">
        <v>186.54</v>
      </c>
      <c r="K363" s="838">
        <v>1</v>
      </c>
      <c r="L363" s="850">
        <v>2</v>
      </c>
      <c r="M363" s="851">
        <v>186.54</v>
      </c>
    </row>
    <row r="364" spans="1:13" ht="14.45" customHeight="1" x14ac:dyDescent="0.2">
      <c r="A364" s="832" t="s">
        <v>2267</v>
      </c>
      <c r="B364" s="833" t="s">
        <v>1841</v>
      </c>
      <c r="C364" s="833" t="s">
        <v>1967</v>
      </c>
      <c r="D364" s="833" t="s">
        <v>1843</v>
      </c>
      <c r="E364" s="833" t="s">
        <v>1968</v>
      </c>
      <c r="F364" s="850"/>
      <c r="G364" s="850"/>
      <c r="H364" s="838">
        <v>0</v>
      </c>
      <c r="I364" s="850">
        <v>1</v>
      </c>
      <c r="J364" s="850">
        <v>31.09</v>
      </c>
      <c r="K364" s="838">
        <v>1</v>
      </c>
      <c r="L364" s="850">
        <v>1</v>
      </c>
      <c r="M364" s="851">
        <v>31.09</v>
      </c>
    </row>
    <row r="365" spans="1:13" ht="14.45" customHeight="1" x14ac:dyDescent="0.2">
      <c r="A365" s="832" t="s">
        <v>2267</v>
      </c>
      <c r="B365" s="833" t="s">
        <v>1845</v>
      </c>
      <c r="C365" s="833" t="s">
        <v>1973</v>
      </c>
      <c r="D365" s="833" t="s">
        <v>1226</v>
      </c>
      <c r="E365" s="833" t="s">
        <v>1974</v>
      </c>
      <c r="F365" s="850"/>
      <c r="G365" s="850"/>
      <c r="H365" s="838">
        <v>0</v>
      </c>
      <c r="I365" s="850">
        <v>4</v>
      </c>
      <c r="J365" s="850">
        <v>572.36</v>
      </c>
      <c r="K365" s="838">
        <v>1</v>
      </c>
      <c r="L365" s="850">
        <v>4</v>
      </c>
      <c r="M365" s="851">
        <v>572.36</v>
      </c>
    </row>
    <row r="366" spans="1:13" ht="14.45" customHeight="1" x14ac:dyDescent="0.2">
      <c r="A366" s="832" t="s">
        <v>2267</v>
      </c>
      <c r="B366" s="833" t="s">
        <v>1990</v>
      </c>
      <c r="C366" s="833" t="s">
        <v>1991</v>
      </c>
      <c r="D366" s="833" t="s">
        <v>1013</v>
      </c>
      <c r="E366" s="833" t="s">
        <v>1992</v>
      </c>
      <c r="F366" s="850"/>
      <c r="G366" s="850"/>
      <c r="H366" s="838">
        <v>0</v>
      </c>
      <c r="I366" s="850">
        <v>3</v>
      </c>
      <c r="J366" s="850">
        <v>463.08000000000004</v>
      </c>
      <c r="K366" s="838">
        <v>1</v>
      </c>
      <c r="L366" s="850">
        <v>3</v>
      </c>
      <c r="M366" s="851">
        <v>463.08000000000004</v>
      </c>
    </row>
    <row r="367" spans="1:13" ht="14.45" customHeight="1" x14ac:dyDescent="0.2">
      <c r="A367" s="832" t="s">
        <v>2267</v>
      </c>
      <c r="B367" s="833" t="s">
        <v>1990</v>
      </c>
      <c r="C367" s="833" t="s">
        <v>1993</v>
      </c>
      <c r="D367" s="833" t="s">
        <v>1994</v>
      </c>
      <c r="E367" s="833" t="s">
        <v>1995</v>
      </c>
      <c r="F367" s="850"/>
      <c r="G367" s="850"/>
      <c r="H367" s="838">
        <v>0</v>
      </c>
      <c r="I367" s="850">
        <v>1</v>
      </c>
      <c r="J367" s="850">
        <v>149.52000000000001</v>
      </c>
      <c r="K367" s="838">
        <v>1</v>
      </c>
      <c r="L367" s="850">
        <v>1</v>
      </c>
      <c r="M367" s="851">
        <v>149.52000000000001</v>
      </c>
    </row>
    <row r="368" spans="1:13" ht="14.45" customHeight="1" x14ac:dyDescent="0.2">
      <c r="A368" s="832" t="s">
        <v>2267</v>
      </c>
      <c r="B368" s="833" t="s">
        <v>1990</v>
      </c>
      <c r="C368" s="833" t="s">
        <v>2836</v>
      </c>
      <c r="D368" s="833" t="s">
        <v>1013</v>
      </c>
      <c r="E368" s="833" t="s">
        <v>1992</v>
      </c>
      <c r="F368" s="850">
        <v>3</v>
      </c>
      <c r="G368" s="850">
        <v>463.08000000000004</v>
      </c>
      <c r="H368" s="838">
        <v>1</v>
      </c>
      <c r="I368" s="850"/>
      <c r="J368" s="850"/>
      <c r="K368" s="838">
        <v>0</v>
      </c>
      <c r="L368" s="850">
        <v>3</v>
      </c>
      <c r="M368" s="851">
        <v>463.08000000000004</v>
      </c>
    </row>
    <row r="369" spans="1:13" ht="14.45" customHeight="1" x14ac:dyDescent="0.2">
      <c r="A369" s="832" t="s">
        <v>2267</v>
      </c>
      <c r="B369" s="833" t="s">
        <v>1990</v>
      </c>
      <c r="C369" s="833" t="s">
        <v>3735</v>
      </c>
      <c r="D369" s="833" t="s">
        <v>3066</v>
      </c>
      <c r="E369" s="833" t="s">
        <v>3067</v>
      </c>
      <c r="F369" s="850">
        <v>1</v>
      </c>
      <c r="G369" s="850">
        <v>154.36000000000001</v>
      </c>
      <c r="H369" s="838">
        <v>1</v>
      </c>
      <c r="I369" s="850"/>
      <c r="J369" s="850"/>
      <c r="K369" s="838">
        <v>0</v>
      </c>
      <c r="L369" s="850">
        <v>1</v>
      </c>
      <c r="M369" s="851">
        <v>154.36000000000001</v>
      </c>
    </row>
    <row r="370" spans="1:13" ht="14.45" customHeight="1" x14ac:dyDescent="0.2">
      <c r="A370" s="832" t="s">
        <v>2267</v>
      </c>
      <c r="B370" s="833" t="s">
        <v>1879</v>
      </c>
      <c r="C370" s="833" t="s">
        <v>1880</v>
      </c>
      <c r="D370" s="833" t="s">
        <v>989</v>
      </c>
      <c r="E370" s="833" t="s">
        <v>1029</v>
      </c>
      <c r="F370" s="850"/>
      <c r="G370" s="850"/>
      <c r="H370" s="838">
        <v>0</v>
      </c>
      <c r="I370" s="850">
        <v>2</v>
      </c>
      <c r="J370" s="850">
        <v>192.08</v>
      </c>
      <c r="K370" s="838">
        <v>1</v>
      </c>
      <c r="L370" s="850">
        <v>2</v>
      </c>
      <c r="M370" s="851">
        <v>192.08</v>
      </c>
    </row>
    <row r="371" spans="1:13" ht="14.45" customHeight="1" x14ac:dyDescent="0.2">
      <c r="A371" s="832" t="s">
        <v>2267</v>
      </c>
      <c r="B371" s="833" t="s">
        <v>1905</v>
      </c>
      <c r="C371" s="833" t="s">
        <v>1908</v>
      </c>
      <c r="D371" s="833" t="s">
        <v>874</v>
      </c>
      <c r="E371" s="833" t="s">
        <v>876</v>
      </c>
      <c r="F371" s="850"/>
      <c r="G371" s="850"/>
      <c r="H371" s="838"/>
      <c r="I371" s="850">
        <v>10</v>
      </c>
      <c r="J371" s="850">
        <v>0</v>
      </c>
      <c r="K371" s="838"/>
      <c r="L371" s="850">
        <v>10</v>
      </c>
      <c r="M371" s="851">
        <v>0</v>
      </c>
    </row>
    <row r="372" spans="1:13" ht="14.45" customHeight="1" x14ac:dyDescent="0.2">
      <c r="A372" s="832" t="s">
        <v>2268</v>
      </c>
      <c r="B372" s="833" t="s">
        <v>1814</v>
      </c>
      <c r="C372" s="833" t="s">
        <v>1819</v>
      </c>
      <c r="D372" s="833" t="s">
        <v>765</v>
      </c>
      <c r="E372" s="833" t="s">
        <v>1820</v>
      </c>
      <c r="F372" s="850"/>
      <c r="G372" s="850"/>
      <c r="H372" s="838">
        <v>0</v>
      </c>
      <c r="I372" s="850">
        <v>1</v>
      </c>
      <c r="J372" s="850">
        <v>368.16</v>
      </c>
      <c r="K372" s="838">
        <v>1</v>
      </c>
      <c r="L372" s="850">
        <v>1</v>
      </c>
      <c r="M372" s="851">
        <v>368.16</v>
      </c>
    </row>
    <row r="373" spans="1:13" ht="14.45" customHeight="1" x14ac:dyDescent="0.2">
      <c r="A373" s="832" t="s">
        <v>2268</v>
      </c>
      <c r="B373" s="833" t="s">
        <v>1814</v>
      </c>
      <c r="C373" s="833" t="s">
        <v>1821</v>
      </c>
      <c r="D373" s="833" t="s">
        <v>765</v>
      </c>
      <c r="E373" s="833" t="s">
        <v>1822</v>
      </c>
      <c r="F373" s="850"/>
      <c r="G373" s="850"/>
      <c r="H373" s="838">
        <v>0</v>
      </c>
      <c r="I373" s="850">
        <v>101</v>
      </c>
      <c r="J373" s="850">
        <v>74369.330000000016</v>
      </c>
      <c r="K373" s="838">
        <v>1</v>
      </c>
      <c r="L373" s="850">
        <v>101</v>
      </c>
      <c r="M373" s="851">
        <v>74369.330000000016</v>
      </c>
    </row>
    <row r="374" spans="1:13" ht="14.45" customHeight="1" x14ac:dyDescent="0.2">
      <c r="A374" s="832" t="s">
        <v>2268</v>
      </c>
      <c r="B374" s="833" t="s">
        <v>1814</v>
      </c>
      <c r="C374" s="833" t="s">
        <v>1825</v>
      </c>
      <c r="D374" s="833" t="s">
        <v>765</v>
      </c>
      <c r="E374" s="833" t="s">
        <v>1826</v>
      </c>
      <c r="F374" s="850"/>
      <c r="G374" s="850"/>
      <c r="H374" s="838">
        <v>0</v>
      </c>
      <c r="I374" s="850">
        <v>7</v>
      </c>
      <c r="J374" s="850">
        <v>3436.2299999999996</v>
      </c>
      <c r="K374" s="838">
        <v>1</v>
      </c>
      <c r="L374" s="850">
        <v>7</v>
      </c>
      <c r="M374" s="851">
        <v>3436.2299999999996</v>
      </c>
    </row>
    <row r="375" spans="1:13" ht="14.45" customHeight="1" x14ac:dyDescent="0.2">
      <c r="A375" s="832" t="s">
        <v>2268</v>
      </c>
      <c r="B375" s="833" t="s">
        <v>1814</v>
      </c>
      <c r="C375" s="833" t="s">
        <v>1817</v>
      </c>
      <c r="D375" s="833" t="s">
        <v>765</v>
      </c>
      <c r="E375" s="833" t="s">
        <v>1818</v>
      </c>
      <c r="F375" s="850"/>
      <c r="G375" s="850"/>
      <c r="H375" s="838">
        <v>0</v>
      </c>
      <c r="I375" s="850">
        <v>7</v>
      </c>
      <c r="J375" s="850">
        <v>6466.18</v>
      </c>
      <c r="K375" s="838">
        <v>1</v>
      </c>
      <c r="L375" s="850">
        <v>7</v>
      </c>
      <c r="M375" s="851">
        <v>6466.18</v>
      </c>
    </row>
    <row r="376" spans="1:13" ht="14.45" customHeight="1" x14ac:dyDescent="0.2">
      <c r="A376" s="832" t="s">
        <v>2268</v>
      </c>
      <c r="B376" s="833" t="s">
        <v>1990</v>
      </c>
      <c r="C376" s="833" t="s">
        <v>1991</v>
      </c>
      <c r="D376" s="833" t="s">
        <v>1013</v>
      </c>
      <c r="E376" s="833" t="s">
        <v>1992</v>
      </c>
      <c r="F376" s="850"/>
      <c r="G376" s="850"/>
      <c r="H376" s="838">
        <v>0</v>
      </c>
      <c r="I376" s="850">
        <v>4</v>
      </c>
      <c r="J376" s="850">
        <v>617.44000000000005</v>
      </c>
      <c r="K376" s="838">
        <v>1</v>
      </c>
      <c r="L376" s="850">
        <v>4</v>
      </c>
      <c r="M376" s="851">
        <v>617.44000000000005</v>
      </c>
    </row>
    <row r="377" spans="1:13" ht="14.45" customHeight="1" x14ac:dyDescent="0.2">
      <c r="A377" s="832" t="s">
        <v>2268</v>
      </c>
      <c r="B377" s="833" t="s">
        <v>1879</v>
      </c>
      <c r="C377" s="833" t="s">
        <v>1880</v>
      </c>
      <c r="D377" s="833" t="s">
        <v>989</v>
      </c>
      <c r="E377" s="833" t="s">
        <v>1029</v>
      </c>
      <c r="F377" s="850"/>
      <c r="G377" s="850"/>
      <c r="H377" s="838">
        <v>0</v>
      </c>
      <c r="I377" s="850">
        <v>1</v>
      </c>
      <c r="J377" s="850">
        <v>96.04</v>
      </c>
      <c r="K377" s="838">
        <v>1</v>
      </c>
      <c r="L377" s="850">
        <v>1</v>
      </c>
      <c r="M377" s="851">
        <v>96.04</v>
      </c>
    </row>
    <row r="378" spans="1:13" ht="14.45" customHeight="1" thickBot="1" x14ac:dyDescent="0.25">
      <c r="A378" s="840" t="s">
        <v>2268</v>
      </c>
      <c r="B378" s="841" t="s">
        <v>1905</v>
      </c>
      <c r="C378" s="841" t="s">
        <v>1908</v>
      </c>
      <c r="D378" s="841" t="s">
        <v>874</v>
      </c>
      <c r="E378" s="841" t="s">
        <v>876</v>
      </c>
      <c r="F378" s="852"/>
      <c r="G378" s="852"/>
      <c r="H378" s="846"/>
      <c r="I378" s="852">
        <v>8</v>
      </c>
      <c r="J378" s="852">
        <v>0</v>
      </c>
      <c r="K378" s="846"/>
      <c r="L378" s="852">
        <v>8</v>
      </c>
      <c r="M378" s="853">
        <v>0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ACA978C6-A060-49BF-8D45-27E42A8922C4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92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2" t="s">
        <v>177</v>
      </c>
      <c r="B1" s="543"/>
      <c r="C1" s="543"/>
      <c r="D1" s="543"/>
      <c r="E1" s="543"/>
      <c r="F1" s="543"/>
      <c r="G1" s="513"/>
      <c r="H1" s="544"/>
      <c r="I1" s="544"/>
    </row>
    <row r="2" spans="1:10" ht="14.45" customHeight="1" thickBot="1" x14ac:dyDescent="0.25">
      <c r="A2" s="70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377">
        <v>2015</v>
      </c>
      <c r="D3" s="378">
        <v>2018</v>
      </c>
      <c r="E3" s="11"/>
      <c r="F3" s="521">
        <v>2019</v>
      </c>
      <c r="G3" s="539"/>
      <c r="H3" s="539"/>
      <c r="I3" s="522"/>
    </row>
    <row r="4" spans="1:10" ht="14.45" customHeight="1" thickBot="1" x14ac:dyDescent="0.2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30" t="s">
        <v>604</v>
      </c>
      <c r="B5" s="731" t="s">
        <v>605</v>
      </c>
      <c r="C5" s="732" t="s">
        <v>606</v>
      </c>
      <c r="D5" s="732" t="s">
        <v>606</v>
      </c>
      <c r="E5" s="732"/>
      <c r="F5" s="732" t="s">
        <v>606</v>
      </c>
      <c r="G5" s="732" t="s">
        <v>606</v>
      </c>
      <c r="H5" s="732" t="s">
        <v>606</v>
      </c>
      <c r="I5" s="733" t="s">
        <v>606</v>
      </c>
      <c r="J5" s="734" t="s">
        <v>73</v>
      </c>
    </row>
    <row r="6" spans="1:10" ht="14.45" customHeight="1" x14ac:dyDescent="0.2">
      <c r="A6" s="730" t="s">
        <v>604</v>
      </c>
      <c r="B6" s="731" t="s">
        <v>4323</v>
      </c>
      <c r="C6" s="732">
        <v>0</v>
      </c>
      <c r="D6" s="732">
        <v>0</v>
      </c>
      <c r="E6" s="732"/>
      <c r="F6" s="732">
        <v>0</v>
      </c>
      <c r="G6" s="732">
        <v>0</v>
      </c>
      <c r="H6" s="732">
        <v>0</v>
      </c>
      <c r="I6" s="733" t="s">
        <v>606</v>
      </c>
      <c r="J6" s="734" t="s">
        <v>1</v>
      </c>
    </row>
    <row r="7" spans="1:10" ht="14.45" customHeight="1" x14ac:dyDescent="0.2">
      <c r="A7" s="730" t="s">
        <v>604</v>
      </c>
      <c r="B7" s="731" t="s">
        <v>4324</v>
      </c>
      <c r="C7" s="732">
        <v>29950.008900000033</v>
      </c>
      <c r="D7" s="732">
        <v>30186.936790000178</v>
      </c>
      <c r="E7" s="732"/>
      <c r="F7" s="732">
        <v>25084.180710000001</v>
      </c>
      <c r="G7" s="732">
        <v>25350.164000000001</v>
      </c>
      <c r="H7" s="732">
        <v>-265.98329000000012</v>
      </c>
      <c r="I7" s="733">
        <v>0.98950763040428458</v>
      </c>
      <c r="J7" s="734" t="s">
        <v>1</v>
      </c>
    </row>
    <row r="8" spans="1:10" ht="14.45" customHeight="1" x14ac:dyDescent="0.2">
      <c r="A8" s="730" t="s">
        <v>604</v>
      </c>
      <c r="B8" s="731" t="s">
        <v>4325</v>
      </c>
      <c r="C8" s="732">
        <v>5540.0109899999925</v>
      </c>
      <c r="D8" s="732">
        <v>7224.203319999996</v>
      </c>
      <c r="E8" s="732"/>
      <c r="F8" s="732">
        <v>8884.9124099999863</v>
      </c>
      <c r="G8" s="732">
        <v>8339.7119999999995</v>
      </c>
      <c r="H8" s="732">
        <v>545.20040999998673</v>
      </c>
      <c r="I8" s="733">
        <v>1.0653740093183057</v>
      </c>
      <c r="J8" s="734" t="s">
        <v>1</v>
      </c>
    </row>
    <row r="9" spans="1:10" ht="14.45" customHeight="1" x14ac:dyDescent="0.2">
      <c r="A9" s="730" t="s">
        <v>604</v>
      </c>
      <c r="B9" s="731" t="s">
        <v>4326</v>
      </c>
      <c r="C9" s="732">
        <v>1154.3597799999995</v>
      </c>
      <c r="D9" s="732">
        <v>1914.6965899999998</v>
      </c>
      <c r="E9" s="732"/>
      <c r="F9" s="732">
        <v>2461.9829099999988</v>
      </c>
      <c r="G9" s="732">
        <v>2373.6795000000002</v>
      </c>
      <c r="H9" s="732">
        <v>88.303409999998621</v>
      </c>
      <c r="I9" s="733">
        <v>1.0372010669511189</v>
      </c>
      <c r="J9" s="734" t="s">
        <v>1</v>
      </c>
    </row>
    <row r="10" spans="1:10" ht="14.45" customHeight="1" x14ac:dyDescent="0.2">
      <c r="A10" s="730" t="s">
        <v>604</v>
      </c>
      <c r="B10" s="731" t="s">
        <v>4327</v>
      </c>
      <c r="C10" s="732">
        <v>39.503420000000006</v>
      </c>
      <c r="D10" s="732">
        <v>12.739489999999998</v>
      </c>
      <c r="E10" s="732"/>
      <c r="F10" s="732">
        <v>34.445339999999995</v>
      </c>
      <c r="G10" s="732">
        <v>10.000000282287598</v>
      </c>
      <c r="H10" s="732">
        <v>24.445339717712397</v>
      </c>
      <c r="I10" s="733">
        <v>3.4445339027650794</v>
      </c>
      <c r="J10" s="734" t="s">
        <v>1</v>
      </c>
    </row>
    <row r="11" spans="1:10" ht="14.45" customHeight="1" x14ac:dyDescent="0.2">
      <c r="A11" s="730" t="s">
        <v>604</v>
      </c>
      <c r="B11" s="731" t="s">
        <v>4328</v>
      </c>
      <c r="C11" s="732">
        <v>0</v>
      </c>
      <c r="D11" s="732">
        <v>0</v>
      </c>
      <c r="E11" s="732"/>
      <c r="F11" s="732">
        <v>1.3037399999999999</v>
      </c>
      <c r="G11" s="732">
        <v>0</v>
      </c>
      <c r="H11" s="732">
        <v>1.3037399999999999</v>
      </c>
      <c r="I11" s="733" t="s">
        <v>606</v>
      </c>
      <c r="J11" s="734" t="s">
        <v>1</v>
      </c>
    </row>
    <row r="12" spans="1:10" ht="14.45" customHeight="1" x14ac:dyDescent="0.2">
      <c r="A12" s="730" t="s">
        <v>604</v>
      </c>
      <c r="B12" s="731" t="s">
        <v>4329</v>
      </c>
      <c r="C12" s="732">
        <v>0.14993000000000001</v>
      </c>
      <c r="D12" s="732">
        <v>0</v>
      </c>
      <c r="E12" s="732"/>
      <c r="F12" s="732">
        <v>0</v>
      </c>
      <c r="G12" s="732">
        <v>0</v>
      </c>
      <c r="H12" s="732">
        <v>0</v>
      </c>
      <c r="I12" s="733" t="s">
        <v>606</v>
      </c>
      <c r="J12" s="734" t="s">
        <v>1</v>
      </c>
    </row>
    <row r="13" spans="1:10" ht="14.45" customHeight="1" x14ac:dyDescent="0.2">
      <c r="A13" s="730" t="s">
        <v>604</v>
      </c>
      <c r="B13" s="731" t="s">
        <v>4330</v>
      </c>
      <c r="C13" s="732">
        <v>1506.93795</v>
      </c>
      <c r="D13" s="732">
        <v>1393.4851499999995</v>
      </c>
      <c r="E13" s="732"/>
      <c r="F13" s="732">
        <v>1414.9386099999997</v>
      </c>
      <c r="G13" s="732">
        <v>1409.7602812500002</v>
      </c>
      <c r="H13" s="732">
        <v>5.1783287499995367</v>
      </c>
      <c r="I13" s="733">
        <v>1.0036731980740783</v>
      </c>
      <c r="J13" s="734" t="s">
        <v>1</v>
      </c>
    </row>
    <row r="14" spans="1:10" ht="14.45" customHeight="1" x14ac:dyDescent="0.2">
      <c r="A14" s="730" t="s">
        <v>604</v>
      </c>
      <c r="B14" s="731" t="s">
        <v>4331</v>
      </c>
      <c r="C14" s="732">
        <v>6527.9826399999965</v>
      </c>
      <c r="D14" s="732">
        <v>6099.0938900000019</v>
      </c>
      <c r="E14" s="732"/>
      <c r="F14" s="732">
        <v>6298.9226800000006</v>
      </c>
      <c r="G14" s="732">
        <v>6351.9796484374983</v>
      </c>
      <c r="H14" s="732">
        <v>-53.056968437497744</v>
      </c>
      <c r="I14" s="733">
        <v>0.9916471759397798</v>
      </c>
      <c r="J14" s="734" t="s">
        <v>1</v>
      </c>
    </row>
    <row r="15" spans="1:10" ht="14.45" customHeight="1" x14ac:dyDescent="0.2">
      <c r="A15" s="730" t="s">
        <v>604</v>
      </c>
      <c r="B15" s="731" t="s">
        <v>4332</v>
      </c>
      <c r="C15" s="732">
        <v>735.12266999999997</v>
      </c>
      <c r="D15" s="732">
        <v>584.69914000000006</v>
      </c>
      <c r="E15" s="732"/>
      <c r="F15" s="732">
        <v>619.15681999999993</v>
      </c>
      <c r="G15" s="732">
        <v>599.99998437499994</v>
      </c>
      <c r="H15" s="732">
        <v>19.156835624999985</v>
      </c>
      <c r="I15" s="733">
        <v>1.0319280602064598</v>
      </c>
      <c r="J15" s="734" t="s">
        <v>1</v>
      </c>
    </row>
    <row r="16" spans="1:10" ht="14.45" customHeight="1" x14ac:dyDescent="0.2">
      <c r="A16" s="730" t="s">
        <v>604</v>
      </c>
      <c r="B16" s="731" t="s">
        <v>4333</v>
      </c>
      <c r="C16" s="732">
        <v>1282.43535</v>
      </c>
      <c r="D16" s="732">
        <v>1015.4336599999998</v>
      </c>
      <c r="E16" s="732"/>
      <c r="F16" s="732">
        <v>1026.40806</v>
      </c>
      <c r="G16" s="732">
        <v>1052.175</v>
      </c>
      <c r="H16" s="732">
        <v>-25.766939999999977</v>
      </c>
      <c r="I16" s="733">
        <v>0.97551078480290832</v>
      </c>
      <c r="J16" s="734" t="s">
        <v>1</v>
      </c>
    </row>
    <row r="17" spans="1:10" ht="14.45" customHeight="1" x14ac:dyDescent="0.2">
      <c r="A17" s="730" t="s">
        <v>604</v>
      </c>
      <c r="B17" s="731" t="s">
        <v>4334</v>
      </c>
      <c r="C17" s="732">
        <v>513.27226000000019</v>
      </c>
      <c r="D17" s="732">
        <v>458.77062000000006</v>
      </c>
      <c r="E17" s="732"/>
      <c r="F17" s="732">
        <v>588.32091000000014</v>
      </c>
      <c r="G17" s="732">
        <v>510.00000146484376</v>
      </c>
      <c r="H17" s="732">
        <v>78.320908535156377</v>
      </c>
      <c r="I17" s="733">
        <v>1.153570408451372</v>
      </c>
      <c r="J17" s="734" t="s">
        <v>1</v>
      </c>
    </row>
    <row r="18" spans="1:10" ht="14.45" customHeight="1" x14ac:dyDescent="0.2">
      <c r="A18" s="730" t="s">
        <v>604</v>
      </c>
      <c r="B18" s="731" t="s">
        <v>4335</v>
      </c>
      <c r="C18" s="732">
        <v>398.92550999999997</v>
      </c>
      <c r="D18" s="732">
        <v>414.20439999999996</v>
      </c>
      <c r="E18" s="732"/>
      <c r="F18" s="732">
        <v>438.01715999999999</v>
      </c>
      <c r="G18" s="732">
        <v>400.000015625</v>
      </c>
      <c r="H18" s="732">
        <v>38.017144374999987</v>
      </c>
      <c r="I18" s="733">
        <v>1.0950428572248883</v>
      </c>
      <c r="J18" s="734" t="s">
        <v>1</v>
      </c>
    </row>
    <row r="19" spans="1:10" ht="14.45" customHeight="1" x14ac:dyDescent="0.2">
      <c r="A19" s="730" t="s">
        <v>604</v>
      </c>
      <c r="B19" s="731" t="s">
        <v>4336</v>
      </c>
      <c r="C19" s="732">
        <v>53.506429999999995</v>
      </c>
      <c r="D19" s="732">
        <v>38.88468000000001</v>
      </c>
      <c r="E19" s="732"/>
      <c r="F19" s="732">
        <v>47.732440000000011</v>
      </c>
      <c r="G19" s="732">
        <v>40</v>
      </c>
      <c r="H19" s="732">
        <v>7.7324400000000111</v>
      </c>
      <c r="I19" s="733">
        <v>1.1933110000000002</v>
      </c>
      <c r="J19" s="734" t="s">
        <v>1</v>
      </c>
    </row>
    <row r="20" spans="1:10" ht="14.45" customHeight="1" x14ac:dyDescent="0.2">
      <c r="A20" s="730" t="s">
        <v>604</v>
      </c>
      <c r="B20" s="731" t="s">
        <v>4337</v>
      </c>
      <c r="C20" s="732">
        <v>37.759039999999999</v>
      </c>
      <c r="D20" s="732">
        <v>44.120980000000003</v>
      </c>
      <c r="E20" s="732"/>
      <c r="F20" s="732">
        <v>35.575060000000001</v>
      </c>
      <c r="G20" s="732">
        <v>45.000002319335934</v>
      </c>
      <c r="H20" s="732">
        <v>-9.4249423193359334</v>
      </c>
      <c r="I20" s="733">
        <v>0.79055684814295768</v>
      </c>
      <c r="J20" s="734" t="s">
        <v>1</v>
      </c>
    </row>
    <row r="21" spans="1:10" ht="14.45" customHeight="1" x14ac:dyDescent="0.2">
      <c r="A21" s="730" t="s">
        <v>604</v>
      </c>
      <c r="B21" s="731" t="s">
        <v>4338</v>
      </c>
      <c r="C21" s="732">
        <v>220.22072</v>
      </c>
      <c r="D21" s="732">
        <v>258.82504999999998</v>
      </c>
      <c r="E21" s="732"/>
      <c r="F21" s="732">
        <v>234.13499999999999</v>
      </c>
      <c r="G21" s="732">
        <v>225</v>
      </c>
      <c r="H21" s="732">
        <v>9.1349999999999909</v>
      </c>
      <c r="I21" s="733">
        <v>1.0406</v>
      </c>
      <c r="J21" s="734" t="s">
        <v>1</v>
      </c>
    </row>
    <row r="22" spans="1:10" ht="14.45" customHeight="1" x14ac:dyDescent="0.2">
      <c r="A22" s="730" t="s">
        <v>604</v>
      </c>
      <c r="B22" s="731" t="s">
        <v>615</v>
      </c>
      <c r="C22" s="732">
        <v>47960.19559000001</v>
      </c>
      <c r="D22" s="732">
        <v>49646.093760000185</v>
      </c>
      <c r="E22" s="732"/>
      <c r="F22" s="732">
        <v>47170.031849999999</v>
      </c>
      <c r="G22" s="732">
        <v>46707.470433753966</v>
      </c>
      <c r="H22" s="732">
        <v>462.56141624603333</v>
      </c>
      <c r="I22" s="733">
        <v>1.009903371172757</v>
      </c>
      <c r="J22" s="734" t="s">
        <v>616</v>
      </c>
    </row>
    <row r="24" spans="1:10" ht="14.45" customHeight="1" x14ac:dyDescent="0.2">
      <c r="A24" s="730" t="s">
        <v>604</v>
      </c>
      <c r="B24" s="731" t="s">
        <v>605</v>
      </c>
      <c r="C24" s="732" t="s">
        <v>606</v>
      </c>
      <c r="D24" s="732" t="s">
        <v>606</v>
      </c>
      <c r="E24" s="732"/>
      <c r="F24" s="732" t="s">
        <v>606</v>
      </c>
      <c r="G24" s="732" t="s">
        <v>606</v>
      </c>
      <c r="H24" s="732" t="s">
        <v>606</v>
      </c>
      <c r="I24" s="733" t="s">
        <v>606</v>
      </c>
      <c r="J24" s="734" t="s">
        <v>73</v>
      </c>
    </row>
    <row r="25" spans="1:10" ht="14.45" customHeight="1" x14ac:dyDescent="0.2">
      <c r="A25" s="730" t="s">
        <v>617</v>
      </c>
      <c r="B25" s="731" t="s">
        <v>618</v>
      </c>
      <c r="C25" s="732" t="s">
        <v>606</v>
      </c>
      <c r="D25" s="732" t="s">
        <v>606</v>
      </c>
      <c r="E25" s="732"/>
      <c r="F25" s="732" t="s">
        <v>606</v>
      </c>
      <c r="G25" s="732" t="s">
        <v>606</v>
      </c>
      <c r="H25" s="732" t="s">
        <v>606</v>
      </c>
      <c r="I25" s="733" t="s">
        <v>606</v>
      </c>
      <c r="J25" s="734" t="s">
        <v>0</v>
      </c>
    </row>
    <row r="26" spans="1:10" ht="14.45" customHeight="1" x14ac:dyDescent="0.2">
      <c r="A26" s="730" t="s">
        <v>617</v>
      </c>
      <c r="B26" s="731" t="s">
        <v>4327</v>
      </c>
      <c r="C26" s="732">
        <v>2.4588400000000004</v>
      </c>
      <c r="D26" s="732">
        <v>4.6537999999999995</v>
      </c>
      <c r="E26" s="732"/>
      <c r="F26" s="732">
        <v>0</v>
      </c>
      <c r="G26" s="732">
        <v>0</v>
      </c>
      <c r="H26" s="732">
        <v>0</v>
      </c>
      <c r="I26" s="733" t="s">
        <v>606</v>
      </c>
      <c r="J26" s="734" t="s">
        <v>1</v>
      </c>
    </row>
    <row r="27" spans="1:10" ht="14.45" customHeight="1" x14ac:dyDescent="0.2">
      <c r="A27" s="730" t="s">
        <v>617</v>
      </c>
      <c r="B27" s="731" t="s">
        <v>4330</v>
      </c>
      <c r="C27" s="732">
        <v>169.91653000000002</v>
      </c>
      <c r="D27" s="732">
        <v>135.01963000000001</v>
      </c>
      <c r="E27" s="732"/>
      <c r="F27" s="732">
        <v>126.26706999999996</v>
      </c>
      <c r="G27" s="732">
        <v>146</v>
      </c>
      <c r="H27" s="732">
        <v>-19.732930000000039</v>
      </c>
      <c r="I27" s="733">
        <v>0.86484294520547922</v>
      </c>
      <c r="J27" s="734" t="s">
        <v>1</v>
      </c>
    </row>
    <row r="28" spans="1:10" ht="14.45" customHeight="1" x14ac:dyDescent="0.2">
      <c r="A28" s="730" t="s">
        <v>617</v>
      </c>
      <c r="B28" s="731" t="s">
        <v>4331</v>
      </c>
      <c r="C28" s="732">
        <v>107.48334</v>
      </c>
      <c r="D28" s="732">
        <v>120.31157000000002</v>
      </c>
      <c r="E28" s="732"/>
      <c r="F28" s="732">
        <v>166.38227000000001</v>
      </c>
      <c r="G28" s="732">
        <v>119</v>
      </c>
      <c r="H28" s="732">
        <v>47.382270000000005</v>
      </c>
      <c r="I28" s="733">
        <v>1.3981703361344537</v>
      </c>
      <c r="J28" s="734" t="s">
        <v>1</v>
      </c>
    </row>
    <row r="29" spans="1:10" ht="14.45" customHeight="1" x14ac:dyDescent="0.2">
      <c r="A29" s="730" t="s">
        <v>617</v>
      </c>
      <c r="B29" s="731" t="s">
        <v>4332</v>
      </c>
      <c r="C29" s="732">
        <v>29.08595</v>
      </c>
      <c r="D29" s="732">
        <v>26.142499999999998</v>
      </c>
      <c r="E29" s="732"/>
      <c r="F29" s="732">
        <v>27.091999999999999</v>
      </c>
      <c r="G29" s="732">
        <v>32</v>
      </c>
      <c r="H29" s="732">
        <v>-4.9080000000000013</v>
      </c>
      <c r="I29" s="733">
        <v>0.84662499999999996</v>
      </c>
      <c r="J29" s="734" t="s">
        <v>1</v>
      </c>
    </row>
    <row r="30" spans="1:10" ht="14.45" customHeight="1" x14ac:dyDescent="0.2">
      <c r="A30" s="730" t="s">
        <v>617</v>
      </c>
      <c r="B30" s="731" t="s">
        <v>4334</v>
      </c>
      <c r="C30" s="732">
        <v>4.609</v>
      </c>
      <c r="D30" s="732">
        <v>4.3230000000000004</v>
      </c>
      <c r="E30" s="732"/>
      <c r="F30" s="732">
        <v>5.6710000000000003</v>
      </c>
      <c r="G30" s="732">
        <v>6</v>
      </c>
      <c r="H30" s="732">
        <v>-0.32899999999999974</v>
      </c>
      <c r="I30" s="733">
        <v>0.94516666666666671</v>
      </c>
      <c r="J30" s="734" t="s">
        <v>1</v>
      </c>
    </row>
    <row r="31" spans="1:10" ht="14.45" customHeight="1" x14ac:dyDescent="0.2">
      <c r="A31" s="730" t="s">
        <v>617</v>
      </c>
      <c r="B31" s="731" t="s">
        <v>4335</v>
      </c>
      <c r="C31" s="732">
        <v>21.369970000000002</v>
      </c>
      <c r="D31" s="732">
        <v>22.161480000000001</v>
      </c>
      <c r="E31" s="732"/>
      <c r="F31" s="732">
        <v>28.729600000000001</v>
      </c>
      <c r="G31" s="732">
        <v>21</v>
      </c>
      <c r="H31" s="732">
        <v>7.7296000000000014</v>
      </c>
      <c r="I31" s="733">
        <v>1.3680761904761904</v>
      </c>
      <c r="J31" s="734" t="s">
        <v>1</v>
      </c>
    </row>
    <row r="32" spans="1:10" ht="14.45" customHeight="1" x14ac:dyDescent="0.2">
      <c r="A32" s="730" t="s">
        <v>617</v>
      </c>
      <c r="B32" s="731" t="s">
        <v>619</v>
      </c>
      <c r="C32" s="732">
        <v>334.92363000000006</v>
      </c>
      <c r="D32" s="732">
        <v>312.61197999999996</v>
      </c>
      <c r="E32" s="732"/>
      <c r="F32" s="732">
        <v>354.14193999999992</v>
      </c>
      <c r="G32" s="732">
        <v>325</v>
      </c>
      <c r="H32" s="732">
        <v>29.14193999999992</v>
      </c>
      <c r="I32" s="733">
        <v>1.0896675076923075</v>
      </c>
      <c r="J32" s="734" t="s">
        <v>620</v>
      </c>
    </row>
    <row r="33" spans="1:10" ht="14.45" customHeight="1" x14ac:dyDescent="0.2">
      <c r="A33" s="730" t="s">
        <v>606</v>
      </c>
      <c r="B33" s="731" t="s">
        <v>606</v>
      </c>
      <c r="C33" s="732" t="s">
        <v>606</v>
      </c>
      <c r="D33" s="732" t="s">
        <v>606</v>
      </c>
      <c r="E33" s="732"/>
      <c r="F33" s="732" t="s">
        <v>606</v>
      </c>
      <c r="G33" s="732" t="s">
        <v>606</v>
      </c>
      <c r="H33" s="732" t="s">
        <v>606</v>
      </c>
      <c r="I33" s="733" t="s">
        <v>606</v>
      </c>
      <c r="J33" s="734" t="s">
        <v>621</v>
      </c>
    </row>
    <row r="34" spans="1:10" ht="14.45" customHeight="1" x14ac:dyDescent="0.2">
      <c r="A34" s="730" t="s">
        <v>622</v>
      </c>
      <c r="B34" s="731" t="s">
        <v>623</v>
      </c>
      <c r="C34" s="732" t="s">
        <v>606</v>
      </c>
      <c r="D34" s="732" t="s">
        <v>606</v>
      </c>
      <c r="E34" s="732"/>
      <c r="F34" s="732" t="s">
        <v>606</v>
      </c>
      <c r="G34" s="732" t="s">
        <v>606</v>
      </c>
      <c r="H34" s="732" t="s">
        <v>606</v>
      </c>
      <c r="I34" s="733" t="s">
        <v>606</v>
      </c>
      <c r="J34" s="734" t="s">
        <v>0</v>
      </c>
    </row>
    <row r="35" spans="1:10" ht="14.45" customHeight="1" x14ac:dyDescent="0.2">
      <c r="A35" s="730" t="s">
        <v>622</v>
      </c>
      <c r="B35" s="731" t="s">
        <v>4327</v>
      </c>
      <c r="C35" s="732">
        <v>3.7059300000000004</v>
      </c>
      <c r="D35" s="732">
        <v>2.9436400000000003</v>
      </c>
      <c r="E35" s="732"/>
      <c r="F35" s="732">
        <v>1.0246600000000001</v>
      </c>
      <c r="G35" s="732">
        <v>2</v>
      </c>
      <c r="H35" s="732">
        <v>-0.97533999999999987</v>
      </c>
      <c r="I35" s="733">
        <v>0.51233000000000006</v>
      </c>
      <c r="J35" s="734" t="s">
        <v>1</v>
      </c>
    </row>
    <row r="36" spans="1:10" ht="14.45" customHeight="1" x14ac:dyDescent="0.2">
      <c r="A36" s="730" t="s">
        <v>622</v>
      </c>
      <c r="B36" s="731" t="s">
        <v>4330</v>
      </c>
      <c r="C36" s="732">
        <v>274.24784000000005</v>
      </c>
      <c r="D36" s="732">
        <v>229.59912999999995</v>
      </c>
      <c r="E36" s="732"/>
      <c r="F36" s="732">
        <v>219.06922999999989</v>
      </c>
      <c r="G36" s="732">
        <v>221</v>
      </c>
      <c r="H36" s="732">
        <v>-1.9307700000001091</v>
      </c>
      <c r="I36" s="733">
        <v>0.99126348416289545</v>
      </c>
      <c r="J36" s="734" t="s">
        <v>1</v>
      </c>
    </row>
    <row r="37" spans="1:10" ht="14.45" customHeight="1" x14ac:dyDescent="0.2">
      <c r="A37" s="730" t="s">
        <v>622</v>
      </c>
      <c r="B37" s="731" t="s">
        <v>4331</v>
      </c>
      <c r="C37" s="732">
        <v>167.66428999999999</v>
      </c>
      <c r="D37" s="732">
        <v>180.99103000000005</v>
      </c>
      <c r="E37" s="732"/>
      <c r="F37" s="732">
        <v>220.95323999999999</v>
      </c>
      <c r="G37" s="732">
        <v>192</v>
      </c>
      <c r="H37" s="732">
        <v>28.953239999999994</v>
      </c>
      <c r="I37" s="733">
        <v>1.1507981249999999</v>
      </c>
      <c r="J37" s="734" t="s">
        <v>1</v>
      </c>
    </row>
    <row r="38" spans="1:10" ht="14.45" customHeight="1" x14ac:dyDescent="0.2">
      <c r="A38" s="730" t="s">
        <v>622</v>
      </c>
      <c r="B38" s="731" t="s">
        <v>4332</v>
      </c>
      <c r="C38" s="732">
        <v>111.6078</v>
      </c>
      <c r="D38" s="732">
        <v>103.66560000000001</v>
      </c>
      <c r="E38" s="732"/>
      <c r="F38" s="732">
        <v>98.461250000000007</v>
      </c>
      <c r="G38" s="732">
        <v>115</v>
      </c>
      <c r="H38" s="732">
        <v>-16.538749999999993</v>
      </c>
      <c r="I38" s="733">
        <v>0.85618478260869568</v>
      </c>
      <c r="J38" s="734" t="s">
        <v>1</v>
      </c>
    </row>
    <row r="39" spans="1:10" ht="14.45" customHeight="1" x14ac:dyDescent="0.2">
      <c r="A39" s="730" t="s">
        <v>622</v>
      </c>
      <c r="B39" s="731" t="s">
        <v>4334</v>
      </c>
      <c r="C39" s="732">
        <v>6.17</v>
      </c>
      <c r="D39" s="732">
        <v>6.1520000000000001</v>
      </c>
      <c r="E39" s="732"/>
      <c r="F39" s="732">
        <v>6.165</v>
      </c>
      <c r="G39" s="732">
        <v>7</v>
      </c>
      <c r="H39" s="732">
        <v>-0.83499999999999996</v>
      </c>
      <c r="I39" s="733">
        <v>0.88071428571428567</v>
      </c>
      <c r="J39" s="734" t="s">
        <v>1</v>
      </c>
    </row>
    <row r="40" spans="1:10" ht="14.45" customHeight="1" x14ac:dyDescent="0.2">
      <c r="A40" s="730" t="s">
        <v>622</v>
      </c>
      <c r="B40" s="731" t="s">
        <v>4335</v>
      </c>
      <c r="C40" s="732">
        <v>22.109000000000002</v>
      </c>
      <c r="D40" s="732">
        <v>19.957810000000002</v>
      </c>
      <c r="E40" s="732"/>
      <c r="F40" s="732">
        <v>22.754000000000001</v>
      </c>
      <c r="G40" s="732">
        <v>19</v>
      </c>
      <c r="H40" s="732">
        <v>3.7540000000000013</v>
      </c>
      <c r="I40" s="733">
        <v>1.1975789473684211</v>
      </c>
      <c r="J40" s="734" t="s">
        <v>1</v>
      </c>
    </row>
    <row r="41" spans="1:10" ht="14.45" customHeight="1" x14ac:dyDescent="0.2">
      <c r="A41" s="730" t="s">
        <v>622</v>
      </c>
      <c r="B41" s="731" t="s">
        <v>4337</v>
      </c>
      <c r="C41" s="732">
        <v>0.36373</v>
      </c>
      <c r="D41" s="732">
        <v>0.41789999999999999</v>
      </c>
      <c r="E41" s="732"/>
      <c r="F41" s="732">
        <v>0</v>
      </c>
      <c r="G41" s="732">
        <v>1</v>
      </c>
      <c r="H41" s="732">
        <v>-1</v>
      </c>
      <c r="I41" s="733">
        <v>0</v>
      </c>
      <c r="J41" s="734" t="s">
        <v>1</v>
      </c>
    </row>
    <row r="42" spans="1:10" ht="14.45" customHeight="1" x14ac:dyDescent="0.2">
      <c r="A42" s="730" t="s">
        <v>622</v>
      </c>
      <c r="B42" s="731" t="s">
        <v>624</v>
      </c>
      <c r="C42" s="732">
        <v>585.86859000000004</v>
      </c>
      <c r="D42" s="732">
        <v>543.72711000000004</v>
      </c>
      <c r="E42" s="732"/>
      <c r="F42" s="732">
        <v>568.42737999999997</v>
      </c>
      <c r="G42" s="732">
        <v>558</v>
      </c>
      <c r="H42" s="732">
        <v>10.427379999999971</v>
      </c>
      <c r="I42" s="733">
        <v>1.0186870609318996</v>
      </c>
      <c r="J42" s="734" t="s">
        <v>620</v>
      </c>
    </row>
    <row r="43" spans="1:10" ht="14.45" customHeight="1" x14ac:dyDescent="0.2">
      <c r="A43" s="730" t="s">
        <v>606</v>
      </c>
      <c r="B43" s="731" t="s">
        <v>606</v>
      </c>
      <c r="C43" s="732" t="s">
        <v>606</v>
      </c>
      <c r="D43" s="732" t="s">
        <v>606</v>
      </c>
      <c r="E43" s="732"/>
      <c r="F43" s="732" t="s">
        <v>606</v>
      </c>
      <c r="G43" s="732" t="s">
        <v>606</v>
      </c>
      <c r="H43" s="732" t="s">
        <v>606</v>
      </c>
      <c r="I43" s="733" t="s">
        <v>606</v>
      </c>
      <c r="J43" s="734" t="s">
        <v>621</v>
      </c>
    </row>
    <row r="44" spans="1:10" ht="14.45" customHeight="1" x14ac:dyDescent="0.2">
      <c r="A44" s="730" t="s">
        <v>625</v>
      </c>
      <c r="B44" s="731" t="s">
        <v>626</v>
      </c>
      <c r="C44" s="732" t="s">
        <v>606</v>
      </c>
      <c r="D44" s="732" t="s">
        <v>606</v>
      </c>
      <c r="E44" s="732"/>
      <c r="F44" s="732" t="s">
        <v>606</v>
      </c>
      <c r="G44" s="732" t="s">
        <v>606</v>
      </c>
      <c r="H44" s="732" t="s">
        <v>606</v>
      </c>
      <c r="I44" s="733" t="s">
        <v>606</v>
      </c>
      <c r="J44" s="734" t="s">
        <v>0</v>
      </c>
    </row>
    <row r="45" spans="1:10" ht="14.45" customHeight="1" x14ac:dyDescent="0.2">
      <c r="A45" s="730" t="s">
        <v>625</v>
      </c>
      <c r="B45" s="731" t="s">
        <v>4327</v>
      </c>
      <c r="C45" s="732">
        <v>3.5323900000000004</v>
      </c>
      <c r="D45" s="732">
        <v>3.08846</v>
      </c>
      <c r="E45" s="732"/>
      <c r="F45" s="732">
        <v>3.9571099999999997</v>
      </c>
      <c r="G45" s="732">
        <v>5</v>
      </c>
      <c r="H45" s="732">
        <v>-1.0428900000000003</v>
      </c>
      <c r="I45" s="733">
        <v>0.79142199999999996</v>
      </c>
      <c r="J45" s="734" t="s">
        <v>1</v>
      </c>
    </row>
    <row r="46" spans="1:10" ht="14.45" customHeight="1" x14ac:dyDescent="0.2">
      <c r="A46" s="730" t="s">
        <v>625</v>
      </c>
      <c r="B46" s="731" t="s">
        <v>4330</v>
      </c>
      <c r="C46" s="732">
        <v>135.91107</v>
      </c>
      <c r="D46" s="732">
        <v>105.26442000000002</v>
      </c>
      <c r="E46" s="732"/>
      <c r="F46" s="732">
        <v>71.27076000000001</v>
      </c>
      <c r="G46" s="732">
        <v>105</v>
      </c>
      <c r="H46" s="732">
        <v>-33.72923999999999</v>
      </c>
      <c r="I46" s="733">
        <v>0.67876914285714296</v>
      </c>
      <c r="J46" s="734" t="s">
        <v>1</v>
      </c>
    </row>
    <row r="47" spans="1:10" ht="14.45" customHeight="1" x14ac:dyDescent="0.2">
      <c r="A47" s="730" t="s">
        <v>625</v>
      </c>
      <c r="B47" s="731" t="s">
        <v>4331</v>
      </c>
      <c r="C47" s="732">
        <v>62.280749999999998</v>
      </c>
      <c r="D47" s="732">
        <v>105.22499999999997</v>
      </c>
      <c r="E47" s="732"/>
      <c r="F47" s="732">
        <v>156.99180999999999</v>
      </c>
      <c r="G47" s="732">
        <v>114</v>
      </c>
      <c r="H47" s="732">
        <v>42.991809999999987</v>
      </c>
      <c r="I47" s="733">
        <v>1.3771211403508772</v>
      </c>
      <c r="J47" s="734" t="s">
        <v>1</v>
      </c>
    </row>
    <row r="48" spans="1:10" ht="14.45" customHeight="1" x14ac:dyDescent="0.2">
      <c r="A48" s="730" t="s">
        <v>625</v>
      </c>
      <c r="B48" s="731" t="s">
        <v>4332</v>
      </c>
      <c r="C48" s="732">
        <v>55.361199999999997</v>
      </c>
      <c r="D48" s="732">
        <v>66.874399999999994</v>
      </c>
      <c r="E48" s="732"/>
      <c r="F48" s="732">
        <v>72.943359999999998</v>
      </c>
      <c r="G48" s="732">
        <v>71</v>
      </c>
      <c r="H48" s="732">
        <v>1.9433599999999984</v>
      </c>
      <c r="I48" s="733">
        <v>1.0273712676056337</v>
      </c>
      <c r="J48" s="734" t="s">
        <v>1</v>
      </c>
    </row>
    <row r="49" spans="1:10" ht="14.45" customHeight="1" x14ac:dyDescent="0.2">
      <c r="A49" s="730" t="s">
        <v>625</v>
      </c>
      <c r="B49" s="731" t="s">
        <v>4334</v>
      </c>
      <c r="C49" s="732">
        <v>3.266</v>
      </c>
      <c r="D49" s="732">
        <v>4.133</v>
      </c>
      <c r="E49" s="732"/>
      <c r="F49" s="732">
        <v>3.72</v>
      </c>
      <c r="G49" s="732">
        <v>5</v>
      </c>
      <c r="H49" s="732">
        <v>-1.2799999999999998</v>
      </c>
      <c r="I49" s="733">
        <v>0.74399999999999999</v>
      </c>
      <c r="J49" s="734" t="s">
        <v>1</v>
      </c>
    </row>
    <row r="50" spans="1:10" ht="14.45" customHeight="1" x14ac:dyDescent="0.2">
      <c r="A50" s="730" t="s">
        <v>625</v>
      </c>
      <c r="B50" s="731" t="s">
        <v>4335</v>
      </c>
      <c r="C50" s="732">
        <v>8</v>
      </c>
      <c r="D50" s="732">
        <v>11.574</v>
      </c>
      <c r="E50" s="732"/>
      <c r="F50" s="732">
        <v>12.96</v>
      </c>
      <c r="G50" s="732">
        <v>11</v>
      </c>
      <c r="H50" s="732">
        <v>1.9600000000000009</v>
      </c>
      <c r="I50" s="733">
        <v>1.1781818181818182</v>
      </c>
      <c r="J50" s="734" t="s">
        <v>1</v>
      </c>
    </row>
    <row r="51" spans="1:10" ht="14.45" customHeight="1" x14ac:dyDescent="0.2">
      <c r="A51" s="730" t="s">
        <v>625</v>
      </c>
      <c r="B51" s="731" t="s">
        <v>4336</v>
      </c>
      <c r="C51" s="732">
        <v>8.9317399999999996</v>
      </c>
      <c r="D51" s="732">
        <v>0</v>
      </c>
      <c r="E51" s="732"/>
      <c r="F51" s="732">
        <v>0</v>
      </c>
      <c r="G51" s="732">
        <v>0</v>
      </c>
      <c r="H51" s="732">
        <v>0</v>
      </c>
      <c r="I51" s="733" t="s">
        <v>606</v>
      </c>
      <c r="J51" s="734" t="s">
        <v>1</v>
      </c>
    </row>
    <row r="52" spans="1:10" ht="14.45" customHeight="1" x14ac:dyDescent="0.2">
      <c r="A52" s="730" t="s">
        <v>625</v>
      </c>
      <c r="B52" s="731" t="s">
        <v>627</v>
      </c>
      <c r="C52" s="732">
        <v>277.28314999999998</v>
      </c>
      <c r="D52" s="732">
        <v>296.15927999999997</v>
      </c>
      <c r="E52" s="732"/>
      <c r="F52" s="732">
        <v>321.84303999999997</v>
      </c>
      <c r="G52" s="732">
        <v>311</v>
      </c>
      <c r="H52" s="732">
        <v>10.843039999999974</v>
      </c>
      <c r="I52" s="733">
        <v>1.0348650803858519</v>
      </c>
      <c r="J52" s="734" t="s">
        <v>620</v>
      </c>
    </row>
    <row r="53" spans="1:10" ht="14.45" customHeight="1" x14ac:dyDescent="0.2">
      <c r="A53" s="730" t="s">
        <v>606</v>
      </c>
      <c r="B53" s="731" t="s">
        <v>606</v>
      </c>
      <c r="C53" s="732" t="s">
        <v>606</v>
      </c>
      <c r="D53" s="732" t="s">
        <v>606</v>
      </c>
      <c r="E53" s="732"/>
      <c r="F53" s="732" t="s">
        <v>606</v>
      </c>
      <c r="G53" s="732" t="s">
        <v>606</v>
      </c>
      <c r="H53" s="732" t="s">
        <v>606</v>
      </c>
      <c r="I53" s="733" t="s">
        <v>606</v>
      </c>
      <c r="J53" s="734" t="s">
        <v>621</v>
      </c>
    </row>
    <row r="54" spans="1:10" ht="14.45" customHeight="1" x14ac:dyDescent="0.2">
      <c r="A54" s="730" t="s">
        <v>628</v>
      </c>
      <c r="B54" s="731" t="s">
        <v>629</v>
      </c>
      <c r="C54" s="732" t="s">
        <v>606</v>
      </c>
      <c r="D54" s="732" t="s">
        <v>606</v>
      </c>
      <c r="E54" s="732"/>
      <c r="F54" s="732" t="s">
        <v>606</v>
      </c>
      <c r="G54" s="732" t="s">
        <v>606</v>
      </c>
      <c r="H54" s="732" t="s">
        <v>606</v>
      </c>
      <c r="I54" s="733" t="s">
        <v>606</v>
      </c>
      <c r="J54" s="734" t="s">
        <v>0</v>
      </c>
    </row>
    <row r="55" spans="1:10" ht="14.45" customHeight="1" x14ac:dyDescent="0.2">
      <c r="A55" s="730" t="s">
        <v>628</v>
      </c>
      <c r="B55" s="731" t="s">
        <v>4329</v>
      </c>
      <c r="C55" s="732">
        <v>0.14993000000000001</v>
      </c>
      <c r="D55" s="732">
        <v>0</v>
      </c>
      <c r="E55" s="732"/>
      <c r="F55" s="732">
        <v>0</v>
      </c>
      <c r="G55" s="732">
        <v>0</v>
      </c>
      <c r="H55" s="732">
        <v>0</v>
      </c>
      <c r="I55" s="733" t="s">
        <v>606</v>
      </c>
      <c r="J55" s="734" t="s">
        <v>1</v>
      </c>
    </row>
    <row r="56" spans="1:10" ht="14.45" customHeight="1" x14ac:dyDescent="0.2">
      <c r="A56" s="730" t="s">
        <v>628</v>
      </c>
      <c r="B56" s="731" t="s">
        <v>4330</v>
      </c>
      <c r="C56" s="732">
        <v>177.77130000000002</v>
      </c>
      <c r="D56" s="732">
        <v>152.76004999999998</v>
      </c>
      <c r="E56" s="732"/>
      <c r="F56" s="732">
        <v>146.37139999999994</v>
      </c>
      <c r="G56" s="732">
        <v>138</v>
      </c>
      <c r="H56" s="732">
        <v>8.3713999999999373</v>
      </c>
      <c r="I56" s="733">
        <v>1.0606623188405793</v>
      </c>
      <c r="J56" s="734" t="s">
        <v>1</v>
      </c>
    </row>
    <row r="57" spans="1:10" ht="14.45" customHeight="1" x14ac:dyDescent="0.2">
      <c r="A57" s="730" t="s">
        <v>628</v>
      </c>
      <c r="B57" s="731" t="s">
        <v>4331</v>
      </c>
      <c r="C57" s="732">
        <v>52.588179999999994</v>
      </c>
      <c r="D57" s="732">
        <v>61.928919999999998</v>
      </c>
      <c r="E57" s="732"/>
      <c r="F57" s="732">
        <v>58.376959999999983</v>
      </c>
      <c r="G57" s="732">
        <v>61</v>
      </c>
      <c r="H57" s="732">
        <v>-2.6230400000000174</v>
      </c>
      <c r="I57" s="733">
        <v>0.95699934426229483</v>
      </c>
      <c r="J57" s="734" t="s">
        <v>1</v>
      </c>
    </row>
    <row r="58" spans="1:10" ht="14.45" customHeight="1" x14ac:dyDescent="0.2">
      <c r="A58" s="730" t="s">
        <v>628</v>
      </c>
      <c r="B58" s="731" t="s">
        <v>4332</v>
      </c>
      <c r="C58" s="732">
        <v>0</v>
      </c>
      <c r="D58" s="732">
        <v>0</v>
      </c>
      <c r="E58" s="732"/>
      <c r="F58" s="732">
        <v>4.1351499999999994</v>
      </c>
      <c r="G58" s="732">
        <v>0</v>
      </c>
      <c r="H58" s="732">
        <v>4.1351499999999994</v>
      </c>
      <c r="I58" s="733" t="s">
        <v>606</v>
      </c>
      <c r="J58" s="734" t="s">
        <v>1</v>
      </c>
    </row>
    <row r="59" spans="1:10" ht="14.45" customHeight="1" x14ac:dyDescent="0.2">
      <c r="A59" s="730" t="s">
        <v>628</v>
      </c>
      <c r="B59" s="731" t="s">
        <v>4334</v>
      </c>
      <c r="C59" s="732">
        <v>10.163040000000001</v>
      </c>
      <c r="D59" s="732">
        <v>9.183110000000001</v>
      </c>
      <c r="E59" s="732"/>
      <c r="F59" s="732">
        <v>10.992659999999999</v>
      </c>
      <c r="G59" s="732">
        <v>11</v>
      </c>
      <c r="H59" s="732">
        <v>-7.3400000000010124E-3</v>
      </c>
      <c r="I59" s="733">
        <v>0.99933272727272715</v>
      </c>
      <c r="J59" s="734" t="s">
        <v>1</v>
      </c>
    </row>
    <row r="60" spans="1:10" ht="14.45" customHeight="1" x14ac:dyDescent="0.2">
      <c r="A60" s="730" t="s">
        <v>628</v>
      </c>
      <c r="B60" s="731" t="s">
        <v>4335</v>
      </c>
      <c r="C60" s="732">
        <v>45.948</v>
      </c>
      <c r="D60" s="732">
        <v>49.316000000000003</v>
      </c>
      <c r="E60" s="732"/>
      <c r="F60" s="732">
        <v>35.366</v>
      </c>
      <c r="G60" s="732">
        <v>48</v>
      </c>
      <c r="H60" s="732">
        <v>-12.634</v>
      </c>
      <c r="I60" s="733">
        <v>0.73679166666666662</v>
      </c>
      <c r="J60" s="734" t="s">
        <v>1</v>
      </c>
    </row>
    <row r="61" spans="1:10" ht="14.45" customHeight="1" x14ac:dyDescent="0.2">
      <c r="A61" s="730" t="s">
        <v>628</v>
      </c>
      <c r="B61" s="731" t="s">
        <v>4336</v>
      </c>
      <c r="C61" s="732">
        <v>0</v>
      </c>
      <c r="D61" s="732">
        <v>0</v>
      </c>
      <c r="E61" s="732"/>
      <c r="F61" s="732">
        <v>13.039100000000001</v>
      </c>
      <c r="G61" s="732">
        <v>0</v>
      </c>
      <c r="H61" s="732">
        <v>13.039100000000001</v>
      </c>
      <c r="I61" s="733" t="s">
        <v>606</v>
      </c>
      <c r="J61" s="734" t="s">
        <v>1</v>
      </c>
    </row>
    <row r="62" spans="1:10" ht="14.45" customHeight="1" x14ac:dyDescent="0.2">
      <c r="A62" s="730" t="s">
        <v>628</v>
      </c>
      <c r="B62" s="731" t="s">
        <v>630</v>
      </c>
      <c r="C62" s="732">
        <v>286.62045000000001</v>
      </c>
      <c r="D62" s="732">
        <v>273.18808000000001</v>
      </c>
      <c r="E62" s="732"/>
      <c r="F62" s="732">
        <v>268.28126999999995</v>
      </c>
      <c r="G62" s="732">
        <v>258</v>
      </c>
      <c r="H62" s="732">
        <v>10.28126999999995</v>
      </c>
      <c r="I62" s="733">
        <v>1.03984988372093</v>
      </c>
      <c r="J62" s="734" t="s">
        <v>620</v>
      </c>
    </row>
    <row r="63" spans="1:10" ht="14.45" customHeight="1" x14ac:dyDescent="0.2">
      <c r="A63" s="730" t="s">
        <v>606</v>
      </c>
      <c r="B63" s="731" t="s">
        <v>606</v>
      </c>
      <c r="C63" s="732" t="s">
        <v>606</v>
      </c>
      <c r="D63" s="732" t="s">
        <v>606</v>
      </c>
      <c r="E63" s="732"/>
      <c r="F63" s="732" t="s">
        <v>606</v>
      </c>
      <c r="G63" s="732" t="s">
        <v>606</v>
      </c>
      <c r="H63" s="732" t="s">
        <v>606</v>
      </c>
      <c r="I63" s="733" t="s">
        <v>606</v>
      </c>
      <c r="J63" s="734" t="s">
        <v>621</v>
      </c>
    </row>
    <row r="64" spans="1:10" ht="14.45" customHeight="1" x14ac:dyDescent="0.2">
      <c r="A64" s="730" t="s">
        <v>631</v>
      </c>
      <c r="B64" s="731" t="s">
        <v>632</v>
      </c>
      <c r="C64" s="732" t="s">
        <v>606</v>
      </c>
      <c r="D64" s="732" t="s">
        <v>606</v>
      </c>
      <c r="E64" s="732"/>
      <c r="F64" s="732" t="s">
        <v>606</v>
      </c>
      <c r="G64" s="732" t="s">
        <v>606</v>
      </c>
      <c r="H64" s="732" t="s">
        <v>606</v>
      </c>
      <c r="I64" s="733" t="s">
        <v>606</v>
      </c>
      <c r="J64" s="734" t="s">
        <v>0</v>
      </c>
    </row>
    <row r="65" spans="1:10" ht="14.45" customHeight="1" x14ac:dyDescent="0.2">
      <c r="A65" s="730" t="s">
        <v>631</v>
      </c>
      <c r="B65" s="731" t="s">
        <v>4327</v>
      </c>
      <c r="C65" s="732">
        <v>2.5812599999999999</v>
      </c>
      <c r="D65" s="732">
        <v>1.9821199999999999</v>
      </c>
      <c r="E65" s="732"/>
      <c r="F65" s="732">
        <v>2.2385700000000002</v>
      </c>
      <c r="G65" s="732">
        <v>2</v>
      </c>
      <c r="H65" s="732">
        <v>0.23857000000000017</v>
      </c>
      <c r="I65" s="733">
        <v>1.1192850000000001</v>
      </c>
      <c r="J65" s="734" t="s">
        <v>1</v>
      </c>
    </row>
    <row r="66" spans="1:10" ht="14.45" customHeight="1" x14ac:dyDescent="0.2">
      <c r="A66" s="730" t="s">
        <v>631</v>
      </c>
      <c r="B66" s="731" t="s">
        <v>4328</v>
      </c>
      <c r="C66" s="732">
        <v>0</v>
      </c>
      <c r="D66" s="732">
        <v>0</v>
      </c>
      <c r="E66" s="732"/>
      <c r="F66" s="732">
        <v>1.3037399999999999</v>
      </c>
      <c r="G66" s="732">
        <v>0</v>
      </c>
      <c r="H66" s="732">
        <v>1.3037399999999999</v>
      </c>
      <c r="I66" s="733" t="s">
        <v>606</v>
      </c>
      <c r="J66" s="734" t="s">
        <v>1</v>
      </c>
    </row>
    <row r="67" spans="1:10" ht="14.45" customHeight="1" x14ac:dyDescent="0.2">
      <c r="A67" s="730" t="s">
        <v>631</v>
      </c>
      <c r="B67" s="731" t="s">
        <v>4330</v>
      </c>
      <c r="C67" s="732">
        <v>222.91957999999997</v>
      </c>
      <c r="D67" s="732">
        <v>167.62322999999998</v>
      </c>
      <c r="E67" s="732"/>
      <c r="F67" s="732">
        <v>194.50726999999995</v>
      </c>
      <c r="G67" s="732">
        <v>152</v>
      </c>
      <c r="H67" s="732">
        <v>42.507269999999949</v>
      </c>
      <c r="I67" s="733">
        <v>1.2796530921052629</v>
      </c>
      <c r="J67" s="734" t="s">
        <v>1</v>
      </c>
    </row>
    <row r="68" spans="1:10" ht="14.45" customHeight="1" x14ac:dyDescent="0.2">
      <c r="A68" s="730" t="s">
        <v>631</v>
      </c>
      <c r="B68" s="731" t="s">
        <v>4331</v>
      </c>
      <c r="C68" s="732">
        <v>219.35293999999999</v>
      </c>
      <c r="D68" s="732">
        <v>274.73704000000009</v>
      </c>
      <c r="E68" s="732"/>
      <c r="F68" s="732">
        <v>302.68089999999995</v>
      </c>
      <c r="G68" s="732">
        <v>278</v>
      </c>
      <c r="H68" s="732">
        <v>24.680899999999951</v>
      </c>
      <c r="I68" s="733">
        <v>1.0887802158273379</v>
      </c>
      <c r="J68" s="734" t="s">
        <v>1</v>
      </c>
    </row>
    <row r="69" spans="1:10" ht="14.45" customHeight="1" x14ac:dyDescent="0.2">
      <c r="A69" s="730" t="s">
        <v>631</v>
      </c>
      <c r="B69" s="731" t="s">
        <v>4332</v>
      </c>
      <c r="C69" s="732">
        <v>53.2866</v>
      </c>
      <c r="D69" s="732">
        <v>57.366</v>
      </c>
      <c r="E69" s="732"/>
      <c r="F69" s="732">
        <v>66.476900000000001</v>
      </c>
      <c r="G69" s="732">
        <v>63</v>
      </c>
      <c r="H69" s="732">
        <v>3.4769000000000005</v>
      </c>
      <c r="I69" s="733">
        <v>1.055188888888889</v>
      </c>
      <c r="J69" s="734" t="s">
        <v>1</v>
      </c>
    </row>
    <row r="70" spans="1:10" ht="14.45" customHeight="1" x14ac:dyDescent="0.2">
      <c r="A70" s="730" t="s">
        <v>631</v>
      </c>
      <c r="B70" s="731" t="s">
        <v>4334</v>
      </c>
      <c r="C70" s="732">
        <v>8.8149999999999995</v>
      </c>
      <c r="D70" s="732">
        <v>10.411</v>
      </c>
      <c r="E70" s="732"/>
      <c r="F70" s="732">
        <v>10.254</v>
      </c>
      <c r="G70" s="732">
        <v>12</v>
      </c>
      <c r="H70" s="732">
        <v>-1.7460000000000004</v>
      </c>
      <c r="I70" s="733">
        <v>0.85449999999999993</v>
      </c>
      <c r="J70" s="734" t="s">
        <v>1</v>
      </c>
    </row>
    <row r="71" spans="1:10" ht="14.45" customHeight="1" x14ac:dyDescent="0.2">
      <c r="A71" s="730" t="s">
        <v>631</v>
      </c>
      <c r="B71" s="731" t="s">
        <v>4335</v>
      </c>
      <c r="C71" s="732">
        <v>38.037600000000005</v>
      </c>
      <c r="D71" s="732">
        <v>42.25</v>
      </c>
      <c r="E71" s="732"/>
      <c r="F71" s="732">
        <v>39.524000000000001</v>
      </c>
      <c r="G71" s="732">
        <v>39</v>
      </c>
      <c r="H71" s="732">
        <v>0.52400000000000091</v>
      </c>
      <c r="I71" s="733">
        <v>1.0134358974358975</v>
      </c>
      <c r="J71" s="734" t="s">
        <v>1</v>
      </c>
    </row>
    <row r="72" spans="1:10" ht="14.45" customHeight="1" x14ac:dyDescent="0.2">
      <c r="A72" s="730" t="s">
        <v>631</v>
      </c>
      <c r="B72" s="731" t="s">
        <v>4336</v>
      </c>
      <c r="C72" s="732">
        <v>44.574689999999997</v>
      </c>
      <c r="D72" s="732">
        <v>38.88468000000001</v>
      </c>
      <c r="E72" s="732"/>
      <c r="F72" s="732">
        <v>34.693340000000006</v>
      </c>
      <c r="G72" s="732">
        <v>40</v>
      </c>
      <c r="H72" s="732">
        <v>-5.3066599999999937</v>
      </c>
      <c r="I72" s="733">
        <v>0.8673335000000002</v>
      </c>
      <c r="J72" s="734" t="s">
        <v>1</v>
      </c>
    </row>
    <row r="73" spans="1:10" ht="14.45" customHeight="1" x14ac:dyDescent="0.2">
      <c r="A73" s="730" t="s">
        <v>631</v>
      </c>
      <c r="B73" s="731" t="s">
        <v>4337</v>
      </c>
      <c r="C73" s="732">
        <v>22.907720000000001</v>
      </c>
      <c r="D73" s="732">
        <v>25.39358</v>
      </c>
      <c r="E73" s="732"/>
      <c r="F73" s="732">
        <v>23.119970000000002</v>
      </c>
      <c r="G73" s="732">
        <v>26</v>
      </c>
      <c r="H73" s="732">
        <v>-2.8800299999999979</v>
      </c>
      <c r="I73" s="733">
        <v>0.88922961538461542</v>
      </c>
      <c r="J73" s="734" t="s">
        <v>1</v>
      </c>
    </row>
    <row r="74" spans="1:10" ht="14.45" customHeight="1" x14ac:dyDescent="0.2">
      <c r="A74" s="730" t="s">
        <v>631</v>
      </c>
      <c r="B74" s="731" t="s">
        <v>633</v>
      </c>
      <c r="C74" s="732">
        <v>612.47539000000006</v>
      </c>
      <c r="D74" s="732">
        <v>618.64765000000011</v>
      </c>
      <c r="E74" s="732"/>
      <c r="F74" s="732">
        <v>674.79868999999985</v>
      </c>
      <c r="G74" s="732">
        <v>612</v>
      </c>
      <c r="H74" s="732">
        <v>62.798689999999851</v>
      </c>
      <c r="I74" s="733">
        <v>1.1026122385620913</v>
      </c>
      <c r="J74" s="734" t="s">
        <v>620</v>
      </c>
    </row>
    <row r="75" spans="1:10" ht="14.45" customHeight="1" x14ac:dyDescent="0.2">
      <c r="A75" s="730" t="s">
        <v>606</v>
      </c>
      <c r="B75" s="731" t="s">
        <v>606</v>
      </c>
      <c r="C75" s="732" t="s">
        <v>606</v>
      </c>
      <c r="D75" s="732" t="s">
        <v>606</v>
      </c>
      <c r="E75" s="732"/>
      <c r="F75" s="732" t="s">
        <v>606</v>
      </c>
      <c r="G75" s="732" t="s">
        <v>606</v>
      </c>
      <c r="H75" s="732" t="s">
        <v>606</v>
      </c>
      <c r="I75" s="733" t="s">
        <v>606</v>
      </c>
      <c r="J75" s="734" t="s">
        <v>621</v>
      </c>
    </row>
    <row r="76" spans="1:10" ht="14.45" customHeight="1" x14ac:dyDescent="0.2">
      <c r="A76" s="730" t="s">
        <v>634</v>
      </c>
      <c r="B76" s="731" t="s">
        <v>635</v>
      </c>
      <c r="C76" s="732" t="s">
        <v>606</v>
      </c>
      <c r="D76" s="732" t="s">
        <v>606</v>
      </c>
      <c r="E76" s="732"/>
      <c r="F76" s="732" t="s">
        <v>606</v>
      </c>
      <c r="G76" s="732" t="s">
        <v>606</v>
      </c>
      <c r="H76" s="732" t="s">
        <v>606</v>
      </c>
      <c r="I76" s="733" t="s">
        <v>606</v>
      </c>
      <c r="J76" s="734" t="s">
        <v>0</v>
      </c>
    </row>
    <row r="77" spans="1:10" ht="14.45" customHeight="1" x14ac:dyDescent="0.2">
      <c r="A77" s="730" t="s">
        <v>634</v>
      </c>
      <c r="B77" s="731" t="s">
        <v>4323</v>
      </c>
      <c r="C77" s="732">
        <v>0</v>
      </c>
      <c r="D77" s="732">
        <v>0</v>
      </c>
      <c r="E77" s="732"/>
      <c r="F77" s="732">
        <v>0</v>
      </c>
      <c r="G77" s="732">
        <v>0</v>
      </c>
      <c r="H77" s="732">
        <v>0</v>
      </c>
      <c r="I77" s="733" t="s">
        <v>606</v>
      </c>
      <c r="J77" s="734" t="s">
        <v>1</v>
      </c>
    </row>
    <row r="78" spans="1:10" ht="14.45" customHeight="1" x14ac:dyDescent="0.2">
      <c r="A78" s="730" t="s">
        <v>634</v>
      </c>
      <c r="B78" s="731" t="s">
        <v>4324</v>
      </c>
      <c r="C78" s="732">
        <v>29950.008900000033</v>
      </c>
      <c r="D78" s="732">
        <v>30186.936790000178</v>
      </c>
      <c r="E78" s="732"/>
      <c r="F78" s="732">
        <v>25084.180710000001</v>
      </c>
      <c r="G78" s="732">
        <v>25350</v>
      </c>
      <c r="H78" s="732">
        <v>-265.81928999999946</v>
      </c>
      <c r="I78" s="733">
        <v>0.98951403195266274</v>
      </c>
      <c r="J78" s="734" t="s">
        <v>1</v>
      </c>
    </row>
    <row r="79" spans="1:10" ht="14.45" customHeight="1" x14ac:dyDescent="0.2">
      <c r="A79" s="730" t="s">
        <v>634</v>
      </c>
      <c r="B79" s="731" t="s">
        <v>4325</v>
      </c>
      <c r="C79" s="732">
        <v>5540.0109899999925</v>
      </c>
      <c r="D79" s="732">
        <v>7224.203319999996</v>
      </c>
      <c r="E79" s="732"/>
      <c r="F79" s="732">
        <v>8884.9124099999863</v>
      </c>
      <c r="G79" s="732">
        <v>8340</v>
      </c>
      <c r="H79" s="732">
        <v>544.91240999998627</v>
      </c>
      <c r="I79" s="733">
        <v>1.0653372194244588</v>
      </c>
      <c r="J79" s="734" t="s">
        <v>1</v>
      </c>
    </row>
    <row r="80" spans="1:10" ht="14.45" customHeight="1" x14ac:dyDescent="0.2">
      <c r="A80" s="730" t="s">
        <v>634</v>
      </c>
      <c r="B80" s="731" t="s">
        <v>4326</v>
      </c>
      <c r="C80" s="732">
        <v>1154.3597799999995</v>
      </c>
      <c r="D80" s="732">
        <v>1914.6965899999998</v>
      </c>
      <c r="E80" s="732"/>
      <c r="F80" s="732">
        <v>2461.9829099999988</v>
      </c>
      <c r="G80" s="732">
        <v>2374</v>
      </c>
      <c r="H80" s="732">
        <v>87.98290999999881</v>
      </c>
      <c r="I80" s="733">
        <v>1.0370610404380787</v>
      </c>
      <c r="J80" s="734" t="s">
        <v>1</v>
      </c>
    </row>
    <row r="81" spans="1:10" ht="14.45" customHeight="1" x14ac:dyDescent="0.2">
      <c r="A81" s="730" t="s">
        <v>634</v>
      </c>
      <c r="B81" s="731" t="s">
        <v>4327</v>
      </c>
      <c r="C81" s="732">
        <v>27.225000000000001</v>
      </c>
      <c r="D81" s="732">
        <v>7.1470000000000006E-2</v>
      </c>
      <c r="E81" s="732"/>
      <c r="F81" s="732">
        <v>27.225000000000001</v>
      </c>
      <c r="G81" s="732">
        <v>0</v>
      </c>
      <c r="H81" s="732">
        <v>27.225000000000001</v>
      </c>
      <c r="I81" s="733" t="s">
        <v>606</v>
      </c>
      <c r="J81" s="734" t="s">
        <v>1</v>
      </c>
    </row>
    <row r="82" spans="1:10" ht="14.45" customHeight="1" x14ac:dyDescent="0.2">
      <c r="A82" s="730" t="s">
        <v>634</v>
      </c>
      <c r="B82" s="731" t="s">
        <v>4330</v>
      </c>
      <c r="C82" s="732">
        <v>526.17162999999982</v>
      </c>
      <c r="D82" s="732">
        <v>603.2186899999997</v>
      </c>
      <c r="E82" s="732"/>
      <c r="F82" s="732">
        <v>657.45287999999994</v>
      </c>
      <c r="G82" s="732">
        <v>648</v>
      </c>
      <c r="H82" s="732">
        <v>9.4528799999999364</v>
      </c>
      <c r="I82" s="733">
        <v>1.0145877777777776</v>
      </c>
      <c r="J82" s="734" t="s">
        <v>1</v>
      </c>
    </row>
    <row r="83" spans="1:10" ht="14.45" customHeight="1" x14ac:dyDescent="0.2">
      <c r="A83" s="730" t="s">
        <v>634</v>
      </c>
      <c r="B83" s="731" t="s">
        <v>4331</v>
      </c>
      <c r="C83" s="732">
        <v>5918.6131399999977</v>
      </c>
      <c r="D83" s="732">
        <v>5355.9003300000013</v>
      </c>
      <c r="E83" s="732"/>
      <c r="F83" s="732">
        <v>5393.5375000000004</v>
      </c>
      <c r="G83" s="732">
        <v>5587</v>
      </c>
      <c r="H83" s="732">
        <v>-193.46249999999964</v>
      </c>
      <c r="I83" s="733">
        <v>0.9653727402899589</v>
      </c>
      <c r="J83" s="734" t="s">
        <v>1</v>
      </c>
    </row>
    <row r="84" spans="1:10" ht="14.45" customHeight="1" x14ac:dyDescent="0.2">
      <c r="A84" s="730" t="s">
        <v>634</v>
      </c>
      <c r="B84" s="731" t="s">
        <v>4332</v>
      </c>
      <c r="C84" s="732">
        <v>485.78111999999993</v>
      </c>
      <c r="D84" s="732">
        <v>330.65063999999995</v>
      </c>
      <c r="E84" s="732"/>
      <c r="F84" s="732">
        <v>350.04816</v>
      </c>
      <c r="G84" s="732">
        <v>318</v>
      </c>
      <c r="H84" s="732">
        <v>32.048159999999996</v>
      </c>
      <c r="I84" s="733">
        <v>1.1007803773584905</v>
      </c>
      <c r="J84" s="734" t="s">
        <v>1</v>
      </c>
    </row>
    <row r="85" spans="1:10" ht="14.45" customHeight="1" x14ac:dyDescent="0.2">
      <c r="A85" s="730" t="s">
        <v>634</v>
      </c>
      <c r="B85" s="731" t="s">
        <v>4333</v>
      </c>
      <c r="C85" s="732">
        <v>1282.43535</v>
      </c>
      <c r="D85" s="732">
        <v>1015.4336599999998</v>
      </c>
      <c r="E85" s="732"/>
      <c r="F85" s="732">
        <v>1026.40806</v>
      </c>
      <c r="G85" s="732">
        <v>1052</v>
      </c>
      <c r="H85" s="732">
        <v>-25.591940000000022</v>
      </c>
      <c r="I85" s="733">
        <v>0.97567306083650185</v>
      </c>
      <c r="J85" s="734" t="s">
        <v>1</v>
      </c>
    </row>
    <row r="86" spans="1:10" ht="14.45" customHeight="1" x14ac:dyDescent="0.2">
      <c r="A86" s="730" t="s">
        <v>634</v>
      </c>
      <c r="B86" s="731" t="s">
        <v>4334</v>
      </c>
      <c r="C86" s="732">
        <v>480.24922000000015</v>
      </c>
      <c r="D86" s="732">
        <v>424.56851000000012</v>
      </c>
      <c r="E86" s="732"/>
      <c r="F86" s="732">
        <v>551.51825000000008</v>
      </c>
      <c r="G86" s="732">
        <v>469</v>
      </c>
      <c r="H86" s="732">
        <v>82.51825000000008</v>
      </c>
      <c r="I86" s="733">
        <v>1.1759450959488276</v>
      </c>
      <c r="J86" s="734" t="s">
        <v>1</v>
      </c>
    </row>
    <row r="87" spans="1:10" ht="14.45" customHeight="1" x14ac:dyDescent="0.2">
      <c r="A87" s="730" t="s">
        <v>634</v>
      </c>
      <c r="B87" s="731" t="s">
        <v>4335</v>
      </c>
      <c r="C87" s="732">
        <v>263.46093999999999</v>
      </c>
      <c r="D87" s="732">
        <v>268.94511</v>
      </c>
      <c r="E87" s="732"/>
      <c r="F87" s="732">
        <v>298.68356</v>
      </c>
      <c r="G87" s="732">
        <v>262</v>
      </c>
      <c r="H87" s="732">
        <v>36.68356</v>
      </c>
      <c r="I87" s="733">
        <v>1.1400135877862596</v>
      </c>
      <c r="J87" s="734" t="s">
        <v>1</v>
      </c>
    </row>
    <row r="88" spans="1:10" ht="14.45" customHeight="1" x14ac:dyDescent="0.2">
      <c r="A88" s="730" t="s">
        <v>634</v>
      </c>
      <c r="B88" s="731" t="s">
        <v>4337</v>
      </c>
      <c r="C88" s="732">
        <v>14.487590000000001</v>
      </c>
      <c r="D88" s="732">
        <v>18.309500000000003</v>
      </c>
      <c r="E88" s="732"/>
      <c r="F88" s="732">
        <v>12.45509</v>
      </c>
      <c r="G88" s="732">
        <v>19</v>
      </c>
      <c r="H88" s="732">
        <v>-6.5449099999999998</v>
      </c>
      <c r="I88" s="733">
        <v>0.65553105263157896</v>
      </c>
      <c r="J88" s="734" t="s">
        <v>1</v>
      </c>
    </row>
    <row r="89" spans="1:10" ht="14.45" customHeight="1" x14ac:dyDescent="0.2">
      <c r="A89" s="730" t="s">
        <v>634</v>
      </c>
      <c r="B89" s="731" t="s">
        <v>4338</v>
      </c>
      <c r="C89" s="732">
        <v>220.22072</v>
      </c>
      <c r="D89" s="732">
        <v>258.82504999999998</v>
      </c>
      <c r="E89" s="732"/>
      <c r="F89" s="732">
        <v>234.13499999999999</v>
      </c>
      <c r="G89" s="732">
        <v>225</v>
      </c>
      <c r="H89" s="732">
        <v>9.1349999999999909</v>
      </c>
      <c r="I89" s="733">
        <v>1.0406</v>
      </c>
      <c r="J89" s="734" t="s">
        <v>1</v>
      </c>
    </row>
    <row r="90" spans="1:10" ht="14.45" customHeight="1" x14ac:dyDescent="0.2">
      <c r="A90" s="730" t="s">
        <v>634</v>
      </c>
      <c r="B90" s="731" t="s">
        <v>636</v>
      </c>
      <c r="C90" s="732">
        <v>45863.024380000003</v>
      </c>
      <c r="D90" s="732">
        <v>47601.759660000185</v>
      </c>
      <c r="E90" s="732"/>
      <c r="F90" s="732">
        <v>44982.539529999987</v>
      </c>
      <c r="G90" s="732">
        <v>44644</v>
      </c>
      <c r="H90" s="732">
        <v>338.53952999998728</v>
      </c>
      <c r="I90" s="733">
        <v>1.0075830913448613</v>
      </c>
      <c r="J90" s="734" t="s">
        <v>620</v>
      </c>
    </row>
    <row r="91" spans="1:10" ht="14.45" customHeight="1" x14ac:dyDescent="0.2">
      <c r="A91" s="730" t="s">
        <v>606</v>
      </c>
      <c r="B91" s="731" t="s">
        <v>606</v>
      </c>
      <c r="C91" s="732" t="s">
        <v>606</v>
      </c>
      <c r="D91" s="732" t="s">
        <v>606</v>
      </c>
      <c r="E91" s="732"/>
      <c r="F91" s="732" t="s">
        <v>606</v>
      </c>
      <c r="G91" s="732" t="s">
        <v>606</v>
      </c>
      <c r="H91" s="732" t="s">
        <v>606</v>
      </c>
      <c r="I91" s="733" t="s">
        <v>606</v>
      </c>
      <c r="J91" s="734" t="s">
        <v>621</v>
      </c>
    </row>
    <row r="92" spans="1:10" ht="14.45" customHeight="1" x14ac:dyDescent="0.2">
      <c r="A92" s="730" t="s">
        <v>604</v>
      </c>
      <c r="B92" s="731" t="s">
        <v>615</v>
      </c>
      <c r="C92" s="732">
        <v>47960.195590000003</v>
      </c>
      <c r="D92" s="732">
        <v>49646.093760000185</v>
      </c>
      <c r="E92" s="732"/>
      <c r="F92" s="732">
        <v>47170.031849999978</v>
      </c>
      <c r="G92" s="732">
        <v>46707</v>
      </c>
      <c r="H92" s="732">
        <v>463.03184999997757</v>
      </c>
      <c r="I92" s="733">
        <v>1.0099135429378889</v>
      </c>
      <c r="J92" s="734" t="s">
        <v>616</v>
      </c>
    </row>
  </sheetData>
  <mergeCells count="3">
    <mergeCell ref="A1:I1"/>
    <mergeCell ref="F3:I3"/>
    <mergeCell ref="C4:D4"/>
  </mergeCells>
  <conditionalFormatting sqref="F23 F93:F65537">
    <cfRule type="cellIs" dxfId="41" priority="18" stopIfTrue="1" operator="greaterThan">
      <formula>1</formula>
    </cfRule>
  </conditionalFormatting>
  <conditionalFormatting sqref="H5:H22">
    <cfRule type="expression" dxfId="40" priority="14">
      <formula>$H5&gt;0</formula>
    </cfRule>
  </conditionalFormatting>
  <conditionalFormatting sqref="I5:I22">
    <cfRule type="expression" dxfId="39" priority="15">
      <formula>$I5&gt;1</formula>
    </cfRule>
  </conditionalFormatting>
  <conditionalFormatting sqref="B5:B22">
    <cfRule type="expression" dxfId="38" priority="11">
      <formula>OR($J5="NS",$J5="SumaNS",$J5="Účet")</formula>
    </cfRule>
  </conditionalFormatting>
  <conditionalFormatting sqref="F5:I22 B5:D22">
    <cfRule type="expression" dxfId="37" priority="17">
      <formula>AND($J5&lt;&gt;"",$J5&lt;&gt;"mezeraKL")</formula>
    </cfRule>
  </conditionalFormatting>
  <conditionalFormatting sqref="B5:D22 F5:I22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22 F5:I22">
    <cfRule type="expression" dxfId="35" priority="13">
      <formula>OR($J5="SumaNS",$J5="NS")</formula>
    </cfRule>
  </conditionalFormatting>
  <conditionalFormatting sqref="A5:A22">
    <cfRule type="expression" dxfId="34" priority="9">
      <formula>AND($J5&lt;&gt;"mezeraKL",$J5&lt;&gt;"")</formula>
    </cfRule>
  </conditionalFormatting>
  <conditionalFormatting sqref="A5:A22">
    <cfRule type="expression" dxfId="33" priority="10">
      <formula>AND($J5&lt;&gt;"",$J5&lt;&gt;"mezeraKL")</formula>
    </cfRule>
  </conditionalFormatting>
  <conditionalFormatting sqref="H24:H92">
    <cfRule type="expression" dxfId="32" priority="6">
      <formula>$H24&gt;0</formula>
    </cfRule>
  </conditionalFormatting>
  <conditionalFormatting sqref="A24:A92">
    <cfRule type="expression" dxfId="31" priority="5">
      <formula>AND($J24&lt;&gt;"mezeraKL",$J24&lt;&gt;"")</formula>
    </cfRule>
  </conditionalFormatting>
  <conditionalFormatting sqref="I24:I92">
    <cfRule type="expression" dxfId="30" priority="7">
      <formula>$I24&gt;1</formula>
    </cfRule>
  </conditionalFormatting>
  <conditionalFormatting sqref="B24:B92">
    <cfRule type="expression" dxfId="29" priority="4">
      <formula>OR($J24="NS",$J24="SumaNS",$J24="Účet")</formula>
    </cfRule>
  </conditionalFormatting>
  <conditionalFormatting sqref="A24:D92 F24:I92">
    <cfRule type="expression" dxfId="28" priority="8">
      <formula>AND($J24&lt;&gt;"",$J24&lt;&gt;"mezeraKL")</formula>
    </cfRule>
  </conditionalFormatting>
  <conditionalFormatting sqref="B24:D92 F24:I92">
    <cfRule type="expression" dxfId="27" priority="1">
      <formula>OR($J24="KL",$J24="SumaKL")</formula>
    </cfRule>
    <cfRule type="expression" priority="3" stopIfTrue="1">
      <formula>OR($J24="mezeraNS",$J24="mezeraKL")</formula>
    </cfRule>
  </conditionalFormatting>
  <conditionalFormatting sqref="B24:D92 F24:I92">
    <cfRule type="expression" dxfId="26" priority="2">
      <formula>OR($J24="SumaNS",$J24="NS")</formula>
    </cfRule>
  </conditionalFormatting>
  <hyperlinks>
    <hyperlink ref="A2" location="Obsah!A1" display="Zpět na Obsah  KL 01  1.-4.měsíc" xr:uid="{6AFB289F-8325-427E-8569-AFA772A0C809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2707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331" bestFit="1" customWidth="1"/>
    <col min="6" max="6" width="18.7109375" style="335" customWidth="1"/>
    <col min="7" max="7" width="12.42578125" style="331" hidden="1" customWidth="1" outlineLevel="1"/>
    <col min="8" max="8" width="25.7109375" style="331" customWidth="1" collapsed="1"/>
    <col min="9" max="9" width="7.7109375" style="329" customWidth="1"/>
    <col min="10" max="10" width="10" style="329" customWidth="1"/>
    <col min="11" max="11" width="11.140625" style="329" customWidth="1"/>
    <col min="12" max="16384" width="8.85546875" style="247"/>
  </cols>
  <sheetData>
    <row r="1" spans="1:11" ht="18.600000000000001" customHeight="1" thickBot="1" x14ac:dyDescent="0.35">
      <c r="A1" s="549" t="s">
        <v>7991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</row>
    <row r="2" spans="1:11" ht="14.45" customHeight="1" thickBot="1" x14ac:dyDescent="0.25">
      <c r="A2" s="70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5" customHeight="1" thickBot="1" x14ac:dyDescent="0.25">
      <c r="A3" s="66"/>
      <c r="B3" s="66"/>
      <c r="C3" s="545"/>
      <c r="D3" s="546"/>
      <c r="E3" s="546"/>
      <c r="F3" s="546"/>
      <c r="G3" s="546"/>
      <c r="H3" s="260" t="s">
        <v>158</v>
      </c>
      <c r="I3" s="203">
        <f>IF(J3&lt;&gt;0,K3/J3,0)</f>
        <v>60.440701444672456</v>
      </c>
      <c r="J3" s="203">
        <f>SUBTOTAL(9,J5:J1048576)</f>
        <v>782420</v>
      </c>
      <c r="K3" s="204">
        <f>SUBTOTAL(9,K5:K1048576)</f>
        <v>47290013.624340624</v>
      </c>
    </row>
    <row r="4" spans="1:11" s="330" customFormat="1" ht="14.45" customHeight="1" thickBot="1" x14ac:dyDescent="0.25">
      <c r="A4" s="861" t="s">
        <v>4</v>
      </c>
      <c r="B4" s="862" t="s">
        <v>5</v>
      </c>
      <c r="C4" s="862" t="s">
        <v>0</v>
      </c>
      <c r="D4" s="862" t="s">
        <v>6</v>
      </c>
      <c r="E4" s="862" t="s">
        <v>7</v>
      </c>
      <c r="F4" s="862" t="s">
        <v>1</v>
      </c>
      <c r="G4" s="862" t="s">
        <v>89</v>
      </c>
      <c r="H4" s="738" t="s">
        <v>11</v>
      </c>
      <c r="I4" s="739" t="s">
        <v>183</v>
      </c>
      <c r="J4" s="739" t="s">
        <v>13</v>
      </c>
      <c r="K4" s="740" t="s">
        <v>200</v>
      </c>
    </row>
    <row r="5" spans="1:11" ht="14.45" customHeight="1" x14ac:dyDescent="0.2">
      <c r="A5" s="825" t="s">
        <v>604</v>
      </c>
      <c r="B5" s="826" t="s">
        <v>605</v>
      </c>
      <c r="C5" s="829" t="s">
        <v>617</v>
      </c>
      <c r="D5" s="863" t="s">
        <v>618</v>
      </c>
      <c r="E5" s="829" t="s">
        <v>4339</v>
      </c>
      <c r="F5" s="863" t="s">
        <v>4340</v>
      </c>
      <c r="G5" s="829" t="s">
        <v>4341</v>
      </c>
      <c r="H5" s="829" t="s">
        <v>4342</v>
      </c>
      <c r="I5" s="225">
        <v>4.1050000190734863</v>
      </c>
      <c r="J5" s="225">
        <v>300</v>
      </c>
      <c r="K5" s="849">
        <v>1232</v>
      </c>
    </row>
    <row r="6" spans="1:11" ht="14.45" customHeight="1" x14ac:dyDescent="0.2">
      <c r="A6" s="832" t="s">
        <v>604</v>
      </c>
      <c r="B6" s="833" t="s">
        <v>605</v>
      </c>
      <c r="C6" s="836" t="s">
        <v>617</v>
      </c>
      <c r="D6" s="864" t="s">
        <v>618</v>
      </c>
      <c r="E6" s="836" t="s">
        <v>4339</v>
      </c>
      <c r="F6" s="864" t="s">
        <v>4340</v>
      </c>
      <c r="G6" s="836" t="s">
        <v>4343</v>
      </c>
      <c r="H6" s="836" t="s">
        <v>4344</v>
      </c>
      <c r="I6" s="850">
        <v>6.2399997711181641</v>
      </c>
      <c r="J6" s="850">
        <v>600</v>
      </c>
      <c r="K6" s="851">
        <v>3744</v>
      </c>
    </row>
    <row r="7" spans="1:11" ht="14.45" customHeight="1" x14ac:dyDescent="0.2">
      <c r="A7" s="832" t="s">
        <v>604</v>
      </c>
      <c r="B7" s="833" t="s">
        <v>605</v>
      </c>
      <c r="C7" s="836" t="s">
        <v>617</v>
      </c>
      <c r="D7" s="864" t="s">
        <v>618</v>
      </c>
      <c r="E7" s="836" t="s">
        <v>4339</v>
      </c>
      <c r="F7" s="864" t="s">
        <v>4340</v>
      </c>
      <c r="G7" s="836" t="s">
        <v>4345</v>
      </c>
      <c r="H7" s="836" t="s">
        <v>4346</v>
      </c>
      <c r="I7" s="850">
        <v>6.440000057220459</v>
      </c>
      <c r="J7" s="850">
        <v>300</v>
      </c>
      <c r="K7" s="851">
        <v>1932</v>
      </c>
    </row>
    <row r="8" spans="1:11" ht="14.45" customHeight="1" x14ac:dyDescent="0.2">
      <c r="A8" s="832" t="s">
        <v>604</v>
      </c>
      <c r="B8" s="833" t="s">
        <v>605</v>
      </c>
      <c r="C8" s="836" t="s">
        <v>617</v>
      </c>
      <c r="D8" s="864" t="s">
        <v>618</v>
      </c>
      <c r="E8" s="836" t="s">
        <v>4339</v>
      </c>
      <c r="F8" s="864" t="s">
        <v>4340</v>
      </c>
      <c r="G8" s="836" t="s">
        <v>4347</v>
      </c>
      <c r="H8" s="836" t="s">
        <v>4348</v>
      </c>
      <c r="I8" s="850">
        <v>355.35000610351563</v>
      </c>
      <c r="J8" s="850">
        <v>2</v>
      </c>
      <c r="K8" s="851">
        <v>710.70001220703125</v>
      </c>
    </row>
    <row r="9" spans="1:11" ht="14.45" customHeight="1" x14ac:dyDescent="0.2">
      <c r="A9" s="832" t="s">
        <v>604</v>
      </c>
      <c r="B9" s="833" t="s">
        <v>605</v>
      </c>
      <c r="C9" s="836" t="s">
        <v>617</v>
      </c>
      <c r="D9" s="864" t="s">
        <v>618</v>
      </c>
      <c r="E9" s="836" t="s">
        <v>4339</v>
      </c>
      <c r="F9" s="864" t="s">
        <v>4340</v>
      </c>
      <c r="G9" s="836" t="s">
        <v>4349</v>
      </c>
      <c r="H9" s="836" t="s">
        <v>4350</v>
      </c>
      <c r="I9" s="850">
        <v>30.170000076293945</v>
      </c>
      <c r="J9" s="850">
        <v>75</v>
      </c>
      <c r="K9" s="851">
        <v>2262.75</v>
      </c>
    </row>
    <row r="10" spans="1:11" ht="14.45" customHeight="1" x14ac:dyDescent="0.2">
      <c r="A10" s="832" t="s">
        <v>604</v>
      </c>
      <c r="B10" s="833" t="s">
        <v>605</v>
      </c>
      <c r="C10" s="836" t="s">
        <v>617</v>
      </c>
      <c r="D10" s="864" t="s">
        <v>618</v>
      </c>
      <c r="E10" s="836" t="s">
        <v>4339</v>
      </c>
      <c r="F10" s="864" t="s">
        <v>4340</v>
      </c>
      <c r="G10" s="836" t="s">
        <v>4351</v>
      </c>
      <c r="H10" s="836" t="s">
        <v>4352</v>
      </c>
      <c r="I10" s="850">
        <v>322</v>
      </c>
      <c r="J10" s="850">
        <v>10</v>
      </c>
      <c r="K10" s="851">
        <v>3220</v>
      </c>
    </row>
    <row r="11" spans="1:11" ht="14.45" customHeight="1" x14ac:dyDescent="0.2">
      <c r="A11" s="832" t="s">
        <v>604</v>
      </c>
      <c r="B11" s="833" t="s">
        <v>605</v>
      </c>
      <c r="C11" s="836" t="s">
        <v>617</v>
      </c>
      <c r="D11" s="864" t="s">
        <v>618</v>
      </c>
      <c r="E11" s="836" t="s">
        <v>4339</v>
      </c>
      <c r="F11" s="864" t="s">
        <v>4340</v>
      </c>
      <c r="G11" s="836" t="s">
        <v>4353</v>
      </c>
      <c r="H11" s="836" t="s">
        <v>4354</v>
      </c>
      <c r="I11" s="850">
        <v>322</v>
      </c>
      <c r="J11" s="850">
        <v>12</v>
      </c>
      <c r="K11" s="851">
        <v>3864</v>
      </c>
    </row>
    <row r="12" spans="1:11" ht="14.45" customHeight="1" x14ac:dyDescent="0.2">
      <c r="A12" s="832" t="s">
        <v>604</v>
      </c>
      <c r="B12" s="833" t="s">
        <v>605</v>
      </c>
      <c r="C12" s="836" t="s">
        <v>617</v>
      </c>
      <c r="D12" s="864" t="s">
        <v>618</v>
      </c>
      <c r="E12" s="836" t="s">
        <v>4339</v>
      </c>
      <c r="F12" s="864" t="s">
        <v>4340</v>
      </c>
      <c r="G12" s="836" t="s">
        <v>4355</v>
      </c>
      <c r="H12" s="836" t="s">
        <v>4356</v>
      </c>
      <c r="I12" s="850">
        <v>419.75</v>
      </c>
      <c r="J12" s="850">
        <v>10</v>
      </c>
      <c r="K12" s="851">
        <v>4197.5</v>
      </c>
    </row>
    <row r="13" spans="1:11" ht="14.45" customHeight="1" x14ac:dyDescent="0.2">
      <c r="A13" s="832" t="s">
        <v>604</v>
      </c>
      <c r="B13" s="833" t="s">
        <v>605</v>
      </c>
      <c r="C13" s="836" t="s">
        <v>617</v>
      </c>
      <c r="D13" s="864" t="s">
        <v>618</v>
      </c>
      <c r="E13" s="836" t="s">
        <v>4339</v>
      </c>
      <c r="F13" s="864" t="s">
        <v>4340</v>
      </c>
      <c r="G13" s="836" t="s">
        <v>4357</v>
      </c>
      <c r="H13" s="836" t="s">
        <v>4358</v>
      </c>
      <c r="I13" s="850">
        <v>33.799999237060547</v>
      </c>
      <c r="J13" s="850">
        <v>260</v>
      </c>
      <c r="K13" s="851">
        <v>8787.6099853515625</v>
      </c>
    </row>
    <row r="14" spans="1:11" ht="14.45" customHeight="1" x14ac:dyDescent="0.2">
      <c r="A14" s="832" t="s">
        <v>604</v>
      </c>
      <c r="B14" s="833" t="s">
        <v>605</v>
      </c>
      <c r="C14" s="836" t="s">
        <v>617</v>
      </c>
      <c r="D14" s="864" t="s">
        <v>618</v>
      </c>
      <c r="E14" s="836" t="s">
        <v>4339</v>
      </c>
      <c r="F14" s="864" t="s">
        <v>4340</v>
      </c>
      <c r="G14" s="836" t="s">
        <v>4359</v>
      </c>
      <c r="H14" s="836" t="s">
        <v>4360</v>
      </c>
      <c r="I14" s="850">
        <v>38.091666539510094</v>
      </c>
      <c r="J14" s="850">
        <v>320</v>
      </c>
      <c r="K14" s="851">
        <v>12190.009643554688</v>
      </c>
    </row>
    <row r="15" spans="1:11" ht="14.45" customHeight="1" x14ac:dyDescent="0.2">
      <c r="A15" s="832" t="s">
        <v>604</v>
      </c>
      <c r="B15" s="833" t="s">
        <v>605</v>
      </c>
      <c r="C15" s="836" t="s">
        <v>617</v>
      </c>
      <c r="D15" s="864" t="s">
        <v>618</v>
      </c>
      <c r="E15" s="836" t="s">
        <v>4339</v>
      </c>
      <c r="F15" s="864" t="s">
        <v>4340</v>
      </c>
      <c r="G15" s="836" t="s">
        <v>4361</v>
      </c>
      <c r="H15" s="836" t="s">
        <v>4362</v>
      </c>
      <c r="I15" s="850">
        <v>293.25</v>
      </c>
      <c r="J15" s="850">
        <v>25</v>
      </c>
      <c r="K15" s="851">
        <v>7331.25</v>
      </c>
    </row>
    <row r="16" spans="1:11" ht="14.45" customHeight="1" x14ac:dyDescent="0.2">
      <c r="A16" s="832" t="s">
        <v>604</v>
      </c>
      <c r="B16" s="833" t="s">
        <v>605</v>
      </c>
      <c r="C16" s="836" t="s">
        <v>617</v>
      </c>
      <c r="D16" s="864" t="s">
        <v>618</v>
      </c>
      <c r="E16" s="836" t="s">
        <v>4339</v>
      </c>
      <c r="F16" s="864" t="s">
        <v>4340</v>
      </c>
      <c r="G16" s="836" t="s">
        <v>4353</v>
      </c>
      <c r="H16" s="836" t="s">
        <v>4363</v>
      </c>
      <c r="I16" s="850">
        <v>322</v>
      </c>
      <c r="J16" s="850">
        <v>18</v>
      </c>
      <c r="K16" s="851">
        <v>5796</v>
      </c>
    </row>
    <row r="17" spans="1:11" ht="14.45" customHeight="1" x14ac:dyDescent="0.2">
      <c r="A17" s="832" t="s">
        <v>604</v>
      </c>
      <c r="B17" s="833" t="s">
        <v>605</v>
      </c>
      <c r="C17" s="836" t="s">
        <v>617</v>
      </c>
      <c r="D17" s="864" t="s">
        <v>618</v>
      </c>
      <c r="E17" s="836" t="s">
        <v>4339</v>
      </c>
      <c r="F17" s="864" t="s">
        <v>4340</v>
      </c>
      <c r="G17" s="836" t="s">
        <v>4364</v>
      </c>
      <c r="H17" s="836" t="s">
        <v>4365</v>
      </c>
      <c r="I17" s="850">
        <v>4.4899997711181641</v>
      </c>
      <c r="J17" s="850">
        <v>100</v>
      </c>
      <c r="K17" s="851">
        <v>448.5</v>
      </c>
    </row>
    <row r="18" spans="1:11" ht="14.45" customHeight="1" x14ac:dyDescent="0.2">
      <c r="A18" s="832" t="s">
        <v>604</v>
      </c>
      <c r="B18" s="833" t="s">
        <v>605</v>
      </c>
      <c r="C18" s="836" t="s">
        <v>617</v>
      </c>
      <c r="D18" s="864" t="s">
        <v>618</v>
      </c>
      <c r="E18" s="836" t="s">
        <v>4339</v>
      </c>
      <c r="F18" s="864" t="s">
        <v>4340</v>
      </c>
      <c r="G18" s="836" t="s">
        <v>4345</v>
      </c>
      <c r="H18" s="836" t="s">
        <v>4366</v>
      </c>
      <c r="I18" s="850">
        <v>6.440000057220459</v>
      </c>
      <c r="J18" s="850">
        <v>200</v>
      </c>
      <c r="K18" s="851">
        <v>1288</v>
      </c>
    </row>
    <row r="19" spans="1:11" ht="14.45" customHeight="1" x14ac:dyDescent="0.2">
      <c r="A19" s="832" t="s">
        <v>604</v>
      </c>
      <c r="B19" s="833" t="s">
        <v>605</v>
      </c>
      <c r="C19" s="836" t="s">
        <v>617</v>
      </c>
      <c r="D19" s="864" t="s">
        <v>618</v>
      </c>
      <c r="E19" s="836" t="s">
        <v>4339</v>
      </c>
      <c r="F19" s="864" t="s">
        <v>4340</v>
      </c>
      <c r="G19" s="836" t="s">
        <v>4349</v>
      </c>
      <c r="H19" s="836" t="s">
        <v>4367</v>
      </c>
      <c r="I19" s="850">
        <v>30.175000190734863</v>
      </c>
      <c r="J19" s="850">
        <v>90</v>
      </c>
      <c r="K19" s="851">
        <v>2715.699951171875</v>
      </c>
    </row>
    <row r="20" spans="1:11" ht="14.45" customHeight="1" x14ac:dyDescent="0.2">
      <c r="A20" s="832" t="s">
        <v>604</v>
      </c>
      <c r="B20" s="833" t="s">
        <v>605</v>
      </c>
      <c r="C20" s="836" t="s">
        <v>617</v>
      </c>
      <c r="D20" s="864" t="s">
        <v>618</v>
      </c>
      <c r="E20" s="836" t="s">
        <v>4339</v>
      </c>
      <c r="F20" s="864" t="s">
        <v>4340</v>
      </c>
      <c r="G20" s="836" t="s">
        <v>4368</v>
      </c>
      <c r="H20" s="836" t="s">
        <v>4369</v>
      </c>
      <c r="I20" s="850">
        <v>76.704999923706055</v>
      </c>
      <c r="J20" s="850">
        <v>25</v>
      </c>
      <c r="K20" s="851">
        <v>1841.1500244140625</v>
      </c>
    </row>
    <row r="21" spans="1:11" ht="14.45" customHeight="1" x14ac:dyDescent="0.2">
      <c r="A21" s="832" t="s">
        <v>604</v>
      </c>
      <c r="B21" s="833" t="s">
        <v>605</v>
      </c>
      <c r="C21" s="836" t="s">
        <v>617</v>
      </c>
      <c r="D21" s="864" t="s">
        <v>618</v>
      </c>
      <c r="E21" s="836" t="s">
        <v>4339</v>
      </c>
      <c r="F21" s="864" t="s">
        <v>4340</v>
      </c>
      <c r="G21" s="836" t="s">
        <v>4361</v>
      </c>
      <c r="H21" s="836" t="s">
        <v>4370</v>
      </c>
      <c r="I21" s="850">
        <v>195.58000183105469</v>
      </c>
      <c r="J21" s="850">
        <v>15</v>
      </c>
      <c r="K21" s="851">
        <v>2933.64990234375</v>
      </c>
    </row>
    <row r="22" spans="1:11" ht="14.45" customHeight="1" x14ac:dyDescent="0.2">
      <c r="A22" s="832" t="s">
        <v>604</v>
      </c>
      <c r="B22" s="833" t="s">
        <v>605</v>
      </c>
      <c r="C22" s="836" t="s">
        <v>617</v>
      </c>
      <c r="D22" s="864" t="s">
        <v>618</v>
      </c>
      <c r="E22" s="836" t="s">
        <v>4339</v>
      </c>
      <c r="F22" s="864" t="s">
        <v>4340</v>
      </c>
      <c r="G22" s="836" t="s">
        <v>4353</v>
      </c>
      <c r="H22" s="836" t="s">
        <v>4371</v>
      </c>
      <c r="I22" s="850">
        <v>268.37000274658203</v>
      </c>
      <c r="J22" s="850">
        <v>48</v>
      </c>
      <c r="K22" s="851">
        <v>11594.64013671875</v>
      </c>
    </row>
    <row r="23" spans="1:11" ht="14.45" customHeight="1" x14ac:dyDescent="0.2">
      <c r="A23" s="832" t="s">
        <v>604</v>
      </c>
      <c r="B23" s="833" t="s">
        <v>605</v>
      </c>
      <c r="C23" s="836" t="s">
        <v>617</v>
      </c>
      <c r="D23" s="864" t="s">
        <v>618</v>
      </c>
      <c r="E23" s="836" t="s">
        <v>4339</v>
      </c>
      <c r="F23" s="864" t="s">
        <v>4340</v>
      </c>
      <c r="G23" s="836" t="s">
        <v>4357</v>
      </c>
      <c r="H23" s="836" t="s">
        <v>4372</v>
      </c>
      <c r="I23" s="850">
        <v>33.799999237060547</v>
      </c>
      <c r="J23" s="850">
        <v>80</v>
      </c>
      <c r="K23" s="851">
        <v>2703.8798828125</v>
      </c>
    </row>
    <row r="24" spans="1:11" ht="14.45" customHeight="1" x14ac:dyDescent="0.2">
      <c r="A24" s="832" t="s">
        <v>604</v>
      </c>
      <c r="B24" s="833" t="s">
        <v>605</v>
      </c>
      <c r="C24" s="836" t="s">
        <v>617</v>
      </c>
      <c r="D24" s="864" t="s">
        <v>618</v>
      </c>
      <c r="E24" s="836" t="s">
        <v>4339</v>
      </c>
      <c r="F24" s="864" t="s">
        <v>4340</v>
      </c>
      <c r="G24" s="836" t="s">
        <v>4359</v>
      </c>
      <c r="H24" s="836" t="s">
        <v>4373</v>
      </c>
      <c r="I24" s="850">
        <v>38.090000152587891</v>
      </c>
      <c r="J24" s="850">
        <v>260</v>
      </c>
      <c r="K24" s="851">
        <v>9904.22998046875</v>
      </c>
    </row>
    <row r="25" spans="1:11" ht="14.45" customHeight="1" x14ac:dyDescent="0.2">
      <c r="A25" s="832" t="s">
        <v>604</v>
      </c>
      <c r="B25" s="833" t="s">
        <v>605</v>
      </c>
      <c r="C25" s="836" t="s">
        <v>617</v>
      </c>
      <c r="D25" s="864" t="s">
        <v>618</v>
      </c>
      <c r="E25" s="836" t="s">
        <v>4339</v>
      </c>
      <c r="F25" s="864" t="s">
        <v>4340</v>
      </c>
      <c r="G25" s="836" t="s">
        <v>4374</v>
      </c>
      <c r="H25" s="836" t="s">
        <v>4375</v>
      </c>
      <c r="I25" s="850">
        <v>0.85500001907348633</v>
      </c>
      <c r="J25" s="850">
        <v>1100</v>
      </c>
      <c r="K25" s="851">
        <v>941</v>
      </c>
    </row>
    <row r="26" spans="1:11" ht="14.45" customHeight="1" x14ac:dyDescent="0.2">
      <c r="A26" s="832" t="s">
        <v>604</v>
      </c>
      <c r="B26" s="833" t="s">
        <v>605</v>
      </c>
      <c r="C26" s="836" t="s">
        <v>617</v>
      </c>
      <c r="D26" s="864" t="s">
        <v>618</v>
      </c>
      <c r="E26" s="836" t="s">
        <v>4339</v>
      </c>
      <c r="F26" s="864" t="s">
        <v>4340</v>
      </c>
      <c r="G26" s="836" t="s">
        <v>4376</v>
      </c>
      <c r="H26" s="836" t="s">
        <v>4377</v>
      </c>
      <c r="I26" s="850">
        <v>1.5149999856948853</v>
      </c>
      <c r="J26" s="850">
        <v>300</v>
      </c>
      <c r="K26" s="851">
        <v>454</v>
      </c>
    </row>
    <row r="27" spans="1:11" ht="14.45" customHeight="1" x14ac:dyDescent="0.2">
      <c r="A27" s="832" t="s">
        <v>604</v>
      </c>
      <c r="B27" s="833" t="s">
        <v>605</v>
      </c>
      <c r="C27" s="836" t="s">
        <v>617</v>
      </c>
      <c r="D27" s="864" t="s">
        <v>618</v>
      </c>
      <c r="E27" s="836" t="s">
        <v>4339</v>
      </c>
      <c r="F27" s="864" t="s">
        <v>4340</v>
      </c>
      <c r="G27" s="836" t="s">
        <v>4378</v>
      </c>
      <c r="H27" s="836" t="s">
        <v>4379</v>
      </c>
      <c r="I27" s="850">
        <v>13.079999923706055</v>
      </c>
      <c r="J27" s="850">
        <v>144</v>
      </c>
      <c r="K27" s="851">
        <v>1883.5200805664063</v>
      </c>
    </row>
    <row r="28" spans="1:11" ht="14.45" customHeight="1" x14ac:dyDescent="0.2">
      <c r="A28" s="832" t="s">
        <v>604</v>
      </c>
      <c r="B28" s="833" t="s">
        <v>605</v>
      </c>
      <c r="C28" s="836" t="s">
        <v>617</v>
      </c>
      <c r="D28" s="864" t="s">
        <v>618</v>
      </c>
      <c r="E28" s="836" t="s">
        <v>4339</v>
      </c>
      <c r="F28" s="864" t="s">
        <v>4340</v>
      </c>
      <c r="G28" s="836" t="s">
        <v>4374</v>
      </c>
      <c r="H28" s="836" t="s">
        <v>4380</v>
      </c>
      <c r="I28" s="850">
        <v>0.85333335399627686</v>
      </c>
      <c r="J28" s="850">
        <v>700</v>
      </c>
      <c r="K28" s="851">
        <v>598</v>
      </c>
    </row>
    <row r="29" spans="1:11" ht="14.45" customHeight="1" x14ac:dyDescent="0.2">
      <c r="A29" s="832" t="s">
        <v>604</v>
      </c>
      <c r="B29" s="833" t="s">
        <v>605</v>
      </c>
      <c r="C29" s="836" t="s">
        <v>617</v>
      </c>
      <c r="D29" s="864" t="s">
        <v>618</v>
      </c>
      <c r="E29" s="836" t="s">
        <v>4339</v>
      </c>
      <c r="F29" s="864" t="s">
        <v>4340</v>
      </c>
      <c r="G29" s="836" t="s">
        <v>4376</v>
      </c>
      <c r="H29" s="836" t="s">
        <v>4381</v>
      </c>
      <c r="I29" s="850">
        <v>1.5199999809265137</v>
      </c>
      <c r="J29" s="850">
        <v>200</v>
      </c>
      <c r="K29" s="851">
        <v>304</v>
      </c>
    </row>
    <row r="30" spans="1:11" ht="14.45" customHeight="1" x14ac:dyDescent="0.2">
      <c r="A30" s="832" t="s">
        <v>604</v>
      </c>
      <c r="B30" s="833" t="s">
        <v>605</v>
      </c>
      <c r="C30" s="836" t="s">
        <v>617</v>
      </c>
      <c r="D30" s="864" t="s">
        <v>618</v>
      </c>
      <c r="E30" s="836" t="s">
        <v>4339</v>
      </c>
      <c r="F30" s="864" t="s">
        <v>4340</v>
      </c>
      <c r="G30" s="836" t="s">
        <v>4382</v>
      </c>
      <c r="H30" s="836" t="s">
        <v>4383</v>
      </c>
      <c r="I30" s="850">
        <v>46.310001373291016</v>
      </c>
      <c r="J30" s="850">
        <v>12</v>
      </c>
      <c r="K30" s="851">
        <v>555.719970703125</v>
      </c>
    </row>
    <row r="31" spans="1:11" ht="14.45" customHeight="1" x14ac:dyDescent="0.2">
      <c r="A31" s="832" t="s">
        <v>604</v>
      </c>
      <c r="B31" s="833" t="s">
        <v>605</v>
      </c>
      <c r="C31" s="836" t="s">
        <v>617</v>
      </c>
      <c r="D31" s="864" t="s">
        <v>618</v>
      </c>
      <c r="E31" s="836" t="s">
        <v>4339</v>
      </c>
      <c r="F31" s="864" t="s">
        <v>4340</v>
      </c>
      <c r="G31" s="836" t="s">
        <v>4378</v>
      </c>
      <c r="H31" s="836" t="s">
        <v>4384</v>
      </c>
      <c r="I31" s="850">
        <v>13.079999923706055</v>
      </c>
      <c r="J31" s="850">
        <v>240</v>
      </c>
      <c r="K31" s="851">
        <v>3139.2001342773438</v>
      </c>
    </row>
    <row r="32" spans="1:11" ht="14.45" customHeight="1" x14ac:dyDescent="0.2">
      <c r="A32" s="832" t="s">
        <v>604</v>
      </c>
      <c r="B32" s="833" t="s">
        <v>605</v>
      </c>
      <c r="C32" s="836" t="s">
        <v>617</v>
      </c>
      <c r="D32" s="864" t="s">
        <v>618</v>
      </c>
      <c r="E32" s="836" t="s">
        <v>4339</v>
      </c>
      <c r="F32" s="864" t="s">
        <v>4340</v>
      </c>
      <c r="G32" s="836" t="s">
        <v>4385</v>
      </c>
      <c r="H32" s="836" t="s">
        <v>4386</v>
      </c>
      <c r="I32" s="850">
        <v>10.520000457763672</v>
      </c>
      <c r="J32" s="850">
        <v>580</v>
      </c>
      <c r="K32" s="851">
        <v>6101.599853515625</v>
      </c>
    </row>
    <row r="33" spans="1:11" ht="14.45" customHeight="1" x14ac:dyDescent="0.2">
      <c r="A33" s="832" t="s">
        <v>604</v>
      </c>
      <c r="B33" s="833" t="s">
        <v>605</v>
      </c>
      <c r="C33" s="836" t="s">
        <v>617</v>
      </c>
      <c r="D33" s="864" t="s">
        <v>618</v>
      </c>
      <c r="E33" s="836" t="s">
        <v>4339</v>
      </c>
      <c r="F33" s="864" t="s">
        <v>4340</v>
      </c>
      <c r="G33" s="836" t="s">
        <v>4385</v>
      </c>
      <c r="H33" s="836" t="s">
        <v>4387</v>
      </c>
      <c r="I33" s="850">
        <v>10.521667003631592</v>
      </c>
      <c r="J33" s="850">
        <v>780</v>
      </c>
      <c r="K33" s="851">
        <v>8206.5998840332031</v>
      </c>
    </row>
    <row r="34" spans="1:11" ht="14.45" customHeight="1" x14ac:dyDescent="0.2">
      <c r="A34" s="832" t="s">
        <v>604</v>
      </c>
      <c r="B34" s="833" t="s">
        <v>605</v>
      </c>
      <c r="C34" s="836" t="s">
        <v>617</v>
      </c>
      <c r="D34" s="864" t="s">
        <v>618</v>
      </c>
      <c r="E34" s="836" t="s">
        <v>4339</v>
      </c>
      <c r="F34" s="864" t="s">
        <v>4340</v>
      </c>
      <c r="G34" s="836" t="s">
        <v>4388</v>
      </c>
      <c r="H34" s="836" t="s">
        <v>4389</v>
      </c>
      <c r="I34" s="850">
        <v>2.5099999904632568</v>
      </c>
      <c r="J34" s="850">
        <v>40</v>
      </c>
      <c r="K34" s="851">
        <v>100.40000152587891</v>
      </c>
    </row>
    <row r="35" spans="1:11" ht="14.45" customHeight="1" x14ac:dyDescent="0.2">
      <c r="A35" s="832" t="s">
        <v>604</v>
      </c>
      <c r="B35" s="833" t="s">
        <v>605</v>
      </c>
      <c r="C35" s="836" t="s">
        <v>617</v>
      </c>
      <c r="D35" s="864" t="s">
        <v>618</v>
      </c>
      <c r="E35" s="836" t="s">
        <v>4339</v>
      </c>
      <c r="F35" s="864" t="s">
        <v>4340</v>
      </c>
      <c r="G35" s="836" t="s">
        <v>4390</v>
      </c>
      <c r="H35" s="836" t="s">
        <v>4391</v>
      </c>
      <c r="I35" s="850">
        <v>3.2699999809265137</v>
      </c>
      <c r="J35" s="850">
        <v>40</v>
      </c>
      <c r="K35" s="851">
        <v>130.80000305175781</v>
      </c>
    </row>
    <row r="36" spans="1:11" ht="14.45" customHeight="1" x14ac:dyDescent="0.2">
      <c r="A36" s="832" t="s">
        <v>604</v>
      </c>
      <c r="B36" s="833" t="s">
        <v>605</v>
      </c>
      <c r="C36" s="836" t="s">
        <v>617</v>
      </c>
      <c r="D36" s="864" t="s">
        <v>618</v>
      </c>
      <c r="E36" s="836" t="s">
        <v>4339</v>
      </c>
      <c r="F36" s="864" t="s">
        <v>4340</v>
      </c>
      <c r="G36" s="836" t="s">
        <v>4392</v>
      </c>
      <c r="H36" s="836" t="s">
        <v>4393</v>
      </c>
      <c r="I36" s="850">
        <v>3.9600000381469727</v>
      </c>
      <c r="J36" s="850">
        <v>40</v>
      </c>
      <c r="K36" s="851">
        <v>158.39999389648438</v>
      </c>
    </row>
    <row r="37" spans="1:11" ht="14.45" customHeight="1" x14ac:dyDescent="0.2">
      <c r="A37" s="832" t="s">
        <v>604</v>
      </c>
      <c r="B37" s="833" t="s">
        <v>605</v>
      </c>
      <c r="C37" s="836" t="s">
        <v>617</v>
      </c>
      <c r="D37" s="864" t="s">
        <v>618</v>
      </c>
      <c r="E37" s="836" t="s">
        <v>4339</v>
      </c>
      <c r="F37" s="864" t="s">
        <v>4340</v>
      </c>
      <c r="G37" s="836" t="s">
        <v>4394</v>
      </c>
      <c r="H37" s="836" t="s">
        <v>4395</v>
      </c>
      <c r="I37" s="850">
        <v>4.4899997711181641</v>
      </c>
      <c r="J37" s="850">
        <v>40</v>
      </c>
      <c r="K37" s="851">
        <v>179.60000610351563</v>
      </c>
    </row>
    <row r="38" spans="1:11" ht="14.45" customHeight="1" x14ac:dyDescent="0.2">
      <c r="A38" s="832" t="s">
        <v>604</v>
      </c>
      <c r="B38" s="833" t="s">
        <v>605</v>
      </c>
      <c r="C38" s="836" t="s">
        <v>617</v>
      </c>
      <c r="D38" s="864" t="s">
        <v>618</v>
      </c>
      <c r="E38" s="836" t="s">
        <v>4339</v>
      </c>
      <c r="F38" s="864" t="s">
        <v>4340</v>
      </c>
      <c r="G38" s="836" t="s">
        <v>4396</v>
      </c>
      <c r="H38" s="836" t="s">
        <v>4397</v>
      </c>
      <c r="I38" s="850">
        <v>2.880000114440918</v>
      </c>
      <c r="J38" s="850">
        <v>10</v>
      </c>
      <c r="K38" s="851">
        <v>28.799999237060547</v>
      </c>
    </row>
    <row r="39" spans="1:11" ht="14.45" customHeight="1" x14ac:dyDescent="0.2">
      <c r="A39" s="832" t="s">
        <v>604</v>
      </c>
      <c r="B39" s="833" t="s">
        <v>605</v>
      </c>
      <c r="C39" s="836" t="s">
        <v>617</v>
      </c>
      <c r="D39" s="864" t="s">
        <v>618</v>
      </c>
      <c r="E39" s="836" t="s">
        <v>4339</v>
      </c>
      <c r="F39" s="864" t="s">
        <v>4340</v>
      </c>
      <c r="G39" s="836" t="s">
        <v>4398</v>
      </c>
      <c r="H39" s="836" t="s">
        <v>4399</v>
      </c>
      <c r="I39" s="850">
        <v>16.100000381469727</v>
      </c>
      <c r="J39" s="850">
        <v>30</v>
      </c>
      <c r="K39" s="851">
        <v>483</v>
      </c>
    </row>
    <row r="40" spans="1:11" ht="14.45" customHeight="1" x14ac:dyDescent="0.2">
      <c r="A40" s="832" t="s">
        <v>604</v>
      </c>
      <c r="B40" s="833" t="s">
        <v>605</v>
      </c>
      <c r="C40" s="836" t="s">
        <v>617</v>
      </c>
      <c r="D40" s="864" t="s">
        <v>618</v>
      </c>
      <c r="E40" s="836" t="s">
        <v>4339</v>
      </c>
      <c r="F40" s="864" t="s">
        <v>4340</v>
      </c>
      <c r="G40" s="836" t="s">
        <v>4400</v>
      </c>
      <c r="H40" s="836" t="s">
        <v>4401</v>
      </c>
      <c r="I40" s="850">
        <v>12.649999618530273</v>
      </c>
      <c r="J40" s="850">
        <v>60</v>
      </c>
      <c r="K40" s="851">
        <v>759</v>
      </c>
    </row>
    <row r="41" spans="1:11" ht="14.45" customHeight="1" x14ac:dyDescent="0.2">
      <c r="A41" s="832" t="s">
        <v>604</v>
      </c>
      <c r="B41" s="833" t="s">
        <v>605</v>
      </c>
      <c r="C41" s="836" t="s">
        <v>617</v>
      </c>
      <c r="D41" s="864" t="s">
        <v>618</v>
      </c>
      <c r="E41" s="836" t="s">
        <v>4339</v>
      </c>
      <c r="F41" s="864" t="s">
        <v>4340</v>
      </c>
      <c r="G41" s="836" t="s">
        <v>4398</v>
      </c>
      <c r="H41" s="836" t="s">
        <v>4402</v>
      </c>
      <c r="I41" s="850">
        <v>16.100000381469727</v>
      </c>
      <c r="J41" s="850">
        <v>45</v>
      </c>
      <c r="K41" s="851">
        <v>724.5</v>
      </c>
    </row>
    <row r="42" spans="1:11" ht="14.45" customHeight="1" x14ac:dyDescent="0.2">
      <c r="A42" s="832" t="s">
        <v>604</v>
      </c>
      <c r="B42" s="833" t="s">
        <v>605</v>
      </c>
      <c r="C42" s="836" t="s">
        <v>617</v>
      </c>
      <c r="D42" s="864" t="s">
        <v>618</v>
      </c>
      <c r="E42" s="836" t="s">
        <v>4339</v>
      </c>
      <c r="F42" s="864" t="s">
        <v>4340</v>
      </c>
      <c r="G42" s="836" t="s">
        <v>4400</v>
      </c>
      <c r="H42" s="836" t="s">
        <v>4403</v>
      </c>
      <c r="I42" s="850">
        <v>12.649999618530273</v>
      </c>
      <c r="J42" s="850">
        <v>45</v>
      </c>
      <c r="K42" s="851">
        <v>569.25</v>
      </c>
    </row>
    <row r="43" spans="1:11" ht="14.45" customHeight="1" x14ac:dyDescent="0.2">
      <c r="A43" s="832" t="s">
        <v>604</v>
      </c>
      <c r="B43" s="833" t="s">
        <v>605</v>
      </c>
      <c r="C43" s="836" t="s">
        <v>617</v>
      </c>
      <c r="D43" s="864" t="s">
        <v>618</v>
      </c>
      <c r="E43" s="836" t="s">
        <v>4339</v>
      </c>
      <c r="F43" s="864" t="s">
        <v>4340</v>
      </c>
      <c r="G43" s="836" t="s">
        <v>4404</v>
      </c>
      <c r="H43" s="836" t="s">
        <v>4405</v>
      </c>
      <c r="I43" s="850">
        <v>19.959999084472656</v>
      </c>
      <c r="J43" s="850">
        <v>2</v>
      </c>
      <c r="K43" s="851">
        <v>39.919998168945313</v>
      </c>
    </row>
    <row r="44" spans="1:11" ht="14.45" customHeight="1" x14ac:dyDescent="0.2">
      <c r="A44" s="832" t="s">
        <v>604</v>
      </c>
      <c r="B44" s="833" t="s">
        <v>605</v>
      </c>
      <c r="C44" s="836" t="s">
        <v>617</v>
      </c>
      <c r="D44" s="864" t="s">
        <v>618</v>
      </c>
      <c r="E44" s="836" t="s">
        <v>4339</v>
      </c>
      <c r="F44" s="864" t="s">
        <v>4340</v>
      </c>
      <c r="G44" s="836" t="s">
        <v>4406</v>
      </c>
      <c r="H44" s="836" t="s">
        <v>4407</v>
      </c>
      <c r="I44" s="850">
        <v>25.25</v>
      </c>
      <c r="J44" s="850">
        <v>2</v>
      </c>
      <c r="K44" s="851">
        <v>50.490001678466797</v>
      </c>
    </row>
    <row r="45" spans="1:11" ht="14.45" customHeight="1" x14ac:dyDescent="0.2">
      <c r="A45" s="832" t="s">
        <v>604</v>
      </c>
      <c r="B45" s="833" t="s">
        <v>605</v>
      </c>
      <c r="C45" s="836" t="s">
        <v>617</v>
      </c>
      <c r="D45" s="864" t="s">
        <v>618</v>
      </c>
      <c r="E45" s="836" t="s">
        <v>4339</v>
      </c>
      <c r="F45" s="864" t="s">
        <v>4340</v>
      </c>
      <c r="G45" s="836" t="s">
        <v>4408</v>
      </c>
      <c r="H45" s="836" t="s">
        <v>4409</v>
      </c>
      <c r="I45" s="850">
        <v>12.920000076293945</v>
      </c>
      <c r="J45" s="850">
        <v>2</v>
      </c>
      <c r="K45" s="851">
        <v>25.829999923706055</v>
      </c>
    </row>
    <row r="46" spans="1:11" ht="14.45" customHeight="1" x14ac:dyDescent="0.2">
      <c r="A46" s="832" t="s">
        <v>604</v>
      </c>
      <c r="B46" s="833" t="s">
        <v>605</v>
      </c>
      <c r="C46" s="836" t="s">
        <v>617</v>
      </c>
      <c r="D46" s="864" t="s">
        <v>618</v>
      </c>
      <c r="E46" s="836" t="s">
        <v>4339</v>
      </c>
      <c r="F46" s="864" t="s">
        <v>4340</v>
      </c>
      <c r="G46" s="836" t="s">
        <v>4410</v>
      </c>
      <c r="H46" s="836" t="s">
        <v>4411</v>
      </c>
      <c r="I46" s="850">
        <v>2.7400000095367432</v>
      </c>
      <c r="J46" s="850">
        <v>30</v>
      </c>
      <c r="K46" s="851">
        <v>82.199996948242188</v>
      </c>
    </row>
    <row r="47" spans="1:11" ht="14.45" customHeight="1" x14ac:dyDescent="0.2">
      <c r="A47" s="832" t="s">
        <v>604</v>
      </c>
      <c r="B47" s="833" t="s">
        <v>605</v>
      </c>
      <c r="C47" s="836" t="s">
        <v>617</v>
      </c>
      <c r="D47" s="864" t="s">
        <v>618</v>
      </c>
      <c r="E47" s="836" t="s">
        <v>4339</v>
      </c>
      <c r="F47" s="864" t="s">
        <v>4340</v>
      </c>
      <c r="G47" s="836" t="s">
        <v>4412</v>
      </c>
      <c r="H47" s="836" t="s">
        <v>4413</v>
      </c>
      <c r="I47" s="850">
        <v>32.790000915527344</v>
      </c>
      <c r="J47" s="850">
        <v>60</v>
      </c>
      <c r="K47" s="851">
        <v>1967.4000244140625</v>
      </c>
    </row>
    <row r="48" spans="1:11" ht="14.45" customHeight="1" x14ac:dyDescent="0.2">
      <c r="A48" s="832" t="s">
        <v>604</v>
      </c>
      <c r="B48" s="833" t="s">
        <v>605</v>
      </c>
      <c r="C48" s="836" t="s">
        <v>617</v>
      </c>
      <c r="D48" s="864" t="s">
        <v>618</v>
      </c>
      <c r="E48" s="836" t="s">
        <v>4339</v>
      </c>
      <c r="F48" s="864" t="s">
        <v>4340</v>
      </c>
      <c r="G48" s="836" t="s">
        <v>4414</v>
      </c>
      <c r="H48" s="836" t="s">
        <v>4415</v>
      </c>
      <c r="I48" s="850">
        <v>0.66500002145767212</v>
      </c>
      <c r="J48" s="850">
        <v>6000</v>
      </c>
      <c r="K48" s="851">
        <v>3990</v>
      </c>
    </row>
    <row r="49" spans="1:11" ht="14.45" customHeight="1" x14ac:dyDescent="0.2">
      <c r="A49" s="832" t="s">
        <v>604</v>
      </c>
      <c r="B49" s="833" t="s">
        <v>605</v>
      </c>
      <c r="C49" s="836" t="s">
        <v>617</v>
      </c>
      <c r="D49" s="864" t="s">
        <v>618</v>
      </c>
      <c r="E49" s="836" t="s">
        <v>4339</v>
      </c>
      <c r="F49" s="864" t="s">
        <v>4340</v>
      </c>
      <c r="G49" s="836" t="s">
        <v>4414</v>
      </c>
      <c r="H49" s="836" t="s">
        <v>4416</v>
      </c>
      <c r="I49" s="850">
        <v>0.66500002145767212</v>
      </c>
      <c r="J49" s="850">
        <v>4000</v>
      </c>
      <c r="K49" s="851">
        <v>2660</v>
      </c>
    </row>
    <row r="50" spans="1:11" ht="14.45" customHeight="1" x14ac:dyDescent="0.2">
      <c r="A50" s="832" t="s">
        <v>604</v>
      </c>
      <c r="B50" s="833" t="s">
        <v>605</v>
      </c>
      <c r="C50" s="836" t="s">
        <v>617</v>
      </c>
      <c r="D50" s="864" t="s">
        <v>618</v>
      </c>
      <c r="E50" s="836" t="s">
        <v>4339</v>
      </c>
      <c r="F50" s="864" t="s">
        <v>4340</v>
      </c>
      <c r="G50" s="836" t="s">
        <v>4417</v>
      </c>
      <c r="H50" s="836" t="s">
        <v>4418</v>
      </c>
      <c r="I50" s="850">
        <v>1.1699999570846558</v>
      </c>
      <c r="J50" s="850">
        <v>1500</v>
      </c>
      <c r="K50" s="851">
        <v>1759.5</v>
      </c>
    </row>
    <row r="51" spans="1:11" ht="14.45" customHeight="1" x14ac:dyDescent="0.2">
      <c r="A51" s="832" t="s">
        <v>604</v>
      </c>
      <c r="B51" s="833" t="s">
        <v>605</v>
      </c>
      <c r="C51" s="836" t="s">
        <v>617</v>
      </c>
      <c r="D51" s="864" t="s">
        <v>618</v>
      </c>
      <c r="E51" s="836" t="s">
        <v>4339</v>
      </c>
      <c r="F51" s="864" t="s">
        <v>4340</v>
      </c>
      <c r="G51" s="836" t="s">
        <v>4419</v>
      </c>
      <c r="H51" s="836" t="s">
        <v>4420</v>
      </c>
      <c r="I51" s="850">
        <v>260.29998779296875</v>
      </c>
      <c r="J51" s="850">
        <v>6</v>
      </c>
      <c r="K51" s="851">
        <v>1561.800048828125</v>
      </c>
    </row>
    <row r="52" spans="1:11" ht="14.45" customHeight="1" x14ac:dyDescent="0.2">
      <c r="A52" s="832" t="s">
        <v>604</v>
      </c>
      <c r="B52" s="833" t="s">
        <v>605</v>
      </c>
      <c r="C52" s="836" t="s">
        <v>617</v>
      </c>
      <c r="D52" s="864" t="s">
        <v>618</v>
      </c>
      <c r="E52" s="836" t="s">
        <v>4339</v>
      </c>
      <c r="F52" s="864" t="s">
        <v>4340</v>
      </c>
      <c r="G52" s="836" t="s">
        <v>4419</v>
      </c>
      <c r="H52" s="836" t="s">
        <v>4421</v>
      </c>
      <c r="I52" s="850">
        <v>260.29666137695313</v>
      </c>
      <c r="J52" s="850">
        <v>8</v>
      </c>
      <c r="K52" s="851">
        <v>2082.3699951171875</v>
      </c>
    </row>
    <row r="53" spans="1:11" ht="14.45" customHeight="1" x14ac:dyDescent="0.2">
      <c r="A53" s="832" t="s">
        <v>604</v>
      </c>
      <c r="B53" s="833" t="s">
        <v>605</v>
      </c>
      <c r="C53" s="836" t="s">
        <v>617</v>
      </c>
      <c r="D53" s="864" t="s">
        <v>618</v>
      </c>
      <c r="E53" s="836" t="s">
        <v>4422</v>
      </c>
      <c r="F53" s="864" t="s">
        <v>4423</v>
      </c>
      <c r="G53" s="836" t="s">
        <v>4424</v>
      </c>
      <c r="H53" s="836" t="s">
        <v>4425</v>
      </c>
      <c r="I53" s="850">
        <v>4.809999942779541</v>
      </c>
      <c r="J53" s="850">
        <v>30</v>
      </c>
      <c r="K53" s="851">
        <v>144.30000305175781</v>
      </c>
    </row>
    <row r="54" spans="1:11" ht="14.45" customHeight="1" x14ac:dyDescent="0.2">
      <c r="A54" s="832" t="s">
        <v>604</v>
      </c>
      <c r="B54" s="833" t="s">
        <v>605</v>
      </c>
      <c r="C54" s="836" t="s">
        <v>617</v>
      </c>
      <c r="D54" s="864" t="s">
        <v>618</v>
      </c>
      <c r="E54" s="836" t="s">
        <v>4422</v>
      </c>
      <c r="F54" s="864" t="s">
        <v>4423</v>
      </c>
      <c r="G54" s="836" t="s">
        <v>4426</v>
      </c>
      <c r="H54" s="836" t="s">
        <v>4427</v>
      </c>
      <c r="I54" s="850">
        <v>9.9999997764825821E-3</v>
      </c>
      <c r="J54" s="850">
        <v>900</v>
      </c>
      <c r="K54" s="851">
        <v>9</v>
      </c>
    </row>
    <row r="55" spans="1:11" ht="14.45" customHeight="1" x14ac:dyDescent="0.2">
      <c r="A55" s="832" t="s">
        <v>604</v>
      </c>
      <c r="B55" s="833" t="s">
        <v>605</v>
      </c>
      <c r="C55" s="836" t="s">
        <v>617</v>
      </c>
      <c r="D55" s="864" t="s">
        <v>618</v>
      </c>
      <c r="E55" s="836" t="s">
        <v>4422</v>
      </c>
      <c r="F55" s="864" t="s">
        <v>4423</v>
      </c>
      <c r="G55" s="836" t="s">
        <v>4428</v>
      </c>
      <c r="H55" s="836" t="s">
        <v>4429</v>
      </c>
      <c r="I55" s="850">
        <v>6.0500001907348633</v>
      </c>
      <c r="J55" s="850">
        <v>100</v>
      </c>
      <c r="K55" s="851">
        <v>605</v>
      </c>
    </row>
    <row r="56" spans="1:11" ht="14.45" customHeight="1" x14ac:dyDescent="0.2">
      <c r="A56" s="832" t="s">
        <v>604</v>
      </c>
      <c r="B56" s="833" t="s">
        <v>605</v>
      </c>
      <c r="C56" s="836" t="s">
        <v>617</v>
      </c>
      <c r="D56" s="864" t="s">
        <v>618</v>
      </c>
      <c r="E56" s="836" t="s">
        <v>4422</v>
      </c>
      <c r="F56" s="864" t="s">
        <v>4423</v>
      </c>
      <c r="G56" s="836" t="s">
        <v>4426</v>
      </c>
      <c r="H56" s="836" t="s">
        <v>4430</v>
      </c>
      <c r="I56" s="850">
        <v>9.9999997764825821E-3</v>
      </c>
      <c r="J56" s="850">
        <v>700</v>
      </c>
      <c r="K56" s="851">
        <v>7</v>
      </c>
    </row>
    <row r="57" spans="1:11" ht="14.45" customHeight="1" x14ac:dyDescent="0.2">
      <c r="A57" s="832" t="s">
        <v>604</v>
      </c>
      <c r="B57" s="833" t="s">
        <v>605</v>
      </c>
      <c r="C57" s="836" t="s">
        <v>617</v>
      </c>
      <c r="D57" s="864" t="s">
        <v>618</v>
      </c>
      <c r="E57" s="836" t="s">
        <v>4422</v>
      </c>
      <c r="F57" s="864" t="s">
        <v>4423</v>
      </c>
      <c r="G57" s="836" t="s">
        <v>4428</v>
      </c>
      <c r="H57" s="836" t="s">
        <v>4431</v>
      </c>
      <c r="I57" s="850">
        <v>6.0500001907348633</v>
      </c>
      <c r="J57" s="850">
        <v>200</v>
      </c>
      <c r="K57" s="851">
        <v>1210</v>
      </c>
    </row>
    <row r="58" spans="1:11" ht="14.45" customHeight="1" x14ac:dyDescent="0.2">
      <c r="A58" s="832" t="s">
        <v>604</v>
      </c>
      <c r="B58" s="833" t="s">
        <v>605</v>
      </c>
      <c r="C58" s="836" t="s">
        <v>617</v>
      </c>
      <c r="D58" s="864" t="s">
        <v>618</v>
      </c>
      <c r="E58" s="836" t="s">
        <v>4422</v>
      </c>
      <c r="F58" s="864" t="s">
        <v>4423</v>
      </c>
      <c r="G58" s="836" t="s">
        <v>4432</v>
      </c>
      <c r="H58" s="836" t="s">
        <v>4433</v>
      </c>
      <c r="I58" s="850">
        <v>11.140000343322754</v>
      </c>
      <c r="J58" s="850">
        <v>150</v>
      </c>
      <c r="K58" s="851">
        <v>1671</v>
      </c>
    </row>
    <row r="59" spans="1:11" ht="14.45" customHeight="1" x14ac:dyDescent="0.2">
      <c r="A59" s="832" t="s">
        <v>604</v>
      </c>
      <c r="B59" s="833" t="s">
        <v>605</v>
      </c>
      <c r="C59" s="836" t="s">
        <v>617</v>
      </c>
      <c r="D59" s="864" t="s">
        <v>618</v>
      </c>
      <c r="E59" s="836" t="s">
        <v>4422</v>
      </c>
      <c r="F59" s="864" t="s">
        <v>4423</v>
      </c>
      <c r="G59" s="836" t="s">
        <v>4434</v>
      </c>
      <c r="H59" s="836" t="s">
        <v>4435</v>
      </c>
      <c r="I59" s="850">
        <v>64.129997253417969</v>
      </c>
      <c r="J59" s="850">
        <v>2</v>
      </c>
      <c r="K59" s="851">
        <v>128.25999450683594</v>
      </c>
    </row>
    <row r="60" spans="1:11" ht="14.45" customHeight="1" x14ac:dyDescent="0.2">
      <c r="A60" s="832" t="s">
        <v>604</v>
      </c>
      <c r="B60" s="833" t="s">
        <v>605</v>
      </c>
      <c r="C60" s="836" t="s">
        <v>617</v>
      </c>
      <c r="D60" s="864" t="s">
        <v>618</v>
      </c>
      <c r="E60" s="836" t="s">
        <v>4422</v>
      </c>
      <c r="F60" s="864" t="s">
        <v>4423</v>
      </c>
      <c r="G60" s="836" t="s">
        <v>4436</v>
      </c>
      <c r="H60" s="836" t="s">
        <v>4437</v>
      </c>
      <c r="I60" s="850">
        <v>3.4825000166893005</v>
      </c>
      <c r="J60" s="850">
        <v>600</v>
      </c>
      <c r="K60" s="851">
        <v>2090</v>
      </c>
    </row>
    <row r="61" spans="1:11" ht="14.45" customHeight="1" x14ac:dyDescent="0.2">
      <c r="A61" s="832" t="s">
        <v>604</v>
      </c>
      <c r="B61" s="833" t="s">
        <v>605</v>
      </c>
      <c r="C61" s="836" t="s">
        <v>617</v>
      </c>
      <c r="D61" s="864" t="s">
        <v>618</v>
      </c>
      <c r="E61" s="836" t="s">
        <v>4422</v>
      </c>
      <c r="F61" s="864" t="s">
        <v>4423</v>
      </c>
      <c r="G61" s="836" t="s">
        <v>4436</v>
      </c>
      <c r="H61" s="836" t="s">
        <v>4438</v>
      </c>
      <c r="I61" s="850">
        <v>3.3900001049041748</v>
      </c>
      <c r="J61" s="850">
        <v>100</v>
      </c>
      <c r="K61" s="851">
        <v>339</v>
      </c>
    </row>
    <row r="62" spans="1:11" ht="14.45" customHeight="1" x14ac:dyDescent="0.2">
      <c r="A62" s="832" t="s">
        <v>604</v>
      </c>
      <c r="B62" s="833" t="s">
        <v>605</v>
      </c>
      <c r="C62" s="836" t="s">
        <v>617</v>
      </c>
      <c r="D62" s="864" t="s">
        <v>618</v>
      </c>
      <c r="E62" s="836" t="s">
        <v>4422</v>
      </c>
      <c r="F62" s="864" t="s">
        <v>4423</v>
      </c>
      <c r="G62" s="836" t="s">
        <v>4439</v>
      </c>
      <c r="H62" s="836" t="s">
        <v>4440</v>
      </c>
      <c r="I62" s="850">
        <v>117.37000274658203</v>
      </c>
      <c r="J62" s="850">
        <v>2</v>
      </c>
      <c r="K62" s="851">
        <v>234.74000549316406</v>
      </c>
    </row>
    <row r="63" spans="1:11" ht="14.45" customHeight="1" x14ac:dyDescent="0.2">
      <c r="A63" s="832" t="s">
        <v>604</v>
      </c>
      <c r="B63" s="833" t="s">
        <v>605</v>
      </c>
      <c r="C63" s="836" t="s">
        <v>617</v>
      </c>
      <c r="D63" s="864" t="s">
        <v>618</v>
      </c>
      <c r="E63" s="836" t="s">
        <v>4422</v>
      </c>
      <c r="F63" s="864" t="s">
        <v>4423</v>
      </c>
      <c r="G63" s="836" t="s">
        <v>4441</v>
      </c>
      <c r="H63" s="836" t="s">
        <v>4442</v>
      </c>
      <c r="I63" s="850">
        <v>17.989999771118164</v>
      </c>
      <c r="J63" s="850">
        <v>50</v>
      </c>
      <c r="K63" s="851">
        <v>899.5</v>
      </c>
    </row>
    <row r="64" spans="1:11" ht="14.45" customHeight="1" x14ac:dyDescent="0.2">
      <c r="A64" s="832" t="s">
        <v>604</v>
      </c>
      <c r="B64" s="833" t="s">
        <v>605</v>
      </c>
      <c r="C64" s="836" t="s">
        <v>617</v>
      </c>
      <c r="D64" s="864" t="s">
        <v>618</v>
      </c>
      <c r="E64" s="836" t="s">
        <v>4422</v>
      </c>
      <c r="F64" s="864" t="s">
        <v>4423</v>
      </c>
      <c r="G64" s="836" t="s">
        <v>4443</v>
      </c>
      <c r="H64" s="836" t="s">
        <v>4444</v>
      </c>
      <c r="I64" s="850">
        <v>17.979999542236328</v>
      </c>
      <c r="J64" s="850">
        <v>500</v>
      </c>
      <c r="K64" s="851">
        <v>8990</v>
      </c>
    </row>
    <row r="65" spans="1:11" ht="14.45" customHeight="1" x14ac:dyDescent="0.2">
      <c r="A65" s="832" t="s">
        <v>604</v>
      </c>
      <c r="B65" s="833" t="s">
        <v>605</v>
      </c>
      <c r="C65" s="836" t="s">
        <v>617</v>
      </c>
      <c r="D65" s="864" t="s">
        <v>618</v>
      </c>
      <c r="E65" s="836" t="s">
        <v>4422</v>
      </c>
      <c r="F65" s="864" t="s">
        <v>4423</v>
      </c>
      <c r="G65" s="836" t="s">
        <v>4443</v>
      </c>
      <c r="H65" s="836" t="s">
        <v>4445</v>
      </c>
      <c r="I65" s="850">
        <v>17.979999542236328</v>
      </c>
      <c r="J65" s="850">
        <v>600</v>
      </c>
      <c r="K65" s="851">
        <v>10788</v>
      </c>
    </row>
    <row r="66" spans="1:11" ht="14.45" customHeight="1" x14ac:dyDescent="0.2">
      <c r="A66" s="832" t="s">
        <v>604</v>
      </c>
      <c r="B66" s="833" t="s">
        <v>605</v>
      </c>
      <c r="C66" s="836" t="s">
        <v>617</v>
      </c>
      <c r="D66" s="864" t="s">
        <v>618</v>
      </c>
      <c r="E66" s="836" t="s">
        <v>4422</v>
      </c>
      <c r="F66" s="864" t="s">
        <v>4423</v>
      </c>
      <c r="G66" s="836" t="s">
        <v>4446</v>
      </c>
      <c r="H66" s="836" t="s">
        <v>4447</v>
      </c>
      <c r="I66" s="850">
        <v>17.979999542236328</v>
      </c>
      <c r="J66" s="850">
        <v>100</v>
      </c>
      <c r="K66" s="851">
        <v>1798</v>
      </c>
    </row>
    <row r="67" spans="1:11" ht="14.45" customHeight="1" x14ac:dyDescent="0.2">
      <c r="A67" s="832" t="s">
        <v>604</v>
      </c>
      <c r="B67" s="833" t="s">
        <v>605</v>
      </c>
      <c r="C67" s="836" t="s">
        <v>617</v>
      </c>
      <c r="D67" s="864" t="s">
        <v>618</v>
      </c>
      <c r="E67" s="836" t="s">
        <v>4422</v>
      </c>
      <c r="F67" s="864" t="s">
        <v>4423</v>
      </c>
      <c r="G67" s="836" t="s">
        <v>4446</v>
      </c>
      <c r="H67" s="836" t="s">
        <v>4448</v>
      </c>
      <c r="I67" s="850">
        <v>17.979999542236328</v>
      </c>
      <c r="J67" s="850">
        <v>100</v>
      </c>
      <c r="K67" s="851">
        <v>1798</v>
      </c>
    </row>
    <row r="68" spans="1:11" ht="14.45" customHeight="1" x14ac:dyDescent="0.2">
      <c r="A68" s="832" t="s">
        <v>604</v>
      </c>
      <c r="B68" s="833" t="s">
        <v>605</v>
      </c>
      <c r="C68" s="836" t="s">
        <v>617</v>
      </c>
      <c r="D68" s="864" t="s">
        <v>618</v>
      </c>
      <c r="E68" s="836" t="s">
        <v>4422</v>
      </c>
      <c r="F68" s="864" t="s">
        <v>4423</v>
      </c>
      <c r="G68" s="836" t="s">
        <v>4449</v>
      </c>
      <c r="H68" s="836" t="s">
        <v>4450</v>
      </c>
      <c r="I68" s="850">
        <v>1.809999942779541</v>
      </c>
      <c r="J68" s="850">
        <v>30</v>
      </c>
      <c r="K68" s="851">
        <v>54.299999237060547</v>
      </c>
    </row>
    <row r="69" spans="1:11" ht="14.45" customHeight="1" x14ac:dyDescent="0.2">
      <c r="A69" s="832" t="s">
        <v>604</v>
      </c>
      <c r="B69" s="833" t="s">
        <v>605</v>
      </c>
      <c r="C69" s="836" t="s">
        <v>617</v>
      </c>
      <c r="D69" s="864" t="s">
        <v>618</v>
      </c>
      <c r="E69" s="836" t="s">
        <v>4422</v>
      </c>
      <c r="F69" s="864" t="s">
        <v>4423</v>
      </c>
      <c r="G69" s="836" t="s">
        <v>4451</v>
      </c>
      <c r="H69" s="836" t="s">
        <v>4452</v>
      </c>
      <c r="I69" s="850">
        <v>13.199999809265137</v>
      </c>
      <c r="J69" s="850">
        <v>10</v>
      </c>
      <c r="K69" s="851">
        <v>132</v>
      </c>
    </row>
    <row r="70" spans="1:11" ht="14.45" customHeight="1" x14ac:dyDescent="0.2">
      <c r="A70" s="832" t="s">
        <v>604</v>
      </c>
      <c r="B70" s="833" t="s">
        <v>605</v>
      </c>
      <c r="C70" s="836" t="s">
        <v>617</v>
      </c>
      <c r="D70" s="864" t="s">
        <v>618</v>
      </c>
      <c r="E70" s="836" t="s">
        <v>4422</v>
      </c>
      <c r="F70" s="864" t="s">
        <v>4423</v>
      </c>
      <c r="G70" s="836" t="s">
        <v>4453</v>
      </c>
      <c r="H70" s="836" t="s">
        <v>4454</v>
      </c>
      <c r="I70" s="850">
        <v>13.199999809265137</v>
      </c>
      <c r="J70" s="850">
        <v>150</v>
      </c>
      <c r="K70" s="851">
        <v>1980</v>
      </c>
    </row>
    <row r="71" spans="1:11" ht="14.45" customHeight="1" x14ac:dyDescent="0.2">
      <c r="A71" s="832" t="s">
        <v>604</v>
      </c>
      <c r="B71" s="833" t="s">
        <v>605</v>
      </c>
      <c r="C71" s="836" t="s">
        <v>617</v>
      </c>
      <c r="D71" s="864" t="s">
        <v>618</v>
      </c>
      <c r="E71" s="836" t="s">
        <v>4422</v>
      </c>
      <c r="F71" s="864" t="s">
        <v>4423</v>
      </c>
      <c r="G71" s="836" t="s">
        <v>4455</v>
      </c>
      <c r="H71" s="836" t="s">
        <v>4456</v>
      </c>
      <c r="I71" s="850">
        <v>13.199999809265137</v>
      </c>
      <c r="J71" s="850">
        <v>20</v>
      </c>
      <c r="K71" s="851">
        <v>264</v>
      </c>
    </row>
    <row r="72" spans="1:11" ht="14.45" customHeight="1" x14ac:dyDescent="0.2">
      <c r="A72" s="832" t="s">
        <v>604</v>
      </c>
      <c r="B72" s="833" t="s">
        <v>605</v>
      </c>
      <c r="C72" s="836" t="s">
        <v>617</v>
      </c>
      <c r="D72" s="864" t="s">
        <v>618</v>
      </c>
      <c r="E72" s="836" t="s">
        <v>4422</v>
      </c>
      <c r="F72" s="864" t="s">
        <v>4423</v>
      </c>
      <c r="G72" s="836" t="s">
        <v>4451</v>
      </c>
      <c r="H72" s="836" t="s">
        <v>4457</v>
      </c>
      <c r="I72" s="850">
        <v>13.199999809265137</v>
      </c>
      <c r="J72" s="850">
        <v>20</v>
      </c>
      <c r="K72" s="851">
        <v>264</v>
      </c>
    </row>
    <row r="73" spans="1:11" ht="14.45" customHeight="1" x14ac:dyDescent="0.2">
      <c r="A73" s="832" t="s">
        <v>604</v>
      </c>
      <c r="B73" s="833" t="s">
        <v>605</v>
      </c>
      <c r="C73" s="836" t="s">
        <v>617</v>
      </c>
      <c r="D73" s="864" t="s">
        <v>618</v>
      </c>
      <c r="E73" s="836" t="s">
        <v>4422</v>
      </c>
      <c r="F73" s="864" t="s">
        <v>4423</v>
      </c>
      <c r="G73" s="836" t="s">
        <v>4453</v>
      </c>
      <c r="H73" s="836" t="s">
        <v>4458</v>
      </c>
      <c r="I73" s="850">
        <v>13.202499866485596</v>
      </c>
      <c r="J73" s="850">
        <v>130</v>
      </c>
      <c r="K73" s="851">
        <v>1716.2000122070313</v>
      </c>
    </row>
    <row r="74" spans="1:11" ht="14.45" customHeight="1" x14ac:dyDescent="0.2">
      <c r="A74" s="832" t="s">
        <v>604</v>
      </c>
      <c r="B74" s="833" t="s">
        <v>605</v>
      </c>
      <c r="C74" s="836" t="s">
        <v>617</v>
      </c>
      <c r="D74" s="864" t="s">
        <v>618</v>
      </c>
      <c r="E74" s="836" t="s">
        <v>4422</v>
      </c>
      <c r="F74" s="864" t="s">
        <v>4423</v>
      </c>
      <c r="G74" s="836" t="s">
        <v>4459</v>
      </c>
      <c r="H74" s="836" t="s">
        <v>4460</v>
      </c>
      <c r="I74" s="850">
        <v>13.199999809265137</v>
      </c>
      <c r="J74" s="850">
        <v>14</v>
      </c>
      <c r="K74" s="851">
        <v>184.79000091552734</v>
      </c>
    </row>
    <row r="75" spans="1:11" ht="14.45" customHeight="1" x14ac:dyDescent="0.2">
      <c r="A75" s="832" t="s">
        <v>604</v>
      </c>
      <c r="B75" s="833" t="s">
        <v>605</v>
      </c>
      <c r="C75" s="836" t="s">
        <v>617</v>
      </c>
      <c r="D75" s="864" t="s">
        <v>618</v>
      </c>
      <c r="E75" s="836" t="s">
        <v>4422</v>
      </c>
      <c r="F75" s="864" t="s">
        <v>4423</v>
      </c>
      <c r="G75" s="836" t="s">
        <v>4461</v>
      </c>
      <c r="H75" s="836" t="s">
        <v>4462</v>
      </c>
      <c r="I75" s="850">
        <v>22.870000839233398</v>
      </c>
      <c r="J75" s="850">
        <v>24</v>
      </c>
      <c r="K75" s="851">
        <v>548.8599853515625</v>
      </c>
    </row>
    <row r="76" spans="1:11" ht="14.45" customHeight="1" x14ac:dyDescent="0.2">
      <c r="A76" s="832" t="s">
        <v>604</v>
      </c>
      <c r="B76" s="833" t="s">
        <v>605</v>
      </c>
      <c r="C76" s="836" t="s">
        <v>617</v>
      </c>
      <c r="D76" s="864" t="s">
        <v>618</v>
      </c>
      <c r="E76" s="836" t="s">
        <v>4422</v>
      </c>
      <c r="F76" s="864" t="s">
        <v>4423</v>
      </c>
      <c r="G76" s="836" t="s">
        <v>4463</v>
      </c>
      <c r="H76" s="836" t="s">
        <v>4464</v>
      </c>
      <c r="I76" s="850">
        <v>22.870000839233398</v>
      </c>
      <c r="J76" s="850">
        <v>24</v>
      </c>
      <c r="K76" s="851">
        <v>548.8599853515625</v>
      </c>
    </row>
    <row r="77" spans="1:11" ht="14.45" customHeight="1" x14ac:dyDescent="0.2">
      <c r="A77" s="832" t="s">
        <v>604</v>
      </c>
      <c r="B77" s="833" t="s">
        <v>605</v>
      </c>
      <c r="C77" s="836" t="s">
        <v>617</v>
      </c>
      <c r="D77" s="864" t="s">
        <v>618</v>
      </c>
      <c r="E77" s="836" t="s">
        <v>4422</v>
      </c>
      <c r="F77" s="864" t="s">
        <v>4423</v>
      </c>
      <c r="G77" s="836" t="s">
        <v>4465</v>
      </c>
      <c r="H77" s="836" t="s">
        <v>4466</v>
      </c>
      <c r="I77" s="850">
        <v>22.870000839233398</v>
      </c>
      <c r="J77" s="850">
        <v>24</v>
      </c>
      <c r="K77" s="851">
        <v>548.91998291015625</v>
      </c>
    </row>
    <row r="78" spans="1:11" ht="14.45" customHeight="1" x14ac:dyDescent="0.2">
      <c r="A78" s="832" t="s">
        <v>604</v>
      </c>
      <c r="B78" s="833" t="s">
        <v>605</v>
      </c>
      <c r="C78" s="836" t="s">
        <v>617</v>
      </c>
      <c r="D78" s="864" t="s">
        <v>618</v>
      </c>
      <c r="E78" s="836" t="s">
        <v>4422</v>
      </c>
      <c r="F78" s="864" t="s">
        <v>4423</v>
      </c>
      <c r="G78" s="836" t="s">
        <v>4467</v>
      </c>
      <c r="H78" s="836" t="s">
        <v>4468</v>
      </c>
      <c r="I78" s="850">
        <v>7.8650000095367432</v>
      </c>
      <c r="J78" s="850">
        <v>500</v>
      </c>
      <c r="K78" s="851">
        <v>3933</v>
      </c>
    </row>
    <row r="79" spans="1:11" ht="14.45" customHeight="1" x14ac:dyDescent="0.2">
      <c r="A79" s="832" t="s">
        <v>604</v>
      </c>
      <c r="B79" s="833" t="s">
        <v>605</v>
      </c>
      <c r="C79" s="836" t="s">
        <v>617</v>
      </c>
      <c r="D79" s="864" t="s">
        <v>618</v>
      </c>
      <c r="E79" s="836" t="s">
        <v>4422</v>
      </c>
      <c r="F79" s="864" t="s">
        <v>4423</v>
      </c>
      <c r="G79" s="836" t="s">
        <v>4467</v>
      </c>
      <c r="H79" s="836" t="s">
        <v>4469</v>
      </c>
      <c r="I79" s="850">
        <v>8.4200000762939453</v>
      </c>
      <c r="J79" s="850">
        <v>500</v>
      </c>
      <c r="K79" s="851">
        <v>4265</v>
      </c>
    </row>
    <row r="80" spans="1:11" ht="14.45" customHeight="1" x14ac:dyDescent="0.2">
      <c r="A80" s="832" t="s">
        <v>604</v>
      </c>
      <c r="B80" s="833" t="s">
        <v>605</v>
      </c>
      <c r="C80" s="836" t="s">
        <v>617</v>
      </c>
      <c r="D80" s="864" t="s">
        <v>618</v>
      </c>
      <c r="E80" s="836" t="s">
        <v>4422</v>
      </c>
      <c r="F80" s="864" t="s">
        <v>4423</v>
      </c>
      <c r="G80" s="836" t="s">
        <v>4470</v>
      </c>
      <c r="H80" s="836" t="s">
        <v>4471</v>
      </c>
      <c r="I80" s="850">
        <v>35.090000152587891</v>
      </c>
      <c r="J80" s="850">
        <v>3</v>
      </c>
      <c r="K80" s="851">
        <v>105.26999664306641</v>
      </c>
    </row>
    <row r="81" spans="1:11" ht="14.45" customHeight="1" x14ac:dyDescent="0.2">
      <c r="A81" s="832" t="s">
        <v>604</v>
      </c>
      <c r="B81" s="833" t="s">
        <v>605</v>
      </c>
      <c r="C81" s="836" t="s">
        <v>617</v>
      </c>
      <c r="D81" s="864" t="s">
        <v>618</v>
      </c>
      <c r="E81" s="836" t="s">
        <v>4422</v>
      </c>
      <c r="F81" s="864" t="s">
        <v>4423</v>
      </c>
      <c r="G81" s="836" t="s">
        <v>4472</v>
      </c>
      <c r="H81" s="836" t="s">
        <v>4473</v>
      </c>
      <c r="I81" s="850">
        <v>2.4600000381469727</v>
      </c>
      <c r="J81" s="850">
        <v>600</v>
      </c>
      <c r="K81" s="851">
        <v>1476</v>
      </c>
    </row>
    <row r="82" spans="1:11" ht="14.45" customHeight="1" x14ac:dyDescent="0.2">
      <c r="A82" s="832" t="s">
        <v>604</v>
      </c>
      <c r="B82" s="833" t="s">
        <v>605</v>
      </c>
      <c r="C82" s="836" t="s">
        <v>617</v>
      </c>
      <c r="D82" s="864" t="s">
        <v>618</v>
      </c>
      <c r="E82" s="836" t="s">
        <v>4422</v>
      </c>
      <c r="F82" s="864" t="s">
        <v>4423</v>
      </c>
      <c r="G82" s="836" t="s">
        <v>4472</v>
      </c>
      <c r="H82" s="836" t="s">
        <v>4474</v>
      </c>
      <c r="I82" s="850">
        <v>2.4600000381469727</v>
      </c>
      <c r="J82" s="850">
        <v>700</v>
      </c>
      <c r="K82" s="851">
        <v>1722</v>
      </c>
    </row>
    <row r="83" spans="1:11" ht="14.45" customHeight="1" x14ac:dyDescent="0.2">
      <c r="A83" s="832" t="s">
        <v>604</v>
      </c>
      <c r="B83" s="833" t="s">
        <v>605</v>
      </c>
      <c r="C83" s="836" t="s">
        <v>617</v>
      </c>
      <c r="D83" s="864" t="s">
        <v>618</v>
      </c>
      <c r="E83" s="836" t="s">
        <v>4422</v>
      </c>
      <c r="F83" s="864" t="s">
        <v>4423</v>
      </c>
      <c r="G83" s="836" t="s">
        <v>4475</v>
      </c>
      <c r="H83" s="836" t="s">
        <v>4476</v>
      </c>
      <c r="I83" s="850">
        <v>11.739999771118164</v>
      </c>
      <c r="J83" s="850">
        <v>60</v>
      </c>
      <c r="K83" s="851">
        <v>704.4000244140625</v>
      </c>
    </row>
    <row r="84" spans="1:11" ht="14.45" customHeight="1" x14ac:dyDescent="0.2">
      <c r="A84" s="832" t="s">
        <v>604</v>
      </c>
      <c r="B84" s="833" t="s">
        <v>605</v>
      </c>
      <c r="C84" s="836" t="s">
        <v>617</v>
      </c>
      <c r="D84" s="864" t="s">
        <v>618</v>
      </c>
      <c r="E84" s="836" t="s">
        <v>4422</v>
      </c>
      <c r="F84" s="864" t="s">
        <v>4423</v>
      </c>
      <c r="G84" s="836" t="s">
        <v>4477</v>
      </c>
      <c r="H84" s="836" t="s">
        <v>4478</v>
      </c>
      <c r="I84" s="850">
        <v>25.530000686645508</v>
      </c>
      <c r="J84" s="850">
        <v>20</v>
      </c>
      <c r="K84" s="851">
        <v>510.60000610351563</v>
      </c>
    </row>
    <row r="85" spans="1:11" ht="14.45" customHeight="1" x14ac:dyDescent="0.2">
      <c r="A85" s="832" t="s">
        <v>604</v>
      </c>
      <c r="B85" s="833" t="s">
        <v>605</v>
      </c>
      <c r="C85" s="836" t="s">
        <v>617</v>
      </c>
      <c r="D85" s="864" t="s">
        <v>618</v>
      </c>
      <c r="E85" s="836" t="s">
        <v>4422</v>
      </c>
      <c r="F85" s="864" t="s">
        <v>4423</v>
      </c>
      <c r="G85" s="836" t="s">
        <v>4479</v>
      </c>
      <c r="H85" s="836" t="s">
        <v>4480</v>
      </c>
      <c r="I85" s="850">
        <v>2.2899999618530273</v>
      </c>
      <c r="J85" s="850">
        <v>200</v>
      </c>
      <c r="K85" s="851">
        <v>458</v>
      </c>
    </row>
    <row r="86" spans="1:11" ht="14.45" customHeight="1" x14ac:dyDescent="0.2">
      <c r="A86" s="832" t="s">
        <v>604</v>
      </c>
      <c r="B86" s="833" t="s">
        <v>605</v>
      </c>
      <c r="C86" s="836" t="s">
        <v>617</v>
      </c>
      <c r="D86" s="864" t="s">
        <v>618</v>
      </c>
      <c r="E86" s="836" t="s">
        <v>4422</v>
      </c>
      <c r="F86" s="864" t="s">
        <v>4423</v>
      </c>
      <c r="G86" s="836" t="s">
        <v>4475</v>
      </c>
      <c r="H86" s="836" t="s">
        <v>4481</v>
      </c>
      <c r="I86" s="850">
        <v>11.739999771118164</v>
      </c>
      <c r="J86" s="850">
        <v>150</v>
      </c>
      <c r="K86" s="851">
        <v>1761.0000610351563</v>
      </c>
    </row>
    <row r="87" spans="1:11" ht="14.45" customHeight="1" x14ac:dyDescent="0.2">
      <c r="A87" s="832" t="s">
        <v>604</v>
      </c>
      <c r="B87" s="833" t="s">
        <v>605</v>
      </c>
      <c r="C87" s="836" t="s">
        <v>617</v>
      </c>
      <c r="D87" s="864" t="s">
        <v>618</v>
      </c>
      <c r="E87" s="836" t="s">
        <v>4422</v>
      </c>
      <c r="F87" s="864" t="s">
        <v>4423</v>
      </c>
      <c r="G87" s="836" t="s">
        <v>4477</v>
      </c>
      <c r="H87" s="836" t="s">
        <v>4482</v>
      </c>
      <c r="I87" s="850">
        <v>25.530000686645508</v>
      </c>
      <c r="J87" s="850">
        <v>40</v>
      </c>
      <c r="K87" s="851">
        <v>1021.2000122070313</v>
      </c>
    </row>
    <row r="88" spans="1:11" ht="14.45" customHeight="1" x14ac:dyDescent="0.2">
      <c r="A88" s="832" t="s">
        <v>604</v>
      </c>
      <c r="B88" s="833" t="s">
        <v>605</v>
      </c>
      <c r="C88" s="836" t="s">
        <v>617</v>
      </c>
      <c r="D88" s="864" t="s">
        <v>618</v>
      </c>
      <c r="E88" s="836" t="s">
        <v>4422</v>
      </c>
      <c r="F88" s="864" t="s">
        <v>4423</v>
      </c>
      <c r="G88" s="836" t="s">
        <v>4483</v>
      </c>
      <c r="H88" s="836" t="s">
        <v>4484</v>
      </c>
      <c r="I88" s="850">
        <v>5.320000171661377</v>
      </c>
      <c r="J88" s="850">
        <v>100</v>
      </c>
      <c r="K88" s="851">
        <v>532.4000244140625</v>
      </c>
    </row>
    <row r="89" spans="1:11" ht="14.45" customHeight="1" x14ac:dyDescent="0.2">
      <c r="A89" s="832" t="s">
        <v>604</v>
      </c>
      <c r="B89" s="833" t="s">
        <v>605</v>
      </c>
      <c r="C89" s="836" t="s">
        <v>617</v>
      </c>
      <c r="D89" s="864" t="s">
        <v>618</v>
      </c>
      <c r="E89" s="836" t="s">
        <v>4422</v>
      </c>
      <c r="F89" s="864" t="s">
        <v>4423</v>
      </c>
      <c r="G89" s="836" t="s">
        <v>4485</v>
      </c>
      <c r="H89" s="836" t="s">
        <v>4486</v>
      </c>
      <c r="I89" s="850">
        <v>4.8000001907348633</v>
      </c>
      <c r="J89" s="850">
        <v>400</v>
      </c>
      <c r="K89" s="851">
        <v>1920</v>
      </c>
    </row>
    <row r="90" spans="1:11" ht="14.45" customHeight="1" x14ac:dyDescent="0.2">
      <c r="A90" s="832" t="s">
        <v>604</v>
      </c>
      <c r="B90" s="833" t="s">
        <v>605</v>
      </c>
      <c r="C90" s="836" t="s">
        <v>617</v>
      </c>
      <c r="D90" s="864" t="s">
        <v>618</v>
      </c>
      <c r="E90" s="836" t="s">
        <v>4422</v>
      </c>
      <c r="F90" s="864" t="s">
        <v>4423</v>
      </c>
      <c r="G90" s="836" t="s">
        <v>4485</v>
      </c>
      <c r="H90" s="836" t="s">
        <v>4487</v>
      </c>
      <c r="I90" s="850">
        <v>4.8000001907348633</v>
      </c>
      <c r="J90" s="850">
        <v>300</v>
      </c>
      <c r="K90" s="851">
        <v>1439.9299926757813</v>
      </c>
    </row>
    <row r="91" spans="1:11" ht="14.45" customHeight="1" x14ac:dyDescent="0.2">
      <c r="A91" s="832" t="s">
        <v>604</v>
      </c>
      <c r="B91" s="833" t="s">
        <v>605</v>
      </c>
      <c r="C91" s="836" t="s">
        <v>617</v>
      </c>
      <c r="D91" s="864" t="s">
        <v>618</v>
      </c>
      <c r="E91" s="836" t="s">
        <v>4422</v>
      </c>
      <c r="F91" s="864" t="s">
        <v>4423</v>
      </c>
      <c r="G91" s="836" t="s">
        <v>4488</v>
      </c>
      <c r="H91" s="836" t="s">
        <v>4489</v>
      </c>
      <c r="I91" s="850">
        <v>1.5</v>
      </c>
      <c r="J91" s="850">
        <v>100</v>
      </c>
      <c r="K91" s="851">
        <v>150</v>
      </c>
    </row>
    <row r="92" spans="1:11" ht="14.45" customHeight="1" x14ac:dyDescent="0.2">
      <c r="A92" s="832" t="s">
        <v>604</v>
      </c>
      <c r="B92" s="833" t="s">
        <v>605</v>
      </c>
      <c r="C92" s="836" t="s">
        <v>617</v>
      </c>
      <c r="D92" s="864" t="s">
        <v>618</v>
      </c>
      <c r="E92" s="836" t="s">
        <v>4422</v>
      </c>
      <c r="F92" s="864" t="s">
        <v>4423</v>
      </c>
      <c r="G92" s="836" t="s">
        <v>4490</v>
      </c>
      <c r="H92" s="836" t="s">
        <v>4491</v>
      </c>
      <c r="I92" s="850">
        <v>982.52001953125</v>
      </c>
      <c r="J92" s="850">
        <v>1</v>
      </c>
      <c r="K92" s="851">
        <v>982.52001953125</v>
      </c>
    </row>
    <row r="93" spans="1:11" ht="14.45" customHeight="1" x14ac:dyDescent="0.2">
      <c r="A93" s="832" t="s">
        <v>604</v>
      </c>
      <c r="B93" s="833" t="s">
        <v>605</v>
      </c>
      <c r="C93" s="836" t="s">
        <v>617</v>
      </c>
      <c r="D93" s="864" t="s">
        <v>618</v>
      </c>
      <c r="E93" s="836" t="s">
        <v>4422</v>
      </c>
      <c r="F93" s="864" t="s">
        <v>4423</v>
      </c>
      <c r="G93" s="836" t="s">
        <v>4492</v>
      </c>
      <c r="H93" s="836" t="s">
        <v>4493</v>
      </c>
      <c r="I93" s="850">
        <v>814.33001708984375</v>
      </c>
      <c r="J93" s="850">
        <v>4</v>
      </c>
      <c r="K93" s="851">
        <v>3257.320068359375</v>
      </c>
    </row>
    <row r="94" spans="1:11" ht="14.45" customHeight="1" x14ac:dyDescent="0.2">
      <c r="A94" s="832" t="s">
        <v>604</v>
      </c>
      <c r="B94" s="833" t="s">
        <v>605</v>
      </c>
      <c r="C94" s="836" t="s">
        <v>617</v>
      </c>
      <c r="D94" s="864" t="s">
        <v>618</v>
      </c>
      <c r="E94" s="836" t="s">
        <v>4422</v>
      </c>
      <c r="F94" s="864" t="s">
        <v>4423</v>
      </c>
      <c r="G94" s="836" t="s">
        <v>4494</v>
      </c>
      <c r="H94" s="836" t="s">
        <v>4495</v>
      </c>
      <c r="I94" s="850">
        <v>637.66998291015625</v>
      </c>
      <c r="J94" s="850">
        <v>2</v>
      </c>
      <c r="K94" s="851">
        <v>1275.3399658203125</v>
      </c>
    </row>
    <row r="95" spans="1:11" ht="14.45" customHeight="1" x14ac:dyDescent="0.2">
      <c r="A95" s="832" t="s">
        <v>604</v>
      </c>
      <c r="B95" s="833" t="s">
        <v>605</v>
      </c>
      <c r="C95" s="836" t="s">
        <v>617</v>
      </c>
      <c r="D95" s="864" t="s">
        <v>618</v>
      </c>
      <c r="E95" s="836" t="s">
        <v>4422</v>
      </c>
      <c r="F95" s="864" t="s">
        <v>4423</v>
      </c>
      <c r="G95" s="836" t="s">
        <v>4496</v>
      </c>
      <c r="H95" s="836" t="s">
        <v>4497</v>
      </c>
      <c r="I95" s="850">
        <v>445.27999877929688</v>
      </c>
      <c r="J95" s="850">
        <v>6</v>
      </c>
      <c r="K95" s="851">
        <v>2671.679931640625</v>
      </c>
    </row>
    <row r="96" spans="1:11" ht="14.45" customHeight="1" x14ac:dyDescent="0.2">
      <c r="A96" s="832" t="s">
        <v>604</v>
      </c>
      <c r="B96" s="833" t="s">
        <v>605</v>
      </c>
      <c r="C96" s="836" t="s">
        <v>617</v>
      </c>
      <c r="D96" s="864" t="s">
        <v>618</v>
      </c>
      <c r="E96" s="836" t="s">
        <v>4422</v>
      </c>
      <c r="F96" s="864" t="s">
        <v>4423</v>
      </c>
      <c r="G96" s="836" t="s">
        <v>4498</v>
      </c>
      <c r="H96" s="836" t="s">
        <v>4499</v>
      </c>
      <c r="I96" s="850">
        <v>582.010009765625</v>
      </c>
      <c r="J96" s="850">
        <v>3</v>
      </c>
      <c r="K96" s="851">
        <v>1746.030029296875</v>
      </c>
    </row>
    <row r="97" spans="1:11" ht="14.45" customHeight="1" x14ac:dyDescent="0.2">
      <c r="A97" s="832" t="s">
        <v>604</v>
      </c>
      <c r="B97" s="833" t="s">
        <v>605</v>
      </c>
      <c r="C97" s="836" t="s">
        <v>617</v>
      </c>
      <c r="D97" s="864" t="s">
        <v>618</v>
      </c>
      <c r="E97" s="836" t="s">
        <v>4422</v>
      </c>
      <c r="F97" s="864" t="s">
        <v>4423</v>
      </c>
      <c r="G97" s="836" t="s">
        <v>4500</v>
      </c>
      <c r="H97" s="836" t="s">
        <v>4501</v>
      </c>
      <c r="I97" s="850">
        <v>905.08001708984375</v>
      </c>
      <c r="J97" s="850">
        <v>4</v>
      </c>
      <c r="K97" s="851">
        <v>3620.320068359375</v>
      </c>
    </row>
    <row r="98" spans="1:11" ht="14.45" customHeight="1" x14ac:dyDescent="0.2">
      <c r="A98" s="832" t="s">
        <v>604</v>
      </c>
      <c r="B98" s="833" t="s">
        <v>605</v>
      </c>
      <c r="C98" s="836" t="s">
        <v>617</v>
      </c>
      <c r="D98" s="864" t="s">
        <v>618</v>
      </c>
      <c r="E98" s="836" t="s">
        <v>4422</v>
      </c>
      <c r="F98" s="864" t="s">
        <v>4423</v>
      </c>
      <c r="G98" s="836" t="s">
        <v>4502</v>
      </c>
      <c r="H98" s="836" t="s">
        <v>4503</v>
      </c>
      <c r="I98" s="850">
        <v>872.40997314453125</v>
      </c>
      <c r="J98" s="850">
        <v>6</v>
      </c>
      <c r="K98" s="851">
        <v>5234.4599609375</v>
      </c>
    </row>
    <row r="99" spans="1:11" ht="14.45" customHeight="1" x14ac:dyDescent="0.2">
      <c r="A99" s="832" t="s">
        <v>604</v>
      </c>
      <c r="B99" s="833" t="s">
        <v>605</v>
      </c>
      <c r="C99" s="836" t="s">
        <v>617</v>
      </c>
      <c r="D99" s="864" t="s">
        <v>618</v>
      </c>
      <c r="E99" s="836" t="s">
        <v>4422</v>
      </c>
      <c r="F99" s="864" t="s">
        <v>4423</v>
      </c>
      <c r="G99" s="836" t="s">
        <v>4504</v>
      </c>
      <c r="H99" s="836" t="s">
        <v>4505</v>
      </c>
      <c r="I99" s="850">
        <v>1393.9200439453125</v>
      </c>
      <c r="J99" s="850">
        <v>2</v>
      </c>
      <c r="K99" s="851">
        <v>2787.840087890625</v>
      </c>
    </row>
    <row r="100" spans="1:11" ht="14.45" customHeight="1" x14ac:dyDescent="0.2">
      <c r="A100" s="832" t="s">
        <v>604</v>
      </c>
      <c r="B100" s="833" t="s">
        <v>605</v>
      </c>
      <c r="C100" s="836" t="s">
        <v>617</v>
      </c>
      <c r="D100" s="864" t="s">
        <v>618</v>
      </c>
      <c r="E100" s="836" t="s">
        <v>4422</v>
      </c>
      <c r="F100" s="864" t="s">
        <v>4423</v>
      </c>
      <c r="G100" s="836" t="s">
        <v>4506</v>
      </c>
      <c r="H100" s="836" t="s">
        <v>4507</v>
      </c>
      <c r="I100" s="850">
        <v>728.41998291015625</v>
      </c>
      <c r="J100" s="850">
        <v>4</v>
      </c>
      <c r="K100" s="851">
        <v>2913.679931640625</v>
      </c>
    </row>
    <row r="101" spans="1:11" ht="14.45" customHeight="1" x14ac:dyDescent="0.2">
      <c r="A101" s="832" t="s">
        <v>604</v>
      </c>
      <c r="B101" s="833" t="s">
        <v>605</v>
      </c>
      <c r="C101" s="836" t="s">
        <v>617</v>
      </c>
      <c r="D101" s="864" t="s">
        <v>618</v>
      </c>
      <c r="E101" s="836" t="s">
        <v>4422</v>
      </c>
      <c r="F101" s="864" t="s">
        <v>4423</v>
      </c>
      <c r="G101" s="836" t="s">
        <v>4508</v>
      </c>
      <c r="H101" s="836" t="s">
        <v>4509</v>
      </c>
      <c r="I101" s="850">
        <v>517.8800048828125</v>
      </c>
      <c r="J101" s="850">
        <v>3</v>
      </c>
      <c r="K101" s="851">
        <v>1553.6400146484375</v>
      </c>
    </row>
    <row r="102" spans="1:11" ht="14.45" customHeight="1" x14ac:dyDescent="0.2">
      <c r="A102" s="832" t="s">
        <v>604</v>
      </c>
      <c r="B102" s="833" t="s">
        <v>605</v>
      </c>
      <c r="C102" s="836" t="s">
        <v>617</v>
      </c>
      <c r="D102" s="864" t="s">
        <v>618</v>
      </c>
      <c r="E102" s="836" t="s">
        <v>4422</v>
      </c>
      <c r="F102" s="864" t="s">
        <v>4423</v>
      </c>
      <c r="G102" s="836" t="s">
        <v>4510</v>
      </c>
      <c r="H102" s="836" t="s">
        <v>4511</v>
      </c>
      <c r="I102" s="850">
        <v>621.94000244140625</v>
      </c>
      <c r="J102" s="850">
        <v>3</v>
      </c>
      <c r="K102" s="851">
        <v>1865.8199462890625</v>
      </c>
    </row>
    <row r="103" spans="1:11" ht="14.45" customHeight="1" x14ac:dyDescent="0.2">
      <c r="A103" s="832" t="s">
        <v>604</v>
      </c>
      <c r="B103" s="833" t="s">
        <v>605</v>
      </c>
      <c r="C103" s="836" t="s">
        <v>617</v>
      </c>
      <c r="D103" s="864" t="s">
        <v>618</v>
      </c>
      <c r="E103" s="836" t="s">
        <v>4422</v>
      </c>
      <c r="F103" s="864" t="s">
        <v>4423</v>
      </c>
      <c r="G103" s="836" t="s">
        <v>4512</v>
      </c>
      <c r="H103" s="836" t="s">
        <v>4513</v>
      </c>
      <c r="I103" s="850">
        <v>9.1999998092651367</v>
      </c>
      <c r="J103" s="850">
        <v>700</v>
      </c>
      <c r="K103" s="851">
        <v>6440</v>
      </c>
    </row>
    <row r="104" spans="1:11" ht="14.45" customHeight="1" x14ac:dyDescent="0.2">
      <c r="A104" s="832" t="s">
        <v>604</v>
      </c>
      <c r="B104" s="833" t="s">
        <v>605</v>
      </c>
      <c r="C104" s="836" t="s">
        <v>617</v>
      </c>
      <c r="D104" s="864" t="s">
        <v>618</v>
      </c>
      <c r="E104" s="836" t="s">
        <v>4422</v>
      </c>
      <c r="F104" s="864" t="s">
        <v>4423</v>
      </c>
      <c r="G104" s="836" t="s">
        <v>4512</v>
      </c>
      <c r="H104" s="836" t="s">
        <v>4514</v>
      </c>
      <c r="I104" s="850">
        <v>9.1999998092651367</v>
      </c>
      <c r="J104" s="850">
        <v>600</v>
      </c>
      <c r="K104" s="851">
        <v>5520</v>
      </c>
    </row>
    <row r="105" spans="1:11" ht="14.45" customHeight="1" x14ac:dyDescent="0.2">
      <c r="A105" s="832" t="s">
        <v>604</v>
      </c>
      <c r="B105" s="833" t="s">
        <v>605</v>
      </c>
      <c r="C105" s="836" t="s">
        <v>617</v>
      </c>
      <c r="D105" s="864" t="s">
        <v>618</v>
      </c>
      <c r="E105" s="836" t="s">
        <v>4422</v>
      </c>
      <c r="F105" s="864" t="s">
        <v>4423</v>
      </c>
      <c r="G105" s="836" t="s">
        <v>4512</v>
      </c>
      <c r="H105" s="836" t="s">
        <v>4515</v>
      </c>
      <c r="I105" s="850">
        <v>9.1999998092651367</v>
      </c>
      <c r="J105" s="850">
        <v>200</v>
      </c>
      <c r="K105" s="851">
        <v>1840</v>
      </c>
    </row>
    <row r="106" spans="1:11" ht="14.45" customHeight="1" x14ac:dyDescent="0.2">
      <c r="A106" s="832" t="s">
        <v>604</v>
      </c>
      <c r="B106" s="833" t="s">
        <v>605</v>
      </c>
      <c r="C106" s="836" t="s">
        <v>617</v>
      </c>
      <c r="D106" s="864" t="s">
        <v>618</v>
      </c>
      <c r="E106" s="836" t="s">
        <v>4422</v>
      </c>
      <c r="F106" s="864" t="s">
        <v>4423</v>
      </c>
      <c r="G106" s="836" t="s">
        <v>4516</v>
      </c>
      <c r="H106" s="836" t="s">
        <v>4517</v>
      </c>
      <c r="I106" s="850">
        <v>58.080001831054688</v>
      </c>
      <c r="J106" s="850">
        <v>20</v>
      </c>
      <c r="K106" s="851">
        <v>1161.5999755859375</v>
      </c>
    </row>
    <row r="107" spans="1:11" ht="14.45" customHeight="1" x14ac:dyDescent="0.2">
      <c r="A107" s="832" t="s">
        <v>604</v>
      </c>
      <c r="B107" s="833" t="s">
        <v>605</v>
      </c>
      <c r="C107" s="836" t="s">
        <v>617</v>
      </c>
      <c r="D107" s="864" t="s">
        <v>618</v>
      </c>
      <c r="E107" s="836" t="s">
        <v>4422</v>
      </c>
      <c r="F107" s="864" t="s">
        <v>4423</v>
      </c>
      <c r="G107" s="836" t="s">
        <v>4516</v>
      </c>
      <c r="H107" s="836" t="s">
        <v>4518</v>
      </c>
      <c r="I107" s="850">
        <v>58.080001831054688</v>
      </c>
      <c r="J107" s="850">
        <v>20</v>
      </c>
      <c r="K107" s="851">
        <v>1161.5999755859375</v>
      </c>
    </row>
    <row r="108" spans="1:11" ht="14.45" customHeight="1" x14ac:dyDescent="0.2">
      <c r="A108" s="832" t="s">
        <v>604</v>
      </c>
      <c r="B108" s="833" t="s">
        <v>605</v>
      </c>
      <c r="C108" s="836" t="s">
        <v>617</v>
      </c>
      <c r="D108" s="864" t="s">
        <v>618</v>
      </c>
      <c r="E108" s="836" t="s">
        <v>4422</v>
      </c>
      <c r="F108" s="864" t="s">
        <v>4423</v>
      </c>
      <c r="G108" s="836" t="s">
        <v>4519</v>
      </c>
      <c r="H108" s="836" t="s">
        <v>4520</v>
      </c>
      <c r="I108" s="850">
        <v>172.5</v>
      </c>
      <c r="J108" s="850">
        <v>1</v>
      </c>
      <c r="K108" s="851">
        <v>172.5</v>
      </c>
    </row>
    <row r="109" spans="1:11" ht="14.45" customHeight="1" x14ac:dyDescent="0.2">
      <c r="A109" s="832" t="s">
        <v>604</v>
      </c>
      <c r="B109" s="833" t="s">
        <v>605</v>
      </c>
      <c r="C109" s="836" t="s">
        <v>617</v>
      </c>
      <c r="D109" s="864" t="s">
        <v>618</v>
      </c>
      <c r="E109" s="836" t="s">
        <v>4422</v>
      </c>
      <c r="F109" s="864" t="s">
        <v>4423</v>
      </c>
      <c r="G109" s="836" t="s">
        <v>4521</v>
      </c>
      <c r="H109" s="836" t="s">
        <v>4522</v>
      </c>
      <c r="I109" s="850">
        <v>6.1700000762939453</v>
      </c>
      <c r="J109" s="850">
        <v>350</v>
      </c>
      <c r="K109" s="851">
        <v>2159.5</v>
      </c>
    </row>
    <row r="110" spans="1:11" ht="14.45" customHeight="1" x14ac:dyDescent="0.2">
      <c r="A110" s="832" t="s">
        <v>604</v>
      </c>
      <c r="B110" s="833" t="s">
        <v>605</v>
      </c>
      <c r="C110" s="836" t="s">
        <v>617</v>
      </c>
      <c r="D110" s="864" t="s">
        <v>618</v>
      </c>
      <c r="E110" s="836" t="s">
        <v>4422</v>
      </c>
      <c r="F110" s="864" t="s">
        <v>4423</v>
      </c>
      <c r="G110" s="836" t="s">
        <v>4521</v>
      </c>
      <c r="H110" s="836" t="s">
        <v>4523</v>
      </c>
      <c r="I110" s="850">
        <v>6.1725000143051147</v>
      </c>
      <c r="J110" s="850">
        <v>650</v>
      </c>
      <c r="K110" s="851">
        <v>4013</v>
      </c>
    </row>
    <row r="111" spans="1:11" ht="14.45" customHeight="1" x14ac:dyDescent="0.2">
      <c r="A111" s="832" t="s">
        <v>604</v>
      </c>
      <c r="B111" s="833" t="s">
        <v>605</v>
      </c>
      <c r="C111" s="836" t="s">
        <v>617</v>
      </c>
      <c r="D111" s="864" t="s">
        <v>618</v>
      </c>
      <c r="E111" s="836" t="s">
        <v>4422</v>
      </c>
      <c r="F111" s="864" t="s">
        <v>4423</v>
      </c>
      <c r="G111" s="836" t="s">
        <v>4412</v>
      </c>
      <c r="H111" s="836" t="s">
        <v>4524</v>
      </c>
      <c r="I111" s="850">
        <v>32.799999237060547</v>
      </c>
      <c r="J111" s="850">
        <v>60</v>
      </c>
      <c r="K111" s="851">
        <v>1968</v>
      </c>
    </row>
    <row r="112" spans="1:11" ht="14.45" customHeight="1" x14ac:dyDescent="0.2">
      <c r="A112" s="832" t="s">
        <v>604</v>
      </c>
      <c r="B112" s="833" t="s">
        <v>605</v>
      </c>
      <c r="C112" s="836" t="s">
        <v>617</v>
      </c>
      <c r="D112" s="864" t="s">
        <v>618</v>
      </c>
      <c r="E112" s="836" t="s">
        <v>4422</v>
      </c>
      <c r="F112" s="864" t="s">
        <v>4423</v>
      </c>
      <c r="G112" s="836" t="s">
        <v>4412</v>
      </c>
      <c r="H112" s="836" t="s">
        <v>4525</v>
      </c>
      <c r="I112" s="850">
        <v>32.799999237060547</v>
      </c>
      <c r="J112" s="850">
        <v>60</v>
      </c>
      <c r="K112" s="851">
        <v>1968</v>
      </c>
    </row>
    <row r="113" spans="1:11" ht="14.45" customHeight="1" x14ac:dyDescent="0.2">
      <c r="A113" s="832" t="s">
        <v>604</v>
      </c>
      <c r="B113" s="833" t="s">
        <v>605</v>
      </c>
      <c r="C113" s="836" t="s">
        <v>617</v>
      </c>
      <c r="D113" s="864" t="s">
        <v>618</v>
      </c>
      <c r="E113" s="836" t="s">
        <v>4422</v>
      </c>
      <c r="F113" s="864" t="s">
        <v>4423</v>
      </c>
      <c r="G113" s="836" t="s">
        <v>4412</v>
      </c>
      <c r="H113" s="836" t="s">
        <v>4526</v>
      </c>
      <c r="I113" s="850">
        <v>34.185999298095702</v>
      </c>
      <c r="J113" s="850">
        <v>156</v>
      </c>
      <c r="K113" s="851">
        <v>5287.199951171875</v>
      </c>
    </row>
    <row r="114" spans="1:11" ht="14.45" customHeight="1" x14ac:dyDescent="0.2">
      <c r="A114" s="832" t="s">
        <v>604</v>
      </c>
      <c r="B114" s="833" t="s">
        <v>605</v>
      </c>
      <c r="C114" s="836" t="s">
        <v>617</v>
      </c>
      <c r="D114" s="864" t="s">
        <v>618</v>
      </c>
      <c r="E114" s="836" t="s">
        <v>4422</v>
      </c>
      <c r="F114" s="864" t="s">
        <v>4423</v>
      </c>
      <c r="G114" s="836" t="s">
        <v>4527</v>
      </c>
      <c r="H114" s="836" t="s">
        <v>4528</v>
      </c>
      <c r="I114" s="850">
        <v>197.57000732421875</v>
      </c>
      <c r="J114" s="850">
        <v>6</v>
      </c>
      <c r="K114" s="851">
        <v>1185.4200439453125</v>
      </c>
    </row>
    <row r="115" spans="1:11" ht="14.45" customHeight="1" x14ac:dyDescent="0.2">
      <c r="A115" s="832" t="s">
        <v>604</v>
      </c>
      <c r="B115" s="833" t="s">
        <v>605</v>
      </c>
      <c r="C115" s="836" t="s">
        <v>617</v>
      </c>
      <c r="D115" s="864" t="s">
        <v>618</v>
      </c>
      <c r="E115" s="836" t="s">
        <v>4422</v>
      </c>
      <c r="F115" s="864" t="s">
        <v>4423</v>
      </c>
      <c r="G115" s="836" t="s">
        <v>4529</v>
      </c>
      <c r="H115" s="836" t="s">
        <v>4530</v>
      </c>
      <c r="I115" s="850">
        <v>0.81999999284744263</v>
      </c>
      <c r="J115" s="850">
        <v>500</v>
      </c>
      <c r="K115" s="851">
        <v>410</v>
      </c>
    </row>
    <row r="116" spans="1:11" ht="14.45" customHeight="1" x14ac:dyDescent="0.2">
      <c r="A116" s="832" t="s">
        <v>604</v>
      </c>
      <c r="B116" s="833" t="s">
        <v>605</v>
      </c>
      <c r="C116" s="836" t="s">
        <v>617</v>
      </c>
      <c r="D116" s="864" t="s">
        <v>618</v>
      </c>
      <c r="E116" s="836" t="s">
        <v>4422</v>
      </c>
      <c r="F116" s="864" t="s">
        <v>4423</v>
      </c>
      <c r="G116" s="836" t="s">
        <v>4531</v>
      </c>
      <c r="H116" s="836" t="s">
        <v>4532</v>
      </c>
      <c r="I116" s="850">
        <v>1.0900000333786011</v>
      </c>
      <c r="J116" s="850">
        <v>100</v>
      </c>
      <c r="K116" s="851">
        <v>109</v>
      </c>
    </row>
    <row r="117" spans="1:11" ht="14.45" customHeight="1" x14ac:dyDescent="0.2">
      <c r="A117" s="832" t="s">
        <v>604</v>
      </c>
      <c r="B117" s="833" t="s">
        <v>605</v>
      </c>
      <c r="C117" s="836" t="s">
        <v>617</v>
      </c>
      <c r="D117" s="864" t="s">
        <v>618</v>
      </c>
      <c r="E117" s="836" t="s">
        <v>4422</v>
      </c>
      <c r="F117" s="864" t="s">
        <v>4423</v>
      </c>
      <c r="G117" s="836" t="s">
        <v>4533</v>
      </c>
      <c r="H117" s="836" t="s">
        <v>4534</v>
      </c>
      <c r="I117" s="850">
        <v>0.43999999761581421</v>
      </c>
      <c r="J117" s="850">
        <v>300</v>
      </c>
      <c r="K117" s="851">
        <v>132</v>
      </c>
    </row>
    <row r="118" spans="1:11" ht="14.45" customHeight="1" x14ac:dyDescent="0.2">
      <c r="A118" s="832" t="s">
        <v>604</v>
      </c>
      <c r="B118" s="833" t="s">
        <v>605</v>
      </c>
      <c r="C118" s="836" t="s">
        <v>617</v>
      </c>
      <c r="D118" s="864" t="s">
        <v>618</v>
      </c>
      <c r="E118" s="836" t="s">
        <v>4422</v>
      </c>
      <c r="F118" s="864" t="s">
        <v>4423</v>
      </c>
      <c r="G118" s="836" t="s">
        <v>4535</v>
      </c>
      <c r="H118" s="836" t="s">
        <v>4536</v>
      </c>
      <c r="I118" s="850">
        <v>0.57999998331069946</v>
      </c>
      <c r="J118" s="850">
        <v>600</v>
      </c>
      <c r="K118" s="851">
        <v>348</v>
      </c>
    </row>
    <row r="119" spans="1:11" ht="14.45" customHeight="1" x14ac:dyDescent="0.2">
      <c r="A119" s="832" t="s">
        <v>604</v>
      </c>
      <c r="B119" s="833" t="s">
        <v>605</v>
      </c>
      <c r="C119" s="836" t="s">
        <v>617</v>
      </c>
      <c r="D119" s="864" t="s">
        <v>618</v>
      </c>
      <c r="E119" s="836" t="s">
        <v>4422</v>
      </c>
      <c r="F119" s="864" t="s">
        <v>4423</v>
      </c>
      <c r="G119" s="836" t="s">
        <v>4537</v>
      </c>
      <c r="H119" s="836" t="s">
        <v>4538</v>
      </c>
      <c r="I119" s="850">
        <v>8.4700002670288086</v>
      </c>
      <c r="J119" s="850">
        <v>2160</v>
      </c>
      <c r="K119" s="851">
        <v>18295.2001953125</v>
      </c>
    </row>
    <row r="120" spans="1:11" ht="14.45" customHeight="1" x14ac:dyDescent="0.2">
      <c r="A120" s="832" t="s">
        <v>604</v>
      </c>
      <c r="B120" s="833" t="s">
        <v>605</v>
      </c>
      <c r="C120" s="836" t="s">
        <v>617</v>
      </c>
      <c r="D120" s="864" t="s">
        <v>618</v>
      </c>
      <c r="E120" s="836" t="s">
        <v>4422</v>
      </c>
      <c r="F120" s="864" t="s">
        <v>4423</v>
      </c>
      <c r="G120" s="836" t="s">
        <v>4539</v>
      </c>
      <c r="H120" s="836" t="s">
        <v>4540</v>
      </c>
      <c r="I120" s="850">
        <v>1.559999942779541</v>
      </c>
      <c r="J120" s="850">
        <v>100</v>
      </c>
      <c r="K120" s="851">
        <v>156</v>
      </c>
    </row>
    <row r="121" spans="1:11" ht="14.45" customHeight="1" x14ac:dyDescent="0.2">
      <c r="A121" s="832" t="s">
        <v>604</v>
      </c>
      <c r="B121" s="833" t="s">
        <v>605</v>
      </c>
      <c r="C121" s="836" t="s">
        <v>617</v>
      </c>
      <c r="D121" s="864" t="s">
        <v>618</v>
      </c>
      <c r="E121" s="836" t="s">
        <v>4422</v>
      </c>
      <c r="F121" s="864" t="s">
        <v>4423</v>
      </c>
      <c r="G121" s="836" t="s">
        <v>4531</v>
      </c>
      <c r="H121" s="836" t="s">
        <v>4541</v>
      </c>
      <c r="I121" s="850">
        <v>1.0900000333786011</v>
      </c>
      <c r="J121" s="850">
        <v>800</v>
      </c>
      <c r="K121" s="851">
        <v>872</v>
      </c>
    </row>
    <row r="122" spans="1:11" ht="14.45" customHeight="1" x14ac:dyDescent="0.2">
      <c r="A122" s="832" t="s">
        <v>604</v>
      </c>
      <c r="B122" s="833" t="s">
        <v>605</v>
      </c>
      <c r="C122" s="836" t="s">
        <v>617</v>
      </c>
      <c r="D122" s="864" t="s">
        <v>618</v>
      </c>
      <c r="E122" s="836" t="s">
        <v>4422</v>
      </c>
      <c r="F122" s="864" t="s">
        <v>4423</v>
      </c>
      <c r="G122" s="836" t="s">
        <v>4542</v>
      </c>
      <c r="H122" s="836" t="s">
        <v>4543</v>
      </c>
      <c r="I122" s="850">
        <v>0.67000001668930054</v>
      </c>
      <c r="J122" s="850">
        <v>400</v>
      </c>
      <c r="K122" s="851">
        <v>268</v>
      </c>
    </row>
    <row r="123" spans="1:11" ht="14.45" customHeight="1" x14ac:dyDescent="0.2">
      <c r="A123" s="832" t="s">
        <v>604</v>
      </c>
      <c r="B123" s="833" t="s">
        <v>605</v>
      </c>
      <c r="C123" s="836" t="s">
        <v>617</v>
      </c>
      <c r="D123" s="864" t="s">
        <v>618</v>
      </c>
      <c r="E123" s="836" t="s">
        <v>4422</v>
      </c>
      <c r="F123" s="864" t="s">
        <v>4423</v>
      </c>
      <c r="G123" s="836" t="s">
        <v>4537</v>
      </c>
      <c r="H123" s="836" t="s">
        <v>4544</v>
      </c>
      <c r="I123" s="850">
        <v>8.4700002670288086</v>
      </c>
      <c r="J123" s="850">
        <v>1470</v>
      </c>
      <c r="K123" s="851">
        <v>12450.900146484375</v>
      </c>
    </row>
    <row r="124" spans="1:11" ht="14.45" customHeight="1" x14ac:dyDescent="0.2">
      <c r="A124" s="832" t="s">
        <v>604</v>
      </c>
      <c r="B124" s="833" t="s">
        <v>605</v>
      </c>
      <c r="C124" s="836" t="s">
        <v>617</v>
      </c>
      <c r="D124" s="864" t="s">
        <v>618</v>
      </c>
      <c r="E124" s="836" t="s">
        <v>4422</v>
      </c>
      <c r="F124" s="864" t="s">
        <v>4423</v>
      </c>
      <c r="G124" s="836" t="s">
        <v>4545</v>
      </c>
      <c r="H124" s="836" t="s">
        <v>4546</v>
      </c>
      <c r="I124" s="850">
        <v>9.4300003051757813</v>
      </c>
      <c r="J124" s="850">
        <v>300</v>
      </c>
      <c r="K124" s="851">
        <v>2829</v>
      </c>
    </row>
    <row r="125" spans="1:11" ht="14.45" customHeight="1" x14ac:dyDescent="0.2">
      <c r="A125" s="832" t="s">
        <v>604</v>
      </c>
      <c r="B125" s="833" t="s">
        <v>605</v>
      </c>
      <c r="C125" s="836" t="s">
        <v>617</v>
      </c>
      <c r="D125" s="864" t="s">
        <v>618</v>
      </c>
      <c r="E125" s="836" t="s">
        <v>4422</v>
      </c>
      <c r="F125" s="864" t="s">
        <v>4423</v>
      </c>
      <c r="G125" s="836" t="s">
        <v>4470</v>
      </c>
      <c r="H125" s="836" t="s">
        <v>4547</v>
      </c>
      <c r="I125" s="850">
        <v>35.090000152587891</v>
      </c>
      <c r="J125" s="850">
        <v>3</v>
      </c>
      <c r="K125" s="851">
        <v>105.26999664306641</v>
      </c>
    </row>
    <row r="126" spans="1:11" ht="14.45" customHeight="1" x14ac:dyDescent="0.2">
      <c r="A126" s="832" t="s">
        <v>604</v>
      </c>
      <c r="B126" s="833" t="s">
        <v>605</v>
      </c>
      <c r="C126" s="836" t="s">
        <v>617</v>
      </c>
      <c r="D126" s="864" t="s">
        <v>618</v>
      </c>
      <c r="E126" s="836" t="s">
        <v>4422</v>
      </c>
      <c r="F126" s="864" t="s">
        <v>4423</v>
      </c>
      <c r="G126" s="836" t="s">
        <v>4548</v>
      </c>
      <c r="H126" s="836" t="s">
        <v>4549</v>
      </c>
      <c r="I126" s="850">
        <v>3.75</v>
      </c>
      <c r="J126" s="850">
        <v>30</v>
      </c>
      <c r="K126" s="851">
        <v>112.5</v>
      </c>
    </row>
    <row r="127" spans="1:11" ht="14.45" customHeight="1" x14ac:dyDescent="0.2">
      <c r="A127" s="832" t="s">
        <v>604</v>
      </c>
      <c r="B127" s="833" t="s">
        <v>605</v>
      </c>
      <c r="C127" s="836" t="s">
        <v>617</v>
      </c>
      <c r="D127" s="864" t="s">
        <v>618</v>
      </c>
      <c r="E127" s="836" t="s">
        <v>4422</v>
      </c>
      <c r="F127" s="864" t="s">
        <v>4423</v>
      </c>
      <c r="G127" s="836" t="s">
        <v>4550</v>
      </c>
      <c r="H127" s="836" t="s">
        <v>4551</v>
      </c>
      <c r="I127" s="850">
        <v>1.9800000190734863</v>
      </c>
      <c r="J127" s="850">
        <v>400</v>
      </c>
      <c r="K127" s="851">
        <v>792</v>
      </c>
    </row>
    <row r="128" spans="1:11" ht="14.45" customHeight="1" x14ac:dyDescent="0.2">
      <c r="A128" s="832" t="s">
        <v>604</v>
      </c>
      <c r="B128" s="833" t="s">
        <v>605</v>
      </c>
      <c r="C128" s="836" t="s">
        <v>617</v>
      </c>
      <c r="D128" s="864" t="s">
        <v>618</v>
      </c>
      <c r="E128" s="836" t="s">
        <v>4422</v>
      </c>
      <c r="F128" s="864" t="s">
        <v>4423</v>
      </c>
      <c r="G128" s="836" t="s">
        <v>4550</v>
      </c>
      <c r="H128" s="836" t="s">
        <v>4552</v>
      </c>
      <c r="I128" s="850">
        <v>1.9800000190734863</v>
      </c>
      <c r="J128" s="850">
        <v>500</v>
      </c>
      <c r="K128" s="851">
        <v>990</v>
      </c>
    </row>
    <row r="129" spans="1:11" ht="14.45" customHeight="1" x14ac:dyDescent="0.2">
      <c r="A129" s="832" t="s">
        <v>604</v>
      </c>
      <c r="B129" s="833" t="s">
        <v>605</v>
      </c>
      <c r="C129" s="836" t="s">
        <v>617</v>
      </c>
      <c r="D129" s="864" t="s">
        <v>618</v>
      </c>
      <c r="E129" s="836" t="s">
        <v>4422</v>
      </c>
      <c r="F129" s="864" t="s">
        <v>4423</v>
      </c>
      <c r="G129" s="836" t="s">
        <v>4553</v>
      </c>
      <c r="H129" s="836" t="s">
        <v>4554</v>
      </c>
      <c r="I129" s="850">
        <v>2.0333333015441895</v>
      </c>
      <c r="J129" s="850">
        <v>500</v>
      </c>
      <c r="K129" s="851">
        <v>1019</v>
      </c>
    </row>
    <row r="130" spans="1:11" ht="14.45" customHeight="1" x14ac:dyDescent="0.2">
      <c r="A130" s="832" t="s">
        <v>604</v>
      </c>
      <c r="B130" s="833" t="s">
        <v>605</v>
      </c>
      <c r="C130" s="836" t="s">
        <v>617</v>
      </c>
      <c r="D130" s="864" t="s">
        <v>618</v>
      </c>
      <c r="E130" s="836" t="s">
        <v>4422</v>
      </c>
      <c r="F130" s="864" t="s">
        <v>4423</v>
      </c>
      <c r="G130" s="836" t="s">
        <v>4553</v>
      </c>
      <c r="H130" s="836" t="s">
        <v>4555</v>
      </c>
      <c r="I130" s="850">
        <v>2.06333327293396</v>
      </c>
      <c r="J130" s="850">
        <v>333</v>
      </c>
      <c r="K130" s="851">
        <v>682.30000305175781</v>
      </c>
    </row>
    <row r="131" spans="1:11" ht="14.45" customHeight="1" x14ac:dyDescent="0.2">
      <c r="A131" s="832" t="s">
        <v>604</v>
      </c>
      <c r="B131" s="833" t="s">
        <v>605</v>
      </c>
      <c r="C131" s="836" t="s">
        <v>617</v>
      </c>
      <c r="D131" s="864" t="s">
        <v>618</v>
      </c>
      <c r="E131" s="836" t="s">
        <v>4422</v>
      </c>
      <c r="F131" s="864" t="s">
        <v>4423</v>
      </c>
      <c r="G131" s="836" t="s">
        <v>4556</v>
      </c>
      <c r="H131" s="836" t="s">
        <v>4557</v>
      </c>
      <c r="I131" s="850">
        <v>2.7000000476837158</v>
      </c>
      <c r="J131" s="850">
        <v>300</v>
      </c>
      <c r="K131" s="851">
        <v>810</v>
      </c>
    </row>
    <row r="132" spans="1:11" ht="14.45" customHeight="1" x14ac:dyDescent="0.2">
      <c r="A132" s="832" t="s">
        <v>604</v>
      </c>
      <c r="B132" s="833" t="s">
        <v>605</v>
      </c>
      <c r="C132" s="836" t="s">
        <v>617</v>
      </c>
      <c r="D132" s="864" t="s">
        <v>618</v>
      </c>
      <c r="E132" s="836" t="s">
        <v>4422</v>
      </c>
      <c r="F132" s="864" t="s">
        <v>4423</v>
      </c>
      <c r="G132" s="836" t="s">
        <v>4556</v>
      </c>
      <c r="H132" s="836" t="s">
        <v>4558</v>
      </c>
      <c r="I132" s="850">
        <v>2.7000000476837158</v>
      </c>
      <c r="J132" s="850">
        <v>200</v>
      </c>
      <c r="K132" s="851">
        <v>540</v>
      </c>
    </row>
    <row r="133" spans="1:11" ht="14.45" customHeight="1" x14ac:dyDescent="0.2">
      <c r="A133" s="832" t="s">
        <v>604</v>
      </c>
      <c r="B133" s="833" t="s">
        <v>605</v>
      </c>
      <c r="C133" s="836" t="s">
        <v>617</v>
      </c>
      <c r="D133" s="864" t="s">
        <v>618</v>
      </c>
      <c r="E133" s="836" t="s">
        <v>4422</v>
      </c>
      <c r="F133" s="864" t="s">
        <v>4423</v>
      </c>
      <c r="G133" s="836" t="s">
        <v>4559</v>
      </c>
      <c r="H133" s="836" t="s">
        <v>4560</v>
      </c>
      <c r="I133" s="850">
        <v>1.9199999570846558</v>
      </c>
      <c r="J133" s="850">
        <v>200</v>
      </c>
      <c r="K133" s="851">
        <v>384</v>
      </c>
    </row>
    <row r="134" spans="1:11" ht="14.45" customHeight="1" x14ac:dyDescent="0.2">
      <c r="A134" s="832" t="s">
        <v>604</v>
      </c>
      <c r="B134" s="833" t="s">
        <v>605</v>
      </c>
      <c r="C134" s="836" t="s">
        <v>617</v>
      </c>
      <c r="D134" s="864" t="s">
        <v>618</v>
      </c>
      <c r="E134" s="836" t="s">
        <v>4422</v>
      </c>
      <c r="F134" s="864" t="s">
        <v>4423</v>
      </c>
      <c r="G134" s="836" t="s">
        <v>4561</v>
      </c>
      <c r="H134" s="836" t="s">
        <v>4562</v>
      </c>
      <c r="I134" s="850">
        <v>1.9199999570846558</v>
      </c>
      <c r="J134" s="850">
        <v>150</v>
      </c>
      <c r="K134" s="851">
        <v>288</v>
      </c>
    </row>
    <row r="135" spans="1:11" ht="14.45" customHeight="1" x14ac:dyDescent="0.2">
      <c r="A135" s="832" t="s">
        <v>604</v>
      </c>
      <c r="B135" s="833" t="s">
        <v>605</v>
      </c>
      <c r="C135" s="836" t="s">
        <v>617</v>
      </c>
      <c r="D135" s="864" t="s">
        <v>618</v>
      </c>
      <c r="E135" s="836" t="s">
        <v>4422</v>
      </c>
      <c r="F135" s="864" t="s">
        <v>4423</v>
      </c>
      <c r="G135" s="836" t="s">
        <v>4563</v>
      </c>
      <c r="H135" s="836" t="s">
        <v>4564</v>
      </c>
      <c r="I135" s="850">
        <v>2.1700000762939453</v>
      </c>
      <c r="J135" s="850">
        <v>200</v>
      </c>
      <c r="K135" s="851">
        <v>434</v>
      </c>
    </row>
    <row r="136" spans="1:11" ht="14.45" customHeight="1" x14ac:dyDescent="0.2">
      <c r="A136" s="832" t="s">
        <v>604</v>
      </c>
      <c r="B136" s="833" t="s">
        <v>605</v>
      </c>
      <c r="C136" s="836" t="s">
        <v>617</v>
      </c>
      <c r="D136" s="864" t="s">
        <v>618</v>
      </c>
      <c r="E136" s="836" t="s">
        <v>4422</v>
      </c>
      <c r="F136" s="864" t="s">
        <v>4423</v>
      </c>
      <c r="G136" s="836" t="s">
        <v>4563</v>
      </c>
      <c r="H136" s="836" t="s">
        <v>4565</v>
      </c>
      <c r="I136" s="850">
        <v>2.1650000810623169</v>
      </c>
      <c r="J136" s="850">
        <v>150</v>
      </c>
      <c r="K136" s="851">
        <v>324.5</v>
      </c>
    </row>
    <row r="137" spans="1:11" ht="14.45" customHeight="1" x14ac:dyDescent="0.2">
      <c r="A137" s="832" t="s">
        <v>604</v>
      </c>
      <c r="B137" s="833" t="s">
        <v>605</v>
      </c>
      <c r="C137" s="836" t="s">
        <v>617</v>
      </c>
      <c r="D137" s="864" t="s">
        <v>618</v>
      </c>
      <c r="E137" s="836" t="s">
        <v>4422</v>
      </c>
      <c r="F137" s="864" t="s">
        <v>4423</v>
      </c>
      <c r="G137" s="836" t="s">
        <v>4566</v>
      </c>
      <c r="H137" s="836" t="s">
        <v>4567</v>
      </c>
      <c r="I137" s="850">
        <v>21.229999542236328</v>
      </c>
      <c r="J137" s="850">
        <v>50</v>
      </c>
      <c r="K137" s="851">
        <v>1061.5</v>
      </c>
    </row>
    <row r="138" spans="1:11" ht="14.45" customHeight="1" x14ac:dyDescent="0.2">
      <c r="A138" s="832" t="s">
        <v>604</v>
      </c>
      <c r="B138" s="833" t="s">
        <v>605</v>
      </c>
      <c r="C138" s="836" t="s">
        <v>617</v>
      </c>
      <c r="D138" s="864" t="s">
        <v>618</v>
      </c>
      <c r="E138" s="836" t="s">
        <v>4422</v>
      </c>
      <c r="F138" s="864" t="s">
        <v>4423</v>
      </c>
      <c r="G138" s="836" t="s">
        <v>4568</v>
      </c>
      <c r="H138" s="836" t="s">
        <v>4569</v>
      </c>
      <c r="I138" s="850">
        <v>2.5166666507720947</v>
      </c>
      <c r="J138" s="850">
        <v>200</v>
      </c>
      <c r="K138" s="851">
        <v>503</v>
      </c>
    </row>
    <row r="139" spans="1:11" ht="14.45" customHeight="1" x14ac:dyDescent="0.2">
      <c r="A139" s="832" t="s">
        <v>604</v>
      </c>
      <c r="B139" s="833" t="s">
        <v>605</v>
      </c>
      <c r="C139" s="836" t="s">
        <v>617</v>
      </c>
      <c r="D139" s="864" t="s">
        <v>618</v>
      </c>
      <c r="E139" s="836" t="s">
        <v>4422</v>
      </c>
      <c r="F139" s="864" t="s">
        <v>4423</v>
      </c>
      <c r="G139" s="836" t="s">
        <v>4566</v>
      </c>
      <c r="H139" s="836" t="s">
        <v>4570</v>
      </c>
      <c r="I139" s="850">
        <v>21.239999771118164</v>
      </c>
      <c r="J139" s="850">
        <v>50</v>
      </c>
      <c r="K139" s="851">
        <v>1062</v>
      </c>
    </row>
    <row r="140" spans="1:11" ht="14.45" customHeight="1" x14ac:dyDescent="0.2">
      <c r="A140" s="832" t="s">
        <v>604</v>
      </c>
      <c r="B140" s="833" t="s">
        <v>605</v>
      </c>
      <c r="C140" s="836" t="s">
        <v>617</v>
      </c>
      <c r="D140" s="864" t="s">
        <v>618</v>
      </c>
      <c r="E140" s="836" t="s">
        <v>4422</v>
      </c>
      <c r="F140" s="864" t="s">
        <v>4423</v>
      </c>
      <c r="G140" s="836" t="s">
        <v>4571</v>
      </c>
      <c r="H140" s="836" t="s">
        <v>4572</v>
      </c>
      <c r="I140" s="850">
        <v>21.239999771118164</v>
      </c>
      <c r="J140" s="850">
        <v>30</v>
      </c>
      <c r="K140" s="851">
        <v>637.20001220703125</v>
      </c>
    </row>
    <row r="141" spans="1:11" ht="14.45" customHeight="1" x14ac:dyDescent="0.2">
      <c r="A141" s="832" t="s">
        <v>604</v>
      </c>
      <c r="B141" s="833" t="s">
        <v>605</v>
      </c>
      <c r="C141" s="836" t="s">
        <v>617</v>
      </c>
      <c r="D141" s="864" t="s">
        <v>618</v>
      </c>
      <c r="E141" s="836" t="s">
        <v>4422</v>
      </c>
      <c r="F141" s="864" t="s">
        <v>4423</v>
      </c>
      <c r="G141" s="836" t="s">
        <v>4571</v>
      </c>
      <c r="H141" s="836" t="s">
        <v>4573</v>
      </c>
      <c r="I141" s="850">
        <v>21.229999542236328</v>
      </c>
      <c r="J141" s="850">
        <v>50</v>
      </c>
      <c r="K141" s="851">
        <v>1061.5</v>
      </c>
    </row>
    <row r="142" spans="1:11" ht="14.45" customHeight="1" x14ac:dyDescent="0.2">
      <c r="A142" s="832" t="s">
        <v>604</v>
      </c>
      <c r="B142" s="833" t="s">
        <v>605</v>
      </c>
      <c r="C142" s="836" t="s">
        <v>617</v>
      </c>
      <c r="D142" s="864" t="s">
        <v>618</v>
      </c>
      <c r="E142" s="836" t="s">
        <v>4574</v>
      </c>
      <c r="F142" s="864" t="s">
        <v>4575</v>
      </c>
      <c r="G142" s="836" t="s">
        <v>4576</v>
      </c>
      <c r="H142" s="836" t="s">
        <v>4577</v>
      </c>
      <c r="I142" s="850">
        <v>10.161999893188476</v>
      </c>
      <c r="J142" s="850">
        <v>1700</v>
      </c>
      <c r="K142" s="851">
        <v>17275</v>
      </c>
    </row>
    <row r="143" spans="1:11" ht="14.45" customHeight="1" x14ac:dyDescent="0.2">
      <c r="A143" s="832" t="s">
        <v>604</v>
      </c>
      <c r="B143" s="833" t="s">
        <v>605</v>
      </c>
      <c r="C143" s="836" t="s">
        <v>617</v>
      </c>
      <c r="D143" s="864" t="s">
        <v>618</v>
      </c>
      <c r="E143" s="836" t="s">
        <v>4574</v>
      </c>
      <c r="F143" s="864" t="s">
        <v>4575</v>
      </c>
      <c r="G143" s="836" t="s">
        <v>4576</v>
      </c>
      <c r="H143" s="836" t="s">
        <v>4578</v>
      </c>
      <c r="I143" s="850">
        <v>10.166666666666666</v>
      </c>
      <c r="J143" s="850">
        <v>800</v>
      </c>
      <c r="K143" s="851">
        <v>8135</v>
      </c>
    </row>
    <row r="144" spans="1:11" ht="14.45" customHeight="1" x14ac:dyDescent="0.2">
      <c r="A144" s="832" t="s">
        <v>604</v>
      </c>
      <c r="B144" s="833" t="s">
        <v>605</v>
      </c>
      <c r="C144" s="836" t="s">
        <v>617</v>
      </c>
      <c r="D144" s="864" t="s">
        <v>618</v>
      </c>
      <c r="E144" s="836" t="s">
        <v>4574</v>
      </c>
      <c r="F144" s="864" t="s">
        <v>4575</v>
      </c>
      <c r="G144" s="836" t="s">
        <v>4579</v>
      </c>
      <c r="H144" s="836" t="s">
        <v>4580</v>
      </c>
      <c r="I144" s="850">
        <v>16.819999694824219</v>
      </c>
      <c r="J144" s="850">
        <v>100</v>
      </c>
      <c r="K144" s="851">
        <v>1682</v>
      </c>
    </row>
    <row r="145" spans="1:11" ht="14.45" customHeight="1" x14ac:dyDescent="0.2">
      <c r="A145" s="832" t="s">
        <v>604</v>
      </c>
      <c r="B145" s="833" t="s">
        <v>605</v>
      </c>
      <c r="C145" s="836" t="s">
        <v>617</v>
      </c>
      <c r="D145" s="864" t="s">
        <v>618</v>
      </c>
      <c r="E145" s="836" t="s">
        <v>4581</v>
      </c>
      <c r="F145" s="864" t="s">
        <v>4582</v>
      </c>
      <c r="G145" s="836" t="s">
        <v>4583</v>
      </c>
      <c r="H145" s="836" t="s">
        <v>4584</v>
      </c>
      <c r="I145" s="850">
        <v>0.30000001192092896</v>
      </c>
      <c r="J145" s="850">
        <v>200</v>
      </c>
      <c r="K145" s="851">
        <v>60</v>
      </c>
    </row>
    <row r="146" spans="1:11" ht="14.45" customHeight="1" x14ac:dyDescent="0.2">
      <c r="A146" s="832" t="s">
        <v>604</v>
      </c>
      <c r="B146" s="833" t="s">
        <v>605</v>
      </c>
      <c r="C146" s="836" t="s">
        <v>617</v>
      </c>
      <c r="D146" s="864" t="s">
        <v>618</v>
      </c>
      <c r="E146" s="836" t="s">
        <v>4581</v>
      </c>
      <c r="F146" s="864" t="s">
        <v>4582</v>
      </c>
      <c r="G146" s="836" t="s">
        <v>4585</v>
      </c>
      <c r="H146" s="836" t="s">
        <v>4586</v>
      </c>
      <c r="I146" s="850">
        <v>0.31000000238418579</v>
      </c>
      <c r="J146" s="850">
        <v>100</v>
      </c>
      <c r="K146" s="851">
        <v>31</v>
      </c>
    </row>
    <row r="147" spans="1:11" ht="14.45" customHeight="1" x14ac:dyDescent="0.2">
      <c r="A147" s="832" t="s">
        <v>604</v>
      </c>
      <c r="B147" s="833" t="s">
        <v>605</v>
      </c>
      <c r="C147" s="836" t="s">
        <v>617</v>
      </c>
      <c r="D147" s="864" t="s">
        <v>618</v>
      </c>
      <c r="E147" s="836" t="s">
        <v>4581</v>
      </c>
      <c r="F147" s="864" t="s">
        <v>4582</v>
      </c>
      <c r="G147" s="836" t="s">
        <v>4587</v>
      </c>
      <c r="H147" s="836" t="s">
        <v>4588</v>
      </c>
      <c r="I147" s="850">
        <v>0.55000001192092896</v>
      </c>
      <c r="J147" s="850">
        <v>1000</v>
      </c>
      <c r="K147" s="851">
        <v>550</v>
      </c>
    </row>
    <row r="148" spans="1:11" ht="14.45" customHeight="1" x14ac:dyDescent="0.2">
      <c r="A148" s="832" t="s">
        <v>604</v>
      </c>
      <c r="B148" s="833" t="s">
        <v>605</v>
      </c>
      <c r="C148" s="836" t="s">
        <v>617</v>
      </c>
      <c r="D148" s="864" t="s">
        <v>618</v>
      </c>
      <c r="E148" s="836" t="s">
        <v>4581</v>
      </c>
      <c r="F148" s="864" t="s">
        <v>4582</v>
      </c>
      <c r="G148" s="836" t="s">
        <v>4583</v>
      </c>
      <c r="H148" s="836" t="s">
        <v>4589</v>
      </c>
      <c r="I148" s="850">
        <v>0.31000000238418579</v>
      </c>
      <c r="J148" s="850">
        <v>200</v>
      </c>
      <c r="K148" s="851">
        <v>62</v>
      </c>
    </row>
    <row r="149" spans="1:11" ht="14.45" customHeight="1" x14ac:dyDescent="0.2">
      <c r="A149" s="832" t="s">
        <v>604</v>
      </c>
      <c r="B149" s="833" t="s">
        <v>605</v>
      </c>
      <c r="C149" s="836" t="s">
        <v>617</v>
      </c>
      <c r="D149" s="864" t="s">
        <v>618</v>
      </c>
      <c r="E149" s="836" t="s">
        <v>4581</v>
      </c>
      <c r="F149" s="864" t="s">
        <v>4582</v>
      </c>
      <c r="G149" s="836" t="s">
        <v>4585</v>
      </c>
      <c r="H149" s="836" t="s">
        <v>4590</v>
      </c>
      <c r="I149" s="850">
        <v>0.31000000238418579</v>
      </c>
      <c r="J149" s="850">
        <v>200</v>
      </c>
      <c r="K149" s="851">
        <v>62</v>
      </c>
    </row>
    <row r="150" spans="1:11" ht="14.45" customHeight="1" x14ac:dyDescent="0.2">
      <c r="A150" s="832" t="s">
        <v>604</v>
      </c>
      <c r="B150" s="833" t="s">
        <v>605</v>
      </c>
      <c r="C150" s="836" t="s">
        <v>617</v>
      </c>
      <c r="D150" s="864" t="s">
        <v>618</v>
      </c>
      <c r="E150" s="836" t="s">
        <v>4581</v>
      </c>
      <c r="F150" s="864" t="s">
        <v>4582</v>
      </c>
      <c r="G150" s="836" t="s">
        <v>4591</v>
      </c>
      <c r="H150" s="836" t="s">
        <v>4592</v>
      </c>
      <c r="I150" s="850">
        <v>0.68000000715255737</v>
      </c>
      <c r="J150" s="850">
        <v>100</v>
      </c>
      <c r="K150" s="851">
        <v>68</v>
      </c>
    </row>
    <row r="151" spans="1:11" ht="14.45" customHeight="1" x14ac:dyDescent="0.2">
      <c r="A151" s="832" t="s">
        <v>604</v>
      </c>
      <c r="B151" s="833" t="s">
        <v>605</v>
      </c>
      <c r="C151" s="836" t="s">
        <v>617</v>
      </c>
      <c r="D151" s="864" t="s">
        <v>618</v>
      </c>
      <c r="E151" s="836" t="s">
        <v>4581</v>
      </c>
      <c r="F151" s="864" t="s">
        <v>4582</v>
      </c>
      <c r="G151" s="836" t="s">
        <v>4587</v>
      </c>
      <c r="H151" s="836" t="s">
        <v>4593</v>
      </c>
      <c r="I151" s="850">
        <v>0.54600001573562618</v>
      </c>
      <c r="J151" s="850">
        <v>2100</v>
      </c>
      <c r="K151" s="851">
        <v>1146</v>
      </c>
    </row>
    <row r="152" spans="1:11" ht="14.45" customHeight="1" x14ac:dyDescent="0.2">
      <c r="A152" s="832" t="s">
        <v>604</v>
      </c>
      <c r="B152" s="833" t="s">
        <v>605</v>
      </c>
      <c r="C152" s="836" t="s">
        <v>617</v>
      </c>
      <c r="D152" s="864" t="s">
        <v>618</v>
      </c>
      <c r="E152" s="836" t="s">
        <v>4581</v>
      </c>
      <c r="F152" s="864" t="s">
        <v>4582</v>
      </c>
      <c r="G152" s="836" t="s">
        <v>4594</v>
      </c>
      <c r="H152" s="836" t="s">
        <v>4595</v>
      </c>
      <c r="I152" s="850">
        <v>2.6500000953674316</v>
      </c>
      <c r="J152" s="850">
        <v>100</v>
      </c>
      <c r="K152" s="851">
        <v>265</v>
      </c>
    </row>
    <row r="153" spans="1:11" ht="14.45" customHeight="1" x14ac:dyDescent="0.2">
      <c r="A153" s="832" t="s">
        <v>604</v>
      </c>
      <c r="B153" s="833" t="s">
        <v>605</v>
      </c>
      <c r="C153" s="836" t="s">
        <v>617</v>
      </c>
      <c r="D153" s="864" t="s">
        <v>618</v>
      </c>
      <c r="E153" s="836" t="s">
        <v>4581</v>
      </c>
      <c r="F153" s="864" t="s">
        <v>4582</v>
      </c>
      <c r="G153" s="836" t="s">
        <v>4596</v>
      </c>
      <c r="H153" s="836" t="s">
        <v>4597</v>
      </c>
      <c r="I153" s="850">
        <v>1.8024999499320984</v>
      </c>
      <c r="J153" s="850">
        <v>900</v>
      </c>
      <c r="K153" s="851">
        <v>1623</v>
      </c>
    </row>
    <row r="154" spans="1:11" ht="14.45" customHeight="1" x14ac:dyDescent="0.2">
      <c r="A154" s="832" t="s">
        <v>604</v>
      </c>
      <c r="B154" s="833" t="s">
        <v>605</v>
      </c>
      <c r="C154" s="836" t="s">
        <v>617</v>
      </c>
      <c r="D154" s="864" t="s">
        <v>618</v>
      </c>
      <c r="E154" s="836" t="s">
        <v>4581</v>
      </c>
      <c r="F154" s="864" t="s">
        <v>4582</v>
      </c>
      <c r="G154" s="836" t="s">
        <v>4596</v>
      </c>
      <c r="H154" s="836" t="s">
        <v>4598</v>
      </c>
      <c r="I154" s="850">
        <v>1.803999948501587</v>
      </c>
      <c r="J154" s="850">
        <v>1000</v>
      </c>
      <c r="K154" s="851">
        <v>1804</v>
      </c>
    </row>
    <row r="155" spans="1:11" ht="14.45" customHeight="1" x14ac:dyDescent="0.2">
      <c r="A155" s="832" t="s">
        <v>604</v>
      </c>
      <c r="B155" s="833" t="s">
        <v>605</v>
      </c>
      <c r="C155" s="836" t="s">
        <v>617</v>
      </c>
      <c r="D155" s="864" t="s">
        <v>618</v>
      </c>
      <c r="E155" s="836" t="s">
        <v>4599</v>
      </c>
      <c r="F155" s="864" t="s">
        <v>4600</v>
      </c>
      <c r="G155" s="836" t="s">
        <v>4601</v>
      </c>
      <c r="H155" s="836" t="s">
        <v>4602</v>
      </c>
      <c r="I155" s="850">
        <v>0.62999999523162842</v>
      </c>
      <c r="J155" s="850">
        <v>6000</v>
      </c>
      <c r="K155" s="851">
        <v>3780</v>
      </c>
    </row>
    <row r="156" spans="1:11" ht="14.45" customHeight="1" x14ac:dyDescent="0.2">
      <c r="A156" s="832" t="s">
        <v>604</v>
      </c>
      <c r="B156" s="833" t="s">
        <v>605</v>
      </c>
      <c r="C156" s="836" t="s">
        <v>617</v>
      </c>
      <c r="D156" s="864" t="s">
        <v>618</v>
      </c>
      <c r="E156" s="836" t="s">
        <v>4599</v>
      </c>
      <c r="F156" s="864" t="s">
        <v>4600</v>
      </c>
      <c r="G156" s="836" t="s">
        <v>4603</v>
      </c>
      <c r="H156" s="836" t="s">
        <v>4604</v>
      </c>
      <c r="I156" s="850">
        <v>0.62999999523162842</v>
      </c>
      <c r="J156" s="850">
        <v>13000</v>
      </c>
      <c r="K156" s="851">
        <v>8190</v>
      </c>
    </row>
    <row r="157" spans="1:11" ht="14.45" customHeight="1" x14ac:dyDescent="0.2">
      <c r="A157" s="832" t="s">
        <v>604</v>
      </c>
      <c r="B157" s="833" t="s">
        <v>605</v>
      </c>
      <c r="C157" s="836" t="s">
        <v>617</v>
      </c>
      <c r="D157" s="864" t="s">
        <v>618</v>
      </c>
      <c r="E157" s="836" t="s">
        <v>4599</v>
      </c>
      <c r="F157" s="864" t="s">
        <v>4600</v>
      </c>
      <c r="G157" s="836" t="s">
        <v>4605</v>
      </c>
      <c r="H157" s="836" t="s">
        <v>4606</v>
      </c>
      <c r="I157" s="850">
        <v>0.62999999523162842</v>
      </c>
      <c r="J157" s="850">
        <v>1700</v>
      </c>
      <c r="K157" s="851">
        <v>1070.9999847412109</v>
      </c>
    </row>
    <row r="158" spans="1:11" ht="14.45" customHeight="1" x14ac:dyDescent="0.2">
      <c r="A158" s="832" t="s">
        <v>604</v>
      </c>
      <c r="B158" s="833" t="s">
        <v>605</v>
      </c>
      <c r="C158" s="836" t="s">
        <v>617</v>
      </c>
      <c r="D158" s="864" t="s">
        <v>618</v>
      </c>
      <c r="E158" s="836" t="s">
        <v>4599</v>
      </c>
      <c r="F158" s="864" t="s">
        <v>4600</v>
      </c>
      <c r="G158" s="836" t="s">
        <v>4601</v>
      </c>
      <c r="H158" s="836" t="s">
        <v>4607</v>
      </c>
      <c r="I158" s="850">
        <v>0.62833333015441895</v>
      </c>
      <c r="J158" s="850">
        <v>7000</v>
      </c>
      <c r="K158" s="851">
        <v>4398</v>
      </c>
    </row>
    <row r="159" spans="1:11" ht="14.45" customHeight="1" x14ac:dyDescent="0.2">
      <c r="A159" s="832" t="s">
        <v>604</v>
      </c>
      <c r="B159" s="833" t="s">
        <v>605</v>
      </c>
      <c r="C159" s="836" t="s">
        <v>617</v>
      </c>
      <c r="D159" s="864" t="s">
        <v>618</v>
      </c>
      <c r="E159" s="836" t="s">
        <v>4599</v>
      </c>
      <c r="F159" s="864" t="s">
        <v>4600</v>
      </c>
      <c r="G159" s="836" t="s">
        <v>4603</v>
      </c>
      <c r="H159" s="836" t="s">
        <v>4608</v>
      </c>
      <c r="I159" s="850">
        <v>0.62666666507720947</v>
      </c>
      <c r="J159" s="850">
        <v>14600</v>
      </c>
      <c r="K159" s="851">
        <v>9152</v>
      </c>
    </row>
    <row r="160" spans="1:11" ht="14.45" customHeight="1" x14ac:dyDescent="0.2">
      <c r="A160" s="832" t="s">
        <v>604</v>
      </c>
      <c r="B160" s="833" t="s">
        <v>605</v>
      </c>
      <c r="C160" s="836" t="s">
        <v>617</v>
      </c>
      <c r="D160" s="864" t="s">
        <v>618</v>
      </c>
      <c r="E160" s="836" t="s">
        <v>4599</v>
      </c>
      <c r="F160" s="864" t="s">
        <v>4600</v>
      </c>
      <c r="G160" s="836" t="s">
        <v>4605</v>
      </c>
      <c r="H160" s="836" t="s">
        <v>4609</v>
      </c>
      <c r="I160" s="850">
        <v>0.62833333015441895</v>
      </c>
      <c r="J160" s="850">
        <v>3400</v>
      </c>
      <c r="K160" s="851">
        <v>2138.599983215332</v>
      </c>
    </row>
    <row r="161" spans="1:11" ht="14.45" customHeight="1" x14ac:dyDescent="0.2">
      <c r="A161" s="832" t="s">
        <v>604</v>
      </c>
      <c r="B161" s="833" t="s">
        <v>605</v>
      </c>
      <c r="C161" s="836" t="s">
        <v>622</v>
      </c>
      <c r="D161" s="864" t="s">
        <v>623</v>
      </c>
      <c r="E161" s="836" t="s">
        <v>4610</v>
      </c>
      <c r="F161" s="864" t="s">
        <v>4611</v>
      </c>
      <c r="G161" s="836" t="s">
        <v>4612</v>
      </c>
      <c r="H161" s="836" t="s">
        <v>4613</v>
      </c>
      <c r="I161" s="850">
        <v>147.17999267578125</v>
      </c>
      <c r="J161" s="850">
        <v>3</v>
      </c>
      <c r="K161" s="851">
        <v>441.53997802734375</v>
      </c>
    </row>
    <row r="162" spans="1:11" ht="14.45" customHeight="1" x14ac:dyDescent="0.2">
      <c r="A162" s="832" t="s">
        <v>604</v>
      </c>
      <c r="B162" s="833" t="s">
        <v>605</v>
      </c>
      <c r="C162" s="836" t="s">
        <v>622</v>
      </c>
      <c r="D162" s="864" t="s">
        <v>623</v>
      </c>
      <c r="E162" s="836" t="s">
        <v>4610</v>
      </c>
      <c r="F162" s="864" t="s">
        <v>4611</v>
      </c>
      <c r="G162" s="836" t="s">
        <v>4614</v>
      </c>
      <c r="H162" s="836" t="s">
        <v>4615</v>
      </c>
      <c r="I162" s="850">
        <v>147.17999267578125</v>
      </c>
      <c r="J162" s="850">
        <v>3</v>
      </c>
      <c r="K162" s="851">
        <v>441.53997802734375</v>
      </c>
    </row>
    <row r="163" spans="1:11" ht="14.45" customHeight="1" x14ac:dyDescent="0.2">
      <c r="A163" s="832" t="s">
        <v>604</v>
      </c>
      <c r="B163" s="833" t="s">
        <v>605</v>
      </c>
      <c r="C163" s="836" t="s">
        <v>622</v>
      </c>
      <c r="D163" s="864" t="s">
        <v>623</v>
      </c>
      <c r="E163" s="836" t="s">
        <v>4610</v>
      </c>
      <c r="F163" s="864" t="s">
        <v>4611</v>
      </c>
      <c r="G163" s="836" t="s">
        <v>4616</v>
      </c>
      <c r="H163" s="836" t="s">
        <v>4617</v>
      </c>
      <c r="I163" s="850">
        <v>141.58000183105469</v>
      </c>
      <c r="J163" s="850">
        <v>1</v>
      </c>
      <c r="K163" s="851">
        <v>141.58000183105469</v>
      </c>
    </row>
    <row r="164" spans="1:11" ht="14.45" customHeight="1" x14ac:dyDescent="0.2">
      <c r="A164" s="832" t="s">
        <v>604</v>
      </c>
      <c r="B164" s="833" t="s">
        <v>605</v>
      </c>
      <c r="C164" s="836" t="s">
        <v>622</v>
      </c>
      <c r="D164" s="864" t="s">
        <v>623</v>
      </c>
      <c r="E164" s="836" t="s">
        <v>4339</v>
      </c>
      <c r="F164" s="864" t="s">
        <v>4340</v>
      </c>
      <c r="G164" s="836" t="s">
        <v>4618</v>
      </c>
      <c r="H164" s="836" t="s">
        <v>4619</v>
      </c>
      <c r="I164" s="850">
        <v>224.74666849772134</v>
      </c>
      <c r="J164" s="850">
        <v>3</v>
      </c>
      <c r="K164" s="851">
        <v>674.24000549316406</v>
      </c>
    </row>
    <row r="165" spans="1:11" ht="14.45" customHeight="1" x14ac:dyDescent="0.2">
      <c r="A165" s="832" t="s">
        <v>604</v>
      </c>
      <c r="B165" s="833" t="s">
        <v>605</v>
      </c>
      <c r="C165" s="836" t="s">
        <v>622</v>
      </c>
      <c r="D165" s="864" t="s">
        <v>623</v>
      </c>
      <c r="E165" s="836" t="s">
        <v>4339</v>
      </c>
      <c r="F165" s="864" t="s">
        <v>4340</v>
      </c>
      <c r="G165" s="836" t="s">
        <v>4618</v>
      </c>
      <c r="H165" s="836" t="s">
        <v>4620</v>
      </c>
      <c r="I165" s="850">
        <v>224.7599983215332</v>
      </c>
      <c r="J165" s="850">
        <v>4</v>
      </c>
      <c r="K165" s="851">
        <v>899.03999328613281</v>
      </c>
    </row>
    <row r="166" spans="1:11" ht="14.45" customHeight="1" x14ac:dyDescent="0.2">
      <c r="A166" s="832" t="s">
        <v>604</v>
      </c>
      <c r="B166" s="833" t="s">
        <v>605</v>
      </c>
      <c r="C166" s="836" t="s">
        <v>622</v>
      </c>
      <c r="D166" s="864" t="s">
        <v>623</v>
      </c>
      <c r="E166" s="836" t="s">
        <v>4339</v>
      </c>
      <c r="F166" s="864" t="s">
        <v>4340</v>
      </c>
      <c r="G166" s="836" t="s">
        <v>4343</v>
      </c>
      <c r="H166" s="836" t="s">
        <v>4621</v>
      </c>
      <c r="I166" s="850">
        <v>6.2374998331069946</v>
      </c>
      <c r="J166" s="850">
        <v>90</v>
      </c>
      <c r="K166" s="851">
        <v>561.40000152587891</v>
      </c>
    </row>
    <row r="167" spans="1:11" ht="14.45" customHeight="1" x14ac:dyDescent="0.2">
      <c r="A167" s="832" t="s">
        <v>604</v>
      </c>
      <c r="B167" s="833" t="s">
        <v>605</v>
      </c>
      <c r="C167" s="836" t="s">
        <v>622</v>
      </c>
      <c r="D167" s="864" t="s">
        <v>623</v>
      </c>
      <c r="E167" s="836" t="s">
        <v>4339</v>
      </c>
      <c r="F167" s="864" t="s">
        <v>4340</v>
      </c>
      <c r="G167" s="836" t="s">
        <v>4343</v>
      </c>
      <c r="H167" s="836" t="s">
        <v>4344</v>
      </c>
      <c r="I167" s="850">
        <v>6.2466665903727217</v>
      </c>
      <c r="J167" s="850">
        <v>120</v>
      </c>
      <c r="K167" s="851">
        <v>749.5</v>
      </c>
    </row>
    <row r="168" spans="1:11" ht="14.45" customHeight="1" x14ac:dyDescent="0.2">
      <c r="A168" s="832" t="s">
        <v>604</v>
      </c>
      <c r="B168" s="833" t="s">
        <v>605</v>
      </c>
      <c r="C168" s="836" t="s">
        <v>622</v>
      </c>
      <c r="D168" s="864" t="s">
        <v>623</v>
      </c>
      <c r="E168" s="836" t="s">
        <v>4339</v>
      </c>
      <c r="F168" s="864" t="s">
        <v>4340</v>
      </c>
      <c r="G168" s="836" t="s">
        <v>4622</v>
      </c>
      <c r="H168" s="836" t="s">
        <v>4623</v>
      </c>
      <c r="I168" s="850">
        <v>9.0100002288818359</v>
      </c>
      <c r="J168" s="850">
        <v>90</v>
      </c>
      <c r="K168" s="851">
        <v>810.89997863769531</v>
      </c>
    </row>
    <row r="169" spans="1:11" ht="14.45" customHeight="1" x14ac:dyDescent="0.2">
      <c r="A169" s="832" t="s">
        <v>604</v>
      </c>
      <c r="B169" s="833" t="s">
        <v>605</v>
      </c>
      <c r="C169" s="836" t="s">
        <v>622</v>
      </c>
      <c r="D169" s="864" t="s">
        <v>623</v>
      </c>
      <c r="E169" s="836" t="s">
        <v>4339</v>
      </c>
      <c r="F169" s="864" t="s">
        <v>4340</v>
      </c>
      <c r="G169" s="836" t="s">
        <v>4622</v>
      </c>
      <c r="H169" s="836" t="s">
        <v>4624</v>
      </c>
      <c r="I169" s="850">
        <v>9.0133336385091152</v>
      </c>
      <c r="J169" s="850">
        <v>270</v>
      </c>
      <c r="K169" s="851">
        <v>2432.8999938964844</v>
      </c>
    </row>
    <row r="170" spans="1:11" ht="14.45" customHeight="1" x14ac:dyDescent="0.2">
      <c r="A170" s="832" t="s">
        <v>604</v>
      </c>
      <c r="B170" s="833" t="s">
        <v>605</v>
      </c>
      <c r="C170" s="836" t="s">
        <v>622</v>
      </c>
      <c r="D170" s="864" t="s">
        <v>623</v>
      </c>
      <c r="E170" s="836" t="s">
        <v>4339</v>
      </c>
      <c r="F170" s="864" t="s">
        <v>4340</v>
      </c>
      <c r="G170" s="836" t="s">
        <v>4625</v>
      </c>
      <c r="H170" s="836" t="s">
        <v>4626</v>
      </c>
      <c r="I170" s="850">
        <v>0.87999999523162842</v>
      </c>
      <c r="J170" s="850">
        <v>3300</v>
      </c>
      <c r="K170" s="851">
        <v>2904</v>
      </c>
    </row>
    <row r="171" spans="1:11" ht="14.45" customHeight="1" x14ac:dyDescent="0.2">
      <c r="A171" s="832" t="s">
        <v>604</v>
      </c>
      <c r="B171" s="833" t="s">
        <v>605</v>
      </c>
      <c r="C171" s="836" t="s">
        <v>622</v>
      </c>
      <c r="D171" s="864" t="s">
        <v>623</v>
      </c>
      <c r="E171" s="836" t="s">
        <v>4339</v>
      </c>
      <c r="F171" s="864" t="s">
        <v>4340</v>
      </c>
      <c r="G171" s="836" t="s">
        <v>4625</v>
      </c>
      <c r="H171" s="836" t="s">
        <v>4627</v>
      </c>
      <c r="I171" s="850">
        <v>0.87999999523162842</v>
      </c>
      <c r="J171" s="850">
        <v>5000</v>
      </c>
      <c r="K171" s="851">
        <v>4400</v>
      </c>
    </row>
    <row r="172" spans="1:11" ht="14.45" customHeight="1" x14ac:dyDescent="0.2">
      <c r="A172" s="832" t="s">
        <v>604</v>
      </c>
      <c r="B172" s="833" t="s">
        <v>605</v>
      </c>
      <c r="C172" s="836" t="s">
        <v>622</v>
      </c>
      <c r="D172" s="864" t="s">
        <v>623</v>
      </c>
      <c r="E172" s="836" t="s">
        <v>4339</v>
      </c>
      <c r="F172" s="864" t="s">
        <v>4340</v>
      </c>
      <c r="G172" s="836" t="s">
        <v>4628</v>
      </c>
      <c r="H172" s="836" t="s">
        <v>4629</v>
      </c>
      <c r="I172" s="850">
        <v>3.0142857006617954</v>
      </c>
      <c r="J172" s="850">
        <v>5920</v>
      </c>
      <c r="K172" s="851">
        <v>17831.200012207031</v>
      </c>
    </row>
    <row r="173" spans="1:11" ht="14.45" customHeight="1" x14ac:dyDescent="0.2">
      <c r="A173" s="832" t="s">
        <v>604</v>
      </c>
      <c r="B173" s="833" t="s">
        <v>605</v>
      </c>
      <c r="C173" s="836" t="s">
        <v>622</v>
      </c>
      <c r="D173" s="864" t="s">
        <v>623</v>
      </c>
      <c r="E173" s="836" t="s">
        <v>4339</v>
      </c>
      <c r="F173" s="864" t="s">
        <v>4340</v>
      </c>
      <c r="G173" s="836" t="s">
        <v>4628</v>
      </c>
      <c r="H173" s="836" t="s">
        <v>4630</v>
      </c>
      <c r="I173" s="850">
        <v>3.0149999856948853</v>
      </c>
      <c r="J173" s="850">
        <v>6012</v>
      </c>
      <c r="K173" s="851">
        <v>18136.720020294189</v>
      </c>
    </row>
    <row r="174" spans="1:11" ht="14.45" customHeight="1" x14ac:dyDescent="0.2">
      <c r="A174" s="832" t="s">
        <v>604</v>
      </c>
      <c r="B174" s="833" t="s">
        <v>605</v>
      </c>
      <c r="C174" s="836" t="s">
        <v>622</v>
      </c>
      <c r="D174" s="864" t="s">
        <v>623</v>
      </c>
      <c r="E174" s="836" t="s">
        <v>4339</v>
      </c>
      <c r="F174" s="864" t="s">
        <v>4340</v>
      </c>
      <c r="G174" s="836" t="s">
        <v>4631</v>
      </c>
      <c r="H174" s="836" t="s">
        <v>4632</v>
      </c>
      <c r="I174" s="850">
        <v>6.3299999237060547</v>
      </c>
      <c r="J174" s="850">
        <v>100</v>
      </c>
      <c r="K174" s="851">
        <v>633</v>
      </c>
    </row>
    <row r="175" spans="1:11" ht="14.45" customHeight="1" x14ac:dyDescent="0.2">
      <c r="A175" s="832" t="s">
        <v>604</v>
      </c>
      <c r="B175" s="833" t="s">
        <v>605</v>
      </c>
      <c r="C175" s="836" t="s">
        <v>622</v>
      </c>
      <c r="D175" s="864" t="s">
        <v>623</v>
      </c>
      <c r="E175" s="836" t="s">
        <v>4339</v>
      </c>
      <c r="F175" s="864" t="s">
        <v>4340</v>
      </c>
      <c r="G175" s="836" t="s">
        <v>4633</v>
      </c>
      <c r="H175" s="836" t="s">
        <v>4634</v>
      </c>
      <c r="I175" s="850">
        <v>11.359999656677246</v>
      </c>
      <c r="J175" s="850">
        <v>140</v>
      </c>
      <c r="K175" s="851">
        <v>1590.6199951171875</v>
      </c>
    </row>
    <row r="176" spans="1:11" ht="14.45" customHeight="1" x14ac:dyDescent="0.2">
      <c r="A176" s="832" t="s">
        <v>604</v>
      </c>
      <c r="B176" s="833" t="s">
        <v>605</v>
      </c>
      <c r="C176" s="836" t="s">
        <v>622</v>
      </c>
      <c r="D176" s="864" t="s">
        <v>623</v>
      </c>
      <c r="E176" s="836" t="s">
        <v>4339</v>
      </c>
      <c r="F176" s="864" t="s">
        <v>4340</v>
      </c>
      <c r="G176" s="836" t="s">
        <v>4345</v>
      </c>
      <c r="H176" s="836" t="s">
        <v>4346</v>
      </c>
      <c r="I176" s="850">
        <v>6.440000057220459</v>
      </c>
      <c r="J176" s="850">
        <v>200</v>
      </c>
      <c r="K176" s="851">
        <v>1288</v>
      </c>
    </row>
    <row r="177" spans="1:11" ht="14.45" customHeight="1" x14ac:dyDescent="0.2">
      <c r="A177" s="832" t="s">
        <v>604</v>
      </c>
      <c r="B177" s="833" t="s">
        <v>605</v>
      </c>
      <c r="C177" s="836" t="s">
        <v>622</v>
      </c>
      <c r="D177" s="864" t="s">
        <v>623</v>
      </c>
      <c r="E177" s="836" t="s">
        <v>4339</v>
      </c>
      <c r="F177" s="864" t="s">
        <v>4340</v>
      </c>
      <c r="G177" s="836" t="s">
        <v>4347</v>
      </c>
      <c r="H177" s="836" t="s">
        <v>4348</v>
      </c>
      <c r="I177" s="850">
        <v>355.35000610351563</v>
      </c>
      <c r="J177" s="850">
        <v>2</v>
      </c>
      <c r="K177" s="851">
        <v>710.70001220703125</v>
      </c>
    </row>
    <row r="178" spans="1:11" ht="14.45" customHeight="1" x14ac:dyDescent="0.2">
      <c r="A178" s="832" t="s">
        <v>604</v>
      </c>
      <c r="B178" s="833" t="s">
        <v>605</v>
      </c>
      <c r="C178" s="836" t="s">
        <v>622</v>
      </c>
      <c r="D178" s="864" t="s">
        <v>623</v>
      </c>
      <c r="E178" s="836" t="s">
        <v>4339</v>
      </c>
      <c r="F178" s="864" t="s">
        <v>4340</v>
      </c>
      <c r="G178" s="836" t="s">
        <v>4635</v>
      </c>
      <c r="H178" s="836" t="s">
        <v>4636</v>
      </c>
      <c r="I178" s="850">
        <v>20.110000610351563</v>
      </c>
      <c r="J178" s="850">
        <v>25</v>
      </c>
      <c r="K178" s="851">
        <v>502.80999755859375</v>
      </c>
    </row>
    <row r="179" spans="1:11" ht="14.45" customHeight="1" x14ac:dyDescent="0.2">
      <c r="A179" s="832" t="s">
        <v>604</v>
      </c>
      <c r="B179" s="833" t="s">
        <v>605</v>
      </c>
      <c r="C179" s="836" t="s">
        <v>622</v>
      </c>
      <c r="D179" s="864" t="s">
        <v>623</v>
      </c>
      <c r="E179" s="836" t="s">
        <v>4339</v>
      </c>
      <c r="F179" s="864" t="s">
        <v>4340</v>
      </c>
      <c r="G179" s="836" t="s">
        <v>4349</v>
      </c>
      <c r="H179" s="836" t="s">
        <v>4350</v>
      </c>
      <c r="I179" s="850">
        <v>30.176000213623048</v>
      </c>
      <c r="J179" s="850">
        <v>205</v>
      </c>
      <c r="K179" s="851">
        <v>6186.3500061035156</v>
      </c>
    </row>
    <row r="180" spans="1:11" ht="14.45" customHeight="1" x14ac:dyDescent="0.2">
      <c r="A180" s="832" t="s">
        <v>604</v>
      </c>
      <c r="B180" s="833" t="s">
        <v>605</v>
      </c>
      <c r="C180" s="836" t="s">
        <v>622</v>
      </c>
      <c r="D180" s="864" t="s">
        <v>623</v>
      </c>
      <c r="E180" s="836" t="s">
        <v>4339</v>
      </c>
      <c r="F180" s="864" t="s">
        <v>4340</v>
      </c>
      <c r="G180" s="836" t="s">
        <v>4361</v>
      </c>
      <c r="H180" s="836" t="s">
        <v>4637</v>
      </c>
      <c r="I180" s="850">
        <v>293.25</v>
      </c>
      <c r="J180" s="850">
        <v>10</v>
      </c>
      <c r="K180" s="851">
        <v>2932.5</v>
      </c>
    </row>
    <row r="181" spans="1:11" ht="14.45" customHeight="1" x14ac:dyDescent="0.2">
      <c r="A181" s="832" t="s">
        <v>604</v>
      </c>
      <c r="B181" s="833" t="s">
        <v>605</v>
      </c>
      <c r="C181" s="836" t="s">
        <v>622</v>
      </c>
      <c r="D181" s="864" t="s">
        <v>623</v>
      </c>
      <c r="E181" s="836" t="s">
        <v>4339</v>
      </c>
      <c r="F181" s="864" t="s">
        <v>4340</v>
      </c>
      <c r="G181" s="836" t="s">
        <v>4353</v>
      </c>
      <c r="H181" s="836" t="s">
        <v>4354</v>
      </c>
      <c r="I181" s="850">
        <v>322</v>
      </c>
      <c r="J181" s="850">
        <v>6</v>
      </c>
      <c r="K181" s="851">
        <v>1932</v>
      </c>
    </row>
    <row r="182" spans="1:11" ht="14.45" customHeight="1" x14ac:dyDescent="0.2">
      <c r="A182" s="832" t="s">
        <v>604</v>
      </c>
      <c r="B182" s="833" t="s">
        <v>605</v>
      </c>
      <c r="C182" s="836" t="s">
        <v>622</v>
      </c>
      <c r="D182" s="864" t="s">
        <v>623</v>
      </c>
      <c r="E182" s="836" t="s">
        <v>4339</v>
      </c>
      <c r="F182" s="864" t="s">
        <v>4340</v>
      </c>
      <c r="G182" s="836" t="s">
        <v>4638</v>
      </c>
      <c r="H182" s="836" t="s">
        <v>4639</v>
      </c>
      <c r="I182" s="850">
        <v>310.5</v>
      </c>
      <c r="J182" s="850">
        <v>5</v>
      </c>
      <c r="K182" s="851">
        <v>1552.5</v>
      </c>
    </row>
    <row r="183" spans="1:11" ht="14.45" customHeight="1" x14ac:dyDescent="0.2">
      <c r="A183" s="832" t="s">
        <v>604</v>
      </c>
      <c r="B183" s="833" t="s">
        <v>605</v>
      </c>
      <c r="C183" s="836" t="s">
        <v>622</v>
      </c>
      <c r="D183" s="864" t="s">
        <v>623</v>
      </c>
      <c r="E183" s="836" t="s">
        <v>4339</v>
      </c>
      <c r="F183" s="864" t="s">
        <v>4340</v>
      </c>
      <c r="G183" s="836" t="s">
        <v>4357</v>
      </c>
      <c r="H183" s="836" t="s">
        <v>4358</v>
      </c>
      <c r="I183" s="850">
        <v>33.799999237060547</v>
      </c>
      <c r="J183" s="850">
        <v>20</v>
      </c>
      <c r="K183" s="851">
        <v>675.969970703125</v>
      </c>
    </row>
    <row r="184" spans="1:11" ht="14.45" customHeight="1" x14ac:dyDescent="0.2">
      <c r="A184" s="832" t="s">
        <v>604</v>
      </c>
      <c r="B184" s="833" t="s">
        <v>605</v>
      </c>
      <c r="C184" s="836" t="s">
        <v>622</v>
      </c>
      <c r="D184" s="864" t="s">
        <v>623</v>
      </c>
      <c r="E184" s="836" t="s">
        <v>4339</v>
      </c>
      <c r="F184" s="864" t="s">
        <v>4340</v>
      </c>
      <c r="G184" s="836" t="s">
        <v>4640</v>
      </c>
      <c r="H184" s="836" t="s">
        <v>4641</v>
      </c>
      <c r="I184" s="850">
        <v>150.54999796549478</v>
      </c>
      <c r="J184" s="850">
        <v>14</v>
      </c>
      <c r="K184" s="851">
        <v>2220.8499755859375</v>
      </c>
    </row>
    <row r="185" spans="1:11" ht="14.45" customHeight="1" x14ac:dyDescent="0.2">
      <c r="A185" s="832" t="s">
        <v>604</v>
      </c>
      <c r="B185" s="833" t="s">
        <v>605</v>
      </c>
      <c r="C185" s="836" t="s">
        <v>622</v>
      </c>
      <c r="D185" s="864" t="s">
        <v>623</v>
      </c>
      <c r="E185" s="836" t="s">
        <v>4339</v>
      </c>
      <c r="F185" s="864" t="s">
        <v>4340</v>
      </c>
      <c r="G185" s="836" t="s">
        <v>4642</v>
      </c>
      <c r="H185" s="836" t="s">
        <v>4643</v>
      </c>
      <c r="I185" s="850">
        <v>573.8499755859375</v>
      </c>
      <c r="J185" s="850">
        <v>2</v>
      </c>
      <c r="K185" s="851">
        <v>1147.699951171875</v>
      </c>
    </row>
    <row r="186" spans="1:11" ht="14.45" customHeight="1" x14ac:dyDescent="0.2">
      <c r="A186" s="832" t="s">
        <v>604</v>
      </c>
      <c r="B186" s="833" t="s">
        <v>605</v>
      </c>
      <c r="C186" s="836" t="s">
        <v>622</v>
      </c>
      <c r="D186" s="864" t="s">
        <v>623</v>
      </c>
      <c r="E186" s="836" t="s">
        <v>4339</v>
      </c>
      <c r="F186" s="864" t="s">
        <v>4340</v>
      </c>
      <c r="G186" s="836" t="s">
        <v>4644</v>
      </c>
      <c r="H186" s="836" t="s">
        <v>4645</v>
      </c>
      <c r="I186" s="850">
        <v>309.35000610351563</v>
      </c>
      <c r="J186" s="850">
        <v>3</v>
      </c>
      <c r="K186" s="851">
        <v>928.05001831054688</v>
      </c>
    </row>
    <row r="187" spans="1:11" ht="14.45" customHeight="1" x14ac:dyDescent="0.2">
      <c r="A187" s="832" t="s">
        <v>604</v>
      </c>
      <c r="B187" s="833" t="s">
        <v>605</v>
      </c>
      <c r="C187" s="836" t="s">
        <v>622</v>
      </c>
      <c r="D187" s="864" t="s">
        <v>623</v>
      </c>
      <c r="E187" s="836" t="s">
        <v>4339</v>
      </c>
      <c r="F187" s="864" t="s">
        <v>4340</v>
      </c>
      <c r="G187" s="836" t="s">
        <v>4361</v>
      </c>
      <c r="H187" s="836" t="s">
        <v>4362</v>
      </c>
      <c r="I187" s="850">
        <v>293.25</v>
      </c>
      <c r="J187" s="850">
        <v>30</v>
      </c>
      <c r="K187" s="851">
        <v>8797.5</v>
      </c>
    </row>
    <row r="188" spans="1:11" ht="14.45" customHeight="1" x14ac:dyDescent="0.2">
      <c r="A188" s="832" t="s">
        <v>604</v>
      </c>
      <c r="B188" s="833" t="s">
        <v>605</v>
      </c>
      <c r="C188" s="836" t="s">
        <v>622</v>
      </c>
      <c r="D188" s="864" t="s">
        <v>623</v>
      </c>
      <c r="E188" s="836" t="s">
        <v>4339</v>
      </c>
      <c r="F188" s="864" t="s">
        <v>4340</v>
      </c>
      <c r="G188" s="836" t="s">
        <v>4353</v>
      </c>
      <c r="H188" s="836" t="s">
        <v>4363</v>
      </c>
      <c r="I188" s="850">
        <v>322</v>
      </c>
      <c r="J188" s="850">
        <v>12</v>
      </c>
      <c r="K188" s="851">
        <v>3864</v>
      </c>
    </row>
    <row r="189" spans="1:11" ht="14.45" customHeight="1" x14ac:dyDescent="0.2">
      <c r="A189" s="832" t="s">
        <v>604</v>
      </c>
      <c r="B189" s="833" t="s">
        <v>605</v>
      </c>
      <c r="C189" s="836" t="s">
        <v>622</v>
      </c>
      <c r="D189" s="864" t="s">
        <v>623</v>
      </c>
      <c r="E189" s="836" t="s">
        <v>4339</v>
      </c>
      <c r="F189" s="864" t="s">
        <v>4340</v>
      </c>
      <c r="G189" s="836" t="s">
        <v>4646</v>
      </c>
      <c r="H189" s="836" t="s">
        <v>4647</v>
      </c>
      <c r="I189" s="850">
        <v>8.0100002288818359</v>
      </c>
      <c r="J189" s="850">
        <v>350</v>
      </c>
      <c r="K189" s="851">
        <v>2803.5900268554688</v>
      </c>
    </row>
    <row r="190" spans="1:11" ht="14.45" customHeight="1" x14ac:dyDescent="0.2">
      <c r="A190" s="832" t="s">
        <v>604</v>
      </c>
      <c r="B190" s="833" t="s">
        <v>605</v>
      </c>
      <c r="C190" s="836" t="s">
        <v>622</v>
      </c>
      <c r="D190" s="864" t="s">
        <v>623</v>
      </c>
      <c r="E190" s="836" t="s">
        <v>4339</v>
      </c>
      <c r="F190" s="864" t="s">
        <v>4340</v>
      </c>
      <c r="G190" s="836" t="s">
        <v>4631</v>
      </c>
      <c r="H190" s="836" t="s">
        <v>4648</v>
      </c>
      <c r="I190" s="850">
        <v>6.320000171661377</v>
      </c>
      <c r="J190" s="850">
        <v>50</v>
      </c>
      <c r="K190" s="851">
        <v>316</v>
      </c>
    </row>
    <row r="191" spans="1:11" ht="14.45" customHeight="1" x14ac:dyDescent="0.2">
      <c r="A191" s="832" t="s">
        <v>604</v>
      </c>
      <c r="B191" s="833" t="s">
        <v>605</v>
      </c>
      <c r="C191" s="836" t="s">
        <v>622</v>
      </c>
      <c r="D191" s="864" t="s">
        <v>623</v>
      </c>
      <c r="E191" s="836" t="s">
        <v>4339</v>
      </c>
      <c r="F191" s="864" t="s">
        <v>4340</v>
      </c>
      <c r="G191" s="836" t="s">
        <v>4633</v>
      </c>
      <c r="H191" s="836" t="s">
        <v>4649</v>
      </c>
      <c r="I191" s="850">
        <v>11.359999656677246</v>
      </c>
      <c r="J191" s="850">
        <v>160</v>
      </c>
      <c r="K191" s="851">
        <v>1817.8799896240234</v>
      </c>
    </row>
    <row r="192" spans="1:11" ht="14.45" customHeight="1" x14ac:dyDescent="0.2">
      <c r="A192" s="832" t="s">
        <v>604</v>
      </c>
      <c r="B192" s="833" t="s">
        <v>605</v>
      </c>
      <c r="C192" s="836" t="s">
        <v>622</v>
      </c>
      <c r="D192" s="864" t="s">
        <v>623</v>
      </c>
      <c r="E192" s="836" t="s">
        <v>4339</v>
      </c>
      <c r="F192" s="864" t="s">
        <v>4340</v>
      </c>
      <c r="G192" s="836" t="s">
        <v>4345</v>
      </c>
      <c r="H192" s="836" t="s">
        <v>4366</v>
      </c>
      <c r="I192" s="850">
        <v>6.440000057220459</v>
      </c>
      <c r="J192" s="850">
        <v>100</v>
      </c>
      <c r="K192" s="851">
        <v>644</v>
      </c>
    </row>
    <row r="193" spans="1:11" ht="14.45" customHeight="1" x14ac:dyDescent="0.2">
      <c r="A193" s="832" t="s">
        <v>604</v>
      </c>
      <c r="B193" s="833" t="s">
        <v>605</v>
      </c>
      <c r="C193" s="836" t="s">
        <v>622</v>
      </c>
      <c r="D193" s="864" t="s">
        <v>623</v>
      </c>
      <c r="E193" s="836" t="s">
        <v>4339</v>
      </c>
      <c r="F193" s="864" t="s">
        <v>4340</v>
      </c>
      <c r="G193" s="836" t="s">
        <v>4347</v>
      </c>
      <c r="H193" s="836" t="s">
        <v>4650</v>
      </c>
      <c r="I193" s="850">
        <v>355.35000610351563</v>
      </c>
      <c r="J193" s="850">
        <v>1</v>
      </c>
      <c r="K193" s="851">
        <v>355.35000610351563</v>
      </c>
    </row>
    <row r="194" spans="1:11" ht="14.45" customHeight="1" x14ac:dyDescent="0.2">
      <c r="A194" s="832" t="s">
        <v>604</v>
      </c>
      <c r="B194" s="833" t="s">
        <v>605</v>
      </c>
      <c r="C194" s="836" t="s">
        <v>622</v>
      </c>
      <c r="D194" s="864" t="s">
        <v>623</v>
      </c>
      <c r="E194" s="836" t="s">
        <v>4339</v>
      </c>
      <c r="F194" s="864" t="s">
        <v>4340</v>
      </c>
      <c r="G194" s="836" t="s">
        <v>4635</v>
      </c>
      <c r="H194" s="836" t="s">
        <v>4651</v>
      </c>
      <c r="I194" s="850">
        <v>20.110000610351563</v>
      </c>
      <c r="J194" s="850">
        <v>25</v>
      </c>
      <c r="K194" s="851">
        <v>502.80999755859375</v>
      </c>
    </row>
    <row r="195" spans="1:11" ht="14.45" customHeight="1" x14ac:dyDescent="0.2">
      <c r="A195" s="832" t="s">
        <v>604</v>
      </c>
      <c r="B195" s="833" t="s">
        <v>605</v>
      </c>
      <c r="C195" s="836" t="s">
        <v>622</v>
      </c>
      <c r="D195" s="864" t="s">
        <v>623</v>
      </c>
      <c r="E195" s="836" t="s">
        <v>4339</v>
      </c>
      <c r="F195" s="864" t="s">
        <v>4340</v>
      </c>
      <c r="G195" s="836" t="s">
        <v>4349</v>
      </c>
      <c r="H195" s="836" t="s">
        <v>4367</v>
      </c>
      <c r="I195" s="850">
        <v>30.180000305175781</v>
      </c>
      <c r="J195" s="850">
        <v>275</v>
      </c>
      <c r="K195" s="851">
        <v>8299.139892578125</v>
      </c>
    </row>
    <row r="196" spans="1:11" ht="14.45" customHeight="1" x14ac:dyDescent="0.2">
      <c r="A196" s="832" t="s">
        <v>604</v>
      </c>
      <c r="B196" s="833" t="s">
        <v>605</v>
      </c>
      <c r="C196" s="836" t="s">
        <v>622</v>
      </c>
      <c r="D196" s="864" t="s">
        <v>623</v>
      </c>
      <c r="E196" s="836" t="s">
        <v>4339</v>
      </c>
      <c r="F196" s="864" t="s">
        <v>4340</v>
      </c>
      <c r="G196" s="836" t="s">
        <v>4353</v>
      </c>
      <c r="H196" s="836" t="s">
        <v>4371</v>
      </c>
      <c r="I196" s="850">
        <v>322</v>
      </c>
      <c r="J196" s="850">
        <v>12</v>
      </c>
      <c r="K196" s="851">
        <v>3864</v>
      </c>
    </row>
    <row r="197" spans="1:11" ht="14.45" customHeight="1" x14ac:dyDescent="0.2">
      <c r="A197" s="832" t="s">
        <v>604</v>
      </c>
      <c r="B197" s="833" t="s">
        <v>605</v>
      </c>
      <c r="C197" s="836" t="s">
        <v>622</v>
      </c>
      <c r="D197" s="864" t="s">
        <v>623</v>
      </c>
      <c r="E197" s="836" t="s">
        <v>4339</v>
      </c>
      <c r="F197" s="864" t="s">
        <v>4340</v>
      </c>
      <c r="G197" s="836" t="s">
        <v>4638</v>
      </c>
      <c r="H197" s="836" t="s">
        <v>4652</v>
      </c>
      <c r="I197" s="850">
        <v>207.08000183105469</v>
      </c>
      <c r="J197" s="850">
        <v>30</v>
      </c>
      <c r="K197" s="851">
        <v>6212.39990234375</v>
      </c>
    </row>
    <row r="198" spans="1:11" ht="14.45" customHeight="1" x14ac:dyDescent="0.2">
      <c r="A198" s="832" t="s">
        <v>604</v>
      </c>
      <c r="B198" s="833" t="s">
        <v>605</v>
      </c>
      <c r="C198" s="836" t="s">
        <v>622</v>
      </c>
      <c r="D198" s="864" t="s">
        <v>623</v>
      </c>
      <c r="E198" s="836" t="s">
        <v>4339</v>
      </c>
      <c r="F198" s="864" t="s">
        <v>4340</v>
      </c>
      <c r="G198" s="836" t="s">
        <v>4355</v>
      </c>
      <c r="H198" s="836" t="s">
        <v>4653</v>
      </c>
      <c r="I198" s="850">
        <v>279.91000366210938</v>
      </c>
      <c r="J198" s="850">
        <v>15</v>
      </c>
      <c r="K198" s="851">
        <v>4198.64990234375</v>
      </c>
    </row>
    <row r="199" spans="1:11" ht="14.45" customHeight="1" x14ac:dyDescent="0.2">
      <c r="A199" s="832" t="s">
        <v>604</v>
      </c>
      <c r="B199" s="833" t="s">
        <v>605</v>
      </c>
      <c r="C199" s="836" t="s">
        <v>622</v>
      </c>
      <c r="D199" s="864" t="s">
        <v>623</v>
      </c>
      <c r="E199" s="836" t="s">
        <v>4339</v>
      </c>
      <c r="F199" s="864" t="s">
        <v>4340</v>
      </c>
      <c r="G199" s="836" t="s">
        <v>4359</v>
      </c>
      <c r="H199" s="836" t="s">
        <v>4373</v>
      </c>
      <c r="I199" s="850">
        <v>38.090000152587891</v>
      </c>
      <c r="J199" s="850">
        <v>20</v>
      </c>
      <c r="K199" s="851">
        <v>761.79998779296875</v>
      </c>
    </row>
    <row r="200" spans="1:11" ht="14.45" customHeight="1" x14ac:dyDescent="0.2">
      <c r="A200" s="832" t="s">
        <v>604</v>
      </c>
      <c r="B200" s="833" t="s">
        <v>605</v>
      </c>
      <c r="C200" s="836" t="s">
        <v>622</v>
      </c>
      <c r="D200" s="864" t="s">
        <v>623</v>
      </c>
      <c r="E200" s="836" t="s">
        <v>4339</v>
      </c>
      <c r="F200" s="864" t="s">
        <v>4340</v>
      </c>
      <c r="G200" s="836" t="s">
        <v>4640</v>
      </c>
      <c r="H200" s="836" t="s">
        <v>4654</v>
      </c>
      <c r="I200" s="850">
        <v>139.17166392008463</v>
      </c>
      <c r="J200" s="850">
        <v>15</v>
      </c>
      <c r="K200" s="851">
        <v>2087.5800170898438</v>
      </c>
    </row>
    <row r="201" spans="1:11" ht="14.45" customHeight="1" x14ac:dyDescent="0.2">
      <c r="A201" s="832" t="s">
        <v>604</v>
      </c>
      <c r="B201" s="833" t="s">
        <v>605</v>
      </c>
      <c r="C201" s="836" t="s">
        <v>622</v>
      </c>
      <c r="D201" s="864" t="s">
        <v>623</v>
      </c>
      <c r="E201" s="836" t="s">
        <v>4339</v>
      </c>
      <c r="F201" s="864" t="s">
        <v>4340</v>
      </c>
      <c r="G201" s="836" t="s">
        <v>4642</v>
      </c>
      <c r="H201" s="836" t="s">
        <v>4655</v>
      </c>
      <c r="I201" s="850">
        <v>573.8499755859375</v>
      </c>
      <c r="J201" s="850">
        <v>1</v>
      </c>
      <c r="K201" s="851">
        <v>573.8499755859375</v>
      </c>
    </row>
    <row r="202" spans="1:11" ht="14.45" customHeight="1" x14ac:dyDescent="0.2">
      <c r="A202" s="832" t="s">
        <v>604</v>
      </c>
      <c r="B202" s="833" t="s">
        <v>605</v>
      </c>
      <c r="C202" s="836" t="s">
        <v>622</v>
      </c>
      <c r="D202" s="864" t="s">
        <v>623</v>
      </c>
      <c r="E202" s="836" t="s">
        <v>4339</v>
      </c>
      <c r="F202" s="864" t="s">
        <v>4340</v>
      </c>
      <c r="G202" s="836" t="s">
        <v>4644</v>
      </c>
      <c r="H202" s="836" t="s">
        <v>4656</v>
      </c>
      <c r="I202" s="850">
        <v>309.35000610351563</v>
      </c>
      <c r="J202" s="850">
        <v>1</v>
      </c>
      <c r="K202" s="851">
        <v>309.35000610351563</v>
      </c>
    </row>
    <row r="203" spans="1:11" ht="14.45" customHeight="1" x14ac:dyDescent="0.2">
      <c r="A203" s="832" t="s">
        <v>604</v>
      </c>
      <c r="B203" s="833" t="s">
        <v>605</v>
      </c>
      <c r="C203" s="836" t="s">
        <v>622</v>
      </c>
      <c r="D203" s="864" t="s">
        <v>623</v>
      </c>
      <c r="E203" s="836" t="s">
        <v>4339</v>
      </c>
      <c r="F203" s="864" t="s">
        <v>4340</v>
      </c>
      <c r="G203" s="836" t="s">
        <v>4646</v>
      </c>
      <c r="H203" s="836" t="s">
        <v>4657</v>
      </c>
      <c r="I203" s="850">
        <v>8.0100002288818359</v>
      </c>
      <c r="J203" s="850">
        <v>250</v>
      </c>
      <c r="K203" s="851">
        <v>2002.5399780273438</v>
      </c>
    </row>
    <row r="204" spans="1:11" ht="14.45" customHeight="1" x14ac:dyDescent="0.2">
      <c r="A204" s="832" t="s">
        <v>604</v>
      </c>
      <c r="B204" s="833" t="s">
        <v>605</v>
      </c>
      <c r="C204" s="836" t="s">
        <v>622</v>
      </c>
      <c r="D204" s="864" t="s">
        <v>623</v>
      </c>
      <c r="E204" s="836" t="s">
        <v>4339</v>
      </c>
      <c r="F204" s="864" t="s">
        <v>4340</v>
      </c>
      <c r="G204" s="836" t="s">
        <v>4658</v>
      </c>
      <c r="H204" s="836" t="s">
        <v>4659</v>
      </c>
      <c r="I204" s="850">
        <v>10.119999885559082</v>
      </c>
      <c r="J204" s="850">
        <v>60</v>
      </c>
      <c r="K204" s="851">
        <v>607.20001220703125</v>
      </c>
    </row>
    <row r="205" spans="1:11" ht="14.45" customHeight="1" x14ac:dyDescent="0.2">
      <c r="A205" s="832" t="s">
        <v>604</v>
      </c>
      <c r="B205" s="833" t="s">
        <v>605</v>
      </c>
      <c r="C205" s="836" t="s">
        <v>622</v>
      </c>
      <c r="D205" s="864" t="s">
        <v>623</v>
      </c>
      <c r="E205" s="836" t="s">
        <v>4339</v>
      </c>
      <c r="F205" s="864" t="s">
        <v>4340</v>
      </c>
      <c r="G205" s="836" t="s">
        <v>4374</v>
      </c>
      <c r="H205" s="836" t="s">
        <v>4375</v>
      </c>
      <c r="I205" s="850">
        <v>0.85333335399627686</v>
      </c>
      <c r="J205" s="850">
        <v>2200</v>
      </c>
      <c r="K205" s="851">
        <v>1876</v>
      </c>
    </row>
    <row r="206" spans="1:11" ht="14.45" customHeight="1" x14ac:dyDescent="0.2">
      <c r="A206" s="832" t="s">
        <v>604</v>
      </c>
      <c r="B206" s="833" t="s">
        <v>605</v>
      </c>
      <c r="C206" s="836" t="s">
        <v>622</v>
      </c>
      <c r="D206" s="864" t="s">
        <v>623</v>
      </c>
      <c r="E206" s="836" t="s">
        <v>4339</v>
      </c>
      <c r="F206" s="864" t="s">
        <v>4340</v>
      </c>
      <c r="G206" s="836" t="s">
        <v>4376</v>
      </c>
      <c r="H206" s="836" t="s">
        <v>4377</v>
      </c>
      <c r="I206" s="850">
        <v>1.5174999833106995</v>
      </c>
      <c r="J206" s="850">
        <v>450</v>
      </c>
      <c r="K206" s="851">
        <v>683.5</v>
      </c>
    </row>
    <row r="207" spans="1:11" ht="14.45" customHeight="1" x14ac:dyDescent="0.2">
      <c r="A207" s="832" t="s">
        <v>604</v>
      </c>
      <c r="B207" s="833" t="s">
        <v>605</v>
      </c>
      <c r="C207" s="836" t="s">
        <v>622</v>
      </c>
      <c r="D207" s="864" t="s">
        <v>623</v>
      </c>
      <c r="E207" s="836" t="s">
        <v>4339</v>
      </c>
      <c r="F207" s="864" t="s">
        <v>4340</v>
      </c>
      <c r="G207" s="836" t="s">
        <v>4660</v>
      </c>
      <c r="H207" s="836" t="s">
        <v>4661</v>
      </c>
      <c r="I207" s="850">
        <v>2.0649999380111694</v>
      </c>
      <c r="J207" s="850">
        <v>100</v>
      </c>
      <c r="K207" s="851">
        <v>206.5</v>
      </c>
    </row>
    <row r="208" spans="1:11" ht="14.45" customHeight="1" x14ac:dyDescent="0.2">
      <c r="A208" s="832" t="s">
        <v>604</v>
      </c>
      <c r="B208" s="833" t="s">
        <v>605</v>
      </c>
      <c r="C208" s="836" t="s">
        <v>622</v>
      </c>
      <c r="D208" s="864" t="s">
        <v>623</v>
      </c>
      <c r="E208" s="836" t="s">
        <v>4339</v>
      </c>
      <c r="F208" s="864" t="s">
        <v>4340</v>
      </c>
      <c r="G208" s="836" t="s">
        <v>4662</v>
      </c>
      <c r="H208" s="836" t="s">
        <v>4663</v>
      </c>
      <c r="I208" s="850">
        <v>3.3599998950958252</v>
      </c>
      <c r="J208" s="850">
        <v>100</v>
      </c>
      <c r="K208" s="851">
        <v>336</v>
      </c>
    </row>
    <row r="209" spans="1:11" ht="14.45" customHeight="1" x14ac:dyDescent="0.2">
      <c r="A209" s="832" t="s">
        <v>604</v>
      </c>
      <c r="B209" s="833" t="s">
        <v>605</v>
      </c>
      <c r="C209" s="836" t="s">
        <v>622</v>
      </c>
      <c r="D209" s="864" t="s">
        <v>623</v>
      </c>
      <c r="E209" s="836" t="s">
        <v>4339</v>
      </c>
      <c r="F209" s="864" t="s">
        <v>4340</v>
      </c>
      <c r="G209" s="836" t="s">
        <v>4382</v>
      </c>
      <c r="H209" s="836" t="s">
        <v>4664</v>
      </c>
      <c r="I209" s="850">
        <v>46.316000366210936</v>
      </c>
      <c r="J209" s="850">
        <v>58</v>
      </c>
      <c r="K209" s="851">
        <v>2686.2600402832031</v>
      </c>
    </row>
    <row r="210" spans="1:11" ht="14.45" customHeight="1" x14ac:dyDescent="0.2">
      <c r="A210" s="832" t="s">
        <v>604</v>
      </c>
      <c r="B210" s="833" t="s">
        <v>605</v>
      </c>
      <c r="C210" s="836" t="s">
        <v>622</v>
      </c>
      <c r="D210" s="864" t="s">
        <v>623</v>
      </c>
      <c r="E210" s="836" t="s">
        <v>4339</v>
      </c>
      <c r="F210" s="864" t="s">
        <v>4340</v>
      </c>
      <c r="G210" s="836" t="s">
        <v>4665</v>
      </c>
      <c r="H210" s="836" t="s">
        <v>4666</v>
      </c>
      <c r="I210" s="850">
        <v>111.31999969482422</v>
      </c>
      <c r="J210" s="850">
        <v>12</v>
      </c>
      <c r="K210" s="851">
        <v>1335.8399658203125</v>
      </c>
    </row>
    <row r="211" spans="1:11" ht="14.45" customHeight="1" x14ac:dyDescent="0.2">
      <c r="A211" s="832" t="s">
        <v>604</v>
      </c>
      <c r="B211" s="833" t="s">
        <v>605</v>
      </c>
      <c r="C211" s="836" t="s">
        <v>622</v>
      </c>
      <c r="D211" s="864" t="s">
        <v>623</v>
      </c>
      <c r="E211" s="836" t="s">
        <v>4339</v>
      </c>
      <c r="F211" s="864" t="s">
        <v>4340</v>
      </c>
      <c r="G211" s="836" t="s">
        <v>4667</v>
      </c>
      <c r="H211" s="836" t="s">
        <v>4668</v>
      </c>
      <c r="I211" s="850">
        <v>8.3949999809265137</v>
      </c>
      <c r="J211" s="850">
        <v>36</v>
      </c>
      <c r="K211" s="851">
        <v>302.28000640869141</v>
      </c>
    </row>
    <row r="212" spans="1:11" ht="14.45" customHeight="1" x14ac:dyDescent="0.2">
      <c r="A212" s="832" t="s">
        <v>604</v>
      </c>
      <c r="B212" s="833" t="s">
        <v>605</v>
      </c>
      <c r="C212" s="836" t="s">
        <v>622</v>
      </c>
      <c r="D212" s="864" t="s">
        <v>623</v>
      </c>
      <c r="E212" s="836" t="s">
        <v>4339</v>
      </c>
      <c r="F212" s="864" t="s">
        <v>4340</v>
      </c>
      <c r="G212" s="836" t="s">
        <v>4378</v>
      </c>
      <c r="H212" s="836" t="s">
        <v>4379</v>
      </c>
      <c r="I212" s="850">
        <v>13.079999923706055</v>
      </c>
      <c r="J212" s="850">
        <v>24</v>
      </c>
      <c r="K212" s="851">
        <v>313.92001342773438</v>
      </c>
    </row>
    <row r="213" spans="1:11" ht="14.45" customHeight="1" x14ac:dyDescent="0.2">
      <c r="A213" s="832" t="s">
        <v>604</v>
      </c>
      <c r="B213" s="833" t="s">
        <v>605</v>
      </c>
      <c r="C213" s="836" t="s">
        <v>622</v>
      </c>
      <c r="D213" s="864" t="s">
        <v>623</v>
      </c>
      <c r="E213" s="836" t="s">
        <v>4339</v>
      </c>
      <c r="F213" s="864" t="s">
        <v>4340</v>
      </c>
      <c r="G213" s="836" t="s">
        <v>4669</v>
      </c>
      <c r="H213" s="836" t="s">
        <v>4670</v>
      </c>
      <c r="I213" s="850">
        <v>18.961665789286297</v>
      </c>
      <c r="J213" s="850">
        <v>120</v>
      </c>
      <c r="K213" s="851">
        <v>2275.5199737548828</v>
      </c>
    </row>
    <row r="214" spans="1:11" ht="14.45" customHeight="1" x14ac:dyDescent="0.2">
      <c r="A214" s="832" t="s">
        <v>604</v>
      </c>
      <c r="B214" s="833" t="s">
        <v>605</v>
      </c>
      <c r="C214" s="836" t="s">
        <v>622</v>
      </c>
      <c r="D214" s="864" t="s">
        <v>623</v>
      </c>
      <c r="E214" s="836" t="s">
        <v>4339</v>
      </c>
      <c r="F214" s="864" t="s">
        <v>4340</v>
      </c>
      <c r="G214" s="836" t="s">
        <v>4374</v>
      </c>
      <c r="H214" s="836" t="s">
        <v>4380</v>
      </c>
      <c r="I214" s="850">
        <v>0.85571430410657612</v>
      </c>
      <c r="J214" s="850">
        <v>2261</v>
      </c>
      <c r="K214" s="851">
        <v>1933.5599975585938</v>
      </c>
    </row>
    <row r="215" spans="1:11" ht="14.45" customHeight="1" x14ac:dyDescent="0.2">
      <c r="A215" s="832" t="s">
        <v>604</v>
      </c>
      <c r="B215" s="833" t="s">
        <v>605</v>
      </c>
      <c r="C215" s="836" t="s">
        <v>622</v>
      </c>
      <c r="D215" s="864" t="s">
        <v>623</v>
      </c>
      <c r="E215" s="836" t="s">
        <v>4339</v>
      </c>
      <c r="F215" s="864" t="s">
        <v>4340</v>
      </c>
      <c r="G215" s="836" t="s">
        <v>4376</v>
      </c>
      <c r="H215" s="836" t="s">
        <v>4381</v>
      </c>
      <c r="I215" s="850">
        <v>1.5179999828338624</v>
      </c>
      <c r="J215" s="850">
        <v>699</v>
      </c>
      <c r="K215" s="851">
        <v>1059.7000122070313</v>
      </c>
    </row>
    <row r="216" spans="1:11" ht="14.45" customHeight="1" x14ac:dyDescent="0.2">
      <c r="A216" s="832" t="s">
        <v>604</v>
      </c>
      <c r="B216" s="833" t="s">
        <v>605</v>
      </c>
      <c r="C216" s="836" t="s">
        <v>622</v>
      </c>
      <c r="D216" s="864" t="s">
        <v>623</v>
      </c>
      <c r="E216" s="836" t="s">
        <v>4339</v>
      </c>
      <c r="F216" s="864" t="s">
        <v>4340</v>
      </c>
      <c r="G216" s="836" t="s">
        <v>4660</v>
      </c>
      <c r="H216" s="836" t="s">
        <v>4671</v>
      </c>
      <c r="I216" s="850">
        <v>2.0699999332427979</v>
      </c>
      <c r="J216" s="850">
        <v>100</v>
      </c>
      <c r="K216" s="851">
        <v>207</v>
      </c>
    </row>
    <row r="217" spans="1:11" ht="14.45" customHeight="1" x14ac:dyDescent="0.2">
      <c r="A217" s="832" t="s">
        <v>604</v>
      </c>
      <c r="B217" s="833" t="s">
        <v>605</v>
      </c>
      <c r="C217" s="836" t="s">
        <v>622</v>
      </c>
      <c r="D217" s="864" t="s">
        <v>623</v>
      </c>
      <c r="E217" s="836" t="s">
        <v>4339</v>
      </c>
      <c r="F217" s="864" t="s">
        <v>4340</v>
      </c>
      <c r="G217" s="836" t="s">
        <v>4662</v>
      </c>
      <c r="H217" s="836" t="s">
        <v>4672</v>
      </c>
      <c r="I217" s="850">
        <v>3.3649998903274536</v>
      </c>
      <c r="J217" s="850">
        <v>75</v>
      </c>
      <c r="K217" s="851">
        <v>252.25</v>
      </c>
    </row>
    <row r="218" spans="1:11" ht="14.45" customHeight="1" x14ac:dyDescent="0.2">
      <c r="A218" s="832" t="s">
        <v>604</v>
      </c>
      <c r="B218" s="833" t="s">
        <v>605</v>
      </c>
      <c r="C218" s="836" t="s">
        <v>622</v>
      </c>
      <c r="D218" s="864" t="s">
        <v>623</v>
      </c>
      <c r="E218" s="836" t="s">
        <v>4339</v>
      </c>
      <c r="F218" s="864" t="s">
        <v>4340</v>
      </c>
      <c r="G218" s="836" t="s">
        <v>4382</v>
      </c>
      <c r="H218" s="836" t="s">
        <v>4383</v>
      </c>
      <c r="I218" s="850">
        <v>46.319999694824219</v>
      </c>
      <c r="J218" s="850">
        <v>46</v>
      </c>
      <c r="K218" s="851">
        <v>2130.7200927734375</v>
      </c>
    </row>
    <row r="219" spans="1:11" ht="14.45" customHeight="1" x14ac:dyDescent="0.2">
      <c r="A219" s="832" t="s">
        <v>604</v>
      </c>
      <c r="B219" s="833" t="s">
        <v>605</v>
      </c>
      <c r="C219" s="836" t="s">
        <v>622</v>
      </c>
      <c r="D219" s="864" t="s">
        <v>623</v>
      </c>
      <c r="E219" s="836" t="s">
        <v>4339</v>
      </c>
      <c r="F219" s="864" t="s">
        <v>4340</v>
      </c>
      <c r="G219" s="836" t="s">
        <v>4673</v>
      </c>
      <c r="H219" s="836" t="s">
        <v>4674</v>
      </c>
      <c r="I219" s="850">
        <v>0.37999999523162842</v>
      </c>
      <c r="J219" s="850">
        <v>25</v>
      </c>
      <c r="K219" s="851">
        <v>9.5</v>
      </c>
    </row>
    <row r="220" spans="1:11" ht="14.45" customHeight="1" x14ac:dyDescent="0.2">
      <c r="A220" s="832" t="s">
        <v>604</v>
      </c>
      <c r="B220" s="833" t="s">
        <v>605</v>
      </c>
      <c r="C220" s="836" t="s">
        <v>622</v>
      </c>
      <c r="D220" s="864" t="s">
        <v>623</v>
      </c>
      <c r="E220" s="836" t="s">
        <v>4339</v>
      </c>
      <c r="F220" s="864" t="s">
        <v>4340</v>
      </c>
      <c r="G220" s="836" t="s">
        <v>4665</v>
      </c>
      <c r="H220" s="836" t="s">
        <v>4675</v>
      </c>
      <c r="I220" s="850">
        <v>111.31999969482422</v>
      </c>
      <c r="J220" s="850">
        <v>12</v>
      </c>
      <c r="K220" s="851">
        <v>1335.8399658203125</v>
      </c>
    </row>
    <row r="221" spans="1:11" ht="14.45" customHeight="1" x14ac:dyDescent="0.2">
      <c r="A221" s="832" t="s">
        <v>604</v>
      </c>
      <c r="B221" s="833" t="s">
        <v>605</v>
      </c>
      <c r="C221" s="836" t="s">
        <v>622</v>
      </c>
      <c r="D221" s="864" t="s">
        <v>623</v>
      </c>
      <c r="E221" s="836" t="s">
        <v>4339</v>
      </c>
      <c r="F221" s="864" t="s">
        <v>4340</v>
      </c>
      <c r="G221" s="836" t="s">
        <v>4667</v>
      </c>
      <c r="H221" s="836" t="s">
        <v>4676</v>
      </c>
      <c r="I221" s="850">
        <v>8.3900003433227539</v>
      </c>
      <c r="J221" s="850">
        <v>36</v>
      </c>
      <c r="K221" s="851">
        <v>302.04000091552734</v>
      </c>
    </row>
    <row r="222" spans="1:11" ht="14.45" customHeight="1" x14ac:dyDescent="0.2">
      <c r="A222" s="832" t="s">
        <v>604</v>
      </c>
      <c r="B222" s="833" t="s">
        <v>605</v>
      </c>
      <c r="C222" s="836" t="s">
        <v>622</v>
      </c>
      <c r="D222" s="864" t="s">
        <v>623</v>
      </c>
      <c r="E222" s="836" t="s">
        <v>4339</v>
      </c>
      <c r="F222" s="864" t="s">
        <v>4340</v>
      </c>
      <c r="G222" s="836" t="s">
        <v>4669</v>
      </c>
      <c r="H222" s="836" t="s">
        <v>4677</v>
      </c>
      <c r="I222" s="850">
        <v>18.962499141693115</v>
      </c>
      <c r="J222" s="850">
        <v>72</v>
      </c>
      <c r="K222" s="851">
        <v>1365.5499877929688</v>
      </c>
    </row>
    <row r="223" spans="1:11" ht="14.45" customHeight="1" x14ac:dyDescent="0.2">
      <c r="A223" s="832" t="s">
        <v>604</v>
      </c>
      <c r="B223" s="833" t="s">
        <v>605</v>
      </c>
      <c r="C223" s="836" t="s">
        <v>622</v>
      </c>
      <c r="D223" s="864" t="s">
        <v>623</v>
      </c>
      <c r="E223" s="836" t="s">
        <v>4339</v>
      </c>
      <c r="F223" s="864" t="s">
        <v>4340</v>
      </c>
      <c r="G223" s="836" t="s">
        <v>4678</v>
      </c>
      <c r="H223" s="836" t="s">
        <v>4679</v>
      </c>
      <c r="I223" s="850">
        <v>13.229999542236328</v>
      </c>
      <c r="J223" s="850">
        <v>800</v>
      </c>
      <c r="K223" s="851">
        <v>10581</v>
      </c>
    </row>
    <row r="224" spans="1:11" ht="14.45" customHeight="1" x14ac:dyDescent="0.2">
      <c r="A224" s="832" t="s">
        <v>604</v>
      </c>
      <c r="B224" s="833" t="s">
        <v>605</v>
      </c>
      <c r="C224" s="836" t="s">
        <v>622</v>
      </c>
      <c r="D224" s="864" t="s">
        <v>623</v>
      </c>
      <c r="E224" s="836" t="s">
        <v>4339</v>
      </c>
      <c r="F224" s="864" t="s">
        <v>4340</v>
      </c>
      <c r="G224" s="836" t="s">
        <v>4680</v>
      </c>
      <c r="H224" s="836" t="s">
        <v>4681</v>
      </c>
      <c r="I224" s="850">
        <v>15.760000228881836</v>
      </c>
      <c r="J224" s="850">
        <v>800</v>
      </c>
      <c r="K224" s="851">
        <v>12604</v>
      </c>
    </row>
    <row r="225" spans="1:11" ht="14.45" customHeight="1" x14ac:dyDescent="0.2">
      <c r="A225" s="832" t="s">
        <v>604</v>
      </c>
      <c r="B225" s="833" t="s">
        <v>605</v>
      </c>
      <c r="C225" s="836" t="s">
        <v>622</v>
      </c>
      <c r="D225" s="864" t="s">
        <v>623</v>
      </c>
      <c r="E225" s="836" t="s">
        <v>4339</v>
      </c>
      <c r="F225" s="864" t="s">
        <v>4340</v>
      </c>
      <c r="G225" s="836" t="s">
        <v>4678</v>
      </c>
      <c r="H225" s="836" t="s">
        <v>4682</v>
      </c>
      <c r="I225" s="850">
        <v>13.229999542236328</v>
      </c>
      <c r="J225" s="850">
        <v>1000</v>
      </c>
      <c r="K225" s="851">
        <v>13225</v>
      </c>
    </row>
    <row r="226" spans="1:11" ht="14.45" customHeight="1" x14ac:dyDescent="0.2">
      <c r="A226" s="832" t="s">
        <v>604</v>
      </c>
      <c r="B226" s="833" t="s">
        <v>605</v>
      </c>
      <c r="C226" s="836" t="s">
        <v>622</v>
      </c>
      <c r="D226" s="864" t="s">
        <v>623</v>
      </c>
      <c r="E226" s="836" t="s">
        <v>4339</v>
      </c>
      <c r="F226" s="864" t="s">
        <v>4340</v>
      </c>
      <c r="G226" s="836" t="s">
        <v>4680</v>
      </c>
      <c r="H226" s="836" t="s">
        <v>4683</v>
      </c>
      <c r="I226" s="850">
        <v>15.760000228881836</v>
      </c>
      <c r="J226" s="850">
        <v>1400</v>
      </c>
      <c r="K226" s="851">
        <v>22058.5</v>
      </c>
    </row>
    <row r="227" spans="1:11" ht="14.45" customHeight="1" x14ac:dyDescent="0.2">
      <c r="A227" s="832" t="s">
        <v>604</v>
      </c>
      <c r="B227" s="833" t="s">
        <v>605</v>
      </c>
      <c r="C227" s="836" t="s">
        <v>622</v>
      </c>
      <c r="D227" s="864" t="s">
        <v>623</v>
      </c>
      <c r="E227" s="836" t="s">
        <v>4339</v>
      </c>
      <c r="F227" s="864" t="s">
        <v>4340</v>
      </c>
      <c r="G227" s="836" t="s">
        <v>4388</v>
      </c>
      <c r="H227" s="836" t="s">
        <v>4389</v>
      </c>
      <c r="I227" s="850">
        <v>2.5049999952316284</v>
      </c>
      <c r="J227" s="850">
        <v>80</v>
      </c>
      <c r="K227" s="851">
        <v>200.40000152587891</v>
      </c>
    </row>
    <row r="228" spans="1:11" ht="14.45" customHeight="1" x14ac:dyDescent="0.2">
      <c r="A228" s="832" t="s">
        <v>604</v>
      </c>
      <c r="B228" s="833" t="s">
        <v>605</v>
      </c>
      <c r="C228" s="836" t="s">
        <v>622</v>
      </c>
      <c r="D228" s="864" t="s">
        <v>623</v>
      </c>
      <c r="E228" s="836" t="s">
        <v>4339</v>
      </c>
      <c r="F228" s="864" t="s">
        <v>4340</v>
      </c>
      <c r="G228" s="836" t="s">
        <v>4684</v>
      </c>
      <c r="H228" s="836" t="s">
        <v>4685</v>
      </c>
      <c r="I228" s="850">
        <v>2.1800000667572021</v>
      </c>
      <c r="J228" s="850">
        <v>30</v>
      </c>
      <c r="K228" s="851">
        <v>65.399997711181641</v>
      </c>
    </row>
    <row r="229" spans="1:11" ht="14.45" customHeight="1" x14ac:dyDescent="0.2">
      <c r="A229" s="832" t="s">
        <v>604</v>
      </c>
      <c r="B229" s="833" t="s">
        <v>605</v>
      </c>
      <c r="C229" s="836" t="s">
        <v>622</v>
      </c>
      <c r="D229" s="864" t="s">
        <v>623</v>
      </c>
      <c r="E229" s="836" t="s">
        <v>4339</v>
      </c>
      <c r="F229" s="864" t="s">
        <v>4340</v>
      </c>
      <c r="G229" s="836" t="s">
        <v>4396</v>
      </c>
      <c r="H229" s="836" t="s">
        <v>4397</v>
      </c>
      <c r="I229" s="850">
        <v>2.872499942779541</v>
      </c>
      <c r="J229" s="850">
        <v>100</v>
      </c>
      <c r="K229" s="851">
        <v>287.30000305175781</v>
      </c>
    </row>
    <row r="230" spans="1:11" ht="14.45" customHeight="1" x14ac:dyDescent="0.2">
      <c r="A230" s="832" t="s">
        <v>604</v>
      </c>
      <c r="B230" s="833" t="s">
        <v>605</v>
      </c>
      <c r="C230" s="836" t="s">
        <v>622</v>
      </c>
      <c r="D230" s="864" t="s">
        <v>623</v>
      </c>
      <c r="E230" s="836" t="s">
        <v>4339</v>
      </c>
      <c r="F230" s="864" t="s">
        <v>4340</v>
      </c>
      <c r="G230" s="836" t="s">
        <v>4686</v>
      </c>
      <c r="H230" s="836" t="s">
        <v>4687</v>
      </c>
      <c r="I230" s="850">
        <v>3.559999942779541</v>
      </c>
      <c r="J230" s="850">
        <v>120</v>
      </c>
      <c r="K230" s="851">
        <v>427.20000457763672</v>
      </c>
    </row>
    <row r="231" spans="1:11" ht="14.45" customHeight="1" x14ac:dyDescent="0.2">
      <c r="A231" s="832" t="s">
        <v>604</v>
      </c>
      <c r="B231" s="833" t="s">
        <v>605</v>
      </c>
      <c r="C231" s="836" t="s">
        <v>622</v>
      </c>
      <c r="D231" s="864" t="s">
        <v>623</v>
      </c>
      <c r="E231" s="836" t="s">
        <v>4339</v>
      </c>
      <c r="F231" s="864" t="s">
        <v>4340</v>
      </c>
      <c r="G231" s="836" t="s">
        <v>4684</v>
      </c>
      <c r="H231" s="836" t="s">
        <v>4688</v>
      </c>
      <c r="I231" s="850">
        <v>2.190000057220459</v>
      </c>
      <c r="J231" s="850">
        <v>30</v>
      </c>
      <c r="K231" s="851">
        <v>65.69999885559082</v>
      </c>
    </row>
    <row r="232" spans="1:11" ht="14.45" customHeight="1" x14ac:dyDescent="0.2">
      <c r="A232" s="832" t="s">
        <v>604</v>
      </c>
      <c r="B232" s="833" t="s">
        <v>605</v>
      </c>
      <c r="C232" s="836" t="s">
        <v>622</v>
      </c>
      <c r="D232" s="864" t="s">
        <v>623</v>
      </c>
      <c r="E232" s="836" t="s">
        <v>4339</v>
      </c>
      <c r="F232" s="864" t="s">
        <v>4340</v>
      </c>
      <c r="G232" s="836" t="s">
        <v>4396</v>
      </c>
      <c r="H232" s="836" t="s">
        <v>4689</v>
      </c>
      <c r="I232" s="850">
        <v>2.8760000228881837</v>
      </c>
      <c r="J232" s="850">
        <v>170</v>
      </c>
      <c r="K232" s="851">
        <v>488.79999542236328</v>
      </c>
    </row>
    <row r="233" spans="1:11" ht="14.45" customHeight="1" x14ac:dyDescent="0.2">
      <c r="A233" s="832" t="s">
        <v>604</v>
      </c>
      <c r="B233" s="833" t="s">
        <v>605</v>
      </c>
      <c r="C233" s="836" t="s">
        <v>622</v>
      </c>
      <c r="D233" s="864" t="s">
        <v>623</v>
      </c>
      <c r="E233" s="836" t="s">
        <v>4339</v>
      </c>
      <c r="F233" s="864" t="s">
        <v>4340</v>
      </c>
      <c r="G233" s="836" t="s">
        <v>4686</v>
      </c>
      <c r="H233" s="836" t="s">
        <v>4690</v>
      </c>
      <c r="I233" s="850">
        <v>3.5679999351501466</v>
      </c>
      <c r="J233" s="850">
        <v>180</v>
      </c>
      <c r="K233" s="851">
        <v>642.09999847412109</v>
      </c>
    </row>
    <row r="234" spans="1:11" ht="14.45" customHeight="1" x14ac:dyDescent="0.2">
      <c r="A234" s="832" t="s">
        <v>604</v>
      </c>
      <c r="B234" s="833" t="s">
        <v>605</v>
      </c>
      <c r="C234" s="836" t="s">
        <v>622</v>
      </c>
      <c r="D234" s="864" t="s">
        <v>623</v>
      </c>
      <c r="E234" s="836" t="s">
        <v>4339</v>
      </c>
      <c r="F234" s="864" t="s">
        <v>4340</v>
      </c>
      <c r="G234" s="836" t="s">
        <v>4691</v>
      </c>
      <c r="H234" s="836" t="s">
        <v>4692</v>
      </c>
      <c r="I234" s="850">
        <v>4.309999942779541</v>
      </c>
      <c r="J234" s="850">
        <v>10</v>
      </c>
      <c r="K234" s="851">
        <v>43.099998474121094</v>
      </c>
    </row>
    <row r="235" spans="1:11" ht="14.45" customHeight="1" x14ac:dyDescent="0.2">
      <c r="A235" s="832" t="s">
        <v>604</v>
      </c>
      <c r="B235" s="833" t="s">
        <v>605</v>
      </c>
      <c r="C235" s="836" t="s">
        <v>622</v>
      </c>
      <c r="D235" s="864" t="s">
        <v>623</v>
      </c>
      <c r="E235" s="836" t="s">
        <v>4339</v>
      </c>
      <c r="F235" s="864" t="s">
        <v>4340</v>
      </c>
      <c r="G235" s="836" t="s">
        <v>4693</v>
      </c>
      <c r="H235" s="836" t="s">
        <v>4694</v>
      </c>
      <c r="I235" s="850">
        <v>7.0799999237060547</v>
      </c>
      <c r="J235" s="850">
        <v>1</v>
      </c>
      <c r="K235" s="851">
        <v>7.0799999237060547</v>
      </c>
    </row>
    <row r="236" spans="1:11" ht="14.45" customHeight="1" x14ac:dyDescent="0.2">
      <c r="A236" s="832" t="s">
        <v>604</v>
      </c>
      <c r="B236" s="833" t="s">
        <v>605</v>
      </c>
      <c r="C236" s="836" t="s">
        <v>622</v>
      </c>
      <c r="D236" s="864" t="s">
        <v>623</v>
      </c>
      <c r="E236" s="836" t="s">
        <v>4339</v>
      </c>
      <c r="F236" s="864" t="s">
        <v>4340</v>
      </c>
      <c r="G236" s="836" t="s">
        <v>4695</v>
      </c>
      <c r="H236" s="836" t="s">
        <v>4696</v>
      </c>
      <c r="I236" s="850">
        <v>8.3400001525878906</v>
      </c>
      <c r="J236" s="850">
        <v>1</v>
      </c>
      <c r="K236" s="851">
        <v>8.3400001525878906</v>
      </c>
    </row>
    <row r="237" spans="1:11" ht="14.45" customHeight="1" x14ac:dyDescent="0.2">
      <c r="A237" s="832" t="s">
        <v>604</v>
      </c>
      <c r="B237" s="833" t="s">
        <v>605</v>
      </c>
      <c r="C237" s="836" t="s">
        <v>622</v>
      </c>
      <c r="D237" s="864" t="s">
        <v>623</v>
      </c>
      <c r="E237" s="836" t="s">
        <v>4339</v>
      </c>
      <c r="F237" s="864" t="s">
        <v>4340</v>
      </c>
      <c r="G237" s="836" t="s">
        <v>4697</v>
      </c>
      <c r="H237" s="836" t="s">
        <v>4698</v>
      </c>
      <c r="I237" s="850">
        <v>9.5900001525878906</v>
      </c>
      <c r="J237" s="850">
        <v>1</v>
      </c>
      <c r="K237" s="851">
        <v>9.5900001525878906</v>
      </c>
    </row>
    <row r="238" spans="1:11" ht="14.45" customHeight="1" x14ac:dyDescent="0.2">
      <c r="A238" s="832" t="s">
        <v>604</v>
      </c>
      <c r="B238" s="833" t="s">
        <v>605</v>
      </c>
      <c r="C238" s="836" t="s">
        <v>622</v>
      </c>
      <c r="D238" s="864" t="s">
        <v>623</v>
      </c>
      <c r="E238" s="836" t="s">
        <v>4339</v>
      </c>
      <c r="F238" s="864" t="s">
        <v>4340</v>
      </c>
      <c r="G238" s="836" t="s">
        <v>4398</v>
      </c>
      <c r="H238" s="836" t="s">
        <v>4399</v>
      </c>
      <c r="I238" s="850">
        <v>16.100000381469727</v>
      </c>
      <c r="J238" s="850">
        <v>15</v>
      </c>
      <c r="K238" s="851">
        <v>241.5</v>
      </c>
    </row>
    <row r="239" spans="1:11" ht="14.45" customHeight="1" x14ac:dyDescent="0.2">
      <c r="A239" s="832" t="s">
        <v>604</v>
      </c>
      <c r="B239" s="833" t="s">
        <v>605</v>
      </c>
      <c r="C239" s="836" t="s">
        <v>622</v>
      </c>
      <c r="D239" s="864" t="s">
        <v>623</v>
      </c>
      <c r="E239" s="836" t="s">
        <v>4339</v>
      </c>
      <c r="F239" s="864" t="s">
        <v>4340</v>
      </c>
      <c r="G239" s="836" t="s">
        <v>4400</v>
      </c>
      <c r="H239" s="836" t="s">
        <v>4401</v>
      </c>
      <c r="I239" s="850">
        <v>12.649999618530273</v>
      </c>
      <c r="J239" s="850">
        <v>90</v>
      </c>
      <c r="K239" s="851">
        <v>1138.5</v>
      </c>
    </row>
    <row r="240" spans="1:11" ht="14.45" customHeight="1" x14ac:dyDescent="0.2">
      <c r="A240" s="832" t="s">
        <v>604</v>
      </c>
      <c r="B240" s="833" t="s">
        <v>605</v>
      </c>
      <c r="C240" s="836" t="s">
        <v>622</v>
      </c>
      <c r="D240" s="864" t="s">
        <v>623</v>
      </c>
      <c r="E240" s="836" t="s">
        <v>4339</v>
      </c>
      <c r="F240" s="864" t="s">
        <v>4340</v>
      </c>
      <c r="G240" s="836" t="s">
        <v>4398</v>
      </c>
      <c r="H240" s="836" t="s">
        <v>4402</v>
      </c>
      <c r="I240" s="850">
        <v>16.100000381469727</v>
      </c>
      <c r="J240" s="850">
        <v>30</v>
      </c>
      <c r="K240" s="851">
        <v>483</v>
      </c>
    </row>
    <row r="241" spans="1:11" ht="14.45" customHeight="1" x14ac:dyDescent="0.2">
      <c r="A241" s="832" t="s">
        <v>604</v>
      </c>
      <c r="B241" s="833" t="s">
        <v>605</v>
      </c>
      <c r="C241" s="836" t="s">
        <v>622</v>
      </c>
      <c r="D241" s="864" t="s">
        <v>623</v>
      </c>
      <c r="E241" s="836" t="s">
        <v>4339</v>
      </c>
      <c r="F241" s="864" t="s">
        <v>4340</v>
      </c>
      <c r="G241" s="836" t="s">
        <v>4400</v>
      </c>
      <c r="H241" s="836" t="s">
        <v>4403</v>
      </c>
      <c r="I241" s="850">
        <v>12.649999618530273</v>
      </c>
      <c r="J241" s="850">
        <v>60</v>
      </c>
      <c r="K241" s="851">
        <v>759</v>
      </c>
    </row>
    <row r="242" spans="1:11" ht="14.45" customHeight="1" x14ac:dyDescent="0.2">
      <c r="A242" s="832" t="s">
        <v>604</v>
      </c>
      <c r="B242" s="833" t="s">
        <v>605</v>
      </c>
      <c r="C242" s="836" t="s">
        <v>622</v>
      </c>
      <c r="D242" s="864" t="s">
        <v>623</v>
      </c>
      <c r="E242" s="836" t="s">
        <v>4339</v>
      </c>
      <c r="F242" s="864" t="s">
        <v>4340</v>
      </c>
      <c r="G242" s="836" t="s">
        <v>4699</v>
      </c>
      <c r="H242" s="836" t="s">
        <v>4700</v>
      </c>
      <c r="I242" s="850">
        <v>13.033333142598471</v>
      </c>
      <c r="J242" s="850">
        <v>150</v>
      </c>
      <c r="K242" s="851">
        <v>1955.1000366210938</v>
      </c>
    </row>
    <row r="243" spans="1:11" ht="14.45" customHeight="1" x14ac:dyDescent="0.2">
      <c r="A243" s="832" t="s">
        <v>604</v>
      </c>
      <c r="B243" s="833" t="s">
        <v>605</v>
      </c>
      <c r="C243" s="836" t="s">
        <v>622</v>
      </c>
      <c r="D243" s="864" t="s">
        <v>623</v>
      </c>
      <c r="E243" s="836" t="s">
        <v>4339</v>
      </c>
      <c r="F243" s="864" t="s">
        <v>4340</v>
      </c>
      <c r="G243" s="836" t="s">
        <v>4658</v>
      </c>
      <c r="H243" s="836" t="s">
        <v>4701</v>
      </c>
      <c r="I243" s="850">
        <v>10.119999885559082</v>
      </c>
      <c r="J243" s="850">
        <v>48</v>
      </c>
      <c r="K243" s="851">
        <v>485.760009765625</v>
      </c>
    </row>
    <row r="244" spans="1:11" ht="14.45" customHeight="1" x14ac:dyDescent="0.2">
      <c r="A244" s="832" t="s">
        <v>604</v>
      </c>
      <c r="B244" s="833" t="s">
        <v>605</v>
      </c>
      <c r="C244" s="836" t="s">
        <v>622</v>
      </c>
      <c r="D244" s="864" t="s">
        <v>623</v>
      </c>
      <c r="E244" s="836" t="s">
        <v>4339</v>
      </c>
      <c r="F244" s="864" t="s">
        <v>4340</v>
      </c>
      <c r="G244" s="836" t="s">
        <v>4414</v>
      </c>
      <c r="H244" s="836" t="s">
        <v>4415</v>
      </c>
      <c r="I244" s="850">
        <v>0.66833335161209106</v>
      </c>
      <c r="J244" s="850">
        <v>9000</v>
      </c>
      <c r="K244" s="851">
        <v>6020</v>
      </c>
    </row>
    <row r="245" spans="1:11" ht="14.45" customHeight="1" x14ac:dyDescent="0.2">
      <c r="A245" s="832" t="s">
        <v>604</v>
      </c>
      <c r="B245" s="833" t="s">
        <v>605</v>
      </c>
      <c r="C245" s="836" t="s">
        <v>622</v>
      </c>
      <c r="D245" s="864" t="s">
        <v>623</v>
      </c>
      <c r="E245" s="836" t="s">
        <v>4339</v>
      </c>
      <c r="F245" s="864" t="s">
        <v>4340</v>
      </c>
      <c r="G245" s="836" t="s">
        <v>4414</v>
      </c>
      <c r="H245" s="836" t="s">
        <v>4416</v>
      </c>
      <c r="I245" s="850">
        <v>0.66833335161209106</v>
      </c>
      <c r="J245" s="850">
        <v>11000</v>
      </c>
      <c r="K245" s="851">
        <v>7350</v>
      </c>
    </row>
    <row r="246" spans="1:11" ht="14.45" customHeight="1" x14ac:dyDescent="0.2">
      <c r="A246" s="832" t="s">
        <v>604</v>
      </c>
      <c r="B246" s="833" t="s">
        <v>605</v>
      </c>
      <c r="C246" s="836" t="s">
        <v>622</v>
      </c>
      <c r="D246" s="864" t="s">
        <v>623</v>
      </c>
      <c r="E246" s="836" t="s">
        <v>4339</v>
      </c>
      <c r="F246" s="864" t="s">
        <v>4340</v>
      </c>
      <c r="G246" s="836" t="s">
        <v>4702</v>
      </c>
      <c r="H246" s="836" t="s">
        <v>4703</v>
      </c>
      <c r="I246" s="850">
        <v>30.5</v>
      </c>
      <c r="J246" s="850">
        <v>1</v>
      </c>
      <c r="K246" s="851">
        <v>30.5</v>
      </c>
    </row>
    <row r="247" spans="1:11" ht="14.45" customHeight="1" x14ac:dyDescent="0.2">
      <c r="A247" s="832" t="s">
        <v>604</v>
      </c>
      <c r="B247" s="833" t="s">
        <v>605</v>
      </c>
      <c r="C247" s="836" t="s">
        <v>622</v>
      </c>
      <c r="D247" s="864" t="s">
        <v>623</v>
      </c>
      <c r="E247" s="836" t="s">
        <v>4339</v>
      </c>
      <c r="F247" s="864" t="s">
        <v>4340</v>
      </c>
      <c r="G247" s="836" t="s">
        <v>4419</v>
      </c>
      <c r="H247" s="836" t="s">
        <v>4420</v>
      </c>
      <c r="I247" s="850">
        <v>260.29666137695313</v>
      </c>
      <c r="J247" s="850">
        <v>3</v>
      </c>
      <c r="K247" s="851">
        <v>780.88998413085938</v>
      </c>
    </row>
    <row r="248" spans="1:11" ht="14.45" customHeight="1" x14ac:dyDescent="0.2">
      <c r="A248" s="832" t="s">
        <v>604</v>
      </c>
      <c r="B248" s="833" t="s">
        <v>605</v>
      </c>
      <c r="C248" s="836" t="s">
        <v>622</v>
      </c>
      <c r="D248" s="864" t="s">
        <v>623</v>
      </c>
      <c r="E248" s="836" t="s">
        <v>4339</v>
      </c>
      <c r="F248" s="864" t="s">
        <v>4340</v>
      </c>
      <c r="G248" s="836" t="s">
        <v>4419</v>
      </c>
      <c r="H248" s="836" t="s">
        <v>4421</v>
      </c>
      <c r="I248" s="850">
        <v>260.29998779296875</v>
      </c>
      <c r="J248" s="850">
        <v>3</v>
      </c>
      <c r="K248" s="851">
        <v>780.89996337890625</v>
      </c>
    </row>
    <row r="249" spans="1:11" ht="14.45" customHeight="1" x14ac:dyDescent="0.2">
      <c r="A249" s="832" t="s">
        <v>604</v>
      </c>
      <c r="B249" s="833" t="s">
        <v>605</v>
      </c>
      <c r="C249" s="836" t="s">
        <v>622</v>
      </c>
      <c r="D249" s="864" t="s">
        <v>623</v>
      </c>
      <c r="E249" s="836" t="s">
        <v>4422</v>
      </c>
      <c r="F249" s="864" t="s">
        <v>4423</v>
      </c>
      <c r="G249" s="836" t="s">
        <v>4424</v>
      </c>
      <c r="H249" s="836" t="s">
        <v>4425</v>
      </c>
      <c r="I249" s="850">
        <v>4.809999942779541</v>
      </c>
      <c r="J249" s="850">
        <v>30</v>
      </c>
      <c r="K249" s="851">
        <v>144.30000305175781</v>
      </c>
    </row>
    <row r="250" spans="1:11" ht="14.45" customHeight="1" x14ac:dyDescent="0.2">
      <c r="A250" s="832" t="s">
        <v>604</v>
      </c>
      <c r="B250" s="833" t="s">
        <v>605</v>
      </c>
      <c r="C250" s="836" t="s">
        <v>622</v>
      </c>
      <c r="D250" s="864" t="s">
        <v>623</v>
      </c>
      <c r="E250" s="836" t="s">
        <v>4422</v>
      </c>
      <c r="F250" s="864" t="s">
        <v>4423</v>
      </c>
      <c r="G250" s="836" t="s">
        <v>4426</v>
      </c>
      <c r="H250" s="836" t="s">
        <v>4427</v>
      </c>
      <c r="I250" s="850">
        <v>7.4999998323619366E-3</v>
      </c>
      <c r="J250" s="850">
        <v>160</v>
      </c>
      <c r="K250" s="851">
        <v>1.300000011920929</v>
      </c>
    </row>
    <row r="251" spans="1:11" ht="14.45" customHeight="1" x14ac:dyDescent="0.2">
      <c r="A251" s="832" t="s">
        <v>604</v>
      </c>
      <c r="B251" s="833" t="s">
        <v>605</v>
      </c>
      <c r="C251" s="836" t="s">
        <v>622</v>
      </c>
      <c r="D251" s="864" t="s">
        <v>623</v>
      </c>
      <c r="E251" s="836" t="s">
        <v>4422</v>
      </c>
      <c r="F251" s="864" t="s">
        <v>4423</v>
      </c>
      <c r="G251" s="836" t="s">
        <v>4428</v>
      </c>
      <c r="H251" s="836" t="s">
        <v>4429</v>
      </c>
      <c r="I251" s="850">
        <v>6.0500001907348633</v>
      </c>
      <c r="J251" s="850">
        <v>70</v>
      </c>
      <c r="K251" s="851">
        <v>423.5</v>
      </c>
    </row>
    <row r="252" spans="1:11" ht="14.45" customHeight="1" x14ac:dyDescent="0.2">
      <c r="A252" s="832" t="s">
        <v>604</v>
      </c>
      <c r="B252" s="833" t="s">
        <v>605</v>
      </c>
      <c r="C252" s="836" t="s">
        <v>622</v>
      </c>
      <c r="D252" s="864" t="s">
        <v>623</v>
      </c>
      <c r="E252" s="836" t="s">
        <v>4422</v>
      </c>
      <c r="F252" s="864" t="s">
        <v>4423</v>
      </c>
      <c r="G252" s="836" t="s">
        <v>4424</v>
      </c>
      <c r="H252" s="836" t="s">
        <v>4704</v>
      </c>
      <c r="I252" s="850">
        <v>4.809999942779541</v>
      </c>
      <c r="J252" s="850">
        <v>20</v>
      </c>
      <c r="K252" s="851">
        <v>96.199996948242188</v>
      </c>
    </row>
    <row r="253" spans="1:11" ht="14.45" customHeight="1" x14ac:dyDescent="0.2">
      <c r="A253" s="832" t="s">
        <v>604</v>
      </c>
      <c r="B253" s="833" t="s">
        <v>605</v>
      </c>
      <c r="C253" s="836" t="s">
        <v>622</v>
      </c>
      <c r="D253" s="864" t="s">
        <v>623</v>
      </c>
      <c r="E253" s="836" t="s">
        <v>4422</v>
      </c>
      <c r="F253" s="864" t="s">
        <v>4423</v>
      </c>
      <c r="G253" s="836" t="s">
        <v>4426</v>
      </c>
      <c r="H253" s="836" t="s">
        <v>4430</v>
      </c>
      <c r="I253" s="850">
        <v>1.5999999642372132E-2</v>
      </c>
      <c r="J253" s="850">
        <v>190</v>
      </c>
      <c r="K253" s="851">
        <v>2.9000000655651093</v>
      </c>
    </row>
    <row r="254" spans="1:11" ht="14.45" customHeight="1" x14ac:dyDescent="0.2">
      <c r="A254" s="832" t="s">
        <v>604</v>
      </c>
      <c r="B254" s="833" t="s">
        <v>605</v>
      </c>
      <c r="C254" s="836" t="s">
        <v>622</v>
      </c>
      <c r="D254" s="864" t="s">
        <v>623</v>
      </c>
      <c r="E254" s="836" t="s">
        <v>4422</v>
      </c>
      <c r="F254" s="864" t="s">
        <v>4423</v>
      </c>
      <c r="G254" s="836" t="s">
        <v>4428</v>
      </c>
      <c r="H254" s="836" t="s">
        <v>4431</v>
      </c>
      <c r="I254" s="850">
        <v>6.0500001907348633</v>
      </c>
      <c r="J254" s="850">
        <v>60</v>
      </c>
      <c r="K254" s="851">
        <v>363</v>
      </c>
    </row>
    <row r="255" spans="1:11" ht="14.45" customHeight="1" x14ac:dyDescent="0.2">
      <c r="A255" s="832" t="s">
        <v>604</v>
      </c>
      <c r="B255" s="833" t="s">
        <v>605</v>
      </c>
      <c r="C255" s="836" t="s">
        <v>622</v>
      </c>
      <c r="D255" s="864" t="s">
        <v>623</v>
      </c>
      <c r="E255" s="836" t="s">
        <v>4422</v>
      </c>
      <c r="F255" s="864" t="s">
        <v>4423</v>
      </c>
      <c r="G255" s="836" t="s">
        <v>4432</v>
      </c>
      <c r="H255" s="836" t="s">
        <v>4433</v>
      </c>
      <c r="I255" s="850">
        <v>11.140000343322754</v>
      </c>
      <c r="J255" s="850">
        <v>125</v>
      </c>
      <c r="K255" s="851">
        <v>1392.5000152587891</v>
      </c>
    </row>
    <row r="256" spans="1:11" ht="14.45" customHeight="1" x14ac:dyDescent="0.2">
      <c r="A256" s="832" t="s">
        <v>604</v>
      </c>
      <c r="B256" s="833" t="s">
        <v>605</v>
      </c>
      <c r="C256" s="836" t="s">
        <v>622</v>
      </c>
      <c r="D256" s="864" t="s">
        <v>623</v>
      </c>
      <c r="E256" s="836" t="s">
        <v>4422</v>
      </c>
      <c r="F256" s="864" t="s">
        <v>4423</v>
      </c>
      <c r="G256" s="836" t="s">
        <v>4432</v>
      </c>
      <c r="H256" s="836" t="s">
        <v>4705</v>
      </c>
      <c r="I256" s="850">
        <v>11.140000343322754</v>
      </c>
      <c r="J256" s="850">
        <v>140</v>
      </c>
      <c r="K256" s="851">
        <v>1559.6000213623047</v>
      </c>
    </row>
    <row r="257" spans="1:11" ht="14.45" customHeight="1" x14ac:dyDescent="0.2">
      <c r="A257" s="832" t="s">
        <v>604</v>
      </c>
      <c r="B257" s="833" t="s">
        <v>605</v>
      </c>
      <c r="C257" s="836" t="s">
        <v>622</v>
      </c>
      <c r="D257" s="864" t="s">
        <v>623</v>
      </c>
      <c r="E257" s="836" t="s">
        <v>4422</v>
      </c>
      <c r="F257" s="864" t="s">
        <v>4423</v>
      </c>
      <c r="G257" s="836" t="s">
        <v>4436</v>
      </c>
      <c r="H257" s="836" t="s">
        <v>4437</v>
      </c>
      <c r="I257" s="850">
        <v>3.4883333444595337</v>
      </c>
      <c r="J257" s="850">
        <v>820</v>
      </c>
      <c r="K257" s="851">
        <v>2860.2999877929688</v>
      </c>
    </row>
    <row r="258" spans="1:11" ht="14.45" customHeight="1" x14ac:dyDescent="0.2">
      <c r="A258" s="832" t="s">
        <v>604</v>
      </c>
      <c r="B258" s="833" t="s">
        <v>605</v>
      </c>
      <c r="C258" s="836" t="s">
        <v>622</v>
      </c>
      <c r="D258" s="864" t="s">
        <v>623</v>
      </c>
      <c r="E258" s="836" t="s">
        <v>4422</v>
      </c>
      <c r="F258" s="864" t="s">
        <v>4423</v>
      </c>
      <c r="G258" s="836" t="s">
        <v>4436</v>
      </c>
      <c r="H258" s="836" t="s">
        <v>4438</v>
      </c>
      <c r="I258" s="850">
        <v>3.4200000762939453</v>
      </c>
      <c r="J258" s="850">
        <v>640</v>
      </c>
      <c r="K258" s="851">
        <v>2183.9999389648438</v>
      </c>
    </row>
    <row r="259" spans="1:11" ht="14.45" customHeight="1" x14ac:dyDescent="0.2">
      <c r="A259" s="832" t="s">
        <v>604</v>
      </c>
      <c r="B259" s="833" t="s">
        <v>605</v>
      </c>
      <c r="C259" s="836" t="s">
        <v>622</v>
      </c>
      <c r="D259" s="864" t="s">
        <v>623</v>
      </c>
      <c r="E259" s="836" t="s">
        <v>4422</v>
      </c>
      <c r="F259" s="864" t="s">
        <v>4423</v>
      </c>
      <c r="G259" s="836" t="s">
        <v>4443</v>
      </c>
      <c r="H259" s="836" t="s">
        <v>4444</v>
      </c>
      <c r="I259" s="850">
        <v>17.981666247049969</v>
      </c>
      <c r="J259" s="850">
        <v>550</v>
      </c>
      <c r="K259" s="851">
        <v>9890</v>
      </c>
    </row>
    <row r="260" spans="1:11" ht="14.45" customHeight="1" x14ac:dyDescent="0.2">
      <c r="A260" s="832" t="s">
        <v>604</v>
      </c>
      <c r="B260" s="833" t="s">
        <v>605</v>
      </c>
      <c r="C260" s="836" t="s">
        <v>622</v>
      </c>
      <c r="D260" s="864" t="s">
        <v>623</v>
      </c>
      <c r="E260" s="836" t="s">
        <v>4422</v>
      </c>
      <c r="F260" s="864" t="s">
        <v>4423</v>
      </c>
      <c r="G260" s="836" t="s">
        <v>4443</v>
      </c>
      <c r="H260" s="836" t="s">
        <v>4445</v>
      </c>
      <c r="I260" s="850">
        <v>17.981666247049969</v>
      </c>
      <c r="J260" s="850">
        <v>600</v>
      </c>
      <c r="K260" s="851">
        <v>10789</v>
      </c>
    </row>
    <row r="261" spans="1:11" ht="14.45" customHeight="1" x14ac:dyDescent="0.2">
      <c r="A261" s="832" t="s">
        <v>604</v>
      </c>
      <c r="B261" s="833" t="s">
        <v>605</v>
      </c>
      <c r="C261" s="836" t="s">
        <v>622</v>
      </c>
      <c r="D261" s="864" t="s">
        <v>623</v>
      </c>
      <c r="E261" s="836" t="s">
        <v>4422</v>
      </c>
      <c r="F261" s="864" t="s">
        <v>4423</v>
      </c>
      <c r="G261" s="836" t="s">
        <v>4446</v>
      </c>
      <c r="H261" s="836" t="s">
        <v>4447</v>
      </c>
      <c r="I261" s="850">
        <v>17.979999542236328</v>
      </c>
      <c r="J261" s="850">
        <v>150</v>
      </c>
      <c r="K261" s="851">
        <v>2697</v>
      </c>
    </row>
    <row r="262" spans="1:11" ht="14.45" customHeight="1" x14ac:dyDescent="0.2">
      <c r="A262" s="832" t="s">
        <v>604</v>
      </c>
      <c r="B262" s="833" t="s">
        <v>605</v>
      </c>
      <c r="C262" s="836" t="s">
        <v>622</v>
      </c>
      <c r="D262" s="864" t="s">
        <v>623</v>
      </c>
      <c r="E262" s="836" t="s">
        <v>4422</v>
      </c>
      <c r="F262" s="864" t="s">
        <v>4423</v>
      </c>
      <c r="G262" s="836" t="s">
        <v>4446</v>
      </c>
      <c r="H262" s="836" t="s">
        <v>4448</v>
      </c>
      <c r="I262" s="850">
        <v>17.984999656677246</v>
      </c>
      <c r="J262" s="850">
        <v>200</v>
      </c>
      <c r="K262" s="851">
        <v>3597</v>
      </c>
    </row>
    <row r="263" spans="1:11" ht="14.45" customHeight="1" x14ac:dyDescent="0.2">
      <c r="A263" s="832" t="s">
        <v>604</v>
      </c>
      <c r="B263" s="833" t="s">
        <v>605</v>
      </c>
      <c r="C263" s="836" t="s">
        <v>622</v>
      </c>
      <c r="D263" s="864" t="s">
        <v>623</v>
      </c>
      <c r="E263" s="836" t="s">
        <v>4422</v>
      </c>
      <c r="F263" s="864" t="s">
        <v>4423</v>
      </c>
      <c r="G263" s="836" t="s">
        <v>4449</v>
      </c>
      <c r="H263" s="836" t="s">
        <v>4706</v>
      </c>
      <c r="I263" s="850">
        <v>1.7999999523162842</v>
      </c>
      <c r="J263" s="850">
        <v>20</v>
      </c>
      <c r="K263" s="851">
        <v>36</v>
      </c>
    </row>
    <row r="264" spans="1:11" ht="14.45" customHeight="1" x14ac:dyDescent="0.2">
      <c r="A264" s="832" t="s">
        <v>604</v>
      </c>
      <c r="B264" s="833" t="s">
        <v>605</v>
      </c>
      <c r="C264" s="836" t="s">
        <v>622</v>
      </c>
      <c r="D264" s="864" t="s">
        <v>623</v>
      </c>
      <c r="E264" s="836" t="s">
        <v>4422</v>
      </c>
      <c r="F264" s="864" t="s">
        <v>4423</v>
      </c>
      <c r="G264" s="836" t="s">
        <v>4449</v>
      </c>
      <c r="H264" s="836" t="s">
        <v>4450</v>
      </c>
      <c r="I264" s="850">
        <v>1.809999942779541</v>
      </c>
      <c r="J264" s="850">
        <v>30</v>
      </c>
      <c r="K264" s="851">
        <v>54.30000114440918</v>
      </c>
    </row>
    <row r="265" spans="1:11" ht="14.45" customHeight="1" x14ac:dyDescent="0.2">
      <c r="A265" s="832" t="s">
        <v>604</v>
      </c>
      <c r="B265" s="833" t="s">
        <v>605</v>
      </c>
      <c r="C265" s="836" t="s">
        <v>622</v>
      </c>
      <c r="D265" s="864" t="s">
        <v>623</v>
      </c>
      <c r="E265" s="836" t="s">
        <v>4422</v>
      </c>
      <c r="F265" s="864" t="s">
        <v>4423</v>
      </c>
      <c r="G265" s="836" t="s">
        <v>4451</v>
      </c>
      <c r="H265" s="836" t="s">
        <v>4452</v>
      </c>
      <c r="I265" s="850">
        <v>13.202499866485596</v>
      </c>
      <c r="J265" s="850">
        <v>60</v>
      </c>
      <c r="K265" s="851">
        <v>792.20001220703125</v>
      </c>
    </row>
    <row r="266" spans="1:11" ht="14.45" customHeight="1" x14ac:dyDescent="0.2">
      <c r="A266" s="832" t="s">
        <v>604</v>
      </c>
      <c r="B266" s="833" t="s">
        <v>605</v>
      </c>
      <c r="C266" s="836" t="s">
        <v>622</v>
      </c>
      <c r="D266" s="864" t="s">
        <v>623</v>
      </c>
      <c r="E266" s="836" t="s">
        <v>4422</v>
      </c>
      <c r="F266" s="864" t="s">
        <v>4423</v>
      </c>
      <c r="G266" s="836" t="s">
        <v>4453</v>
      </c>
      <c r="H266" s="836" t="s">
        <v>4454</v>
      </c>
      <c r="I266" s="850">
        <v>13.199999809265137</v>
      </c>
      <c r="J266" s="850">
        <v>40</v>
      </c>
      <c r="K266" s="851">
        <v>528</v>
      </c>
    </row>
    <row r="267" spans="1:11" ht="14.45" customHeight="1" x14ac:dyDescent="0.2">
      <c r="A267" s="832" t="s">
        <v>604</v>
      </c>
      <c r="B267" s="833" t="s">
        <v>605</v>
      </c>
      <c r="C267" s="836" t="s">
        <v>622</v>
      </c>
      <c r="D267" s="864" t="s">
        <v>623</v>
      </c>
      <c r="E267" s="836" t="s">
        <v>4422</v>
      </c>
      <c r="F267" s="864" t="s">
        <v>4423</v>
      </c>
      <c r="G267" s="836" t="s">
        <v>4453</v>
      </c>
      <c r="H267" s="836" t="s">
        <v>4458</v>
      </c>
      <c r="I267" s="850">
        <v>13.199999809265137</v>
      </c>
      <c r="J267" s="850">
        <v>10</v>
      </c>
      <c r="K267" s="851">
        <v>132</v>
      </c>
    </row>
    <row r="268" spans="1:11" ht="14.45" customHeight="1" x14ac:dyDescent="0.2">
      <c r="A268" s="832" t="s">
        <v>604</v>
      </c>
      <c r="B268" s="833" t="s">
        <v>605</v>
      </c>
      <c r="C268" s="836" t="s">
        <v>622</v>
      </c>
      <c r="D268" s="864" t="s">
        <v>623</v>
      </c>
      <c r="E268" s="836" t="s">
        <v>4422</v>
      </c>
      <c r="F268" s="864" t="s">
        <v>4423</v>
      </c>
      <c r="G268" s="836" t="s">
        <v>4467</v>
      </c>
      <c r="H268" s="836" t="s">
        <v>4468</v>
      </c>
      <c r="I268" s="850">
        <v>7.8650000095367432</v>
      </c>
      <c r="J268" s="850">
        <v>1000</v>
      </c>
      <c r="K268" s="851">
        <v>7865</v>
      </c>
    </row>
    <row r="269" spans="1:11" ht="14.45" customHeight="1" x14ac:dyDescent="0.2">
      <c r="A269" s="832" t="s">
        <v>604</v>
      </c>
      <c r="B269" s="833" t="s">
        <v>605</v>
      </c>
      <c r="C269" s="836" t="s">
        <v>622</v>
      </c>
      <c r="D269" s="864" t="s">
        <v>623</v>
      </c>
      <c r="E269" s="836" t="s">
        <v>4422</v>
      </c>
      <c r="F269" s="864" t="s">
        <v>4423</v>
      </c>
      <c r="G269" s="836" t="s">
        <v>4467</v>
      </c>
      <c r="H269" s="836" t="s">
        <v>4469</v>
      </c>
      <c r="I269" s="850">
        <v>8.8439999580383297</v>
      </c>
      <c r="J269" s="850">
        <v>800</v>
      </c>
      <c r="K269" s="851">
        <v>7106</v>
      </c>
    </row>
    <row r="270" spans="1:11" ht="14.45" customHeight="1" x14ac:dyDescent="0.2">
      <c r="A270" s="832" t="s">
        <v>604</v>
      </c>
      <c r="B270" s="833" t="s">
        <v>605</v>
      </c>
      <c r="C270" s="836" t="s">
        <v>622</v>
      </c>
      <c r="D270" s="864" t="s">
        <v>623</v>
      </c>
      <c r="E270" s="836" t="s">
        <v>4422</v>
      </c>
      <c r="F270" s="864" t="s">
        <v>4423</v>
      </c>
      <c r="G270" s="836" t="s">
        <v>4707</v>
      </c>
      <c r="H270" s="836" t="s">
        <v>4708</v>
      </c>
      <c r="I270" s="850">
        <v>2.1800000667572021</v>
      </c>
      <c r="J270" s="850">
        <v>5</v>
      </c>
      <c r="K270" s="851">
        <v>10.899999618530273</v>
      </c>
    </row>
    <row r="271" spans="1:11" ht="14.45" customHeight="1" x14ac:dyDescent="0.2">
      <c r="A271" s="832" t="s">
        <v>604</v>
      </c>
      <c r="B271" s="833" t="s">
        <v>605</v>
      </c>
      <c r="C271" s="836" t="s">
        <v>622</v>
      </c>
      <c r="D271" s="864" t="s">
        <v>623</v>
      </c>
      <c r="E271" s="836" t="s">
        <v>4422</v>
      </c>
      <c r="F271" s="864" t="s">
        <v>4423</v>
      </c>
      <c r="G271" s="836" t="s">
        <v>4470</v>
      </c>
      <c r="H271" s="836" t="s">
        <v>4471</v>
      </c>
      <c r="I271" s="850">
        <v>35.090000152587891</v>
      </c>
      <c r="J271" s="850">
        <v>3</v>
      </c>
      <c r="K271" s="851">
        <v>105.26999664306641</v>
      </c>
    </row>
    <row r="272" spans="1:11" ht="14.45" customHeight="1" x14ac:dyDescent="0.2">
      <c r="A272" s="832" t="s">
        <v>604</v>
      </c>
      <c r="B272" s="833" t="s">
        <v>605</v>
      </c>
      <c r="C272" s="836" t="s">
        <v>622</v>
      </c>
      <c r="D272" s="864" t="s">
        <v>623</v>
      </c>
      <c r="E272" s="836" t="s">
        <v>4422</v>
      </c>
      <c r="F272" s="864" t="s">
        <v>4423</v>
      </c>
      <c r="G272" s="836" t="s">
        <v>4709</v>
      </c>
      <c r="H272" s="836" t="s">
        <v>4710</v>
      </c>
      <c r="I272" s="850">
        <v>32.310001373291016</v>
      </c>
      <c r="J272" s="850">
        <v>150</v>
      </c>
      <c r="K272" s="851">
        <v>4846.5</v>
      </c>
    </row>
    <row r="273" spans="1:11" ht="14.45" customHeight="1" x14ac:dyDescent="0.2">
      <c r="A273" s="832" t="s">
        <v>604</v>
      </c>
      <c r="B273" s="833" t="s">
        <v>605</v>
      </c>
      <c r="C273" s="836" t="s">
        <v>622</v>
      </c>
      <c r="D273" s="864" t="s">
        <v>623</v>
      </c>
      <c r="E273" s="836" t="s">
        <v>4422</v>
      </c>
      <c r="F273" s="864" t="s">
        <v>4423</v>
      </c>
      <c r="G273" s="836" t="s">
        <v>4709</v>
      </c>
      <c r="H273" s="836" t="s">
        <v>4711</v>
      </c>
      <c r="I273" s="850">
        <v>32.310001373291016</v>
      </c>
      <c r="J273" s="850">
        <v>105</v>
      </c>
      <c r="K273" s="851">
        <v>3392.449951171875</v>
      </c>
    </row>
    <row r="274" spans="1:11" ht="14.45" customHeight="1" x14ac:dyDescent="0.2">
      <c r="A274" s="832" t="s">
        <v>604</v>
      </c>
      <c r="B274" s="833" t="s">
        <v>605</v>
      </c>
      <c r="C274" s="836" t="s">
        <v>622</v>
      </c>
      <c r="D274" s="864" t="s">
        <v>623</v>
      </c>
      <c r="E274" s="836" t="s">
        <v>4422</v>
      </c>
      <c r="F274" s="864" t="s">
        <v>4423</v>
      </c>
      <c r="G274" s="836" t="s">
        <v>4472</v>
      </c>
      <c r="H274" s="836" t="s">
        <v>4473</v>
      </c>
      <c r="I274" s="850">
        <v>2.4625000357627869</v>
      </c>
      <c r="J274" s="850">
        <v>400</v>
      </c>
      <c r="K274" s="851">
        <v>985</v>
      </c>
    </row>
    <row r="275" spans="1:11" ht="14.45" customHeight="1" x14ac:dyDescent="0.2">
      <c r="A275" s="832" t="s">
        <v>604</v>
      </c>
      <c r="B275" s="833" t="s">
        <v>605</v>
      </c>
      <c r="C275" s="836" t="s">
        <v>622</v>
      </c>
      <c r="D275" s="864" t="s">
        <v>623</v>
      </c>
      <c r="E275" s="836" t="s">
        <v>4422</v>
      </c>
      <c r="F275" s="864" t="s">
        <v>4423</v>
      </c>
      <c r="G275" s="836" t="s">
        <v>4472</v>
      </c>
      <c r="H275" s="836" t="s">
        <v>4474</v>
      </c>
      <c r="I275" s="850">
        <v>2.4640000343322752</v>
      </c>
      <c r="J275" s="850">
        <v>500</v>
      </c>
      <c r="K275" s="851">
        <v>1232</v>
      </c>
    </row>
    <row r="276" spans="1:11" ht="14.45" customHeight="1" x14ac:dyDescent="0.2">
      <c r="A276" s="832" t="s">
        <v>604</v>
      </c>
      <c r="B276" s="833" t="s">
        <v>605</v>
      </c>
      <c r="C276" s="836" t="s">
        <v>622</v>
      </c>
      <c r="D276" s="864" t="s">
        <v>623</v>
      </c>
      <c r="E276" s="836" t="s">
        <v>4422</v>
      </c>
      <c r="F276" s="864" t="s">
        <v>4423</v>
      </c>
      <c r="G276" s="836" t="s">
        <v>4472</v>
      </c>
      <c r="H276" s="836" t="s">
        <v>4712</v>
      </c>
      <c r="I276" s="850">
        <v>2.4600000381469727</v>
      </c>
      <c r="J276" s="850">
        <v>100</v>
      </c>
      <c r="K276" s="851">
        <v>246</v>
      </c>
    </row>
    <row r="277" spans="1:11" ht="14.45" customHeight="1" x14ac:dyDescent="0.2">
      <c r="A277" s="832" t="s">
        <v>604</v>
      </c>
      <c r="B277" s="833" t="s">
        <v>605</v>
      </c>
      <c r="C277" s="836" t="s">
        <v>622</v>
      </c>
      <c r="D277" s="864" t="s">
        <v>623</v>
      </c>
      <c r="E277" s="836" t="s">
        <v>4422</v>
      </c>
      <c r="F277" s="864" t="s">
        <v>4423</v>
      </c>
      <c r="G277" s="836" t="s">
        <v>4475</v>
      </c>
      <c r="H277" s="836" t="s">
        <v>4476</v>
      </c>
      <c r="I277" s="850">
        <v>11.733332951863607</v>
      </c>
      <c r="J277" s="850">
        <v>115</v>
      </c>
      <c r="K277" s="851">
        <v>1349.3000335693359</v>
      </c>
    </row>
    <row r="278" spans="1:11" ht="14.45" customHeight="1" x14ac:dyDescent="0.2">
      <c r="A278" s="832" t="s">
        <v>604</v>
      </c>
      <c r="B278" s="833" t="s">
        <v>605</v>
      </c>
      <c r="C278" s="836" t="s">
        <v>622</v>
      </c>
      <c r="D278" s="864" t="s">
        <v>623</v>
      </c>
      <c r="E278" s="836" t="s">
        <v>4422</v>
      </c>
      <c r="F278" s="864" t="s">
        <v>4423</v>
      </c>
      <c r="G278" s="836" t="s">
        <v>4477</v>
      </c>
      <c r="H278" s="836" t="s">
        <v>4478</v>
      </c>
      <c r="I278" s="850">
        <v>25.533334096272785</v>
      </c>
      <c r="J278" s="850">
        <v>60</v>
      </c>
      <c r="K278" s="851">
        <v>1532</v>
      </c>
    </row>
    <row r="279" spans="1:11" ht="14.45" customHeight="1" x14ac:dyDescent="0.2">
      <c r="A279" s="832" t="s">
        <v>604</v>
      </c>
      <c r="B279" s="833" t="s">
        <v>605</v>
      </c>
      <c r="C279" s="836" t="s">
        <v>622</v>
      </c>
      <c r="D279" s="864" t="s">
        <v>623</v>
      </c>
      <c r="E279" s="836" t="s">
        <v>4422</v>
      </c>
      <c r="F279" s="864" t="s">
        <v>4423</v>
      </c>
      <c r="G279" s="836" t="s">
        <v>4475</v>
      </c>
      <c r="H279" s="836" t="s">
        <v>4481</v>
      </c>
      <c r="I279" s="850">
        <v>11.736666361490885</v>
      </c>
      <c r="J279" s="850">
        <v>130</v>
      </c>
      <c r="K279" s="851">
        <v>1525.8000335693359</v>
      </c>
    </row>
    <row r="280" spans="1:11" ht="14.45" customHeight="1" x14ac:dyDescent="0.2">
      <c r="A280" s="832" t="s">
        <v>604</v>
      </c>
      <c r="B280" s="833" t="s">
        <v>605</v>
      </c>
      <c r="C280" s="836" t="s">
        <v>622</v>
      </c>
      <c r="D280" s="864" t="s">
        <v>623</v>
      </c>
      <c r="E280" s="836" t="s">
        <v>4422</v>
      </c>
      <c r="F280" s="864" t="s">
        <v>4423</v>
      </c>
      <c r="G280" s="836" t="s">
        <v>4713</v>
      </c>
      <c r="H280" s="836" t="s">
        <v>4714</v>
      </c>
      <c r="I280" s="850">
        <v>13.310000419616699</v>
      </c>
      <c r="J280" s="850">
        <v>10</v>
      </c>
      <c r="K280" s="851">
        <v>133.10000610351563</v>
      </c>
    </row>
    <row r="281" spans="1:11" ht="14.45" customHeight="1" x14ac:dyDescent="0.2">
      <c r="A281" s="832" t="s">
        <v>604</v>
      </c>
      <c r="B281" s="833" t="s">
        <v>605</v>
      </c>
      <c r="C281" s="836" t="s">
        <v>622</v>
      </c>
      <c r="D281" s="864" t="s">
        <v>623</v>
      </c>
      <c r="E281" s="836" t="s">
        <v>4422</v>
      </c>
      <c r="F281" s="864" t="s">
        <v>4423</v>
      </c>
      <c r="G281" s="836" t="s">
        <v>4477</v>
      </c>
      <c r="H281" s="836" t="s">
        <v>4482</v>
      </c>
      <c r="I281" s="850">
        <v>25.530000686645508</v>
      </c>
      <c r="J281" s="850">
        <v>90</v>
      </c>
      <c r="K281" s="851">
        <v>2297.7000427246094</v>
      </c>
    </row>
    <row r="282" spans="1:11" ht="14.45" customHeight="1" x14ac:dyDescent="0.2">
      <c r="A282" s="832" t="s">
        <v>604</v>
      </c>
      <c r="B282" s="833" t="s">
        <v>605</v>
      </c>
      <c r="C282" s="836" t="s">
        <v>622</v>
      </c>
      <c r="D282" s="864" t="s">
        <v>623</v>
      </c>
      <c r="E282" s="836" t="s">
        <v>4422</v>
      </c>
      <c r="F282" s="864" t="s">
        <v>4423</v>
      </c>
      <c r="G282" s="836" t="s">
        <v>4483</v>
      </c>
      <c r="H282" s="836" t="s">
        <v>4484</v>
      </c>
      <c r="I282" s="850">
        <v>5.3216667970021563</v>
      </c>
      <c r="J282" s="850">
        <v>600</v>
      </c>
      <c r="K282" s="851">
        <v>3193</v>
      </c>
    </row>
    <row r="283" spans="1:11" ht="14.45" customHeight="1" x14ac:dyDescent="0.2">
      <c r="A283" s="832" t="s">
        <v>604</v>
      </c>
      <c r="B283" s="833" t="s">
        <v>605</v>
      </c>
      <c r="C283" s="836" t="s">
        <v>622</v>
      </c>
      <c r="D283" s="864" t="s">
        <v>623</v>
      </c>
      <c r="E283" s="836" t="s">
        <v>4422</v>
      </c>
      <c r="F283" s="864" t="s">
        <v>4423</v>
      </c>
      <c r="G283" s="836" t="s">
        <v>4483</v>
      </c>
      <c r="H283" s="836" t="s">
        <v>4715</v>
      </c>
      <c r="I283" s="850">
        <v>5.3240000724792482</v>
      </c>
      <c r="J283" s="850">
        <v>500</v>
      </c>
      <c r="K283" s="851">
        <v>2661.5999755859375</v>
      </c>
    </row>
    <row r="284" spans="1:11" ht="14.45" customHeight="1" x14ac:dyDescent="0.2">
      <c r="A284" s="832" t="s">
        <v>604</v>
      </c>
      <c r="B284" s="833" t="s">
        <v>605</v>
      </c>
      <c r="C284" s="836" t="s">
        <v>622</v>
      </c>
      <c r="D284" s="864" t="s">
        <v>623</v>
      </c>
      <c r="E284" s="836" t="s">
        <v>4422</v>
      </c>
      <c r="F284" s="864" t="s">
        <v>4423</v>
      </c>
      <c r="G284" s="836" t="s">
        <v>4716</v>
      </c>
      <c r="H284" s="836" t="s">
        <v>4717</v>
      </c>
      <c r="I284" s="850">
        <v>447.70001220703125</v>
      </c>
      <c r="J284" s="850">
        <v>2</v>
      </c>
      <c r="K284" s="851">
        <v>895.4000244140625</v>
      </c>
    </row>
    <row r="285" spans="1:11" ht="14.45" customHeight="1" x14ac:dyDescent="0.2">
      <c r="A285" s="832" t="s">
        <v>604</v>
      </c>
      <c r="B285" s="833" t="s">
        <v>605</v>
      </c>
      <c r="C285" s="836" t="s">
        <v>622</v>
      </c>
      <c r="D285" s="864" t="s">
        <v>623</v>
      </c>
      <c r="E285" s="836" t="s">
        <v>4422</v>
      </c>
      <c r="F285" s="864" t="s">
        <v>4423</v>
      </c>
      <c r="G285" s="836" t="s">
        <v>4485</v>
      </c>
      <c r="H285" s="836" t="s">
        <v>4486</v>
      </c>
      <c r="I285" s="850">
        <v>4.8000001907348633</v>
      </c>
      <c r="J285" s="850">
        <v>200</v>
      </c>
      <c r="K285" s="851">
        <v>959.89999389648438</v>
      </c>
    </row>
    <row r="286" spans="1:11" ht="14.45" customHeight="1" x14ac:dyDescent="0.2">
      <c r="A286" s="832" t="s">
        <v>604</v>
      </c>
      <c r="B286" s="833" t="s">
        <v>605</v>
      </c>
      <c r="C286" s="836" t="s">
        <v>622</v>
      </c>
      <c r="D286" s="864" t="s">
        <v>623</v>
      </c>
      <c r="E286" s="836" t="s">
        <v>4422</v>
      </c>
      <c r="F286" s="864" t="s">
        <v>4423</v>
      </c>
      <c r="G286" s="836" t="s">
        <v>4488</v>
      </c>
      <c r="H286" s="836" t="s">
        <v>4718</v>
      </c>
      <c r="I286" s="850">
        <v>1.5</v>
      </c>
      <c r="J286" s="850">
        <v>400</v>
      </c>
      <c r="K286" s="851">
        <v>600</v>
      </c>
    </row>
    <row r="287" spans="1:11" ht="14.45" customHeight="1" x14ac:dyDescent="0.2">
      <c r="A287" s="832" t="s">
        <v>604</v>
      </c>
      <c r="B287" s="833" t="s">
        <v>605</v>
      </c>
      <c r="C287" s="836" t="s">
        <v>622</v>
      </c>
      <c r="D287" s="864" t="s">
        <v>623</v>
      </c>
      <c r="E287" s="836" t="s">
        <v>4422</v>
      </c>
      <c r="F287" s="864" t="s">
        <v>4423</v>
      </c>
      <c r="G287" s="836" t="s">
        <v>4488</v>
      </c>
      <c r="H287" s="836" t="s">
        <v>4489</v>
      </c>
      <c r="I287" s="850">
        <v>1.5</v>
      </c>
      <c r="J287" s="850">
        <v>566</v>
      </c>
      <c r="K287" s="851">
        <v>849.08000183105469</v>
      </c>
    </row>
    <row r="288" spans="1:11" ht="14.45" customHeight="1" x14ac:dyDescent="0.2">
      <c r="A288" s="832" t="s">
        <v>604</v>
      </c>
      <c r="B288" s="833" t="s">
        <v>605</v>
      </c>
      <c r="C288" s="836" t="s">
        <v>622</v>
      </c>
      <c r="D288" s="864" t="s">
        <v>623</v>
      </c>
      <c r="E288" s="836" t="s">
        <v>4422</v>
      </c>
      <c r="F288" s="864" t="s">
        <v>4423</v>
      </c>
      <c r="G288" s="836" t="s">
        <v>4719</v>
      </c>
      <c r="H288" s="836" t="s">
        <v>4720</v>
      </c>
      <c r="I288" s="850">
        <v>859.0999755859375</v>
      </c>
      <c r="J288" s="850">
        <v>1</v>
      </c>
      <c r="K288" s="851">
        <v>859.0999755859375</v>
      </c>
    </row>
    <row r="289" spans="1:11" ht="14.45" customHeight="1" x14ac:dyDescent="0.2">
      <c r="A289" s="832" t="s">
        <v>604</v>
      </c>
      <c r="B289" s="833" t="s">
        <v>605</v>
      </c>
      <c r="C289" s="836" t="s">
        <v>622</v>
      </c>
      <c r="D289" s="864" t="s">
        <v>623</v>
      </c>
      <c r="E289" s="836" t="s">
        <v>4422</v>
      </c>
      <c r="F289" s="864" t="s">
        <v>4423</v>
      </c>
      <c r="G289" s="836" t="s">
        <v>4492</v>
      </c>
      <c r="H289" s="836" t="s">
        <v>4493</v>
      </c>
      <c r="I289" s="850">
        <v>814.33001708984375</v>
      </c>
      <c r="J289" s="850">
        <v>1</v>
      </c>
      <c r="K289" s="851">
        <v>814.33001708984375</v>
      </c>
    </row>
    <row r="290" spans="1:11" ht="14.45" customHeight="1" x14ac:dyDescent="0.2">
      <c r="A290" s="832" t="s">
        <v>604</v>
      </c>
      <c r="B290" s="833" t="s">
        <v>605</v>
      </c>
      <c r="C290" s="836" t="s">
        <v>622</v>
      </c>
      <c r="D290" s="864" t="s">
        <v>623</v>
      </c>
      <c r="E290" s="836" t="s">
        <v>4422</v>
      </c>
      <c r="F290" s="864" t="s">
        <v>4423</v>
      </c>
      <c r="G290" s="836" t="s">
        <v>4504</v>
      </c>
      <c r="H290" s="836" t="s">
        <v>4505</v>
      </c>
      <c r="I290" s="850">
        <v>1393.9200439453125</v>
      </c>
      <c r="J290" s="850">
        <v>1</v>
      </c>
      <c r="K290" s="851">
        <v>1393.9200439453125</v>
      </c>
    </row>
    <row r="291" spans="1:11" ht="14.45" customHeight="1" x14ac:dyDescent="0.2">
      <c r="A291" s="832" t="s">
        <v>604</v>
      </c>
      <c r="B291" s="833" t="s">
        <v>605</v>
      </c>
      <c r="C291" s="836" t="s">
        <v>622</v>
      </c>
      <c r="D291" s="864" t="s">
        <v>623</v>
      </c>
      <c r="E291" s="836" t="s">
        <v>4422</v>
      </c>
      <c r="F291" s="864" t="s">
        <v>4423</v>
      </c>
      <c r="G291" s="836" t="s">
        <v>4721</v>
      </c>
      <c r="H291" s="836" t="s">
        <v>4722</v>
      </c>
      <c r="I291" s="850">
        <v>688.489990234375</v>
      </c>
      <c r="J291" s="850">
        <v>2</v>
      </c>
      <c r="K291" s="851">
        <v>1376.97998046875</v>
      </c>
    </row>
    <row r="292" spans="1:11" ht="14.45" customHeight="1" x14ac:dyDescent="0.2">
      <c r="A292" s="832" t="s">
        <v>604</v>
      </c>
      <c r="B292" s="833" t="s">
        <v>605</v>
      </c>
      <c r="C292" s="836" t="s">
        <v>622</v>
      </c>
      <c r="D292" s="864" t="s">
        <v>623</v>
      </c>
      <c r="E292" s="836" t="s">
        <v>4422</v>
      </c>
      <c r="F292" s="864" t="s">
        <v>4423</v>
      </c>
      <c r="G292" s="836" t="s">
        <v>4512</v>
      </c>
      <c r="H292" s="836" t="s">
        <v>4513</v>
      </c>
      <c r="I292" s="850">
        <v>9.1999998092651367</v>
      </c>
      <c r="J292" s="850">
        <v>700</v>
      </c>
      <c r="K292" s="851">
        <v>6440</v>
      </c>
    </row>
    <row r="293" spans="1:11" ht="14.45" customHeight="1" x14ac:dyDescent="0.2">
      <c r="A293" s="832" t="s">
        <v>604</v>
      </c>
      <c r="B293" s="833" t="s">
        <v>605</v>
      </c>
      <c r="C293" s="836" t="s">
        <v>622</v>
      </c>
      <c r="D293" s="864" t="s">
        <v>623</v>
      </c>
      <c r="E293" s="836" t="s">
        <v>4422</v>
      </c>
      <c r="F293" s="864" t="s">
        <v>4423</v>
      </c>
      <c r="G293" s="836" t="s">
        <v>4512</v>
      </c>
      <c r="H293" s="836" t="s">
        <v>4514</v>
      </c>
      <c r="I293" s="850">
        <v>9.1999998092651367</v>
      </c>
      <c r="J293" s="850">
        <v>300</v>
      </c>
      <c r="K293" s="851">
        <v>2760</v>
      </c>
    </row>
    <row r="294" spans="1:11" ht="14.45" customHeight="1" x14ac:dyDescent="0.2">
      <c r="A294" s="832" t="s">
        <v>604</v>
      </c>
      <c r="B294" s="833" t="s">
        <v>605</v>
      </c>
      <c r="C294" s="836" t="s">
        <v>622</v>
      </c>
      <c r="D294" s="864" t="s">
        <v>623</v>
      </c>
      <c r="E294" s="836" t="s">
        <v>4422</v>
      </c>
      <c r="F294" s="864" t="s">
        <v>4423</v>
      </c>
      <c r="G294" s="836" t="s">
        <v>4723</v>
      </c>
      <c r="H294" s="836" t="s">
        <v>4724</v>
      </c>
      <c r="I294" s="850">
        <v>35.090000152587891</v>
      </c>
      <c r="J294" s="850">
        <v>30</v>
      </c>
      <c r="K294" s="851">
        <v>1052.699951171875</v>
      </c>
    </row>
    <row r="295" spans="1:11" ht="14.45" customHeight="1" x14ac:dyDescent="0.2">
      <c r="A295" s="832" t="s">
        <v>604</v>
      </c>
      <c r="B295" s="833" t="s">
        <v>605</v>
      </c>
      <c r="C295" s="836" t="s">
        <v>622</v>
      </c>
      <c r="D295" s="864" t="s">
        <v>623</v>
      </c>
      <c r="E295" s="836" t="s">
        <v>4422</v>
      </c>
      <c r="F295" s="864" t="s">
        <v>4423</v>
      </c>
      <c r="G295" s="836" t="s">
        <v>4725</v>
      </c>
      <c r="H295" s="836" t="s">
        <v>4726</v>
      </c>
      <c r="I295" s="850">
        <v>58.083334604899086</v>
      </c>
      <c r="J295" s="850">
        <v>55</v>
      </c>
      <c r="K295" s="851">
        <v>3194.6000366210938</v>
      </c>
    </row>
    <row r="296" spans="1:11" ht="14.45" customHeight="1" x14ac:dyDescent="0.2">
      <c r="A296" s="832" t="s">
        <v>604</v>
      </c>
      <c r="B296" s="833" t="s">
        <v>605</v>
      </c>
      <c r="C296" s="836" t="s">
        <v>622</v>
      </c>
      <c r="D296" s="864" t="s">
        <v>623</v>
      </c>
      <c r="E296" s="836" t="s">
        <v>4422</v>
      </c>
      <c r="F296" s="864" t="s">
        <v>4423</v>
      </c>
      <c r="G296" s="836" t="s">
        <v>4516</v>
      </c>
      <c r="H296" s="836" t="s">
        <v>4517</v>
      </c>
      <c r="I296" s="850">
        <v>58.080001831054688</v>
      </c>
      <c r="J296" s="850">
        <v>50</v>
      </c>
      <c r="K296" s="851">
        <v>2904</v>
      </c>
    </row>
    <row r="297" spans="1:11" ht="14.45" customHeight="1" x14ac:dyDescent="0.2">
      <c r="A297" s="832" t="s">
        <v>604</v>
      </c>
      <c r="B297" s="833" t="s">
        <v>605</v>
      </c>
      <c r="C297" s="836" t="s">
        <v>622</v>
      </c>
      <c r="D297" s="864" t="s">
        <v>623</v>
      </c>
      <c r="E297" s="836" t="s">
        <v>4422</v>
      </c>
      <c r="F297" s="864" t="s">
        <v>4423</v>
      </c>
      <c r="G297" s="836" t="s">
        <v>4516</v>
      </c>
      <c r="H297" s="836" t="s">
        <v>4518</v>
      </c>
      <c r="I297" s="850">
        <v>58.080001831054688</v>
      </c>
      <c r="J297" s="850">
        <v>50</v>
      </c>
      <c r="K297" s="851">
        <v>2904</v>
      </c>
    </row>
    <row r="298" spans="1:11" ht="14.45" customHeight="1" x14ac:dyDescent="0.2">
      <c r="A298" s="832" t="s">
        <v>604</v>
      </c>
      <c r="B298" s="833" t="s">
        <v>605</v>
      </c>
      <c r="C298" s="836" t="s">
        <v>622</v>
      </c>
      <c r="D298" s="864" t="s">
        <v>623</v>
      </c>
      <c r="E298" s="836" t="s">
        <v>4422</v>
      </c>
      <c r="F298" s="864" t="s">
        <v>4423</v>
      </c>
      <c r="G298" s="836" t="s">
        <v>4519</v>
      </c>
      <c r="H298" s="836" t="s">
        <v>4520</v>
      </c>
      <c r="I298" s="850">
        <v>172.5</v>
      </c>
      <c r="J298" s="850">
        <v>1</v>
      </c>
      <c r="K298" s="851">
        <v>172.5</v>
      </c>
    </row>
    <row r="299" spans="1:11" ht="14.45" customHeight="1" x14ac:dyDescent="0.2">
      <c r="A299" s="832" t="s">
        <v>604</v>
      </c>
      <c r="B299" s="833" t="s">
        <v>605</v>
      </c>
      <c r="C299" s="836" t="s">
        <v>622</v>
      </c>
      <c r="D299" s="864" t="s">
        <v>623</v>
      </c>
      <c r="E299" s="836" t="s">
        <v>4422</v>
      </c>
      <c r="F299" s="864" t="s">
        <v>4423</v>
      </c>
      <c r="G299" s="836" t="s">
        <v>4519</v>
      </c>
      <c r="H299" s="836" t="s">
        <v>4727</v>
      </c>
      <c r="I299" s="850">
        <v>172.5</v>
      </c>
      <c r="J299" s="850">
        <v>2</v>
      </c>
      <c r="K299" s="851">
        <v>345</v>
      </c>
    </row>
    <row r="300" spans="1:11" ht="14.45" customHeight="1" x14ac:dyDescent="0.2">
      <c r="A300" s="832" t="s">
        <v>604</v>
      </c>
      <c r="B300" s="833" t="s">
        <v>605</v>
      </c>
      <c r="C300" s="836" t="s">
        <v>622</v>
      </c>
      <c r="D300" s="864" t="s">
        <v>623</v>
      </c>
      <c r="E300" s="836" t="s">
        <v>4422</v>
      </c>
      <c r="F300" s="864" t="s">
        <v>4423</v>
      </c>
      <c r="G300" s="836" t="s">
        <v>4521</v>
      </c>
      <c r="H300" s="836" t="s">
        <v>4522</v>
      </c>
      <c r="I300" s="850">
        <v>6.1700000762939453</v>
      </c>
      <c r="J300" s="850">
        <v>140</v>
      </c>
      <c r="K300" s="851">
        <v>863.80001449584961</v>
      </c>
    </row>
    <row r="301" spans="1:11" ht="14.45" customHeight="1" x14ac:dyDescent="0.2">
      <c r="A301" s="832" t="s">
        <v>604</v>
      </c>
      <c r="B301" s="833" t="s">
        <v>605</v>
      </c>
      <c r="C301" s="836" t="s">
        <v>622</v>
      </c>
      <c r="D301" s="864" t="s">
        <v>623</v>
      </c>
      <c r="E301" s="836" t="s">
        <v>4422</v>
      </c>
      <c r="F301" s="864" t="s">
        <v>4423</v>
      </c>
      <c r="G301" s="836" t="s">
        <v>4521</v>
      </c>
      <c r="H301" s="836" t="s">
        <v>4523</v>
      </c>
      <c r="I301" s="850">
        <v>6.1733333269755049</v>
      </c>
      <c r="J301" s="850">
        <v>50</v>
      </c>
      <c r="K301" s="851">
        <v>308.70000076293945</v>
      </c>
    </row>
    <row r="302" spans="1:11" ht="14.45" customHeight="1" x14ac:dyDescent="0.2">
      <c r="A302" s="832" t="s">
        <v>604</v>
      </c>
      <c r="B302" s="833" t="s">
        <v>605</v>
      </c>
      <c r="C302" s="836" t="s">
        <v>622</v>
      </c>
      <c r="D302" s="864" t="s">
        <v>623</v>
      </c>
      <c r="E302" s="836" t="s">
        <v>4422</v>
      </c>
      <c r="F302" s="864" t="s">
        <v>4423</v>
      </c>
      <c r="G302" s="836" t="s">
        <v>4412</v>
      </c>
      <c r="H302" s="836" t="s">
        <v>4524</v>
      </c>
      <c r="I302" s="850">
        <v>32.799999237060547</v>
      </c>
      <c r="J302" s="850">
        <v>20</v>
      </c>
      <c r="K302" s="851">
        <v>656</v>
      </c>
    </row>
    <row r="303" spans="1:11" ht="14.45" customHeight="1" x14ac:dyDescent="0.2">
      <c r="A303" s="832" t="s">
        <v>604</v>
      </c>
      <c r="B303" s="833" t="s">
        <v>605</v>
      </c>
      <c r="C303" s="836" t="s">
        <v>622</v>
      </c>
      <c r="D303" s="864" t="s">
        <v>623</v>
      </c>
      <c r="E303" s="836" t="s">
        <v>4422</v>
      </c>
      <c r="F303" s="864" t="s">
        <v>4423</v>
      </c>
      <c r="G303" s="836" t="s">
        <v>4412</v>
      </c>
      <c r="H303" s="836" t="s">
        <v>4525</v>
      </c>
      <c r="I303" s="850">
        <v>32.790000915527344</v>
      </c>
      <c r="J303" s="850">
        <v>50</v>
      </c>
      <c r="K303" s="851">
        <v>1639.5</v>
      </c>
    </row>
    <row r="304" spans="1:11" ht="14.45" customHeight="1" x14ac:dyDescent="0.2">
      <c r="A304" s="832" t="s">
        <v>604</v>
      </c>
      <c r="B304" s="833" t="s">
        <v>605</v>
      </c>
      <c r="C304" s="836" t="s">
        <v>622</v>
      </c>
      <c r="D304" s="864" t="s">
        <v>623</v>
      </c>
      <c r="E304" s="836" t="s">
        <v>4422</v>
      </c>
      <c r="F304" s="864" t="s">
        <v>4423</v>
      </c>
      <c r="G304" s="836" t="s">
        <v>4412</v>
      </c>
      <c r="H304" s="836" t="s">
        <v>4526</v>
      </c>
      <c r="I304" s="850">
        <v>34.102499961853027</v>
      </c>
      <c r="J304" s="850">
        <v>60</v>
      </c>
      <c r="K304" s="851">
        <v>2054.1800231933594</v>
      </c>
    </row>
    <row r="305" spans="1:11" ht="14.45" customHeight="1" x14ac:dyDescent="0.2">
      <c r="A305" s="832" t="s">
        <v>604</v>
      </c>
      <c r="B305" s="833" t="s">
        <v>605</v>
      </c>
      <c r="C305" s="836" t="s">
        <v>622</v>
      </c>
      <c r="D305" s="864" t="s">
        <v>623</v>
      </c>
      <c r="E305" s="836" t="s">
        <v>4422</v>
      </c>
      <c r="F305" s="864" t="s">
        <v>4423</v>
      </c>
      <c r="G305" s="836" t="s">
        <v>4529</v>
      </c>
      <c r="H305" s="836" t="s">
        <v>4530</v>
      </c>
      <c r="I305" s="850">
        <v>0.81999999284744263</v>
      </c>
      <c r="J305" s="850">
        <v>400</v>
      </c>
      <c r="K305" s="851">
        <v>328</v>
      </c>
    </row>
    <row r="306" spans="1:11" ht="14.45" customHeight="1" x14ac:dyDescent="0.2">
      <c r="A306" s="832" t="s">
        <v>604</v>
      </c>
      <c r="B306" s="833" t="s">
        <v>605</v>
      </c>
      <c r="C306" s="836" t="s">
        <v>622</v>
      </c>
      <c r="D306" s="864" t="s">
        <v>623</v>
      </c>
      <c r="E306" s="836" t="s">
        <v>4422</v>
      </c>
      <c r="F306" s="864" t="s">
        <v>4423</v>
      </c>
      <c r="G306" s="836" t="s">
        <v>4531</v>
      </c>
      <c r="H306" s="836" t="s">
        <v>4532</v>
      </c>
      <c r="I306" s="850">
        <v>1.0900000333786011</v>
      </c>
      <c r="J306" s="850">
        <v>700</v>
      </c>
      <c r="K306" s="851">
        <v>763</v>
      </c>
    </row>
    <row r="307" spans="1:11" ht="14.45" customHeight="1" x14ac:dyDescent="0.2">
      <c r="A307" s="832" t="s">
        <v>604</v>
      </c>
      <c r="B307" s="833" t="s">
        <v>605</v>
      </c>
      <c r="C307" s="836" t="s">
        <v>622</v>
      </c>
      <c r="D307" s="864" t="s">
        <v>623</v>
      </c>
      <c r="E307" s="836" t="s">
        <v>4422</v>
      </c>
      <c r="F307" s="864" t="s">
        <v>4423</v>
      </c>
      <c r="G307" s="836" t="s">
        <v>4531</v>
      </c>
      <c r="H307" s="836" t="s">
        <v>4728</v>
      </c>
      <c r="I307" s="850">
        <v>1.0900000333786011</v>
      </c>
      <c r="J307" s="850">
        <v>600</v>
      </c>
      <c r="K307" s="851">
        <v>654</v>
      </c>
    </row>
    <row r="308" spans="1:11" ht="14.45" customHeight="1" x14ac:dyDescent="0.2">
      <c r="A308" s="832" t="s">
        <v>604</v>
      </c>
      <c r="B308" s="833" t="s">
        <v>605</v>
      </c>
      <c r="C308" s="836" t="s">
        <v>622</v>
      </c>
      <c r="D308" s="864" t="s">
        <v>623</v>
      </c>
      <c r="E308" s="836" t="s">
        <v>4422</v>
      </c>
      <c r="F308" s="864" t="s">
        <v>4423</v>
      </c>
      <c r="G308" s="836" t="s">
        <v>4533</v>
      </c>
      <c r="H308" s="836" t="s">
        <v>4534</v>
      </c>
      <c r="I308" s="850">
        <v>0.43500000238418579</v>
      </c>
      <c r="J308" s="850">
        <v>200</v>
      </c>
      <c r="K308" s="851">
        <v>87</v>
      </c>
    </row>
    <row r="309" spans="1:11" ht="14.45" customHeight="1" x14ac:dyDescent="0.2">
      <c r="A309" s="832" t="s">
        <v>604</v>
      </c>
      <c r="B309" s="833" t="s">
        <v>605</v>
      </c>
      <c r="C309" s="836" t="s">
        <v>622</v>
      </c>
      <c r="D309" s="864" t="s">
        <v>623</v>
      </c>
      <c r="E309" s="836" t="s">
        <v>4422</v>
      </c>
      <c r="F309" s="864" t="s">
        <v>4423</v>
      </c>
      <c r="G309" s="836" t="s">
        <v>4729</v>
      </c>
      <c r="H309" s="836" t="s">
        <v>4730</v>
      </c>
      <c r="I309" s="850">
        <v>0.4699999988079071</v>
      </c>
      <c r="J309" s="850">
        <v>100</v>
      </c>
      <c r="K309" s="851">
        <v>47</v>
      </c>
    </row>
    <row r="310" spans="1:11" ht="14.45" customHeight="1" x14ac:dyDescent="0.2">
      <c r="A310" s="832" t="s">
        <v>604</v>
      </c>
      <c r="B310" s="833" t="s">
        <v>605</v>
      </c>
      <c r="C310" s="836" t="s">
        <v>622</v>
      </c>
      <c r="D310" s="864" t="s">
        <v>623</v>
      </c>
      <c r="E310" s="836" t="s">
        <v>4422</v>
      </c>
      <c r="F310" s="864" t="s">
        <v>4423</v>
      </c>
      <c r="G310" s="836" t="s">
        <v>4729</v>
      </c>
      <c r="H310" s="836" t="s">
        <v>4731</v>
      </c>
      <c r="I310" s="850">
        <v>0.4699999988079071</v>
      </c>
      <c r="J310" s="850">
        <v>200</v>
      </c>
      <c r="K310" s="851">
        <v>94</v>
      </c>
    </row>
    <row r="311" spans="1:11" ht="14.45" customHeight="1" x14ac:dyDescent="0.2">
      <c r="A311" s="832" t="s">
        <v>604</v>
      </c>
      <c r="B311" s="833" t="s">
        <v>605</v>
      </c>
      <c r="C311" s="836" t="s">
        <v>622</v>
      </c>
      <c r="D311" s="864" t="s">
        <v>623</v>
      </c>
      <c r="E311" s="836" t="s">
        <v>4422</v>
      </c>
      <c r="F311" s="864" t="s">
        <v>4423</v>
      </c>
      <c r="G311" s="836" t="s">
        <v>4535</v>
      </c>
      <c r="H311" s="836" t="s">
        <v>4536</v>
      </c>
      <c r="I311" s="850">
        <v>0.58333331346511841</v>
      </c>
      <c r="J311" s="850">
        <v>1800</v>
      </c>
      <c r="K311" s="851">
        <v>1052</v>
      </c>
    </row>
    <row r="312" spans="1:11" ht="14.45" customHeight="1" x14ac:dyDescent="0.2">
      <c r="A312" s="832" t="s">
        <v>604</v>
      </c>
      <c r="B312" s="833" t="s">
        <v>605</v>
      </c>
      <c r="C312" s="836" t="s">
        <v>622</v>
      </c>
      <c r="D312" s="864" t="s">
        <v>623</v>
      </c>
      <c r="E312" s="836" t="s">
        <v>4422</v>
      </c>
      <c r="F312" s="864" t="s">
        <v>4423</v>
      </c>
      <c r="G312" s="836" t="s">
        <v>4542</v>
      </c>
      <c r="H312" s="836" t="s">
        <v>4732</v>
      </c>
      <c r="I312" s="850">
        <v>0.67000001668930054</v>
      </c>
      <c r="J312" s="850">
        <v>300</v>
      </c>
      <c r="K312" s="851">
        <v>201</v>
      </c>
    </row>
    <row r="313" spans="1:11" ht="14.45" customHeight="1" x14ac:dyDescent="0.2">
      <c r="A313" s="832" t="s">
        <v>604</v>
      </c>
      <c r="B313" s="833" t="s">
        <v>605</v>
      </c>
      <c r="C313" s="836" t="s">
        <v>622</v>
      </c>
      <c r="D313" s="864" t="s">
        <v>623</v>
      </c>
      <c r="E313" s="836" t="s">
        <v>4422</v>
      </c>
      <c r="F313" s="864" t="s">
        <v>4423</v>
      </c>
      <c r="G313" s="836" t="s">
        <v>4542</v>
      </c>
      <c r="H313" s="836" t="s">
        <v>4733</v>
      </c>
      <c r="I313" s="850">
        <v>0.67000001668930054</v>
      </c>
      <c r="J313" s="850">
        <v>800</v>
      </c>
      <c r="K313" s="851">
        <v>536</v>
      </c>
    </row>
    <row r="314" spans="1:11" ht="14.45" customHeight="1" x14ac:dyDescent="0.2">
      <c r="A314" s="832" t="s">
        <v>604</v>
      </c>
      <c r="B314" s="833" t="s">
        <v>605</v>
      </c>
      <c r="C314" s="836" t="s">
        <v>622</v>
      </c>
      <c r="D314" s="864" t="s">
        <v>623</v>
      </c>
      <c r="E314" s="836" t="s">
        <v>4422</v>
      </c>
      <c r="F314" s="864" t="s">
        <v>4423</v>
      </c>
      <c r="G314" s="836" t="s">
        <v>4537</v>
      </c>
      <c r="H314" s="836" t="s">
        <v>4538</v>
      </c>
      <c r="I314" s="850">
        <v>8.4700002670288086</v>
      </c>
      <c r="J314" s="850">
        <v>5850</v>
      </c>
      <c r="K314" s="851">
        <v>49549.5</v>
      </c>
    </row>
    <row r="315" spans="1:11" ht="14.45" customHeight="1" x14ac:dyDescent="0.2">
      <c r="A315" s="832" t="s">
        <v>604</v>
      </c>
      <c r="B315" s="833" t="s">
        <v>605</v>
      </c>
      <c r="C315" s="836" t="s">
        <v>622</v>
      </c>
      <c r="D315" s="864" t="s">
        <v>623</v>
      </c>
      <c r="E315" s="836" t="s">
        <v>4422</v>
      </c>
      <c r="F315" s="864" t="s">
        <v>4423</v>
      </c>
      <c r="G315" s="836" t="s">
        <v>4539</v>
      </c>
      <c r="H315" s="836" t="s">
        <v>4540</v>
      </c>
      <c r="I315" s="850">
        <v>1.5533332824707031</v>
      </c>
      <c r="J315" s="850">
        <v>250</v>
      </c>
      <c r="K315" s="851">
        <v>388</v>
      </c>
    </row>
    <row r="316" spans="1:11" ht="14.45" customHeight="1" x14ac:dyDescent="0.2">
      <c r="A316" s="832" t="s">
        <v>604</v>
      </c>
      <c r="B316" s="833" t="s">
        <v>605</v>
      </c>
      <c r="C316" s="836" t="s">
        <v>622</v>
      </c>
      <c r="D316" s="864" t="s">
        <v>623</v>
      </c>
      <c r="E316" s="836" t="s">
        <v>4422</v>
      </c>
      <c r="F316" s="864" t="s">
        <v>4423</v>
      </c>
      <c r="G316" s="836" t="s">
        <v>4531</v>
      </c>
      <c r="H316" s="836" t="s">
        <v>4541</v>
      </c>
      <c r="I316" s="850">
        <v>1.0860000371932983</v>
      </c>
      <c r="J316" s="850">
        <v>3300</v>
      </c>
      <c r="K316" s="851">
        <v>3584</v>
      </c>
    </row>
    <row r="317" spans="1:11" ht="14.45" customHeight="1" x14ac:dyDescent="0.2">
      <c r="A317" s="832" t="s">
        <v>604</v>
      </c>
      <c r="B317" s="833" t="s">
        <v>605</v>
      </c>
      <c r="C317" s="836" t="s">
        <v>622</v>
      </c>
      <c r="D317" s="864" t="s">
        <v>623</v>
      </c>
      <c r="E317" s="836" t="s">
        <v>4422</v>
      </c>
      <c r="F317" s="864" t="s">
        <v>4423</v>
      </c>
      <c r="G317" s="836" t="s">
        <v>4729</v>
      </c>
      <c r="H317" s="836" t="s">
        <v>4734</v>
      </c>
      <c r="I317" s="850">
        <v>0.47499999403953552</v>
      </c>
      <c r="J317" s="850">
        <v>400</v>
      </c>
      <c r="K317" s="851">
        <v>190</v>
      </c>
    </row>
    <row r="318" spans="1:11" ht="14.45" customHeight="1" x14ac:dyDescent="0.2">
      <c r="A318" s="832" t="s">
        <v>604</v>
      </c>
      <c r="B318" s="833" t="s">
        <v>605</v>
      </c>
      <c r="C318" s="836" t="s">
        <v>622</v>
      </c>
      <c r="D318" s="864" t="s">
        <v>623</v>
      </c>
      <c r="E318" s="836" t="s">
        <v>4422</v>
      </c>
      <c r="F318" s="864" t="s">
        <v>4423</v>
      </c>
      <c r="G318" s="836" t="s">
        <v>4542</v>
      </c>
      <c r="H318" s="836" t="s">
        <v>4543</v>
      </c>
      <c r="I318" s="850">
        <v>0.67000001668930054</v>
      </c>
      <c r="J318" s="850">
        <v>5000</v>
      </c>
      <c r="K318" s="851">
        <v>3349.6800003051758</v>
      </c>
    </row>
    <row r="319" spans="1:11" ht="14.45" customHeight="1" x14ac:dyDescent="0.2">
      <c r="A319" s="832" t="s">
        <v>604</v>
      </c>
      <c r="B319" s="833" t="s">
        <v>605</v>
      </c>
      <c r="C319" s="836" t="s">
        <v>622</v>
      </c>
      <c r="D319" s="864" t="s">
        <v>623</v>
      </c>
      <c r="E319" s="836" t="s">
        <v>4422</v>
      </c>
      <c r="F319" s="864" t="s">
        <v>4423</v>
      </c>
      <c r="G319" s="836" t="s">
        <v>4537</v>
      </c>
      <c r="H319" s="836" t="s">
        <v>4544</v>
      </c>
      <c r="I319" s="850">
        <v>8.4700002670288086</v>
      </c>
      <c r="J319" s="850">
        <v>3810</v>
      </c>
      <c r="K319" s="851">
        <v>32270.7001953125</v>
      </c>
    </row>
    <row r="320" spans="1:11" ht="14.45" customHeight="1" x14ac:dyDescent="0.2">
      <c r="A320" s="832" t="s">
        <v>604</v>
      </c>
      <c r="B320" s="833" t="s">
        <v>605</v>
      </c>
      <c r="C320" s="836" t="s">
        <v>622</v>
      </c>
      <c r="D320" s="864" t="s">
        <v>623</v>
      </c>
      <c r="E320" s="836" t="s">
        <v>4422</v>
      </c>
      <c r="F320" s="864" t="s">
        <v>4423</v>
      </c>
      <c r="G320" s="836" t="s">
        <v>4545</v>
      </c>
      <c r="H320" s="836" t="s">
        <v>4546</v>
      </c>
      <c r="I320" s="850">
        <v>9.434999942779541</v>
      </c>
      <c r="J320" s="850">
        <v>1400</v>
      </c>
      <c r="K320" s="851">
        <v>13211</v>
      </c>
    </row>
    <row r="321" spans="1:11" ht="14.45" customHeight="1" x14ac:dyDescent="0.2">
      <c r="A321" s="832" t="s">
        <v>604</v>
      </c>
      <c r="B321" s="833" t="s">
        <v>605</v>
      </c>
      <c r="C321" s="836" t="s">
        <v>622</v>
      </c>
      <c r="D321" s="864" t="s">
        <v>623</v>
      </c>
      <c r="E321" s="836" t="s">
        <v>4422</v>
      </c>
      <c r="F321" s="864" t="s">
        <v>4423</v>
      </c>
      <c r="G321" s="836" t="s">
        <v>4735</v>
      </c>
      <c r="H321" s="836" t="s">
        <v>4736</v>
      </c>
      <c r="I321" s="850">
        <v>1.0299999713897705</v>
      </c>
      <c r="J321" s="850">
        <v>225</v>
      </c>
      <c r="K321" s="851">
        <v>231.75</v>
      </c>
    </row>
    <row r="322" spans="1:11" ht="14.45" customHeight="1" x14ac:dyDescent="0.2">
      <c r="A322" s="832" t="s">
        <v>604</v>
      </c>
      <c r="B322" s="833" t="s">
        <v>605</v>
      </c>
      <c r="C322" s="836" t="s">
        <v>622</v>
      </c>
      <c r="D322" s="864" t="s">
        <v>623</v>
      </c>
      <c r="E322" s="836" t="s">
        <v>4422</v>
      </c>
      <c r="F322" s="864" t="s">
        <v>4423</v>
      </c>
      <c r="G322" s="836" t="s">
        <v>4737</v>
      </c>
      <c r="H322" s="836" t="s">
        <v>4738</v>
      </c>
      <c r="I322" s="850">
        <v>0.47999998927116394</v>
      </c>
      <c r="J322" s="850">
        <v>100</v>
      </c>
      <c r="K322" s="851">
        <v>48</v>
      </c>
    </row>
    <row r="323" spans="1:11" ht="14.45" customHeight="1" x14ac:dyDescent="0.2">
      <c r="A323" s="832" t="s">
        <v>604</v>
      </c>
      <c r="B323" s="833" t="s">
        <v>605</v>
      </c>
      <c r="C323" s="836" t="s">
        <v>622</v>
      </c>
      <c r="D323" s="864" t="s">
        <v>623</v>
      </c>
      <c r="E323" s="836" t="s">
        <v>4422</v>
      </c>
      <c r="F323" s="864" t="s">
        <v>4423</v>
      </c>
      <c r="G323" s="836" t="s">
        <v>4739</v>
      </c>
      <c r="H323" s="836" t="s">
        <v>4740</v>
      </c>
      <c r="I323" s="850">
        <v>2.380000114440918</v>
      </c>
      <c r="J323" s="850">
        <v>10</v>
      </c>
      <c r="K323" s="851">
        <v>23.799999237060547</v>
      </c>
    </row>
    <row r="324" spans="1:11" ht="14.45" customHeight="1" x14ac:dyDescent="0.2">
      <c r="A324" s="832" t="s">
        <v>604</v>
      </c>
      <c r="B324" s="833" t="s">
        <v>605</v>
      </c>
      <c r="C324" s="836" t="s">
        <v>622</v>
      </c>
      <c r="D324" s="864" t="s">
        <v>623</v>
      </c>
      <c r="E324" s="836" t="s">
        <v>4422</v>
      </c>
      <c r="F324" s="864" t="s">
        <v>4423</v>
      </c>
      <c r="G324" s="836" t="s">
        <v>4548</v>
      </c>
      <c r="H324" s="836" t="s">
        <v>4549</v>
      </c>
      <c r="I324" s="850">
        <v>3.75</v>
      </c>
      <c r="J324" s="850">
        <v>15</v>
      </c>
      <c r="K324" s="851">
        <v>56.25</v>
      </c>
    </row>
    <row r="325" spans="1:11" ht="14.45" customHeight="1" x14ac:dyDescent="0.2">
      <c r="A325" s="832" t="s">
        <v>604</v>
      </c>
      <c r="B325" s="833" t="s">
        <v>605</v>
      </c>
      <c r="C325" s="836" t="s">
        <v>622</v>
      </c>
      <c r="D325" s="864" t="s">
        <v>623</v>
      </c>
      <c r="E325" s="836" t="s">
        <v>4422</v>
      </c>
      <c r="F325" s="864" t="s">
        <v>4423</v>
      </c>
      <c r="G325" s="836" t="s">
        <v>4550</v>
      </c>
      <c r="H325" s="836" t="s">
        <v>4551</v>
      </c>
      <c r="I325" s="850">
        <v>1.9833333492279053</v>
      </c>
      <c r="J325" s="850">
        <v>200</v>
      </c>
      <c r="K325" s="851">
        <v>396.5</v>
      </c>
    </row>
    <row r="326" spans="1:11" ht="14.45" customHeight="1" x14ac:dyDescent="0.2">
      <c r="A326" s="832" t="s">
        <v>604</v>
      </c>
      <c r="B326" s="833" t="s">
        <v>605</v>
      </c>
      <c r="C326" s="836" t="s">
        <v>622</v>
      </c>
      <c r="D326" s="864" t="s">
        <v>623</v>
      </c>
      <c r="E326" s="836" t="s">
        <v>4422</v>
      </c>
      <c r="F326" s="864" t="s">
        <v>4423</v>
      </c>
      <c r="G326" s="836" t="s">
        <v>4550</v>
      </c>
      <c r="H326" s="836" t="s">
        <v>4552</v>
      </c>
      <c r="I326" s="850">
        <v>1.9850000143051147</v>
      </c>
      <c r="J326" s="850">
        <v>150</v>
      </c>
      <c r="K326" s="851">
        <v>298</v>
      </c>
    </row>
    <row r="327" spans="1:11" ht="14.45" customHeight="1" x14ac:dyDescent="0.2">
      <c r="A327" s="832" t="s">
        <v>604</v>
      </c>
      <c r="B327" s="833" t="s">
        <v>605</v>
      </c>
      <c r="C327" s="836" t="s">
        <v>622</v>
      </c>
      <c r="D327" s="864" t="s">
        <v>623</v>
      </c>
      <c r="E327" s="836" t="s">
        <v>4422</v>
      </c>
      <c r="F327" s="864" t="s">
        <v>4423</v>
      </c>
      <c r="G327" s="836" t="s">
        <v>4553</v>
      </c>
      <c r="H327" s="836" t="s">
        <v>4555</v>
      </c>
      <c r="I327" s="850">
        <v>2.0349999666213989</v>
      </c>
      <c r="J327" s="850">
        <v>150</v>
      </c>
      <c r="K327" s="851">
        <v>305.5</v>
      </c>
    </row>
    <row r="328" spans="1:11" ht="14.45" customHeight="1" x14ac:dyDescent="0.2">
      <c r="A328" s="832" t="s">
        <v>604</v>
      </c>
      <c r="B328" s="833" t="s">
        <v>605</v>
      </c>
      <c r="C328" s="836" t="s">
        <v>622</v>
      </c>
      <c r="D328" s="864" t="s">
        <v>623</v>
      </c>
      <c r="E328" s="836" t="s">
        <v>4422</v>
      </c>
      <c r="F328" s="864" t="s">
        <v>4423</v>
      </c>
      <c r="G328" s="836" t="s">
        <v>4741</v>
      </c>
      <c r="H328" s="836" t="s">
        <v>4742</v>
      </c>
      <c r="I328" s="850">
        <v>1.8999999761581421</v>
      </c>
      <c r="J328" s="850">
        <v>40</v>
      </c>
      <c r="K328" s="851">
        <v>76</v>
      </c>
    </row>
    <row r="329" spans="1:11" ht="14.45" customHeight="1" x14ac:dyDescent="0.2">
      <c r="A329" s="832" t="s">
        <v>604</v>
      </c>
      <c r="B329" s="833" t="s">
        <v>605</v>
      </c>
      <c r="C329" s="836" t="s">
        <v>622</v>
      </c>
      <c r="D329" s="864" t="s">
        <v>623</v>
      </c>
      <c r="E329" s="836" t="s">
        <v>4422</v>
      </c>
      <c r="F329" s="864" t="s">
        <v>4423</v>
      </c>
      <c r="G329" s="836" t="s">
        <v>4556</v>
      </c>
      <c r="H329" s="836" t="s">
        <v>4557</v>
      </c>
      <c r="I329" s="850">
        <v>2.7000000476837158</v>
      </c>
      <c r="J329" s="850">
        <v>200</v>
      </c>
      <c r="K329" s="851">
        <v>540</v>
      </c>
    </row>
    <row r="330" spans="1:11" ht="14.45" customHeight="1" x14ac:dyDescent="0.2">
      <c r="A330" s="832" t="s">
        <v>604</v>
      </c>
      <c r="B330" s="833" t="s">
        <v>605</v>
      </c>
      <c r="C330" s="836" t="s">
        <v>622</v>
      </c>
      <c r="D330" s="864" t="s">
        <v>623</v>
      </c>
      <c r="E330" s="836" t="s">
        <v>4422</v>
      </c>
      <c r="F330" s="864" t="s">
        <v>4423</v>
      </c>
      <c r="G330" s="836" t="s">
        <v>4559</v>
      </c>
      <c r="H330" s="836" t="s">
        <v>4743</v>
      </c>
      <c r="I330" s="850">
        <v>1.9199999570846558</v>
      </c>
      <c r="J330" s="850">
        <v>50</v>
      </c>
      <c r="K330" s="851">
        <v>96</v>
      </c>
    </row>
    <row r="331" spans="1:11" ht="14.45" customHeight="1" x14ac:dyDescent="0.2">
      <c r="A331" s="832" t="s">
        <v>604</v>
      </c>
      <c r="B331" s="833" t="s">
        <v>605</v>
      </c>
      <c r="C331" s="836" t="s">
        <v>622</v>
      </c>
      <c r="D331" s="864" t="s">
        <v>623</v>
      </c>
      <c r="E331" s="836" t="s">
        <v>4422</v>
      </c>
      <c r="F331" s="864" t="s">
        <v>4423</v>
      </c>
      <c r="G331" s="836" t="s">
        <v>4561</v>
      </c>
      <c r="H331" s="836" t="s">
        <v>4744</v>
      </c>
      <c r="I331" s="850">
        <v>1.9199999570846558</v>
      </c>
      <c r="J331" s="850">
        <v>50</v>
      </c>
      <c r="K331" s="851">
        <v>96</v>
      </c>
    </row>
    <row r="332" spans="1:11" ht="14.45" customHeight="1" x14ac:dyDescent="0.2">
      <c r="A332" s="832" t="s">
        <v>604</v>
      </c>
      <c r="B332" s="833" t="s">
        <v>605</v>
      </c>
      <c r="C332" s="836" t="s">
        <v>622</v>
      </c>
      <c r="D332" s="864" t="s">
        <v>623</v>
      </c>
      <c r="E332" s="836" t="s">
        <v>4422</v>
      </c>
      <c r="F332" s="864" t="s">
        <v>4423</v>
      </c>
      <c r="G332" s="836" t="s">
        <v>4741</v>
      </c>
      <c r="H332" s="836" t="s">
        <v>4745</v>
      </c>
      <c r="I332" s="850">
        <v>1.8999999761581421</v>
      </c>
      <c r="J332" s="850">
        <v>60</v>
      </c>
      <c r="K332" s="851">
        <v>114</v>
      </c>
    </row>
    <row r="333" spans="1:11" ht="14.45" customHeight="1" x14ac:dyDescent="0.2">
      <c r="A333" s="832" t="s">
        <v>604</v>
      </c>
      <c r="B333" s="833" t="s">
        <v>605</v>
      </c>
      <c r="C333" s="836" t="s">
        <v>622</v>
      </c>
      <c r="D333" s="864" t="s">
        <v>623</v>
      </c>
      <c r="E333" s="836" t="s">
        <v>4422</v>
      </c>
      <c r="F333" s="864" t="s">
        <v>4423</v>
      </c>
      <c r="G333" s="836" t="s">
        <v>4556</v>
      </c>
      <c r="H333" s="836" t="s">
        <v>4558</v>
      </c>
      <c r="I333" s="850">
        <v>2.7000000476837158</v>
      </c>
      <c r="J333" s="850">
        <v>150</v>
      </c>
      <c r="K333" s="851">
        <v>405</v>
      </c>
    </row>
    <row r="334" spans="1:11" ht="14.45" customHeight="1" x14ac:dyDescent="0.2">
      <c r="A334" s="832" t="s">
        <v>604</v>
      </c>
      <c r="B334" s="833" t="s">
        <v>605</v>
      </c>
      <c r="C334" s="836" t="s">
        <v>622</v>
      </c>
      <c r="D334" s="864" t="s">
        <v>623</v>
      </c>
      <c r="E334" s="836" t="s">
        <v>4422</v>
      </c>
      <c r="F334" s="864" t="s">
        <v>4423</v>
      </c>
      <c r="G334" s="836" t="s">
        <v>4559</v>
      </c>
      <c r="H334" s="836" t="s">
        <v>4560</v>
      </c>
      <c r="I334" s="850">
        <v>1.9299999475479126</v>
      </c>
      <c r="J334" s="850">
        <v>100</v>
      </c>
      <c r="K334" s="851">
        <v>193</v>
      </c>
    </row>
    <row r="335" spans="1:11" ht="14.45" customHeight="1" x14ac:dyDescent="0.2">
      <c r="A335" s="832" t="s">
        <v>604</v>
      </c>
      <c r="B335" s="833" t="s">
        <v>605</v>
      </c>
      <c r="C335" s="836" t="s">
        <v>622</v>
      </c>
      <c r="D335" s="864" t="s">
        <v>623</v>
      </c>
      <c r="E335" s="836" t="s">
        <v>4422</v>
      </c>
      <c r="F335" s="864" t="s">
        <v>4423</v>
      </c>
      <c r="G335" s="836" t="s">
        <v>4561</v>
      </c>
      <c r="H335" s="836" t="s">
        <v>4562</v>
      </c>
      <c r="I335" s="850">
        <v>1.9249999523162842</v>
      </c>
      <c r="J335" s="850">
        <v>100</v>
      </c>
      <c r="K335" s="851">
        <v>192.5</v>
      </c>
    </row>
    <row r="336" spans="1:11" ht="14.45" customHeight="1" x14ac:dyDescent="0.2">
      <c r="A336" s="832" t="s">
        <v>604</v>
      </c>
      <c r="B336" s="833" t="s">
        <v>605</v>
      </c>
      <c r="C336" s="836" t="s">
        <v>622</v>
      </c>
      <c r="D336" s="864" t="s">
        <v>623</v>
      </c>
      <c r="E336" s="836" t="s">
        <v>4422</v>
      </c>
      <c r="F336" s="864" t="s">
        <v>4423</v>
      </c>
      <c r="G336" s="836" t="s">
        <v>4563</v>
      </c>
      <c r="H336" s="836" t="s">
        <v>4564</v>
      </c>
      <c r="I336" s="850">
        <v>2.1700000762939453</v>
      </c>
      <c r="J336" s="850">
        <v>150</v>
      </c>
      <c r="K336" s="851">
        <v>325.5</v>
      </c>
    </row>
    <row r="337" spans="1:11" ht="14.45" customHeight="1" x14ac:dyDescent="0.2">
      <c r="A337" s="832" t="s">
        <v>604</v>
      </c>
      <c r="B337" s="833" t="s">
        <v>605</v>
      </c>
      <c r="C337" s="836" t="s">
        <v>622</v>
      </c>
      <c r="D337" s="864" t="s">
        <v>623</v>
      </c>
      <c r="E337" s="836" t="s">
        <v>4422</v>
      </c>
      <c r="F337" s="864" t="s">
        <v>4423</v>
      </c>
      <c r="G337" s="836" t="s">
        <v>4563</v>
      </c>
      <c r="H337" s="836" t="s">
        <v>4565</v>
      </c>
      <c r="I337" s="850">
        <v>2.1625000834465027</v>
      </c>
      <c r="J337" s="850">
        <v>140</v>
      </c>
      <c r="K337" s="851">
        <v>302.90000152587891</v>
      </c>
    </row>
    <row r="338" spans="1:11" ht="14.45" customHeight="1" x14ac:dyDescent="0.2">
      <c r="A338" s="832" t="s">
        <v>604</v>
      </c>
      <c r="B338" s="833" t="s">
        <v>605</v>
      </c>
      <c r="C338" s="836" t="s">
        <v>622</v>
      </c>
      <c r="D338" s="864" t="s">
        <v>623</v>
      </c>
      <c r="E338" s="836" t="s">
        <v>4422</v>
      </c>
      <c r="F338" s="864" t="s">
        <v>4423</v>
      </c>
      <c r="G338" s="836" t="s">
        <v>4566</v>
      </c>
      <c r="H338" s="836" t="s">
        <v>4567</v>
      </c>
      <c r="I338" s="850">
        <v>21.234999656677246</v>
      </c>
      <c r="J338" s="850">
        <v>20</v>
      </c>
      <c r="K338" s="851">
        <v>424.69999694824219</v>
      </c>
    </row>
    <row r="339" spans="1:11" ht="14.45" customHeight="1" x14ac:dyDescent="0.2">
      <c r="A339" s="832" t="s">
        <v>604</v>
      </c>
      <c r="B339" s="833" t="s">
        <v>605</v>
      </c>
      <c r="C339" s="836" t="s">
        <v>622</v>
      </c>
      <c r="D339" s="864" t="s">
        <v>623</v>
      </c>
      <c r="E339" s="836" t="s">
        <v>4422</v>
      </c>
      <c r="F339" s="864" t="s">
        <v>4423</v>
      </c>
      <c r="G339" s="836" t="s">
        <v>4746</v>
      </c>
      <c r="H339" s="836" t="s">
        <v>4747</v>
      </c>
      <c r="I339" s="850">
        <v>5.380000114440918</v>
      </c>
      <c r="J339" s="850">
        <v>50</v>
      </c>
      <c r="K339" s="851">
        <v>269</v>
      </c>
    </row>
    <row r="340" spans="1:11" ht="14.45" customHeight="1" x14ac:dyDescent="0.2">
      <c r="A340" s="832" t="s">
        <v>604</v>
      </c>
      <c r="B340" s="833" t="s">
        <v>605</v>
      </c>
      <c r="C340" s="836" t="s">
        <v>622</v>
      </c>
      <c r="D340" s="864" t="s">
        <v>623</v>
      </c>
      <c r="E340" s="836" t="s">
        <v>4422</v>
      </c>
      <c r="F340" s="864" t="s">
        <v>4423</v>
      </c>
      <c r="G340" s="836" t="s">
        <v>4746</v>
      </c>
      <c r="H340" s="836" t="s">
        <v>4748</v>
      </c>
      <c r="I340" s="850">
        <v>5.3400001525878906</v>
      </c>
      <c r="J340" s="850">
        <v>30</v>
      </c>
      <c r="K340" s="851">
        <v>160.19999694824219</v>
      </c>
    </row>
    <row r="341" spans="1:11" ht="14.45" customHeight="1" x14ac:dyDescent="0.2">
      <c r="A341" s="832" t="s">
        <v>604</v>
      </c>
      <c r="B341" s="833" t="s">
        <v>605</v>
      </c>
      <c r="C341" s="836" t="s">
        <v>622</v>
      </c>
      <c r="D341" s="864" t="s">
        <v>623</v>
      </c>
      <c r="E341" s="836" t="s">
        <v>4422</v>
      </c>
      <c r="F341" s="864" t="s">
        <v>4423</v>
      </c>
      <c r="G341" s="836" t="s">
        <v>4571</v>
      </c>
      <c r="H341" s="836" t="s">
        <v>4572</v>
      </c>
      <c r="I341" s="850">
        <v>21.239999771118164</v>
      </c>
      <c r="J341" s="850">
        <v>25</v>
      </c>
      <c r="K341" s="851">
        <v>530.99998474121094</v>
      </c>
    </row>
    <row r="342" spans="1:11" ht="14.45" customHeight="1" x14ac:dyDescent="0.2">
      <c r="A342" s="832" t="s">
        <v>604</v>
      </c>
      <c r="B342" s="833" t="s">
        <v>605</v>
      </c>
      <c r="C342" s="836" t="s">
        <v>622</v>
      </c>
      <c r="D342" s="864" t="s">
        <v>623</v>
      </c>
      <c r="E342" s="836" t="s">
        <v>4422</v>
      </c>
      <c r="F342" s="864" t="s">
        <v>4423</v>
      </c>
      <c r="G342" s="836" t="s">
        <v>4571</v>
      </c>
      <c r="H342" s="836" t="s">
        <v>4573</v>
      </c>
      <c r="I342" s="850">
        <v>21.234999656677246</v>
      </c>
      <c r="J342" s="850">
        <v>10</v>
      </c>
      <c r="K342" s="851">
        <v>212.34999847412109</v>
      </c>
    </row>
    <row r="343" spans="1:11" ht="14.45" customHeight="1" x14ac:dyDescent="0.2">
      <c r="A343" s="832" t="s">
        <v>604</v>
      </c>
      <c r="B343" s="833" t="s">
        <v>605</v>
      </c>
      <c r="C343" s="836" t="s">
        <v>622</v>
      </c>
      <c r="D343" s="864" t="s">
        <v>623</v>
      </c>
      <c r="E343" s="836" t="s">
        <v>4422</v>
      </c>
      <c r="F343" s="864" t="s">
        <v>4423</v>
      </c>
      <c r="G343" s="836" t="s">
        <v>4749</v>
      </c>
      <c r="H343" s="836" t="s">
        <v>4750</v>
      </c>
      <c r="I343" s="850">
        <v>2.8199999332427979</v>
      </c>
      <c r="J343" s="850">
        <v>100</v>
      </c>
      <c r="K343" s="851">
        <v>282</v>
      </c>
    </row>
    <row r="344" spans="1:11" ht="14.45" customHeight="1" x14ac:dyDescent="0.2">
      <c r="A344" s="832" t="s">
        <v>604</v>
      </c>
      <c r="B344" s="833" t="s">
        <v>605</v>
      </c>
      <c r="C344" s="836" t="s">
        <v>622</v>
      </c>
      <c r="D344" s="864" t="s">
        <v>623</v>
      </c>
      <c r="E344" s="836" t="s">
        <v>4574</v>
      </c>
      <c r="F344" s="864" t="s">
        <v>4575</v>
      </c>
      <c r="G344" s="836" t="s">
        <v>4576</v>
      </c>
      <c r="H344" s="836" t="s">
        <v>4577</v>
      </c>
      <c r="I344" s="850">
        <v>10.161428451538086</v>
      </c>
      <c r="J344" s="850">
        <v>5800</v>
      </c>
      <c r="K344" s="851">
        <v>58935</v>
      </c>
    </row>
    <row r="345" spans="1:11" ht="14.45" customHeight="1" x14ac:dyDescent="0.2">
      <c r="A345" s="832" t="s">
        <v>604</v>
      </c>
      <c r="B345" s="833" t="s">
        <v>605</v>
      </c>
      <c r="C345" s="836" t="s">
        <v>622</v>
      </c>
      <c r="D345" s="864" t="s">
        <v>623</v>
      </c>
      <c r="E345" s="836" t="s">
        <v>4574</v>
      </c>
      <c r="F345" s="864" t="s">
        <v>4575</v>
      </c>
      <c r="G345" s="836" t="s">
        <v>4576</v>
      </c>
      <c r="H345" s="836" t="s">
        <v>4578</v>
      </c>
      <c r="I345" s="850">
        <v>10.159999847412109</v>
      </c>
      <c r="J345" s="850">
        <v>3800</v>
      </c>
      <c r="K345" s="851">
        <v>38608</v>
      </c>
    </row>
    <row r="346" spans="1:11" ht="14.45" customHeight="1" x14ac:dyDescent="0.2">
      <c r="A346" s="832" t="s">
        <v>604</v>
      </c>
      <c r="B346" s="833" t="s">
        <v>605</v>
      </c>
      <c r="C346" s="836" t="s">
        <v>622</v>
      </c>
      <c r="D346" s="864" t="s">
        <v>623</v>
      </c>
      <c r="E346" s="836" t="s">
        <v>4574</v>
      </c>
      <c r="F346" s="864" t="s">
        <v>4575</v>
      </c>
      <c r="G346" s="836" t="s">
        <v>4751</v>
      </c>
      <c r="H346" s="836" t="s">
        <v>4752</v>
      </c>
      <c r="I346" s="850">
        <v>16.696667353312176</v>
      </c>
      <c r="J346" s="850">
        <v>55</v>
      </c>
      <c r="K346" s="851">
        <v>918.25</v>
      </c>
    </row>
    <row r="347" spans="1:11" ht="14.45" customHeight="1" x14ac:dyDescent="0.2">
      <c r="A347" s="832" t="s">
        <v>604</v>
      </c>
      <c r="B347" s="833" t="s">
        <v>605</v>
      </c>
      <c r="C347" s="836" t="s">
        <v>622</v>
      </c>
      <c r="D347" s="864" t="s">
        <v>623</v>
      </c>
      <c r="E347" s="836" t="s">
        <v>4581</v>
      </c>
      <c r="F347" s="864" t="s">
        <v>4582</v>
      </c>
      <c r="G347" s="836" t="s">
        <v>4583</v>
      </c>
      <c r="H347" s="836" t="s">
        <v>4584</v>
      </c>
      <c r="I347" s="850">
        <v>0.30500000715255737</v>
      </c>
      <c r="J347" s="850">
        <v>200</v>
      </c>
      <c r="K347" s="851">
        <v>61</v>
      </c>
    </row>
    <row r="348" spans="1:11" ht="14.45" customHeight="1" x14ac:dyDescent="0.2">
      <c r="A348" s="832" t="s">
        <v>604</v>
      </c>
      <c r="B348" s="833" t="s">
        <v>605</v>
      </c>
      <c r="C348" s="836" t="s">
        <v>622</v>
      </c>
      <c r="D348" s="864" t="s">
        <v>623</v>
      </c>
      <c r="E348" s="836" t="s">
        <v>4581</v>
      </c>
      <c r="F348" s="864" t="s">
        <v>4582</v>
      </c>
      <c r="G348" s="836" t="s">
        <v>4585</v>
      </c>
      <c r="H348" s="836" t="s">
        <v>4586</v>
      </c>
      <c r="I348" s="850">
        <v>0.31000000238418579</v>
      </c>
      <c r="J348" s="850">
        <v>100</v>
      </c>
      <c r="K348" s="851">
        <v>31</v>
      </c>
    </row>
    <row r="349" spans="1:11" ht="14.45" customHeight="1" x14ac:dyDescent="0.2">
      <c r="A349" s="832" t="s">
        <v>604</v>
      </c>
      <c r="B349" s="833" t="s">
        <v>605</v>
      </c>
      <c r="C349" s="836" t="s">
        <v>622</v>
      </c>
      <c r="D349" s="864" t="s">
        <v>623</v>
      </c>
      <c r="E349" s="836" t="s">
        <v>4581</v>
      </c>
      <c r="F349" s="864" t="s">
        <v>4582</v>
      </c>
      <c r="G349" s="836" t="s">
        <v>4591</v>
      </c>
      <c r="H349" s="836" t="s">
        <v>4753</v>
      </c>
      <c r="I349" s="850">
        <v>0.67000001668930054</v>
      </c>
      <c r="J349" s="850">
        <v>100</v>
      </c>
      <c r="K349" s="851">
        <v>67</v>
      </c>
    </row>
    <row r="350" spans="1:11" ht="14.45" customHeight="1" x14ac:dyDescent="0.2">
      <c r="A350" s="832" t="s">
        <v>604</v>
      </c>
      <c r="B350" s="833" t="s">
        <v>605</v>
      </c>
      <c r="C350" s="836" t="s">
        <v>622</v>
      </c>
      <c r="D350" s="864" t="s">
        <v>623</v>
      </c>
      <c r="E350" s="836" t="s">
        <v>4581</v>
      </c>
      <c r="F350" s="864" t="s">
        <v>4582</v>
      </c>
      <c r="G350" s="836" t="s">
        <v>4587</v>
      </c>
      <c r="H350" s="836" t="s">
        <v>4588</v>
      </c>
      <c r="I350" s="850">
        <v>0.54333335161209106</v>
      </c>
      <c r="J350" s="850">
        <v>4700</v>
      </c>
      <c r="K350" s="851">
        <v>2552</v>
      </c>
    </row>
    <row r="351" spans="1:11" ht="14.45" customHeight="1" x14ac:dyDescent="0.2">
      <c r="A351" s="832" t="s">
        <v>604</v>
      </c>
      <c r="B351" s="833" t="s">
        <v>605</v>
      </c>
      <c r="C351" s="836" t="s">
        <v>622</v>
      </c>
      <c r="D351" s="864" t="s">
        <v>623</v>
      </c>
      <c r="E351" s="836" t="s">
        <v>4581</v>
      </c>
      <c r="F351" s="864" t="s">
        <v>4582</v>
      </c>
      <c r="G351" s="836" t="s">
        <v>4583</v>
      </c>
      <c r="H351" s="836" t="s">
        <v>4589</v>
      </c>
      <c r="I351" s="850">
        <v>0.31000000238418579</v>
      </c>
      <c r="J351" s="850">
        <v>100</v>
      </c>
      <c r="K351" s="851">
        <v>31</v>
      </c>
    </row>
    <row r="352" spans="1:11" ht="14.45" customHeight="1" x14ac:dyDescent="0.2">
      <c r="A352" s="832" t="s">
        <v>604</v>
      </c>
      <c r="B352" s="833" t="s">
        <v>605</v>
      </c>
      <c r="C352" s="836" t="s">
        <v>622</v>
      </c>
      <c r="D352" s="864" t="s">
        <v>623</v>
      </c>
      <c r="E352" s="836" t="s">
        <v>4581</v>
      </c>
      <c r="F352" s="864" t="s">
        <v>4582</v>
      </c>
      <c r="G352" s="836" t="s">
        <v>4585</v>
      </c>
      <c r="H352" s="836" t="s">
        <v>4590</v>
      </c>
      <c r="I352" s="850">
        <v>0.31999999284744263</v>
      </c>
      <c r="J352" s="850">
        <v>100</v>
      </c>
      <c r="K352" s="851">
        <v>32</v>
      </c>
    </row>
    <row r="353" spans="1:11" ht="14.45" customHeight="1" x14ac:dyDescent="0.2">
      <c r="A353" s="832" t="s">
        <v>604</v>
      </c>
      <c r="B353" s="833" t="s">
        <v>605</v>
      </c>
      <c r="C353" s="836" t="s">
        <v>622</v>
      </c>
      <c r="D353" s="864" t="s">
        <v>623</v>
      </c>
      <c r="E353" s="836" t="s">
        <v>4581</v>
      </c>
      <c r="F353" s="864" t="s">
        <v>4582</v>
      </c>
      <c r="G353" s="836" t="s">
        <v>4587</v>
      </c>
      <c r="H353" s="836" t="s">
        <v>4593</v>
      </c>
      <c r="I353" s="850">
        <v>0.54500001668930054</v>
      </c>
      <c r="J353" s="850">
        <v>4900</v>
      </c>
      <c r="K353" s="851">
        <v>2670</v>
      </c>
    </row>
    <row r="354" spans="1:11" ht="14.45" customHeight="1" x14ac:dyDescent="0.2">
      <c r="A354" s="832" t="s">
        <v>604</v>
      </c>
      <c r="B354" s="833" t="s">
        <v>605</v>
      </c>
      <c r="C354" s="836" t="s">
        <v>622</v>
      </c>
      <c r="D354" s="864" t="s">
        <v>623</v>
      </c>
      <c r="E354" s="836" t="s">
        <v>4581</v>
      </c>
      <c r="F354" s="864" t="s">
        <v>4582</v>
      </c>
      <c r="G354" s="836" t="s">
        <v>4596</v>
      </c>
      <c r="H354" s="836" t="s">
        <v>4598</v>
      </c>
      <c r="I354" s="850">
        <v>1.8024999499320984</v>
      </c>
      <c r="J354" s="850">
        <v>400</v>
      </c>
      <c r="K354" s="851">
        <v>721</v>
      </c>
    </row>
    <row r="355" spans="1:11" ht="14.45" customHeight="1" x14ac:dyDescent="0.2">
      <c r="A355" s="832" t="s">
        <v>604</v>
      </c>
      <c r="B355" s="833" t="s">
        <v>605</v>
      </c>
      <c r="C355" s="836" t="s">
        <v>622</v>
      </c>
      <c r="D355" s="864" t="s">
        <v>623</v>
      </c>
      <c r="E355" s="836" t="s">
        <v>4599</v>
      </c>
      <c r="F355" s="864" t="s">
        <v>4600</v>
      </c>
      <c r="G355" s="836" t="s">
        <v>4601</v>
      </c>
      <c r="H355" s="836" t="s">
        <v>4602</v>
      </c>
      <c r="I355" s="850">
        <v>0.62999999523162842</v>
      </c>
      <c r="J355" s="850">
        <v>5400</v>
      </c>
      <c r="K355" s="851">
        <v>3402</v>
      </c>
    </row>
    <row r="356" spans="1:11" ht="14.45" customHeight="1" x14ac:dyDescent="0.2">
      <c r="A356" s="832" t="s">
        <v>604</v>
      </c>
      <c r="B356" s="833" t="s">
        <v>605</v>
      </c>
      <c r="C356" s="836" t="s">
        <v>622</v>
      </c>
      <c r="D356" s="864" t="s">
        <v>623</v>
      </c>
      <c r="E356" s="836" t="s">
        <v>4599</v>
      </c>
      <c r="F356" s="864" t="s">
        <v>4600</v>
      </c>
      <c r="G356" s="836" t="s">
        <v>4603</v>
      </c>
      <c r="H356" s="836" t="s">
        <v>4604</v>
      </c>
      <c r="I356" s="850">
        <v>0.62999999523162842</v>
      </c>
      <c r="J356" s="850">
        <v>12000</v>
      </c>
      <c r="K356" s="851">
        <v>7560</v>
      </c>
    </row>
    <row r="357" spans="1:11" ht="14.45" customHeight="1" x14ac:dyDescent="0.2">
      <c r="A357" s="832" t="s">
        <v>604</v>
      </c>
      <c r="B357" s="833" t="s">
        <v>605</v>
      </c>
      <c r="C357" s="836" t="s">
        <v>622</v>
      </c>
      <c r="D357" s="864" t="s">
        <v>623</v>
      </c>
      <c r="E357" s="836" t="s">
        <v>4599</v>
      </c>
      <c r="F357" s="864" t="s">
        <v>4600</v>
      </c>
      <c r="G357" s="836" t="s">
        <v>4754</v>
      </c>
      <c r="H357" s="836" t="s">
        <v>4755</v>
      </c>
      <c r="I357" s="850">
        <v>0.62999999523162842</v>
      </c>
      <c r="J357" s="850">
        <v>1000</v>
      </c>
      <c r="K357" s="851">
        <v>630</v>
      </c>
    </row>
    <row r="358" spans="1:11" ht="14.45" customHeight="1" x14ac:dyDescent="0.2">
      <c r="A358" s="832" t="s">
        <v>604</v>
      </c>
      <c r="B358" s="833" t="s">
        <v>605</v>
      </c>
      <c r="C358" s="836" t="s">
        <v>622</v>
      </c>
      <c r="D358" s="864" t="s">
        <v>623</v>
      </c>
      <c r="E358" s="836" t="s">
        <v>4599</v>
      </c>
      <c r="F358" s="864" t="s">
        <v>4600</v>
      </c>
      <c r="G358" s="836" t="s">
        <v>4605</v>
      </c>
      <c r="H358" s="836" t="s">
        <v>4606</v>
      </c>
      <c r="I358" s="850">
        <v>0.62999999523162842</v>
      </c>
      <c r="J358" s="850">
        <v>340</v>
      </c>
      <c r="K358" s="851">
        <v>214.19999694824219</v>
      </c>
    </row>
    <row r="359" spans="1:11" ht="14.45" customHeight="1" x14ac:dyDescent="0.2">
      <c r="A359" s="832" t="s">
        <v>604</v>
      </c>
      <c r="B359" s="833" t="s">
        <v>605</v>
      </c>
      <c r="C359" s="836" t="s">
        <v>622</v>
      </c>
      <c r="D359" s="864" t="s">
        <v>623</v>
      </c>
      <c r="E359" s="836" t="s">
        <v>4599</v>
      </c>
      <c r="F359" s="864" t="s">
        <v>4600</v>
      </c>
      <c r="G359" s="836" t="s">
        <v>4601</v>
      </c>
      <c r="H359" s="836" t="s">
        <v>4607</v>
      </c>
      <c r="I359" s="850">
        <v>0.62999999523162842</v>
      </c>
      <c r="J359" s="850">
        <v>4200</v>
      </c>
      <c r="K359" s="851">
        <v>2646</v>
      </c>
    </row>
    <row r="360" spans="1:11" ht="14.45" customHeight="1" x14ac:dyDescent="0.2">
      <c r="A360" s="832" t="s">
        <v>604</v>
      </c>
      <c r="B360" s="833" t="s">
        <v>605</v>
      </c>
      <c r="C360" s="836" t="s">
        <v>622</v>
      </c>
      <c r="D360" s="864" t="s">
        <v>623</v>
      </c>
      <c r="E360" s="836" t="s">
        <v>4599</v>
      </c>
      <c r="F360" s="864" t="s">
        <v>4600</v>
      </c>
      <c r="G360" s="836" t="s">
        <v>4603</v>
      </c>
      <c r="H360" s="836" t="s">
        <v>4608</v>
      </c>
      <c r="I360" s="850">
        <v>0.62666666507720947</v>
      </c>
      <c r="J360" s="850">
        <v>12000</v>
      </c>
      <c r="K360" s="851">
        <v>7520</v>
      </c>
    </row>
    <row r="361" spans="1:11" ht="14.45" customHeight="1" x14ac:dyDescent="0.2">
      <c r="A361" s="832" t="s">
        <v>604</v>
      </c>
      <c r="B361" s="833" t="s">
        <v>605</v>
      </c>
      <c r="C361" s="836" t="s">
        <v>622</v>
      </c>
      <c r="D361" s="864" t="s">
        <v>623</v>
      </c>
      <c r="E361" s="836" t="s">
        <v>4599</v>
      </c>
      <c r="F361" s="864" t="s">
        <v>4600</v>
      </c>
      <c r="G361" s="836" t="s">
        <v>4754</v>
      </c>
      <c r="H361" s="836" t="s">
        <v>4756</v>
      </c>
      <c r="I361" s="850">
        <v>0.62000000476837158</v>
      </c>
      <c r="J361" s="850">
        <v>400</v>
      </c>
      <c r="K361" s="851">
        <v>248</v>
      </c>
    </row>
    <row r="362" spans="1:11" ht="14.45" customHeight="1" x14ac:dyDescent="0.2">
      <c r="A362" s="832" t="s">
        <v>604</v>
      </c>
      <c r="B362" s="833" t="s">
        <v>605</v>
      </c>
      <c r="C362" s="836" t="s">
        <v>622</v>
      </c>
      <c r="D362" s="864" t="s">
        <v>623</v>
      </c>
      <c r="E362" s="836" t="s">
        <v>4599</v>
      </c>
      <c r="F362" s="864" t="s">
        <v>4600</v>
      </c>
      <c r="G362" s="836" t="s">
        <v>4605</v>
      </c>
      <c r="H362" s="836" t="s">
        <v>4609</v>
      </c>
      <c r="I362" s="850">
        <v>0.625</v>
      </c>
      <c r="J362" s="850">
        <v>850</v>
      </c>
      <c r="K362" s="851">
        <v>533.79999542236328</v>
      </c>
    </row>
    <row r="363" spans="1:11" ht="14.45" customHeight="1" x14ac:dyDescent="0.2">
      <c r="A363" s="832" t="s">
        <v>604</v>
      </c>
      <c r="B363" s="833" t="s">
        <v>605</v>
      </c>
      <c r="C363" s="836" t="s">
        <v>625</v>
      </c>
      <c r="D363" s="864" t="s">
        <v>626</v>
      </c>
      <c r="E363" s="836" t="s">
        <v>4610</v>
      </c>
      <c r="F363" s="864" t="s">
        <v>4611</v>
      </c>
      <c r="G363" s="836" t="s">
        <v>4612</v>
      </c>
      <c r="H363" s="836" t="s">
        <v>4613</v>
      </c>
      <c r="I363" s="850">
        <v>147.17999267578125</v>
      </c>
      <c r="J363" s="850">
        <v>12</v>
      </c>
      <c r="K363" s="851">
        <v>1766.179931640625</v>
      </c>
    </row>
    <row r="364" spans="1:11" ht="14.45" customHeight="1" x14ac:dyDescent="0.2">
      <c r="A364" s="832" t="s">
        <v>604</v>
      </c>
      <c r="B364" s="833" t="s">
        <v>605</v>
      </c>
      <c r="C364" s="836" t="s">
        <v>625</v>
      </c>
      <c r="D364" s="864" t="s">
        <v>626</v>
      </c>
      <c r="E364" s="836" t="s">
        <v>4610</v>
      </c>
      <c r="F364" s="864" t="s">
        <v>4611</v>
      </c>
      <c r="G364" s="836" t="s">
        <v>4614</v>
      </c>
      <c r="H364" s="836" t="s">
        <v>4615</v>
      </c>
      <c r="I364" s="850">
        <v>147.17999267578125</v>
      </c>
      <c r="J364" s="850">
        <v>12</v>
      </c>
      <c r="K364" s="851">
        <v>1766.18994140625</v>
      </c>
    </row>
    <row r="365" spans="1:11" ht="14.45" customHeight="1" x14ac:dyDescent="0.2">
      <c r="A365" s="832" t="s">
        <v>604</v>
      </c>
      <c r="B365" s="833" t="s">
        <v>605</v>
      </c>
      <c r="C365" s="836" t="s">
        <v>625</v>
      </c>
      <c r="D365" s="864" t="s">
        <v>626</v>
      </c>
      <c r="E365" s="836" t="s">
        <v>4610</v>
      </c>
      <c r="F365" s="864" t="s">
        <v>4611</v>
      </c>
      <c r="G365" s="836" t="s">
        <v>4616</v>
      </c>
      <c r="H365" s="836" t="s">
        <v>4617</v>
      </c>
      <c r="I365" s="850">
        <v>141.58000183105469</v>
      </c>
      <c r="J365" s="850">
        <v>1</v>
      </c>
      <c r="K365" s="851">
        <v>141.58000183105469</v>
      </c>
    </row>
    <row r="366" spans="1:11" ht="14.45" customHeight="1" x14ac:dyDescent="0.2">
      <c r="A366" s="832" t="s">
        <v>604</v>
      </c>
      <c r="B366" s="833" t="s">
        <v>605</v>
      </c>
      <c r="C366" s="836" t="s">
        <v>625</v>
      </c>
      <c r="D366" s="864" t="s">
        <v>626</v>
      </c>
      <c r="E366" s="836" t="s">
        <v>4610</v>
      </c>
      <c r="F366" s="864" t="s">
        <v>4611</v>
      </c>
      <c r="G366" s="836" t="s">
        <v>4616</v>
      </c>
      <c r="H366" s="836" t="s">
        <v>4757</v>
      </c>
      <c r="I366" s="850">
        <v>141.58000183105469</v>
      </c>
      <c r="J366" s="850">
        <v>2</v>
      </c>
      <c r="K366" s="851">
        <v>283.16000366210938</v>
      </c>
    </row>
    <row r="367" spans="1:11" ht="14.45" customHeight="1" x14ac:dyDescent="0.2">
      <c r="A367" s="832" t="s">
        <v>604</v>
      </c>
      <c r="B367" s="833" t="s">
        <v>605</v>
      </c>
      <c r="C367" s="836" t="s">
        <v>625</v>
      </c>
      <c r="D367" s="864" t="s">
        <v>626</v>
      </c>
      <c r="E367" s="836" t="s">
        <v>4339</v>
      </c>
      <c r="F367" s="864" t="s">
        <v>4340</v>
      </c>
      <c r="G367" s="836" t="s">
        <v>4341</v>
      </c>
      <c r="H367" s="836" t="s">
        <v>4758</v>
      </c>
      <c r="I367" s="850">
        <v>4.1100001335144043</v>
      </c>
      <c r="J367" s="850">
        <v>100</v>
      </c>
      <c r="K367" s="851">
        <v>411</v>
      </c>
    </row>
    <row r="368" spans="1:11" ht="14.45" customHeight="1" x14ac:dyDescent="0.2">
      <c r="A368" s="832" t="s">
        <v>604</v>
      </c>
      <c r="B368" s="833" t="s">
        <v>605</v>
      </c>
      <c r="C368" s="836" t="s">
        <v>625</v>
      </c>
      <c r="D368" s="864" t="s">
        <v>626</v>
      </c>
      <c r="E368" s="836" t="s">
        <v>4339</v>
      </c>
      <c r="F368" s="864" t="s">
        <v>4340</v>
      </c>
      <c r="G368" s="836" t="s">
        <v>4341</v>
      </c>
      <c r="H368" s="836" t="s">
        <v>4342</v>
      </c>
      <c r="I368" s="850">
        <v>4.0999999046325684</v>
      </c>
      <c r="J368" s="850">
        <v>100</v>
      </c>
      <c r="K368" s="851">
        <v>410</v>
      </c>
    </row>
    <row r="369" spans="1:11" ht="14.45" customHeight="1" x14ac:dyDescent="0.2">
      <c r="A369" s="832" t="s">
        <v>604</v>
      </c>
      <c r="B369" s="833" t="s">
        <v>605</v>
      </c>
      <c r="C369" s="836" t="s">
        <v>625</v>
      </c>
      <c r="D369" s="864" t="s">
        <v>626</v>
      </c>
      <c r="E369" s="836" t="s">
        <v>4339</v>
      </c>
      <c r="F369" s="864" t="s">
        <v>4340</v>
      </c>
      <c r="G369" s="836" t="s">
        <v>4343</v>
      </c>
      <c r="H369" s="836" t="s">
        <v>4621</v>
      </c>
      <c r="I369" s="850">
        <v>6.2399997711181641</v>
      </c>
      <c r="J369" s="850">
        <v>100</v>
      </c>
      <c r="K369" s="851">
        <v>624</v>
      </c>
    </row>
    <row r="370" spans="1:11" ht="14.45" customHeight="1" x14ac:dyDescent="0.2">
      <c r="A370" s="832" t="s">
        <v>604</v>
      </c>
      <c r="B370" s="833" t="s">
        <v>605</v>
      </c>
      <c r="C370" s="836" t="s">
        <v>625</v>
      </c>
      <c r="D370" s="864" t="s">
        <v>626</v>
      </c>
      <c r="E370" s="836" t="s">
        <v>4339</v>
      </c>
      <c r="F370" s="864" t="s">
        <v>4340</v>
      </c>
      <c r="G370" s="836" t="s">
        <v>4343</v>
      </c>
      <c r="H370" s="836" t="s">
        <v>4344</v>
      </c>
      <c r="I370" s="850">
        <v>6.25</v>
      </c>
      <c r="J370" s="850">
        <v>100</v>
      </c>
      <c r="K370" s="851">
        <v>625</v>
      </c>
    </row>
    <row r="371" spans="1:11" ht="14.45" customHeight="1" x14ac:dyDescent="0.2">
      <c r="A371" s="832" t="s">
        <v>604</v>
      </c>
      <c r="B371" s="833" t="s">
        <v>605</v>
      </c>
      <c r="C371" s="836" t="s">
        <v>625</v>
      </c>
      <c r="D371" s="864" t="s">
        <v>626</v>
      </c>
      <c r="E371" s="836" t="s">
        <v>4339</v>
      </c>
      <c r="F371" s="864" t="s">
        <v>4340</v>
      </c>
      <c r="G371" s="836" t="s">
        <v>4622</v>
      </c>
      <c r="H371" s="836" t="s">
        <v>4623</v>
      </c>
      <c r="I371" s="850">
        <v>9.0200004577636719</v>
      </c>
      <c r="J371" s="850">
        <v>100</v>
      </c>
      <c r="K371" s="851">
        <v>902</v>
      </c>
    </row>
    <row r="372" spans="1:11" ht="14.45" customHeight="1" x14ac:dyDescent="0.2">
      <c r="A372" s="832" t="s">
        <v>604</v>
      </c>
      <c r="B372" s="833" t="s">
        <v>605</v>
      </c>
      <c r="C372" s="836" t="s">
        <v>625</v>
      </c>
      <c r="D372" s="864" t="s">
        <v>626</v>
      </c>
      <c r="E372" s="836" t="s">
        <v>4339</v>
      </c>
      <c r="F372" s="864" t="s">
        <v>4340</v>
      </c>
      <c r="G372" s="836" t="s">
        <v>4625</v>
      </c>
      <c r="H372" s="836" t="s">
        <v>4626</v>
      </c>
      <c r="I372" s="850">
        <v>0.87999999523162842</v>
      </c>
      <c r="J372" s="850">
        <v>1000</v>
      </c>
      <c r="K372" s="851">
        <v>880</v>
      </c>
    </row>
    <row r="373" spans="1:11" ht="14.45" customHeight="1" x14ac:dyDescent="0.2">
      <c r="A373" s="832" t="s">
        <v>604</v>
      </c>
      <c r="B373" s="833" t="s">
        <v>605</v>
      </c>
      <c r="C373" s="836" t="s">
        <v>625</v>
      </c>
      <c r="D373" s="864" t="s">
        <v>626</v>
      </c>
      <c r="E373" s="836" t="s">
        <v>4339</v>
      </c>
      <c r="F373" s="864" t="s">
        <v>4340</v>
      </c>
      <c r="G373" s="836" t="s">
        <v>4625</v>
      </c>
      <c r="H373" s="836" t="s">
        <v>4627</v>
      </c>
      <c r="I373" s="850">
        <v>0.87999999523162842</v>
      </c>
      <c r="J373" s="850">
        <v>1000</v>
      </c>
      <c r="K373" s="851">
        <v>880</v>
      </c>
    </row>
    <row r="374" spans="1:11" ht="14.45" customHeight="1" x14ac:dyDescent="0.2">
      <c r="A374" s="832" t="s">
        <v>604</v>
      </c>
      <c r="B374" s="833" t="s">
        <v>605</v>
      </c>
      <c r="C374" s="836" t="s">
        <v>625</v>
      </c>
      <c r="D374" s="864" t="s">
        <v>626</v>
      </c>
      <c r="E374" s="836" t="s">
        <v>4339</v>
      </c>
      <c r="F374" s="864" t="s">
        <v>4340</v>
      </c>
      <c r="G374" s="836" t="s">
        <v>4628</v>
      </c>
      <c r="H374" s="836" t="s">
        <v>4629</v>
      </c>
      <c r="I374" s="850">
        <v>3.0199999809265137</v>
      </c>
      <c r="J374" s="850">
        <v>400</v>
      </c>
      <c r="K374" s="851">
        <v>1208</v>
      </c>
    </row>
    <row r="375" spans="1:11" ht="14.45" customHeight="1" x14ac:dyDescent="0.2">
      <c r="A375" s="832" t="s">
        <v>604</v>
      </c>
      <c r="B375" s="833" t="s">
        <v>605</v>
      </c>
      <c r="C375" s="836" t="s">
        <v>625</v>
      </c>
      <c r="D375" s="864" t="s">
        <v>626</v>
      </c>
      <c r="E375" s="836" t="s">
        <v>4339</v>
      </c>
      <c r="F375" s="864" t="s">
        <v>4340</v>
      </c>
      <c r="G375" s="836" t="s">
        <v>4628</v>
      </c>
      <c r="H375" s="836" t="s">
        <v>4630</v>
      </c>
      <c r="I375" s="850">
        <v>3.012499988079071</v>
      </c>
      <c r="J375" s="850">
        <v>1000</v>
      </c>
      <c r="K375" s="851">
        <v>3012</v>
      </c>
    </row>
    <row r="376" spans="1:11" ht="14.45" customHeight="1" x14ac:dyDescent="0.2">
      <c r="A376" s="832" t="s">
        <v>604</v>
      </c>
      <c r="B376" s="833" t="s">
        <v>605</v>
      </c>
      <c r="C376" s="836" t="s">
        <v>625</v>
      </c>
      <c r="D376" s="864" t="s">
        <v>626</v>
      </c>
      <c r="E376" s="836" t="s">
        <v>4339</v>
      </c>
      <c r="F376" s="864" t="s">
        <v>4340</v>
      </c>
      <c r="G376" s="836" t="s">
        <v>4759</v>
      </c>
      <c r="H376" s="836" t="s">
        <v>4760</v>
      </c>
      <c r="I376" s="850">
        <v>727.260009765625</v>
      </c>
      <c r="J376" s="850">
        <v>2</v>
      </c>
      <c r="K376" s="851">
        <v>1454.52001953125</v>
      </c>
    </row>
    <row r="377" spans="1:11" ht="14.45" customHeight="1" x14ac:dyDescent="0.2">
      <c r="A377" s="832" t="s">
        <v>604</v>
      </c>
      <c r="B377" s="833" t="s">
        <v>605</v>
      </c>
      <c r="C377" s="836" t="s">
        <v>625</v>
      </c>
      <c r="D377" s="864" t="s">
        <v>626</v>
      </c>
      <c r="E377" s="836" t="s">
        <v>4339</v>
      </c>
      <c r="F377" s="864" t="s">
        <v>4340</v>
      </c>
      <c r="G377" s="836" t="s">
        <v>4633</v>
      </c>
      <c r="H377" s="836" t="s">
        <v>4634</v>
      </c>
      <c r="I377" s="850">
        <v>11.359999656677246</v>
      </c>
      <c r="J377" s="850">
        <v>20</v>
      </c>
      <c r="K377" s="851">
        <v>227.22000122070313</v>
      </c>
    </row>
    <row r="378" spans="1:11" ht="14.45" customHeight="1" x14ac:dyDescent="0.2">
      <c r="A378" s="832" t="s">
        <v>604</v>
      </c>
      <c r="B378" s="833" t="s">
        <v>605</v>
      </c>
      <c r="C378" s="836" t="s">
        <v>625</v>
      </c>
      <c r="D378" s="864" t="s">
        <v>626</v>
      </c>
      <c r="E378" s="836" t="s">
        <v>4339</v>
      </c>
      <c r="F378" s="864" t="s">
        <v>4340</v>
      </c>
      <c r="G378" s="836" t="s">
        <v>4761</v>
      </c>
      <c r="H378" s="836" t="s">
        <v>4762</v>
      </c>
      <c r="I378" s="850">
        <v>2.5399999618530273</v>
      </c>
      <c r="J378" s="850">
        <v>210</v>
      </c>
      <c r="K378" s="851">
        <v>533.40000915527344</v>
      </c>
    </row>
    <row r="379" spans="1:11" ht="14.45" customHeight="1" x14ac:dyDescent="0.2">
      <c r="A379" s="832" t="s">
        <v>604</v>
      </c>
      <c r="B379" s="833" t="s">
        <v>605</v>
      </c>
      <c r="C379" s="836" t="s">
        <v>625</v>
      </c>
      <c r="D379" s="864" t="s">
        <v>626</v>
      </c>
      <c r="E379" s="836" t="s">
        <v>4339</v>
      </c>
      <c r="F379" s="864" t="s">
        <v>4340</v>
      </c>
      <c r="G379" s="836" t="s">
        <v>4347</v>
      </c>
      <c r="H379" s="836" t="s">
        <v>4348</v>
      </c>
      <c r="I379" s="850">
        <v>355.35000610351563</v>
      </c>
      <c r="J379" s="850">
        <v>4</v>
      </c>
      <c r="K379" s="851">
        <v>1421.4000244140625</v>
      </c>
    </row>
    <row r="380" spans="1:11" ht="14.45" customHeight="1" x14ac:dyDescent="0.2">
      <c r="A380" s="832" t="s">
        <v>604</v>
      </c>
      <c r="B380" s="833" t="s">
        <v>605</v>
      </c>
      <c r="C380" s="836" t="s">
        <v>625</v>
      </c>
      <c r="D380" s="864" t="s">
        <v>626</v>
      </c>
      <c r="E380" s="836" t="s">
        <v>4339</v>
      </c>
      <c r="F380" s="864" t="s">
        <v>4340</v>
      </c>
      <c r="G380" s="836" t="s">
        <v>4763</v>
      </c>
      <c r="H380" s="836" t="s">
        <v>4764</v>
      </c>
      <c r="I380" s="850">
        <v>22.139999389648438</v>
      </c>
      <c r="J380" s="850">
        <v>20</v>
      </c>
      <c r="K380" s="851">
        <v>442.79998779296875</v>
      </c>
    </row>
    <row r="381" spans="1:11" ht="14.45" customHeight="1" x14ac:dyDescent="0.2">
      <c r="A381" s="832" t="s">
        <v>604</v>
      </c>
      <c r="B381" s="833" t="s">
        <v>605</v>
      </c>
      <c r="C381" s="836" t="s">
        <v>625</v>
      </c>
      <c r="D381" s="864" t="s">
        <v>626</v>
      </c>
      <c r="E381" s="836" t="s">
        <v>4339</v>
      </c>
      <c r="F381" s="864" t="s">
        <v>4340</v>
      </c>
      <c r="G381" s="836" t="s">
        <v>4349</v>
      </c>
      <c r="H381" s="836" t="s">
        <v>4350</v>
      </c>
      <c r="I381" s="850">
        <v>30.180000305175781</v>
      </c>
      <c r="J381" s="850">
        <v>25</v>
      </c>
      <c r="K381" s="851">
        <v>754.5</v>
      </c>
    </row>
    <row r="382" spans="1:11" ht="14.45" customHeight="1" x14ac:dyDescent="0.2">
      <c r="A382" s="832" t="s">
        <v>604</v>
      </c>
      <c r="B382" s="833" t="s">
        <v>605</v>
      </c>
      <c r="C382" s="836" t="s">
        <v>625</v>
      </c>
      <c r="D382" s="864" t="s">
        <v>626</v>
      </c>
      <c r="E382" s="836" t="s">
        <v>4339</v>
      </c>
      <c r="F382" s="864" t="s">
        <v>4340</v>
      </c>
      <c r="G382" s="836" t="s">
        <v>4765</v>
      </c>
      <c r="H382" s="836" t="s">
        <v>4766</v>
      </c>
      <c r="I382" s="850">
        <v>13.039999961853027</v>
      </c>
      <c r="J382" s="850">
        <v>10</v>
      </c>
      <c r="K382" s="851">
        <v>130.41000366210938</v>
      </c>
    </row>
    <row r="383" spans="1:11" ht="14.45" customHeight="1" x14ac:dyDescent="0.2">
      <c r="A383" s="832" t="s">
        <v>604</v>
      </c>
      <c r="B383" s="833" t="s">
        <v>605</v>
      </c>
      <c r="C383" s="836" t="s">
        <v>625</v>
      </c>
      <c r="D383" s="864" t="s">
        <v>626</v>
      </c>
      <c r="E383" s="836" t="s">
        <v>4339</v>
      </c>
      <c r="F383" s="864" t="s">
        <v>4340</v>
      </c>
      <c r="G383" s="836" t="s">
        <v>4767</v>
      </c>
      <c r="H383" s="836" t="s">
        <v>4768</v>
      </c>
      <c r="I383" s="850">
        <v>120.61000061035156</v>
      </c>
      <c r="J383" s="850">
        <v>5</v>
      </c>
      <c r="K383" s="851">
        <v>603.05999755859375</v>
      </c>
    </row>
    <row r="384" spans="1:11" ht="14.45" customHeight="1" x14ac:dyDescent="0.2">
      <c r="A384" s="832" t="s">
        <v>604</v>
      </c>
      <c r="B384" s="833" t="s">
        <v>605</v>
      </c>
      <c r="C384" s="836" t="s">
        <v>625</v>
      </c>
      <c r="D384" s="864" t="s">
        <v>626</v>
      </c>
      <c r="E384" s="836" t="s">
        <v>4339</v>
      </c>
      <c r="F384" s="864" t="s">
        <v>4340</v>
      </c>
      <c r="G384" s="836" t="s">
        <v>4769</v>
      </c>
      <c r="H384" s="836" t="s">
        <v>4770</v>
      </c>
      <c r="I384" s="850">
        <v>124.41000366210938</v>
      </c>
      <c r="J384" s="850">
        <v>5</v>
      </c>
      <c r="K384" s="851">
        <v>622.04998779296875</v>
      </c>
    </row>
    <row r="385" spans="1:11" ht="14.45" customHeight="1" x14ac:dyDescent="0.2">
      <c r="A385" s="832" t="s">
        <v>604</v>
      </c>
      <c r="B385" s="833" t="s">
        <v>605</v>
      </c>
      <c r="C385" s="836" t="s">
        <v>625</v>
      </c>
      <c r="D385" s="864" t="s">
        <v>626</v>
      </c>
      <c r="E385" s="836" t="s">
        <v>4339</v>
      </c>
      <c r="F385" s="864" t="s">
        <v>4340</v>
      </c>
      <c r="G385" s="836" t="s">
        <v>4359</v>
      </c>
      <c r="H385" s="836" t="s">
        <v>4360</v>
      </c>
      <c r="I385" s="850">
        <v>38.090000152587891</v>
      </c>
      <c r="J385" s="850">
        <v>40</v>
      </c>
      <c r="K385" s="851">
        <v>1523.6099853515625</v>
      </c>
    </row>
    <row r="386" spans="1:11" ht="14.45" customHeight="1" x14ac:dyDescent="0.2">
      <c r="A386" s="832" t="s">
        <v>604</v>
      </c>
      <c r="B386" s="833" t="s">
        <v>605</v>
      </c>
      <c r="C386" s="836" t="s">
        <v>625</v>
      </c>
      <c r="D386" s="864" t="s">
        <v>626</v>
      </c>
      <c r="E386" s="836" t="s">
        <v>4339</v>
      </c>
      <c r="F386" s="864" t="s">
        <v>4340</v>
      </c>
      <c r="G386" s="836" t="s">
        <v>4640</v>
      </c>
      <c r="H386" s="836" t="s">
        <v>4641</v>
      </c>
      <c r="I386" s="850">
        <v>139.17499542236328</v>
      </c>
      <c r="J386" s="850">
        <v>7</v>
      </c>
      <c r="K386" s="851">
        <v>974.22000122070313</v>
      </c>
    </row>
    <row r="387" spans="1:11" ht="14.45" customHeight="1" x14ac:dyDescent="0.2">
      <c r="A387" s="832" t="s">
        <v>604</v>
      </c>
      <c r="B387" s="833" t="s">
        <v>605</v>
      </c>
      <c r="C387" s="836" t="s">
        <v>625</v>
      </c>
      <c r="D387" s="864" t="s">
        <v>626</v>
      </c>
      <c r="E387" s="836" t="s">
        <v>4339</v>
      </c>
      <c r="F387" s="864" t="s">
        <v>4340</v>
      </c>
      <c r="G387" s="836" t="s">
        <v>4642</v>
      </c>
      <c r="H387" s="836" t="s">
        <v>4643</v>
      </c>
      <c r="I387" s="850">
        <v>573.8499755859375</v>
      </c>
      <c r="J387" s="850">
        <v>2</v>
      </c>
      <c r="K387" s="851">
        <v>1147.699951171875</v>
      </c>
    </row>
    <row r="388" spans="1:11" ht="14.45" customHeight="1" x14ac:dyDescent="0.2">
      <c r="A388" s="832" t="s">
        <v>604</v>
      </c>
      <c r="B388" s="833" t="s">
        <v>605</v>
      </c>
      <c r="C388" s="836" t="s">
        <v>625</v>
      </c>
      <c r="D388" s="864" t="s">
        <v>626</v>
      </c>
      <c r="E388" s="836" t="s">
        <v>4339</v>
      </c>
      <c r="F388" s="864" t="s">
        <v>4340</v>
      </c>
      <c r="G388" s="836" t="s">
        <v>4644</v>
      </c>
      <c r="H388" s="836" t="s">
        <v>4645</v>
      </c>
      <c r="I388" s="850">
        <v>309.35000610351563</v>
      </c>
      <c r="J388" s="850">
        <v>6</v>
      </c>
      <c r="K388" s="851">
        <v>1856.1000366210938</v>
      </c>
    </row>
    <row r="389" spans="1:11" ht="14.45" customHeight="1" x14ac:dyDescent="0.2">
      <c r="A389" s="832" t="s">
        <v>604</v>
      </c>
      <c r="B389" s="833" t="s">
        <v>605</v>
      </c>
      <c r="C389" s="836" t="s">
        <v>625</v>
      </c>
      <c r="D389" s="864" t="s">
        <v>626</v>
      </c>
      <c r="E389" s="836" t="s">
        <v>4339</v>
      </c>
      <c r="F389" s="864" t="s">
        <v>4340</v>
      </c>
      <c r="G389" s="836" t="s">
        <v>4353</v>
      </c>
      <c r="H389" s="836" t="s">
        <v>4363</v>
      </c>
      <c r="I389" s="850">
        <v>214.74000549316406</v>
      </c>
      <c r="J389" s="850">
        <v>18</v>
      </c>
      <c r="K389" s="851">
        <v>3865.3798828125</v>
      </c>
    </row>
    <row r="390" spans="1:11" ht="14.45" customHeight="1" x14ac:dyDescent="0.2">
      <c r="A390" s="832" t="s">
        <v>604</v>
      </c>
      <c r="B390" s="833" t="s">
        <v>605</v>
      </c>
      <c r="C390" s="836" t="s">
        <v>625</v>
      </c>
      <c r="D390" s="864" t="s">
        <v>626</v>
      </c>
      <c r="E390" s="836" t="s">
        <v>4339</v>
      </c>
      <c r="F390" s="864" t="s">
        <v>4340</v>
      </c>
      <c r="G390" s="836" t="s">
        <v>4355</v>
      </c>
      <c r="H390" s="836" t="s">
        <v>4771</v>
      </c>
      <c r="I390" s="850">
        <v>279.91000366210938</v>
      </c>
      <c r="J390" s="850">
        <v>15</v>
      </c>
      <c r="K390" s="851">
        <v>4198.64990234375</v>
      </c>
    </row>
    <row r="391" spans="1:11" ht="14.45" customHeight="1" x14ac:dyDescent="0.2">
      <c r="A391" s="832" t="s">
        <v>604</v>
      </c>
      <c r="B391" s="833" t="s">
        <v>605</v>
      </c>
      <c r="C391" s="836" t="s">
        <v>625</v>
      </c>
      <c r="D391" s="864" t="s">
        <v>626</v>
      </c>
      <c r="E391" s="836" t="s">
        <v>4339</v>
      </c>
      <c r="F391" s="864" t="s">
        <v>4340</v>
      </c>
      <c r="G391" s="836" t="s">
        <v>4772</v>
      </c>
      <c r="H391" s="836" t="s">
        <v>4773</v>
      </c>
      <c r="I391" s="850">
        <v>26.020000457763672</v>
      </c>
      <c r="J391" s="850">
        <v>10</v>
      </c>
      <c r="K391" s="851">
        <v>260.14999389648438</v>
      </c>
    </row>
    <row r="392" spans="1:11" ht="14.45" customHeight="1" x14ac:dyDescent="0.2">
      <c r="A392" s="832" t="s">
        <v>604</v>
      </c>
      <c r="B392" s="833" t="s">
        <v>605</v>
      </c>
      <c r="C392" s="836" t="s">
        <v>625</v>
      </c>
      <c r="D392" s="864" t="s">
        <v>626</v>
      </c>
      <c r="E392" s="836" t="s">
        <v>4339</v>
      </c>
      <c r="F392" s="864" t="s">
        <v>4340</v>
      </c>
      <c r="G392" s="836" t="s">
        <v>4774</v>
      </c>
      <c r="H392" s="836" t="s">
        <v>4775</v>
      </c>
      <c r="I392" s="850">
        <v>13.744999885559082</v>
      </c>
      <c r="J392" s="850">
        <v>200</v>
      </c>
      <c r="K392" s="851">
        <v>2748.97998046875</v>
      </c>
    </row>
    <row r="393" spans="1:11" ht="14.45" customHeight="1" x14ac:dyDescent="0.2">
      <c r="A393" s="832" t="s">
        <v>604</v>
      </c>
      <c r="B393" s="833" t="s">
        <v>605</v>
      </c>
      <c r="C393" s="836" t="s">
        <v>625</v>
      </c>
      <c r="D393" s="864" t="s">
        <v>626</v>
      </c>
      <c r="E393" s="836" t="s">
        <v>4339</v>
      </c>
      <c r="F393" s="864" t="s">
        <v>4340</v>
      </c>
      <c r="G393" s="836" t="s">
        <v>4633</v>
      </c>
      <c r="H393" s="836" t="s">
        <v>4649</v>
      </c>
      <c r="I393" s="850">
        <v>11.366666475931803</v>
      </c>
      <c r="J393" s="850">
        <v>50</v>
      </c>
      <c r="K393" s="851">
        <v>568.239990234375</v>
      </c>
    </row>
    <row r="394" spans="1:11" ht="14.45" customHeight="1" x14ac:dyDescent="0.2">
      <c r="A394" s="832" t="s">
        <v>604</v>
      </c>
      <c r="B394" s="833" t="s">
        <v>605</v>
      </c>
      <c r="C394" s="836" t="s">
        <v>625</v>
      </c>
      <c r="D394" s="864" t="s">
        <v>626</v>
      </c>
      <c r="E394" s="836" t="s">
        <v>4339</v>
      </c>
      <c r="F394" s="864" t="s">
        <v>4340</v>
      </c>
      <c r="G394" s="836" t="s">
        <v>4345</v>
      </c>
      <c r="H394" s="836" t="s">
        <v>4366</v>
      </c>
      <c r="I394" s="850">
        <v>6.440000057220459</v>
      </c>
      <c r="J394" s="850">
        <v>100</v>
      </c>
      <c r="K394" s="851">
        <v>644</v>
      </c>
    </row>
    <row r="395" spans="1:11" ht="14.45" customHeight="1" x14ac:dyDescent="0.2">
      <c r="A395" s="832" t="s">
        <v>604</v>
      </c>
      <c r="B395" s="833" t="s">
        <v>605</v>
      </c>
      <c r="C395" s="836" t="s">
        <v>625</v>
      </c>
      <c r="D395" s="864" t="s">
        <v>626</v>
      </c>
      <c r="E395" s="836" t="s">
        <v>4339</v>
      </c>
      <c r="F395" s="864" t="s">
        <v>4340</v>
      </c>
      <c r="G395" s="836" t="s">
        <v>4776</v>
      </c>
      <c r="H395" s="836" t="s">
        <v>4777</v>
      </c>
      <c r="I395" s="850">
        <v>2.4150000810623169</v>
      </c>
      <c r="J395" s="850">
        <v>300</v>
      </c>
      <c r="K395" s="851">
        <v>724</v>
      </c>
    </row>
    <row r="396" spans="1:11" ht="14.45" customHeight="1" x14ac:dyDescent="0.2">
      <c r="A396" s="832" t="s">
        <v>604</v>
      </c>
      <c r="B396" s="833" t="s">
        <v>605</v>
      </c>
      <c r="C396" s="836" t="s">
        <v>625</v>
      </c>
      <c r="D396" s="864" t="s">
        <v>626</v>
      </c>
      <c r="E396" s="836" t="s">
        <v>4339</v>
      </c>
      <c r="F396" s="864" t="s">
        <v>4340</v>
      </c>
      <c r="G396" s="836" t="s">
        <v>4761</v>
      </c>
      <c r="H396" s="836" t="s">
        <v>4778</v>
      </c>
      <c r="I396" s="850">
        <v>2.6700000762939453</v>
      </c>
      <c r="J396" s="850">
        <v>70</v>
      </c>
      <c r="K396" s="851">
        <v>186.66999816894531</v>
      </c>
    </row>
    <row r="397" spans="1:11" ht="14.45" customHeight="1" x14ac:dyDescent="0.2">
      <c r="A397" s="832" t="s">
        <v>604</v>
      </c>
      <c r="B397" s="833" t="s">
        <v>605</v>
      </c>
      <c r="C397" s="836" t="s">
        <v>625</v>
      </c>
      <c r="D397" s="864" t="s">
        <v>626</v>
      </c>
      <c r="E397" s="836" t="s">
        <v>4339</v>
      </c>
      <c r="F397" s="864" t="s">
        <v>4340</v>
      </c>
      <c r="G397" s="836" t="s">
        <v>4347</v>
      </c>
      <c r="H397" s="836" t="s">
        <v>4650</v>
      </c>
      <c r="I397" s="850">
        <v>355.35000610351563</v>
      </c>
      <c r="J397" s="850">
        <v>5</v>
      </c>
      <c r="K397" s="851">
        <v>1776.7500305175781</v>
      </c>
    </row>
    <row r="398" spans="1:11" ht="14.45" customHeight="1" x14ac:dyDescent="0.2">
      <c r="A398" s="832" t="s">
        <v>604</v>
      </c>
      <c r="B398" s="833" t="s">
        <v>605</v>
      </c>
      <c r="C398" s="836" t="s">
        <v>625</v>
      </c>
      <c r="D398" s="864" t="s">
        <v>626</v>
      </c>
      <c r="E398" s="836" t="s">
        <v>4339</v>
      </c>
      <c r="F398" s="864" t="s">
        <v>4340</v>
      </c>
      <c r="G398" s="836" t="s">
        <v>4779</v>
      </c>
      <c r="H398" s="836" t="s">
        <v>4780</v>
      </c>
      <c r="I398" s="850">
        <v>101.25</v>
      </c>
      <c r="J398" s="850">
        <v>10</v>
      </c>
      <c r="K398" s="851">
        <v>1012.4600219726563</v>
      </c>
    </row>
    <row r="399" spans="1:11" ht="14.45" customHeight="1" x14ac:dyDescent="0.2">
      <c r="A399" s="832" t="s">
        <v>604</v>
      </c>
      <c r="B399" s="833" t="s">
        <v>605</v>
      </c>
      <c r="C399" s="836" t="s">
        <v>625</v>
      </c>
      <c r="D399" s="864" t="s">
        <v>626</v>
      </c>
      <c r="E399" s="836" t="s">
        <v>4339</v>
      </c>
      <c r="F399" s="864" t="s">
        <v>4340</v>
      </c>
      <c r="G399" s="836" t="s">
        <v>4763</v>
      </c>
      <c r="H399" s="836" t="s">
        <v>4781</v>
      </c>
      <c r="I399" s="850">
        <v>22.149999618530273</v>
      </c>
      <c r="J399" s="850">
        <v>30</v>
      </c>
      <c r="K399" s="851">
        <v>664.5</v>
      </c>
    </row>
    <row r="400" spans="1:11" ht="14.45" customHeight="1" x14ac:dyDescent="0.2">
      <c r="A400" s="832" t="s">
        <v>604</v>
      </c>
      <c r="B400" s="833" t="s">
        <v>605</v>
      </c>
      <c r="C400" s="836" t="s">
        <v>625</v>
      </c>
      <c r="D400" s="864" t="s">
        <v>626</v>
      </c>
      <c r="E400" s="836" t="s">
        <v>4339</v>
      </c>
      <c r="F400" s="864" t="s">
        <v>4340</v>
      </c>
      <c r="G400" s="836" t="s">
        <v>4765</v>
      </c>
      <c r="H400" s="836" t="s">
        <v>4782</v>
      </c>
      <c r="I400" s="850">
        <v>13.039999961853027</v>
      </c>
      <c r="J400" s="850">
        <v>10</v>
      </c>
      <c r="K400" s="851">
        <v>130.41000366210938</v>
      </c>
    </row>
    <row r="401" spans="1:11" ht="14.45" customHeight="1" x14ac:dyDescent="0.2">
      <c r="A401" s="832" t="s">
        <v>604</v>
      </c>
      <c r="B401" s="833" t="s">
        <v>605</v>
      </c>
      <c r="C401" s="836" t="s">
        <v>625</v>
      </c>
      <c r="D401" s="864" t="s">
        <v>626</v>
      </c>
      <c r="E401" s="836" t="s">
        <v>4339</v>
      </c>
      <c r="F401" s="864" t="s">
        <v>4340</v>
      </c>
      <c r="G401" s="836" t="s">
        <v>4351</v>
      </c>
      <c r="H401" s="836" t="s">
        <v>4783</v>
      </c>
      <c r="I401" s="850">
        <v>214.74000549316406</v>
      </c>
      <c r="J401" s="850">
        <v>30</v>
      </c>
      <c r="K401" s="851">
        <v>6442.2998046875</v>
      </c>
    </row>
    <row r="402" spans="1:11" ht="14.45" customHeight="1" x14ac:dyDescent="0.2">
      <c r="A402" s="832" t="s">
        <v>604</v>
      </c>
      <c r="B402" s="833" t="s">
        <v>605</v>
      </c>
      <c r="C402" s="836" t="s">
        <v>625</v>
      </c>
      <c r="D402" s="864" t="s">
        <v>626</v>
      </c>
      <c r="E402" s="836" t="s">
        <v>4339</v>
      </c>
      <c r="F402" s="864" t="s">
        <v>4340</v>
      </c>
      <c r="G402" s="836" t="s">
        <v>4353</v>
      </c>
      <c r="H402" s="836" t="s">
        <v>4371</v>
      </c>
      <c r="I402" s="850">
        <v>268.375</v>
      </c>
      <c r="J402" s="850">
        <v>24</v>
      </c>
      <c r="K402" s="851">
        <v>5797.5</v>
      </c>
    </row>
    <row r="403" spans="1:11" ht="14.45" customHeight="1" x14ac:dyDescent="0.2">
      <c r="A403" s="832" t="s">
        <v>604</v>
      </c>
      <c r="B403" s="833" t="s">
        <v>605</v>
      </c>
      <c r="C403" s="836" t="s">
        <v>625</v>
      </c>
      <c r="D403" s="864" t="s">
        <v>626</v>
      </c>
      <c r="E403" s="836" t="s">
        <v>4339</v>
      </c>
      <c r="F403" s="864" t="s">
        <v>4340</v>
      </c>
      <c r="G403" s="836" t="s">
        <v>4638</v>
      </c>
      <c r="H403" s="836" t="s">
        <v>4652</v>
      </c>
      <c r="I403" s="850">
        <v>310.5</v>
      </c>
      <c r="J403" s="850">
        <v>5</v>
      </c>
      <c r="K403" s="851">
        <v>1552.5</v>
      </c>
    </row>
    <row r="404" spans="1:11" ht="14.45" customHeight="1" x14ac:dyDescent="0.2">
      <c r="A404" s="832" t="s">
        <v>604</v>
      </c>
      <c r="B404" s="833" t="s">
        <v>605</v>
      </c>
      <c r="C404" s="836" t="s">
        <v>625</v>
      </c>
      <c r="D404" s="864" t="s">
        <v>626</v>
      </c>
      <c r="E404" s="836" t="s">
        <v>4339</v>
      </c>
      <c r="F404" s="864" t="s">
        <v>4340</v>
      </c>
      <c r="G404" s="836" t="s">
        <v>4784</v>
      </c>
      <c r="H404" s="836" t="s">
        <v>4785</v>
      </c>
      <c r="I404" s="850">
        <v>159.55000305175781</v>
      </c>
      <c r="J404" s="850">
        <v>5</v>
      </c>
      <c r="K404" s="851">
        <v>797.760009765625</v>
      </c>
    </row>
    <row r="405" spans="1:11" ht="14.45" customHeight="1" x14ac:dyDescent="0.2">
      <c r="A405" s="832" t="s">
        <v>604</v>
      </c>
      <c r="B405" s="833" t="s">
        <v>605</v>
      </c>
      <c r="C405" s="836" t="s">
        <v>625</v>
      </c>
      <c r="D405" s="864" t="s">
        <v>626</v>
      </c>
      <c r="E405" s="836" t="s">
        <v>4339</v>
      </c>
      <c r="F405" s="864" t="s">
        <v>4340</v>
      </c>
      <c r="G405" s="836" t="s">
        <v>4359</v>
      </c>
      <c r="H405" s="836" t="s">
        <v>4373</v>
      </c>
      <c r="I405" s="850">
        <v>38.096666971842446</v>
      </c>
      <c r="J405" s="850">
        <v>60</v>
      </c>
      <c r="K405" s="851">
        <v>2285.8599853515625</v>
      </c>
    </row>
    <row r="406" spans="1:11" ht="14.45" customHeight="1" x14ac:dyDescent="0.2">
      <c r="A406" s="832" t="s">
        <v>604</v>
      </c>
      <c r="B406" s="833" t="s">
        <v>605</v>
      </c>
      <c r="C406" s="836" t="s">
        <v>625</v>
      </c>
      <c r="D406" s="864" t="s">
        <v>626</v>
      </c>
      <c r="E406" s="836" t="s">
        <v>4339</v>
      </c>
      <c r="F406" s="864" t="s">
        <v>4340</v>
      </c>
      <c r="G406" s="836" t="s">
        <v>4640</v>
      </c>
      <c r="H406" s="836" t="s">
        <v>4654</v>
      </c>
      <c r="I406" s="850">
        <v>139.1724967956543</v>
      </c>
      <c r="J406" s="850">
        <v>10</v>
      </c>
      <c r="K406" s="851">
        <v>1391.719970703125</v>
      </c>
    </row>
    <row r="407" spans="1:11" ht="14.45" customHeight="1" x14ac:dyDescent="0.2">
      <c r="A407" s="832" t="s">
        <v>604</v>
      </c>
      <c r="B407" s="833" t="s">
        <v>605</v>
      </c>
      <c r="C407" s="836" t="s">
        <v>625</v>
      </c>
      <c r="D407" s="864" t="s">
        <v>626</v>
      </c>
      <c r="E407" s="836" t="s">
        <v>4339</v>
      </c>
      <c r="F407" s="864" t="s">
        <v>4340</v>
      </c>
      <c r="G407" s="836" t="s">
        <v>4642</v>
      </c>
      <c r="H407" s="836" t="s">
        <v>4655</v>
      </c>
      <c r="I407" s="850">
        <v>573.8499755859375</v>
      </c>
      <c r="J407" s="850">
        <v>2</v>
      </c>
      <c r="K407" s="851">
        <v>1147.699951171875</v>
      </c>
    </row>
    <row r="408" spans="1:11" ht="14.45" customHeight="1" x14ac:dyDescent="0.2">
      <c r="A408" s="832" t="s">
        <v>604</v>
      </c>
      <c r="B408" s="833" t="s">
        <v>605</v>
      </c>
      <c r="C408" s="836" t="s">
        <v>625</v>
      </c>
      <c r="D408" s="864" t="s">
        <v>626</v>
      </c>
      <c r="E408" s="836" t="s">
        <v>4339</v>
      </c>
      <c r="F408" s="864" t="s">
        <v>4340</v>
      </c>
      <c r="G408" s="836" t="s">
        <v>4644</v>
      </c>
      <c r="H408" s="836" t="s">
        <v>4656</v>
      </c>
      <c r="I408" s="850">
        <v>309.35000610351563</v>
      </c>
      <c r="J408" s="850">
        <v>5</v>
      </c>
      <c r="K408" s="851">
        <v>1546.7500305175781</v>
      </c>
    </row>
    <row r="409" spans="1:11" ht="14.45" customHeight="1" x14ac:dyDescent="0.2">
      <c r="A409" s="832" t="s">
        <v>604</v>
      </c>
      <c r="B409" s="833" t="s">
        <v>605</v>
      </c>
      <c r="C409" s="836" t="s">
        <v>625</v>
      </c>
      <c r="D409" s="864" t="s">
        <v>626</v>
      </c>
      <c r="E409" s="836" t="s">
        <v>4339</v>
      </c>
      <c r="F409" s="864" t="s">
        <v>4340</v>
      </c>
      <c r="G409" s="836" t="s">
        <v>4774</v>
      </c>
      <c r="H409" s="836" t="s">
        <v>4786</v>
      </c>
      <c r="I409" s="850">
        <v>13.739999771118164</v>
      </c>
      <c r="J409" s="850">
        <v>150</v>
      </c>
      <c r="K409" s="851">
        <v>2061.719970703125</v>
      </c>
    </row>
    <row r="410" spans="1:11" ht="14.45" customHeight="1" x14ac:dyDescent="0.2">
      <c r="A410" s="832" t="s">
        <v>604</v>
      </c>
      <c r="B410" s="833" t="s">
        <v>605</v>
      </c>
      <c r="C410" s="836" t="s">
        <v>625</v>
      </c>
      <c r="D410" s="864" t="s">
        <v>626</v>
      </c>
      <c r="E410" s="836" t="s">
        <v>4339</v>
      </c>
      <c r="F410" s="864" t="s">
        <v>4340</v>
      </c>
      <c r="G410" s="836" t="s">
        <v>4374</v>
      </c>
      <c r="H410" s="836" t="s">
        <v>4375</v>
      </c>
      <c r="I410" s="850">
        <v>0.85500001907348633</v>
      </c>
      <c r="J410" s="850">
        <v>500</v>
      </c>
      <c r="K410" s="851">
        <v>428</v>
      </c>
    </row>
    <row r="411" spans="1:11" ht="14.45" customHeight="1" x14ac:dyDescent="0.2">
      <c r="A411" s="832" t="s">
        <v>604</v>
      </c>
      <c r="B411" s="833" t="s">
        <v>605</v>
      </c>
      <c r="C411" s="836" t="s">
        <v>625</v>
      </c>
      <c r="D411" s="864" t="s">
        <v>626</v>
      </c>
      <c r="E411" s="836" t="s">
        <v>4339</v>
      </c>
      <c r="F411" s="864" t="s">
        <v>4340</v>
      </c>
      <c r="G411" s="836" t="s">
        <v>4376</v>
      </c>
      <c r="H411" s="836" t="s">
        <v>4377</v>
      </c>
      <c r="I411" s="850">
        <v>1.5199999809265137</v>
      </c>
      <c r="J411" s="850">
        <v>100</v>
      </c>
      <c r="K411" s="851">
        <v>152</v>
      </c>
    </row>
    <row r="412" spans="1:11" ht="14.45" customHeight="1" x14ac:dyDescent="0.2">
      <c r="A412" s="832" t="s">
        <v>604</v>
      </c>
      <c r="B412" s="833" t="s">
        <v>605</v>
      </c>
      <c r="C412" s="836" t="s">
        <v>625</v>
      </c>
      <c r="D412" s="864" t="s">
        <v>626</v>
      </c>
      <c r="E412" s="836" t="s">
        <v>4339</v>
      </c>
      <c r="F412" s="864" t="s">
        <v>4340</v>
      </c>
      <c r="G412" s="836" t="s">
        <v>4660</v>
      </c>
      <c r="H412" s="836" t="s">
        <v>4661</v>
      </c>
      <c r="I412" s="850">
        <v>2.0666666030883789</v>
      </c>
      <c r="J412" s="850">
        <v>150</v>
      </c>
      <c r="K412" s="851">
        <v>310</v>
      </c>
    </row>
    <row r="413" spans="1:11" ht="14.45" customHeight="1" x14ac:dyDescent="0.2">
      <c r="A413" s="832" t="s">
        <v>604</v>
      </c>
      <c r="B413" s="833" t="s">
        <v>605</v>
      </c>
      <c r="C413" s="836" t="s">
        <v>625</v>
      </c>
      <c r="D413" s="864" t="s">
        <v>626</v>
      </c>
      <c r="E413" s="836" t="s">
        <v>4339</v>
      </c>
      <c r="F413" s="864" t="s">
        <v>4340</v>
      </c>
      <c r="G413" s="836" t="s">
        <v>4787</v>
      </c>
      <c r="H413" s="836" t="s">
        <v>4788</v>
      </c>
      <c r="I413" s="850">
        <v>5.869999885559082</v>
      </c>
      <c r="J413" s="850">
        <v>100</v>
      </c>
      <c r="K413" s="851">
        <v>587</v>
      </c>
    </row>
    <row r="414" spans="1:11" ht="14.45" customHeight="1" x14ac:dyDescent="0.2">
      <c r="A414" s="832" t="s">
        <v>604</v>
      </c>
      <c r="B414" s="833" t="s">
        <v>605</v>
      </c>
      <c r="C414" s="836" t="s">
        <v>625</v>
      </c>
      <c r="D414" s="864" t="s">
        <v>626</v>
      </c>
      <c r="E414" s="836" t="s">
        <v>4339</v>
      </c>
      <c r="F414" s="864" t="s">
        <v>4340</v>
      </c>
      <c r="G414" s="836" t="s">
        <v>4789</v>
      </c>
      <c r="H414" s="836" t="s">
        <v>4790</v>
      </c>
      <c r="I414" s="850">
        <v>7.1100001335144043</v>
      </c>
      <c r="J414" s="850">
        <v>24</v>
      </c>
      <c r="K414" s="851">
        <v>170.63999938964844</v>
      </c>
    </row>
    <row r="415" spans="1:11" ht="14.45" customHeight="1" x14ac:dyDescent="0.2">
      <c r="A415" s="832" t="s">
        <v>604</v>
      </c>
      <c r="B415" s="833" t="s">
        <v>605</v>
      </c>
      <c r="C415" s="836" t="s">
        <v>625</v>
      </c>
      <c r="D415" s="864" t="s">
        <v>626</v>
      </c>
      <c r="E415" s="836" t="s">
        <v>4339</v>
      </c>
      <c r="F415" s="864" t="s">
        <v>4340</v>
      </c>
      <c r="G415" s="836" t="s">
        <v>4791</v>
      </c>
      <c r="H415" s="836" t="s">
        <v>4792</v>
      </c>
      <c r="I415" s="850">
        <v>46</v>
      </c>
      <c r="J415" s="850">
        <v>2</v>
      </c>
      <c r="K415" s="851">
        <v>92</v>
      </c>
    </row>
    <row r="416" spans="1:11" ht="14.45" customHeight="1" x14ac:dyDescent="0.2">
      <c r="A416" s="832" t="s">
        <v>604</v>
      </c>
      <c r="B416" s="833" t="s">
        <v>605</v>
      </c>
      <c r="C416" s="836" t="s">
        <v>625</v>
      </c>
      <c r="D416" s="864" t="s">
        <v>626</v>
      </c>
      <c r="E416" s="836" t="s">
        <v>4339</v>
      </c>
      <c r="F416" s="864" t="s">
        <v>4340</v>
      </c>
      <c r="G416" s="836" t="s">
        <v>4793</v>
      </c>
      <c r="H416" s="836" t="s">
        <v>4794</v>
      </c>
      <c r="I416" s="850">
        <v>61.209999084472656</v>
      </c>
      <c r="J416" s="850">
        <v>3</v>
      </c>
      <c r="K416" s="851">
        <v>183.62999725341797</v>
      </c>
    </row>
    <row r="417" spans="1:11" ht="14.45" customHeight="1" x14ac:dyDescent="0.2">
      <c r="A417" s="832" t="s">
        <v>604</v>
      </c>
      <c r="B417" s="833" t="s">
        <v>605</v>
      </c>
      <c r="C417" s="836" t="s">
        <v>625</v>
      </c>
      <c r="D417" s="864" t="s">
        <v>626</v>
      </c>
      <c r="E417" s="836" t="s">
        <v>4339</v>
      </c>
      <c r="F417" s="864" t="s">
        <v>4340</v>
      </c>
      <c r="G417" s="836" t="s">
        <v>4795</v>
      </c>
      <c r="H417" s="836" t="s">
        <v>4796</v>
      </c>
      <c r="I417" s="850">
        <v>26.170000076293945</v>
      </c>
      <c r="J417" s="850">
        <v>3</v>
      </c>
      <c r="K417" s="851">
        <v>78.510000228881836</v>
      </c>
    </row>
    <row r="418" spans="1:11" ht="14.45" customHeight="1" x14ac:dyDescent="0.2">
      <c r="A418" s="832" t="s">
        <v>604</v>
      </c>
      <c r="B418" s="833" t="s">
        <v>605</v>
      </c>
      <c r="C418" s="836" t="s">
        <v>625</v>
      </c>
      <c r="D418" s="864" t="s">
        <v>626</v>
      </c>
      <c r="E418" s="836" t="s">
        <v>4339</v>
      </c>
      <c r="F418" s="864" t="s">
        <v>4340</v>
      </c>
      <c r="G418" s="836" t="s">
        <v>4382</v>
      </c>
      <c r="H418" s="836" t="s">
        <v>4664</v>
      </c>
      <c r="I418" s="850">
        <v>46.319999694824219</v>
      </c>
      <c r="J418" s="850">
        <v>3</v>
      </c>
      <c r="K418" s="851">
        <v>138.96000671386719</v>
      </c>
    </row>
    <row r="419" spans="1:11" ht="14.45" customHeight="1" x14ac:dyDescent="0.2">
      <c r="A419" s="832" t="s">
        <v>604</v>
      </c>
      <c r="B419" s="833" t="s">
        <v>605</v>
      </c>
      <c r="C419" s="836" t="s">
        <v>625</v>
      </c>
      <c r="D419" s="864" t="s">
        <v>626</v>
      </c>
      <c r="E419" s="836" t="s">
        <v>4339</v>
      </c>
      <c r="F419" s="864" t="s">
        <v>4340</v>
      </c>
      <c r="G419" s="836" t="s">
        <v>4797</v>
      </c>
      <c r="H419" s="836" t="s">
        <v>4798</v>
      </c>
      <c r="I419" s="850">
        <v>5.619999885559082</v>
      </c>
      <c r="J419" s="850">
        <v>24</v>
      </c>
      <c r="K419" s="851">
        <v>134.96000671386719</v>
      </c>
    </row>
    <row r="420" spans="1:11" ht="14.45" customHeight="1" x14ac:dyDescent="0.2">
      <c r="A420" s="832" t="s">
        <v>604</v>
      </c>
      <c r="B420" s="833" t="s">
        <v>605</v>
      </c>
      <c r="C420" s="836" t="s">
        <v>625</v>
      </c>
      <c r="D420" s="864" t="s">
        <v>626</v>
      </c>
      <c r="E420" s="836" t="s">
        <v>4339</v>
      </c>
      <c r="F420" s="864" t="s">
        <v>4340</v>
      </c>
      <c r="G420" s="836" t="s">
        <v>4374</v>
      </c>
      <c r="H420" s="836" t="s">
        <v>4380</v>
      </c>
      <c r="I420" s="850">
        <v>0.85333335399627686</v>
      </c>
      <c r="J420" s="850">
        <v>400</v>
      </c>
      <c r="K420" s="851">
        <v>342</v>
      </c>
    </row>
    <row r="421" spans="1:11" ht="14.45" customHeight="1" x14ac:dyDescent="0.2">
      <c r="A421" s="832" t="s">
        <v>604</v>
      </c>
      <c r="B421" s="833" t="s">
        <v>605</v>
      </c>
      <c r="C421" s="836" t="s">
        <v>625</v>
      </c>
      <c r="D421" s="864" t="s">
        <v>626</v>
      </c>
      <c r="E421" s="836" t="s">
        <v>4339</v>
      </c>
      <c r="F421" s="864" t="s">
        <v>4340</v>
      </c>
      <c r="G421" s="836" t="s">
        <v>4376</v>
      </c>
      <c r="H421" s="836" t="s">
        <v>4381</v>
      </c>
      <c r="I421" s="850">
        <v>1.5149999856948853</v>
      </c>
      <c r="J421" s="850">
        <v>150</v>
      </c>
      <c r="K421" s="851">
        <v>227.21000671386719</v>
      </c>
    </row>
    <row r="422" spans="1:11" ht="14.45" customHeight="1" x14ac:dyDescent="0.2">
      <c r="A422" s="832" t="s">
        <v>604</v>
      </c>
      <c r="B422" s="833" t="s">
        <v>605</v>
      </c>
      <c r="C422" s="836" t="s">
        <v>625</v>
      </c>
      <c r="D422" s="864" t="s">
        <v>626</v>
      </c>
      <c r="E422" s="836" t="s">
        <v>4339</v>
      </c>
      <c r="F422" s="864" t="s">
        <v>4340</v>
      </c>
      <c r="G422" s="836" t="s">
        <v>4660</v>
      </c>
      <c r="H422" s="836" t="s">
        <v>4671</v>
      </c>
      <c r="I422" s="850">
        <v>2.059999942779541</v>
      </c>
      <c r="J422" s="850">
        <v>50</v>
      </c>
      <c r="K422" s="851">
        <v>103</v>
      </c>
    </row>
    <row r="423" spans="1:11" ht="14.45" customHeight="1" x14ac:dyDescent="0.2">
      <c r="A423" s="832" t="s">
        <v>604</v>
      </c>
      <c r="B423" s="833" t="s">
        <v>605</v>
      </c>
      <c r="C423" s="836" t="s">
        <v>625</v>
      </c>
      <c r="D423" s="864" t="s">
        <v>626</v>
      </c>
      <c r="E423" s="836" t="s">
        <v>4339</v>
      </c>
      <c r="F423" s="864" t="s">
        <v>4340</v>
      </c>
      <c r="G423" s="836" t="s">
        <v>4787</v>
      </c>
      <c r="H423" s="836" t="s">
        <v>4799</v>
      </c>
      <c r="I423" s="850">
        <v>5.869999885559082</v>
      </c>
      <c r="J423" s="850">
        <v>150</v>
      </c>
      <c r="K423" s="851">
        <v>880.5</v>
      </c>
    </row>
    <row r="424" spans="1:11" ht="14.45" customHeight="1" x14ac:dyDescent="0.2">
      <c r="A424" s="832" t="s">
        <v>604</v>
      </c>
      <c r="B424" s="833" t="s">
        <v>605</v>
      </c>
      <c r="C424" s="836" t="s">
        <v>625</v>
      </c>
      <c r="D424" s="864" t="s">
        <v>626</v>
      </c>
      <c r="E424" s="836" t="s">
        <v>4339</v>
      </c>
      <c r="F424" s="864" t="s">
        <v>4340</v>
      </c>
      <c r="G424" s="836" t="s">
        <v>4791</v>
      </c>
      <c r="H424" s="836" t="s">
        <v>4800</v>
      </c>
      <c r="I424" s="850">
        <v>46</v>
      </c>
      <c r="J424" s="850">
        <v>2</v>
      </c>
      <c r="K424" s="851">
        <v>92</v>
      </c>
    </row>
    <row r="425" spans="1:11" ht="14.45" customHeight="1" x14ac:dyDescent="0.2">
      <c r="A425" s="832" t="s">
        <v>604</v>
      </c>
      <c r="B425" s="833" t="s">
        <v>605</v>
      </c>
      <c r="C425" s="836" t="s">
        <v>625</v>
      </c>
      <c r="D425" s="864" t="s">
        <v>626</v>
      </c>
      <c r="E425" s="836" t="s">
        <v>4339</v>
      </c>
      <c r="F425" s="864" t="s">
        <v>4340</v>
      </c>
      <c r="G425" s="836" t="s">
        <v>4795</v>
      </c>
      <c r="H425" s="836" t="s">
        <v>4801</v>
      </c>
      <c r="I425" s="850">
        <v>26.159999847412109</v>
      </c>
      <c r="J425" s="850">
        <v>2</v>
      </c>
      <c r="K425" s="851">
        <v>52.319999694824219</v>
      </c>
    </row>
    <row r="426" spans="1:11" ht="14.45" customHeight="1" x14ac:dyDescent="0.2">
      <c r="A426" s="832" t="s">
        <v>604</v>
      </c>
      <c r="B426" s="833" t="s">
        <v>605</v>
      </c>
      <c r="C426" s="836" t="s">
        <v>625</v>
      </c>
      <c r="D426" s="864" t="s">
        <v>626</v>
      </c>
      <c r="E426" s="836" t="s">
        <v>4339</v>
      </c>
      <c r="F426" s="864" t="s">
        <v>4340</v>
      </c>
      <c r="G426" s="836" t="s">
        <v>4382</v>
      </c>
      <c r="H426" s="836" t="s">
        <v>4383</v>
      </c>
      <c r="I426" s="850">
        <v>46.319999694824219</v>
      </c>
      <c r="J426" s="850">
        <v>3</v>
      </c>
      <c r="K426" s="851">
        <v>138.96000671386719</v>
      </c>
    </row>
    <row r="427" spans="1:11" ht="14.45" customHeight="1" x14ac:dyDescent="0.2">
      <c r="A427" s="832" t="s">
        <v>604</v>
      </c>
      <c r="B427" s="833" t="s">
        <v>605</v>
      </c>
      <c r="C427" s="836" t="s">
        <v>625</v>
      </c>
      <c r="D427" s="864" t="s">
        <v>626</v>
      </c>
      <c r="E427" s="836" t="s">
        <v>4339</v>
      </c>
      <c r="F427" s="864" t="s">
        <v>4340</v>
      </c>
      <c r="G427" s="836" t="s">
        <v>4797</v>
      </c>
      <c r="H427" s="836" t="s">
        <v>4802</v>
      </c>
      <c r="I427" s="850">
        <v>5.619999885559082</v>
      </c>
      <c r="J427" s="850">
        <v>48</v>
      </c>
      <c r="K427" s="851">
        <v>269.92999267578125</v>
      </c>
    </row>
    <row r="428" spans="1:11" ht="14.45" customHeight="1" x14ac:dyDescent="0.2">
      <c r="A428" s="832" t="s">
        <v>604</v>
      </c>
      <c r="B428" s="833" t="s">
        <v>605</v>
      </c>
      <c r="C428" s="836" t="s">
        <v>625</v>
      </c>
      <c r="D428" s="864" t="s">
        <v>626</v>
      </c>
      <c r="E428" s="836" t="s">
        <v>4339</v>
      </c>
      <c r="F428" s="864" t="s">
        <v>4340</v>
      </c>
      <c r="G428" s="836" t="s">
        <v>4385</v>
      </c>
      <c r="H428" s="836" t="s">
        <v>4386</v>
      </c>
      <c r="I428" s="850">
        <v>10.523333549499512</v>
      </c>
      <c r="J428" s="850">
        <v>90</v>
      </c>
      <c r="K428" s="851">
        <v>947.0999755859375</v>
      </c>
    </row>
    <row r="429" spans="1:11" ht="14.45" customHeight="1" x14ac:dyDescent="0.2">
      <c r="A429" s="832" t="s">
        <v>604</v>
      </c>
      <c r="B429" s="833" t="s">
        <v>605</v>
      </c>
      <c r="C429" s="836" t="s">
        <v>625</v>
      </c>
      <c r="D429" s="864" t="s">
        <v>626</v>
      </c>
      <c r="E429" s="836" t="s">
        <v>4339</v>
      </c>
      <c r="F429" s="864" t="s">
        <v>4340</v>
      </c>
      <c r="G429" s="836" t="s">
        <v>4680</v>
      </c>
      <c r="H429" s="836" t="s">
        <v>4683</v>
      </c>
      <c r="I429" s="850">
        <v>15.680000305175781</v>
      </c>
      <c r="J429" s="850">
        <v>20</v>
      </c>
      <c r="K429" s="851">
        <v>313.60000610351563</v>
      </c>
    </row>
    <row r="430" spans="1:11" ht="14.45" customHeight="1" x14ac:dyDescent="0.2">
      <c r="A430" s="832" t="s">
        <v>604</v>
      </c>
      <c r="B430" s="833" t="s">
        <v>605</v>
      </c>
      <c r="C430" s="836" t="s">
        <v>625</v>
      </c>
      <c r="D430" s="864" t="s">
        <v>626</v>
      </c>
      <c r="E430" s="836" t="s">
        <v>4339</v>
      </c>
      <c r="F430" s="864" t="s">
        <v>4340</v>
      </c>
      <c r="G430" s="836" t="s">
        <v>4385</v>
      </c>
      <c r="H430" s="836" t="s">
        <v>4387</v>
      </c>
      <c r="I430" s="850">
        <v>10.527999877929688</v>
      </c>
      <c r="J430" s="850">
        <v>121</v>
      </c>
      <c r="K430" s="851">
        <v>1273.7299814224243</v>
      </c>
    </row>
    <row r="431" spans="1:11" ht="14.45" customHeight="1" x14ac:dyDescent="0.2">
      <c r="A431" s="832" t="s">
        <v>604</v>
      </c>
      <c r="B431" s="833" t="s">
        <v>605</v>
      </c>
      <c r="C431" s="836" t="s">
        <v>625</v>
      </c>
      <c r="D431" s="864" t="s">
        <v>626</v>
      </c>
      <c r="E431" s="836" t="s">
        <v>4339</v>
      </c>
      <c r="F431" s="864" t="s">
        <v>4340</v>
      </c>
      <c r="G431" s="836" t="s">
        <v>4684</v>
      </c>
      <c r="H431" s="836" t="s">
        <v>4685</v>
      </c>
      <c r="I431" s="850">
        <v>2.1800000667572021</v>
      </c>
      <c r="J431" s="850">
        <v>30</v>
      </c>
      <c r="K431" s="851">
        <v>65.400001525878906</v>
      </c>
    </row>
    <row r="432" spans="1:11" ht="14.45" customHeight="1" x14ac:dyDescent="0.2">
      <c r="A432" s="832" t="s">
        <v>604</v>
      </c>
      <c r="B432" s="833" t="s">
        <v>605</v>
      </c>
      <c r="C432" s="836" t="s">
        <v>625</v>
      </c>
      <c r="D432" s="864" t="s">
        <v>626</v>
      </c>
      <c r="E432" s="836" t="s">
        <v>4339</v>
      </c>
      <c r="F432" s="864" t="s">
        <v>4340</v>
      </c>
      <c r="G432" s="836" t="s">
        <v>4693</v>
      </c>
      <c r="H432" s="836" t="s">
        <v>4694</v>
      </c>
      <c r="I432" s="850">
        <v>7.0799999237060547</v>
      </c>
      <c r="J432" s="850">
        <v>20</v>
      </c>
      <c r="K432" s="851">
        <v>141.60000610351563</v>
      </c>
    </row>
    <row r="433" spans="1:11" ht="14.45" customHeight="1" x14ac:dyDescent="0.2">
      <c r="A433" s="832" t="s">
        <v>604</v>
      </c>
      <c r="B433" s="833" t="s">
        <v>605</v>
      </c>
      <c r="C433" s="836" t="s">
        <v>625</v>
      </c>
      <c r="D433" s="864" t="s">
        <v>626</v>
      </c>
      <c r="E433" s="836" t="s">
        <v>4339</v>
      </c>
      <c r="F433" s="864" t="s">
        <v>4340</v>
      </c>
      <c r="G433" s="836" t="s">
        <v>4398</v>
      </c>
      <c r="H433" s="836" t="s">
        <v>4399</v>
      </c>
      <c r="I433" s="850">
        <v>16.100000381469727</v>
      </c>
      <c r="J433" s="850">
        <v>15</v>
      </c>
      <c r="K433" s="851">
        <v>241.5</v>
      </c>
    </row>
    <row r="434" spans="1:11" ht="14.45" customHeight="1" x14ac:dyDescent="0.2">
      <c r="A434" s="832" t="s">
        <v>604</v>
      </c>
      <c r="B434" s="833" t="s">
        <v>605</v>
      </c>
      <c r="C434" s="836" t="s">
        <v>625</v>
      </c>
      <c r="D434" s="864" t="s">
        <v>626</v>
      </c>
      <c r="E434" s="836" t="s">
        <v>4339</v>
      </c>
      <c r="F434" s="864" t="s">
        <v>4340</v>
      </c>
      <c r="G434" s="836" t="s">
        <v>4400</v>
      </c>
      <c r="H434" s="836" t="s">
        <v>4401</v>
      </c>
      <c r="I434" s="850">
        <v>12.649999618530273</v>
      </c>
      <c r="J434" s="850">
        <v>30</v>
      </c>
      <c r="K434" s="851">
        <v>379.5</v>
      </c>
    </row>
    <row r="435" spans="1:11" ht="14.45" customHeight="1" x14ac:dyDescent="0.2">
      <c r="A435" s="832" t="s">
        <v>604</v>
      </c>
      <c r="B435" s="833" t="s">
        <v>605</v>
      </c>
      <c r="C435" s="836" t="s">
        <v>625</v>
      </c>
      <c r="D435" s="864" t="s">
        <v>626</v>
      </c>
      <c r="E435" s="836" t="s">
        <v>4339</v>
      </c>
      <c r="F435" s="864" t="s">
        <v>4340</v>
      </c>
      <c r="G435" s="836" t="s">
        <v>4803</v>
      </c>
      <c r="H435" s="836" t="s">
        <v>4804</v>
      </c>
      <c r="I435" s="850">
        <v>52.330001831054688</v>
      </c>
      <c r="J435" s="850">
        <v>2</v>
      </c>
      <c r="K435" s="851">
        <v>104.66000366210938</v>
      </c>
    </row>
    <row r="436" spans="1:11" ht="14.45" customHeight="1" x14ac:dyDescent="0.2">
      <c r="A436" s="832" t="s">
        <v>604</v>
      </c>
      <c r="B436" s="833" t="s">
        <v>605</v>
      </c>
      <c r="C436" s="836" t="s">
        <v>625</v>
      </c>
      <c r="D436" s="864" t="s">
        <v>626</v>
      </c>
      <c r="E436" s="836" t="s">
        <v>4339</v>
      </c>
      <c r="F436" s="864" t="s">
        <v>4340</v>
      </c>
      <c r="G436" s="836" t="s">
        <v>4803</v>
      </c>
      <c r="H436" s="836" t="s">
        <v>4805</v>
      </c>
      <c r="I436" s="850">
        <v>52.330001831054688</v>
      </c>
      <c r="J436" s="850">
        <v>2</v>
      </c>
      <c r="K436" s="851">
        <v>104.66000366210938</v>
      </c>
    </row>
    <row r="437" spans="1:11" ht="14.45" customHeight="1" x14ac:dyDescent="0.2">
      <c r="A437" s="832" t="s">
        <v>604</v>
      </c>
      <c r="B437" s="833" t="s">
        <v>605</v>
      </c>
      <c r="C437" s="836" t="s">
        <v>625</v>
      </c>
      <c r="D437" s="864" t="s">
        <v>626</v>
      </c>
      <c r="E437" s="836" t="s">
        <v>4339</v>
      </c>
      <c r="F437" s="864" t="s">
        <v>4340</v>
      </c>
      <c r="G437" s="836" t="s">
        <v>4806</v>
      </c>
      <c r="H437" s="836" t="s">
        <v>4807</v>
      </c>
      <c r="I437" s="850">
        <v>72.220001220703125</v>
      </c>
      <c r="J437" s="850">
        <v>2</v>
      </c>
      <c r="K437" s="851">
        <v>144.44000244140625</v>
      </c>
    </row>
    <row r="438" spans="1:11" ht="14.45" customHeight="1" x14ac:dyDescent="0.2">
      <c r="A438" s="832" t="s">
        <v>604</v>
      </c>
      <c r="B438" s="833" t="s">
        <v>605</v>
      </c>
      <c r="C438" s="836" t="s">
        <v>625</v>
      </c>
      <c r="D438" s="864" t="s">
        <v>626</v>
      </c>
      <c r="E438" s="836" t="s">
        <v>4339</v>
      </c>
      <c r="F438" s="864" t="s">
        <v>4340</v>
      </c>
      <c r="G438" s="836" t="s">
        <v>4808</v>
      </c>
      <c r="H438" s="836" t="s">
        <v>4809</v>
      </c>
      <c r="I438" s="850">
        <v>138.46000671386719</v>
      </c>
      <c r="J438" s="850">
        <v>1</v>
      </c>
      <c r="K438" s="851">
        <v>138.46000671386719</v>
      </c>
    </row>
    <row r="439" spans="1:11" ht="14.45" customHeight="1" x14ac:dyDescent="0.2">
      <c r="A439" s="832" t="s">
        <v>604</v>
      </c>
      <c r="B439" s="833" t="s">
        <v>605</v>
      </c>
      <c r="C439" s="836" t="s">
        <v>625</v>
      </c>
      <c r="D439" s="864" t="s">
        <v>626</v>
      </c>
      <c r="E439" s="836" t="s">
        <v>4339</v>
      </c>
      <c r="F439" s="864" t="s">
        <v>4340</v>
      </c>
      <c r="G439" s="836" t="s">
        <v>4414</v>
      </c>
      <c r="H439" s="836" t="s">
        <v>4415</v>
      </c>
      <c r="I439" s="850">
        <v>0.66666668653488159</v>
      </c>
      <c r="J439" s="850">
        <v>1900</v>
      </c>
      <c r="K439" s="851">
        <v>1269</v>
      </c>
    </row>
    <row r="440" spans="1:11" ht="14.45" customHeight="1" x14ac:dyDescent="0.2">
      <c r="A440" s="832" t="s">
        <v>604</v>
      </c>
      <c r="B440" s="833" t="s">
        <v>605</v>
      </c>
      <c r="C440" s="836" t="s">
        <v>625</v>
      </c>
      <c r="D440" s="864" t="s">
        <v>626</v>
      </c>
      <c r="E440" s="836" t="s">
        <v>4339</v>
      </c>
      <c r="F440" s="864" t="s">
        <v>4340</v>
      </c>
      <c r="G440" s="836" t="s">
        <v>4414</v>
      </c>
      <c r="H440" s="836" t="s">
        <v>4416</v>
      </c>
      <c r="I440" s="850">
        <v>0.66500002145767212</v>
      </c>
      <c r="J440" s="850">
        <v>1000</v>
      </c>
      <c r="K440" s="851">
        <v>664</v>
      </c>
    </row>
    <row r="441" spans="1:11" ht="14.45" customHeight="1" x14ac:dyDescent="0.2">
      <c r="A441" s="832" t="s">
        <v>604</v>
      </c>
      <c r="B441" s="833" t="s">
        <v>605</v>
      </c>
      <c r="C441" s="836" t="s">
        <v>625</v>
      </c>
      <c r="D441" s="864" t="s">
        <v>626</v>
      </c>
      <c r="E441" s="836" t="s">
        <v>4339</v>
      </c>
      <c r="F441" s="864" t="s">
        <v>4340</v>
      </c>
      <c r="G441" s="836" t="s">
        <v>4702</v>
      </c>
      <c r="H441" s="836" t="s">
        <v>4703</v>
      </c>
      <c r="I441" s="850">
        <v>30.506666819254558</v>
      </c>
      <c r="J441" s="850">
        <v>6</v>
      </c>
      <c r="K441" s="851">
        <v>183.04000091552734</v>
      </c>
    </row>
    <row r="442" spans="1:11" ht="14.45" customHeight="1" x14ac:dyDescent="0.2">
      <c r="A442" s="832" t="s">
        <v>604</v>
      </c>
      <c r="B442" s="833" t="s">
        <v>605</v>
      </c>
      <c r="C442" s="836" t="s">
        <v>625</v>
      </c>
      <c r="D442" s="864" t="s">
        <v>626</v>
      </c>
      <c r="E442" s="836" t="s">
        <v>4339</v>
      </c>
      <c r="F442" s="864" t="s">
        <v>4340</v>
      </c>
      <c r="G442" s="836" t="s">
        <v>4419</v>
      </c>
      <c r="H442" s="836" t="s">
        <v>4420</v>
      </c>
      <c r="I442" s="850">
        <v>260.29998779296875</v>
      </c>
      <c r="J442" s="850">
        <v>1</v>
      </c>
      <c r="K442" s="851">
        <v>260.29998779296875</v>
      </c>
    </row>
    <row r="443" spans="1:11" ht="14.45" customHeight="1" x14ac:dyDescent="0.2">
      <c r="A443" s="832" t="s">
        <v>604</v>
      </c>
      <c r="B443" s="833" t="s">
        <v>605</v>
      </c>
      <c r="C443" s="836" t="s">
        <v>625</v>
      </c>
      <c r="D443" s="864" t="s">
        <v>626</v>
      </c>
      <c r="E443" s="836" t="s">
        <v>4339</v>
      </c>
      <c r="F443" s="864" t="s">
        <v>4340</v>
      </c>
      <c r="G443" s="836" t="s">
        <v>4702</v>
      </c>
      <c r="H443" s="836" t="s">
        <v>4810</v>
      </c>
      <c r="I443" s="850">
        <v>30.109999974568684</v>
      </c>
      <c r="J443" s="850">
        <v>7</v>
      </c>
      <c r="K443" s="851">
        <v>211.15999984741211</v>
      </c>
    </row>
    <row r="444" spans="1:11" ht="14.45" customHeight="1" x14ac:dyDescent="0.2">
      <c r="A444" s="832" t="s">
        <v>604</v>
      </c>
      <c r="B444" s="833" t="s">
        <v>605</v>
      </c>
      <c r="C444" s="836" t="s">
        <v>625</v>
      </c>
      <c r="D444" s="864" t="s">
        <v>626</v>
      </c>
      <c r="E444" s="836" t="s">
        <v>4422</v>
      </c>
      <c r="F444" s="864" t="s">
        <v>4423</v>
      </c>
      <c r="G444" s="836" t="s">
        <v>4426</v>
      </c>
      <c r="H444" s="836" t="s">
        <v>4427</v>
      </c>
      <c r="I444" s="850">
        <v>9.9999997764825821E-3</v>
      </c>
      <c r="J444" s="850">
        <v>200</v>
      </c>
      <c r="K444" s="851">
        <v>2</v>
      </c>
    </row>
    <row r="445" spans="1:11" ht="14.45" customHeight="1" x14ac:dyDescent="0.2">
      <c r="A445" s="832" t="s">
        <v>604</v>
      </c>
      <c r="B445" s="833" t="s">
        <v>605</v>
      </c>
      <c r="C445" s="836" t="s">
        <v>625</v>
      </c>
      <c r="D445" s="864" t="s">
        <v>626</v>
      </c>
      <c r="E445" s="836" t="s">
        <v>4422</v>
      </c>
      <c r="F445" s="864" t="s">
        <v>4423</v>
      </c>
      <c r="G445" s="836" t="s">
        <v>4428</v>
      </c>
      <c r="H445" s="836" t="s">
        <v>4429</v>
      </c>
      <c r="I445" s="850">
        <v>6.0500001907348633</v>
      </c>
      <c r="J445" s="850">
        <v>80</v>
      </c>
      <c r="K445" s="851">
        <v>484</v>
      </c>
    </row>
    <row r="446" spans="1:11" ht="14.45" customHeight="1" x14ac:dyDescent="0.2">
      <c r="A446" s="832" t="s">
        <v>604</v>
      </c>
      <c r="B446" s="833" t="s">
        <v>605</v>
      </c>
      <c r="C446" s="836" t="s">
        <v>625</v>
      </c>
      <c r="D446" s="864" t="s">
        <v>626</v>
      </c>
      <c r="E446" s="836" t="s">
        <v>4422</v>
      </c>
      <c r="F446" s="864" t="s">
        <v>4423</v>
      </c>
      <c r="G446" s="836" t="s">
        <v>4426</v>
      </c>
      <c r="H446" s="836" t="s">
        <v>4430</v>
      </c>
      <c r="I446" s="850">
        <v>9.9999997764825821E-3</v>
      </c>
      <c r="J446" s="850">
        <v>150</v>
      </c>
      <c r="K446" s="851">
        <v>1.5</v>
      </c>
    </row>
    <row r="447" spans="1:11" ht="14.45" customHeight="1" x14ac:dyDescent="0.2">
      <c r="A447" s="832" t="s">
        <v>604</v>
      </c>
      <c r="B447" s="833" t="s">
        <v>605</v>
      </c>
      <c r="C447" s="836" t="s">
        <v>625</v>
      </c>
      <c r="D447" s="864" t="s">
        <v>626</v>
      </c>
      <c r="E447" s="836" t="s">
        <v>4422</v>
      </c>
      <c r="F447" s="864" t="s">
        <v>4423</v>
      </c>
      <c r="G447" s="836" t="s">
        <v>4428</v>
      </c>
      <c r="H447" s="836" t="s">
        <v>4431</v>
      </c>
      <c r="I447" s="850">
        <v>6.0500001907348633</v>
      </c>
      <c r="J447" s="850">
        <v>20</v>
      </c>
      <c r="K447" s="851">
        <v>121</v>
      </c>
    </row>
    <row r="448" spans="1:11" ht="14.45" customHeight="1" x14ac:dyDescent="0.2">
      <c r="A448" s="832" t="s">
        <v>604</v>
      </c>
      <c r="B448" s="833" t="s">
        <v>605</v>
      </c>
      <c r="C448" s="836" t="s">
        <v>625</v>
      </c>
      <c r="D448" s="864" t="s">
        <v>626</v>
      </c>
      <c r="E448" s="836" t="s">
        <v>4422</v>
      </c>
      <c r="F448" s="864" t="s">
        <v>4423</v>
      </c>
      <c r="G448" s="836" t="s">
        <v>4432</v>
      </c>
      <c r="H448" s="836" t="s">
        <v>4705</v>
      </c>
      <c r="I448" s="850">
        <v>11.149999618530273</v>
      </c>
      <c r="J448" s="850">
        <v>50</v>
      </c>
      <c r="K448" s="851">
        <v>557.5</v>
      </c>
    </row>
    <row r="449" spans="1:11" ht="14.45" customHeight="1" x14ac:dyDescent="0.2">
      <c r="A449" s="832" t="s">
        <v>604</v>
      </c>
      <c r="B449" s="833" t="s">
        <v>605</v>
      </c>
      <c r="C449" s="836" t="s">
        <v>625</v>
      </c>
      <c r="D449" s="864" t="s">
        <v>626</v>
      </c>
      <c r="E449" s="836" t="s">
        <v>4422</v>
      </c>
      <c r="F449" s="864" t="s">
        <v>4423</v>
      </c>
      <c r="G449" s="836" t="s">
        <v>4811</v>
      </c>
      <c r="H449" s="836" t="s">
        <v>4812</v>
      </c>
      <c r="I449" s="850">
        <v>3.9900000095367432</v>
      </c>
      <c r="J449" s="850">
        <v>70</v>
      </c>
      <c r="K449" s="851">
        <v>279.59999847412109</v>
      </c>
    </row>
    <row r="450" spans="1:11" ht="14.45" customHeight="1" x14ac:dyDescent="0.2">
      <c r="A450" s="832" t="s">
        <v>604</v>
      </c>
      <c r="B450" s="833" t="s">
        <v>605</v>
      </c>
      <c r="C450" s="836" t="s">
        <v>625</v>
      </c>
      <c r="D450" s="864" t="s">
        <v>626</v>
      </c>
      <c r="E450" s="836" t="s">
        <v>4422</v>
      </c>
      <c r="F450" s="864" t="s">
        <v>4423</v>
      </c>
      <c r="G450" s="836" t="s">
        <v>4811</v>
      </c>
      <c r="H450" s="836" t="s">
        <v>4813</v>
      </c>
      <c r="I450" s="850">
        <v>3.5233333905537925</v>
      </c>
      <c r="J450" s="850">
        <v>120</v>
      </c>
      <c r="K450" s="851">
        <v>422.79998779296875</v>
      </c>
    </row>
    <row r="451" spans="1:11" ht="14.45" customHeight="1" x14ac:dyDescent="0.2">
      <c r="A451" s="832" t="s">
        <v>604</v>
      </c>
      <c r="B451" s="833" t="s">
        <v>605</v>
      </c>
      <c r="C451" s="836" t="s">
        <v>625</v>
      </c>
      <c r="D451" s="864" t="s">
        <v>626</v>
      </c>
      <c r="E451" s="836" t="s">
        <v>4422</v>
      </c>
      <c r="F451" s="864" t="s">
        <v>4423</v>
      </c>
      <c r="G451" s="836" t="s">
        <v>4443</v>
      </c>
      <c r="H451" s="836" t="s">
        <v>4444</v>
      </c>
      <c r="I451" s="850">
        <v>17.979999542236328</v>
      </c>
      <c r="J451" s="850">
        <v>50</v>
      </c>
      <c r="K451" s="851">
        <v>899</v>
      </c>
    </row>
    <row r="452" spans="1:11" ht="14.45" customHeight="1" x14ac:dyDescent="0.2">
      <c r="A452" s="832" t="s">
        <v>604</v>
      </c>
      <c r="B452" s="833" t="s">
        <v>605</v>
      </c>
      <c r="C452" s="836" t="s">
        <v>625</v>
      </c>
      <c r="D452" s="864" t="s">
        <v>626</v>
      </c>
      <c r="E452" s="836" t="s">
        <v>4422</v>
      </c>
      <c r="F452" s="864" t="s">
        <v>4423</v>
      </c>
      <c r="G452" s="836" t="s">
        <v>4446</v>
      </c>
      <c r="H452" s="836" t="s">
        <v>4447</v>
      </c>
      <c r="I452" s="850">
        <v>17.979999542236328</v>
      </c>
      <c r="J452" s="850">
        <v>150</v>
      </c>
      <c r="K452" s="851">
        <v>2697</v>
      </c>
    </row>
    <row r="453" spans="1:11" ht="14.45" customHeight="1" x14ac:dyDescent="0.2">
      <c r="A453" s="832" t="s">
        <v>604</v>
      </c>
      <c r="B453" s="833" t="s">
        <v>605</v>
      </c>
      <c r="C453" s="836" t="s">
        <v>625</v>
      </c>
      <c r="D453" s="864" t="s">
        <v>626</v>
      </c>
      <c r="E453" s="836" t="s">
        <v>4422</v>
      </c>
      <c r="F453" s="864" t="s">
        <v>4423</v>
      </c>
      <c r="G453" s="836" t="s">
        <v>4446</v>
      </c>
      <c r="H453" s="836" t="s">
        <v>4448</v>
      </c>
      <c r="I453" s="850">
        <v>17.979999542236328</v>
      </c>
      <c r="J453" s="850">
        <v>100</v>
      </c>
      <c r="K453" s="851">
        <v>1798</v>
      </c>
    </row>
    <row r="454" spans="1:11" ht="14.45" customHeight="1" x14ac:dyDescent="0.2">
      <c r="A454" s="832" t="s">
        <v>604</v>
      </c>
      <c r="B454" s="833" t="s">
        <v>605</v>
      </c>
      <c r="C454" s="836" t="s">
        <v>625</v>
      </c>
      <c r="D454" s="864" t="s">
        <v>626</v>
      </c>
      <c r="E454" s="836" t="s">
        <v>4422</v>
      </c>
      <c r="F454" s="864" t="s">
        <v>4423</v>
      </c>
      <c r="G454" s="836" t="s">
        <v>4814</v>
      </c>
      <c r="H454" s="836" t="s">
        <v>4815</v>
      </c>
      <c r="I454" s="850">
        <v>15</v>
      </c>
      <c r="J454" s="850">
        <v>10</v>
      </c>
      <c r="K454" s="851">
        <v>150</v>
      </c>
    </row>
    <row r="455" spans="1:11" ht="14.45" customHeight="1" x14ac:dyDescent="0.2">
      <c r="A455" s="832" t="s">
        <v>604</v>
      </c>
      <c r="B455" s="833" t="s">
        <v>605</v>
      </c>
      <c r="C455" s="836" t="s">
        <v>625</v>
      </c>
      <c r="D455" s="864" t="s">
        <v>626</v>
      </c>
      <c r="E455" s="836" t="s">
        <v>4422</v>
      </c>
      <c r="F455" s="864" t="s">
        <v>4423</v>
      </c>
      <c r="G455" s="836" t="s">
        <v>4465</v>
      </c>
      <c r="H455" s="836" t="s">
        <v>4816</v>
      </c>
      <c r="I455" s="850">
        <v>24.045000076293945</v>
      </c>
      <c r="J455" s="850">
        <v>24</v>
      </c>
      <c r="K455" s="851">
        <v>577.05999755859375</v>
      </c>
    </row>
    <row r="456" spans="1:11" ht="14.45" customHeight="1" x14ac:dyDescent="0.2">
      <c r="A456" s="832" t="s">
        <v>604</v>
      </c>
      <c r="B456" s="833" t="s">
        <v>605</v>
      </c>
      <c r="C456" s="836" t="s">
        <v>625</v>
      </c>
      <c r="D456" s="864" t="s">
        <v>626</v>
      </c>
      <c r="E456" s="836" t="s">
        <v>4422</v>
      </c>
      <c r="F456" s="864" t="s">
        <v>4423</v>
      </c>
      <c r="G456" s="836" t="s">
        <v>4817</v>
      </c>
      <c r="H456" s="836" t="s">
        <v>4818</v>
      </c>
      <c r="I456" s="850">
        <v>16.690000534057617</v>
      </c>
      <c r="J456" s="850">
        <v>12</v>
      </c>
      <c r="K456" s="851">
        <v>200.33000183105469</v>
      </c>
    </row>
    <row r="457" spans="1:11" ht="14.45" customHeight="1" x14ac:dyDescent="0.2">
      <c r="A457" s="832" t="s">
        <v>604</v>
      </c>
      <c r="B457" s="833" t="s">
        <v>605</v>
      </c>
      <c r="C457" s="836" t="s">
        <v>625</v>
      </c>
      <c r="D457" s="864" t="s">
        <v>626</v>
      </c>
      <c r="E457" s="836" t="s">
        <v>4422</v>
      </c>
      <c r="F457" s="864" t="s">
        <v>4423</v>
      </c>
      <c r="G457" s="836" t="s">
        <v>4451</v>
      </c>
      <c r="H457" s="836" t="s">
        <v>4457</v>
      </c>
      <c r="I457" s="850">
        <v>13.199999809265137</v>
      </c>
      <c r="J457" s="850">
        <v>20</v>
      </c>
      <c r="K457" s="851">
        <v>264</v>
      </c>
    </row>
    <row r="458" spans="1:11" ht="14.45" customHeight="1" x14ac:dyDescent="0.2">
      <c r="A458" s="832" t="s">
        <v>604</v>
      </c>
      <c r="B458" s="833" t="s">
        <v>605</v>
      </c>
      <c r="C458" s="836" t="s">
        <v>625</v>
      </c>
      <c r="D458" s="864" t="s">
        <v>626</v>
      </c>
      <c r="E458" s="836" t="s">
        <v>4422</v>
      </c>
      <c r="F458" s="864" t="s">
        <v>4423</v>
      </c>
      <c r="G458" s="836" t="s">
        <v>4453</v>
      </c>
      <c r="H458" s="836" t="s">
        <v>4458</v>
      </c>
      <c r="I458" s="850">
        <v>13.199999809265137</v>
      </c>
      <c r="J458" s="850">
        <v>10</v>
      </c>
      <c r="K458" s="851">
        <v>132</v>
      </c>
    </row>
    <row r="459" spans="1:11" ht="14.45" customHeight="1" x14ac:dyDescent="0.2">
      <c r="A459" s="832" t="s">
        <v>604</v>
      </c>
      <c r="B459" s="833" t="s">
        <v>605</v>
      </c>
      <c r="C459" s="836" t="s">
        <v>625</v>
      </c>
      <c r="D459" s="864" t="s">
        <v>626</v>
      </c>
      <c r="E459" s="836" t="s">
        <v>4422</v>
      </c>
      <c r="F459" s="864" t="s">
        <v>4423</v>
      </c>
      <c r="G459" s="836" t="s">
        <v>4467</v>
      </c>
      <c r="H459" s="836" t="s">
        <v>4468</v>
      </c>
      <c r="I459" s="850">
        <v>7.8666666348775225</v>
      </c>
      <c r="J459" s="850">
        <v>250</v>
      </c>
      <c r="K459" s="851">
        <v>1966.5</v>
      </c>
    </row>
    <row r="460" spans="1:11" ht="14.45" customHeight="1" x14ac:dyDescent="0.2">
      <c r="A460" s="832" t="s">
        <v>604</v>
      </c>
      <c r="B460" s="833" t="s">
        <v>605</v>
      </c>
      <c r="C460" s="836" t="s">
        <v>625</v>
      </c>
      <c r="D460" s="864" t="s">
        <v>626</v>
      </c>
      <c r="E460" s="836" t="s">
        <v>4422</v>
      </c>
      <c r="F460" s="864" t="s">
        <v>4423</v>
      </c>
      <c r="G460" s="836" t="s">
        <v>4467</v>
      </c>
      <c r="H460" s="836" t="s">
        <v>4469</v>
      </c>
      <c r="I460" s="850">
        <v>8.9700002670288086</v>
      </c>
      <c r="J460" s="850">
        <v>300</v>
      </c>
      <c r="K460" s="851">
        <v>2691</v>
      </c>
    </row>
    <row r="461" spans="1:11" ht="14.45" customHeight="1" x14ac:dyDescent="0.2">
      <c r="A461" s="832" t="s">
        <v>604</v>
      </c>
      <c r="B461" s="833" t="s">
        <v>605</v>
      </c>
      <c r="C461" s="836" t="s">
        <v>625</v>
      </c>
      <c r="D461" s="864" t="s">
        <v>626</v>
      </c>
      <c r="E461" s="836" t="s">
        <v>4422</v>
      </c>
      <c r="F461" s="864" t="s">
        <v>4423</v>
      </c>
      <c r="G461" s="836" t="s">
        <v>4707</v>
      </c>
      <c r="H461" s="836" t="s">
        <v>4708</v>
      </c>
      <c r="I461" s="850">
        <v>2.2000000476837158</v>
      </c>
      <c r="J461" s="850">
        <v>10</v>
      </c>
      <c r="K461" s="851">
        <v>22</v>
      </c>
    </row>
    <row r="462" spans="1:11" ht="14.45" customHeight="1" x14ac:dyDescent="0.2">
      <c r="A462" s="832" t="s">
        <v>604</v>
      </c>
      <c r="B462" s="833" t="s">
        <v>605</v>
      </c>
      <c r="C462" s="836" t="s">
        <v>625</v>
      </c>
      <c r="D462" s="864" t="s">
        <v>626</v>
      </c>
      <c r="E462" s="836" t="s">
        <v>4422</v>
      </c>
      <c r="F462" s="864" t="s">
        <v>4423</v>
      </c>
      <c r="G462" s="836" t="s">
        <v>4707</v>
      </c>
      <c r="H462" s="836" t="s">
        <v>4819</v>
      </c>
      <c r="I462" s="850">
        <v>2.059999942779541</v>
      </c>
      <c r="J462" s="850">
        <v>15</v>
      </c>
      <c r="K462" s="851">
        <v>30.90000057220459</v>
      </c>
    </row>
    <row r="463" spans="1:11" ht="14.45" customHeight="1" x14ac:dyDescent="0.2">
      <c r="A463" s="832" t="s">
        <v>604</v>
      </c>
      <c r="B463" s="833" t="s">
        <v>605</v>
      </c>
      <c r="C463" s="836" t="s">
        <v>625</v>
      </c>
      <c r="D463" s="864" t="s">
        <v>626</v>
      </c>
      <c r="E463" s="836" t="s">
        <v>4422</v>
      </c>
      <c r="F463" s="864" t="s">
        <v>4423</v>
      </c>
      <c r="G463" s="836" t="s">
        <v>4709</v>
      </c>
      <c r="H463" s="836" t="s">
        <v>4710</v>
      </c>
      <c r="I463" s="850">
        <v>32.310001373291016</v>
      </c>
      <c r="J463" s="850">
        <v>10</v>
      </c>
      <c r="K463" s="851">
        <v>323.10000610351563</v>
      </c>
    </row>
    <row r="464" spans="1:11" ht="14.45" customHeight="1" x14ac:dyDescent="0.2">
      <c r="A464" s="832" t="s">
        <v>604</v>
      </c>
      <c r="B464" s="833" t="s">
        <v>605</v>
      </c>
      <c r="C464" s="836" t="s">
        <v>625</v>
      </c>
      <c r="D464" s="864" t="s">
        <v>626</v>
      </c>
      <c r="E464" s="836" t="s">
        <v>4422</v>
      </c>
      <c r="F464" s="864" t="s">
        <v>4423</v>
      </c>
      <c r="G464" s="836" t="s">
        <v>4709</v>
      </c>
      <c r="H464" s="836" t="s">
        <v>4711</v>
      </c>
      <c r="I464" s="850">
        <v>32.310001373291016</v>
      </c>
      <c r="J464" s="850">
        <v>20</v>
      </c>
      <c r="K464" s="851">
        <v>646.20001220703125</v>
      </c>
    </row>
    <row r="465" spans="1:11" ht="14.45" customHeight="1" x14ac:dyDescent="0.2">
      <c r="A465" s="832" t="s">
        <v>604</v>
      </c>
      <c r="B465" s="833" t="s">
        <v>605</v>
      </c>
      <c r="C465" s="836" t="s">
        <v>625</v>
      </c>
      <c r="D465" s="864" t="s">
        <v>626</v>
      </c>
      <c r="E465" s="836" t="s">
        <v>4422</v>
      </c>
      <c r="F465" s="864" t="s">
        <v>4423</v>
      </c>
      <c r="G465" s="836" t="s">
        <v>4472</v>
      </c>
      <c r="H465" s="836" t="s">
        <v>4473</v>
      </c>
      <c r="I465" s="850">
        <v>2.4600000381469727</v>
      </c>
      <c r="J465" s="850">
        <v>100</v>
      </c>
      <c r="K465" s="851">
        <v>246</v>
      </c>
    </row>
    <row r="466" spans="1:11" ht="14.45" customHeight="1" x14ac:dyDescent="0.2">
      <c r="A466" s="832" t="s">
        <v>604</v>
      </c>
      <c r="B466" s="833" t="s">
        <v>605</v>
      </c>
      <c r="C466" s="836" t="s">
        <v>625</v>
      </c>
      <c r="D466" s="864" t="s">
        <v>626</v>
      </c>
      <c r="E466" s="836" t="s">
        <v>4422</v>
      </c>
      <c r="F466" s="864" t="s">
        <v>4423</v>
      </c>
      <c r="G466" s="836" t="s">
        <v>4472</v>
      </c>
      <c r="H466" s="836" t="s">
        <v>4474</v>
      </c>
      <c r="I466" s="850">
        <v>2.4600000381469727</v>
      </c>
      <c r="J466" s="850">
        <v>100</v>
      </c>
      <c r="K466" s="851">
        <v>246</v>
      </c>
    </row>
    <row r="467" spans="1:11" ht="14.45" customHeight="1" x14ac:dyDescent="0.2">
      <c r="A467" s="832" t="s">
        <v>604</v>
      </c>
      <c r="B467" s="833" t="s">
        <v>605</v>
      </c>
      <c r="C467" s="836" t="s">
        <v>625</v>
      </c>
      <c r="D467" s="864" t="s">
        <v>626</v>
      </c>
      <c r="E467" s="836" t="s">
        <v>4422</v>
      </c>
      <c r="F467" s="864" t="s">
        <v>4423</v>
      </c>
      <c r="G467" s="836" t="s">
        <v>4475</v>
      </c>
      <c r="H467" s="836" t="s">
        <v>4476</v>
      </c>
      <c r="I467" s="850">
        <v>11.734999656677246</v>
      </c>
      <c r="J467" s="850">
        <v>50</v>
      </c>
      <c r="K467" s="851">
        <v>586.80001068115234</v>
      </c>
    </row>
    <row r="468" spans="1:11" ht="14.45" customHeight="1" x14ac:dyDescent="0.2">
      <c r="A468" s="832" t="s">
        <v>604</v>
      </c>
      <c r="B468" s="833" t="s">
        <v>605</v>
      </c>
      <c r="C468" s="836" t="s">
        <v>625</v>
      </c>
      <c r="D468" s="864" t="s">
        <v>626</v>
      </c>
      <c r="E468" s="836" t="s">
        <v>4422</v>
      </c>
      <c r="F468" s="864" t="s">
        <v>4423</v>
      </c>
      <c r="G468" s="836" t="s">
        <v>4713</v>
      </c>
      <c r="H468" s="836" t="s">
        <v>4820</v>
      </c>
      <c r="I468" s="850">
        <v>13.310000419616699</v>
      </c>
      <c r="J468" s="850">
        <v>60</v>
      </c>
      <c r="K468" s="851">
        <v>798.60000610351563</v>
      </c>
    </row>
    <row r="469" spans="1:11" ht="14.45" customHeight="1" x14ac:dyDescent="0.2">
      <c r="A469" s="832" t="s">
        <v>604</v>
      </c>
      <c r="B469" s="833" t="s">
        <v>605</v>
      </c>
      <c r="C469" s="836" t="s">
        <v>625</v>
      </c>
      <c r="D469" s="864" t="s">
        <v>626</v>
      </c>
      <c r="E469" s="836" t="s">
        <v>4422</v>
      </c>
      <c r="F469" s="864" t="s">
        <v>4423</v>
      </c>
      <c r="G469" s="836" t="s">
        <v>4475</v>
      </c>
      <c r="H469" s="836" t="s">
        <v>4481</v>
      </c>
      <c r="I469" s="850">
        <v>11.729999542236328</v>
      </c>
      <c r="J469" s="850">
        <v>40</v>
      </c>
      <c r="K469" s="851">
        <v>469.20001220703125</v>
      </c>
    </row>
    <row r="470" spans="1:11" ht="14.45" customHeight="1" x14ac:dyDescent="0.2">
      <c r="A470" s="832" t="s">
        <v>604</v>
      </c>
      <c r="B470" s="833" t="s">
        <v>605</v>
      </c>
      <c r="C470" s="836" t="s">
        <v>625</v>
      </c>
      <c r="D470" s="864" t="s">
        <v>626</v>
      </c>
      <c r="E470" s="836" t="s">
        <v>4422</v>
      </c>
      <c r="F470" s="864" t="s">
        <v>4423</v>
      </c>
      <c r="G470" s="836" t="s">
        <v>4713</v>
      </c>
      <c r="H470" s="836" t="s">
        <v>4714</v>
      </c>
      <c r="I470" s="850">
        <v>13.310000419616699</v>
      </c>
      <c r="J470" s="850">
        <v>25</v>
      </c>
      <c r="K470" s="851">
        <v>332.75</v>
      </c>
    </row>
    <row r="471" spans="1:11" ht="14.45" customHeight="1" x14ac:dyDescent="0.2">
      <c r="A471" s="832" t="s">
        <v>604</v>
      </c>
      <c r="B471" s="833" t="s">
        <v>605</v>
      </c>
      <c r="C471" s="836" t="s">
        <v>625</v>
      </c>
      <c r="D471" s="864" t="s">
        <v>626</v>
      </c>
      <c r="E471" s="836" t="s">
        <v>4422</v>
      </c>
      <c r="F471" s="864" t="s">
        <v>4423</v>
      </c>
      <c r="G471" s="836" t="s">
        <v>4483</v>
      </c>
      <c r="H471" s="836" t="s">
        <v>4484</v>
      </c>
      <c r="I471" s="850">
        <v>5.320000171661377</v>
      </c>
      <c r="J471" s="850">
        <v>100</v>
      </c>
      <c r="K471" s="851">
        <v>532.4000244140625</v>
      </c>
    </row>
    <row r="472" spans="1:11" ht="14.45" customHeight="1" x14ac:dyDescent="0.2">
      <c r="A472" s="832" t="s">
        <v>604</v>
      </c>
      <c r="B472" s="833" t="s">
        <v>605</v>
      </c>
      <c r="C472" s="836" t="s">
        <v>625</v>
      </c>
      <c r="D472" s="864" t="s">
        <v>626</v>
      </c>
      <c r="E472" s="836" t="s">
        <v>4422</v>
      </c>
      <c r="F472" s="864" t="s">
        <v>4423</v>
      </c>
      <c r="G472" s="836" t="s">
        <v>4483</v>
      </c>
      <c r="H472" s="836" t="s">
        <v>4715</v>
      </c>
      <c r="I472" s="850">
        <v>5.3299999237060547</v>
      </c>
      <c r="J472" s="850">
        <v>100</v>
      </c>
      <c r="K472" s="851">
        <v>532.5999755859375</v>
      </c>
    </row>
    <row r="473" spans="1:11" ht="14.45" customHeight="1" x14ac:dyDescent="0.2">
      <c r="A473" s="832" t="s">
        <v>604</v>
      </c>
      <c r="B473" s="833" t="s">
        <v>605</v>
      </c>
      <c r="C473" s="836" t="s">
        <v>625</v>
      </c>
      <c r="D473" s="864" t="s">
        <v>626</v>
      </c>
      <c r="E473" s="836" t="s">
        <v>4422</v>
      </c>
      <c r="F473" s="864" t="s">
        <v>4423</v>
      </c>
      <c r="G473" s="836" t="s">
        <v>4485</v>
      </c>
      <c r="H473" s="836" t="s">
        <v>4486</v>
      </c>
      <c r="I473" s="850">
        <v>4.8000001907348633</v>
      </c>
      <c r="J473" s="850">
        <v>100</v>
      </c>
      <c r="K473" s="851">
        <v>480</v>
      </c>
    </row>
    <row r="474" spans="1:11" ht="14.45" customHeight="1" x14ac:dyDescent="0.2">
      <c r="A474" s="832" t="s">
        <v>604</v>
      </c>
      <c r="B474" s="833" t="s">
        <v>605</v>
      </c>
      <c r="C474" s="836" t="s">
        <v>625</v>
      </c>
      <c r="D474" s="864" t="s">
        <v>626</v>
      </c>
      <c r="E474" s="836" t="s">
        <v>4422</v>
      </c>
      <c r="F474" s="864" t="s">
        <v>4423</v>
      </c>
      <c r="G474" s="836" t="s">
        <v>4488</v>
      </c>
      <c r="H474" s="836" t="s">
        <v>4718</v>
      </c>
      <c r="I474" s="850">
        <v>1.5</v>
      </c>
      <c r="J474" s="850">
        <v>400</v>
      </c>
      <c r="K474" s="851">
        <v>600</v>
      </c>
    </row>
    <row r="475" spans="1:11" ht="14.45" customHeight="1" x14ac:dyDescent="0.2">
      <c r="A475" s="832" t="s">
        <v>604</v>
      </c>
      <c r="B475" s="833" t="s">
        <v>605</v>
      </c>
      <c r="C475" s="836" t="s">
        <v>625</v>
      </c>
      <c r="D475" s="864" t="s">
        <v>626</v>
      </c>
      <c r="E475" s="836" t="s">
        <v>4422</v>
      </c>
      <c r="F475" s="864" t="s">
        <v>4423</v>
      </c>
      <c r="G475" s="836" t="s">
        <v>4488</v>
      </c>
      <c r="H475" s="836" t="s">
        <v>4489</v>
      </c>
      <c r="I475" s="850">
        <v>1.5</v>
      </c>
      <c r="J475" s="850">
        <v>250</v>
      </c>
      <c r="K475" s="851">
        <v>375</v>
      </c>
    </row>
    <row r="476" spans="1:11" ht="14.45" customHeight="1" x14ac:dyDescent="0.2">
      <c r="A476" s="832" t="s">
        <v>604</v>
      </c>
      <c r="B476" s="833" t="s">
        <v>605</v>
      </c>
      <c r="C476" s="836" t="s">
        <v>625</v>
      </c>
      <c r="D476" s="864" t="s">
        <v>626</v>
      </c>
      <c r="E476" s="836" t="s">
        <v>4422</v>
      </c>
      <c r="F476" s="864" t="s">
        <v>4423</v>
      </c>
      <c r="G476" s="836" t="s">
        <v>4821</v>
      </c>
      <c r="H476" s="836" t="s">
        <v>4822</v>
      </c>
      <c r="I476" s="850">
        <v>975.260009765625</v>
      </c>
      <c r="J476" s="850">
        <v>4</v>
      </c>
      <c r="K476" s="851">
        <v>3901.0400390625</v>
      </c>
    </row>
    <row r="477" spans="1:11" ht="14.45" customHeight="1" x14ac:dyDescent="0.2">
      <c r="A477" s="832" t="s">
        <v>604</v>
      </c>
      <c r="B477" s="833" t="s">
        <v>605</v>
      </c>
      <c r="C477" s="836" t="s">
        <v>625</v>
      </c>
      <c r="D477" s="864" t="s">
        <v>626</v>
      </c>
      <c r="E477" s="836" t="s">
        <v>4422</v>
      </c>
      <c r="F477" s="864" t="s">
        <v>4423</v>
      </c>
      <c r="G477" s="836" t="s">
        <v>4823</v>
      </c>
      <c r="H477" s="836" t="s">
        <v>4824</v>
      </c>
      <c r="I477" s="850">
        <v>975.260009765625</v>
      </c>
      <c r="J477" s="850">
        <v>2</v>
      </c>
      <c r="K477" s="851">
        <v>1950.52001953125</v>
      </c>
    </row>
    <row r="478" spans="1:11" ht="14.45" customHeight="1" x14ac:dyDescent="0.2">
      <c r="A478" s="832" t="s">
        <v>604</v>
      </c>
      <c r="B478" s="833" t="s">
        <v>605</v>
      </c>
      <c r="C478" s="836" t="s">
        <v>625</v>
      </c>
      <c r="D478" s="864" t="s">
        <v>626</v>
      </c>
      <c r="E478" s="836" t="s">
        <v>4422</v>
      </c>
      <c r="F478" s="864" t="s">
        <v>4423</v>
      </c>
      <c r="G478" s="836" t="s">
        <v>4825</v>
      </c>
      <c r="H478" s="836" t="s">
        <v>4826</v>
      </c>
      <c r="I478" s="850">
        <v>724.78997802734375</v>
      </c>
      <c r="J478" s="850">
        <v>2</v>
      </c>
      <c r="K478" s="851">
        <v>1449.5799560546875</v>
      </c>
    </row>
    <row r="479" spans="1:11" ht="14.45" customHeight="1" x14ac:dyDescent="0.2">
      <c r="A479" s="832" t="s">
        <v>604</v>
      </c>
      <c r="B479" s="833" t="s">
        <v>605</v>
      </c>
      <c r="C479" s="836" t="s">
        <v>625</v>
      </c>
      <c r="D479" s="864" t="s">
        <v>626</v>
      </c>
      <c r="E479" s="836" t="s">
        <v>4422</v>
      </c>
      <c r="F479" s="864" t="s">
        <v>4423</v>
      </c>
      <c r="G479" s="836" t="s">
        <v>4721</v>
      </c>
      <c r="H479" s="836" t="s">
        <v>4722</v>
      </c>
      <c r="I479" s="850">
        <v>688.489990234375</v>
      </c>
      <c r="J479" s="850">
        <v>2</v>
      </c>
      <c r="K479" s="851">
        <v>1376.97998046875</v>
      </c>
    </row>
    <row r="480" spans="1:11" ht="14.45" customHeight="1" x14ac:dyDescent="0.2">
      <c r="A480" s="832" t="s">
        <v>604</v>
      </c>
      <c r="B480" s="833" t="s">
        <v>605</v>
      </c>
      <c r="C480" s="836" t="s">
        <v>625</v>
      </c>
      <c r="D480" s="864" t="s">
        <v>626</v>
      </c>
      <c r="E480" s="836" t="s">
        <v>4422</v>
      </c>
      <c r="F480" s="864" t="s">
        <v>4423</v>
      </c>
      <c r="G480" s="836" t="s">
        <v>4512</v>
      </c>
      <c r="H480" s="836" t="s">
        <v>4513</v>
      </c>
      <c r="I480" s="850">
        <v>9.1999998092651367</v>
      </c>
      <c r="J480" s="850">
        <v>100</v>
      </c>
      <c r="K480" s="851">
        <v>920</v>
      </c>
    </row>
    <row r="481" spans="1:11" ht="14.45" customHeight="1" x14ac:dyDescent="0.2">
      <c r="A481" s="832" t="s">
        <v>604</v>
      </c>
      <c r="B481" s="833" t="s">
        <v>605</v>
      </c>
      <c r="C481" s="836" t="s">
        <v>625</v>
      </c>
      <c r="D481" s="864" t="s">
        <v>626</v>
      </c>
      <c r="E481" s="836" t="s">
        <v>4422</v>
      </c>
      <c r="F481" s="864" t="s">
        <v>4423</v>
      </c>
      <c r="G481" s="836" t="s">
        <v>4512</v>
      </c>
      <c r="H481" s="836" t="s">
        <v>4514</v>
      </c>
      <c r="I481" s="850">
        <v>9.1999998092651367</v>
      </c>
      <c r="J481" s="850">
        <v>150</v>
      </c>
      <c r="K481" s="851">
        <v>1380</v>
      </c>
    </row>
    <row r="482" spans="1:11" ht="14.45" customHeight="1" x14ac:dyDescent="0.2">
      <c r="A482" s="832" t="s">
        <v>604</v>
      </c>
      <c r="B482" s="833" t="s">
        <v>605</v>
      </c>
      <c r="C482" s="836" t="s">
        <v>625</v>
      </c>
      <c r="D482" s="864" t="s">
        <v>626</v>
      </c>
      <c r="E482" s="836" t="s">
        <v>4422</v>
      </c>
      <c r="F482" s="864" t="s">
        <v>4423</v>
      </c>
      <c r="G482" s="836" t="s">
        <v>4512</v>
      </c>
      <c r="H482" s="836" t="s">
        <v>4515</v>
      </c>
      <c r="I482" s="850">
        <v>9.1999998092651367</v>
      </c>
      <c r="J482" s="850">
        <v>100</v>
      </c>
      <c r="K482" s="851">
        <v>920</v>
      </c>
    </row>
    <row r="483" spans="1:11" ht="14.45" customHeight="1" x14ac:dyDescent="0.2">
      <c r="A483" s="832" t="s">
        <v>604</v>
      </c>
      <c r="B483" s="833" t="s">
        <v>605</v>
      </c>
      <c r="C483" s="836" t="s">
        <v>625</v>
      </c>
      <c r="D483" s="864" t="s">
        <v>626</v>
      </c>
      <c r="E483" s="836" t="s">
        <v>4422</v>
      </c>
      <c r="F483" s="864" t="s">
        <v>4423</v>
      </c>
      <c r="G483" s="836" t="s">
        <v>4827</v>
      </c>
      <c r="H483" s="836" t="s">
        <v>4828</v>
      </c>
      <c r="I483" s="850">
        <v>7.5</v>
      </c>
      <c r="J483" s="850">
        <v>30</v>
      </c>
      <c r="K483" s="851">
        <v>225</v>
      </c>
    </row>
    <row r="484" spans="1:11" ht="14.45" customHeight="1" x14ac:dyDescent="0.2">
      <c r="A484" s="832" t="s">
        <v>604</v>
      </c>
      <c r="B484" s="833" t="s">
        <v>605</v>
      </c>
      <c r="C484" s="836" t="s">
        <v>625</v>
      </c>
      <c r="D484" s="864" t="s">
        <v>626</v>
      </c>
      <c r="E484" s="836" t="s">
        <v>4422</v>
      </c>
      <c r="F484" s="864" t="s">
        <v>4423</v>
      </c>
      <c r="G484" s="836" t="s">
        <v>4521</v>
      </c>
      <c r="H484" s="836" t="s">
        <v>4522</v>
      </c>
      <c r="I484" s="850">
        <v>6.1749999523162842</v>
      </c>
      <c r="J484" s="850">
        <v>150</v>
      </c>
      <c r="K484" s="851">
        <v>926</v>
      </c>
    </row>
    <row r="485" spans="1:11" ht="14.45" customHeight="1" x14ac:dyDescent="0.2">
      <c r="A485" s="832" t="s">
        <v>604</v>
      </c>
      <c r="B485" s="833" t="s">
        <v>605</v>
      </c>
      <c r="C485" s="836" t="s">
        <v>625</v>
      </c>
      <c r="D485" s="864" t="s">
        <v>626</v>
      </c>
      <c r="E485" s="836" t="s">
        <v>4422</v>
      </c>
      <c r="F485" s="864" t="s">
        <v>4423</v>
      </c>
      <c r="G485" s="836" t="s">
        <v>4521</v>
      </c>
      <c r="H485" s="836" t="s">
        <v>4523</v>
      </c>
      <c r="I485" s="850">
        <v>6.1700000762939453</v>
      </c>
      <c r="J485" s="850">
        <v>50</v>
      </c>
      <c r="K485" s="851">
        <v>308.5</v>
      </c>
    </row>
    <row r="486" spans="1:11" ht="14.45" customHeight="1" x14ac:dyDescent="0.2">
      <c r="A486" s="832" t="s">
        <v>604</v>
      </c>
      <c r="B486" s="833" t="s">
        <v>605</v>
      </c>
      <c r="C486" s="836" t="s">
        <v>625</v>
      </c>
      <c r="D486" s="864" t="s">
        <v>626</v>
      </c>
      <c r="E486" s="836" t="s">
        <v>4422</v>
      </c>
      <c r="F486" s="864" t="s">
        <v>4423</v>
      </c>
      <c r="G486" s="836" t="s">
        <v>4412</v>
      </c>
      <c r="H486" s="836" t="s">
        <v>4524</v>
      </c>
      <c r="I486" s="850">
        <v>32.790000915527344</v>
      </c>
      <c r="J486" s="850">
        <v>49</v>
      </c>
      <c r="K486" s="851">
        <v>1606.7099609375</v>
      </c>
    </row>
    <row r="487" spans="1:11" ht="14.45" customHeight="1" x14ac:dyDescent="0.2">
      <c r="A487" s="832" t="s">
        <v>604</v>
      </c>
      <c r="B487" s="833" t="s">
        <v>605</v>
      </c>
      <c r="C487" s="836" t="s">
        <v>625</v>
      </c>
      <c r="D487" s="864" t="s">
        <v>626</v>
      </c>
      <c r="E487" s="836" t="s">
        <v>4422</v>
      </c>
      <c r="F487" s="864" t="s">
        <v>4423</v>
      </c>
      <c r="G487" s="836" t="s">
        <v>4829</v>
      </c>
      <c r="H487" s="836" t="s">
        <v>4830</v>
      </c>
      <c r="I487" s="850">
        <v>138.00999450683594</v>
      </c>
      <c r="J487" s="850">
        <v>16</v>
      </c>
      <c r="K487" s="851">
        <v>2208.18994140625</v>
      </c>
    </row>
    <row r="488" spans="1:11" ht="14.45" customHeight="1" x14ac:dyDescent="0.2">
      <c r="A488" s="832" t="s">
        <v>604</v>
      </c>
      <c r="B488" s="833" t="s">
        <v>605</v>
      </c>
      <c r="C488" s="836" t="s">
        <v>625</v>
      </c>
      <c r="D488" s="864" t="s">
        <v>626</v>
      </c>
      <c r="E488" s="836" t="s">
        <v>4422</v>
      </c>
      <c r="F488" s="864" t="s">
        <v>4423</v>
      </c>
      <c r="G488" s="836" t="s">
        <v>4412</v>
      </c>
      <c r="H488" s="836" t="s">
        <v>4526</v>
      </c>
      <c r="I488" s="850">
        <v>33.976665496826172</v>
      </c>
      <c r="J488" s="850">
        <v>60</v>
      </c>
      <c r="K488" s="851">
        <v>2038.6000366210938</v>
      </c>
    </row>
    <row r="489" spans="1:11" ht="14.45" customHeight="1" x14ac:dyDescent="0.2">
      <c r="A489" s="832" t="s">
        <v>604</v>
      </c>
      <c r="B489" s="833" t="s">
        <v>605</v>
      </c>
      <c r="C489" s="836" t="s">
        <v>625</v>
      </c>
      <c r="D489" s="864" t="s">
        <v>626</v>
      </c>
      <c r="E489" s="836" t="s">
        <v>4422</v>
      </c>
      <c r="F489" s="864" t="s">
        <v>4423</v>
      </c>
      <c r="G489" s="836" t="s">
        <v>4829</v>
      </c>
      <c r="H489" s="836" t="s">
        <v>4831</v>
      </c>
      <c r="I489" s="850">
        <v>138.00999450683594</v>
      </c>
      <c r="J489" s="850">
        <v>32</v>
      </c>
      <c r="K489" s="851">
        <v>4416.349853515625</v>
      </c>
    </row>
    <row r="490" spans="1:11" ht="14.45" customHeight="1" x14ac:dyDescent="0.2">
      <c r="A490" s="832" t="s">
        <v>604</v>
      </c>
      <c r="B490" s="833" t="s">
        <v>605</v>
      </c>
      <c r="C490" s="836" t="s">
        <v>625</v>
      </c>
      <c r="D490" s="864" t="s">
        <v>626</v>
      </c>
      <c r="E490" s="836" t="s">
        <v>4422</v>
      </c>
      <c r="F490" s="864" t="s">
        <v>4423</v>
      </c>
      <c r="G490" s="836" t="s">
        <v>4529</v>
      </c>
      <c r="H490" s="836" t="s">
        <v>4530</v>
      </c>
      <c r="I490" s="850">
        <v>0.81999999284744263</v>
      </c>
      <c r="J490" s="850">
        <v>500</v>
      </c>
      <c r="K490" s="851">
        <v>410</v>
      </c>
    </row>
    <row r="491" spans="1:11" ht="14.45" customHeight="1" x14ac:dyDescent="0.2">
      <c r="A491" s="832" t="s">
        <v>604</v>
      </c>
      <c r="B491" s="833" t="s">
        <v>605</v>
      </c>
      <c r="C491" s="836" t="s">
        <v>625</v>
      </c>
      <c r="D491" s="864" t="s">
        <v>626</v>
      </c>
      <c r="E491" s="836" t="s">
        <v>4422</v>
      </c>
      <c r="F491" s="864" t="s">
        <v>4423</v>
      </c>
      <c r="G491" s="836" t="s">
        <v>4531</v>
      </c>
      <c r="H491" s="836" t="s">
        <v>4532</v>
      </c>
      <c r="I491" s="850">
        <v>1.0900000333786011</v>
      </c>
      <c r="J491" s="850">
        <v>400</v>
      </c>
      <c r="K491" s="851">
        <v>436</v>
      </c>
    </row>
    <row r="492" spans="1:11" ht="14.45" customHeight="1" x14ac:dyDescent="0.2">
      <c r="A492" s="832" t="s">
        <v>604</v>
      </c>
      <c r="B492" s="833" t="s">
        <v>605</v>
      </c>
      <c r="C492" s="836" t="s">
        <v>625</v>
      </c>
      <c r="D492" s="864" t="s">
        <v>626</v>
      </c>
      <c r="E492" s="836" t="s">
        <v>4422</v>
      </c>
      <c r="F492" s="864" t="s">
        <v>4423</v>
      </c>
      <c r="G492" s="836" t="s">
        <v>4531</v>
      </c>
      <c r="H492" s="836" t="s">
        <v>4728</v>
      </c>
      <c r="I492" s="850">
        <v>1.0900000333786011</v>
      </c>
      <c r="J492" s="850">
        <v>400</v>
      </c>
      <c r="K492" s="851">
        <v>436</v>
      </c>
    </row>
    <row r="493" spans="1:11" ht="14.45" customHeight="1" x14ac:dyDescent="0.2">
      <c r="A493" s="832" t="s">
        <v>604</v>
      </c>
      <c r="B493" s="833" t="s">
        <v>605</v>
      </c>
      <c r="C493" s="836" t="s">
        <v>625</v>
      </c>
      <c r="D493" s="864" t="s">
        <v>626</v>
      </c>
      <c r="E493" s="836" t="s">
        <v>4422</v>
      </c>
      <c r="F493" s="864" t="s">
        <v>4423</v>
      </c>
      <c r="G493" s="836" t="s">
        <v>4535</v>
      </c>
      <c r="H493" s="836" t="s">
        <v>4536</v>
      </c>
      <c r="I493" s="850">
        <v>0.57999998331069946</v>
      </c>
      <c r="J493" s="850">
        <v>600</v>
      </c>
      <c r="K493" s="851">
        <v>348</v>
      </c>
    </row>
    <row r="494" spans="1:11" ht="14.45" customHeight="1" x14ac:dyDescent="0.2">
      <c r="A494" s="832" t="s">
        <v>604</v>
      </c>
      <c r="B494" s="833" t="s">
        <v>605</v>
      </c>
      <c r="C494" s="836" t="s">
        <v>625</v>
      </c>
      <c r="D494" s="864" t="s">
        <v>626</v>
      </c>
      <c r="E494" s="836" t="s">
        <v>4422</v>
      </c>
      <c r="F494" s="864" t="s">
        <v>4423</v>
      </c>
      <c r="G494" s="836" t="s">
        <v>4542</v>
      </c>
      <c r="H494" s="836" t="s">
        <v>4733</v>
      </c>
      <c r="I494" s="850">
        <v>0.67000001668930054</v>
      </c>
      <c r="J494" s="850">
        <v>600</v>
      </c>
      <c r="K494" s="851">
        <v>402</v>
      </c>
    </row>
    <row r="495" spans="1:11" ht="14.45" customHeight="1" x14ac:dyDescent="0.2">
      <c r="A495" s="832" t="s">
        <v>604</v>
      </c>
      <c r="B495" s="833" t="s">
        <v>605</v>
      </c>
      <c r="C495" s="836" t="s">
        <v>625</v>
      </c>
      <c r="D495" s="864" t="s">
        <v>626</v>
      </c>
      <c r="E495" s="836" t="s">
        <v>4422</v>
      </c>
      <c r="F495" s="864" t="s">
        <v>4423</v>
      </c>
      <c r="G495" s="836" t="s">
        <v>4832</v>
      </c>
      <c r="H495" s="836" t="s">
        <v>4833</v>
      </c>
      <c r="I495" s="850">
        <v>7.4200000762939453</v>
      </c>
      <c r="J495" s="850">
        <v>20</v>
      </c>
      <c r="K495" s="851">
        <v>148.39999389648438</v>
      </c>
    </row>
    <row r="496" spans="1:11" ht="14.45" customHeight="1" x14ac:dyDescent="0.2">
      <c r="A496" s="832" t="s">
        <v>604</v>
      </c>
      <c r="B496" s="833" t="s">
        <v>605</v>
      </c>
      <c r="C496" s="836" t="s">
        <v>625</v>
      </c>
      <c r="D496" s="864" t="s">
        <v>626</v>
      </c>
      <c r="E496" s="836" t="s">
        <v>4422</v>
      </c>
      <c r="F496" s="864" t="s">
        <v>4423</v>
      </c>
      <c r="G496" s="836" t="s">
        <v>4537</v>
      </c>
      <c r="H496" s="836" t="s">
        <v>4538</v>
      </c>
      <c r="I496" s="850">
        <v>8.4700002670288086</v>
      </c>
      <c r="J496" s="850">
        <v>6930</v>
      </c>
      <c r="K496" s="851">
        <v>58697.099609375</v>
      </c>
    </row>
    <row r="497" spans="1:11" ht="14.45" customHeight="1" x14ac:dyDescent="0.2">
      <c r="A497" s="832" t="s">
        <v>604</v>
      </c>
      <c r="B497" s="833" t="s">
        <v>605</v>
      </c>
      <c r="C497" s="836" t="s">
        <v>625</v>
      </c>
      <c r="D497" s="864" t="s">
        <v>626</v>
      </c>
      <c r="E497" s="836" t="s">
        <v>4422</v>
      </c>
      <c r="F497" s="864" t="s">
        <v>4423</v>
      </c>
      <c r="G497" s="836" t="s">
        <v>4539</v>
      </c>
      <c r="H497" s="836" t="s">
        <v>4540</v>
      </c>
      <c r="I497" s="850">
        <v>1.5499999523162842</v>
      </c>
      <c r="J497" s="850">
        <v>100</v>
      </c>
      <c r="K497" s="851">
        <v>155</v>
      </c>
    </row>
    <row r="498" spans="1:11" ht="14.45" customHeight="1" x14ac:dyDescent="0.2">
      <c r="A498" s="832" t="s">
        <v>604</v>
      </c>
      <c r="B498" s="833" t="s">
        <v>605</v>
      </c>
      <c r="C498" s="836" t="s">
        <v>625</v>
      </c>
      <c r="D498" s="864" t="s">
        <v>626</v>
      </c>
      <c r="E498" s="836" t="s">
        <v>4422</v>
      </c>
      <c r="F498" s="864" t="s">
        <v>4423</v>
      </c>
      <c r="G498" s="836" t="s">
        <v>4531</v>
      </c>
      <c r="H498" s="836" t="s">
        <v>4541</v>
      </c>
      <c r="I498" s="850">
        <v>1.0866667032241821</v>
      </c>
      <c r="J498" s="850">
        <v>2000</v>
      </c>
      <c r="K498" s="851">
        <v>2170</v>
      </c>
    </row>
    <row r="499" spans="1:11" ht="14.45" customHeight="1" x14ac:dyDescent="0.2">
      <c r="A499" s="832" t="s">
        <v>604</v>
      </c>
      <c r="B499" s="833" t="s">
        <v>605</v>
      </c>
      <c r="C499" s="836" t="s">
        <v>625</v>
      </c>
      <c r="D499" s="864" t="s">
        <v>626</v>
      </c>
      <c r="E499" s="836" t="s">
        <v>4422</v>
      </c>
      <c r="F499" s="864" t="s">
        <v>4423</v>
      </c>
      <c r="G499" s="836" t="s">
        <v>4729</v>
      </c>
      <c r="H499" s="836" t="s">
        <v>4734</v>
      </c>
      <c r="I499" s="850">
        <v>0.4699999988079071</v>
      </c>
      <c r="J499" s="850">
        <v>100</v>
      </c>
      <c r="K499" s="851">
        <v>47</v>
      </c>
    </row>
    <row r="500" spans="1:11" ht="14.45" customHeight="1" x14ac:dyDescent="0.2">
      <c r="A500" s="832" t="s">
        <v>604</v>
      </c>
      <c r="B500" s="833" t="s">
        <v>605</v>
      </c>
      <c r="C500" s="836" t="s">
        <v>625</v>
      </c>
      <c r="D500" s="864" t="s">
        <v>626</v>
      </c>
      <c r="E500" s="836" t="s">
        <v>4422</v>
      </c>
      <c r="F500" s="864" t="s">
        <v>4423</v>
      </c>
      <c r="G500" s="836" t="s">
        <v>4834</v>
      </c>
      <c r="H500" s="836" t="s">
        <v>4835</v>
      </c>
      <c r="I500" s="850">
        <v>1.6766666173934937</v>
      </c>
      <c r="J500" s="850">
        <v>300</v>
      </c>
      <c r="K500" s="851">
        <v>503</v>
      </c>
    </row>
    <row r="501" spans="1:11" ht="14.45" customHeight="1" x14ac:dyDescent="0.2">
      <c r="A501" s="832" t="s">
        <v>604</v>
      </c>
      <c r="B501" s="833" t="s">
        <v>605</v>
      </c>
      <c r="C501" s="836" t="s">
        <v>625</v>
      </c>
      <c r="D501" s="864" t="s">
        <v>626</v>
      </c>
      <c r="E501" s="836" t="s">
        <v>4422</v>
      </c>
      <c r="F501" s="864" t="s">
        <v>4423</v>
      </c>
      <c r="G501" s="836" t="s">
        <v>4542</v>
      </c>
      <c r="H501" s="836" t="s">
        <v>4543</v>
      </c>
      <c r="I501" s="850">
        <v>0.67000001668930054</v>
      </c>
      <c r="J501" s="850">
        <v>800</v>
      </c>
      <c r="K501" s="851">
        <v>536</v>
      </c>
    </row>
    <row r="502" spans="1:11" ht="14.45" customHeight="1" x14ac:dyDescent="0.2">
      <c r="A502" s="832" t="s">
        <v>604</v>
      </c>
      <c r="B502" s="833" t="s">
        <v>605</v>
      </c>
      <c r="C502" s="836" t="s">
        <v>625</v>
      </c>
      <c r="D502" s="864" t="s">
        <v>626</v>
      </c>
      <c r="E502" s="836" t="s">
        <v>4422</v>
      </c>
      <c r="F502" s="864" t="s">
        <v>4423</v>
      </c>
      <c r="G502" s="836" t="s">
        <v>4537</v>
      </c>
      <c r="H502" s="836" t="s">
        <v>4544</v>
      </c>
      <c r="I502" s="850">
        <v>8.4700002670288086</v>
      </c>
      <c r="J502" s="850">
        <v>3300</v>
      </c>
      <c r="K502" s="851">
        <v>27951.00048828125</v>
      </c>
    </row>
    <row r="503" spans="1:11" ht="14.45" customHeight="1" x14ac:dyDescent="0.2">
      <c r="A503" s="832" t="s">
        <v>604</v>
      </c>
      <c r="B503" s="833" t="s">
        <v>605</v>
      </c>
      <c r="C503" s="836" t="s">
        <v>625</v>
      </c>
      <c r="D503" s="864" t="s">
        <v>626</v>
      </c>
      <c r="E503" s="836" t="s">
        <v>4422</v>
      </c>
      <c r="F503" s="864" t="s">
        <v>4423</v>
      </c>
      <c r="G503" s="836" t="s">
        <v>4545</v>
      </c>
      <c r="H503" s="836" t="s">
        <v>4546</v>
      </c>
      <c r="I503" s="850">
        <v>9.4399995803833008</v>
      </c>
      <c r="J503" s="850">
        <v>1500</v>
      </c>
      <c r="K503" s="851">
        <v>14160</v>
      </c>
    </row>
    <row r="504" spans="1:11" ht="14.45" customHeight="1" x14ac:dyDescent="0.2">
      <c r="A504" s="832" t="s">
        <v>604</v>
      </c>
      <c r="B504" s="833" t="s">
        <v>605</v>
      </c>
      <c r="C504" s="836" t="s">
        <v>625</v>
      </c>
      <c r="D504" s="864" t="s">
        <v>626</v>
      </c>
      <c r="E504" s="836" t="s">
        <v>4422</v>
      </c>
      <c r="F504" s="864" t="s">
        <v>4423</v>
      </c>
      <c r="G504" s="836" t="s">
        <v>4539</v>
      </c>
      <c r="H504" s="836" t="s">
        <v>4836</v>
      </c>
      <c r="I504" s="850">
        <v>1.5499999523162842</v>
      </c>
      <c r="J504" s="850">
        <v>200</v>
      </c>
      <c r="K504" s="851">
        <v>310</v>
      </c>
    </row>
    <row r="505" spans="1:11" ht="14.45" customHeight="1" x14ac:dyDescent="0.2">
      <c r="A505" s="832" t="s">
        <v>604</v>
      </c>
      <c r="B505" s="833" t="s">
        <v>605</v>
      </c>
      <c r="C505" s="836" t="s">
        <v>625</v>
      </c>
      <c r="D505" s="864" t="s">
        <v>626</v>
      </c>
      <c r="E505" s="836" t="s">
        <v>4422</v>
      </c>
      <c r="F505" s="864" t="s">
        <v>4423</v>
      </c>
      <c r="G505" s="836" t="s">
        <v>4837</v>
      </c>
      <c r="H505" s="836" t="s">
        <v>4838</v>
      </c>
      <c r="I505" s="850">
        <v>1.2100000381469727</v>
      </c>
      <c r="J505" s="850">
        <v>75</v>
      </c>
      <c r="K505" s="851">
        <v>90.75</v>
      </c>
    </row>
    <row r="506" spans="1:11" ht="14.45" customHeight="1" x14ac:dyDescent="0.2">
      <c r="A506" s="832" t="s">
        <v>604</v>
      </c>
      <c r="B506" s="833" t="s">
        <v>605</v>
      </c>
      <c r="C506" s="836" t="s">
        <v>625</v>
      </c>
      <c r="D506" s="864" t="s">
        <v>626</v>
      </c>
      <c r="E506" s="836" t="s">
        <v>4422</v>
      </c>
      <c r="F506" s="864" t="s">
        <v>4423</v>
      </c>
      <c r="G506" s="836" t="s">
        <v>4739</v>
      </c>
      <c r="H506" s="836" t="s">
        <v>4740</v>
      </c>
      <c r="I506" s="850">
        <v>2.369999885559082</v>
      </c>
      <c r="J506" s="850">
        <v>100</v>
      </c>
      <c r="K506" s="851">
        <v>237</v>
      </c>
    </row>
    <row r="507" spans="1:11" ht="14.45" customHeight="1" x14ac:dyDescent="0.2">
      <c r="A507" s="832" t="s">
        <v>604</v>
      </c>
      <c r="B507" s="833" t="s">
        <v>605</v>
      </c>
      <c r="C507" s="836" t="s">
        <v>625</v>
      </c>
      <c r="D507" s="864" t="s">
        <v>626</v>
      </c>
      <c r="E507" s="836" t="s">
        <v>4422</v>
      </c>
      <c r="F507" s="864" t="s">
        <v>4423</v>
      </c>
      <c r="G507" s="836" t="s">
        <v>4739</v>
      </c>
      <c r="H507" s="836" t="s">
        <v>4839</v>
      </c>
      <c r="I507" s="850">
        <v>2.369999885559082</v>
      </c>
      <c r="J507" s="850">
        <v>250</v>
      </c>
      <c r="K507" s="851">
        <v>592.5</v>
      </c>
    </row>
    <row r="508" spans="1:11" ht="14.45" customHeight="1" x14ac:dyDescent="0.2">
      <c r="A508" s="832" t="s">
        <v>604</v>
      </c>
      <c r="B508" s="833" t="s">
        <v>605</v>
      </c>
      <c r="C508" s="836" t="s">
        <v>625</v>
      </c>
      <c r="D508" s="864" t="s">
        <v>626</v>
      </c>
      <c r="E508" s="836" t="s">
        <v>4422</v>
      </c>
      <c r="F508" s="864" t="s">
        <v>4423</v>
      </c>
      <c r="G508" s="836" t="s">
        <v>4548</v>
      </c>
      <c r="H508" s="836" t="s">
        <v>4549</v>
      </c>
      <c r="I508" s="850">
        <v>3.75</v>
      </c>
      <c r="J508" s="850">
        <v>10</v>
      </c>
      <c r="K508" s="851">
        <v>37.5</v>
      </c>
    </row>
    <row r="509" spans="1:11" ht="14.45" customHeight="1" x14ac:dyDescent="0.2">
      <c r="A509" s="832" t="s">
        <v>604</v>
      </c>
      <c r="B509" s="833" t="s">
        <v>605</v>
      </c>
      <c r="C509" s="836" t="s">
        <v>625</v>
      </c>
      <c r="D509" s="864" t="s">
        <v>626</v>
      </c>
      <c r="E509" s="836" t="s">
        <v>4422</v>
      </c>
      <c r="F509" s="864" t="s">
        <v>4423</v>
      </c>
      <c r="G509" s="836" t="s">
        <v>4548</v>
      </c>
      <c r="H509" s="836" t="s">
        <v>4840</v>
      </c>
      <c r="I509" s="850">
        <v>3.75</v>
      </c>
      <c r="J509" s="850">
        <v>30</v>
      </c>
      <c r="K509" s="851">
        <v>112.5</v>
      </c>
    </row>
    <row r="510" spans="1:11" ht="14.45" customHeight="1" x14ac:dyDescent="0.2">
      <c r="A510" s="832" t="s">
        <v>604</v>
      </c>
      <c r="B510" s="833" t="s">
        <v>605</v>
      </c>
      <c r="C510" s="836" t="s">
        <v>625</v>
      </c>
      <c r="D510" s="864" t="s">
        <v>626</v>
      </c>
      <c r="E510" s="836" t="s">
        <v>4422</v>
      </c>
      <c r="F510" s="864" t="s">
        <v>4423</v>
      </c>
      <c r="G510" s="836" t="s">
        <v>4550</v>
      </c>
      <c r="H510" s="836" t="s">
        <v>4551</v>
      </c>
      <c r="I510" s="850">
        <v>1.9833333492279053</v>
      </c>
      <c r="J510" s="850">
        <v>150</v>
      </c>
      <c r="K510" s="851">
        <v>297.5</v>
      </c>
    </row>
    <row r="511" spans="1:11" ht="14.45" customHeight="1" x14ac:dyDescent="0.2">
      <c r="A511" s="832" t="s">
        <v>604</v>
      </c>
      <c r="B511" s="833" t="s">
        <v>605</v>
      </c>
      <c r="C511" s="836" t="s">
        <v>625</v>
      </c>
      <c r="D511" s="864" t="s">
        <v>626</v>
      </c>
      <c r="E511" s="836" t="s">
        <v>4422</v>
      </c>
      <c r="F511" s="864" t="s">
        <v>4423</v>
      </c>
      <c r="G511" s="836" t="s">
        <v>4553</v>
      </c>
      <c r="H511" s="836" t="s">
        <v>4554</v>
      </c>
      <c r="I511" s="850">
        <v>2.0499999523162842</v>
      </c>
      <c r="J511" s="850">
        <v>50</v>
      </c>
      <c r="K511" s="851">
        <v>102.5</v>
      </c>
    </row>
    <row r="512" spans="1:11" ht="14.45" customHeight="1" x14ac:dyDescent="0.2">
      <c r="A512" s="832" t="s">
        <v>604</v>
      </c>
      <c r="B512" s="833" t="s">
        <v>605</v>
      </c>
      <c r="C512" s="836" t="s">
        <v>625</v>
      </c>
      <c r="D512" s="864" t="s">
        <v>626</v>
      </c>
      <c r="E512" s="836" t="s">
        <v>4422</v>
      </c>
      <c r="F512" s="864" t="s">
        <v>4423</v>
      </c>
      <c r="G512" s="836" t="s">
        <v>4553</v>
      </c>
      <c r="H512" s="836" t="s">
        <v>4555</v>
      </c>
      <c r="I512" s="850">
        <v>2.0999999046325684</v>
      </c>
      <c r="J512" s="850">
        <v>50</v>
      </c>
      <c r="K512" s="851">
        <v>104.75</v>
      </c>
    </row>
    <row r="513" spans="1:11" ht="14.45" customHeight="1" x14ac:dyDescent="0.2">
      <c r="A513" s="832" t="s">
        <v>604</v>
      </c>
      <c r="B513" s="833" t="s">
        <v>605</v>
      </c>
      <c r="C513" s="836" t="s">
        <v>625</v>
      </c>
      <c r="D513" s="864" t="s">
        <v>626</v>
      </c>
      <c r="E513" s="836" t="s">
        <v>4422</v>
      </c>
      <c r="F513" s="864" t="s">
        <v>4423</v>
      </c>
      <c r="G513" s="836" t="s">
        <v>4556</v>
      </c>
      <c r="H513" s="836" t="s">
        <v>4557</v>
      </c>
      <c r="I513" s="850">
        <v>2.7000000476837158</v>
      </c>
      <c r="J513" s="850">
        <v>400</v>
      </c>
      <c r="K513" s="851">
        <v>1080</v>
      </c>
    </row>
    <row r="514" spans="1:11" ht="14.45" customHeight="1" x14ac:dyDescent="0.2">
      <c r="A514" s="832" t="s">
        <v>604</v>
      </c>
      <c r="B514" s="833" t="s">
        <v>605</v>
      </c>
      <c r="C514" s="836" t="s">
        <v>625</v>
      </c>
      <c r="D514" s="864" t="s">
        <v>626</v>
      </c>
      <c r="E514" s="836" t="s">
        <v>4422</v>
      </c>
      <c r="F514" s="864" t="s">
        <v>4423</v>
      </c>
      <c r="G514" s="836" t="s">
        <v>4741</v>
      </c>
      <c r="H514" s="836" t="s">
        <v>4745</v>
      </c>
      <c r="I514" s="850">
        <v>1.8999999761581421</v>
      </c>
      <c r="J514" s="850">
        <v>50</v>
      </c>
      <c r="K514" s="851">
        <v>95</v>
      </c>
    </row>
    <row r="515" spans="1:11" ht="14.45" customHeight="1" x14ac:dyDescent="0.2">
      <c r="A515" s="832" t="s">
        <v>604</v>
      </c>
      <c r="B515" s="833" t="s">
        <v>605</v>
      </c>
      <c r="C515" s="836" t="s">
        <v>625</v>
      </c>
      <c r="D515" s="864" t="s">
        <v>626</v>
      </c>
      <c r="E515" s="836" t="s">
        <v>4422</v>
      </c>
      <c r="F515" s="864" t="s">
        <v>4423</v>
      </c>
      <c r="G515" s="836" t="s">
        <v>4556</v>
      </c>
      <c r="H515" s="836" t="s">
        <v>4558</v>
      </c>
      <c r="I515" s="850">
        <v>2.7000000476837158</v>
      </c>
      <c r="J515" s="850">
        <v>350</v>
      </c>
      <c r="K515" s="851">
        <v>945</v>
      </c>
    </row>
    <row r="516" spans="1:11" ht="14.45" customHeight="1" x14ac:dyDescent="0.2">
      <c r="A516" s="832" t="s">
        <v>604</v>
      </c>
      <c r="B516" s="833" t="s">
        <v>605</v>
      </c>
      <c r="C516" s="836" t="s">
        <v>625</v>
      </c>
      <c r="D516" s="864" t="s">
        <v>626</v>
      </c>
      <c r="E516" s="836" t="s">
        <v>4422</v>
      </c>
      <c r="F516" s="864" t="s">
        <v>4423</v>
      </c>
      <c r="G516" s="836" t="s">
        <v>4559</v>
      </c>
      <c r="H516" s="836" t="s">
        <v>4560</v>
      </c>
      <c r="I516" s="850">
        <v>1.9299999475479126</v>
      </c>
      <c r="J516" s="850">
        <v>50</v>
      </c>
      <c r="K516" s="851">
        <v>96.5</v>
      </c>
    </row>
    <row r="517" spans="1:11" ht="14.45" customHeight="1" x14ac:dyDescent="0.2">
      <c r="A517" s="832" t="s">
        <v>604</v>
      </c>
      <c r="B517" s="833" t="s">
        <v>605</v>
      </c>
      <c r="C517" s="836" t="s">
        <v>625</v>
      </c>
      <c r="D517" s="864" t="s">
        <v>626</v>
      </c>
      <c r="E517" s="836" t="s">
        <v>4422</v>
      </c>
      <c r="F517" s="864" t="s">
        <v>4423</v>
      </c>
      <c r="G517" s="836" t="s">
        <v>4841</v>
      </c>
      <c r="H517" s="836" t="s">
        <v>4842</v>
      </c>
      <c r="I517" s="850">
        <v>3.0999999046325684</v>
      </c>
      <c r="J517" s="850">
        <v>50</v>
      </c>
      <c r="K517" s="851">
        <v>155</v>
      </c>
    </row>
    <row r="518" spans="1:11" ht="14.45" customHeight="1" x14ac:dyDescent="0.2">
      <c r="A518" s="832" t="s">
        <v>604</v>
      </c>
      <c r="B518" s="833" t="s">
        <v>605</v>
      </c>
      <c r="C518" s="836" t="s">
        <v>625</v>
      </c>
      <c r="D518" s="864" t="s">
        <v>626</v>
      </c>
      <c r="E518" s="836" t="s">
        <v>4422</v>
      </c>
      <c r="F518" s="864" t="s">
        <v>4423</v>
      </c>
      <c r="G518" s="836" t="s">
        <v>4561</v>
      </c>
      <c r="H518" s="836" t="s">
        <v>4562</v>
      </c>
      <c r="I518" s="850">
        <v>1.9199999570846558</v>
      </c>
      <c r="J518" s="850">
        <v>50</v>
      </c>
      <c r="K518" s="851">
        <v>96</v>
      </c>
    </row>
    <row r="519" spans="1:11" ht="14.45" customHeight="1" x14ac:dyDescent="0.2">
      <c r="A519" s="832" t="s">
        <v>604</v>
      </c>
      <c r="B519" s="833" t="s">
        <v>605</v>
      </c>
      <c r="C519" s="836" t="s">
        <v>625</v>
      </c>
      <c r="D519" s="864" t="s">
        <v>626</v>
      </c>
      <c r="E519" s="836" t="s">
        <v>4422</v>
      </c>
      <c r="F519" s="864" t="s">
        <v>4423</v>
      </c>
      <c r="G519" s="836" t="s">
        <v>4563</v>
      </c>
      <c r="H519" s="836" t="s">
        <v>4564</v>
      </c>
      <c r="I519" s="850">
        <v>2.1700000762939453</v>
      </c>
      <c r="J519" s="850">
        <v>150</v>
      </c>
      <c r="K519" s="851">
        <v>325.5</v>
      </c>
    </row>
    <row r="520" spans="1:11" ht="14.45" customHeight="1" x14ac:dyDescent="0.2">
      <c r="A520" s="832" t="s">
        <v>604</v>
      </c>
      <c r="B520" s="833" t="s">
        <v>605</v>
      </c>
      <c r="C520" s="836" t="s">
        <v>625</v>
      </c>
      <c r="D520" s="864" t="s">
        <v>626</v>
      </c>
      <c r="E520" s="836" t="s">
        <v>4422</v>
      </c>
      <c r="F520" s="864" t="s">
        <v>4423</v>
      </c>
      <c r="G520" s="836" t="s">
        <v>4563</v>
      </c>
      <c r="H520" s="836" t="s">
        <v>4565</v>
      </c>
      <c r="I520" s="850">
        <v>2.1666667461395264</v>
      </c>
      <c r="J520" s="850">
        <v>150</v>
      </c>
      <c r="K520" s="851">
        <v>325</v>
      </c>
    </row>
    <row r="521" spans="1:11" ht="14.45" customHeight="1" x14ac:dyDescent="0.2">
      <c r="A521" s="832" t="s">
        <v>604</v>
      </c>
      <c r="B521" s="833" t="s">
        <v>605</v>
      </c>
      <c r="C521" s="836" t="s">
        <v>625</v>
      </c>
      <c r="D521" s="864" t="s">
        <v>626</v>
      </c>
      <c r="E521" s="836" t="s">
        <v>4422</v>
      </c>
      <c r="F521" s="864" t="s">
        <v>4423</v>
      </c>
      <c r="G521" s="836" t="s">
        <v>4566</v>
      </c>
      <c r="H521" s="836" t="s">
        <v>4567</v>
      </c>
      <c r="I521" s="850">
        <v>21.229999542236328</v>
      </c>
      <c r="J521" s="850">
        <v>30</v>
      </c>
      <c r="K521" s="851">
        <v>636.90000915527344</v>
      </c>
    </row>
    <row r="522" spans="1:11" ht="14.45" customHeight="1" x14ac:dyDescent="0.2">
      <c r="A522" s="832" t="s">
        <v>604</v>
      </c>
      <c r="B522" s="833" t="s">
        <v>605</v>
      </c>
      <c r="C522" s="836" t="s">
        <v>625</v>
      </c>
      <c r="D522" s="864" t="s">
        <v>626</v>
      </c>
      <c r="E522" s="836" t="s">
        <v>4422</v>
      </c>
      <c r="F522" s="864" t="s">
        <v>4423</v>
      </c>
      <c r="G522" s="836" t="s">
        <v>4566</v>
      </c>
      <c r="H522" s="836" t="s">
        <v>4570</v>
      </c>
      <c r="I522" s="850">
        <v>21.233332951863606</v>
      </c>
      <c r="J522" s="850">
        <v>50</v>
      </c>
      <c r="K522" s="851">
        <v>1061.6000061035156</v>
      </c>
    </row>
    <row r="523" spans="1:11" ht="14.45" customHeight="1" x14ac:dyDescent="0.2">
      <c r="A523" s="832" t="s">
        <v>604</v>
      </c>
      <c r="B523" s="833" t="s">
        <v>605</v>
      </c>
      <c r="C523" s="836" t="s">
        <v>625</v>
      </c>
      <c r="D523" s="864" t="s">
        <v>626</v>
      </c>
      <c r="E523" s="836" t="s">
        <v>4422</v>
      </c>
      <c r="F523" s="864" t="s">
        <v>4423</v>
      </c>
      <c r="G523" s="836" t="s">
        <v>4746</v>
      </c>
      <c r="H523" s="836" t="s">
        <v>4748</v>
      </c>
      <c r="I523" s="850">
        <v>5.380000114440918</v>
      </c>
      <c r="J523" s="850">
        <v>30</v>
      </c>
      <c r="K523" s="851">
        <v>161.39999389648438</v>
      </c>
    </row>
    <row r="524" spans="1:11" ht="14.45" customHeight="1" x14ac:dyDescent="0.2">
      <c r="A524" s="832" t="s">
        <v>604</v>
      </c>
      <c r="B524" s="833" t="s">
        <v>605</v>
      </c>
      <c r="C524" s="836" t="s">
        <v>625</v>
      </c>
      <c r="D524" s="864" t="s">
        <v>626</v>
      </c>
      <c r="E524" s="836" t="s">
        <v>4422</v>
      </c>
      <c r="F524" s="864" t="s">
        <v>4423</v>
      </c>
      <c r="G524" s="836" t="s">
        <v>4571</v>
      </c>
      <c r="H524" s="836" t="s">
        <v>4572</v>
      </c>
      <c r="I524" s="850">
        <v>21.229999542236328</v>
      </c>
      <c r="J524" s="850">
        <v>10</v>
      </c>
      <c r="K524" s="851">
        <v>212.30000305175781</v>
      </c>
    </row>
    <row r="525" spans="1:11" ht="14.45" customHeight="1" x14ac:dyDescent="0.2">
      <c r="A525" s="832" t="s">
        <v>604</v>
      </c>
      <c r="B525" s="833" t="s">
        <v>605</v>
      </c>
      <c r="C525" s="836" t="s">
        <v>625</v>
      </c>
      <c r="D525" s="864" t="s">
        <v>626</v>
      </c>
      <c r="E525" s="836" t="s">
        <v>4422</v>
      </c>
      <c r="F525" s="864" t="s">
        <v>4423</v>
      </c>
      <c r="G525" s="836" t="s">
        <v>4571</v>
      </c>
      <c r="H525" s="836" t="s">
        <v>4573</v>
      </c>
      <c r="I525" s="850">
        <v>21.239999771118164</v>
      </c>
      <c r="J525" s="850">
        <v>20</v>
      </c>
      <c r="K525" s="851">
        <v>424.79998779296875</v>
      </c>
    </row>
    <row r="526" spans="1:11" ht="14.45" customHeight="1" x14ac:dyDescent="0.2">
      <c r="A526" s="832" t="s">
        <v>604</v>
      </c>
      <c r="B526" s="833" t="s">
        <v>605</v>
      </c>
      <c r="C526" s="836" t="s">
        <v>625</v>
      </c>
      <c r="D526" s="864" t="s">
        <v>626</v>
      </c>
      <c r="E526" s="836" t="s">
        <v>4574</v>
      </c>
      <c r="F526" s="864" t="s">
        <v>4575</v>
      </c>
      <c r="G526" s="836" t="s">
        <v>4576</v>
      </c>
      <c r="H526" s="836" t="s">
        <v>4577</v>
      </c>
      <c r="I526" s="850">
        <v>10.159999847412109</v>
      </c>
      <c r="J526" s="850">
        <v>3700</v>
      </c>
      <c r="K526" s="851">
        <v>37592</v>
      </c>
    </row>
    <row r="527" spans="1:11" ht="14.45" customHeight="1" x14ac:dyDescent="0.2">
      <c r="A527" s="832" t="s">
        <v>604</v>
      </c>
      <c r="B527" s="833" t="s">
        <v>605</v>
      </c>
      <c r="C527" s="836" t="s">
        <v>625</v>
      </c>
      <c r="D527" s="864" t="s">
        <v>626</v>
      </c>
      <c r="E527" s="836" t="s">
        <v>4574</v>
      </c>
      <c r="F527" s="864" t="s">
        <v>4575</v>
      </c>
      <c r="G527" s="836" t="s">
        <v>4576</v>
      </c>
      <c r="H527" s="836" t="s">
        <v>4578</v>
      </c>
      <c r="I527" s="850">
        <v>10.163999938964844</v>
      </c>
      <c r="J527" s="850">
        <v>3300</v>
      </c>
      <c r="K527" s="851">
        <v>33542</v>
      </c>
    </row>
    <row r="528" spans="1:11" ht="14.45" customHeight="1" x14ac:dyDescent="0.2">
      <c r="A528" s="832" t="s">
        <v>604</v>
      </c>
      <c r="B528" s="833" t="s">
        <v>605</v>
      </c>
      <c r="C528" s="836" t="s">
        <v>625</v>
      </c>
      <c r="D528" s="864" t="s">
        <v>626</v>
      </c>
      <c r="E528" s="836" t="s">
        <v>4574</v>
      </c>
      <c r="F528" s="864" t="s">
        <v>4575</v>
      </c>
      <c r="G528" s="836" t="s">
        <v>4579</v>
      </c>
      <c r="H528" s="836" t="s">
        <v>4843</v>
      </c>
      <c r="I528" s="850">
        <v>16.819999694824219</v>
      </c>
      <c r="J528" s="850">
        <v>28</v>
      </c>
      <c r="K528" s="851">
        <v>470.95999145507813</v>
      </c>
    </row>
    <row r="529" spans="1:11" ht="14.45" customHeight="1" x14ac:dyDescent="0.2">
      <c r="A529" s="832" t="s">
        <v>604</v>
      </c>
      <c r="B529" s="833" t="s">
        <v>605</v>
      </c>
      <c r="C529" s="836" t="s">
        <v>625</v>
      </c>
      <c r="D529" s="864" t="s">
        <v>626</v>
      </c>
      <c r="E529" s="836" t="s">
        <v>4574</v>
      </c>
      <c r="F529" s="864" t="s">
        <v>4575</v>
      </c>
      <c r="G529" s="836" t="s">
        <v>4751</v>
      </c>
      <c r="H529" s="836" t="s">
        <v>4752</v>
      </c>
      <c r="I529" s="850">
        <v>16.700000762939453</v>
      </c>
      <c r="J529" s="850">
        <v>60</v>
      </c>
      <c r="K529" s="851">
        <v>1002</v>
      </c>
    </row>
    <row r="530" spans="1:11" ht="14.45" customHeight="1" x14ac:dyDescent="0.2">
      <c r="A530" s="832" t="s">
        <v>604</v>
      </c>
      <c r="B530" s="833" t="s">
        <v>605</v>
      </c>
      <c r="C530" s="836" t="s">
        <v>625</v>
      </c>
      <c r="D530" s="864" t="s">
        <v>626</v>
      </c>
      <c r="E530" s="836" t="s">
        <v>4574</v>
      </c>
      <c r="F530" s="864" t="s">
        <v>4575</v>
      </c>
      <c r="G530" s="836" t="s">
        <v>4579</v>
      </c>
      <c r="H530" s="836" t="s">
        <v>4580</v>
      </c>
      <c r="I530" s="850">
        <v>16.819999694824219</v>
      </c>
      <c r="J530" s="850">
        <v>20</v>
      </c>
      <c r="K530" s="851">
        <v>336.39999389648438</v>
      </c>
    </row>
    <row r="531" spans="1:11" ht="14.45" customHeight="1" x14ac:dyDescent="0.2">
      <c r="A531" s="832" t="s">
        <v>604</v>
      </c>
      <c r="B531" s="833" t="s">
        <v>605</v>
      </c>
      <c r="C531" s="836" t="s">
        <v>625</v>
      </c>
      <c r="D531" s="864" t="s">
        <v>626</v>
      </c>
      <c r="E531" s="836" t="s">
        <v>4581</v>
      </c>
      <c r="F531" s="864" t="s">
        <v>4582</v>
      </c>
      <c r="G531" s="836" t="s">
        <v>4583</v>
      </c>
      <c r="H531" s="836" t="s">
        <v>4584</v>
      </c>
      <c r="I531" s="850">
        <v>0.31000000238418579</v>
      </c>
      <c r="J531" s="850">
        <v>100</v>
      </c>
      <c r="K531" s="851">
        <v>31</v>
      </c>
    </row>
    <row r="532" spans="1:11" ht="14.45" customHeight="1" x14ac:dyDescent="0.2">
      <c r="A532" s="832" t="s">
        <v>604</v>
      </c>
      <c r="B532" s="833" t="s">
        <v>605</v>
      </c>
      <c r="C532" s="836" t="s">
        <v>625</v>
      </c>
      <c r="D532" s="864" t="s">
        <v>626</v>
      </c>
      <c r="E532" s="836" t="s">
        <v>4581</v>
      </c>
      <c r="F532" s="864" t="s">
        <v>4582</v>
      </c>
      <c r="G532" s="836" t="s">
        <v>4587</v>
      </c>
      <c r="H532" s="836" t="s">
        <v>4588</v>
      </c>
      <c r="I532" s="850">
        <v>0.54166668653488159</v>
      </c>
      <c r="J532" s="850">
        <v>2300</v>
      </c>
      <c r="K532" s="851">
        <v>1245</v>
      </c>
    </row>
    <row r="533" spans="1:11" ht="14.45" customHeight="1" x14ac:dyDescent="0.2">
      <c r="A533" s="832" t="s">
        <v>604</v>
      </c>
      <c r="B533" s="833" t="s">
        <v>605</v>
      </c>
      <c r="C533" s="836" t="s">
        <v>625</v>
      </c>
      <c r="D533" s="864" t="s">
        <v>626</v>
      </c>
      <c r="E533" s="836" t="s">
        <v>4581</v>
      </c>
      <c r="F533" s="864" t="s">
        <v>4582</v>
      </c>
      <c r="G533" s="836" t="s">
        <v>4583</v>
      </c>
      <c r="H533" s="836" t="s">
        <v>4589</v>
      </c>
      <c r="I533" s="850">
        <v>0.31000000238418579</v>
      </c>
      <c r="J533" s="850">
        <v>100</v>
      </c>
      <c r="K533" s="851">
        <v>31</v>
      </c>
    </row>
    <row r="534" spans="1:11" ht="14.45" customHeight="1" x14ac:dyDescent="0.2">
      <c r="A534" s="832" t="s">
        <v>604</v>
      </c>
      <c r="B534" s="833" t="s">
        <v>605</v>
      </c>
      <c r="C534" s="836" t="s">
        <v>625</v>
      </c>
      <c r="D534" s="864" t="s">
        <v>626</v>
      </c>
      <c r="E534" s="836" t="s">
        <v>4581</v>
      </c>
      <c r="F534" s="864" t="s">
        <v>4582</v>
      </c>
      <c r="G534" s="836" t="s">
        <v>4587</v>
      </c>
      <c r="H534" s="836" t="s">
        <v>4593</v>
      </c>
      <c r="I534" s="850">
        <v>0.54800001382827757</v>
      </c>
      <c r="J534" s="850">
        <v>2100</v>
      </c>
      <c r="K534" s="851">
        <v>1150</v>
      </c>
    </row>
    <row r="535" spans="1:11" ht="14.45" customHeight="1" x14ac:dyDescent="0.2">
      <c r="A535" s="832" t="s">
        <v>604</v>
      </c>
      <c r="B535" s="833" t="s">
        <v>605</v>
      </c>
      <c r="C535" s="836" t="s">
        <v>625</v>
      </c>
      <c r="D535" s="864" t="s">
        <v>626</v>
      </c>
      <c r="E535" s="836" t="s">
        <v>4581</v>
      </c>
      <c r="F535" s="864" t="s">
        <v>4582</v>
      </c>
      <c r="G535" s="836" t="s">
        <v>4596</v>
      </c>
      <c r="H535" s="836" t="s">
        <v>4597</v>
      </c>
      <c r="I535" s="850">
        <v>1.7999999523162842</v>
      </c>
      <c r="J535" s="850">
        <v>200</v>
      </c>
      <c r="K535" s="851">
        <v>360</v>
      </c>
    </row>
    <row r="536" spans="1:11" ht="14.45" customHeight="1" x14ac:dyDescent="0.2">
      <c r="A536" s="832" t="s">
        <v>604</v>
      </c>
      <c r="B536" s="833" t="s">
        <v>605</v>
      </c>
      <c r="C536" s="836" t="s">
        <v>625</v>
      </c>
      <c r="D536" s="864" t="s">
        <v>626</v>
      </c>
      <c r="E536" s="836" t="s">
        <v>4581</v>
      </c>
      <c r="F536" s="864" t="s">
        <v>4582</v>
      </c>
      <c r="G536" s="836" t="s">
        <v>4844</v>
      </c>
      <c r="H536" s="836" t="s">
        <v>4845</v>
      </c>
      <c r="I536" s="850">
        <v>1.809999942779541</v>
      </c>
      <c r="J536" s="850">
        <v>100</v>
      </c>
      <c r="K536" s="851">
        <v>181</v>
      </c>
    </row>
    <row r="537" spans="1:11" ht="14.45" customHeight="1" x14ac:dyDescent="0.2">
      <c r="A537" s="832" t="s">
        <v>604</v>
      </c>
      <c r="B537" s="833" t="s">
        <v>605</v>
      </c>
      <c r="C537" s="836" t="s">
        <v>625</v>
      </c>
      <c r="D537" s="864" t="s">
        <v>626</v>
      </c>
      <c r="E537" s="836" t="s">
        <v>4581</v>
      </c>
      <c r="F537" s="864" t="s">
        <v>4582</v>
      </c>
      <c r="G537" s="836" t="s">
        <v>4596</v>
      </c>
      <c r="H537" s="836" t="s">
        <v>4598</v>
      </c>
      <c r="I537" s="850">
        <v>1.8049999475479126</v>
      </c>
      <c r="J537" s="850">
        <v>300</v>
      </c>
      <c r="K537" s="851">
        <v>542</v>
      </c>
    </row>
    <row r="538" spans="1:11" ht="14.45" customHeight="1" x14ac:dyDescent="0.2">
      <c r="A538" s="832" t="s">
        <v>604</v>
      </c>
      <c r="B538" s="833" t="s">
        <v>605</v>
      </c>
      <c r="C538" s="836" t="s">
        <v>625</v>
      </c>
      <c r="D538" s="864" t="s">
        <v>626</v>
      </c>
      <c r="E538" s="836" t="s">
        <v>4581</v>
      </c>
      <c r="F538" s="864" t="s">
        <v>4582</v>
      </c>
      <c r="G538" s="836" t="s">
        <v>4844</v>
      </c>
      <c r="H538" s="836" t="s">
        <v>4846</v>
      </c>
      <c r="I538" s="850">
        <v>1.7999999523162842</v>
      </c>
      <c r="J538" s="850">
        <v>100</v>
      </c>
      <c r="K538" s="851">
        <v>180</v>
      </c>
    </row>
    <row r="539" spans="1:11" ht="14.45" customHeight="1" x14ac:dyDescent="0.2">
      <c r="A539" s="832" t="s">
        <v>604</v>
      </c>
      <c r="B539" s="833" t="s">
        <v>605</v>
      </c>
      <c r="C539" s="836" t="s">
        <v>625</v>
      </c>
      <c r="D539" s="864" t="s">
        <v>626</v>
      </c>
      <c r="E539" s="836" t="s">
        <v>4599</v>
      </c>
      <c r="F539" s="864" t="s">
        <v>4600</v>
      </c>
      <c r="G539" s="836" t="s">
        <v>4601</v>
      </c>
      <c r="H539" s="836" t="s">
        <v>4602</v>
      </c>
      <c r="I539" s="850">
        <v>0.62999999523162842</v>
      </c>
      <c r="J539" s="850">
        <v>2400</v>
      </c>
      <c r="K539" s="851">
        <v>1512</v>
      </c>
    </row>
    <row r="540" spans="1:11" ht="14.45" customHeight="1" x14ac:dyDescent="0.2">
      <c r="A540" s="832" t="s">
        <v>604</v>
      </c>
      <c r="B540" s="833" t="s">
        <v>605</v>
      </c>
      <c r="C540" s="836" t="s">
        <v>625</v>
      </c>
      <c r="D540" s="864" t="s">
        <v>626</v>
      </c>
      <c r="E540" s="836" t="s">
        <v>4599</v>
      </c>
      <c r="F540" s="864" t="s">
        <v>4600</v>
      </c>
      <c r="G540" s="836" t="s">
        <v>4603</v>
      </c>
      <c r="H540" s="836" t="s">
        <v>4604</v>
      </c>
      <c r="I540" s="850">
        <v>0.62999999523162842</v>
      </c>
      <c r="J540" s="850">
        <v>8200</v>
      </c>
      <c r="K540" s="851">
        <v>5166</v>
      </c>
    </row>
    <row r="541" spans="1:11" ht="14.45" customHeight="1" x14ac:dyDescent="0.2">
      <c r="A541" s="832" t="s">
        <v>604</v>
      </c>
      <c r="B541" s="833" t="s">
        <v>605</v>
      </c>
      <c r="C541" s="836" t="s">
        <v>625</v>
      </c>
      <c r="D541" s="864" t="s">
        <v>626</v>
      </c>
      <c r="E541" s="836" t="s">
        <v>4599</v>
      </c>
      <c r="F541" s="864" t="s">
        <v>4600</v>
      </c>
      <c r="G541" s="836" t="s">
        <v>4754</v>
      </c>
      <c r="H541" s="836" t="s">
        <v>4755</v>
      </c>
      <c r="I541" s="850">
        <v>0.62999999523162842</v>
      </c>
      <c r="J541" s="850">
        <v>400</v>
      </c>
      <c r="K541" s="851">
        <v>252</v>
      </c>
    </row>
    <row r="542" spans="1:11" ht="14.45" customHeight="1" x14ac:dyDescent="0.2">
      <c r="A542" s="832" t="s">
        <v>604</v>
      </c>
      <c r="B542" s="833" t="s">
        <v>605</v>
      </c>
      <c r="C542" s="836" t="s">
        <v>625</v>
      </c>
      <c r="D542" s="864" t="s">
        <v>626</v>
      </c>
      <c r="E542" s="836" t="s">
        <v>4599</v>
      </c>
      <c r="F542" s="864" t="s">
        <v>4600</v>
      </c>
      <c r="G542" s="836" t="s">
        <v>4601</v>
      </c>
      <c r="H542" s="836" t="s">
        <v>4607</v>
      </c>
      <c r="I542" s="850">
        <v>0.62749999761581421</v>
      </c>
      <c r="J542" s="850">
        <v>2000</v>
      </c>
      <c r="K542" s="851">
        <v>1256</v>
      </c>
    </row>
    <row r="543" spans="1:11" ht="14.45" customHeight="1" x14ac:dyDescent="0.2">
      <c r="A543" s="832" t="s">
        <v>604</v>
      </c>
      <c r="B543" s="833" t="s">
        <v>605</v>
      </c>
      <c r="C543" s="836" t="s">
        <v>625</v>
      </c>
      <c r="D543" s="864" t="s">
        <v>626</v>
      </c>
      <c r="E543" s="836" t="s">
        <v>4599</v>
      </c>
      <c r="F543" s="864" t="s">
        <v>4600</v>
      </c>
      <c r="G543" s="836" t="s">
        <v>4603</v>
      </c>
      <c r="H543" s="836" t="s">
        <v>4608</v>
      </c>
      <c r="I543" s="850">
        <v>0.62833333015441895</v>
      </c>
      <c r="J543" s="850">
        <v>7200</v>
      </c>
      <c r="K543" s="851">
        <v>4526</v>
      </c>
    </row>
    <row r="544" spans="1:11" ht="14.45" customHeight="1" x14ac:dyDescent="0.2">
      <c r="A544" s="832" t="s">
        <v>604</v>
      </c>
      <c r="B544" s="833" t="s">
        <v>605</v>
      </c>
      <c r="C544" s="836" t="s">
        <v>625</v>
      </c>
      <c r="D544" s="864" t="s">
        <v>626</v>
      </c>
      <c r="E544" s="836" t="s">
        <v>4599</v>
      </c>
      <c r="F544" s="864" t="s">
        <v>4600</v>
      </c>
      <c r="G544" s="836" t="s">
        <v>4754</v>
      </c>
      <c r="H544" s="836" t="s">
        <v>4756</v>
      </c>
      <c r="I544" s="850">
        <v>0.62000000476837158</v>
      </c>
      <c r="J544" s="850">
        <v>400</v>
      </c>
      <c r="K544" s="851">
        <v>248</v>
      </c>
    </row>
    <row r="545" spans="1:11" ht="14.45" customHeight="1" x14ac:dyDescent="0.2">
      <c r="A545" s="832" t="s">
        <v>604</v>
      </c>
      <c r="B545" s="833" t="s">
        <v>605</v>
      </c>
      <c r="C545" s="836" t="s">
        <v>628</v>
      </c>
      <c r="D545" s="864" t="s">
        <v>629</v>
      </c>
      <c r="E545" s="836" t="s">
        <v>4339</v>
      </c>
      <c r="F545" s="864" t="s">
        <v>4340</v>
      </c>
      <c r="G545" s="836" t="s">
        <v>4847</v>
      </c>
      <c r="H545" s="836" t="s">
        <v>4848</v>
      </c>
      <c r="I545" s="850">
        <v>153.11000061035156</v>
      </c>
      <c r="J545" s="850">
        <v>4</v>
      </c>
      <c r="K545" s="851">
        <v>612.44000244140625</v>
      </c>
    </row>
    <row r="546" spans="1:11" ht="14.45" customHeight="1" x14ac:dyDescent="0.2">
      <c r="A546" s="832" t="s">
        <v>604</v>
      </c>
      <c r="B546" s="833" t="s">
        <v>605</v>
      </c>
      <c r="C546" s="836" t="s">
        <v>628</v>
      </c>
      <c r="D546" s="864" t="s">
        <v>629</v>
      </c>
      <c r="E546" s="836" t="s">
        <v>4339</v>
      </c>
      <c r="F546" s="864" t="s">
        <v>4340</v>
      </c>
      <c r="G546" s="836" t="s">
        <v>4618</v>
      </c>
      <c r="H546" s="836" t="s">
        <v>4619</v>
      </c>
      <c r="I546" s="850">
        <v>224.74000549316406</v>
      </c>
      <c r="J546" s="850">
        <v>4</v>
      </c>
      <c r="K546" s="851">
        <v>898.96002197265625</v>
      </c>
    </row>
    <row r="547" spans="1:11" ht="14.45" customHeight="1" x14ac:dyDescent="0.2">
      <c r="A547" s="832" t="s">
        <v>604</v>
      </c>
      <c r="B547" s="833" t="s">
        <v>605</v>
      </c>
      <c r="C547" s="836" t="s">
        <v>628</v>
      </c>
      <c r="D547" s="864" t="s">
        <v>629</v>
      </c>
      <c r="E547" s="836" t="s">
        <v>4339</v>
      </c>
      <c r="F547" s="864" t="s">
        <v>4340</v>
      </c>
      <c r="G547" s="836" t="s">
        <v>4343</v>
      </c>
      <c r="H547" s="836" t="s">
        <v>4621</v>
      </c>
      <c r="I547" s="850">
        <v>6.244999885559082</v>
      </c>
      <c r="J547" s="850">
        <v>70</v>
      </c>
      <c r="K547" s="851">
        <v>437.30000305175781</v>
      </c>
    </row>
    <row r="548" spans="1:11" ht="14.45" customHeight="1" x14ac:dyDescent="0.2">
      <c r="A548" s="832" t="s">
        <v>604</v>
      </c>
      <c r="B548" s="833" t="s">
        <v>605</v>
      </c>
      <c r="C548" s="836" t="s">
        <v>628</v>
      </c>
      <c r="D548" s="864" t="s">
        <v>629</v>
      </c>
      <c r="E548" s="836" t="s">
        <v>4339</v>
      </c>
      <c r="F548" s="864" t="s">
        <v>4340</v>
      </c>
      <c r="G548" s="836" t="s">
        <v>4622</v>
      </c>
      <c r="H548" s="836" t="s">
        <v>4623</v>
      </c>
      <c r="I548" s="850">
        <v>9.0200004577636719</v>
      </c>
      <c r="J548" s="850">
        <v>30</v>
      </c>
      <c r="K548" s="851">
        <v>270.60000610351563</v>
      </c>
    </row>
    <row r="549" spans="1:11" ht="14.45" customHeight="1" x14ac:dyDescent="0.2">
      <c r="A549" s="832" t="s">
        <v>604</v>
      </c>
      <c r="B549" s="833" t="s">
        <v>605</v>
      </c>
      <c r="C549" s="836" t="s">
        <v>628</v>
      </c>
      <c r="D549" s="864" t="s">
        <v>629</v>
      </c>
      <c r="E549" s="836" t="s">
        <v>4339</v>
      </c>
      <c r="F549" s="864" t="s">
        <v>4340</v>
      </c>
      <c r="G549" s="836" t="s">
        <v>4625</v>
      </c>
      <c r="H549" s="836" t="s">
        <v>4626</v>
      </c>
      <c r="I549" s="850">
        <v>0.87999999523162842</v>
      </c>
      <c r="J549" s="850">
        <v>6000</v>
      </c>
      <c r="K549" s="851">
        <v>5280</v>
      </c>
    </row>
    <row r="550" spans="1:11" ht="14.45" customHeight="1" x14ac:dyDescent="0.2">
      <c r="A550" s="832" t="s">
        <v>604</v>
      </c>
      <c r="B550" s="833" t="s">
        <v>605</v>
      </c>
      <c r="C550" s="836" t="s">
        <v>628</v>
      </c>
      <c r="D550" s="864" t="s">
        <v>629</v>
      </c>
      <c r="E550" s="836" t="s">
        <v>4339</v>
      </c>
      <c r="F550" s="864" t="s">
        <v>4340</v>
      </c>
      <c r="G550" s="836" t="s">
        <v>4625</v>
      </c>
      <c r="H550" s="836" t="s">
        <v>4627</v>
      </c>
      <c r="I550" s="850">
        <v>0.87999999523162842</v>
      </c>
      <c r="J550" s="850">
        <v>7000</v>
      </c>
      <c r="K550" s="851">
        <v>6160</v>
      </c>
    </row>
    <row r="551" spans="1:11" ht="14.45" customHeight="1" x14ac:dyDescent="0.2">
      <c r="A551" s="832" t="s">
        <v>604</v>
      </c>
      <c r="B551" s="833" t="s">
        <v>605</v>
      </c>
      <c r="C551" s="836" t="s">
        <v>628</v>
      </c>
      <c r="D551" s="864" t="s">
        <v>629</v>
      </c>
      <c r="E551" s="836" t="s">
        <v>4339</v>
      </c>
      <c r="F551" s="864" t="s">
        <v>4340</v>
      </c>
      <c r="G551" s="836" t="s">
        <v>4849</v>
      </c>
      <c r="H551" s="836" t="s">
        <v>4850</v>
      </c>
      <c r="I551" s="850">
        <v>128</v>
      </c>
      <c r="J551" s="850">
        <v>10</v>
      </c>
      <c r="K551" s="851">
        <v>1279.969970703125</v>
      </c>
    </row>
    <row r="552" spans="1:11" ht="14.45" customHeight="1" x14ac:dyDescent="0.2">
      <c r="A552" s="832" t="s">
        <v>604</v>
      </c>
      <c r="B552" s="833" t="s">
        <v>605</v>
      </c>
      <c r="C552" s="836" t="s">
        <v>628</v>
      </c>
      <c r="D552" s="864" t="s">
        <v>629</v>
      </c>
      <c r="E552" s="836" t="s">
        <v>4339</v>
      </c>
      <c r="F552" s="864" t="s">
        <v>4340</v>
      </c>
      <c r="G552" s="836" t="s">
        <v>4851</v>
      </c>
      <c r="H552" s="836" t="s">
        <v>4852</v>
      </c>
      <c r="I552" s="850">
        <v>47.540000915527344</v>
      </c>
      <c r="J552" s="850">
        <v>3</v>
      </c>
      <c r="K552" s="851">
        <v>142.61000061035156</v>
      </c>
    </row>
    <row r="553" spans="1:11" ht="14.45" customHeight="1" x14ac:dyDescent="0.2">
      <c r="A553" s="832" t="s">
        <v>604</v>
      </c>
      <c r="B553" s="833" t="s">
        <v>605</v>
      </c>
      <c r="C553" s="836" t="s">
        <v>628</v>
      </c>
      <c r="D553" s="864" t="s">
        <v>629</v>
      </c>
      <c r="E553" s="836" t="s">
        <v>4339</v>
      </c>
      <c r="F553" s="864" t="s">
        <v>4340</v>
      </c>
      <c r="G553" s="836" t="s">
        <v>4633</v>
      </c>
      <c r="H553" s="836" t="s">
        <v>4634</v>
      </c>
      <c r="I553" s="850">
        <v>11.359999656677246</v>
      </c>
      <c r="J553" s="850">
        <v>50</v>
      </c>
      <c r="K553" s="851">
        <v>568.17999267578125</v>
      </c>
    </row>
    <row r="554" spans="1:11" ht="14.45" customHeight="1" x14ac:dyDescent="0.2">
      <c r="A554" s="832" t="s">
        <v>604</v>
      </c>
      <c r="B554" s="833" t="s">
        <v>605</v>
      </c>
      <c r="C554" s="836" t="s">
        <v>628</v>
      </c>
      <c r="D554" s="864" t="s">
        <v>629</v>
      </c>
      <c r="E554" s="836" t="s">
        <v>4339</v>
      </c>
      <c r="F554" s="864" t="s">
        <v>4340</v>
      </c>
      <c r="G554" s="836" t="s">
        <v>4853</v>
      </c>
      <c r="H554" s="836" t="s">
        <v>4854</v>
      </c>
      <c r="I554" s="850">
        <v>111.55000305175781</v>
      </c>
      <c r="J554" s="850">
        <v>6</v>
      </c>
      <c r="K554" s="851">
        <v>669.30000305175781</v>
      </c>
    </row>
    <row r="555" spans="1:11" ht="14.45" customHeight="1" x14ac:dyDescent="0.2">
      <c r="A555" s="832" t="s">
        <v>604</v>
      </c>
      <c r="B555" s="833" t="s">
        <v>605</v>
      </c>
      <c r="C555" s="836" t="s">
        <v>628</v>
      </c>
      <c r="D555" s="864" t="s">
        <v>629</v>
      </c>
      <c r="E555" s="836" t="s">
        <v>4339</v>
      </c>
      <c r="F555" s="864" t="s">
        <v>4340</v>
      </c>
      <c r="G555" s="836" t="s">
        <v>4347</v>
      </c>
      <c r="H555" s="836" t="s">
        <v>4348</v>
      </c>
      <c r="I555" s="850">
        <v>355.35000610351563</v>
      </c>
      <c r="J555" s="850">
        <v>1</v>
      </c>
      <c r="K555" s="851">
        <v>355.35000610351563</v>
      </c>
    </row>
    <row r="556" spans="1:11" ht="14.45" customHeight="1" x14ac:dyDescent="0.2">
      <c r="A556" s="832" t="s">
        <v>604</v>
      </c>
      <c r="B556" s="833" t="s">
        <v>605</v>
      </c>
      <c r="C556" s="836" t="s">
        <v>628</v>
      </c>
      <c r="D556" s="864" t="s">
        <v>629</v>
      </c>
      <c r="E556" s="836" t="s">
        <v>4339</v>
      </c>
      <c r="F556" s="864" t="s">
        <v>4340</v>
      </c>
      <c r="G556" s="836" t="s">
        <v>4349</v>
      </c>
      <c r="H556" s="836" t="s">
        <v>4350</v>
      </c>
      <c r="I556" s="850">
        <v>30.175000190734863</v>
      </c>
      <c r="J556" s="850">
        <v>150</v>
      </c>
      <c r="K556" s="851">
        <v>4526</v>
      </c>
    </row>
    <row r="557" spans="1:11" ht="14.45" customHeight="1" x14ac:dyDescent="0.2">
      <c r="A557" s="832" t="s">
        <v>604</v>
      </c>
      <c r="B557" s="833" t="s">
        <v>605</v>
      </c>
      <c r="C557" s="836" t="s">
        <v>628</v>
      </c>
      <c r="D557" s="864" t="s">
        <v>629</v>
      </c>
      <c r="E557" s="836" t="s">
        <v>4339</v>
      </c>
      <c r="F557" s="864" t="s">
        <v>4340</v>
      </c>
      <c r="G557" s="836" t="s">
        <v>4765</v>
      </c>
      <c r="H557" s="836" t="s">
        <v>4766</v>
      </c>
      <c r="I557" s="850">
        <v>12.779999732971191</v>
      </c>
      <c r="J557" s="850">
        <v>20</v>
      </c>
      <c r="K557" s="851">
        <v>255.64999389648438</v>
      </c>
    </row>
    <row r="558" spans="1:11" ht="14.45" customHeight="1" x14ac:dyDescent="0.2">
      <c r="A558" s="832" t="s">
        <v>604</v>
      </c>
      <c r="B558" s="833" t="s">
        <v>605</v>
      </c>
      <c r="C558" s="836" t="s">
        <v>628</v>
      </c>
      <c r="D558" s="864" t="s">
        <v>629</v>
      </c>
      <c r="E558" s="836" t="s">
        <v>4339</v>
      </c>
      <c r="F558" s="864" t="s">
        <v>4340</v>
      </c>
      <c r="G558" s="836" t="s">
        <v>4769</v>
      </c>
      <c r="H558" s="836" t="s">
        <v>4770</v>
      </c>
      <c r="I558" s="850">
        <v>124.41000366210938</v>
      </c>
      <c r="J558" s="850">
        <v>5</v>
      </c>
      <c r="K558" s="851">
        <v>622.03997802734375</v>
      </c>
    </row>
    <row r="559" spans="1:11" ht="14.45" customHeight="1" x14ac:dyDescent="0.2">
      <c r="A559" s="832" t="s">
        <v>604</v>
      </c>
      <c r="B559" s="833" t="s">
        <v>605</v>
      </c>
      <c r="C559" s="836" t="s">
        <v>628</v>
      </c>
      <c r="D559" s="864" t="s">
        <v>629</v>
      </c>
      <c r="E559" s="836" t="s">
        <v>4339</v>
      </c>
      <c r="F559" s="864" t="s">
        <v>4340</v>
      </c>
      <c r="G559" s="836" t="s">
        <v>4855</v>
      </c>
      <c r="H559" s="836" t="s">
        <v>4856</v>
      </c>
      <c r="I559" s="850">
        <v>131.10000610351563</v>
      </c>
      <c r="J559" s="850">
        <v>1</v>
      </c>
      <c r="K559" s="851">
        <v>131.10000610351563</v>
      </c>
    </row>
    <row r="560" spans="1:11" ht="14.45" customHeight="1" x14ac:dyDescent="0.2">
      <c r="A560" s="832" t="s">
        <v>604</v>
      </c>
      <c r="B560" s="833" t="s">
        <v>605</v>
      </c>
      <c r="C560" s="836" t="s">
        <v>628</v>
      </c>
      <c r="D560" s="864" t="s">
        <v>629</v>
      </c>
      <c r="E560" s="836" t="s">
        <v>4339</v>
      </c>
      <c r="F560" s="864" t="s">
        <v>4340</v>
      </c>
      <c r="G560" s="836" t="s">
        <v>4857</v>
      </c>
      <c r="H560" s="836" t="s">
        <v>4858</v>
      </c>
      <c r="I560" s="850">
        <v>190.89999389648438</v>
      </c>
      <c r="J560" s="850">
        <v>2</v>
      </c>
      <c r="K560" s="851">
        <v>381.79998779296875</v>
      </c>
    </row>
    <row r="561" spans="1:11" ht="14.45" customHeight="1" x14ac:dyDescent="0.2">
      <c r="A561" s="832" t="s">
        <v>604</v>
      </c>
      <c r="B561" s="833" t="s">
        <v>605</v>
      </c>
      <c r="C561" s="836" t="s">
        <v>628</v>
      </c>
      <c r="D561" s="864" t="s">
        <v>629</v>
      </c>
      <c r="E561" s="836" t="s">
        <v>4339</v>
      </c>
      <c r="F561" s="864" t="s">
        <v>4340</v>
      </c>
      <c r="G561" s="836" t="s">
        <v>4640</v>
      </c>
      <c r="H561" s="836" t="s">
        <v>4641</v>
      </c>
      <c r="I561" s="850">
        <v>139.17666117350259</v>
      </c>
      <c r="J561" s="850">
        <v>25</v>
      </c>
      <c r="K561" s="851">
        <v>3479.4500732421875</v>
      </c>
    </row>
    <row r="562" spans="1:11" ht="14.45" customHeight="1" x14ac:dyDescent="0.2">
      <c r="A562" s="832" t="s">
        <v>604</v>
      </c>
      <c r="B562" s="833" t="s">
        <v>605</v>
      </c>
      <c r="C562" s="836" t="s">
        <v>628</v>
      </c>
      <c r="D562" s="864" t="s">
        <v>629</v>
      </c>
      <c r="E562" s="836" t="s">
        <v>4339</v>
      </c>
      <c r="F562" s="864" t="s">
        <v>4340</v>
      </c>
      <c r="G562" s="836" t="s">
        <v>4642</v>
      </c>
      <c r="H562" s="836" t="s">
        <v>4643</v>
      </c>
      <c r="I562" s="850">
        <v>573.8499755859375</v>
      </c>
      <c r="J562" s="850">
        <v>3</v>
      </c>
      <c r="K562" s="851">
        <v>1721.5499267578125</v>
      </c>
    </row>
    <row r="563" spans="1:11" ht="14.45" customHeight="1" x14ac:dyDescent="0.2">
      <c r="A563" s="832" t="s">
        <v>604</v>
      </c>
      <c r="B563" s="833" t="s">
        <v>605</v>
      </c>
      <c r="C563" s="836" t="s">
        <v>628</v>
      </c>
      <c r="D563" s="864" t="s">
        <v>629</v>
      </c>
      <c r="E563" s="836" t="s">
        <v>4339</v>
      </c>
      <c r="F563" s="864" t="s">
        <v>4340</v>
      </c>
      <c r="G563" s="836" t="s">
        <v>4633</v>
      </c>
      <c r="H563" s="836" t="s">
        <v>4649</v>
      </c>
      <c r="I563" s="850">
        <v>11.359999656677246</v>
      </c>
      <c r="J563" s="850">
        <v>50</v>
      </c>
      <c r="K563" s="851">
        <v>568</v>
      </c>
    </row>
    <row r="564" spans="1:11" ht="14.45" customHeight="1" x14ac:dyDescent="0.2">
      <c r="A564" s="832" t="s">
        <v>604</v>
      </c>
      <c r="B564" s="833" t="s">
        <v>605</v>
      </c>
      <c r="C564" s="836" t="s">
        <v>628</v>
      </c>
      <c r="D564" s="864" t="s">
        <v>629</v>
      </c>
      <c r="E564" s="836" t="s">
        <v>4339</v>
      </c>
      <c r="F564" s="864" t="s">
        <v>4340</v>
      </c>
      <c r="G564" s="836" t="s">
        <v>4347</v>
      </c>
      <c r="H564" s="836" t="s">
        <v>4650</v>
      </c>
      <c r="I564" s="850">
        <v>355.35000610351563</v>
      </c>
      <c r="J564" s="850">
        <v>2</v>
      </c>
      <c r="K564" s="851">
        <v>710.70001220703125</v>
      </c>
    </row>
    <row r="565" spans="1:11" ht="14.45" customHeight="1" x14ac:dyDescent="0.2">
      <c r="A565" s="832" t="s">
        <v>604</v>
      </c>
      <c r="B565" s="833" t="s">
        <v>605</v>
      </c>
      <c r="C565" s="836" t="s">
        <v>628</v>
      </c>
      <c r="D565" s="864" t="s">
        <v>629</v>
      </c>
      <c r="E565" s="836" t="s">
        <v>4339</v>
      </c>
      <c r="F565" s="864" t="s">
        <v>4340</v>
      </c>
      <c r="G565" s="836" t="s">
        <v>4349</v>
      </c>
      <c r="H565" s="836" t="s">
        <v>4367</v>
      </c>
      <c r="I565" s="850">
        <v>30.178000259399415</v>
      </c>
      <c r="J565" s="850">
        <v>364</v>
      </c>
      <c r="K565" s="851">
        <v>10985.130004882813</v>
      </c>
    </row>
    <row r="566" spans="1:11" ht="14.45" customHeight="1" x14ac:dyDescent="0.2">
      <c r="A566" s="832" t="s">
        <v>604</v>
      </c>
      <c r="B566" s="833" t="s">
        <v>605</v>
      </c>
      <c r="C566" s="836" t="s">
        <v>628</v>
      </c>
      <c r="D566" s="864" t="s">
        <v>629</v>
      </c>
      <c r="E566" s="836" t="s">
        <v>4339</v>
      </c>
      <c r="F566" s="864" t="s">
        <v>4340</v>
      </c>
      <c r="G566" s="836" t="s">
        <v>4638</v>
      </c>
      <c r="H566" s="836" t="s">
        <v>4652</v>
      </c>
      <c r="I566" s="850">
        <v>207.07000732421875</v>
      </c>
      <c r="J566" s="850">
        <v>15</v>
      </c>
      <c r="K566" s="851">
        <v>3106.050048828125</v>
      </c>
    </row>
    <row r="567" spans="1:11" ht="14.45" customHeight="1" x14ac:dyDescent="0.2">
      <c r="A567" s="832" t="s">
        <v>604</v>
      </c>
      <c r="B567" s="833" t="s">
        <v>605</v>
      </c>
      <c r="C567" s="836" t="s">
        <v>628</v>
      </c>
      <c r="D567" s="864" t="s">
        <v>629</v>
      </c>
      <c r="E567" s="836" t="s">
        <v>4339</v>
      </c>
      <c r="F567" s="864" t="s">
        <v>4340</v>
      </c>
      <c r="G567" s="836" t="s">
        <v>4640</v>
      </c>
      <c r="H567" s="836" t="s">
        <v>4654</v>
      </c>
      <c r="I567" s="850">
        <v>139.1724967956543</v>
      </c>
      <c r="J567" s="850">
        <v>40</v>
      </c>
      <c r="K567" s="851">
        <v>5566.89990234375</v>
      </c>
    </row>
    <row r="568" spans="1:11" ht="14.45" customHeight="1" x14ac:dyDescent="0.2">
      <c r="A568" s="832" t="s">
        <v>604</v>
      </c>
      <c r="B568" s="833" t="s">
        <v>605</v>
      </c>
      <c r="C568" s="836" t="s">
        <v>628</v>
      </c>
      <c r="D568" s="864" t="s">
        <v>629</v>
      </c>
      <c r="E568" s="836" t="s">
        <v>4339</v>
      </c>
      <c r="F568" s="864" t="s">
        <v>4340</v>
      </c>
      <c r="G568" s="836" t="s">
        <v>4642</v>
      </c>
      <c r="H568" s="836" t="s">
        <v>4655</v>
      </c>
      <c r="I568" s="850">
        <v>573.8499755859375</v>
      </c>
      <c r="J568" s="850">
        <v>1</v>
      </c>
      <c r="K568" s="851">
        <v>573.8499755859375</v>
      </c>
    </row>
    <row r="569" spans="1:11" ht="14.45" customHeight="1" x14ac:dyDescent="0.2">
      <c r="A569" s="832" t="s">
        <v>604</v>
      </c>
      <c r="B569" s="833" t="s">
        <v>605</v>
      </c>
      <c r="C569" s="836" t="s">
        <v>628</v>
      </c>
      <c r="D569" s="864" t="s">
        <v>629</v>
      </c>
      <c r="E569" s="836" t="s">
        <v>4339</v>
      </c>
      <c r="F569" s="864" t="s">
        <v>4340</v>
      </c>
      <c r="G569" s="836" t="s">
        <v>4644</v>
      </c>
      <c r="H569" s="836" t="s">
        <v>4656</v>
      </c>
      <c r="I569" s="850">
        <v>309.35000610351563</v>
      </c>
      <c r="J569" s="850">
        <v>1</v>
      </c>
      <c r="K569" s="851">
        <v>309.35000610351563</v>
      </c>
    </row>
    <row r="570" spans="1:11" ht="14.45" customHeight="1" x14ac:dyDescent="0.2">
      <c r="A570" s="832" t="s">
        <v>604</v>
      </c>
      <c r="B570" s="833" t="s">
        <v>605</v>
      </c>
      <c r="C570" s="836" t="s">
        <v>628</v>
      </c>
      <c r="D570" s="864" t="s">
        <v>629</v>
      </c>
      <c r="E570" s="836" t="s">
        <v>4339</v>
      </c>
      <c r="F570" s="864" t="s">
        <v>4340</v>
      </c>
      <c r="G570" s="836" t="s">
        <v>4374</v>
      </c>
      <c r="H570" s="836" t="s">
        <v>4375</v>
      </c>
      <c r="I570" s="850">
        <v>0.85500001907348633</v>
      </c>
      <c r="J570" s="850">
        <v>3500</v>
      </c>
      <c r="K570" s="851">
        <v>2990</v>
      </c>
    </row>
    <row r="571" spans="1:11" ht="14.45" customHeight="1" x14ac:dyDescent="0.2">
      <c r="A571" s="832" t="s">
        <v>604</v>
      </c>
      <c r="B571" s="833" t="s">
        <v>605</v>
      </c>
      <c r="C571" s="836" t="s">
        <v>628</v>
      </c>
      <c r="D571" s="864" t="s">
        <v>629</v>
      </c>
      <c r="E571" s="836" t="s">
        <v>4339</v>
      </c>
      <c r="F571" s="864" t="s">
        <v>4340</v>
      </c>
      <c r="G571" s="836" t="s">
        <v>4376</v>
      </c>
      <c r="H571" s="836" t="s">
        <v>4377</v>
      </c>
      <c r="I571" s="850">
        <v>1.5179999828338624</v>
      </c>
      <c r="J571" s="850">
        <v>1735</v>
      </c>
      <c r="K571" s="851">
        <v>2632.489990234375</v>
      </c>
    </row>
    <row r="572" spans="1:11" ht="14.45" customHeight="1" x14ac:dyDescent="0.2">
      <c r="A572" s="832" t="s">
        <v>604</v>
      </c>
      <c r="B572" s="833" t="s">
        <v>605</v>
      </c>
      <c r="C572" s="836" t="s">
        <v>628</v>
      </c>
      <c r="D572" s="864" t="s">
        <v>629</v>
      </c>
      <c r="E572" s="836" t="s">
        <v>4339</v>
      </c>
      <c r="F572" s="864" t="s">
        <v>4340</v>
      </c>
      <c r="G572" s="836" t="s">
        <v>4660</v>
      </c>
      <c r="H572" s="836" t="s">
        <v>4661</v>
      </c>
      <c r="I572" s="850">
        <v>2.0699999332427979</v>
      </c>
      <c r="J572" s="850">
        <v>500</v>
      </c>
      <c r="K572" s="851">
        <v>1035</v>
      </c>
    </row>
    <row r="573" spans="1:11" ht="14.45" customHeight="1" x14ac:dyDescent="0.2">
      <c r="A573" s="832" t="s">
        <v>604</v>
      </c>
      <c r="B573" s="833" t="s">
        <v>605</v>
      </c>
      <c r="C573" s="836" t="s">
        <v>628</v>
      </c>
      <c r="D573" s="864" t="s">
        <v>629</v>
      </c>
      <c r="E573" s="836" t="s">
        <v>4339</v>
      </c>
      <c r="F573" s="864" t="s">
        <v>4340</v>
      </c>
      <c r="G573" s="836" t="s">
        <v>4859</v>
      </c>
      <c r="H573" s="836" t="s">
        <v>4860</v>
      </c>
      <c r="I573" s="850">
        <v>25.129999160766602</v>
      </c>
      <c r="J573" s="850">
        <v>132</v>
      </c>
      <c r="K573" s="851">
        <v>3316.530029296875</v>
      </c>
    </row>
    <row r="574" spans="1:11" ht="14.45" customHeight="1" x14ac:dyDescent="0.2">
      <c r="A574" s="832" t="s">
        <v>604</v>
      </c>
      <c r="B574" s="833" t="s">
        <v>605</v>
      </c>
      <c r="C574" s="836" t="s">
        <v>628</v>
      </c>
      <c r="D574" s="864" t="s">
        <v>629</v>
      </c>
      <c r="E574" s="836" t="s">
        <v>4339</v>
      </c>
      <c r="F574" s="864" t="s">
        <v>4340</v>
      </c>
      <c r="G574" s="836" t="s">
        <v>4667</v>
      </c>
      <c r="H574" s="836" t="s">
        <v>4668</v>
      </c>
      <c r="I574" s="850">
        <v>8.3933334350585938</v>
      </c>
      <c r="J574" s="850">
        <v>108</v>
      </c>
      <c r="K574" s="851">
        <v>906.48001098632813</v>
      </c>
    </row>
    <row r="575" spans="1:11" ht="14.45" customHeight="1" x14ac:dyDescent="0.2">
      <c r="A575" s="832" t="s">
        <v>604</v>
      </c>
      <c r="B575" s="833" t="s">
        <v>605</v>
      </c>
      <c r="C575" s="836" t="s">
        <v>628</v>
      </c>
      <c r="D575" s="864" t="s">
        <v>629</v>
      </c>
      <c r="E575" s="836" t="s">
        <v>4339</v>
      </c>
      <c r="F575" s="864" t="s">
        <v>4340</v>
      </c>
      <c r="G575" s="836" t="s">
        <v>4374</v>
      </c>
      <c r="H575" s="836" t="s">
        <v>4380</v>
      </c>
      <c r="I575" s="850">
        <v>0.85857144423893517</v>
      </c>
      <c r="J575" s="850">
        <v>3600</v>
      </c>
      <c r="K575" s="851">
        <v>3086</v>
      </c>
    </row>
    <row r="576" spans="1:11" ht="14.45" customHeight="1" x14ac:dyDescent="0.2">
      <c r="A576" s="832" t="s">
        <v>604</v>
      </c>
      <c r="B576" s="833" t="s">
        <v>605</v>
      </c>
      <c r="C576" s="836" t="s">
        <v>628</v>
      </c>
      <c r="D576" s="864" t="s">
        <v>629</v>
      </c>
      <c r="E576" s="836" t="s">
        <v>4339</v>
      </c>
      <c r="F576" s="864" t="s">
        <v>4340</v>
      </c>
      <c r="G576" s="836" t="s">
        <v>4376</v>
      </c>
      <c r="H576" s="836" t="s">
        <v>4381</v>
      </c>
      <c r="I576" s="850">
        <v>1.5185714108603341</v>
      </c>
      <c r="J576" s="850">
        <v>1641</v>
      </c>
      <c r="K576" s="851">
        <v>2491.9700012207031</v>
      </c>
    </row>
    <row r="577" spans="1:11" ht="14.45" customHeight="1" x14ac:dyDescent="0.2">
      <c r="A577" s="832" t="s">
        <v>604</v>
      </c>
      <c r="B577" s="833" t="s">
        <v>605</v>
      </c>
      <c r="C577" s="836" t="s">
        <v>628</v>
      </c>
      <c r="D577" s="864" t="s">
        <v>629</v>
      </c>
      <c r="E577" s="836" t="s">
        <v>4339</v>
      </c>
      <c r="F577" s="864" t="s">
        <v>4340</v>
      </c>
      <c r="G577" s="836" t="s">
        <v>4859</v>
      </c>
      <c r="H577" s="836" t="s">
        <v>4861</v>
      </c>
      <c r="I577" s="850">
        <v>25.129999160766602</v>
      </c>
      <c r="J577" s="850">
        <v>276</v>
      </c>
      <c r="K577" s="851">
        <v>6934.860107421875</v>
      </c>
    </row>
    <row r="578" spans="1:11" ht="14.45" customHeight="1" x14ac:dyDescent="0.2">
      <c r="A578" s="832" t="s">
        <v>604</v>
      </c>
      <c r="B578" s="833" t="s">
        <v>605</v>
      </c>
      <c r="C578" s="836" t="s">
        <v>628</v>
      </c>
      <c r="D578" s="864" t="s">
        <v>629</v>
      </c>
      <c r="E578" s="836" t="s">
        <v>4339</v>
      </c>
      <c r="F578" s="864" t="s">
        <v>4340</v>
      </c>
      <c r="G578" s="836" t="s">
        <v>4667</v>
      </c>
      <c r="H578" s="836" t="s">
        <v>4676</v>
      </c>
      <c r="I578" s="850">
        <v>8.3925001621246338</v>
      </c>
      <c r="J578" s="850">
        <v>144</v>
      </c>
      <c r="K578" s="851">
        <v>1208.52001953125</v>
      </c>
    </row>
    <row r="579" spans="1:11" ht="14.45" customHeight="1" x14ac:dyDescent="0.2">
      <c r="A579" s="832" t="s">
        <v>604</v>
      </c>
      <c r="B579" s="833" t="s">
        <v>605</v>
      </c>
      <c r="C579" s="836" t="s">
        <v>628</v>
      </c>
      <c r="D579" s="864" t="s">
        <v>629</v>
      </c>
      <c r="E579" s="836" t="s">
        <v>4339</v>
      </c>
      <c r="F579" s="864" t="s">
        <v>4340</v>
      </c>
      <c r="G579" s="836" t="s">
        <v>4378</v>
      </c>
      <c r="H579" s="836" t="s">
        <v>4384</v>
      </c>
      <c r="I579" s="850">
        <v>13.090000152587891</v>
      </c>
      <c r="J579" s="850">
        <v>36</v>
      </c>
      <c r="K579" s="851">
        <v>471.239990234375</v>
      </c>
    </row>
    <row r="580" spans="1:11" ht="14.45" customHeight="1" x14ac:dyDescent="0.2">
      <c r="A580" s="832" t="s">
        <v>604</v>
      </c>
      <c r="B580" s="833" t="s">
        <v>605</v>
      </c>
      <c r="C580" s="836" t="s">
        <v>628</v>
      </c>
      <c r="D580" s="864" t="s">
        <v>629</v>
      </c>
      <c r="E580" s="836" t="s">
        <v>4339</v>
      </c>
      <c r="F580" s="864" t="s">
        <v>4340</v>
      </c>
      <c r="G580" s="836" t="s">
        <v>4862</v>
      </c>
      <c r="H580" s="836" t="s">
        <v>4863</v>
      </c>
      <c r="I580" s="850">
        <v>12.164999961853027</v>
      </c>
      <c r="J580" s="850">
        <v>350</v>
      </c>
      <c r="K580" s="851">
        <v>4257.6400756835938</v>
      </c>
    </row>
    <row r="581" spans="1:11" ht="14.45" customHeight="1" x14ac:dyDescent="0.2">
      <c r="A581" s="832" t="s">
        <v>604</v>
      </c>
      <c r="B581" s="833" t="s">
        <v>605</v>
      </c>
      <c r="C581" s="836" t="s">
        <v>628</v>
      </c>
      <c r="D581" s="864" t="s">
        <v>629</v>
      </c>
      <c r="E581" s="836" t="s">
        <v>4339</v>
      </c>
      <c r="F581" s="864" t="s">
        <v>4340</v>
      </c>
      <c r="G581" s="836" t="s">
        <v>4862</v>
      </c>
      <c r="H581" s="836" t="s">
        <v>4864</v>
      </c>
      <c r="I581" s="850">
        <v>12.162499904632568</v>
      </c>
      <c r="J581" s="850">
        <v>200</v>
      </c>
      <c r="K581" s="851">
        <v>2432.75</v>
      </c>
    </row>
    <row r="582" spans="1:11" ht="14.45" customHeight="1" x14ac:dyDescent="0.2">
      <c r="A582" s="832" t="s">
        <v>604</v>
      </c>
      <c r="B582" s="833" t="s">
        <v>605</v>
      </c>
      <c r="C582" s="836" t="s">
        <v>628</v>
      </c>
      <c r="D582" s="864" t="s">
        <v>629</v>
      </c>
      <c r="E582" s="836" t="s">
        <v>4339</v>
      </c>
      <c r="F582" s="864" t="s">
        <v>4340</v>
      </c>
      <c r="G582" s="836" t="s">
        <v>4390</v>
      </c>
      <c r="H582" s="836" t="s">
        <v>4391</v>
      </c>
      <c r="I582" s="850">
        <v>3.2659999847412111</v>
      </c>
      <c r="J582" s="850">
        <v>1280</v>
      </c>
      <c r="K582" s="851">
        <v>4178</v>
      </c>
    </row>
    <row r="583" spans="1:11" ht="14.45" customHeight="1" x14ac:dyDescent="0.2">
      <c r="A583" s="832" t="s">
        <v>604</v>
      </c>
      <c r="B583" s="833" t="s">
        <v>605</v>
      </c>
      <c r="C583" s="836" t="s">
        <v>628</v>
      </c>
      <c r="D583" s="864" t="s">
        <v>629</v>
      </c>
      <c r="E583" s="836" t="s">
        <v>4339</v>
      </c>
      <c r="F583" s="864" t="s">
        <v>4340</v>
      </c>
      <c r="G583" s="836" t="s">
        <v>4394</v>
      </c>
      <c r="H583" s="836" t="s">
        <v>4395</v>
      </c>
      <c r="I583" s="850">
        <v>4.4819999694824215</v>
      </c>
      <c r="J583" s="850">
        <v>880</v>
      </c>
      <c r="K583" s="851">
        <v>3943.5999755859375</v>
      </c>
    </row>
    <row r="584" spans="1:11" ht="14.45" customHeight="1" x14ac:dyDescent="0.2">
      <c r="A584" s="832" t="s">
        <v>604</v>
      </c>
      <c r="B584" s="833" t="s">
        <v>605</v>
      </c>
      <c r="C584" s="836" t="s">
        <v>628</v>
      </c>
      <c r="D584" s="864" t="s">
        <v>629</v>
      </c>
      <c r="E584" s="836" t="s">
        <v>4339</v>
      </c>
      <c r="F584" s="864" t="s">
        <v>4340</v>
      </c>
      <c r="G584" s="836" t="s">
        <v>4686</v>
      </c>
      <c r="H584" s="836" t="s">
        <v>4687</v>
      </c>
      <c r="I584" s="850">
        <v>3.559999942779541</v>
      </c>
      <c r="J584" s="850">
        <v>100</v>
      </c>
      <c r="K584" s="851">
        <v>356</v>
      </c>
    </row>
    <row r="585" spans="1:11" ht="14.45" customHeight="1" x14ac:dyDescent="0.2">
      <c r="A585" s="832" t="s">
        <v>604</v>
      </c>
      <c r="B585" s="833" t="s">
        <v>605</v>
      </c>
      <c r="C585" s="836" t="s">
        <v>628</v>
      </c>
      <c r="D585" s="864" t="s">
        <v>629</v>
      </c>
      <c r="E585" s="836" t="s">
        <v>4339</v>
      </c>
      <c r="F585" s="864" t="s">
        <v>4340</v>
      </c>
      <c r="G585" s="836" t="s">
        <v>4691</v>
      </c>
      <c r="H585" s="836" t="s">
        <v>4865</v>
      </c>
      <c r="I585" s="850">
        <v>4.309999942779541</v>
      </c>
      <c r="J585" s="850">
        <v>100</v>
      </c>
      <c r="K585" s="851">
        <v>431</v>
      </c>
    </row>
    <row r="586" spans="1:11" ht="14.45" customHeight="1" x14ac:dyDescent="0.2">
      <c r="A586" s="832" t="s">
        <v>604</v>
      </c>
      <c r="B586" s="833" t="s">
        <v>605</v>
      </c>
      <c r="C586" s="836" t="s">
        <v>628</v>
      </c>
      <c r="D586" s="864" t="s">
        <v>629</v>
      </c>
      <c r="E586" s="836" t="s">
        <v>4339</v>
      </c>
      <c r="F586" s="864" t="s">
        <v>4340</v>
      </c>
      <c r="G586" s="836" t="s">
        <v>4866</v>
      </c>
      <c r="H586" s="836" t="s">
        <v>4867</v>
      </c>
      <c r="I586" s="850">
        <v>12.079999923706055</v>
      </c>
      <c r="J586" s="850">
        <v>100</v>
      </c>
      <c r="K586" s="851">
        <v>1208</v>
      </c>
    </row>
    <row r="587" spans="1:11" ht="14.45" customHeight="1" x14ac:dyDescent="0.2">
      <c r="A587" s="832" t="s">
        <v>604</v>
      </c>
      <c r="B587" s="833" t="s">
        <v>605</v>
      </c>
      <c r="C587" s="836" t="s">
        <v>628</v>
      </c>
      <c r="D587" s="864" t="s">
        <v>629</v>
      </c>
      <c r="E587" s="836" t="s">
        <v>4339</v>
      </c>
      <c r="F587" s="864" t="s">
        <v>4340</v>
      </c>
      <c r="G587" s="836" t="s">
        <v>4691</v>
      </c>
      <c r="H587" s="836" t="s">
        <v>4692</v>
      </c>
      <c r="I587" s="850">
        <v>4.309999942779541</v>
      </c>
      <c r="J587" s="850">
        <v>500</v>
      </c>
      <c r="K587" s="851">
        <v>2155.0000610351563</v>
      </c>
    </row>
    <row r="588" spans="1:11" ht="14.45" customHeight="1" x14ac:dyDescent="0.2">
      <c r="A588" s="832" t="s">
        <v>604</v>
      </c>
      <c r="B588" s="833" t="s">
        <v>605</v>
      </c>
      <c r="C588" s="836" t="s">
        <v>628</v>
      </c>
      <c r="D588" s="864" t="s">
        <v>629</v>
      </c>
      <c r="E588" s="836" t="s">
        <v>4339</v>
      </c>
      <c r="F588" s="864" t="s">
        <v>4340</v>
      </c>
      <c r="G588" s="836" t="s">
        <v>4868</v>
      </c>
      <c r="H588" s="836" t="s">
        <v>4869</v>
      </c>
      <c r="I588" s="850">
        <v>16.389999389648438</v>
      </c>
      <c r="J588" s="850">
        <v>240</v>
      </c>
      <c r="K588" s="851">
        <v>3933</v>
      </c>
    </row>
    <row r="589" spans="1:11" ht="14.45" customHeight="1" x14ac:dyDescent="0.2">
      <c r="A589" s="832" t="s">
        <v>604</v>
      </c>
      <c r="B589" s="833" t="s">
        <v>605</v>
      </c>
      <c r="C589" s="836" t="s">
        <v>628</v>
      </c>
      <c r="D589" s="864" t="s">
        <v>629</v>
      </c>
      <c r="E589" s="836" t="s">
        <v>4339</v>
      </c>
      <c r="F589" s="864" t="s">
        <v>4340</v>
      </c>
      <c r="G589" s="836" t="s">
        <v>4870</v>
      </c>
      <c r="H589" s="836" t="s">
        <v>4871</v>
      </c>
      <c r="I589" s="850">
        <v>13.800000190734863</v>
      </c>
      <c r="J589" s="850">
        <v>288</v>
      </c>
      <c r="K589" s="851">
        <v>3974.39990234375</v>
      </c>
    </row>
    <row r="590" spans="1:11" ht="14.45" customHeight="1" x14ac:dyDescent="0.2">
      <c r="A590" s="832" t="s">
        <v>604</v>
      </c>
      <c r="B590" s="833" t="s">
        <v>605</v>
      </c>
      <c r="C590" s="836" t="s">
        <v>628</v>
      </c>
      <c r="D590" s="864" t="s">
        <v>629</v>
      </c>
      <c r="E590" s="836" t="s">
        <v>4339</v>
      </c>
      <c r="F590" s="864" t="s">
        <v>4340</v>
      </c>
      <c r="G590" s="836" t="s">
        <v>4868</v>
      </c>
      <c r="H590" s="836" t="s">
        <v>4872</v>
      </c>
      <c r="I590" s="850">
        <v>16.389999389648438</v>
      </c>
      <c r="J590" s="850">
        <v>80</v>
      </c>
      <c r="K590" s="851">
        <v>1311</v>
      </c>
    </row>
    <row r="591" spans="1:11" ht="14.45" customHeight="1" x14ac:dyDescent="0.2">
      <c r="A591" s="832" t="s">
        <v>604</v>
      </c>
      <c r="B591" s="833" t="s">
        <v>605</v>
      </c>
      <c r="C591" s="836" t="s">
        <v>628</v>
      </c>
      <c r="D591" s="864" t="s">
        <v>629</v>
      </c>
      <c r="E591" s="836" t="s">
        <v>4339</v>
      </c>
      <c r="F591" s="864" t="s">
        <v>4340</v>
      </c>
      <c r="G591" s="836" t="s">
        <v>4803</v>
      </c>
      <c r="H591" s="836" t="s">
        <v>4804</v>
      </c>
      <c r="I591" s="850">
        <v>52.330001831054688</v>
      </c>
      <c r="J591" s="850">
        <v>1</v>
      </c>
      <c r="K591" s="851">
        <v>52.330001831054688</v>
      </c>
    </row>
    <row r="592" spans="1:11" ht="14.45" customHeight="1" x14ac:dyDescent="0.2">
      <c r="A592" s="832" t="s">
        <v>604</v>
      </c>
      <c r="B592" s="833" t="s">
        <v>605</v>
      </c>
      <c r="C592" s="836" t="s">
        <v>628</v>
      </c>
      <c r="D592" s="864" t="s">
        <v>629</v>
      </c>
      <c r="E592" s="836" t="s">
        <v>4339</v>
      </c>
      <c r="F592" s="864" t="s">
        <v>4340</v>
      </c>
      <c r="G592" s="836" t="s">
        <v>4873</v>
      </c>
      <c r="H592" s="836" t="s">
        <v>4874</v>
      </c>
      <c r="I592" s="850">
        <v>5.3499999046325684</v>
      </c>
      <c r="J592" s="850">
        <v>240</v>
      </c>
      <c r="K592" s="851">
        <v>1283.4000244140625</v>
      </c>
    </row>
    <row r="593" spans="1:11" ht="14.45" customHeight="1" x14ac:dyDescent="0.2">
      <c r="A593" s="832" t="s">
        <v>604</v>
      </c>
      <c r="B593" s="833" t="s">
        <v>605</v>
      </c>
      <c r="C593" s="836" t="s">
        <v>628</v>
      </c>
      <c r="D593" s="864" t="s">
        <v>629</v>
      </c>
      <c r="E593" s="836" t="s">
        <v>4339</v>
      </c>
      <c r="F593" s="864" t="s">
        <v>4340</v>
      </c>
      <c r="G593" s="836" t="s">
        <v>4873</v>
      </c>
      <c r="H593" s="836" t="s">
        <v>4875</v>
      </c>
      <c r="I593" s="850">
        <v>5.3499999046325684</v>
      </c>
      <c r="J593" s="850">
        <v>120</v>
      </c>
      <c r="K593" s="851">
        <v>641.70001220703125</v>
      </c>
    </row>
    <row r="594" spans="1:11" ht="14.45" customHeight="1" x14ac:dyDescent="0.2">
      <c r="A594" s="832" t="s">
        <v>604</v>
      </c>
      <c r="B594" s="833" t="s">
        <v>605</v>
      </c>
      <c r="C594" s="836" t="s">
        <v>628</v>
      </c>
      <c r="D594" s="864" t="s">
        <v>629</v>
      </c>
      <c r="E594" s="836" t="s">
        <v>4339</v>
      </c>
      <c r="F594" s="864" t="s">
        <v>4340</v>
      </c>
      <c r="G594" s="836" t="s">
        <v>4876</v>
      </c>
      <c r="H594" s="836" t="s">
        <v>4877</v>
      </c>
      <c r="I594" s="850">
        <v>11.260000228881836</v>
      </c>
      <c r="J594" s="850">
        <v>240</v>
      </c>
      <c r="K594" s="851">
        <v>2702.0400390625</v>
      </c>
    </row>
    <row r="595" spans="1:11" ht="14.45" customHeight="1" x14ac:dyDescent="0.2">
      <c r="A595" s="832" t="s">
        <v>604</v>
      </c>
      <c r="B595" s="833" t="s">
        <v>605</v>
      </c>
      <c r="C595" s="836" t="s">
        <v>628</v>
      </c>
      <c r="D595" s="864" t="s">
        <v>629</v>
      </c>
      <c r="E595" s="836" t="s">
        <v>4339</v>
      </c>
      <c r="F595" s="864" t="s">
        <v>4340</v>
      </c>
      <c r="G595" s="836" t="s">
        <v>4876</v>
      </c>
      <c r="H595" s="836" t="s">
        <v>4878</v>
      </c>
      <c r="I595" s="850">
        <v>11.260000228881836</v>
      </c>
      <c r="J595" s="850">
        <v>240</v>
      </c>
      <c r="K595" s="851">
        <v>2702.199951171875</v>
      </c>
    </row>
    <row r="596" spans="1:11" ht="14.45" customHeight="1" x14ac:dyDescent="0.2">
      <c r="A596" s="832" t="s">
        <v>604</v>
      </c>
      <c r="B596" s="833" t="s">
        <v>605</v>
      </c>
      <c r="C596" s="836" t="s">
        <v>628</v>
      </c>
      <c r="D596" s="864" t="s">
        <v>629</v>
      </c>
      <c r="E596" s="836" t="s">
        <v>4339</v>
      </c>
      <c r="F596" s="864" t="s">
        <v>4340</v>
      </c>
      <c r="G596" s="836" t="s">
        <v>4879</v>
      </c>
      <c r="H596" s="836" t="s">
        <v>4880</v>
      </c>
      <c r="I596" s="850">
        <v>8.7399997711181641</v>
      </c>
      <c r="J596" s="850">
        <v>180</v>
      </c>
      <c r="K596" s="851">
        <v>1573.2000732421875</v>
      </c>
    </row>
    <row r="597" spans="1:11" ht="14.45" customHeight="1" x14ac:dyDescent="0.2">
      <c r="A597" s="832" t="s">
        <v>604</v>
      </c>
      <c r="B597" s="833" t="s">
        <v>605</v>
      </c>
      <c r="C597" s="836" t="s">
        <v>628</v>
      </c>
      <c r="D597" s="864" t="s">
        <v>629</v>
      </c>
      <c r="E597" s="836" t="s">
        <v>4339</v>
      </c>
      <c r="F597" s="864" t="s">
        <v>4340</v>
      </c>
      <c r="G597" s="836" t="s">
        <v>4881</v>
      </c>
      <c r="H597" s="836" t="s">
        <v>4882</v>
      </c>
      <c r="I597" s="850">
        <v>7.130000114440918</v>
      </c>
      <c r="J597" s="850">
        <v>56</v>
      </c>
      <c r="K597" s="851">
        <v>399.1099853515625</v>
      </c>
    </row>
    <row r="598" spans="1:11" ht="14.45" customHeight="1" x14ac:dyDescent="0.2">
      <c r="A598" s="832" t="s">
        <v>604</v>
      </c>
      <c r="B598" s="833" t="s">
        <v>605</v>
      </c>
      <c r="C598" s="836" t="s">
        <v>628</v>
      </c>
      <c r="D598" s="864" t="s">
        <v>629</v>
      </c>
      <c r="E598" s="836" t="s">
        <v>4339</v>
      </c>
      <c r="F598" s="864" t="s">
        <v>4340</v>
      </c>
      <c r="G598" s="836" t="s">
        <v>4881</v>
      </c>
      <c r="H598" s="836" t="s">
        <v>4883</v>
      </c>
      <c r="I598" s="850">
        <v>7.130000114440918</v>
      </c>
      <c r="J598" s="850">
        <v>112</v>
      </c>
      <c r="K598" s="851">
        <v>798.219970703125</v>
      </c>
    </row>
    <row r="599" spans="1:11" ht="14.45" customHeight="1" x14ac:dyDescent="0.2">
      <c r="A599" s="832" t="s">
        <v>604</v>
      </c>
      <c r="B599" s="833" t="s">
        <v>605</v>
      </c>
      <c r="C599" s="836" t="s">
        <v>628</v>
      </c>
      <c r="D599" s="864" t="s">
        <v>629</v>
      </c>
      <c r="E599" s="836" t="s">
        <v>4339</v>
      </c>
      <c r="F599" s="864" t="s">
        <v>4340</v>
      </c>
      <c r="G599" s="836" t="s">
        <v>4699</v>
      </c>
      <c r="H599" s="836" t="s">
        <v>4700</v>
      </c>
      <c r="I599" s="850">
        <v>13.039999961853027</v>
      </c>
      <c r="J599" s="850">
        <v>50</v>
      </c>
      <c r="K599" s="851">
        <v>652</v>
      </c>
    </row>
    <row r="600" spans="1:11" ht="14.45" customHeight="1" x14ac:dyDescent="0.2">
      <c r="A600" s="832" t="s">
        <v>604</v>
      </c>
      <c r="B600" s="833" t="s">
        <v>605</v>
      </c>
      <c r="C600" s="836" t="s">
        <v>628</v>
      </c>
      <c r="D600" s="864" t="s">
        <v>629</v>
      </c>
      <c r="E600" s="836" t="s">
        <v>4339</v>
      </c>
      <c r="F600" s="864" t="s">
        <v>4340</v>
      </c>
      <c r="G600" s="836" t="s">
        <v>4658</v>
      </c>
      <c r="H600" s="836" t="s">
        <v>4701</v>
      </c>
      <c r="I600" s="850">
        <v>10.119999885559082</v>
      </c>
      <c r="J600" s="850">
        <v>12</v>
      </c>
      <c r="K600" s="851">
        <v>121.44000244140625</v>
      </c>
    </row>
    <row r="601" spans="1:11" ht="14.45" customHeight="1" x14ac:dyDescent="0.2">
      <c r="A601" s="832" t="s">
        <v>604</v>
      </c>
      <c r="B601" s="833" t="s">
        <v>605</v>
      </c>
      <c r="C601" s="836" t="s">
        <v>628</v>
      </c>
      <c r="D601" s="864" t="s">
        <v>629</v>
      </c>
      <c r="E601" s="836" t="s">
        <v>4339</v>
      </c>
      <c r="F601" s="864" t="s">
        <v>4340</v>
      </c>
      <c r="G601" s="836" t="s">
        <v>4414</v>
      </c>
      <c r="H601" s="836" t="s">
        <v>4415</v>
      </c>
      <c r="I601" s="850">
        <v>0.66666668653488159</v>
      </c>
      <c r="J601" s="850">
        <v>31000</v>
      </c>
      <c r="K601" s="851">
        <v>20650</v>
      </c>
    </row>
    <row r="602" spans="1:11" ht="14.45" customHeight="1" x14ac:dyDescent="0.2">
      <c r="A602" s="832" t="s">
        <v>604</v>
      </c>
      <c r="B602" s="833" t="s">
        <v>605</v>
      </c>
      <c r="C602" s="836" t="s">
        <v>628</v>
      </c>
      <c r="D602" s="864" t="s">
        <v>629</v>
      </c>
      <c r="E602" s="836" t="s">
        <v>4339</v>
      </c>
      <c r="F602" s="864" t="s">
        <v>4340</v>
      </c>
      <c r="G602" s="836" t="s">
        <v>4414</v>
      </c>
      <c r="H602" s="836" t="s">
        <v>4416</v>
      </c>
      <c r="I602" s="850">
        <v>0.66333335638046265</v>
      </c>
      <c r="J602" s="850">
        <v>18000</v>
      </c>
      <c r="K602" s="851">
        <v>11930</v>
      </c>
    </row>
    <row r="603" spans="1:11" ht="14.45" customHeight="1" x14ac:dyDescent="0.2">
      <c r="A603" s="832" t="s">
        <v>604</v>
      </c>
      <c r="B603" s="833" t="s">
        <v>605</v>
      </c>
      <c r="C603" s="836" t="s">
        <v>628</v>
      </c>
      <c r="D603" s="864" t="s">
        <v>629</v>
      </c>
      <c r="E603" s="836" t="s">
        <v>4422</v>
      </c>
      <c r="F603" s="864" t="s">
        <v>4423</v>
      </c>
      <c r="G603" s="836" t="s">
        <v>4426</v>
      </c>
      <c r="H603" s="836" t="s">
        <v>4427</v>
      </c>
      <c r="I603" s="850">
        <v>9.9999997764825821E-3</v>
      </c>
      <c r="J603" s="850">
        <v>240</v>
      </c>
      <c r="K603" s="851">
        <v>2.4000000953674316</v>
      </c>
    </row>
    <row r="604" spans="1:11" ht="14.45" customHeight="1" x14ac:dyDescent="0.2">
      <c r="A604" s="832" t="s">
        <v>604</v>
      </c>
      <c r="B604" s="833" t="s">
        <v>605</v>
      </c>
      <c r="C604" s="836" t="s">
        <v>628</v>
      </c>
      <c r="D604" s="864" t="s">
        <v>629</v>
      </c>
      <c r="E604" s="836" t="s">
        <v>4422</v>
      </c>
      <c r="F604" s="864" t="s">
        <v>4423</v>
      </c>
      <c r="G604" s="836" t="s">
        <v>4426</v>
      </c>
      <c r="H604" s="836" t="s">
        <v>4430</v>
      </c>
      <c r="I604" s="850">
        <v>1.6666666294137638E-2</v>
      </c>
      <c r="J604" s="850">
        <v>320</v>
      </c>
      <c r="K604" s="851">
        <v>4.4000000953674316</v>
      </c>
    </row>
    <row r="605" spans="1:11" ht="14.45" customHeight="1" x14ac:dyDescent="0.2">
      <c r="A605" s="832" t="s">
        <v>604</v>
      </c>
      <c r="B605" s="833" t="s">
        <v>605</v>
      </c>
      <c r="C605" s="836" t="s">
        <v>628</v>
      </c>
      <c r="D605" s="864" t="s">
        <v>629</v>
      </c>
      <c r="E605" s="836" t="s">
        <v>4422</v>
      </c>
      <c r="F605" s="864" t="s">
        <v>4423</v>
      </c>
      <c r="G605" s="836" t="s">
        <v>4432</v>
      </c>
      <c r="H605" s="836" t="s">
        <v>4433</v>
      </c>
      <c r="I605" s="850">
        <v>11.144999980926514</v>
      </c>
      <c r="J605" s="850">
        <v>600</v>
      </c>
      <c r="K605" s="851">
        <v>6687</v>
      </c>
    </row>
    <row r="606" spans="1:11" ht="14.45" customHeight="1" x14ac:dyDescent="0.2">
      <c r="A606" s="832" t="s">
        <v>604</v>
      </c>
      <c r="B606" s="833" t="s">
        <v>605</v>
      </c>
      <c r="C606" s="836" t="s">
        <v>628</v>
      </c>
      <c r="D606" s="864" t="s">
        <v>629</v>
      </c>
      <c r="E606" s="836" t="s">
        <v>4422</v>
      </c>
      <c r="F606" s="864" t="s">
        <v>4423</v>
      </c>
      <c r="G606" s="836" t="s">
        <v>4432</v>
      </c>
      <c r="H606" s="836" t="s">
        <v>4705</v>
      </c>
      <c r="I606" s="850">
        <v>11.143333435058594</v>
      </c>
      <c r="J606" s="850">
        <v>600</v>
      </c>
      <c r="K606" s="851">
        <v>6686</v>
      </c>
    </row>
    <row r="607" spans="1:11" ht="14.45" customHeight="1" x14ac:dyDescent="0.2">
      <c r="A607" s="832" t="s">
        <v>604</v>
      </c>
      <c r="B607" s="833" t="s">
        <v>605</v>
      </c>
      <c r="C607" s="836" t="s">
        <v>628</v>
      </c>
      <c r="D607" s="864" t="s">
        <v>629</v>
      </c>
      <c r="E607" s="836" t="s">
        <v>4422</v>
      </c>
      <c r="F607" s="864" t="s">
        <v>4423</v>
      </c>
      <c r="G607" s="836" t="s">
        <v>4449</v>
      </c>
      <c r="H607" s="836" t="s">
        <v>4706</v>
      </c>
      <c r="I607" s="850">
        <v>1.7999999523162842</v>
      </c>
      <c r="J607" s="850">
        <v>150</v>
      </c>
      <c r="K607" s="851">
        <v>270</v>
      </c>
    </row>
    <row r="608" spans="1:11" ht="14.45" customHeight="1" x14ac:dyDescent="0.2">
      <c r="A608" s="832" t="s">
        <v>604</v>
      </c>
      <c r="B608" s="833" t="s">
        <v>605</v>
      </c>
      <c r="C608" s="836" t="s">
        <v>628</v>
      </c>
      <c r="D608" s="864" t="s">
        <v>629</v>
      </c>
      <c r="E608" s="836" t="s">
        <v>4422</v>
      </c>
      <c r="F608" s="864" t="s">
        <v>4423</v>
      </c>
      <c r="G608" s="836" t="s">
        <v>4449</v>
      </c>
      <c r="H608" s="836" t="s">
        <v>4450</v>
      </c>
      <c r="I608" s="850">
        <v>1.7999999523162842</v>
      </c>
      <c r="J608" s="850">
        <v>100</v>
      </c>
      <c r="K608" s="851">
        <v>180</v>
      </c>
    </row>
    <row r="609" spans="1:11" ht="14.45" customHeight="1" x14ac:dyDescent="0.2">
      <c r="A609" s="832" t="s">
        <v>604</v>
      </c>
      <c r="B609" s="833" t="s">
        <v>605</v>
      </c>
      <c r="C609" s="836" t="s">
        <v>628</v>
      </c>
      <c r="D609" s="864" t="s">
        <v>629</v>
      </c>
      <c r="E609" s="836" t="s">
        <v>4422</v>
      </c>
      <c r="F609" s="864" t="s">
        <v>4423</v>
      </c>
      <c r="G609" s="836" t="s">
        <v>4713</v>
      </c>
      <c r="H609" s="836" t="s">
        <v>4820</v>
      </c>
      <c r="I609" s="850">
        <v>13.310000419616699</v>
      </c>
      <c r="J609" s="850">
        <v>80</v>
      </c>
      <c r="K609" s="851">
        <v>1064.800048828125</v>
      </c>
    </row>
    <row r="610" spans="1:11" ht="14.45" customHeight="1" x14ac:dyDescent="0.2">
      <c r="A610" s="832" t="s">
        <v>604</v>
      </c>
      <c r="B610" s="833" t="s">
        <v>605</v>
      </c>
      <c r="C610" s="836" t="s">
        <v>628</v>
      </c>
      <c r="D610" s="864" t="s">
        <v>629</v>
      </c>
      <c r="E610" s="836" t="s">
        <v>4422</v>
      </c>
      <c r="F610" s="864" t="s">
        <v>4423</v>
      </c>
      <c r="G610" s="836" t="s">
        <v>4713</v>
      </c>
      <c r="H610" s="836" t="s">
        <v>4714</v>
      </c>
      <c r="I610" s="850">
        <v>13.310000419616699</v>
      </c>
      <c r="J610" s="850">
        <v>110</v>
      </c>
      <c r="K610" s="851">
        <v>1464.1000366210938</v>
      </c>
    </row>
    <row r="611" spans="1:11" ht="14.45" customHeight="1" x14ac:dyDescent="0.2">
      <c r="A611" s="832" t="s">
        <v>604</v>
      </c>
      <c r="B611" s="833" t="s">
        <v>605</v>
      </c>
      <c r="C611" s="836" t="s">
        <v>628</v>
      </c>
      <c r="D611" s="864" t="s">
        <v>629</v>
      </c>
      <c r="E611" s="836" t="s">
        <v>4422</v>
      </c>
      <c r="F611" s="864" t="s">
        <v>4423</v>
      </c>
      <c r="G611" s="836" t="s">
        <v>4483</v>
      </c>
      <c r="H611" s="836" t="s">
        <v>4484</v>
      </c>
      <c r="I611" s="850">
        <v>5.3260000228881834</v>
      </c>
      <c r="J611" s="850">
        <v>1000</v>
      </c>
      <c r="K611" s="851">
        <v>5324.7999267578125</v>
      </c>
    </row>
    <row r="612" spans="1:11" ht="14.45" customHeight="1" x14ac:dyDescent="0.2">
      <c r="A612" s="832" t="s">
        <v>604</v>
      </c>
      <c r="B612" s="833" t="s">
        <v>605</v>
      </c>
      <c r="C612" s="836" t="s">
        <v>628</v>
      </c>
      <c r="D612" s="864" t="s">
        <v>629</v>
      </c>
      <c r="E612" s="836" t="s">
        <v>4422</v>
      </c>
      <c r="F612" s="864" t="s">
        <v>4423</v>
      </c>
      <c r="G612" s="836" t="s">
        <v>4716</v>
      </c>
      <c r="H612" s="836" t="s">
        <v>4884</v>
      </c>
      <c r="I612" s="850">
        <v>459.79998779296875</v>
      </c>
      <c r="J612" s="850">
        <v>2</v>
      </c>
      <c r="K612" s="851">
        <v>919.5999755859375</v>
      </c>
    </row>
    <row r="613" spans="1:11" ht="14.45" customHeight="1" x14ac:dyDescent="0.2">
      <c r="A613" s="832" t="s">
        <v>604</v>
      </c>
      <c r="B613" s="833" t="s">
        <v>605</v>
      </c>
      <c r="C613" s="836" t="s">
        <v>628</v>
      </c>
      <c r="D613" s="864" t="s">
        <v>629</v>
      </c>
      <c r="E613" s="836" t="s">
        <v>4422</v>
      </c>
      <c r="F613" s="864" t="s">
        <v>4423</v>
      </c>
      <c r="G613" s="836" t="s">
        <v>4483</v>
      </c>
      <c r="H613" s="836" t="s">
        <v>4715</v>
      </c>
      <c r="I613" s="850">
        <v>5.3233334223429365</v>
      </c>
      <c r="J613" s="850">
        <v>1200</v>
      </c>
      <c r="K613" s="851">
        <v>6388.39990234375</v>
      </c>
    </row>
    <row r="614" spans="1:11" ht="14.45" customHeight="1" x14ac:dyDescent="0.2">
      <c r="A614" s="832" t="s">
        <v>604</v>
      </c>
      <c r="B614" s="833" t="s">
        <v>605</v>
      </c>
      <c r="C614" s="836" t="s">
        <v>628</v>
      </c>
      <c r="D614" s="864" t="s">
        <v>629</v>
      </c>
      <c r="E614" s="836" t="s">
        <v>4422</v>
      </c>
      <c r="F614" s="864" t="s">
        <v>4423</v>
      </c>
      <c r="G614" s="836" t="s">
        <v>4885</v>
      </c>
      <c r="H614" s="836" t="s">
        <v>4886</v>
      </c>
      <c r="I614" s="850">
        <v>148.22999572753906</v>
      </c>
      <c r="J614" s="850">
        <v>6</v>
      </c>
      <c r="K614" s="851">
        <v>889.3499755859375</v>
      </c>
    </row>
    <row r="615" spans="1:11" ht="14.45" customHeight="1" x14ac:dyDescent="0.2">
      <c r="A615" s="832" t="s">
        <v>604</v>
      </c>
      <c r="B615" s="833" t="s">
        <v>605</v>
      </c>
      <c r="C615" s="836" t="s">
        <v>628</v>
      </c>
      <c r="D615" s="864" t="s">
        <v>629</v>
      </c>
      <c r="E615" s="836" t="s">
        <v>4422</v>
      </c>
      <c r="F615" s="864" t="s">
        <v>4423</v>
      </c>
      <c r="G615" s="836" t="s">
        <v>4488</v>
      </c>
      <c r="H615" s="836" t="s">
        <v>4718</v>
      </c>
      <c r="I615" s="850">
        <v>1.5</v>
      </c>
      <c r="J615" s="850">
        <v>650</v>
      </c>
      <c r="K615" s="851">
        <v>975</v>
      </c>
    </row>
    <row r="616" spans="1:11" ht="14.45" customHeight="1" x14ac:dyDescent="0.2">
      <c r="A616" s="832" t="s">
        <v>604</v>
      </c>
      <c r="B616" s="833" t="s">
        <v>605</v>
      </c>
      <c r="C616" s="836" t="s">
        <v>628</v>
      </c>
      <c r="D616" s="864" t="s">
        <v>629</v>
      </c>
      <c r="E616" s="836" t="s">
        <v>4422</v>
      </c>
      <c r="F616" s="864" t="s">
        <v>4423</v>
      </c>
      <c r="G616" s="836" t="s">
        <v>4488</v>
      </c>
      <c r="H616" s="836" t="s">
        <v>4489</v>
      </c>
      <c r="I616" s="850">
        <v>1.5</v>
      </c>
      <c r="J616" s="850">
        <v>250</v>
      </c>
      <c r="K616" s="851">
        <v>375</v>
      </c>
    </row>
    <row r="617" spans="1:11" ht="14.45" customHeight="1" x14ac:dyDescent="0.2">
      <c r="A617" s="832" t="s">
        <v>604</v>
      </c>
      <c r="B617" s="833" t="s">
        <v>605</v>
      </c>
      <c r="C617" s="836" t="s">
        <v>628</v>
      </c>
      <c r="D617" s="864" t="s">
        <v>629</v>
      </c>
      <c r="E617" s="836" t="s">
        <v>4422</v>
      </c>
      <c r="F617" s="864" t="s">
        <v>4423</v>
      </c>
      <c r="G617" s="836" t="s">
        <v>4829</v>
      </c>
      <c r="H617" s="836" t="s">
        <v>4831</v>
      </c>
      <c r="I617" s="850">
        <v>138.01999409993491</v>
      </c>
      <c r="J617" s="850">
        <v>18</v>
      </c>
      <c r="K617" s="851">
        <v>2484.2699584960938</v>
      </c>
    </row>
    <row r="618" spans="1:11" ht="14.45" customHeight="1" x14ac:dyDescent="0.2">
      <c r="A618" s="832" t="s">
        <v>604</v>
      </c>
      <c r="B618" s="833" t="s">
        <v>605</v>
      </c>
      <c r="C618" s="836" t="s">
        <v>628</v>
      </c>
      <c r="D618" s="864" t="s">
        <v>629</v>
      </c>
      <c r="E618" s="836" t="s">
        <v>4422</v>
      </c>
      <c r="F618" s="864" t="s">
        <v>4423</v>
      </c>
      <c r="G618" s="836" t="s">
        <v>4527</v>
      </c>
      <c r="H618" s="836" t="s">
        <v>4528</v>
      </c>
      <c r="I618" s="850">
        <v>197.57000732421875</v>
      </c>
      <c r="J618" s="850">
        <v>2</v>
      </c>
      <c r="K618" s="851">
        <v>395.1400146484375</v>
      </c>
    </row>
    <row r="619" spans="1:11" ht="14.45" customHeight="1" x14ac:dyDescent="0.2">
      <c r="A619" s="832" t="s">
        <v>604</v>
      </c>
      <c r="B619" s="833" t="s">
        <v>605</v>
      </c>
      <c r="C619" s="836" t="s">
        <v>628</v>
      </c>
      <c r="D619" s="864" t="s">
        <v>629</v>
      </c>
      <c r="E619" s="836" t="s">
        <v>4422</v>
      </c>
      <c r="F619" s="864" t="s">
        <v>4423</v>
      </c>
      <c r="G619" s="836" t="s">
        <v>4527</v>
      </c>
      <c r="H619" s="836" t="s">
        <v>4887</v>
      </c>
      <c r="I619" s="850">
        <v>197.57000732421875</v>
      </c>
      <c r="J619" s="850">
        <v>2</v>
      </c>
      <c r="K619" s="851">
        <v>395.1400146484375</v>
      </c>
    </row>
    <row r="620" spans="1:11" ht="14.45" customHeight="1" x14ac:dyDescent="0.2">
      <c r="A620" s="832" t="s">
        <v>604</v>
      </c>
      <c r="B620" s="833" t="s">
        <v>605</v>
      </c>
      <c r="C620" s="836" t="s">
        <v>628</v>
      </c>
      <c r="D620" s="864" t="s">
        <v>629</v>
      </c>
      <c r="E620" s="836" t="s">
        <v>4422</v>
      </c>
      <c r="F620" s="864" t="s">
        <v>4423</v>
      </c>
      <c r="G620" s="836" t="s">
        <v>4529</v>
      </c>
      <c r="H620" s="836" t="s">
        <v>4530</v>
      </c>
      <c r="I620" s="850">
        <v>0.81999999284744263</v>
      </c>
      <c r="J620" s="850">
        <v>1500</v>
      </c>
      <c r="K620" s="851">
        <v>1230</v>
      </c>
    </row>
    <row r="621" spans="1:11" ht="14.45" customHeight="1" x14ac:dyDescent="0.2">
      <c r="A621" s="832" t="s">
        <v>604</v>
      </c>
      <c r="B621" s="833" t="s">
        <v>605</v>
      </c>
      <c r="C621" s="836" t="s">
        <v>628</v>
      </c>
      <c r="D621" s="864" t="s">
        <v>629</v>
      </c>
      <c r="E621" s="836" t="s">
        <v>4422</v>
      </c>
      <c r="F621" s="864" t="s">
        <v>4423</v>
      </c>
      <c r="G621" s="836" t="s">
        <v>4531</v>
      </c>
      <c r="H621" s="836" t="s">
        <v>4532</v>
      </c>
      <c r="I621" s="850">
        <v>1.0900000333786011</v>
      </c>
      <c r="J621" s="850">
        <v>1000</v>
      </c>
      <c r="K621" s="851">
        <v>1090</v>
      </c>
    </row>
    <row r="622" spans="1:11" ht="14.45" customHeight="1" x14ac:dyDescent="0.2">
      <c r="A622" s="832" t="s">
        <v>604</v>
      </c>
      <c r="B622" s="833" t="s">
        <v>605</v>
      </c>
      <c r="C622" s="836" t="s">
        <v>628</v>
      </c>
      <c r="D622" s="864" t="s">
        <v>629</v>
      </c>
      <c r="E622" s="836" t="s">
        <v>4422</v>
      </c>
      <c r="F622" s="864" t="s">
        <v>4423</v>
      </c>
      <c r="G622" s="836" t="s">
        <v>4531</v>
      </c>
      <c r="H622" s="836" t="s">
        <v>4728</v>
      </c>
      <c r="I622" s="850">
        <v>1.0900000333786011</v>
      </c>
      <c r="J622" s="850">
        <v>500</v>
      </c>
      <c r="K622" s="851">
        <v>545</v>
      </c>
    </row>
    <row r="623" spans="1:11" ht="14.45" customHeight="1" x14ac:dyDescent="0.2">
      <c r="A623" s="832" t="s">
        <v>604</v>
      </c>
      <c r="B623" s="833" t="s">
        <v>605</v>
      </c>
      <c r="C623" s="836" t="s">
        <v>628</v>
      </c>
      <c r="D623" s="864" t="s">
        <v>629</v>
      </c>
      <c r="E623" s="836" t="s">
        <v>4422</v>
      </c>
      <c r="F623" s="864" t="s">
        <v>4423</v>
      </c>
      <c r="G623" s="836" t="s">
        <v>4533</v>
      </c>
      <c r="H623" s="836" t="s">
        <v>4534</v>
      </c>
      <c r="I623" s="850">
        <v>0.43666666746139526</v>
      </c>
      <c r="J623" s="850">
        <v>1500</v>
      </c>
      <c r="K623" s="851">
        <v>655</v>
      </c>
    </row>
    <row r="624" spans="1:11" ht="14.45" customHeight="1" x14ac:dyDescent="0.2">
      <c r="A624" s="832" t="s">
        <v>604</v>
      </c>
      <c r="B624" s="833" t="s">
        <v>605</v>
      </c>
      <c r="C624" s="836" t="s">
        <v>628</v>
      </c>
      <c r="D624" s="864" t="s">
        <v>629</v>
      </c>
      <c r="E624" s="836" t="s">
        <v>4422</v>
      </c>
      <c r="F624" s="864" t="s">
        <v>4423</v>
      </c>
      <c r="G624" s="836" t="s">
        <v>4729</v>
      </c>
      <c r="H624" s="836" t="s">
        <v>4730</v>
      </c>
      <c r="I624" s="850">
        <v>0.4699999988079071</v>
      </c>
      <c r="J624" s="850">
        <v>500</v>
      </c>
      <c r="K624" s="851">
        <v>235</v>
      </c>
    </row>
    <row r="625" spans="1:11" ht="14.45" customHeight="1" x14ac:dyDescent="0.2">
      <c r="A625" s="832" t="s">
        <v>604</v>
      </c>
      <c r="B625" s="833" t="s">
        <v>605</v>
      </c>
      <c r="C625" s="836" t="s">
        <v>628</v>
      </c>
      <c r="D625" s="864" t="s">
        <v>629</v>
      </c>
      <c r="E625" s="836" t="s">
        <v>4422</v>
      </c>
      <c r="F625" s="864" t="s">
        <v>4423</v>
      </c>
      <c r="G625" s="836" t="s">
        <v>4729</v>
      </c>
      <c r="H625" s="836" t="s">
        <v>4731</v>
      </c>
      <c r="I625" s="850">
        <v>0.4699999988079071</v>
      </c>
      <c r="J625" s="850">
        <v>500</v>
      </c>
      <c r="K625" s="851">
        <v>235</v>
      </c>
    </row>
    <row r="626" spans="1:11" ht="14.45" customHeight="1" x14ac:dyDescent="0.2">
      <c r="A626" s="832" t="s">
        <v>604</v>
      </c>
      <c r="B626" s="833" t="s">
        <v>605</v>
      </c>
      <c r="C626" s="836" t="s">
        <v>628</v>
      </c>
      <c r="D626" s="864" t="s">
        <v>629</v>
      </c>
      <c r="E626" s="836" t="s">
        <v>4422</v>
      </c>
      <c r="F626" s="864" t="s">
        <v>4423</v>
      </c>
      <c r="G626" s="836" t="s">
        <v>4729</v>
      </c>
      <c r="H626" s="836" t="s">
        <v>4888</v>
      </c>
      <c r="I626" s="850">
        <v>0.47999998927116394</v>
      </c>
      <c r="J626" s="850">
        <v>500</v>
      </c>
      <c r="K626" s="851">
        <v>240</v>
      </c>
    </row>
    <row r="627" spans="1:11" ht="14.45" customHeight="1" x14ac:dyDescent="0.2">
      <c r="A627" s="832" t="s">
        <v>604</v>
      </c>
      <c r="B627" s="833" t="s">
        <v>605</v>
      </c>
      <c r="C627" s="836" t="s">
        <v>628</v>
      </c>
      <c r="D627" s="864" t="s">
        <v>629</v>
      </c>
      <c r="E627" s="836" t="s">
        <v>4422</v>
      </c>
      <c r="F627" s="864" t="s">
        <v>4423</v>
      </c>
      <c r="G627" s="836" t="s">
        <v>4889</v>
      </c>
      <c r="H627" s="836" t="s">
        <v>4890</v>
      </c>
      <c r="I627" s="850">
        <v>1.1349999904632568</v>
      </c>
      <c r="J627" s="850">
        <v>240</v>
      </c>
      <c r="K627" s="851">
        <v>272.79999542236328</v>
      </c>
    </row>
    <row r="628" spans="1:11" ht="14.45" customHeight="1" x14ac:dyDescent="0.2">
      <c r="A628" s="832" t="s">
        <v>604</v>
      </c>
      <c r="B628" s="833" t="s">
        <v>605</v>
      </c>
      <c r="C628" s="836" t="s">
        <v>628</v>
      </c>
      <c r="D628" s="864" t="s">
        <v>629</v>
      </c>
      <c r="E628" s="836" t="s">
        <v>4422</v>
      </c>
      <c r="F628" s="864" t="s">
        <v>4423</v>
      </c>
      <c r="G628" s="836" t="s">
        <v>4834</v>
      </c>
      <c r="H628" s="836" t="s">
        <v>4891</v>
      </c>
      <c r="I628" s="850">
        <v>1.6699999570846558</v>
      </c>
      <c r="J628" s="850">
        <v>100</v>
      </c>
      <c r="K628" s="851">
        <v>167</v>
      </c>
    </row>
    <row r="629" spans="1:11" ht="14.45" customHeight="1" x14ac:dyDescent="0.2">
      <c r="A629" s="832" t="s">
        <v>604</v>
      </c>
      <c r="B629" s="833" t="s">
        <v>605</v>
      </c>
      <c r="C629" s="836" t="s">
        <v>628</v>
      </c>
      <c r="D629" s="864" t="s">
        <v>629</v>
      </c>
      <c r="E629" s="836" t="s">
        <v>4422</v>
      </c>
      <c r="F629" s="864" t="s">
        <v>4423</v>
      </c>
      <c r="G629" s="836" t="s">
        <v>4535</v>
      </c>
      <c r="H629" s="836" t="s">
        <v>4536</v>
      </c>
      <c r="I629" s="850">
        <v>0.57999998331069946</v>
      </c>
      <c r="J629" s="850">
        <v>1000</v>
      </c>
      <c r="K629" s="851">
        <v>580</v>
      </c>
    </row>
    <row r="630" spans="1:11" ht="14.45" customHeight="1" x14ac:dyDescent="0.2">
      <c r="A630" s="832" t="s">
        <v>604</v>
      </c>
      <c r="B630" s="833" t="s">
        <v>605</v>
      </c>
      <c r="C630" s="836" t="s">
        <v>628</v>
      </c>
      <c r="D630" s="864" t="s">
        <v>629</v>
      </c>
      <c r="E630" s="836" t="s">
        <v>4422</v>
      </c>
      <c r="F630" s="864" t="s">
        <v>4423</v>
      </c>
      <c r="G630" s="836" t="s">
        <v>4542</v>
      </c>
      <c r="H630" s="836" t="s">
        <v>4732</v>
      </c>
      <c r="I630" s="850">
        <v>0.67000001668930054</v>
      </c>
      <c r="J630" s="850">
        <v>800</v>
      </c>
      <c r="K630" s="851">
        <v>536</v>
      </c>
    </row>
    <row r="631" spans="1:11" ht="14.45" customHeight="1" x14ac:dyDescent="0.2">
      <c r="A631" s="832" t="s">
        <v>604</v>
      </c>
      <c r="B631" s="833" t="s">
        <v>605</v>
      </c>
      <c r="C631" s="836" t="s">
        <v>628</v>
      </c>
      <c r="D631" s="864" t="s">
        <v>629</v>
      </c>
      <c r="E631" s="836" t="s">
        <v>4422</v>
      </c>
      <c r="F631" s="864" t="s">
        <v>4423</v>
      </c>
      <c r="G631" s="836" t="s">
        <v>4537</v>
      </c>
      <c r="H631" s="836" t="s">
        <v>4538</v>
      </c>
      <c r="I631" s="850">
        <v>8.4700002670288086</v>
      </c>
      <c r="J631" s="850">
        <v>30</v>
      </c>
      <c r="K631" s="851">
        <v>254.10000610351563</v>
      </c>
    </row>
    <row r="632" spans="1:11" ht="14.45" customHeight="1" x14ac:dyDescent="0.2">
      <c r="A632" s="832" t="s">
        <v>604</v>
      </c>
      <c r="B632" s="833" t="s">
        <v>605</v>
      </c>
      <c r="C632" s="836" t="s">
        <v>628</v>
      </c>
      <c r="D632" s="864" t="s">
        <v>629</v>
      </c>
      <c r="E632" s="836" t="s">
        <v>4422</v>
      </c>
      <c r="F632" s="864" t="s">
        <v>4423</v>
      </c>
      <c r="G632" s="836" t="s">
        <v>4531</v>
      </c>
      <c r="H632" s="836" t="s">
        <v>4541</v>
      </c>
      <c r="I632" s="850">
        <v>1.0900000333786011</v>
      </c>
      <c r="J632" s="850">
        <v>3000</v>
      </c>
      <c r="K632" s="851">
        <v>3270</v>
      </c>
    </row>
    <row r="633" spans="1:11" ht="14.45" customHeight="1" x14ac:dyDescent="0.2">
      <c r="A633" s="832" t="s">
        <v>604</v>
      </c>
      <c r="B633" s="833" t="s">
        <v>605</v>
      </c>
      <c r="C633" s="836" t="s">
        <v>628</v>
      </c>
      <c r="D633" s="864" t="s">
        <v>629</v>
      </c>
      <c r="E633" s="836" t="s">
        <v>4422</v>
      </c>
      <c r="F633" s="864" t="s">
        <v>4423</v>
      </c>
      <c r="G633" s="836" t="s">
        <v>4729</v>
      </c>
      <c r="H633" s="836" t="s">
        <v>4734</v>
      </c>
      <c r="I633" s="850">
        <v>0.47333332896232605</v>
      </c>
      <c r="J633" s="850">
        <v>3000</v>
      </c>
      <c r="K633" s="851">
        <v>1420</v>
      </c>
    </row>
    <row r="634" spans="1:11" ht="14.45" customHeight="1" x14ac:dyDescent="0.2">
      <c r="A634" s="832" t="s">
        <v>604</v>
      </c>
      <c r="B634" s="833" t="s">
        <v>605</v>
      </c>
      <c r="C634" s="836" t="s">
        <v>628</v>
      </c>
      <c r="D634" s="864" t="s">
        <v>629</v>
      </c>
      <c r="E634" s="836" t="s">
        <v>4422</v>
      </c>
      <c r="F634" s="864" t="s">
        <v>4423</v>
      </c>
      <c r="G634" s="836" t="s">
        <v>4834</v>
      </c>
      <c r="H634" s="836" t="s">
        <v>4835</v>
      </c>
      <c r="I634" s="850">
        <v>1.6699999570846558</v>
      </c>
      <c r="J634" s="850">
        <v>400</v>
      </c>
      <c r="K634" s="851">
        <v>668</v>
      </c>
    </row>
    <row r="635" spans="1:11" ht="14.45" customHeight="1" x14ac:dyDescent="0.2">
      <c r="A635" s="832" t="s">
        <v>604</v>
      </c>
      <c r="B635" s="833" t="s">
        <v>605</v>
      </c>
      <c r="C635" s="836" t="s">
        <v>628</v>
      </c>
      <c r="D635" s="864" t="s">
        <v>629</v>
      </c>
      <c r="E635" s="836" t="s">
        <v>4422</v>
      </c>
      <c r="F635" s="864" t="s">
        <v>4423</v>
      </c>
      <c r="G635" s="836" t="s">
        <v>4542</v>
      </c>
      <c r="H635" s="836" t="s">
        <v>4543</v>
      </c>
      <c r="I635" s="850">
        <v>0.66750001907348633</v>
      </c>
      <c r="J635" s="850">
        <v>1500</v>
      </c>
      <c r="K635" s="851">
        <v>1004</v>
      </c>
    </row>
    <row r="636" spans="1:11" ht="14.45" customHeight="1" x14ac:dyDescent="0.2">
      <c r="A636" s="832" t="s">
        <v>604</v>
      </c>
      <c r="B636" s="833" t="s">
        <v>605</v>
      </c>
      <c r="C636" s="836" t="s">
        <v>628</v>
      </c>
      <c r="D636" s="864" t="s">
        <v>629</v>
      </c>
      <c r="E636" s="836" t="s">
        <v>4422</v>
      </c>
      <c r="F636" s="864" t="s">
        <v>4423</v>
      </c>
      <c r="G636" s="836" t="s">
        <v>4548</v>
      </c>
      <c r="H636" s="836" t="s">
        <v>4549</v>
      </c>
      <c r="I636" s="850">
        <v>3.7519999980926513</v>
      </c>
      <c r="J636" s="850">
        <v>350</v>
      </c>
      <c r="K636" s="851">
        <v>1313.5</v>
      </c>
    </row>
    <row r="637" spans="1:11" ht="14.45" customHeight="1" x14ac:dyDescent="0.2">
      <c r="A637" s="832" t="s">
        <v>604</v>
      </c>
      <c r="B637" s="833" t="s">
        <v>605</v>
      </c>
      <c r="C637" s="836" t="s">
        <v>628</v>
      </c>
      <c r="D637" s="864" t="s">
        <v>629</v>
      </c>
      <c r="E637" s="836" t="s">
        <v>4422</v>
      </c>
      <c r="F637" s="864" t="s">
        <v>4423</v>
      </c>
      <c r="G637" s="836" t="s">
        <v>4548</v>
      </c>
      <c r="H637" s="836" t="s">
        <v>4840</v>
      </c>
      <c r="I637" s="850">
        <v>3.75</v>
      </c>
      <c r="J637" s="850">
        <v>300</v>
      </c>
      <c r="K637" s="851">
        <v>1125</v>
      </c>
    </row>
    <row r="638" spans="1:11" ht="14.45" customHeight="1" x14ac:dyDescent="0.2">
      <c r="A638" s="832" t="s">
        <v>604</v>
      </c>
      <c r="B638" s="833" t="s">
        <v>605</v>
      </c>
      <c r="C638" s="836" t="s">
        <v>628</v>
      </c>
      <c r="D638" s="864" t="s">
        <v>629</v>
      </c>
      <c r="E638" s="836" t="s">
        <v>4422</v>
      </c>
      <c r="F638" s="864" t="s">
        <v>4423</v>
      </c>
      <c r="G638" s="836" t="s">
        <v>4550</v>
      </c>
      <c r="H638" s="836" t="s">
        <v>4551</v>
      </c>
      <c r="I638" s="850">
        <v>1.9833333492279053</v>
      </c>
      <c r="J638" s="850">
        <v>450</v>
      </c>
      <c r="K638" s="851">
        <v>893</v>
      </c>
    </row>
    <row r="639" spans="1:11" ht="14.45" customHeight="1" x14ac:dyDescent="0.2">
      <c r="A639" s="832" t="s">
        <v>604</v>
      </c>
      <c r="B639" s="833" t="s">
        <v>605</v>
      </c>
      <c r="C639" s="836" t="s">
        <v>628</v>
      </c>
      <c r="D639" s="864" t="s">
        <v>629</v>
      </c>
      <c r="E639" s="836" t="s">
        <v>4422</v>
      </c>
      <c r="F639" s="864" t="s">
        <v>4423</v>
      </c>
      <c r="G639" s="836" t="s">
        <v>4550</v>
      </c>
      <c r="H639" s="836" t="s">
        <v>4552</v>
      </c>
      <c r="I639" s="850">
        <v>1.9800000190734863</v>
      </c>
      <c r="J639" s="850">
        <v>250</v>
      </c>
      <c r="K639" s="851">
        <v>495</v>
      </c>
    </row>
    <row r="640" spans="1:11" ht="14.45" customHeight="1" x14ac:dyDescent="0.2">
      <c r="A640" s="832" t="s">
        <v>604</v>
      </c>
      <c r="B640" s="833" t="s">
        <v>605</v>
      </c>
      <c r="C640" s="836" t="s">
        <v>628</v>
      </c>
      <c r="D640" s="864" t="s">
        <v>629</v>
      </c>
      <c r="E640" s="836" t="s">
        <v>4422</v>
      </c>
      <c r="F640" s="864" t="s">
        <v>4423</v>
      </c>
      <c r="G640" s="836" t="s">
        <v>4553</v>
      </c>
      <c r="H640" s="836" t="s">
        <v>4554</v>
      </c>
      <c r="I640" s="850">
        <v>2.0399999618530273</v>
      </c>
      <c r="J640" s="850">
        <v>100</v>
      </c>
      <c r="K640" s="851">
        <v>204</v>
      </c>
    </row>
    <row r="641" spans="1:11" ht="14.45" customHeight="1" x14ac:dyDescent="0.2">
      <c r="A641" s="832" t="s">
        <v>604</v>
      </c>
      <c r="B641" s="833" t="s">
        <v>605</v>
      </c>
      <c r="C641" s="836" t="s">
        <v>628</v>
      </c>
      <c r="D641" s="864" t="s">
        <v>629</v>
      </c>
      <c r="E641" s="836" t="s">
        <v>4422</v>
      </c>
      <c r="F641" s="864" t="s">
        <v>4423</v>
      </c>
      <c r="G641" s="836" t="s">
        <v>4553</v>
      </c>
      <c r="H641" s="836" t="s">
        <v>4555</v>
      </c>
      <c r="I641" s="850">
        <v>2.0449999570846558</v>
      </c>
      <c r="J641" s="850">
        <v>100</v>
      </c>
      <c r="K641" s="851">
        <v>204.5</v>
      </c>
    </row>
    <row r="642" spans="1:11" ht="14.45" customHeight="1" x14ac:dyDescent="0.2">
      <c r="A642" s="832" t="s">
        <v>604</v>
      </c>
      <c r="B642" s="833" t="s">
        <v>605</v>
      </c>
      <c r="C642" s="836" t="s">
        <v>628</v>
      </c>
      <c r="D642" s="864" t="s">
        <v>629</v>
      </c>
      <c r="E642" s="836" t="s">
        <v>4422</v>
      </c>
      <c r="F642" s="864" t="s">
        <v>4423</v>
      </c>
      <c r="G642" s="836" t="s">
        <v>4741</v>
      </c>
      <c r="H642" s="836" t="s">
        <v>4742</v>
      </c>
      <c r="I642" s="850">
        <v>1.8999999761581421</v>
      </c>
      <c r="J642" s="850">
        <v>150</v>
      </c>
      <c r="K642" s="851">
        <v>285</v>
      </c>
    </row>
    <row r="643" spans="1:11" ht="14.45" customHeight="1" x14ac:dyDescent="0.2">
      <c r="A643" s="832" t="s">
        <v>604</v>
      </c>
      <c r="B643" s="833" t="s">
        <v>605</v>
      </c>
      <c r="C643" s="836" t="s">
        <v>628</v>
      </c>
      <c r="D643" s="864" t="s">
        <v>629</v>
      </c>
      <c r="E643" s="836" t="s">
        <v>4422</v>
      </c>
      <c r="F643" s="864" t="s">
        <v>4423</v>
      </c>
      <c r="G643" s="836" t="s">
        <v>4556</v>
      </c>
      <c r="H643" s="836" t="s">
        <v>4557</v>
      </c>
      <c r="I643" s="850">
        <v>2.7000000476837158</v>
      </c>
      <c r="J643" s="850">
        <v>150</v>
      </c>
      <c r="K643" s="851">
        <v>405</v>
      </c>
    </row>
    <row r="644" spans="1:11" ht="14.45" customHeight="1" x14ac:dyDescent="0.2">
      <c r="A644" s="832" t="s">
        <v>604</v>
      </c>
      <c r="B644" s="833" t="s">
        <v>605</v>
      </c>
      <c r="C644" s="836" t="s">
        <v>628</v>
      </c>
      <c r="D644" s="864" t="s">
        <v>629</v>
      </c>
      <c r="E644" s="836" t="s">
        <v>4422</v>
      </c>
      <c r="F644" s="864" t="s">
        <v>4423</v>
      </c>
      <c r="G644" s="836" t="s">
        <v>4741</v>
      </c>
      <c r="H644" s="836" t="s">
        <v>4745</v>
      </c>
      <c r="I644" s="850">
        <v>1.8999999761581421</v>
      </c>
      <c r="J644" s="850">
        <v>100</v>
      </c>
      <c r="K644" s="851">
        <v>190</v>
      </c>
    </row>
    <row r="645" spans="1:11" ht="14.45" customHeight="1" x14ac:dyDescent="0.2">
      <c r="A645" s="832" t="s">
        <v>604</v>
      </c>
      <c r="B645" s="833" t="s">
        <v>605</v>
      </c>
      <c r="C645" s="836" t="s">
        <v>628</v>
      </c>
      <c r="D645" s="864" t="s">
        <v>629</v>
      </c>
      <c r="E645" s="836" t="s">
        <v>4422</v>
      </c>
      <c r="F645" s="864" t="s">
        <v>4423</v>
      </c>
      <c r="G645" s="836" t="s">
        <v>4556</v>
      </c>
      <c r="H645" s="836" t="s">
        <v>4558</v>
      </c>
      <c r="I645" s="850">
        <v>2.7000000476837158</v>
      </c>
      <c r="J645" s="850">
        <v>100</v>
      </c>
      <c r="K645" s="851">
        <v>270</v>
      </c>
    </row>
    <row r="646" spans="1:11" ht="14.45" customHeight="1" x14ac:dyDescent="0.2">
      <c r="A646" s="832" t="s">
        <v>604</v>
      </c>
      <c r="B646" s="833" t="s">
        <v>605</v>
      </c>
      <c r="C646" s="836" t="s">
        <v>628</v>
      </c>
      <c r="D646" s="864" t="s">
        <v>629</v>
      </c>
      <c r="E646" s="836" t="s">
        <v>4422</v>
      </c>
      <c r="F646" s="864" t="s">
        <v>4423</v>
      </c>
      <c r="G646" s="836" t="s">
        <v>4559</v>
      </c>
      <c r="H646" s="836" t="s">
        <v>4560</v>
      </c>
      <c r="I646" s="850">
        <v>1.9299999475479126</v>
      </c>
      <c r="J646" s="850">
        <v>20</v>
      </c>
      <c r="K646" s="851">
        <v>38.599998474121094</v>
      </c>
    </row>
    <row r="647" spans="1:11" ht="14.45" customHeight="1" x14ac:dyDescent="0.2">
      <c r="A647" s="832" t="s">
        <v>604</v>
      </c>
      <c r="B647" s="833" t="s">
        <v>605</v>
      </c>
      <c r="C647" s="836" t="s">
        <v>628</v>
      </c>
      <c r="D647" s="864" t="s">
        <v>629</v>
      </c>
      <c r="E647" s="836" t="s">
        <v>4422</v>
      </c>
      <c r="F647" s="864" t="s">
        <v>4423</v>
      </c>
      <c r="G647" s="836" t="s">
        <v>4841</v>
      </c>
      <c r="H647" s="836" t="s">
        <v>4842</v>
      </c>
      <c r="I647" s="850">
        <v>3.0933332443237305</v>
      </c>
      <c r="J647" s="850">
        <v>150</v>
      </c>
      <c r="K647" s="851">
        <v>464</v>
      </c>
    </row>
    <row r="648" spans="1:11" ht="14.45" customHeight="1" x14ac:dyDescent="0.2">
      <c r="A648" s="832" t="s">
        <v>604</v>
      </c>
      <c r="B648" s="833" t="s">
        <v>605</v>
      </c>
      <c r="C648" s="836" t="s">
        <v>628</v>
      </c>
      <c r="D648" s="864" t="s">
        <v>629</v>
      </c>
      <c r="E648" s="836" t="s">
        <v>4422</v>
      </c>
      <c r="F648" s="864" t="s">
        <v>4423</v>
      </c>
      <c r="G648" s="836" t="s">
        <v>4561</v>
      </c>
      <c r="H648" s="836" t="s">
        <v>4562</v>
      </c>
      <c r="I648" s="850">
        <v>1.9199999570846558</v>
      </c>
      <c r="J648" s="850">
        <v>50</v>
      </c>
      <c r="K648" s="851">
        <v>96</v>
      </c>
    </row>
    <row r="649" spans="1:11" ht="14.45" customHeight="1" x14ac:dyDescent="0.2">
      <c r="A649" s="832" t="s">
        <v>604</v>
      </c>
      <c r="B649" s="833" t="s">
        <v>605</v>
      </c>
      <c r="C649" s="836" t="s">
        <v>628</v>
      </c>
      <c r="D649" s="864" t="s">
        <v>629</v>
      </c>
      <c r="E649" s="836" t="s">
        <v>4422</v>
      </c>
      <c r="F649" s="864" t="s">
        <v>4423</v>
      </c>
      <c r="G649" s="836" t="s">
        <v>4563</v>
      </c>
      <c r="H649" s="836" t="s">
        <v>4564</v>
      </c>
      <c r="I649" s="850">
        <v>2.1700000762939453</v>
      </c>
      <c r="J649" s="850">
        <v>80</v>
      </c>
      <c r="K649" s="851">
        <v>173.60000228881836</v>
      </c>
    </row>
    <row r="650" spans="1:11" ht="14.45" customHeight="1" x14ac:dyDescent="0.2">
      <c r="A650" s="832" t="s">
        <v>604</v>
      </c>
      <c r="B650" s="833" t="s">
        <v>605</v>
      </c>
      <c r="C650" s="836" t="s">
        <v>628</v>
      </c>
      <c r="D650" s="864" t="s">
        <v>629</v>
      </c>
      <c r="E650" s="836" t="s">
        <v>4422</v>
      </c>
      <c r="F650" s="864" t="s">
        <v>4423</v>
      </c>
      <c r="G650" s="836" t="s">
        <v>4563</v>
      </c>
      <c r="H650" s="836" t="s">
        <v>4565</v>
      </c>
      <c r="I650" s="850">
        <v>2.1625000834465027</v>
      </c>
      <c r="J650" s="850">
        <v>50</v>
      </c>
      <c r="K650" s="851">
        <v>108.10000228881836</v>
      </c>
    </row>
    <row r="651" spans="1:11" ht="14.45" customHeight="1" x14ac:dyDescent="0.2">
      <c r="A651" s="832" t="s">
        <v>604</v>
      </c>
      <c r="B651" s="833" t="s">
        <v>605</v>
      </c>
      <c r="C651" s="836" t="s">
        <v>628</v>
      </c>
      <c r="D651" s="864" t="s">
        <v>629</v>
      </c>
      <c r="E651" s="836" t="s">
        <v>4422</v>
      </c>
      <c r="F651" s="864" t="s">
        <v>4423</v>
      </c>
      <c r="G651" s="836" t="s">
        <v>4746</v>
      </c>
      <c r="H651" s="836" t="s">
        <v>4747</v>
      </c>
      <c r="I651" s="850">
        <v>5.380000114440918</v>
      </c>
      <c r="J651" s="850">
        <v>100</v>
      </c>
      <c r="K651" s="851">
        <v>538</v>
      </c>
    </row>
    <row r="652" spans="1:11" ht="14.45" customHeight="1" x14ac:dyDescent="0.2">
      <c r="A652" s="832" t="s">
        <v>604</v>
      </c>
      <c r="B652" s="833" t="s">
        <v>605</v>
      </c>
      <c r="C652" s="836" t="s">
        <v>628</v>
      </c>
      <c r="D652" s="864" t="s">
        <v>629</v>
      </c>
      <c r="E652" s="836" t="s">
        <v>4422</v>
      </c>
      <c r="F652" s="864" t="s">
        <v>4423</v>
      </c>
      <c r="G652" s="836" t="s">
        <v>4746</v>
      </c>
      <c r="H652" s="836" t="s">
        <v>4748</v>
      </c>
      <c r="I652" s="850">
        <v>5.3633333841959638</v>
      </c>
      <c r="J652" s="850">
        <v>250</v>
      </c>
      <c r="K652" s="851">
        <v>1340.5</v>
      </c>
    </row>
    <row r="653" spans="1:11" ht="14.45" customHeight="1" x14ac:dyDescent="0.2">
      <c r="A653" s="832" t="s">
        <v>604</v>
      </c>
      <c r="B653" s="833" t="s">
        <v>605</v>
      </c>
      <c r="C653" s="836" t="s">
        <v>628</v>
      </c>
      <c r="D653" s="864" t="s">
        <v>629</v>
      </c>
      <c r="E653" s="836" t="s">
        <v>4422</v>
      </c>
      <c r="F653" s="864" t="s">
        <v>4423</v>
      </c>
      <c r="G653" s="836" t="s">
        <v>4571</v>
      </c>
      <c r="H653" s="836" t="s">
        <v>4572</v>
      </c>
      <c r="I653" s="850">
        <v>21.239999771118164</v>
      </c>
      <c r="J653" s="850">
        <v>50</v>
      </c>
      <c r="K653" s="851">
        <v>1062</v>
      </c>
    </row>
    <row r="654" spans="1:11" ht="14.45" customHeight="1" x14ac:dyDescent="0.2">
      <c r="A654" s="832" t="s">
        <v>604</v>
      </c>
      <c r="B654" s="833" t="s">
        <v>605</v>
      </c>
      <c r="C654" s="836" t="s">
        <v>628</v>
      </c>
      <c r="D654" s="864" t="s">
        <v>629</v>
      </c>
      <c r="E654" s="836" t="s">
        <v>4422</v>
      </c>
      <c r="F654" s="864" t="s">
        <v>4423</v>
      </c>
      <c r="G654" s="836" t="s">
        <v>4571</v>
      </c>
      <c r="H654" s="836" t="s">
        <v>4573</v>
      </c>
      <c r="I654" s="850">
        <v>21.229999542236328</v>
      </c>
      <c r="J654" s="850">
        <v>100</v>
      </c>
      <c r="K654" s="851">
        <v>2123</v>
      </c>
    </row>
    <row r="655" spans="1:11" ht="14.45" customHeight="1" x14ac:dyDescent="0.2">
      <c r="A655" s="832" t="s">
        <v>604</v>
      </c>
      <c r="B655" s="833" t="s">
        <v>605</v>
      </c>
      <c r="C655" s="836" t="s">
        <v>628</v>
      </c>
      <c r="D655" s="864" t="s">
        <v>629</v>
      </c>
      <c r="E655" s="836" t="s">
        <v>4422</v>
      </c>
      <c r="F655" s="864" t="s">
        <v>4423</v>
      </c>
      <c r="G655" s="836" t="s">
        <v>4749</v>
      </c>
      <c r="H655" s="836" t="s">
        <v>4750</v>
      </c>
      <c r="I655" s="850">
        <v>2.8199999332427979</v>
      </c>
      <c r="J655" s="850">
        <v>50</v>
      </c>
      <c r="K655" s="851">
        <v>140.86000061035156</v>
      </c>
    </row>
    <row r="656" spans="1:11" ht="14.45" customHeight="1" x14ac:dyDescent="0.2">
      <c r="A656" s="832" t="s">
        <v>604</v>
      </c>
      <c r="B656" s="833" t="s">
        <v>605</v>
      </c>
      <c r="C656" s="836" t="s">
        <v>628</v>
      </c>
      <c r="D656" s="864" t="s">
        <v>629</v>
      </c>
      <c r="E656" s="836" t="s">
        <v>4574</v>
      </c>
      <c r="F656" s="864" t="s">
        <v>4575</v>
      </c>
      <c r="G656" s="836" t="s">
        <v>4892</v>
      </c>
      <c r="H656" s="836" t="s">
        <v>4893</v>
      </c>
      <c r="I656" s="850">
        <v>62.650001525878906</v>
      </c>
      <c r="J656" s="850">
        <v>66</v>
      </c>
      <c r="K656" s="851">
        <v>4135.14990234375</v>
      </c>
    </row>
    <row r="657" spans="1:11" ht="14.45" customHeight="1" x14ac:dyDescent="0.2">
      <c r="A657" s="832" t="s">
        <v>604</v>
      </c>
      <c r="B657" s="833" t="s">
        <v>605</v>
      </c>
      <c r="C657" s="836" t="s">
        <v>628</v>
      </c>
      <c r="D657" s="864" t="s">
        <v>629</v>
      </c>
      <c r="E657" s="836" t="s">
        <v>4581</v>
      </c>
      <c r="F657" s="864" t="s">
        <v>4582</v>
      </c>
      <c r="G657" s="836" t="s">
        <v>4583</v>
      </c>
      <c r="H657" s="836" t="s">
        <v>4584</v>
      </c>
      <c r="I657" s="850">
        <v>0.30000001192092896</v>
      </c>
      <c r="J657" s="850">
        <v>3000</v>
      </c>
      <c r="K657" s="851">
        <v>900</v>
      </c>
    </row>
    <row r="658" spans="1:11" ht="14.45" customHeight="1" x14ac:dyDescent="0.2">
      <c r="A658" s="832" t="s">
        <v>604</v>
      </c>
      <c r="B658" s="833" t="s">
        <v>605</v>
      </c>
      <c r="C658" s="836" t="s">
        <v>628</v>
      </c>
      <c r="D658" s="864" t="s">
        <v>629</v>
      </c>
      <c r="E658" s="836" t="s">
        <v>4581</v>
      </c>
      <c r="F658" s="864" t="s">
        <v>4582</v>
      </c>
      <c r="G658" s="836" t="s">
        <v>4585</v>
      </c>
      <c r="H658" s="836" t="s">
        <v>4586</v>
      </c>
      <c r="I658" s="850">
        <v>0.30500000715255737</v>
      </c>
      <c r="J658" s="850">
        <v>3500</v>
      </c>
      <c r="K658" s="851">
        <v>1065</v>
      </c>
    </row>
    <row r="659" spans="1:11" ht="14.45" customHeight="1" x14ac:dyDescent="0.2">
      <c r="A659" s="832" t="s">
        <v>604</v>
      </c>
      <c r="B659" s="833" t="s">
        <v>605</v>
      </c>
      <c r="C659" s="836" t="s">
        <v>628</v>
      </c>
      <c r="D659" s="864" t="s">
        <v>629</v>
      </c>
      <c r="E659" s="836" t="s">
        <v>4581</v>
      </c>
      <c r="F659" s="864" t="s">
        <v>4582</v>
      </c>
      <c r="G659" s="836" t="s">
        <v>4894</v>
      </c>
      <c r="H659" s="836" t="s">
        <v>4895</v>
      </c>
      <c r="I659" s="850">
        <v>0.31000000238418579</v>
      </c>
      <c r="J659" s="850">
        <v>1000</v>
      </c>
      <c r="K659" s="851">
        <v>310</v>
      </c>
    </row>
    <row r="660" spans="1:11" ht="14.45" customHeight="1" x14ac:dyDescent="0.2">
      <c r="A660" s="832" t="s">
        <v>604</v>
      </c>
      <c r="B660" s="833" t="s">
        <v>605</v>
      </c>
      <c r="C660" s="836" t="s">
        <v>628</v>
      </c>
      <c r="D660" s="864" t="s">
        <v>629</v>
      </c>
      <c r="E660" s="836" t="s">
        <v>4581</v>
      </c>
      <c r="F660" s="864" t="s">
        <v>4582</v>
      </c>
      <c r="G660" s="836" t="s">
        <v>4591</v>
      </c>
      <c r="H660" s="836" t="s">
        <v>4753</v>
      </c>
      <c r="I660" s="850">
        <v>0.67750000953674316</v>
      </c>
      <c r="J660" s="850">
        <v>700</v>
      </c>
      <c r="K660" s="851">
        <v>475.11000061035156</v>
      </c>
    </row>
    <row r="661" spans="1:11" ht="14.45" customHeight="1" x14ac:dyDescent="0.2">
      <c r="A661" s="832" t="s">
        <v>604</v>
      </c>
      <c r="B661" s="833" t="s">
        <v>605</v>
      </c>
      <c r="C661" s="836" t="s">
        <v>628</v>
      </c>
      <c r="D661" s="864" t="s">
        <v>629</v>
      </c>
      <c r="E661" s="836" t="s">
        <v>4581</v>
      </c>
      <c r="F661" s="864" t="s">
        <v>4582</v>
      </c>
      <c r="G661" s="836" t="s">
        <v>4587</v>
      </c>
      <c r="H661" s="836" t="s">
        <v>4588</v>
      </c>
      <c r="I661" s="850">
        <v>0.54600001573562618</v>
      </c>
      <c r="J661" s="850">
        <v>3000</v>
      </c>
      <c r="K661" s="851">
        <v>1640</v>
      </c>
    </row>
    <row r="662" spans="1:11" ht="14.45" customHeight="1" x14ac:dyDescent="0.2">
      <c r="A662" s="832" t="s">
        <v>604</v>
      </c>
      <c r="B662" s="833" t="s">
        <v>605</v>
      </c>
      <c r="C662" s="836" t="s">
        <v>628</v>
      </c>
      <c r="D662" s="864" t="s">
        <v>629</v>
      </c>
      <c r="E662" s="836" t="s">
        <v>4581</v>
      </c>
      <c r="F662" s="864" t="s">
        <v>4582</v>
      </c>
      <c r="G662" s="836" t="s">
        <v>4896</v>
      </c>
      <c r="H662" s="836" t="s">
        <v>4897</v>
      </c>
      <c r="I662" s="850">
        <v>0.31000000238418579</v>
      </c>
      <c r="J662" s="850">
        <v>500</v>
      </c>
      <c r="K662" s="851">
        <v>155</v>
      </c>
    </row>
    <row r="663" spans="1:11" ht="14.45" customHeight="1" x14ac:dyDescent="0.2">
      <c r="A663" s="832" t="s">
        <v>604</v>
      </c>
      <c r="B663" s="833" t="s">
        <v>605</v>
      </c>
      <c r="C663" s="836" t="s">
        <v>628</v>
      </c>
      <c r="D663" s="864" t="s">
        <v>629</v>
      </c>
      <c r="E663" s="836" t="s">
        <v>4581</v>
      </c>
      <c r="F663" s="864" t="s">
        <v>4582</v>
      </c>
      <c r="G663" s="836" t="s">
        <v>4583</v>
      </c>
      <c r="H663" s="836" t="s">
        <v>4589</v>
      </c>
      <c r="I663" s="850">
        <v>0.30666667222976685</v>
      </c>
      <c r="J663" s="850">
        <v>1500</v>
      </c>
      <c r="K663" s="851">
        <v>460</v>
      </c>
    </row>
    <row r="664" spans="1:11" ht="14.45" customHeight="1" x14ac:dyDescent="0.2">
      <c r="A664" s="832" t="s">
        <v>604</v>
      </c>
      <c r="B664" s="833" t="s">
        <v>605</v>
      </c>
      <c r="C664" s="836" t="s">
        <v>628</v>
      </c>
      <c r="D664" s="864" t="s">
        <v>629</v>
      </c>
      <c r="E664" s="836" t="s">
        <v>4581</v>
      </c>
      <c r="F664" s="864" t="s">
        <v>4582</v>
      </c>
      <c r="G664" s="836" t="s">
        <v>4585</v>
      </c>
      <c r="H664" s="836" t="s">
        <v>4590</v>
      </c>
      <c r="I664" s="850">
        <v>0.30666667222976685</v>
      </c>
      <c r="J664" s="850">
        <v>3000</v>
      </c>
      <c r="K664" s="851">
        <v>920</v>
      </c>
    </row>
    <row r="665" spans="1:11" ht="14.45" customHeight="1" x14ac:dyDescent="0.2">
      <c r="A665" s="832" t="s">
        <v>604</v>
      </c>
      <c r="B665" s="833" t="s">
        <v>605</v>
      </c>
      <c r="C665" s="836" t="s">
        <v>628</v>
      </c>
      <c r="D665" s="864" t="s">
        <v>629</v>
      </c>
      <c r="E665" s="836" t="s">
        <v>4581</v>
      </c>
      <c r="F665" s="864" t="s">
        <v>4582</v>
      </c>
      <c r="G665" s="836" t="s">
        <v>4894</v>
      </c>
      <c r="H665" s="836" t="s">
        <v>4898</v>
      </c>
      <c r="I665" s="850">
        <v>0.30000001192092896</v>
      </c>
      <c r="J665" s="850">
        <v>500</v>
      </c>
      <c r="K665" s="851">
        <v>150</v>
      </c>
    </row>
    <row r="666" spans="1:11" ht="14.45" customHeight="1" x14ac:dyDescent="0.2">
      <c r="A666" s="832" t="s">
        <v>604</v>
      </c>
      <c r="B666" s="833" t="s">
        <v>605</v>
      </c>
      <c r="C666" s="836" t="s">
        <v>628</v>
      </c>
      <c r="D666" s="864" t="s">
        <v>629</v>
      </c>
      <c r="E666" s="836" t="s">
        <v>4581</v>
      </c>
      <c r="F666" s="864" t="s">
        <v>4582</v>
      </c>
      <c r="G666" s="836" t="s">
        <v>4591</v>
      </c>
      <c r="H666" s="836" t="s">
        <v>4592</v>
      </c>
      <c r="I666" s="850">
        <v>0.67666667699813843</v>
      </c>
      <c r="J666" s="850">
        <v>700</v>
      </c>
      <c r="K666" s="851">
        <v>473.98001098632813</v>
      </c>
    </row>
    <row r="667" spans="1:11" ht="14.45" customHeight="1" x14ac:dyDescent="0.2">
      <c r="A667" s="832" t="s">
        <v>604</v>
      </c>
      <c r="B667" s="833" t="s">
        <v>605</v>
      </c>
      <c r="C667" s="836" t="s">
        <v>628</v>
      </c>
      <c r="D667" s="864" t="s">
        <v>629</v>
      </c>
      <c r="E667" s="836" t="s">
        <v>4581</v>
      </c>
      <c r="F667" s="864" t="s">
        <v>4582</v>
      </c>
      <c r="G667" s="836" t="s">
        <v>4587</v>
      </c>
      <c r="H667" s="836" t="s">
        <v>4593</v>
      </c>
      <c r="I667" s="850">
        <v>0.54666668176651001</v>
      </c>
      <c r="J667" s="850">
        <v>3000</v>
      </c>
      <c r="K667" s="851">
        <v>1640</v>
      </c>
    </row>
    <row r="668" spans="1:11" ht="14.45" customHeight="1" x14ac:dyDescent="0.2">
      <c r="A668" s="832" t="s">
        <v>604</v>
      </c>
      <c r="B668" s="833" t="s">
        <v>605</v>
      </c>
      <c r="C668" s="836" t="s">
        <v>628</v>
      </c>
      <c r="D668" s="864" t="s">
        <v>629</v>
      </c>
      <c r="E668" s="836" t="s">
        <v>4581</v>
      </c>
      <c r="F668" s="864" t="s">
        <v>4582</v>
      </c>
      <c r="G668" s="836" t="s">
        <v>4899</v>
      </c>
      <c r="H668" s="836" t="s">
        <v>4900</v>
      </c>
      <c r="I668" s="850">
        <v>4.0100002288818359</v>
      </c>
      <c r="J668" s="850">
        <v>400</v>
      </c>
      <c r="K668" s="851">
        <v>1602.0400390625</v>
      </c>
    </row>
    <row r="669" spans="1:11" ht="14.45" customHeight="1" x14ac:dyDescent="0.2">
      <c r="A669" s="832" t="s">
        <v>604</v>
      </c>
      <c r="B669" s="833" t="s">
        <v>605</v>
      </c>
      <c r="C669" s="836" t="s">
        <v>628</v>
      </c>
      <c r="D669" s="864" t="s">
        <v>629</v>
      </c>
      <c r="E669" s="836" t="s">
        <v>4581</v>
      </c>
      <c r="F669" s="864" t="s">
        <v>4582</v>
      </c>
      <c r="G669" s="836" t="s">
        <v>4899</v>
      </c>
      <c r="H669" s="836" t="s">
        <v>4901</v>
      </c>
      <c r="I669" s="850">
        <v>4.0100002288818359</v>
      </c>
      <c r="J669" s="850">
        <v>300</v>
      </c>
      <c r="K669" s="851">
        <v>1201.530029296875</v>
      </c>
    </row>
    <row r="670" spans="1:11" ht="14.45" customHeight="1" x14ac:dyDescent="0.2">
      <c r="A670" s="832" t="s">
        <v>604</v>
      </c>
      <c r="B670" s="833" t="s">
        <v>605</v>
      </c>
      <c r="C670" s="836" t="s">
        <v>628</v>
      </c>
      <c r="D670" s="864" t="s">
        <v>629</v>
      </c>
      <c r="E670" s="836" t="s">
        <v>4599</v>
      </c>
      <c r="F670" s="864" t="s">
        <v>4600</v>
      </c>
      <c r="G670" s="836" t="s">
        <v>4601</v>
      </c>
      <c r="H670" s="836" t="s">
        <v>4602</v>
      </c>
      <c r="I670" s="850">
        <v>0.62999999523162842</v>
      </c>
      <c r="J670" s="850">
        <v>12000</v>
      </c>
      <c r="K670" s="851">
        <v>7560</v>
      </c>
    </row>
    <row r="671" spans="1:11" ht="14.45" customHeight="1" x14ac:dyDescent="0.2">
      <c r="A671" s="832" t="s">
        <v>604</v>
      </c>
      <c r="B671" s="833" t="s">
        <v>605</v>
      </c>
      <c r="C671" s="836" t="s">
        <v>628</v>
      </c>
      <c r="D671" s="864" t="s">
        <v>629</v>
      </c>
      <c r="E671" s="836" t="s">
        <v>4599</v>
      </c>
      <c r="F671" s="864" t="s">
        <v>4600</v>
      </c>
      <c r="G671" s="836" t="s">
        <v>4603</v>
      </c>
      <c r="H671" s="836" t="s">
        <v>4604</v>
      </c>
      <c r="I671" s="850">
        <v>0.62833333015441895</v>
      </c>
      <c r="J671" s="850">
        <v>14000</v>
      </c>
      <c r="K671" s="851">
        <v>8780</v>
      </c>
    </row>
    <row r="672" spans="1:11" ht="14.45" customHeight="1" x14ac:dyDescent="0.2">
      <c r="A672" s="832" t="s">
        <v>604</v>
      </c>
      <c r="B672" s="833" t="s">
        <v>605</v>
      </c>
      <c r="C672" s="836" t="s">
        <v>628</v>
      </c>
      <c r="D672" s="864" t="s">
        <v>629</v>
      </c>
      <c r="E672" s="836" t="s">
        <v>4599</v>
      </c>
      <c r="F672" s="864" t="s">
        <v>4600</v>
      </c>
      <c r="G672" s="836" t="s">
        <v>4754</v>
      </c>
      <c r="H672" s="836" t="s">
        <v>4755</v>
      </c>
      <c r="I672" s="850">
        <v>0.62999999523162842</v>
      </c>
      <c r="J672" s="850">
        <v>8000</v>
      </c>
      <c r="K672" s="851">
        <v>5040</v>
      </c>
    </row>
    <row r="673" spans="1:11" ht="14.45" customHeight="1" x14ac:dyDescent="0.2">
      <c r="A673" s="832" t="s">
        <v>604</v>
      </c>
      <c r="B673" s="833" t="s">
        <v>605</v>
      </c>
      <c r="C673" s="836" t="s">
        <v>628</v>
      </c>
      <c r="D673" s="864" t="s">
        <v>629</v>
      </c>
      <c r="E673" s="836" t="s">
        <v>4599</v>
      </c>
      <c r="F673" s="864" t="s">
        <v>4600</v>
      </c>
      <c r="G673" s="836" t="s">
        <v>4601</v>
      </c>
      <c r="H673" s="836" t="s">
        <v>4607</v>
      </c>
      <c r="I673" s="850">
        <v>0.62999999523162842</v>
      </c>
      <c r="J673" s="850">
        <v>20000</v>
      </c>
      <c r="K673" s="851">
        <v>12600</v>
      </c>
    </row>
    <row r="674" spans="1:11" ht="14.45" customHeight="1" x14ac:dyDescent="0.2">
      <c r="A674" s="832" t="s">
        <v>604</v>
      </c>
      <c r="B674" s="833" t="s">
        <v>605</v>
      </c>
      <c r="C674" s="836" t="s">
        <v>628</v>
      </c>
      <c r="D674" s="864" t="s">
        <v>629</v>
      </c>
      <c r="E674" s="836" t="s">
        <v>4599</v>
      </c>
      <c r="F674" s="864" t="s">
        <v>4600</v>
      </c>
      <c r="G674" s="836" t="s">
        <v>4603</v>
      </c>
      <c r="H674" s="836" t="s">
        <v>4608</v>
      </c>
      <c r="I674" s="850">
        <v>0.62999999523162842</v>
      </c>
      <c r="J674" s="850">
        <v>2000</v>
      </c>
      <c r="K674" s="851">
        <v>1260</v>
      </c>
    </row>
    <row r="675" spans="1:11" ht="14.45" customHeight="1" x14ac:dyDescent="0.2">
      <c r="A675" s="832" t="s">
        <v>604</v>
      </c>
      <c r="B675" s="833" t="s">
        <v>605</v>
      </c>
      <c r="C675" s="836" t="s">
        <v>628</v>
      </c>
      <c r="D675" s="864" t="s">
        <v>629</v>
      </c>
      <c r="E675" s="836" t="s">
        <v>4599</v>
      </c>
      <c r="F675" s="864" t="s">
        <v>4600</v>
      </c>
      <c r="G675" s="836" t="s">
        <v>4754</v>
      </c>
      <c r="H675" s="836" t="s">
        <v>4756</v>
      </c>
      <c r="I675" s="850">
        <v>0.62999999523162842</v>
      </c>
      <c r="J675" s="850">
        <v>200</v>
      </c>
      <c r="K675" s="851">
        <v>126</v>
      </c>
    </row>
    <row r="676" spans="1:11" ht="14.45" customHeight="1" x14ac:dyDescent="0.2">
      <c r="A676" s="832" t="s">
        <v>604</v>
      </c>
      <c r="B676" s="833" t="s">
        <v>605</v>
      </c>
      <c r="C676" s="836" t="s">
        <v>628</v>
      </c>
      <c r="D676" s="864" t="s">
        <v>629</v>
      </c>
      <c r="E676" s="836" t="s">
        <v>4902</v>
      </c>
      <c r="F676" s="864" t="s">
        <v>4903</v>
      </c>
      <c r="G676" s="836" t="s">
        <v>4904</v>
      </c>
      <c r="H676" s="836" t="s">
        <v>4905</v>
      </c>
      <c r="I676" s="850">
        <v>442.3900146484375</v>
      </c>
      <c r="J676" s="850">
        <v>10</v>
      </c>
      <c r="K676" s="851">
        <v>4423.89990234375</v>
      </c>
    </row>
    <row r="677" spans="1:11" ht="14.45" customHeight="1" x14ac:dyDescent="0.2">
      <c r="A677" s="832" t="s">
        <v>604</v>
      </c>
      <c r="B677" s="833" t="s">
        <v>605</v>
      </c>
      <c r="C677" s="836" t="s">
        <v>628</v>
      </c>
      <c r="D677" s="864" t="s">
        <v>629</v>
      </c>
      <c r="E677" s="836" t="s">
        <v>4902</v>
      </c>
      <c r="F677" s="864" t="s">
        <v>4903</v>
      </c>
      <c r="G677" s="836" t="s">
        <v>4906</v>
      </c>
      <c r="H677" s="836" t="s">
        <v>4907</v>
      </c>
      <c r="I677" s="850">
        <v>861.52001953125</v>
      </c>
      <c r="J677" s="850">
        <v>10</v>
      </c>
      <c r="K677" s="851">
        <v>8615.2001953125</v>
      </c>
    </row>
    <row r="678" spans="1:11" ht="14.45" customHeight="1" x14ac:dyDescent="0.2">
      <c r="A678" s="832" t="s">
        <v>604</v>
      </c>
      <c r="B678" s="833" t="s">
        <v>605</v>
      </c>
      <c r="C678" s="836" t="s">
        <v>631</v>
      </c>
      <c r="D678" s="864" t="s">
        <v>632</v>
      </c>
      <c r="E678" s="836" t="s">
        <v>4610</v>
      </c>
      <c r="F678" s="864" t="s">
        <v>4611</v>
      </c>
      <c r="G678" s="836" t="s">
        <v>4616</v>
      </c>
      <c r="H678" s="836" t="s">
        <v>4617</v>
      </c>
      <c r="I678" s="850">
        <v>141.58000183105469</v>
      </c>
      <c r="J678" s="850">
        <v>7</v>
      </c>
      <c r="K678" s="851">
        <v>991.05999755859375</v>
      </c>
    </row>
    <row r="679" spans="1:11" ht="14.45" customHeight="1" x14ac:dyDescent="0.2">
      <c r="A679" s="832" t="s">
        <v>604</v>
      </c>
      <c r="B679" s="833" t="s">
        <v>605</v>
      </c>
      <c r="C679" s="836" t="s">
        <v>631</v>
      </c>
      <c r="D679" s="864" t="s">
        <v>632</v>
      </c>
      <c r="E679" s="836" t="s">
        <v>4610</v>
      </c>
      <c r="F679" s="864" t="s">
        <v>4611</v>
      </c>
      <c r="G679" s="836" t="s">
        <v>4616</v>
      </c>
      <c r="H679" s="836" t="s">
        <v>4757</v>
      </c>
      <c r="I679" s="850">
        <v>156.89666748046875</v>
      </c>
      <c r="J679" s="850">
        <v>8</v>
      </c>
      <c r="K679" s="851">
        <v>1247.5099792480469</v>
      </c>
    </row>
    <row r="680" spans="1:11" ht="14.45" customHeight="1" x14ac:dyDescent="0.2">
      <c r="A680" s="832" t="s">
        <v>604</v>
      </c>
      <c r="B680" s="833" t="s">
        <v>605</v>
      </c>
      <c r="C680" s="836" t="s">
        <v>631</v>
      </c>
      <c r="D680" s="864" t="s">
        <v>632</v>
      </c>
      <c r="E680" s="836" t="s">
        <v>4908</v>
      </c>
      <c r="F680" s="864" t="s">
        <v>4909</v>
      </c>
      <c r="G680" s="836" t="s">
        <v>4910</v>
      </c>
      <c r="H680" s="836" t="s">
        <v>4911</v>
      </c>
      <c r="I680" s="850">
        <v>65.190000534057617</v>
      </c>
      <c r="J680" s="850">
        <v>20</v>
      </c>
      <c r="K680" s="851">
        <v>1303.7400512695313</v>
      </c>
    </row>
    <row r="681" spans="1:11" ht="14.45" customHeight="1" x14ac:dyDescent="0.2">
      <c r="A681" s="832" t="s">
        <v>604</v>
      </c>
      <c r="B681" s="833" t="s">
        <v>605</v>
      </c>
      <c r="C681" s="836" t="s">
        <v>631</v>
      </c>
      <c r="D681" s="864" t="s">
        <v>632</v>
      </c>
      <c r="E681" s="836" t="s">
        <v>4339</v>
      </c>
      <c r="F681" s="864" t="s">
        <v>4340</v>
      </c>
      <c r="G681" s="836" t="s">
        <v>4341</v>
      </c>
      <c r="H681" s="836" t="s">
        <v>4342</v>
      </c>
      <c r="I681" s="850">
        <v>4.1050000190734863</v>
      </c>
      <c r="J681" s="850">
        <v>400</v>
      </c>
      <c r="K681" s="851">
        <v>1642</v>
      </c>
    </row>
    <row r="682" spans="1:11" ht="14.45" customHeight="1" x14ac:dyDescent="0.2">
      <c r="A682" s="832" t="s">
        <v>604</v>
      </c>
      <c r="B682" s="833" t="s">
        <v>605</v>
      </c>
      <c r="C682" s="836" t="s">
        <v>631</v>
      </c>
      <c r="D682" s="864" t="s">
        <v>632</v>
      </c>
      <c r="E682" s="836" t="s">
        <v>4339</v>
      </c>
      <c r="F682" s="864" t="s">
        <v>4340</v>
      </c>
      <c r="G682" s="836" t="s">
        <v>4622</v>
      </c>
      <c r="H682" s="836" t="s">
        <v>4623</v>
      </c>
      <c r="I682" s="850">
        <v>9.0200004577636719</v>
      </c>
      <c r="J682" s="850">
        <v>200</v>
      </c>
      <c r="K682" s="851">
        <v>1804</v>
      </c>
    </row>
    <row r="683" spans="1:11" ht="14.45" customHeight="1" x14ac:dyDescent="0.2">
      <c r="A683" s="832" t="s">
        <v>604</v>
      </c>
      <c r="B683" s="833" t="s">
        <v>605</v>
      </c>
      <c r="C683" s="836" t="s">
        <v>631</v>
      </c>
      <c r="D683" s="864" t="s">
        <v>632</v>
      </c>
      <c r="E683" s="836" t="s">
        <v>4339</v>
      </c>
      <c r="F683" s="864" t="s">
        <v>4340</v>
      </c>
      <c r="G683" s="836" t="s">
        <v>4622</v>
      </c>
      <c r="H683" s="836" t="s">
        <v>4624</v>
      </c>
      <c r="I683" s="850">
        <v>9.0160003662109371</v>
      </c>
      <c r="J683" s="850">
        <v>500</v>
      </c>
      <c r="K683" s="851">
        <v>4508.3400268554688</v>
      </c>
    </row>
    <row r="684" spans="1:11" ht="14.45" customHeight="1" x14ac:dyDescent="0.2">
      <c r="A684" s="832" t="s">
        <v>604</v>
      </c>
      <c r="B684" s="833" t="s">
        <v>605</v>
      </c>
      <c r="C684" s="836" t="s">
        <v>631</v>
      </c>
      <c r="D684" s="864" t="s">
        <v>632</v>
      </c>
      <c r="E684" s="836" t="s">
        <v>4339</v>
      </c>
      <c r="F684" s="864" t="s">
        <v>4340</v>
      </c>
      <c r="G684" s="836" t="s">
        <v>4912</v>
      </c>
      <c r="H684" s="836" t="s">
        <v>4913</v>
      </c>
      <c r="I684" s="850">
        <v>13.039999961853027</v>
      </c>
      <c r="J684" s="850">
        <v>200</v>
      </c>
      <c r="K684" s="851">
        <v>2608</v>
      </c>
    </row>
    <row r="685" spans="1:11" ht="14.45" customHeight="1" x14ac:dyDescent="0.2">
      <c r="A685" s="832" t="s">
        <v>604</v>
      </c>
      <c r="B685" s="833" t="s">
        <v>605</v>
      </c>
      <c r="C685" s="836" t="s">
        <v>631</v>
      </c>
      <c r="D685" s="864" t="s">
        <v>632</v>
      </c>
      <c r="E685" s="836" t="s">
        <v>4339</v>
      </c>
      <c r="F685" s="864" t="s">
        <v>4340</v>
      </c>
      <c r="G685" s="836" t="s">
        <v>4625</v>
      </c>
      <c r="H685" s="836" t="s">
        <v>4627</v>
      </c>
      <c r="I685" s="850">
        <v>0.87999999523162842</v>
      </c>
      <c r="J685" s="850">
        <v>200</v>
      </c>
      <c r="K685" s="851">
        <v>176</v>
      </c>
    </row>
    <row r="686" spans="1:11" ht="14.45" customHeight="1" x14ac:dyDescent="0.2">
      <c r="A686" s="832" t="s">
        <v>604</v>
      </c>
      <c r="B686" s="833" t="s">
        <v>605</v>
      </c>
      <c r="C686" s="836" t="s">
        <v>631</v>
      </c>
      <c r="D686" s="864" t="s">
        <v>632</v>
      </c>
      <c r="E686" s="836" t="s">
        <v>4339</v>
      </c>
      <c r="F686" s="864" t="s">
        <v>4340</v>
      </c>
      <c r="G686" s="836" t="s">
        <v>4628</v>
      </c>
      <c r="H686" s="836" t="s">
        <v>4630</v>
      </c>
      <c r="I686" s="850">
        <v>3.0099999904632568</v>
      </c>
      <c r="J686" s="850">
        <v>220</v>
      </c>
      <c r="K686" s="851">
        <v>662.20001220703125</v>
      </c>
    </row>
    <row r="687" spans="1:11" ht="14.45" customHeight="1" x14ac:dyDescent="0.2">
      <c r="A687" s="832" t="s">
        <v>604</v>
      </c>
      <c r="B687" s="833" t="s">
        <v>605</v>
      </c>
      <c r="C687" s="836" t="s">
        <v>631</v>
      </c>
      <c r="D687" s="864" t="s">
        <v>632</v>
      </c>
      <c r="E687" s="836" t="s">
        <v>4339</v>
      </c>
      <c r="F687" s="864" t="s">
        <v>4340</v>
      </c>
      <c r="G687" s="836" t="s">
        <v>4914</v>
      </c>
      <c r="H687" s="836" t="s">
        <v>4915</v>
      </c>
      <c r="I687" s="850">
        <v>133.43332926432291</v>
      </c>
      <c r="J687" s="850">
        <v>70</v>
      </c>
      <c r="K687" s="851">
        <v>9416.369873046875</v>
      </c>
    </row>
    <row r="688" spans="1:11" ht="14.45" customHeight="1" x14ac:dyDescent="0.2">
      <c r="A688" s="832" t="s">
        <v>604</v>
      </c>
      <c r="B688" s="833" t="s">
        <v>605</v>
      </c>
      <c r="C688" s="836" t="s">
        <v>631</v>
      </c>
      <c r="D688" s="864" t="s">
        <v>632</v>
      </c>
      <c r="E688" s="836" t="s">
        <v>4339</v>
      </c>
      <c r="F688" s="864" t="s">
        <v>4340</v>
      </c>
      <c r="G688" s="836" t="s">
        <v>4345</v>
      </c>
      <c r="H688" s="836" t="s">
        <v>4346</v>
      </c>
      <c r="I688" s="850">
        <v>6.440000057220459</v>
      </c>
      <c r="J688" s="850">
        <v>500</v>
      </c>
      <c r="K688" s="851">
        <v>3220</v>
      </c>
    </row>
    <row r="689" spans="1:11" ht="14.45" customHeight="1" x14ac:dyDescent="0.2">
      <c r="A689" s="832" t="s">
        <v>604</v>
      </c>
      <c r="B689" s="833" t="s">
        <v>605</v>
      </c>
      <c r="C689" s="836" t="s">
        <v>631</v>
      </c>
      <c r="D689" s="864" t="s">
        <v>632</v>
      </c>
      <c r="E689" s="836" t="s">
        <v>4339</v>
      </c>
      <c r="F689" s="864" t="s">
        <v>4340</v>
      </c>
      <c r="G689" s="836" t="s">
        <v>4916</v>
      </c>
      <c r="H689" s="836" t="s">
        <v>4917</v>
      </c>
      <c r="I689" s="850">
        <v>790.8800048828125</v>
      </c>
      <c r="J689" s="850">
        <v>2</v>
      </c>
      <c r="K689" s="851">
        <v>1581.760009765625</v>
      </c>
    </row>
    <row r="690" spans="1:11" ht="14.45" customHeight="1" x14ac:dyDescent="0.2">
      <c r="A690" s="832" t="s">
        <v>604</v>
      </c>
      <c r="B690" s="833" t="s">
        <v>605</v>
      </c>
      <c r="C690" s="836" t="s">
        <v>631</v>
      </c>
      <c r="D690" s="864" t="s">
        <v>632</v>
      </c>
      <c r="E690" s="836" t="s">
        <v>4339</v>
      </c>
      <c r="F690" s="864" t="s">
        <v>4340</v>
      </c>
      <c r="G690" s="836" t="s">
        <v>4347</v>
      </c>
      <c r="H690" s="836" t="s">
        <v>4348</v>
      </c>
      <c r="I690" s="850">
        <v>355.35000610351563</v>
      </c>
      <c r="J690" s="850">
        <v>3</v>
      </c>
      <c r="K690" s="851">
        <v>1066.0500183105469</v>
      </c>
    </row>
    <row r="691" spans="1:11" ht="14.45" customHeight="1" x14ac:dyDescent="0.2">
      <c r="A691" s="832" t="s">
        <v>604</v>
      </c>
      <c r="B691" s="833" t="s">
        <v>605</v>
      </c>
      <c r="C691" s="836" t="s">
        <v>631</v>
      </c>
      <c r="D691" s="864" t="s">
        <v>632</v>
      </c>
      <c r="E691" s="836" t="s">
        <v>4339</v>
      </c>
      <c r="F691" s="864" t="s">
        <v>4340</v>
      </c>
      <c r="G691" s="836" t="s">
        <v>4918</v>
      </c>
      <c r="H691" s="836" t="s">
        <v>4919</v>
      </c>
      <c r="I691" s="850">
        <v>112.81999969482422</v>
      </c>
      <c r="J691" s="850">
        <v>5</v>
      </c>
      <c r="K691" s="851">
        <v>564.08001708984375</v>
      </c>
    </row>
    <row r="692" spans="1:11" ht="14.45" customHeight="1" x14ac:dyDescent="0.2">
      <c r="A692" s="832" t="s">
        <v>604</v>
      </c>
      <c r="B692" s="833" t="s">
        <v>605</v>
      </c>
      <c r="C692" s="836" t="s">
        <v>631</v>
      </c>
      <c r="D692" s="864" t="s">
        <v>632</v>
      </c>
      <c r="E692" s="836" t="s">
        <v>4339</v>
      </c>
      <c r="F692" s="864" t="s">
        <v>4340</v>
      </c>
      <c r="G692" s="836" t="s">
        <v>4920</v>
      </c>
      <c r="H692" s="836" t="s">
        <v>4921</v>
      </c>
      <c r="I692" s="850">
        <v>128</v>
      </c>
      <c r="J692" s="850">
        <v>10</v>
      </c>
      <c r="K692" s="851">
        <v>1279.949951171875</v>
      </c>
    </row>
    <row r="693" spans="1:11" ht="14.45" customHeight="1" x14ac:dyDescent="0.2">
      <c r="A693" s="832" t="s">
        <v>604</v>
      </c>
      <c r="B693" s="833" t="s">
        <v>605</v>
      </c>
      <c r="C693" s="836" t="s">
        <v>631</v>
      </c>
      <c r="D693" s="864" t="s">
        <v>632</v>
      </c>
      <c r="E693" s="836" t="s">
        <v>4339</v>
      </c>
      <c r="F693" s="864" t="s">
        <v>4340</v>
      </c>
      <c r="G693" s="836" t="s">
        <v>4368</v>
      </c>
      <c r="H693" s="836" t="s">
        <v>4922</v>
      </c>
      <c r="I693" s="850">
        <v>92</v>
      </c>
      <c r="J693" s="850">
        <v>10</v>
      </c>
      <c r="K693" s="851">
        <v>920</v>
      </c>
    </row>
    <row r="694" spans="1:11" ht="14.45" customHeight="1" x14ac:dyDescent="0.2">
      <c r="A694" s="832" t="s">
        <v>604</v>
      </c>
      <c r="B694" s="833" t="s">
        <v>605</v>
      </c>
      <c r="C694" s="836" t="s">
        <v>631</v>
      </c>
      <c r="D694" s="864" t="s">
        <v>632</v>
      </c>
      <c r="E694" s="836" t="s">
        <v>4339</v>
      </c>
      <c r="F694" s="864" t="s">
        <v>4340</v>
      </c>
      <c r="G694" s="836" t="s">
        <v>4361</v>
      </c>
      <c r="H694" s="836" t="s">
        <v>4637</v>
      </c>
      <c r="I694" s="850">
        <v>293.25</v>
      </c>
      <c r="J694" s="850">
        <v>20</v>
      </c>
      <c r="K694" s="851">
        <v>5865</v>
      </c>
    </row>
    <row r="695" spans="1:11" ht="14.45" customHeight="1" x14ac:dyDescent="0.2">
      <c r="A695" s="832" t="s">
        <v>604</v>
      </c>
      <c r="B695" s="833" t="s">
        <v>605</v>
      </c>
      <c r="C695" s="836" t="s">
        <v>631</v>
      </c>
      <c r="D695" s="864" t="s">
        <v>632</v>
      </c>
      <c r="E695" s="836" t="s">
        <v>4339</v>
      </c>
      <c r="F695" s="864" t="s">
        <v>4340</v>
      </c>
      <c r="G695" s="836" t="s">
        <v>4923</v>
      </c>
      <c r="H695" s="836" t="s">
        <v>4924</v>
      </c>
      <c r="I695" s="850">
        <v>283.01998901367188</v>
      </c>
      <c r="J695" s="850">
        <v>20</v>
      </c>
      <c r="K695" s="851">
        <v>5660.2998046875</v>
      </c>
    </row>
    <row r="696" spans="1:11" ht="14.45" customHeight="1" x14ac:dyDescent="0.2">
      <c r="A696" s="832" t="s">
        <v>604</v>
      </c>
      <c r="B696" s="833" t="s">
        <v>605</v>
      </c>
      <c r="C696" s="836" t="s">
        <v>631</v>
      </c>
      <c r="D696" s="864" t="s">
        <v>632</v>
      </c>
      <c r="E696" s="836" t="s">
        <v>4339</v>
      </c>
      <c r="F696" s="864" t="s">
        <v>4340</v>
      </c>
      <c r="G696" s="836" t="s">
        <v>4359</v>
      </c>
      <c r="H696" s="836" t="s">
        <v>4360</v>
      </c>
      <c r="I696" s="850">
        <v>38.094999313354492</v>
      </c>
      <c r="J696" s="850">
        <v>180</v>
      </c>
      <c r="K696" s="851">
        <v>6857.02978515625</v>
      </c>
    </row>
    <row r="697" spans="1:11" ht="14.45" customHeight="1" x14ac:dyDescent="0.2">
      <c r="A697" s="832" t="s">
        <v>604</v>
      </c>
      <c r="B697" s="833" t="s">
        <v>605</v>
      </c>
      <c r="C697" s="836" t="s">
        <v>631</v>
      </c>
      <c r="D697" s="864" t="s">
        <v>632</v>
      </c>
      <c r="E697" s="836" t="s">
        <v>4339</v>
      </c>
      <c r="F697" s="864" t="s">
        <v>4340</v>
      </c>
      <c r="G697" s="836" t="s">
        <v>4640</v>
      </c>
      <c r="H697" s="836" t="s">
        <v>4641</v>
      </c>
      <c r="I697" s="850">
        <v>139.16999816894531</v>
      </c>
      <c r="J697" s="850">
        <v>2</v>
      </c>
      <c r="K697" s="851">
        <v>278.33999633789063</v>
      </c>
    </row>
    <row r="698" spans="1:11" ht="14.45" customHeight="1" x14ac:dyDescent="0.2">
      <c r="A698" s="832" t="s">
        <v>604</v>
      </c>
      <c r="B698" s="833" t="s">
        <v>605</v>
      </c>
      <c r="C698" s="836" t="s">
        <v>631</v>
      </c>
      <c r="D698" s="864" t="s">
        <v>632</v>
      </c>
      <c r="E698" s="836" t="s">
        <v>4339</v>
      </c>
      <c r="F698" s="864" t="s">
        <v>4340</v>
      </c>
      <c r="G698" s="836" t="s">
        <v>4644</v>
      </c>
      <c r="H698" s="836" t="s">
        <v>4645</v>
      </c>
      <c r="I698" s="850">
        <v>309.35000610351563</v>
      </c>
      <c r="J698" s="850">
        <v>3</v>
      </c>
      <c r="K698" s="851">
        <v>928.05001831054688</v>
      </c>
    </row>
    <row r="699" spans="1:11" ht="14.45" customHeight="1" x14ac:dyDescent="0.2">
      <c r="A699" s="832" t="s">
        <v>604</v>
      </c>
      <c r="B699" s="833" t="s">
        <v>605</v>
      </c>
      <c r="C699" s="836" t="s">
        <v>631</v>
      </c>
      <c r="D699" s="864" t="s">
        <v>632</v>
      </c>
      <c r="E699" s="836" t="s">
        <v>4339</v>
      </c>
      <c r="F699" s="864" t="s">
        <v>4340</v>
      </c>
      <c r="G699" s="836" t="s">
        <v>4920</v>
      </c>
      <c r="H699" s="836" t="s">
        <v>4925</v>
      </c>
      <c r="I699" s="850">
        <v>106.70500183105469</v>
      </c>
      <c r="J699" s="850">
        <v>20</v>
      </c>
      <c r="K699" s="851">
        <v>1921.1500244140625</v>
      </c>
    </row>
    <row r="700" spans="1:11" ht="14.45" customHeight="1" x14ac:dyDescent="0.2">
      <c r="A700" s="832" t="s">
        <v>604</v>
      </c>
      <c r="B700" s="833" t="s">
        <v>605</v>
      </c>
      <c r="C700" s="836" t="s">
        <v>631</v>
      </c>
      <c r="D700" s="864" t="s">
        <v>632</v>
      </c>
      <c r="E700" s="836" t="s">
        <v>4339</v>
      </c>
      <c r="F700" s="864" t="s">
        <v>4340</v>
      </c>
      <c r="G700" s="836" t="s">
        <v>4368</v>
      </c>
      <c r="H700" s="836" t="s">
        <v>4926</v>
      </c>
      <c r="I700" s="850">
        <v>92</v>
      </c>
      <c r="J700" s="850">
        <v>25</v>
      </c>
      <c r="K700" s="851">
        <v>2300</v>
      </c>
    </row>
    <row r="701" spans="1:11" ht="14.45" customHeight="1" x14ac:dyDescent="0.2">
      <c r="A701" s="832" t="s">
        <v>604</v>
      </c>
      <c r="B701" s="833" t="s">
        <v>605</v>
      </c>
      <c r="C701" s="836" t="s">
        <v>631</v>
      </c>
      <c r="D701" s="864" t="s">
        <v>632</v>
      </c>
      <c r="E701" s="836" t="s">
        <v>4339</v>
      </c>
      <c r="F701" s="864" t="s">
        <v>4340</v>
      </c>
      <c r="G701" s="836" t="s">
        <v>4361</v>
      </c>
      <c r="H701" s="836" t="s">
        <v>4362</v>
      </c>
      <c r="I701" s="850">
        <v>293.25</v>
      </c>
      <c r="J701" s="850">
        <v>55</v>
      </c>
      <c r="K701" s="851">
        <v>16128.75</v>
      </c>
    </row>
    <row r="702" spans="1:11" ht="14.45" customHeight="1" x14ac:dyDescent="0.2">
      <c r="A702" s="832" t="s">
        <v>604</v>
      </c>
      <c r="B702" s="833" t="s">
        <v>605</v>
      </c>
      <c r="C702" s="836" t="s">
        <v>631</v>
      </c>
      <c r="D702" s="864" t="s">
        <v>632</v>
      </c>
      <c r="E702" s="836" t="s">
        <v>4339</v>
      </c>
      <c r="F702" s="864" t="s">
        <v>4340</v>
      </c>
      <c r="G702" s="836" t="s">
        <v>4923</v>
      </c>
      <c r="H702" s="836" t="s">
        <v>4927</v>
      </c>
      <c r="I702" s="850">
        <v>283.01998901367188</v>
      </c>
      <c r="J702" s="850">
        <v>20</v>
      </c>
      <c r="K702" s="851">
        <v>5660.2998046875</v>
      </c>
    </row>
    <row r="703" spans="1:11" ht="14.45" customHeight="1" x14ac:dyDescent="0.2">
      <c r="A703" s="832" t="s">
        <v>604</v>
      </c>
      <c r="B703" s="833" t="s">
        <v>605</v>
      </c>
      <c r="C703" s="836" t="s">
        <v>631</v>
      </c>
      <c r="D703" s="864" t="s">
        <v>632</v>
      </c>
      <c r="E703" s="836" t="s">
        <v>4339</v>
      </c>
      <c r="F703" s="864" t="s">
        <v>4340</v>
      </c>
      <c r="G703" s="836" t="s">
        <v>4914</v>
      </c>
      <c r="H703" s="836" t="s">
        <v>4928</v>
      </c>
      <c r="I703" s="850">
        <v>108.95333353678386</v>
      </c>
      <c r="J703" s="850">
        <v>100</v>
      </c>
      <c r="K703" s="851">
        <v>12384.899963378906</v>
      </c>
    </row>
    <row r="704" spans="1:11" ht="14.45" customHeight="1" x14ac:dyDescent="0.2">
      <c r="A704" s="832" t="s">
        <v>604</v>
      </c>
      <c r="B704" s="833" t="s">
        <v>605</v>
      </c>
      <c r="C704" s="836" t="s">
        <v>631</v>
      </c>
      <c r="D704" s="864" t="s">
        <v>632</v>
      </c>
      <c r="E704" s="836" t="s">
        <v>4339</v>
      </c>
      <c r="F704" s="864" t="s">
        <v>4340</v>
      </c>
      <c r="G704" s="836" t="s">
        <v>4345</v>
      </c>
      <c r="H704" s="836" t="s">
        <v>4366</v>
      </c>
      <c r="I704" s="850">
        <v>6.440000057220459</v>
      </c>
      <c r="J704" s="850">
        <v>300</v>
      </c>
      <c r="K704" s="851">
        <v>1932</v>
      </c>
    </row>
    <row r="705" spans="1:11" ht="14.45" customHeight="1" x14ac:dyDescent="0.2">
      <c r="A705" s="832" t="s">
        <v>604</v>
      </c>
      <c r="B705" s="833" t="s">
        <v>605</v>
      </c>
      <c r="C705" s="836" t="s">
        <v>631</v>
      </c>
      <c r="D705" s="864" t="s">
        <v>632</v>
      </c>
      <c r="E705" s="836" t="s">
        <v>4339</v>
      </c>
      <c r="F705" s="864" t="s">
        <v>4340</v>
      </c>
      <c r="G705" s="836" t="s">
        <v>4347</v>
      </c>
      <c r="H705" s="836" t="s">
        <v>4650</v>
      </c>
      <c r="I705" s="850">
        <v>355.35000610351563</v>
      </c>
      <c r="J705" s="850">
        <v>1</v>
      </c>
      <c r="K705" s="851">
        <v>355.35000610351563</v>
      </c>
    </row>
    <row r="706" spans="1:11" ht="14.45" customHeight="1" x14ac:dyDescent="0.2">
      <c r="A706" s="832" t="s">
        <v>604</v>
      </c>
      <c r="B706" s="833" t="s">
        <v>605</v>
      </c>
      <c r="C706" s="836" t="s">
        <v>631</v>
      </c>
      <c r="D706" s="864" t="s">
        <v>632</v>
      </c>
      <c r="E706" s="836" t="s">
        <v>4339</v>
      </c>
      <c r="F706" s="864" t="s">
        <v>4340</v>
      </c>
      <c r="G706" s="836" t="s">
        <v>4763</v>
      </c>
      <c r="H706" s="836" t="s">
        <v>4781</v>
      </c>
      <c r="I706" s="850">
        <v>22.144999504089355</v>
      </c>
      <c r="J706" s="850">
        <v>50</v>
      </c>
      <c r="K706" s="851">
        <v>1107.2000122070313</v>
      </c>
    </row>
    <row r="707" spans="1:11" ht="14.45" customHeight="1" x14ac:dyDescent="0.2">
      <c r="A707" s="832" t="s">
        <v>604</v>
      </c>
      <c r="B707" s="833" t="s">
        <v>605</v>
      </c>
      <c r="C707" s="836" t="s">
        <v>631</v>
      </c>
      <c r="D707" s="864" t="s">
        <v>632</v>
      </c>
      <c r="E707" s="836" t="s">
        <v>4339</v>
      </c>
      <c r="F707" s="864" t="s">
        <v>4340</v>
      </c>
      <c r="G707" s="836" t="s">
        <v>4920</v>
      </c>
      <c r="H707" s="836" t="s">
        <v>4929</v>
      </c>
      <c r="I707" s="850">
        <v>106.70500183105469</v>
      </c>
      <c r="J707" s="850">
        <v>20</v>
      </c>
      <c r="K707" s="851">
        <v>1921.0799560546875</v>
      </c>
    </row>
    <row r="708" spans="1:11" ht="14.45" customHeight="1" x14ac:dyDescent="0.2">
      <c r="A708" s="832" t="s">
        <v>604</v>
      </c>
      <c r="B708" s="833" t="s">
        <v>605</v>
      </c>
      <c r="C708" s="836" t="s">
        <v>631</v>
      </c>
      <c r="D708" s="864" t="s">
        <v>632</v>
      </c>
      <c r="E708" s="836" t="s">
        <v>4339</v>
      </c>
      <c r="F708" s="864" t="s">
        <v>4340</v>
      </c>
      <c r="G708" s="836" t="s">
        <v>4368</v>
      </c>
      <c r="H708" s="836" t="s">
        <v>4369</v>
      </c>
      <c r="I708" s="850">
        <v>92</v>
      </c>
      <c r="J708" s="850">
        <v>15</v>
      </c>
      <c r="K708" s="851">
        <v>1380</v>
      </c>
    </row>
    <row r="709" spans="1:11" ht="14.45" customHeight="1" x14ac:dyDescent="0.2">
      <c r="A709" s="832" t="s">
        <v>604</v>
      </c>
      <c r="B709" s="833" t="s">
        <v>605</v>
      </c>
      <c r="C709" s="836" t="s">
        <v>631</v>
      </c>
      <c r="D709" s="864" t="s">
        <v>632</v>
      </c>
      <c r="E709" s="836" t="s">
        <v>4339</v>
      </c>
      <c r="F709" s="864" t="s">
        <v>4340</v>
      </c>
      <c r="G709" s="836" t="s">
        <v>4353</v>
      </c>
      <c r="H709" s="836" t="s">
        <v>4371</v>
      </c>
      <c r="I709" s="850">
        <v>214.74000549316406</v>
      </c>
      <c r="J709" s="850">
        <v>36</v>
      </c>
      <c r="K709" s="851">
        <v>7730.759765625</v>
      </c>
    </row>
    <row r="710" spans="1:11" ht="14.45" customHeight="1" x14ac:dyDescent="0.2">
      <c r="A710" s="832" t="s">
        <v>604</v>
      </c>
      <c r="B710" s="833" t="s">
        <v>605</v>
      </c>
      <c r="C710" s="836" t="s">
        <v>631</v>
      </c>
      <c r="D710" s="864" t="s">
        <v>632</v>
      </c>
      <c r="E710" s="836" t="s">
        <v>4339</v>
      </c>
      <c r="F710" s="864" t="s">
        <v>4340</v>
      </c>
      <c r="G710" s="836" t="s">
        <v>4359</v>
      </c>
      <c r="H710" s="836" t="s">
        <v>4373</v>
      </c>
      <c r="I710" s="850">
        <v>38.090000152587891</v>
      </c>
      <c r="J710" s="850">
        <v>120</v>
      </c>
      <c r="K710" s="851">
        <v>4571.25</v>
      </c>
    </row>
    <row r="711" spans="1:11" ht="14.45" customHeight="1" x14ac:dyDescent="0.2">
      <c r="A711" s="832" t="s">
        <v>604</v>
      </c>
      <c r="B711" s="833" t="s">
        <v>605</v>
      </c>
      <c r="C711" s="836" t="s">
        <v>631</v>
      </c>
      <c r="D711" s="864" t="s">
        <v>632</v>
      </c>
      <c r="E711" s="836" t="s">
        <v>4339</v>
      </c>
      <c r="F711" s="864" t="s">
        <v>4340</v>
      </c>
      <c r="G711" s="836" t="s">
        <v>4640</v>
      </c>
      <c r="H711" s="836" t="s">
        <v>4654</v>
      </c>
      <c r="I711" s="850">
        <v>139.16999816894531</v>
      </c>
      <c r="J711" s="850">
        <v>3</v>
      </c>
      <c r="K711" s="851">
        <v>417.510009765625</v>
      </c>
    </row>
    <row r="712" spans="1:11" ht="14.45" customHeight="1" x14ac:dyDescent="0.2">
      <c r="A712" s="832" t="s">
        <v>604</v>
      </c>
      <c r="B712" s="833" t="s">
        <v>605</v>
      </c>
      <c r="C712" s="836" t="s">
        <v>631</v>
      </c>
      <c r="D712" s="864" t="s">
        <v>632</v>
      </c>
      <c r="E712" s="836" t="s">
        <v>4339</v>
      </c>
      <c r="F712" s="864" t="s">
        <v>4340</v>
      </c>
      <c r="G712" s="836" t="s">
        <v>4644</v>
      </c>
      <c r="H712" s="836" t="s">
        <v>4656</v>
      </c>
      <c r="I712" s="850">
        <v>309.35000610351563</v>
      </c>
      <c r="J712" s="850">
        <v>1</v>
      </c>
      <c r="K712" s="851">
        <v>309.35000610351563</v>
      </c>
    </row>
    <row r="713" spans="1:11" ht="14.45" customHeight="1" x14ac:dyDescent="0.2">
      <c r="A713" s="832" t="s">
        <v>604</v>
      </c>
      <c r="B713" s="833" t="s">
        <v>605</v>
      </c>
      <c r="C713" s="836" t="s">
        <v>631</v>
      </c>
      <c r="D713" s="864" t="s">
        <v>632</v>
      </c>
      <c r="E713" s="836" t="s">
        <v>4339</v>
      </c>
      <c r="F713" s="864" t="s">
        <v>4340</v>
      </c>
      <c r="G713" s="836" t="s">
        <v>4930</v>
      </c>
      <c r="H713" s="836" t="s">
        <v>4931</v>
      </c>
      <c r="I713" s="850">
        <v>83.379997253417969</v>
      </c>
      <c r="J713" s="850">
        <v>30</v>
      </c>
      <c r="K713" s="851">
        <v>2501.25</v>
      </c>
    </row>
    <row r="714" spans="1:11" ht="14.45" customHeight="1" x14ac:dyDescent="0.2">
      <c r="A714" s="832" t="s">
        <v>604</v>
      </c>
      <c r="B714" s="833" t="s">
        <v>605</v>
      </c>
      <c r="C714" s="836" t="s">
        <v>631</v>
      </c>
      <c r="D714" s="864" t="s">
        <v>632</v>
      </c>
      <c r="E714" s="836" t="s">
        <v>4339</v>
      </c>
      <c r="F714" s="864" t="s">
        <v>4340</v>
      </c>
      <c r="G714" s="836" t="s">
        <v>4374</v>
      </c>
      <c r="H714" s="836" t="s">
        <v>4375</v>
      </c>
      <c r="I714" s="850">
        <v>0.85000002384185791</v>
      </c>
      <c r="J714" s="850">
        <v>100</v>
      </c>
      <c r="K714" s="851">
        <v>85</v>
      </c>
    </row>
    <row r="715" spans="1:11" ht="14.45" customHeight="1" x14ac:dyDescent="0.2">
      <c r="A715" s="832" t="s">
        <v>604</v>
      </c>
      <c r="B715" s="833" t="s">
        <v>605</v>
      </c>
      <c r="C715" s="836" t="s">
        <v>631</v>
      </c>
      <c r="D715" s="864" t="s">
        <v>632</v>
      </c>
      <c r="E715" s="836" t="s">
        <v>4339</v>
      </c>
      <c r="F715" s="864" t="s">
        <v>4340</v>
      </c>
      <c r="G715" s="836" t="s">
        <v>4376</v>
      </c>
      <c r="H715" s="836" t="s">
        <v>4377</v>
      </c>
      <c r="I715" s="850">
        <v>1.5166666507720947</v>
      </c>
      <c r="J715" s="850">
        <v>350</v>
      </c>
      <c r="K715" s="851">
        <v>530</v>
      </c>
    </row>
    <row r="716" spans="1:11" ht="14.45" customHeight="1" x14ac:dyDescent="0.2">
      <c r="A716" s="832" t="s">
        <v>604</v>
      </c>
      <c r="B716" s="833" t="s">
        <v>605</v>
      </c>
      <c r="C716" s="836" t="s">
        <v>631</v>
      </c>
      <c r="D716" s="864" t="s">
        <v>632</v>
      </c>
      <c r="E716" s="836" t="s">
        <v>4339</v>
      </c>
      <c r="F716" s="864" t="s">
        <v>4340</v>
      </c>
      <c r="G716" s="836" t="s">
        <v>4660</v>
      </c>
      <c r="H716" s="836" t="s">
        <v>4661</v>
      </c>
      <c r="I716" s="850">
        <v>2.0699999332427979</v>
      </c>
      <c r="J716" s="850">
        <v>101</v>
      </c>
      <c r="K716" s="851">
        <v>209.0699999332428</v>
      </c>
    </row>
    <row r="717" spans="1:11" ht="14.45" customHeight="1" x14ac:dyDescent="0.2">
      <c r="A717" s="832" t="s">
        <v>604</v>
      </c>
      <c r="B717" s="833" t="s">
        <v>605</v>
      </c>
      <c r="C717" s="836" t="s">
        <v>631</v>
      </c>
      <c r="D717" s="864" t="s">
        <v>632</v>
      </c>
      <c r="E717" s="836" t="s">
        <v>4339</v>
      </c>
      <c r="F717" s="864" t="s">
        <v>4340</v>
      </c>
      <c r="G717" s="836" t="s">
        <v>4793</v>
      </c>
      <c r="H717" s="836" t="s">
        <v>4794</v>
      </c>
      <c r="I717" s="850">
        <v>61.208333333333336</v>
      </c>
      <c r="J717" s="850">
        <v>39</v>
      </c>
      <c r="K717" s="851">
        <v>2387.1000061035156</v>
      </c>
    </row>
    <row r="718" spans="1:11" ht="14.45" customHeight="1" x14ac:dyDescent="0.2">
      <c r="A718" s="832" t="s">
        <v>604</v>
      </c>
      <c r="B718" s="833" t="s">
        <v>605</v>
      </c>
      <c r="C718" s="836" t="s">
        <v>631</v>
      </c>
      <c r="D718" s="864" t="s">
        <v>632</v>
      </c>
      <c r="E718" s="836" t="s">
        <v>4339</v>
      </c>
      <c r="F718" s="864" t="s">
        <v>4340</v>
      </c>
      <c r="G718" s="836" t="s">
        <v>4378</v>
      </c>
      <c r="H718" s="836" t="s">
        <v>4379</v>
      </c>
      <c r="I718" s="850">
        <v>13.079999923706055</v>
      </c>
      <c r="J718" s="850">
        <v>24</v>
      </c>
      <c r="K718" s="851">
        <v>313.92001342773438</v>
      </c>
    </row>
    <row r="719" spans="1:11" ht="14.45" customHeight="1" x14ac:dyDescent="0.2">
      <c r="A719" s="832" t="s">
        <v>604</v>
      </c>
      <c r="B719" s="833" t="s">
        <v>605</v>
      </c>
      <c r="C719" s="836" t="s">
        <v>631</v>
      </c>
      <c r="D719" s="864" t="s">
        <v>632</v>
      </c>
      <c r="E719" s="836" t="s">
        <v>4339</v>
      </c>
      <c r="F719" s="864" t="s">
        <v>4340</v>
      </c>
      <c r="G719" s="836" t="s">
        <v>4374</v>
      </c>
      <c r="H719" s="836" t="s">
        <v>4380</v>
      </c>
      <c r="I719" s="850">
        <v>0.85333335399627686</v>
      </c>
      <c r="J719" s="850">
        <v>500</v>
      </c>
      <c r="K719" s="851">
        <v>427</v>
      </c>
    </row>
    <row r="720" spans="1:11" ht="14.45" customHeight="1" x14ac:dyDescent="0.2">
      <c r="A720" s="832" t="s">
        <v>604</v>
      </c>
      <c r="B720" s="833" t="s">
        <v>605</v>
      </c>
      <c r="C720" s="836" t="s">
        <v>631</v>
      </c>
      <c r="D720" s="864" t="s">
        <v>632</v>
      </c>
      <c r="E720" s="836" t="s">
        <v>4339</v>
      </c>
      <c r="F720" s="864" t="s">
        <v>4340</v>
      </c>
      <c r="G720" s="836" t="s">
        <v>4376</v>
      </c>
      <c r="H720" s="836" t="s">
        <v>4381</v>
      </c>
      <c r="I720" s="850">
        <v>1.5099999904632568</v>
      </c>
      <c r="J720" s="850">
        <v>150</v>
      </c>
      <c r="K720" s="851">
        <v>226.5</v>
      </c>
    </row>
    <row r="721" spans="1:11" ht="14.45" customHeight="1" x14ac:dyDescent="0.2">
      <c r="A721" s="832" t="s">
        <v>604</v>
      </c>
      <c r="B721" s="833" t="s">
        <v>605</v>
      </c>
      <c r="C721" s="836" t="s">
        <v>631</v>
      </c>
      <c r="D721" s="864" t="s">
        <v>632</v>
      </c>
      <c r="E721" s="836" t="s">
        <v>4339</v>
      </c>
      <c r="F721" s="864" t="s">
        <v>4340</v>
      </c>
      <c r="G721" s="836" t="s">
        <v>4660</v>
      </c>
      <c r="H721" s="836" t="s">
        <v>4671</v>
      </c>
      <c r="I721" s="850">
        <v>2.059999942779541</v>
      </c>
      <c r="J721" s="850">
        <v>200</v>
      </c>
      <c r="K721" s="851">
        <v>412</v>
      </c>
    </row>
    <row r="722" spans="1:11" ht="14.45" customHeight="1" x14ac:dyDescent="0.2">
      <c r="A722" s="832" t="s">
        <v>604</v>
      </c>
      <c r="B722" s="833" t="s">
        <v>605</v>
      </c>
      <c r="C722" s="836" t="s">
        <v>631</v>
      </c>
      <c r="D722" s="864" t="s">
        <v>632</v>
      </c>
      <c r="E722" s="836" t="s">
        <v>4339</v>
      </c>
      <c r="F722" s="864" t="s">
        <v>4340</v>
      </c>
      <c r="G722" s="836" t="s">
        <v>4791</v>
      </c>
      <c r="H722" s="836" t="s">
        <v>4800</v>
      </c>
      <c r="I722" s="850">
        <v>46</v>
      </c>
      <c r="J722" s="850">
        <v>20</v>
      </c>
      <c r="K722" s="851">
        <v>920</v>
      </c>
    </row>
    <row r="723" spans="1:11" ht="14.45" customHeight="1" x14ac:dyDescent="0.2">
      <c r="A723" s="832" t="s">
        <v>604</v>
      </c>
      <c r="B723" s="833" t="s">
        <v>605</v>
      </c>
      <c r="C723" s="836" t="s">
        <v>631</v>
      </c>
      <c r="D723" s="864" t="s">
        <v>632</v>
      </c>
      <c r="E723" s="836" t="s">
        <v>4339</v>
      </c>
      <c r="F723" s="864" t="s">
        <v>4340</v>
      </c>
      <c r="G723" s="836" t="s">
        <v>4793</v>
      </c>
      <c r="H723" s="836" t="s">
        <v>4932</v>
      </c>
      <c r="I723" s="850">
        <v>61.209999084472656</v>
      </c>
      <c r="J723" s="850">
        <v>12</v>
      </c>
      <c r="K723" s="851">
        <v>734.50997924804688</v>
      </c>
    </row>
    <row r="724" spans="1:11" ht="14.45" customHeight="1" x14ac:dyDescent="0.2">
      <c r="A724" s="832" t="s">
        <v>604</v>
      </c>
      <c r="B724" s="833" t="s">
        <v>605</v>
      </c>
      <c r="C724" s="836" t="s">
        <v>631</v>
      </c>
      <c r="D724" s="864" t="s">
        <v>632</v>
      </c>
      <c r="E724" s="836" t="s">
        <v>4339</v>
      </c>
      <c r="F724" s="864" t="s">
        <v>4340</v>
      </c>
      <c r="G724" s="836" t="s">
        <v>4378</v>
      </c>
      <c r="H724" s="836" t="s">
        <v>4384</v>
      </c>
      <c r="I724" s="850">
        <v>13.081666628519693</v>
      </c>
      <c r="J724" s="850">
        <v>288</v>
      </c>
      <c r="K724" s="851">
        <v>3767.5201416015625</v>
      </c>
    </row>
    <row r="725" spans="1:11" ht="14.45" customHeight="1" x14ac:dyDescent="0.2">
      <c r="A725" s="832" t="s">
        <v>604</v>
      </c>
      <c r="B725" s="833" t="s">
        <v>605</v>
      </c>
      <c r="C725" s="836" t="s">
        <v>631</v>
      </c>
      <c r="D725" s="864" t="s">
        <v>632</v>
      </c>
      <c r="E725" s="836" t="s">
        <v>4339</v>
      </c>
      <c r="F725" s="864" t="s">
        <v>4340</v>
      </c>
      <c r="G725" s="836" t="s">
        <v>4385</v>
      </c>
      <c r="H725" s="836" t="s">
        <v>4386</v>
      </c>
      <c r="I725" s="850">
        <v>10.521667003631592</v>
      </c>
      <c r="J725" s="850">
        <v>1800</v>
      </c>
      <c r="K725" s="851">
        <v>18939.19970703125</v>
      </c>
    </row>
    <row r="726" spans="1:11" ht="14.45" customHeight="1" x14ac:dyDescent="0.2">
      <c r="A726" s="832" t="s">
        <v>604</v>
      </c>
      <c r="B726" s="833" t="s">
        <v>605</v>
      </c>
      <c r="C726" s="836" t="s">
        <v>631</v>
      </c>
      <c r="D726" s="864" t="s">
        <v>632</v>
      </c>
      <c r="E726" s="836" t="s">
        <v>4339</v>
      </c>
      <c r="F726" s="864" t="s">
        <v>4340</v>
      </c>
      <c r="G726" s="836" t="s">
        <v>4385</v>
      </c>
      <c r="H726" s="836" t="s">
        <v>4387</v>
      </c>
      <c r="I726" s="850">
        <v>10.526666641235352</v>
      </c>
      <c r="J726" s="850">
        <v>2140</v>
      </c>
      <c r="K726" s="851">
        <v>22527</v>
      </c>
    </row>
    <row r="727" spans="1:11" ht="14.45" customHeight="1" x14ac:dyDescent="0.2">
      <c r="A727" s="832" t="s">
        <v>604</v>
      </c>
      <c r="B727" s="833" t="s">
        <v>605</v>
      </c>
      <c r="C727" s="836" t="s">
        <v>631</v>
      </c>
      <c r="D727" s="864" t="s">
        <v>632</v>
      </c>
      <c r="E727" s="836" t="s">
        <v>4339</v>
      </c>
      <c r="F727" s="864" t="s">
        <v>4340</v>
      </c>
      <c r="G727" s="836" t="s">
        <v>4390</v>
      </c>
      <c r="H727" s="836" t="s">
        <v>4391</v>
      </c>
      <c r="I727" s="850">
        <v>3.2599999904632568</v>
      </c>
      <c r="J727" s="850">
        <v>40</v>
      </c>
      <c r="K727" s="851">
        <v>130.39999389648438</v>
      </c>
    </row>
    <row r="728" spans="1:11" ht="14.45" customHeight="1" x14ac:dyDescent="0.2">
      <c r="A728" s="832" t="s">
        <v>604</v>
      </c>
      <c r="B728" s="833" t="s">
        <v>605</v>
      </c>
      <c r="C728" s="836" t="s">
        <v>631</v>
      </c>
      <c r="D728" s="864" t="s">
        <v>632</v>
      </c>
      <c r="E728" s="836" t="s">
        <v>4339</v>
      </c>
      <c r="F728" s="864" t="s">
        <v>4340</v>
      </c>
      <c r="G728" s="836" t="s">
        <v>4392</v>
      </c>
      <c r="H728" s="836" t="s">
        <v>4393</v>
      </c>
      <c r="I728" s="850">
        <v>3.9650000333786011</v>
      </c>
      <c r="J728" s="850">
        <v>40</v>
      </c>
      <c r="K728" s="851">
        <v>158.59999847412109</v>
      </c>
    </row>
    <row r="729" spans="1:11" ht="14.45" customHeight="1" x14ac:dyDescent="0.2">
      <c r="A729" s="832" t="s">
        <v>604</v>
      </c>
      <c r="B729" s="833" t="s">
        <v>605</v>
      </c>
      <c r="C729" s="836" t="s">
        <v>631</v>
      </c>
      <c r="D729" s="864" t="s">
        <v>632</v>
      </c>
      <c r="E729" s="836" t="s">
        <v>4339</v>
      </c>
      <c r="F729" s="864" t="s">
        <v>4340</v>
      </c>
      <c r="G729" s="836" t="s">
        <v>4933</v>
      </c>
      <c r="H729" s="836" t="s">
        <v>4934</v>
      </c>
      <c r="I729" s="850">
        <v>10.239999771118164</v>
      </c>
      <c r="J729" s="850">
        <v>40</v>
      </c>
      <c r="K729" s="851">
        <v>409.39999389648438</v>
      </c>
    </row>
    <row r="730" spans="1:11" ht="14.45" customHeight="1" x14ac:dyDescent="0.2">
      <c r="A730" s="832" t="s">
        <v>604</v>
      </c>
      <c r="B730" s="833" t="s">
        <v>605</v>
      </c>
      <c r="C730" s="836" t="s">
        <v>631</v>
      </c>
      <c r="D730" s="864" t="s">
        <v>632</v>
      </c>
      <c r="E730" s="836" t="s">
        <v>4339</v>
      </c>
      <c r="F730" s="864" t="s">
        <v>4340</v>
      </c>
      <c r="G730" s="836" t="s">
        <v>4400</v>
      </c>
      <c r="H730" s="836" t="s">
        <v>4401</v>
      </c>
      <c r="I730" s="850">
        <v>12.649999618530273</v>
      </c>
      <c r="J730" s="850">
        <v>180</v>
      </c>
      <c r="K730" s="851">
        <v>2277</v>
      </c>
    </row>
    <row r="731" spans="1:11" ht="14.45" customHeight="1" x14ac:dyDescent="0.2">
      <c r="A731" s="832" t="s">
        <v>604</v>
      </c>
      <c r="B731" s="833" t="s">
        <v>605</v>
      </c>
      <c r="C731" s="836" t="s">
        <v>631</v>
      </c>
      <c r="D731" s="864" t="s">
        <v>632</v>
      </c>
      <c r="E731" s="836" t="s">
        <v>4339</v>
      </c>
      <c r="F731" s="864" t="s">
        <v>4340</v>
      </c>
      <c r="G731" s="836" t="s">
        <v>4398</v>
      </c>
      <c r="H731" s="836" t="s">
        <v>4402</v>
      </c>
      <c r="I731" s="850">
        <v>16.100000381469727</v>
      </c>
      <c r="J731" s="850">
        <v>360</v>
      </c>
      <c r="K731" s="851">
        <v>5796</v>
      </c>
    </row>
    <row r="732" spans="1:11" ht="14.45" customHeight="1" x14ac:dyDescent="0.2">
      <c r="A732" s="832" t="s">
        <v>604</v>
      </c>
      <c r="B732" s="833" t="s">
        <v>605</v>
      </c>
      <c r="C732" s="836" t="s">
        <v>631</v>
      </c>
      <c r="D732" s="864" t="s">
        <v>632</v>
      </c>
      <c r="E732" s="836" t="s">
        <v>4339</v>
      </c>
      <c r="F732" s="864" t="s">
        <v>4340</v>
      </c>
      <c r="G732" s="836" t="s">
        <v>4400</v>
      </c>
      <c r="H732" s="836" t="s">
        <v>4403</v>
      </c>
      <c r="I732" s="850">
        <v>12.649999618530273</v>
      </c>
      <c r="J732" s="850">
        <v>330</v>
      </c>
      <c r="K732" s="851">
        <v>4174.5</v>
      </c>
    </row>
    <row r="733" spans="1:11" ht="14.45" customHeight="1" x14ac:dyDescent="0.2">
      <c r="A733" s="832" t="s">
        <v>604</v>
      </c>
      <c r="B733" s="833" t="s">
        <v>605</v>
      </c>
      <c r="C733" s="836" t="s">
        <v>631</v>
      </c>
      <c r="D733" s="864" t="s">
        <v>632</v>
      </c>
      <c r="E733" s="836" t="s">
        <v>4339</v>
      </c>
      <c r="F733" s="864" t="s">
        <v>4340</v>
      </c>
      <c r="G733" s="836" t="s">
        <v>4935</v>
      </c>
      <c r="H733" s="836" t="s">
        <v>4936</v>
      </c>
      <c r="I733" s="850">
        <v>11.5</v>
      </c>
      <c r="J733" s="850">
        <v>15</v>
      </c>
      <c r="K733" s="851">
        <v>172.5</v>
      </c>
    </row>
    <row r="734" spans="1:11" ht="14.45" customHeight="1" x14ac:dyDescent="0.2">
      <c r="A734" s="832" t="s">
        <v>604</v>
      </c>
      <c r="B734" s="833" t="s">
        <v>605</v>
      </c>
      <c r="C734" s="836" t="s">
        <v>631</v>
      </c>
      <c r="D734" s="864" t="s">
        <v>632</v>
      </c>
      <c r="E734" s="836" t="s">
        <v>4339</v>
      </c>
      <c r="F734" s="864" t="s">
        <v>4340</v>
      </c>
      <c r="G734" s="836" t="s">
        <v>4937</v>
      </c>
      <c r="H734" s="836" t="s">
        <v>4938</v>
      </c>
      <c r="I734" s="850">
        <v>17.25</v>
      </c>
      <c r="J734" s="850">
        <v>300</v>
      </c>
      <c r="K734" s="851">
        <v>5175</v>
      </c>
    </row>
    <row r="735" spans="1:11" ht="14.45" customHeight="1" x14ac:dyDescent="0.2">
      <c r="A735" s="832" t="s">
        <v>604</v>
      </c>
      <c r="B735" s="833" t="s">
        <v>605</v>
      </c>
      <c r="C735" s="836" t="s">
        <v>631</v>
      </c>
      <c r="D735" s="864" t="s">
        <v>632</v>
      </c>
      <c r="E735" s="836" t="s">
        <v>4339</v>
      </c>
      <c r="F735" s="864" t="s">
        <v>4340</v>
      </c>
      <c r="G735" s="836" t="s">
        <v>4414</v>
      </c>
      <c r="H735" s="836" t="s">
        <v>4415</v>
      </c>
      <c r="I735" s="850">
        <v>0.66666668653488159</v>
      </c>
      <c r="J735" s="850">
        <v>6000</v>
      </c>
      <c r="K735" s="851">
        <v>4000</v>
      </c>
    </row>
    <row r="736" spans="1:11" ht="14.45" customHeight="1" x14ac:dyDescent="0.2">
      <c r="A736" s="832" t="s">
        <v>604</v>
      </c>
      <c r="B736" s="833" t="s">
        <v>605</v>
      </c>
      <c r="C736" s="836" t="s">
        <v>631</v>
      </c>
      <c r="D736" s="864" t="s">
        <v>632</v>
      </c>
      <c r="E736" s="836" t="s">
        <v>4339</v>
      </c>
      <c r="F736" s="864" t="s">
        <v>4340</v>
      </c>
      <c r="G736" s="836" t="s">
        <v>4417</v>
      </c>
      <c r="H736" s="836" t="s">
        <v>4939</v>
      </c>
      <c r="I736" s="850">
        <v>1.1699999570846558</v>
      </c>
      <c r="J736" s="850">
        <v>3000</v>
      </c>
      <c r="K736" s="851">
        <v>3514.5</v>
      </c>
    </row>
    <row r="737" spans="1:11" ht="14.45" customHeight="1" x14ac:dyDescent="0.2">
      <c r="A737" s="832" t="s">
        <v>604</v>
      </c>
      <c r="B737" s="833" t="s">
        <v>605</v>
      </c>
      <c r="C737" s="836" t="s">
        <v>631</v>
      </c>
      <c r="D737" s="864" t="s">
        <v>632</v>
      </c>
      <c r="E737" s="836" t="s">
        <v>4339</v>
      </c>
      <c r="F737" s="864" t="s">
        <v>4340</v>
      </c>
      <c r="G737" s="836" t="s">
        <v>4414</v>
      </c>
      <c r="H737" s="836" t="s">
        <v>4416</v>
      </c>
      <c r="I737" s="850">
        <v>0.66600002050399776</v>
      </c>
      <c r="J737" s="850">
        <v>5000</v>
      </c>
      <c r="K737" s="851">
        <v>3330</v>
      </c>
    </row>
    <row r="738" spans="1:11" ht="14.45" customHeight="1" x14ac:dyDescent="0.2">
      <c r="A738" s="832" t="s">
        <v>604</v>
      </c>
      <c r="B738" s="833" t="s">
        <v>605</v>
      </c>
      <c r="C738" s="836" t="s">
        <v>631</v>
      </c>
      <c r="D738" s="864" t="s">
        <v>632</v>
      </c>
      <c r="E738" s="836" t="s">
        <v>4339</v>
      </c>
      <c r="F738" s="864" t="s">
        <v>4340</v>
      </c>
      <c r="G738" s="836" t="s">
        <v>4419</v>
      </c>
      <c r="H738" s="836" t="s">
        <v>4420</v>
      </c>
      <c r="I738" s="850">
        <v>260.29998779296875</v>
      </c>
      <c r="J738" s="850">
        <v>9</v>
      </c>
      <c r="K738" s="851">
        <v>2342.699951171875</v>
      </c>
    </row>
    <row r="739" spans="1:11" ht="14.45" customHeight="1" x14ac:dyDescent="0.2">
      <c r="A739" s="832" t="s">
        <v>604</v>
      </c>
      <c r="B739" s="833" t="s">
        <v>605</v>
      </c>
      <c r="C739" s="836" t="s">
        <v>631</v>
      </c>
      <c r="D739" s="864" t="s">
        <v>632</v>
      </c>
      <c r="E739" s="836" t="s">
        <v>4339</v>
      </c>
      <c r="F739" s="864" t="s">
        <v>4340</v>
      </c>
      <c r="G739" s="836" t="s">
        <v>4419</v>
      </c>
      <c r="H739" s="836" t="s">
        <v>4421</v>
      </c>
      <c r="I739" s="850">
        <v>260.29599609374998</v>
      </c>
      <c r="J739" s="850">
        <v>6</v>
      </c>
      <c r="K739" s="851">
        <v>1561.7799682617188</v>
      </c>
    </row>
    <row r="740" spans="1:11" ht="14.45" customHeight="1" x14ac:dyDescent="0.2">
      <c r="A740" s="832" t="s">
        <v>604</v>
      </c>
      <c r="B740" s="833" t="s">
        <v>605</v>
      </c>
      <c r="C740" s="836" t="s">
        <v>631</v>
      </c>
      <c r="D740" s="864" t="s">
        <v>632</v>
      </c>
      <c r="E740" s="836" t="s">
        <v>4339</v>
      </c>
      <c r="F740" s="864" t="s">
        <v>4340</v>
      </c>
      <c r="G740" s="836" t="s">
        <v>4940</v>
      </c>
      <c r="H740" s="836" t="s">
        <v>4941</v>
      </c>
      <c r="I740" s="850">
        <v>109.25</v>
      </c>
      <c r="J740" s="850">
        <v>3</v>
      </c>
      <c r="K740" s="851">
        <v>327.75</v>
      </c>
    </row>
    <row r="741" spans="1:11" ht="14.45" customHeight="1" x14ac:dyDescent="0.2">
      <c r="A741" s="832" t="s">
        <v>604</v>
      </c>
      <c r="B741" s="833" t="s">
        <v>605</v>
      </c>
      <c r="C741" s="836" t="s">
        <v>631</v>
      </c>
      <c r="D741" s="864" t="s">
        <v>632</v>
      </c>
      <c r="E741" s="836" t="s">
        <v>4422</v>
      </c>
      <c r="F741" s="864" t="s">
        <v>4423</v>
      </c>
      <c r="G741" s="836" t="s">
        <v>4942</v>
      </c>
      <c r="H741" s="836" t="s">
        <v>4943</v>
      </c>
      <c r="I741" s="850">
        <v>47.189998626708984</v>
      </c>
      <c r="J741" s="850">
        <v>480</v>
      </c>
      <c r="K741" s="851">
        <v>22651.199645996094</v>
      </c>
    </row>
    <row r="742" spans="1:11" ht="14.45" customHeight="1" x14ac:dyDescent="0.2">
      <c r="A742" s="832" t="s">
        <v>604</v>
      </c>
      <c r="B742" s="833" t="s">
        <v>605</v>
      </c>
      <c r="C742" s="836" t="s">
        <v>631</v>
      </c>
      <c r="D742" s="864" t="s">
        <v>632</v>
      </c>
      <c r="E742" s="836" t="s">
        <v>4422</v>
      </c>
      <c r="F742" s="864" t="s">
        <v>4423</v>
      </c>
      <c r="G742" s="836" t="s">
        <v>4942</v>
      </c>
      <c r="H742" s="836" t="s">
        <v>4944</v>
      </c>
      <c r="I742" s="850">
        <v>47.189998626708984</v>
      </c>
      <c r="J742" s="850">
        <v>480</v>
      </c>
      <c r="K742" s="851">
        <v>22651.199645996094</v>
      </c>
    </row>
    <row r="743" spans="1:11" ht="14.45" customHeight="1" x14ac:dyDescent="0.2">
      <c r="A743" s="832" t="s">
        <v>604</v>
      </c>
      <c r="B743" s="833" t="s">
        <v>605</v>
      </c>
      <c r="C743" s="836" t="s">
        <v>631</v>
      </c>
      <c r="D743" s="864" t="s">
        <v>632</v>
      </c>
      <c r="E743" s="836" t="s">
        <v>4422</v>
      </c>
      <c r="F743" s="864" t="s">
        <v>4423</v>
      </c>
      <c r="G743" s="836" t="s">
        <v>4945</v>
      </c>
      <c r="H743" s="836" t="s">
        <v>4946</v>
      </c>
      <c r="I743" s="850">
        <v>2.9050000905990601</v>
      </c>
      <c r="J743" s="850">
        <v>200</v>
      </c>
      <c r="K743" s="851">
        <v>581</v>
      </c>
    </row>
    <row r="744" spans="1:11" ht="14.45" customHeight="1" x14ac:dyDescent="0.2">
      <c r="A744" s="832" t="s">
        <v>604</v>
      </c>
      <c r="B744" s="833" t="s">
        <v>605</v>
      </c>
      <c r="C744" s="836" t="s">
        <v>631</v>
      </c>
      <c r="D744" s="864" t="s">
        <v>632</v>
      </c>
      <c r="E744" s="836" t="s">
        <v>4422</v>
      </c>
      <c r="F744" s="864" t="s">
        <v>4423</v>
      </c>
      <c r="G744" s="836" t="s">
        <v>4947</v>
      </c>
      <c r="H744" s="836" t="s">
        <v>4948</v>
      </c>
      <c r="I744" s="850">
        <v>6.3000001907348633</v>
      </c>
      <c r="J744" s="850">
        <v>100</v>
      </c>
      <c r="K744" s="851">
        <v>630</v>
      </c>
    </row>
    <row r="745" spans="1:11" ht="14.45" customHeight="1" x14ac:dyDescent="0.2">
      <c r="A745" s="832" t="s">
        <v>604</v>
      </c>
      <c r="B745" s="833" t="s">
        <v>605</v>
      </c>
      <c r="C745" s="836" t="s">
        <v>631</v>
      </c>
      <c r="D745" s="864" t="s">
        <v>632</v>
      </c>
      <c r="E745" s="836" t="s">
        <v>4422</v>
      </c>
      <c r="F745" s="864" t="s">
        <v>4423</v>
      </c>
      <c r="G745" s="836" t="s">
        <v>4949</v>
      </c>
      <c r="H745" s="836" t="s">
        <v>4950</v>
      </c>
      <c r="I745" s="850">
        <v>2.3599998950958252</v>
      </c>
      <c r="J745" s="850">
        <v>50</v>
      </c>
      <c r="K745" s="851">
        <v>118</v>
      </c>
    </row>
    <row r="746" spans="1:11" ht="14.45" customHeight="1" x14ac:dyDescent="0.2">
      <c r="A746" s="832" t="s">
        <v>604</v>
      </c>
      <c r="B746" s="833" t="s">
        <v>605</v>
      </c>
      <c r="C746" s="836" t="s">
        <v>631</v>
      </c>
      <c r="D746" s="864" t="s">
        <v>632</v>
      </c>
      <c r="E746" s="836" t="s">
        <v>4422</v>
      </c>
      <c r="F746" s="864" t="s">
        <v>4423</v>
      </c>
      <c r="G746" s="836" t="s">
        <v>4945</v>
      </c>
      <c r="H746" s="836" t="s">
        <v>4951</v>
      </c>
      <c r="I746" s="850">
        <v>2.9050000905990601</v>
      </c>
      <c r="J746" s="850">
        <v>400</v>
      </c>
      <c r="K746" s="851">
        <v>1162</v>
      </c>
    </row>
    <row r="747" spans="1:11" ht="14.45" customHeight="1" x14ac:dyDescent="0.2">
      <c r="A747" s="832" t="s">
        <v>604</v>
      </c>
      <c r="B747" s="833" t="s">
        <v>605</v>
      </c>
      <c r="C747" s="836" t="s">
        <v>631</v>
      </c>
      <c r="D747" s="864" t="s">
        <v>632</v>
      </c>
      <c r="E747" s="836" t="s">
        <v>4422</v>
      </c>
      <c r="F747" s="864" t="s">
        <v>4423</v>
      </c>
      <c r="G747" s="836" t="s">
        <v>4426</v>
      </c>
      <c r="H747" s="836" t="s">
        <v>4427</v>
      </c>
      <c r="I747" s="850">
        <v>1.2499999720603228E-2</v>
      </c>
      <c r="J747" s="850">
        <v>1200</v>
      </c>
      <c r="K747" s="851">
        <v>14</v>
      </c>
    </row>
    <row r="748" spans="1:11" ht="14.45" customHeight="1" x14ac:dyDescent="0.2">
      <c r="A748" s="832" t="s">
        <v>604</v>
      </c>
      <c r="B748" s="833" t="s">
        <v>605</v>
      </c>
      <c r="C748" s="836" t="s">
        <v>631</v>
      </c>
      <c r="D748" s="864" t="s">
        <v>632</v>
      </c>
      <c r="E748" s="836" t="s">
        <v>4422</v>
      </c>
      <c r="F748" s="864" t="s">
        <v>4423</v>
      </c>
      <c r="G748" s="836" t="s">
        <v>4428</v>
      </c>
      <c r="H748" s="836" t="s">
        <v>4429</v>
      </c>
      <c r="I748" s="850">
        <v>6.0500001907348633</v>
      </c>
      <c r="J748" s="850">
        <v>70</v>
      </c>
      <c r="K748" s="851">
        <v>423.5</v>
      </c>
    </row>
    <row r="749" spans="1:11" ht="14.45" customHeight="1" x14ac:dyDescent="0.2">
      <c r="A749" s="832" t="s">
        <v>604</v>
      </c>
      <c r="B749" s="833" t="s">
        <v>605</v>
      </c>
      <c r="C749" s="836" t="s">
        <v>631</v>
      </c>
      <c r="D749" s="864" t="s">
        <v>632</v>
      </c>
      <c r="E749" s="836" t="s">
        <v>4422</v>
      </c>
      <c r="F749" s="864" t="s">
        <v>4423</v>
      </c>
      <c r="G749" s="836" t="s">
        <v>4426</v>
      </c>
      <c r="H749" s="836" t="s">
        <v>4430</v>
      </c>
      <c r="I749" s="850">
        <v>1.1666666405896345E-2</v>
      </c>
      <c r="J749" s="850">
        <v>2200</v>
      </c>
      <c r="K749" s="851">
        <v>25</v>
      </c>
    </row>
    <row r="750" spans="1:11" ht="14.45" customHeight="1" x14ac:dyDescent="0.2">
      <c r="A750" s="832" t="s">
        <v>604</v>
      </c>
      <c r="B750" s="833" t="s">
        <v>605</v>
      </c>
      <c r="C750" s="836" t="s">
        <v>631</v>
      </c>
      <c r="D750" s="864" t="s">
        <v>632</v>
      </c>
      <c r="E750" s="836" t="s">
        <v>4422</v>
      </c>
      <c r="F750" s="864" t="s">
        <v>4423</v>
      </c>
      <c r="G750" s="836" t="s">
        <v>4428</v>
      </c>
      <c r="H750" s="836" t="s">
        <v>4431</v>
      </c>
      <c r="I750" s="850">
        <v>6.0500001907348633</v>
      </c>
      <c r="J750" s="850">
        <v>130</v>
      </c>
      <c r="K750" s="851">
        <v>786.5</v>
      </c>
    </row>
    <row r="751" spans="1:11" ht="14.45" customHeight="1" x14ac:dyDescent="0.2">
      <c r="A751" s="832" t="s">
        <v>604</v>
      </c>
      <c r="B751" s="833" t="s">
        <v>605</v>
      </c>
      <c r="C751" s="836" t="s">
        <v>631</v>
      </c>
      <c r="D751" s="864" t="s">
        <v>632</v>
      </c>
      <c r="E751" s="836" t="s">
        <v>4422</v>
      </c>
      <c r="F751" s="864" t="s">
        <v>4423</v>
      </c>
      <c r="G751" s="836" t="s">
        <v>4952</v>
      </c>
      <c r="H751" s="836" t="s">
        <v>4953</v>
      </c>
      <c r="I751" s="850">
        <v>1.6933333873748779</v>
      </c>
      <c r="J751" s="850">
        <v>1100</v>
      </c>
      <c r="K751" s="851">
        <v>1863</v>
      </c>
    </row>
    <row r="752" spans="1:11" ht="14.45" customHeight="1" x14ac:dyDescent="0.2">
      <c r="A752" s="832" t="s">
        <v>604</v>
      </c>
      <c r="B752" s="833" t="s">
        <v>605</v>
      </c>
      <c r="C752" s="836" t="s">
        <v>631</v>
      </c>
      <c r="D752" s="864" t="s">
        <v>632</v>
      </c>
      <c r="E752" s="836" t="s">
        <v>4422</v>
      </c>
      <c r="F752" s="864" t="s">
        <v>4423</v>
      </c>
      <c r="G752" s="836" t="s">
        <v>4952</v>
      </c>
      <c r="H752" s="836" t="s">
        <v>4954</v>
      </c>
      <c r="I752" s="850">
        <v>1.690000057220459</v>
      </c>
      <c r="J752" s="850">
        <v>300</v>
      </c>
      <c r="K752" s="851">
        <v>507</v>
      </c>
    </row>
    <row r="753" spans="1:11" ht="14.45" customHeight="1" x14ac:dyDescent="0.2">
      <c r="A753" s="832" t="s">
        <v>604</v>
      </c>
      <c r="B753" s="833" t="s">
        <v>605</v>
      </c>
      <c r="C753" s="836" t="s">
        <v>631</v>
      </c>
      <c r="D753" s="864" t="s">
        <v>632</v>
      </c>
      <c r="E753" s="836" t="s">
        <v>4422</v>
      </c>
      <c r="F753" s="864" t="s">
        <v>4423</v>
      </c>
      <c r="G753" s="836" t="s">
        <v>4952</v>
      </c>
      <c r="H753" s="836" t="s">
        <v>4955</v>
      </c>
      <c r="I753" s="850">
        <v>1.6914286272866386</v>
      </c>
      <c r="J753" s="850">
        <v>2400</v>
      </c>
      <c r="K753" s="851">
        <v>4060</v>
      </c>
    </row>
    <row r="754" spans="1:11" ht="14.45" customHeight="1" x14ac:dyDescent="0.2">
      <c r="A754" s="832" t="s">
        <v>604</v>
      </c>
      <c r="B754" s="833" t="s">
        <v>605</v>
      </c>
      <c r="C754" s="836" t="s">
        <v>631</v>
      </c>
      <c r="D754" s="864" t="s">
        <v>632</v>
      </c>
      <c r="E754" s="836" t="s">
        <v>4422</v>
      </c>
      <c r="F754" s="864" t="s">
        <v>4423</v>
      </c>
      <c r="G754" s="836" t="s">
        <v>4956</v>
      </c>
      <c r="H754" s="836" t="s">
        <v>4957</v>
      </c>
      <c r="I754" s="850">
        <v>11.5</v>
      </c>
      <c r="J754" s="850">
        <v>25</v>
      </c>
      <c r="K754" s="851">
        <v>287.5</v>
      </c>
    </row>
    <row r="755" spans="1:11" ht="14.45" customHeight="1" x14ac:dyDescent="0.2">
      <c r="A755" s="832" t="s">
        <v>604</v>
      </c>
      <c r="B755" s="833" t="s">
        <v>605</v>
      </c>
      <c r="C755" s="836" t="s">
        <v>631</v>
      </c>
      <c r="D755" s="864" t="s">
        <v>632</v>
      </c>
      <c r="E755" s="836" t="s">
        <v>4422</v>
      </c>
      <c r="F755" s="864" t="s">
        <v>4423</v>
      </c>
      <c r="G755" s="836" t="s">
        <v>4958</v>
      </c>
      <c r="H755" s="836" t="s">
        <v>4959</v>
      </c>
      <c r="I755" s="850">
        <v>11.25</v>
      </c>
      <c r="J755" s="850">
        <v>150</v>
      </c>
      <c r="K755" s="851">
        <v>1687.9599914550781</v>
      </c>
    </row>
    <row r="756" spans="1:11" ht="14.45" customHeight="1" x14ac:dyDescent="0.2">
      <c r="A756" s="832" t="s">
        <v>604</v>
      </c>
      <c r="B756" s="833" t="s">
        <v>605</v>
      </c>
      <c r="C756" s="836" t="s">
        <v>631</v>
      </c>
      <c r="D756" s="864" t="s">
        <v>632</v>
      </c>
      <c r="E756" s="836" t="s">
        <v>4422</v>
      </c>
      <c r="F756" s="864" t="s">
        <v>4423</v>
      </c>
      <c r="G756" s="836" t="s">
        <v>4958</v>
      </c>
      <c r="H756" s="836" t="s">
        <v>4960</v>
      </c>
      <c r="I756" s="850">
        <v>11.25</v>
      </c>
      <c r="J756" s="850">
        <v>125</v>
      </c>
      <c r="K756" s="851">
        <v>1406.6399841308594</v>
      </c>
    </row>
    <row r="757" spans="1:11" ht="14.45" customHeight="1" x14ac:dyDescent="0.2">
      <c r="A757" s="832" t="s">
        <v>604</v>
      </c>
      <c r="B757" s="833" t="s">
        <v>605</v>
      </c>
      <c r="C757" s="836" t="s">
        <v>631</v>
      </c>
      <c r="D757" s="864" t="s">
        <v>632</v>
      </c>
      <c r="E757" s="836" t="s">
        <v>4422</v>
      </c>
      <c r="F757" s="864" t="s">
        <v>4423</v>
      </c>
      <c r="G757" s="836" t="s">
        <v>4432</v>
      </c>
      <c r="H757" s="836" t="s">
        <v>4433</v>
      </c>
      <c r="I757" s="850">
        <v>11.143333435058594</v>
      </c>
      <c r="J757" s="850">
        <v>150</v>
      </c>
      <c r="K757" s="851">
        <v>1671.5</v>
      </c>
    </row>
    <row r="758" spans="1:11" ht="14.45" customHeight="1" x14ac:dyDescent="0.2">
      <c r="A758" s="832" t="s">
        <v>604</v>
      </c>
      <c r="B758" s="833" t="s">
        <v>605</v>
      </c>
      <c r="C758" s="836" t="s">
        <v>631</v>
      </c>
      <c r="D758" s="864" t="s">
        <v>632</v>
      </c>
      <c r="E758" s="836" t="s">
        <v>4422</v>
      </c>
      <c r="F758" s="864" t="s">
        <v>4423</v>
      </c>
      <c r="G758" s="836" t="s">
        <v>4432</v>
      </c>
      <c r="H758" s="836" t="s">
        <v>4705</v>
      </c>
      <c r="I758" s="850">
        <v>11.142000198364258</v>
      </c>
      <c r="J758" s="850">
        <v>250</v>
      </c>
      <c r="K758" s="851">
        <v>2785.5</v>
      </c>
    </row>
    <row r="759" spans="1:11" ht="14.45" customHeight="1" x14ac:dyDescent="0.2">
      <c r="A759" s="832" t="s">
        <v>604</v>
      </c>
      <c r="B759" s="833" t="s">
        <v>605</v>
      </c>
      <c r="C759" s="836" t="s">
        <v>631</v>
      </c>
      <c r="D759" s="864" t="s">
        <v>632</v>
      </c>
      <c r="E759" s="836" t="s">
        <v>4422</v>
      </c>
      <c r="F759" s="864" t="s">
        <v>4423</v>
      </c>
      <c r="G759" s="836" t="s">
        <v>4961</v>
      </c>
      <c r="H759" s="836" t="s">
        <v>4962</v>
      </c>
      <c r="I759" s="850">
        <v>5.2625001668930054</v>
      </c>
      <c r="J759" s="850">
        <v>800</v>
      </c>
      <c r="K759" s="851">
        <v>4210</v>
      </c>
    </row>
    <row r="760" spans="1:11" ht="14.45" customHeight="1" x14ac:dyDescent="0.2">
      <c r="A760" s="832" t="s">
        <v>604</v>
      </c>
      <c r="B760" s="833" t="s">
        <v>605</v>
      </c>
      <c r="C760" s="836" t="s">
        <v>631</v>
      </c>
      <c r="D760" s="864" t="s">
        <v>632</v>
      </c>
      <c r="E760" s="836" t="s">
        <v>4422</v>
      </c>
      <c r="F760" s="864" t="s">
        <v>4423</v>
      </c>
      <c r="G760" s="836" t="s">
        <v>4436</v>
      </c>
      <c r="H760" s="836" t="s">
        <v>4437</v>
      </c>
      <c r="I760" s="850">
        <v>3.4800000190734863</v>
      </c>
      <c r="J760" s="850">
        <v>200</v>
      </c>
      <c r="K760" s="851">
        <v>696</v>
      </c>
    </row>
    <row r="761" spans="1:11" ht="14.45" customHeight="1" x14ac:dyDescent="0.2">
      <c r="A761" s="832" t="s">
        <v>604</v>
      </c>
      <c r="B761" s="833" t="s">
        <v>605</v>
      </c>
      <c r="C761" s="836" t="s">
        <v>631</v>
      </c>
      <c r="D761" s="864" t="s">
        <v>632</v>
      </c>
      <c r="E761" s="836" t="s">
        <v>4422</v>
      </c>
      <c r="F761" s="864" t="s">
        <v>4423</v>
      </c>
      <c r="G761" s="836" t="s">
        <v>4963</v>
      </c>
      <c r="H761" s="836" t="s">
        <v>4964</v>
      </c>
      <c r="I761" s="850">
        <v>17.670000076293945</v>
      </c>
      <c r="J761" s="850">
        <v>20</v>
      </c>
      <c r="K761" s="851">
        <v>353.39999389648438</v>
      </c>
    </row>
    <row r="762" spans="1:11" ht="14.45" customHeight="1" x14ac:dyDescent="0.2">
      <c r="A762" s="832" t="s">
        <v>604</v>
      </c>
      <c r="B762" s="833" t="s">
        <v>605</v>
      </c>
      <c r="C762" s="836" t="s">
        <v>631</v>
      </c>
      <c r="D762" s="864" t="s">
        <v>632</v>
      </c>
      <c r="E762" s="836" t="s">
        <v>4422</v>
      </c>
      <c r="F762" s="864" t="s">
        <v>4423</v>
      </c>
      <c r="G762" s="836" t="s">
        <v>4961</v>
      </c>
      <c r="H762" s="836" t="s">
        <v>4965</v>
      </c>
      <c r="I762" s="850">
        <v>5.4479998588562015</v>
      </c>
      <c r="J762" s="850">
        <v>1000</v>
      </c>
      <c r="K762" s="851">
        <v>5448</v>
      </c>
    </row>
    <row r="763" spans="1:11" ht="14.45" customHeight="1" x14ac:dyDescent="0.2">
      <c r="A763" s="832" t="s">
        <v>604</v>
      </c>
      <c r="B763" s="833" t="s">
        <v>605</v>
      </c>
      <c r="C763" s="836" t="s">
        <v>631</v>
      </c>
      <c r="D763" s="864" t="s">
        <v>632</v>
      </c>
      <c r="E763" s="836" t="s">
        <v>4422</v>
      </c>
      <c r="F763" s="864" t="s">
        <v>4423</v>
      </c>
      <c r="G763" s="836" t="s">
        <v>4436</v>
      </c>
      <c r="H763" s="836" t="s">
        <v>4438</v>
      </c>
      <c r="I763" s="850">
        <v>3.4125000834465027</v>
      </c>
      <c r="J763" s="850">
        <v>800</v>
      </c>
      <c r="K763" s="851">
        <v>2730</v>
      </c>
    </row>
    <row r="764" spans="1:11" ht="14.45" customHeight="1" x14ac:dyDescent="0.2">
      <c r="A764" s="832" t="s">
        <v>604</v>
      </c>
      <c r="B764" s="833" t="s">
        <v>605</v>
      </c>
      <c r="C764" s="836" t="s">
        <v>631</v>
      </c>
      <c r="D764" s="864" t="s">
        <v>632</v>
      </c>
      <c r="E764" s="836" t="s">
        <v>4422</v>
      </c>
      <c r="F764" s="864" t="s">
        <v>4423</v>
      </c>
      <c r="G764" s="836" t="s">
        <v>4963</v>
      </c>
      <c r="H764" s="836" t="s">
        <v>4966</v>
      </c>
      <c r="I764" s="850">
        <v>17.180000305175781</v>
      </c>
      <c r="J764" s="850">
        <v>60</v>
      </c>
      <c r="K764" s="851">
        <v>1020.9999694824219</v>
      </c>
    </row>
    <row r="765" spans="1:11" ht="14.45" customHeight="1" x14ac:dyDescent="0.2">
      <c r="A765" s="832" t="s">
        <v>604</v>
      </c>
      <c r="B765" s="833" t="s">
        <v>605</v>
      </c>
      <c r="C765" s="836" t="s">
        <v>631</v>
      </c>
      <c r="D765" s="864" t="s">
        <v>632</v>
      </c>
      <c r="E765" s="836" t="s">
        <v>4422</v>
      </c>
      <c r="F765" s="864" t="s">
        <v>4423</v>
      </c>
      <c r="G765" s="836" t="s">
        <v>4443</v>
      </c>
      <c r="H765" s="836" t="s">
        <v>4444</v>
      </c>
      <c r="I765" s="850">
        <v>17.979999542236328</v>
      </c>
      <c r="J765" s="850">
        <v>100</v>
      </c>
      <c r="K765" s="851">
        <v>1798</v>
      </c>
    </row>
    <row r="766" spans="1:11" ht="14.45" customHeight="1" x14ac:dyDescent="0.2">
      <c r="A766" s="832" t="s">
        <v>604</v>
      </c>
      <c r="B766" s="833" t="s">
        <v>605</v>
      </c>
      <c r="C766" s="836" t="s">
        <v>631</v>
      </c>
      <c r="D766" s="864" t="s">
        <v>632</v>
      </c>
      <c r="E766" s="836" t="s">
        <v>4422</v>
      </c>
      <c r="F766" s="864" t="s">
        <v>4423</v>
      </c>
      <c r="G766" s="836" t="s">
        <v>4443</v>
      </c>
      <c r="H766" s="836" t="s">
        <v>4445</v>
      </c>
      <c r="I766" s="850">
        <v>17.979999542236328</v>
      </c>
      <c r="J766" s="850">
        <v>50</v>
      </c>
      <c r="K766" s="851">
        <v>899</v>
      </c>
    </row>
    <row r="767" spans="1:11" ht="14.45" customHeight="1" x14ac:dyDescent="0.2">
      <c r="A767" s="832" t="s">
        <v>604</v>
      </c>
      <c r="B767" s="833" t="s">
        <v>605</v>
      </c>
      <c r="C767" s="836" t="s">
        <v>631</v>
      </c>
      <c r="D767" s="864" t="s">
        <v>632</v>
      </c>
      <c r="E767" s="836" t="s">
        <v>4422</v>
      </c>
      <c r="F767" s="864" t="s">
        <v>4423</v>
      </c>
      <c r="G767" s="836" t="s">
        <v>4446</v>
      </c>
      <c r="H767" s="836" t="s">
        <v>4448</v>
      </c>
      <c r="I767" s="850">
        <v>17.979999542236328</v>
      </c>
      <c r="J767" s="850">
        <v>100</v>
      </c>
      <c r="K767" s="851">
        <v>1798</v>
      </c>
    </row>
    <row r="768" spans="1:11" ht="14.45" customHeight="1" x14ac:dyDescent="0.2">
      <c r="A768" s="832" t="s">
        <v>604</v>
      </c>
      <c r="B768" s="833" t="s">
        <v>605</v>
      </c>
      <c r="C768" s="836" t="s">
        <v>631</v>
      </c>
      <c r="D768" s="864" t="s">
        <v>632</v>
      </c>
      <c r="E768" s="836" t="s">
        <v>4422</v>
      </c>
      <c r="F768" s="864" t="s">
        <v>4423</v>
      </c>
      <c r="G768" s="836" t="s">
        <v>4453</v>
      </c>
      <c r="H768" s="836" t="s">
        <v>4454</v>
      </c>
      <c r="I768" s="850">
        <v>13.199999809265137</v>
      </c>
      <c r="J768" s="850">
        <v>30</v>
      </c>
      <c r="K768" s="851">
        <v>396</v>
      </c>
    </row>
    <row r="769" spans="1:11" ht="14.45" customHeight="1" x14ac:dyDescent="0.2">
      <c r="A769" s="832" t="s">
        <v>604</v>
      </c>
      <c r="B769" s="833" t="s">
        <v>605</v>
      </c>
      <c r="C769" s="836" t="s">
        <v>631</v>
      </c>
      <c r="D769" s="864" t="s">
        <v>632</v>
      </c>
      <c r="E769" s="836" t="s">
        <v>4422</v>
      </c>
      <c r="F769" s="864" t="s">
        <v>4423</v>
      </c>
      <c r="G769" s="836" t="s">
        <v>4451</v>
      </c>
      <c r="H769" s="836" t="s">
        <v>4457</v>
      </c>
      <c r="I769" s="850">
        <v>13.199999809265137</v>
      </c>
      <c r="J769" s="850">
        <v>20</v>
      </c>
      <c r="K769" s="851">
        <v>264</v>
      </c>
    </row>
    <row r="770" spans="1:11" ht="14.45" customHeight="1" x14ac:dyDescent="0.2">
      <c r="A770" s="832" t="s">
        <v>604</v>
      </c>
      <c r="B770" s="833" t="s">
        <v>605</v>
      </c>
      <c r="C770" s="836" t="s">
        <v>631</v>
      </c>
      <c r="D770" s="864" t="s">
        <v>632</v>
      </c>
      <c r="E770" s="836" t="s">
        <v>4422</v>
      </c>
      <c r="F770" s="864" t="s">
        <v>4423</v>
      </c>
      <c r="G770" s="836" t="s">
        <v>4453</v>
      </c>
      <c r="H770" s="836" t="s">
        <v>4458</v>
      </c>
      <c r="I770" s="850">
        <v>13.199999809265137</v>
      </c>
      <c r="J770" s="850">
        <v>20</v>
      </c>
      <c r="K770" s="851">
        <v>264</v>
      </c>
    </row>
    <row r="771" spans="1:11" ht="14.45" customHeight="1" x14ac:dyDescent="0.2">
      <c r="A771" s="832" t="s">
        <v>604</v>
      </c>
      <c r="B771" s="833" t="s">
        <v>605</v>
      </c>
      <c r="C771" s="836" t="s">
        <v>631</v>
      </c>
      <c r="D771" s="864" t="s">
        <v>632</v>
      </c>
      <c r="E771" s="836" t="s">
        <v>4422</v>
      </c>
      <c r="F771" s="864" t="s">
        <v>4423</v>
      </c>
      <c r="G771" s="836" t="s">
        <v>4967</v>
      </c>
      <c r="H771" s="836" t="s">
        <v>4968</v>
      </c>
      <c r="I771" s="850">
        <v>4.0300002098083496</v>
      </c>
      <c r="J771" s="850">
        <v>600</v>
      </c>
      <c r="K771" s="851">
        <v>2418</v>
      </c>
    </row>
    <row r="772" spans="1:11" ht="14.45" customHeight="1" x14ac:dyDescent="0.2">
      <c r="A772" s="832" t="s">
        <v>604</v>
      </c>
      <c r="B772" s="833" t="s">
        <v>605</v>
      </c>
      <c r="C772" s="836" t="s">
        <v>631</v>
      </c>
      <c r="D772" s="864" t="s">
        <v>632</v>
      </c>
      <c r="E772" s="836" t="s">
        <v>4422</v>
      </c>
      <c r="F772" s="864" t="s">
        <v>4423</v>
      </c>
      <c r="G772" s="836" t="s">
        <v>4967</v>
      </c>
      <c r="H772" s="836" t="s">
        <v>4969</v>
      </c>
      <c r="I772" s="850">
        <v>4.0300002098083496</v>
      </c>
      <c r="J772" s="850">
        <v>1000</v>
      </c>
      <c r="K772" s="851">
        <v>4030</v>
      </c>
    </row>
    <row r="773" spans="1:11" ht="14.45" customHeight="1" x14ac:dyDescent="0.2">
      <c r="A773" s="832" t="s">
        <v>604</v>
      </c>
      <c r="B773" s="833" t="s">
        <v>605</v>
      </c>
      <c r="C773" s="836" t="s">
        <v>631</v>
      </c>
      <c r="D773" s="864" t="s">
        <v>632</v>
      </c>
      <c r="E773" s="836" t="s">
        <v>4422</v>
      </c>
      <c r="F773" s="864" t="s">
        <v>4423</v>
      </c>
      <c r="G773" s="836" t="s">
        <v>4467</v>
      </c>
      <c r="H773" s="836" t="s">
        <v>4468</v>
      </c>
      <c r="I773" s="850">
        <v>7.8674999475479126</v>
      </c>
      <c r="J773" s="850">
        <v>400</v>
      </c>
      <c r="K773" s="851">
        <v>3147</v>
      </c>
    </row>
    <row r="774" spans="1:11" ht="14.45" customHeight="1" x14ac:dyDescent="0.2">
      <c r="A774" s="832" t="s">
        <v>604</v>
      </c>
      <c r="B774" s="833" t="s">
        <v>605</v>
      </c>
      <c r="C774" s="836" t="s">
        <v>631</v>
      </c>
      <c r="D774" s="864" t="s">
        <v>632</v>
      </c>
      <c r="E774" s="836" t="s">
        <v>4422</v>
      </c>
      <c r="F774" s="864" t="s">
        <v>4423</v>
      </c>
      <c r="G774" s="836" t="s">
        <v>4467</v>
      </c>
      <c r="H774" s="836" t="s">
        <v>4469</v>
      </c>
      <c r="I774" s="850">
        <v>8.5119999885559086</v>
      </c>
      <c r="J774" s="850">
        <v>500</v>
      </c>
      <c r="K774" s="851">
        <v>4256</v>
      </c>
    </row>
    <row r="775" spans="1:11" ht="14.45" customHeight="1" x14ac:dyDescent="0.2">
      <c r="A775" s="832" t="s">
        <v>604</v>
      </c>
      <c r="B775" s="833" t="s">
        <v>605</v>
      </c>
      <c r="C775" s="836" t="s">
        <v>631</v>
      </c>
      <c r="D775" s="864" t="s">
        <v>632</v>
      </c>
      <c r="E775" s="836" t="s">
        <v>4422</v>
      </c>
      <c r="F775" s="864" t="s">
        <v>4423</v>
      </c>
      <c r="G775" s="836" t="s">
        <v>4970</v>
      </c>
      <c r="H775" s="836" t="s">
        <v>4971</v>
      </c>
      <c r="I775" s="850">
        <v>3.1500000953674316</v>
      </c>
      <c r="J775" s="850">
        <v>30</v>
      </c>
      <c r="K775" s="851">
        <v>94.5</v>
      </c>
    </row>
    <row r="776" spans="1:11" ht="14.45" customHeight="1" x14ac:dyDescent="0.2">
      <c r="A776" s="832" t="s">
        <v>604</v>
      </c>
      <c r="B776" s="833" t="s">
        <v>605</v>
      </c>
      <c r="C776" s="836" t="s">
        <v>631</v>
      </c>
      <c r="D776" s="864" t="s">
        <v>632</v>
      </c>
      <c r="E776" s="836" t="s">
        <v>4422</v>
      </c>
      <c r="F776" s="864" t="s">
        <v>4423</v>
      </c>
      <c r="G776" s="836" t="s">
        <v>4972</v>
      </c>
      <c r="H776" s="836" t="s">
        <v>4973</v>
      </c>
      <c r="I776" s="850">
        <v>1.2000000476837158</v>
      </c>
      <c r="J776" s="850">
        <v>2</v>
      </c>
      <c r="K776" s="851">
        <v>2.4000000953674316</v>
      </c>
    </row>
    <row r="777" spans="1:11" ht="14.45" customHeight="1" x14ac:dyDescent="0.2">
      <c r="A777" s="832" t="s">
        <v>604</v>
      </c>
      <c r="B777" s="833" t="s">
        <v>605</v>
      </c>
      <c r="C777" s="836" t="s">
        <v>631</v>
      </c>
      <c r="D777" s="864" t="s">
        <v>632</v>
      </c>
      <c r="E777" s="836" t="s">
        <v>4422</v>
      </c>
      <c r="F777" s="864" t="s">
        <v>4423</v>
      </c>
      <c r="G777" s="836" t="s">
        <v>4470</v>
      </c>
      <c r="H777" s="836" t="s">
        <v>4471</v>
      </c>
      <c r="I777" s="850">
        <v>35.090000152587891</v>
      </c>
      <c r="J777" s="850">
        <v>6</v>
      </c>
      <c r="K777" s="851">
        <v>210.53999328613281</v>
      </c>
    </row>
    <row r="778" spans="1:11" ht="14.45" customHeight="1" x14ac:dyDescent="0.2">
      <c r="A778" s="832" t="s">
        <v>604</v>
      </c>
      <c r="B778" s="833" t="s">
        <v>605</v>
      </c>
      <c r="C778" s="836" t="s">
        <v>631</v>
      </c>
      <c r="D778" s="864" t="s">
        <v>632</v>
      </c>
      <c r="E778" s="836" t="s">
        <v>4422</v>
      </c>
      <c r="F778" s="864" t="s">
        <v>4423</v>
      </c>
      <c r="G778" s="836" t="s">
        <v>4709</v>
      </c>
      <c r="H778" s="836" t="s">
        <v>4710</v>
      </c>
      <c r="I778" s="850">
        <v>32.308334350585938</v>
      </c>
      <c r="J778" s="850">
        <v>300</v>
      </c>
      <c r="K778" s="851">
        <v>9692.699951171875</v>
      </c>
    </row>
    <row r="779" spans="1:11" ht="14.45" customHeight="1" x14ac:dyDescent="0.2">
      <c r="A779" s="832" t="s">
        <v>604</v>
      </c>
      <c r="B779" s="833" t="s">
        <v>605</v>
      </c>
      <c r="C779" s="836" t="s">
        <v>631</v>
      </c>
      <c r="D779" s="864" t="s">
        <v>632</v>
      </c>
      <c r="E779" s="836" t="s">
        <v>4422</v>
      </c>
      <c r="F779" s="864" t="s">
        <v>4423</v>
      </c>
      <c r="G779" s="836" t="s">
        <v>4709</v>
      </c>
      <c r="H779" s="836" t="s">
        <v>4711</v>
      </c>
      <c r="I779" s="850">
        <v>32.306667327880859</v>
      </c>
      <c r="J779" s="850">
        <v>350</v>
      </c>
      <c r="K779" s="851">
        <v>11307</v>
      </c>
    </row>
    <row r="780" spans="1:11" ht="14.45" customHeight="1" x14ac:dyDescent="0.2">
      <c r="A780" s="832" t="s">
        <v>604</v>
      </c>
      <c r="B780" s="833" t="s">
        <v>605</v>
      </c>
      <c r="C780" s="836" t="s">
        <v>631</v>
      </c>
      <c r="D780" s="864" t="s">
        <v>632</v>
      </c>
      <c r="E780" s="836" t="s">
        <v>4422</v>
      </c>
      <c r="F780" s="864" t="s">
        <v>4423</v>
      </c>
      <c r="G780" s="836" t="s">
        <v>4472</v>
      </c>
      <c r="H780" s="836" t="s">
        <v>4473</v>
      </c>
      <c r="I780" s="850">
        <v>2.4616667032241821</v>
      </c>
      <c r="J780" s="850">
        <v>1000</v>
      </c>
      <c r="K780" s="851">
        <v>2461</v>
      </c>
    </row>
    <row r="781" spans="1:11" ht="14.45" customHeight="1" x14ac:dyDescent="0.2">
      <c r="A781" s="832" t="s">
        <v>604</v>
      </c>
      <c r="B781" s="833" t="s">
        <v>605</v>
      </c>
      <c r="C781" s="836" t="s">
        <v>631</v>
      </c>
      <c r="D781" s="864" t="s">
        <v>632</v>
      </c>
      <c r="E781" s="836" t="s">
        <v>4422</v>
      </c>
      <c r="F781" s="864" t="s">
        <v>4423</v>
      </c>
      <c r="G781" s="836" t="s">
        <v>4472</v>
      </c>
      <c r="H781" s="836" t="s">
        <v>4474</v>
      </c>
      <c r="I781" s="850">
        <v>2.4640000343322752</v>
      </c>
      <c r="J781" s="850">
        <v>900</v>
      </c>
      <c r="K781" s="851">
        <v>2217</v>
      </c>
    </row>
    <row r="782" spans="1:11" ht="14.45" customHeight="1" x14ac:dyDescent="0.2">
      <c r="A782" s="832" t="s">
        <v>604</v>
      </c>
      <c r="B782" s="833" t="s">
        <v>605</v>
      </c>
      <c r="C782" s="836" t="s">
        <v>631</v>
      </c>
      <c r="D782" s="864" t="s">
        <v>632</v>
      </c>
      <c r="E782" s="836" t="s">
        <v>4422</v>
      </c>
      <c r="F782" s="864" t="s">
        <v>4423</v>
      </c>
      <c r="G782" s="836" t="s">
        <v>4472</v>
      </c>
      <c r="H782" s="836" t="s">
        <v>4712</v>
      </c>
      <c r="I782" s="850">
        <v>2.4600000381469727</v>
      </c>
      <c r="J782" s="850">
        <v>100</v>
      </c>
      <c r="K782" s="851">
        <v>246</v>
      </c>
    </row>
    <row r="783" spans="1:11" ht="14.45" customHeight="1" x14ac:dyDescent="0.2">
      <c r="A783" s="832" t="s">
        <v>604</v>
      </c>
      <c r="B783" s="833" t="s">
        <v>605</v>
      </c>
      <c r="C783" s="836" t="s">
        <v>631</v>
      </c>
      <c r="D783" s="864" t="s">
        <v>632</v>
      </c>
      <c r="E783" s="836" t="s">
        <v>4422</v>
      </c>
      <c r="F783" s="864" t="s">
        <v>4423</v>
      </c>
      <c r="G783" s="836" t="s">
        <v>4974</v>
      </c>
      <c r="H783" s="836" t="s">
        <v>4975</v>
      </c>
      <c r="I783" s="850">
        <v>1.0299999713897705</v>
      </c>
      <c r="J783" s="850">
        <v>100</v>
      </c>
      <c r="K783" s="851">
        <v>103.05000305175781</v>
      </c>
    </row>
    <row r="784" spans="1:11" ht="14.45" customHeight="1" x14ac:dyDescent="0.2">
      <c r="A784" s="832" t="s">
        <v>604</v>
      </c>
      <c r="B784" s="833" t="s">
        <v>605</v>
      </c>
      <c r="C784" s="836" t="s">
        <v>631</v>
      </c>
      <c r="D784" s="864" t="s">
        <v>632</v>
      </c>
      <c r="E784" s="836" t="s">
        <v>4422</v>
      </c>
      <c r="F784" s="864" t="s">
        <v>4423</v>
      </c>
      <c r="G784" s="836" t="s">
        <v>4976</v>
      </c>
      <c r="H784" s="836" t="s">
        <v>4977</v>
      </c>
      <c r="I784" s="850">
        <v>302.5</v>
      </c>
      <c r="J784" s="850">
        <v>3</v>
      </c>
      <c r="K784" s="851">
        <v>907.5</v>
      </c>
    </row>
    <row r="785" spans="1:11" ht="14.45" customHeight="1" x14ac:dyDescent="0.2">
      <c r="A785" s="832" t="s">
        <v>604</v>
      </c>
      <c r="B785" s="833" t="s">
        <v>605</v>
      </c>
      <c r="C785" s="836" t="s">
        <v>631</v>
      </c>
      <c r="D785" s="864" t="s">
        <v>632</v>
      </c>
      <c r="E785" s="836" t="s">
        <v>4422</v>
      </c>
      <c r="F785" s="864" t="s">
        <v>4423</v>
      </c>
      <c r="G785" s="836" t="s">
        <v>4978</v>
      </c>
      <c r="H785" s="836" t="s">
        <v>4979</v>
      </c>
      <c r="I785" s="850">
        <v>302.75</v>
      </c>
      <c r="J785" s="850">
        <v>2</v>
      </c>
      <c r="K785" s="851">
        <v>605.5</v>
      </c>
    </row>
    <row r="786" spans="1:11" ht="14.45" customHeight="1" x14ac:dyDescent="0.2">
      <c r="A786" s="832" t="s">
        <v>604</v>
      </c>
      <c r="B786" s="833" t="s">
        <v>605</v>
      </c>
      <c r="C786" s="836" t="s">
        <v>631</v>
      </c>
      <c r="D786" s="864" t="s">
        <v>632</v>
      </c>
      <c r="E786" s="836" t="s">
        <v>4422</v>
      </c>
      <c r="F786" s="864" t="s">
        <v>4423</v>
      </c>
      <c r="G786" s="836" t="s">
        <v>4980</v>
      </c>
      <c r="H786" s="836" t="s">
        <v>4981</v>
      </c>
      <c r="I786" s="850">
        <v>1161.5999755859375</v>
      </c>
      <c r="J786" s="850">
        <v>1</v>
      </c>
      <c r="K786" s="851">
        <v>1161.5999755859375</v>
      </c>
    </row>
    <row r="787" spans="1:11" ht="14.45" customHeight="1" x14ac:dyDescent="0.2">
      <c r="A787" s="832" t="s">
        <v>604</v>
      </c>
      <c r="B787" s="833" t="s">
        <v>605</v>
      </c>
      <c r="C787" s="836" t="s">
        <v>631</v>
      </c>
      <c r="D787" s="864" t="s">
        <v>632</v>
      </c>
      <c r="E787" s="836" t="s">
        <v>4422</v>
      </c>
      <c r="F787" s="864" t="s">
        <v>4423</v>
      </c>
      <c r="G787" s="836" t="s">
        <v>4982</v>
      </c>
      <c r="H787" s="836" t="s">
        <v>4983</v>
      </c>
      <c r="I787" s="850">
        <v>23.469999313354492</v>
      </c>
      <c r="J787" s="850">
        <v>20</v>
      </c>
      <c r="K787" s="851">
        <v>469.48001098632813</v>
      </c>
    </row>
    <row r="788" spans="1:11" ht="14.45" customHeight="1" x14ac:dyDescent="0.2">
      <c r="A788" s="832" t="s">
        <v>604</v>
      </c>
      <c r="B788" s="833" t="s">
        <v>605</v>
      </c>
      <c r="C788" s="836" t="s">
        <v>631</v>
      </c>
      <c r="D788" s="864" t="s">
        <v>632</v>
      </c>
      <c r="E788" s="836" t="s">
        <v>4422</v>
      </c>
      <c r="F788" s="864" t="s">
        <v>4423</v>
      </c>
      <c r="G788" s="836" t="s">
        <v>4982</v>
      </c>
      <c r="H788" s="836" t="s">
        <v>4984</v>
      </c>
      <c r="I788" s="850">
        <v>18.629999160766602</v>
      </c>
      <c r="J788" s="850">
        <v>20</v>
      </c>
      <c r="K788" s="851">
        <v>372.69000244140625</v>
      </c>
    </row>
    <row r="789" spans="1:11" ht="14.45" customHeight="1" x14ac:dyDescent="0.2">
      <c r="A789" s="832" t="s">
        <v>604</v>
      </c>
      <c r="B789" s="833" t="s">
        <v>605</v>
      </c>
      <c r="C789" s="836" t="s">
        <v>631</v>
      </c>
      <c r="D789" s="864" t="s">
        <v>632</v>
      </c>
      <c r="E789" s="836" t="s">
        <v>4422</v>
      </c>
      <c r="F789" s="864" t="s">
        <v>4423</v>
      </c>
      <c r="G789" s="836" t="s">
        <v>4475</v>
      </c>
      <c r="H789" s="836" t="s">
        <v>4476</v>
      </c>
      <c r="I789" s="850">
        <v>11.734999656677246</v>
      </c>
      <c r="J789" s="850">
        <v>120</v>
      </c>
      <c r="K789" s="851">
        <v>1408.2000122070313</v>
      </c>
    </row>
    <row r="790" spans="1:11" ht="14.45" customHeight="1" x14ac:dyDescent="0.2">
      <c r="A790" s="832" t="s">
        <v>604</v>
      </c>
      <c r="B790" s="833" t="s">
        <v>605</v>
      </c>
      <c r="C790" s="836" t="s">
        <v>631</v>
      </c>
      <c r="D790" s="864" t="s">
        <v>632</v>
      </c>
      <c r="E790" s="836" t="s">
        <v>4422</v>
      </c>
      <c r="F790" s="864" t="s">
        <v>4423</v>
      </c>
      <c r="G790" s="836" t="s">
        <v>4713</v>
      </c>
      <c r="H790" s="836" t="s">
        <v>4820</v>
      </c>
      <c r="I790" s="850">
        <v>13.310000419616699</v>
      </c>
      <c r="J790" s="850">
        <v>30</v>
      </c>
      <c r="K790" s="851">
        <v>399.29998779296875</v>
      </c>
    </row>
    <row r="791" spans="1:11" ht="14.45" customHeight="1" x14ac:dyDescent="0.2">
      <c r="A791" s="832" t="s">
        <v>604</v>
      </c>
      <c r="B791" s="833" t="s">
        <v>605</v>
      </c>
      <c r="C791" s="836" t="s">
        <v>631</v>
      </c>
      <c r="D791" s="864" t="s">
        <v>632</v>
      </c>
      <c r="E791" s="836" t="s">
        <v>4422</v>
      </c>
      <c r="F791" s="864" t="s">
        <v>4423</v>
      </c>
      <c r="G791" s="836" t="s">
        <v>4477</v>
      </c>
      <c r="H791" s="836" t="s">
        <v>4478</v>
      </c>
      <c r="I791" s="850">
        <v>25.530000686645508</v>
      </c>
      <c r="J791" s="850">
        <v>20</v>
      </c>
      <c r="K791" s="851">
        <v>510.60000610351563</v>
      </c>
    </row>
    <row r="792" spans="1:11" ht="14.45" customHeight="1" x14ac:dyDescent="0.2">
      <c r="A792" s="832" t="s">
        <v>604</v>
      </c>
      <c r="B792" s="833" t="s">
        <v>605</v>
      </c>
      <c r="C792" s="836" t="s">
        <v>631</v>
      </c>
      <c r="D792" s="864" t="s">
        <v>632</v>
      </c>
      <c r="E792" s="836" t="s">
        <v>4422</v>
      </c>
      <c r="F792" s="864" t="s">
        <v>4423</v>
      </c>
      <c r="G792" s="836" t="s">
        <v>4475</v>
      </c>
      <c r="H792" s="836" t="s">
        <v>4481</v>
      </c>
      <c r="I792" s="850">
        <v>11.736666361490885</v>
      </c>
      <c r="J792" s="850">
        <v>180</v>
      </c>
      <c r="K792" s="851">
        <v>2112.6000366210938</v>
      </c>
    </row>
    <row r="793" spans="1:11" ht="14.45" customHeight="1" x14ac:dyDescent="0.2">
      <c r="A793" s="832" t="s">
        <v>604</v>
      </c>
      <c r="B793" s="833" t="s">
        <v>605</v>
      </c>
      <c r="C793" s="836" t="s">
        <v>631</v>
      </c>
      <c r="D793" s="864" t="s">
        <v>632</v>
      </c>
      <c r="E793" s="836" t="s">
        <v>4422</v>
      </c>
      <c r="F793" s="864" t="s">
        <v>4423</v>
      </c>
      <c r="G793" s="836" t="s">
        <v>4477</v>
      </c>
      <c r="H793" s="836" t="s">
        <v>4482</v>
      </c>
      <c r="I793" s="850">
        <v>25.532500743865967</v>
      </c>
      <c r="J793" s="850">
        <v>85</v>
      </c>
      <c r="K793" s="851">
        <v>2170.2000427246094</v>
      </c>
    </row>
    <row r="794" spans="1:11" ht="14.45" customHeight="1" x14ac:dyDescent="0.2">
      <c r="A794" s="832" t="s">
        <v>604</v>
      </c>
      <c r="B794" s="833" t="s">
        <v>605</v>
      </c>
      <c r="C794" s="836" t="s">
        <v>631</v>
      </c>
      <c r="D794" s="864" t="s">
        <v>632</v>
      </c>
      <c r="E794" s="836" t="s">
        <v>4422</v>
      </c>
      <c r="F794" s="864" t="s">
        <v>4423</v>
      </c>
      <c r="G794" s="836" t="s">
        <v>4985</v>
      </c>
      <c r="H794" s="836" t="s">
        <v>4986</v>
      </c>
      <c r="I794" s="850">
        <v>14.770000457763672</v>
      </c>
      <c r="J794" s="850">
        <v>120</v>
      </c>
      <c r="K794" s="851">
        <v>1772.6500244140625</v>
      </c>
    </row>
    <row r="795" spans="1:11" ht="14.45" customHeight="1" x14ac:dyDescent="0.2">
      <c r="A795" s="832" t="s">
        <v>604</v>
      </c>
      <c r="B795" s="833" t="s">
        <v>605</v>
      </c>
      <c r="C795" s="836" t="s">
        <v>631</v>
      </c>
      <c r="D795" s="864" t="s">
        <v>632</v>
      </c>
      <c r="E795" s="836" t="s">
        <v>4422</v>
      </c>
      <c r="F795" s="864" t="s">
        <v>4423</v>
      </c>
      <c r="G795" s="836" t="s">
        <v>4483</v>
      </c>
      <c r="H795" s="836" t="s">
        <v>4484</v>
      </c>
      <c r="I795" s="850">
        <v>5.3225001096725464</v>
      </c>
      <c r="J795" s="850">
        <v>400</v>
      </c>
      <c r="K795" s="851">
        <v>2129.4000244140625</v>
      </c>
    </row>
    <row r="796" spans="1:11" ht="14.45" customHeight="1" x14ac:dyDescent="0.2">
      <c r="A796" s="832" t="s">
        <v>604</v>
      </c>
      <c r="B796" s="833" t="s">
        <v>605</v>
      </c>
      <c r="C796" s="836" t="s">
        <v>631</v>
      </c>
      <c r="D796" s="864" t="s">
        <v>632</v>
      </c>
      <c r="E796" s="836" t="s">
        <v>4422</v>
      </c>
      <c r="F796" s="864" t="s">
        <v>4423</v>
      </c>
      <c r="G796" s="836" t="s">
        <v>4483</v>
      </c>
      <c r="H796" s="836" t="s">
        <v>4715</v>
      </c>
      <c r="I796" s="850">
        <v>5.3266666730244951</v>
      </c>
      <c r="J796" s="850">
        <v>300</v>
      </c>
      <c r="K796" s="851">
        <v>1598</v>
      </c>
    </row>
    <row r="797" spans="1:11" ht="14.45" customHeight="1" x14ac:dyDescent="0.2">
      <c r="A797" s="832" t="s">
        <v>604</v>
      </c>
      <c r="B797" s="833" t="s">
        <v>605</v>
      </c>
      <c r="C797" s="836" t="s">
        <v>631</v>
      </c>
      <c r="D797" s="864" t="s">
        <v>632</v>
      </c>
      <c r="E797" s="836" t="s">
        <v>4422</v>
      </c>
      <c r="F797" s="864" t="s">
        <v>4423</v>
      </c>
      <c r="G797" s="836" t="s">
        <v>4716</v>
      </c>
      <c r="H797" s="836" t="s">
        <v>4717</v>
      </c>
      <c r="I797" s="850">
        <v>459.79998779296875</v>
      </c>
      <c r="J797" s="850">
        <v>3</v>
      </c>
      <c r="K797" s="851">
        <v>1379.4000244140625</v>
      </c>
    </row>
    <row r="798" spans="1:11" ht="14.45" customHeight="1" x14ac:dyDescent="0.2">
      <c r="A798" s="832" t="s">
        <v>604</v>
      </c>
      <c r="B798" s="833" t="s">
        <v>605</v>
      </c>
      <c r="C798" s="836" t="s">
        <v>631</v>
      </c>
      <c r="D798" s="864" t="s">
        <v>632</v>
      </c>
      <c r="E798" s="836" t="s">
        <v>4422</v>
      </c>
      <c r="F798" s="864" t="s">
        <v>4423</v>
      </c>
      <c r="G798" s="836" t="s">
        <v>4488</v>
      </c>
      <c r="H798" s="836" t="s">
        <v>4718</v>
      </c>
      <c r="I798" s="850">
        <v>1.5</v>
      </c>
      <c r="J798" s="850">
        <v>100</v>
      </c>
      <c r="K798" s="851">
        <v>150</v>
      </c>
    </row>
    <row r="799" spans="1:11" ht="14.45" customHeight="1" x14ac:dyDescent="0.2">
      <c r="A799" s="832" t="s">
        <v>604</v>
      </c>
      <c r="B799" s="833" t="s">
        <v>605</v>
      </c>
      <c r="C799" s="836" t="s">
        <v>631</v>
      </c>
      <c r="D799" s="864" t="s">
        <v>632</v>
      </c>
      <c r="E799" s="836" t="s">
        <v>4422</v>
      </c>
      <c r="F799" s="864" t="s">
        <v>4423</v>
      </c>
      <c r="G799" s="836" t="s">
        <v>4488</v>
      </c>
      <c r="H799" s="836" t="s">
        <v>4489</v>
      </c>
      <c r="I799" s="850">
        <v>1.5</v>
      </c>
      <c r="J799" s="850">
        <v>100</v>
      </c>
      <c r="K799" s="851">
        <v>150</v>
      </c>
    </row>
    <row r="800" spans="1:11" ht="14.45" customHeight="1" x14ac:dyDescent="0.2">
      <c r="A800" s="832" t="s">
        <v>604</v>
      </c>
      <c r="B800" s="833" t="s">
        <v>605</v>
      </c>
      <c r="C800" s="836" t="s">
        <v>631</v>
      </c>
      <c r="D800" s="864" t="s">
        <v>632</v>
      </c>
      <c r="E800" s="836" t="s">
        <v>4422</v>
      </c>
      <c r="F800" s="864" t="s">
        <v>4423</v>
      </c>
      <c r="G800" s="836" t="s">
        <v>4987</v>
      </c>
      <c r="H800" s="836" t="s">
        <v>4988</v>
      </c>
      <c r="I800" s="850">
        <v>618.30999755859375</v>
      </c>
      <c r="J800" s="850">
        <v>3</v>
      </c>
      <c r="K800" s="851">
        <v>1854.9300537109375</v>
      </c>
    </row>
    <row r="801" spans="1:11" ht="14.45" customHeight="1" x14ac:dyDescent="0.2">
      <c r="A801" s="832" t="s">
        <v>604</v>
      </c>
      <c r="B801" s="833" t="s">
        <v>605</v>
      </c>
      <c r="C801" s="836" t="s">
        <v>631</v>
      </c>
      <c r="D801" s="864" t="s">
        <v>632</v>
      </c>
      <c r="E801" s="836" t="s">
        <v>4422</v>
      </c>
      <c r="F801" s="864" t="s">
        <v>4423</v>
      </c>
      <c r="G801" s="836" t="s">
        <v>4719</v>
      </c>
      <c r="H801" s="836" t="s">
        <v>4720</v>
      </c>
      <c r="I801" s="850">
        <v>859.0999755859375</v>
      </c>
      <c r="J801" s="850">
        <v>3</v>
      </c>
      <c r="K801" s="851">
        <v>2577.300048828125</v>
      </c>
    </row>
    <row r="802" spans="1:11" ht="14.45" customHeight="1" x14ac:dyDescent="0.2">
      <c r="A802" s="832" t="s">
        <v>604</v>
      </c>
      <c r="B802" s="833" t="s">
        <v>605</v>
      </c>
      <c r="C802" s="836" t="s">
        <v>631</v>
      </c>
      <c r="D802" s="864" t="s">
        <v>632</v>
      </c>
      <c r="E802" s="836" t="s">
        <v>4422</v>
      </c>
      <c r="F802" s="864" t="s">
        <v>4423</v>
      </c>
      <c r="G802" s="836" t="s">
        <v>4492</v>
      </c>
      <c r="H802" s="836" t="s">
        <v>4493</v>
      </c>
      <c r="I802" s="850">
        <v>814.33001708984375</v>
      </c>
      <c r="J802" s="850">
        <v>3</v>
      </c>
      <c r="K802" s="851">
        <v>2442.989990234375</v>
      </c>
    </row>
    <row r="803" spans="1:11" ht="14.45" customHeight="1" x14ac:dyDescent="0.2">
      <c r="A803" s="832" t="s">
        <v>604</v>
      </c>
      <c r="B803" s="833" t="s">
        <v>605</v>
      </c>
      <c r="C803" s="836" t="s">
        <v>631</v>
      </c>
      <c r="D803" s="864" t="s">
        <v>632</v>
      </c>
      <c r="E803" s="836" t="s">
        <v>4422</v>
      </c>
      <c r="F803" s="864" t="s">
        <v>4423</v>
      </c>
      <c r="G803" s="836" t="s">
        <v>4496</v>
      </c>
      <c r="H803" s="836" t="s">
        <v>4497</v>
      </c>
      <c r="I803" s="850">
        <v>445.27999877929688</v>
      </c>
      <c r="J803" s="850">
        <v>10</v>
      </c>
      <c r="K803" s="851">
        <v>4452.7998046875</v>
      </c>
    </row>
    <row r="804" spans="1:11" ht="14.45" customHeight="1" x14ac:dyDescent="0.2">
      <c r="A804" s="832" t="s">
        <v>604</v>
      </c>
      <c r="B804" s="833" t="s">
        <v>605</v>
      </c>
      <c r="C804" s="836" t="s">
        <v>631</v>
      </c>
      <c r="D804" s="864" t="s">
        <v>632</v>
      </c>
      <c r="E804" s="836" t="s">
        <v>4422</v>
      </c>
      <c r="F804" s="864" t="s">
        <v>4423</v>
      </c>
      <c r="G804" s="836" t="s">
        <v>4989</v>
      </c>
      <c r="H804" s="836" t="s">
        <v>4990</v>
      </c>
      <c r="I804" s="850">
        <v>493.67999267578125</v>
      </c>
      <c r="J804" s="850">
        <v>10</v>
      </c>
      <c r="K804" s="851">
        <v>4936.7998046875</v>
      </c>
    </row>
    <row r="805" spans="1:11" ht="14.45" customHeight="1" x14ac:dyDescent="0.2">
      <c r="A805" s="832" t="s">
        <v>604</v>
      </c>
      <c r="B805" s="833" t="s">
        <v>605</v>
      </c>
      <c r="C805" s="836" t="s">
        <v>631</v>
      </c>
      <c r="D805" s="864" t="s">
        <v>632</v>
      </c>
      <c r="E805" s="836" t="s">
        <v>4422</v>
      </c>
      <c r="F805" s="864" t="s">
        <v>4423</v>
      </c>
      <c r="G805" s="836" t="s">
        <v>4498</v>
      </c>
      <c r="H805" s="836" t="s">
        <v>4499</v>
      </c>
      <c r="I805" s="850">
        <v>582.010009765625</v>
      </c>
      <c r="J805" s="850">
        <v>6</v>
      </c>
      <c r="K805" s="851">
        <v>3492.06005859375</v>
      </c>
    </row>
    <row r="806" spans="1:11" ht="14.45" customHeight="1" x14ac:dyDescent="0.2">
      <c r="A806" s="832" t="s">
        <v>604</v>
      </c>
      <c r="B806" s="833" t="s">
        <v>605</v>
      </c>
      <c r="C806" s="836" t="s">
        <v>631</v>
      </c>
      <c r="D806" s="864" t="s">
        <v>632</v>
      </c>
      <c r="E806" s="836" t="s">
        <v>4422</v>
      </c>
      <c r="F806" s="864" t="s">
        <v>4423</v>
      </c>
      <c r="G806" s="836" t="s">
        <v>4502</v>
      </c>
      <c r="H806" s="836" t="s">
        <v>4503</v>
      </c>
      <c r="I806" s="850">
        <v>872.40997314453125</v>
      </c>
      <c r="J806" s="850">
        <v>4</v>
      </c>
      <c r="K806" s="851">
        <v>3489.639892578125</v>
      </c>
    </row>
    <row r="807" spans="1:11" ht="14.45" customHeight="1" x14ac:dyDescent="0.2">
      <c r="A807" s="832" t="s">
        <v>604</v>
      </c>
      <c r="B807" s="833" t="s">
        <v>605</v>
      </c>
      <c r="C807" s="836" t="s">
        <v>631</v>
      </c>
      <c r="D807" s="864" t="s">
        <v>632</v>
      </c>
      <c r="E807" s="836" t="s">
        <v>4422</v>
      </c>
      <c r="F807" s="864" t="s">
        <v>4423</v>
      </c>
      <c r="G807" s="836" t="s">
        <v>4823</v>
      </c>
      <c r="H807" s="836" t="s">
        <v>4824</v>
      </c>
      <c r="I807" s="850">
        <v>975.260009765625</v>
      </c>
      <c r="J807" s="850">
        <v>2</v>
      </c>
      <c r="K807" s="851">
        <v>1950.52001953125</v>
      </c>
    </row>
    <row r="808" spans="1:11" ht="14.45" customHeight="1" x14ac:dyDescent="0.2">
      <c r="A808" s="832" t="s">
        <v>604</v>
      </c>
      <c r="B808" s="833" t="s">
        <v>605</v>
      </c>
      <c r="C808" s="836" t="s">
        <v>631</v>
      </c>
      <c r="D808" s="864" t="s">
        <v>632</v>
      </c>
      <c r="E808" s="836" t="s">
        <v>4422</v>
      </c>
      <c r="F808" s="864" t="s">
        <v>4423</v>
      </c>
      <c r="G808" s="836" t="s">
        <v>4825</v>
      </c>
      <c r="H808" s="836" t="s">
        <v>4826</v>
      </c>
      <c r="I808" s="850">
        <v>724.78997802734375</v>
      </c>
      <c r="J808" s="850">
        <v>6</v>
      </c>
      <c r="K808" s="851">
        <v>4348.740234375</v>
      </c>
    </row>
    <row r="809" spans="1:11" ht="14.45" customHeight="1" x14ac:dyDescent="0.2">
      <c r="A809" s="832" t="s">
        <v>604</v>
      </c>
      <c r="B809" s="833" t="s">
        <v>605</v>
      </c>
      <c r="C809" s="836" t="s">
        <v>631</v>
      </c>
      <c r="D809" s="864" t="s">
        <v>632</v>
      </c>
      <c r="E809" s="836" t="s">
        <v>4422</v>
      </c>
      <c r="F809" s="864" t="s">
        <v>4423</v>
      </c>
      <c r="G809" s="836" t="s">
        <v>4721</v>
      </c>
      <c r="H809" s="836" t="s">
        <v>4722</v>
      </c>
      <c r="I809" s="850">
        <v>688.489990234375</v>
      </c>
      <c r="J809" s="850">
        <v>4</v>
      </c>
      <c r="K809" s="851">
        <v>2753.9599609375</v>
      </c>
    </row>
    <row r="810" spans="1:11" ht="14.45" customHeight="1" x14ac:dyDescent="0.2">
      <c r="A810" s="832" t="s">
        <v>604</v>
      </c>
      <c r="B810" s="833" t="s">
        <v>605</v>
      </c>
      <c r="C810" s="836" t="s">
        <v>631</v>
      </c>
      <c r="D810" s="864" t="s">
        <v>632</v>
      </c>
      <c r="E810" s="836" t="s">
        <v>4422</v>
      </c>
      <c r="F810" s="864" t="s">
        <v>4423</v>
      </c>
      <c r="G810" s="836" t="s">
        <v>4991</v>
      </c>
      <c r="H810" s="836" t="s">
        <v>4992</v>
      </c>
      <c r="I810" s="850">
        <v>1445.949951171875</v>
      </c>
      <c r="J810" s="850">
        <v>2</v>
      </c>
      <c r="K810" s="851">
        <v>2891.89990234375</v>
      </c>
    </row>
    <row r="811" spans="1:11" ht="14.45" customHeight="1" x14ac:dyDescent="0.2">
      <c r="A811" s="832" t="s">
        <v>604</v>
      </c>
      <c r="B811" s="833" t="s">
        <v>605</v>
      </c>
      <c r="C811" s="836" t="s">
        <v>631</v>
      </c>
      <c r="D811" s="864" t="s">
        <v>632</v>
      </c>
      <c r="E811" s="836" t="s">
        <v>4422</v>
      </c>
      <c r="F811" s="864" t="s">
        <v>4423</v>
      </c>
      <c r="G811" s="836" t="s">
        <v>4993</v>
      </c>
      <c r="H811" s="836" t="s">
        <v>4994</v>
      </c>
      <c r="I811" s="850">
        <v>1289.8599853515625</v>
      </c>
      <c r="J811" s="850">
        <v>0</v>
      </c>
      <c r="K811" s="851">
        <v>0</v>
      </c>
    </row>
    <row r="812" spans="1:11" ht="14.45" customHeight="1" x14ac:dyDescent="0.2">
      <c r="A812" s="832" t="s">
        <v>604</v>
      </c>
      <c r="B812" s="833" t="s">
        <v>605</v>
      </c>
      <c r="C812" s="836" t="s">
        <v>631</v>
      </c>
      <c r="D812" s="864" t="s">
        <v>632</v>
      </c>
      <c r="E812" s="836" t="s">
        <v>4422</v>
      </c>
      <c r="F812" s="864" t="s">
        <v>4423</v>
      </c>
      <c r="G812" s="836" t="s">
        <v>4995</v>
      </c>
      <c r="H812" s="836" t="s">
        <v>4996</v>
      </c>
      <c r="I812" s="850">
        <v>989.780029296875</v>
      </c>
      <c r="J812" s="850">
        <v>2</v>
      </c>
      <c r="K812" s="851">
        <v>1979.56005859375</v>
      </c>
    </row>
    <row r="813" spans="1:11" ht="14.45" customHeight="1" x14ac:dyDescent="0.2">
      <c r="A813" s="832" t="s">
        <v>604</v>
      </c>
      <c r="B813" s="833" t="s">
        <v>605</v>
      </c>
      <c r="C813" s="836" t="s">
        <v>631</v>
      </c>
      <c r="D813" s="864" t="s">
        <v>632</v>
      </c>
      <c r="E813" s="836" t="s">
        <v>4422</v>
      </c>
      <c r="F813" s="864" t="s">
        <v>4423</v>
      </c>
      <c r="G813" s="836" t="s">
        <v>4508</v>
      </c>
      <c r="H813" s="836" t="s">
        <v>4509</v>
      </c>
      <c r="I813" s="850">
        <v>517.8800048828125</v>
      </c>
      <c r="J813" s="850">
        <v>3</v>
      </c>
      <c r="K813" s="851">
        <v>1553.6400146484375</v>
      </c>
    </row>
    <row r="814" spans="1:11" ht="14.45" customHeight="1" x14ac:dyDescent="0.2">
      <c r="A814" s="832" t="s">
        <v>604</v>
      </c>
      <c r="B814" s="833" t="s">
        <v>605</v>
      </c>
      <c r="C814" s="836" t="s">
        <v>631</v>
      </c>
      <c r="D814" s="864" t="s">
        <v>632</v>
      </c>
      <c r="E814" s="836" t="s">
        <v>4422</v>
      </c>
      <c r="F814" s="864" t="s">
        <v>4423</v>
      </c>
      <c r="G814" s="836" t="s">
        <v>4510</v>
      </c>
      <c r="H814" s="836" t="s">
        <v>4511</v>
      </c>
      <c r="I814" s="850">
        <v>621.94000244140625</v>
      </c>
      <c r="J814" s="850">
        <v>3</v>
      </c>
      <c r="K814" s="851">
        <v>1865.8199462890625</v>
      </c>
    </row>
    <row r="815" spans="1:11" ht="14.45" customHeight="1" x14ac:dyDescent="0.2">
      <c r="A815" s="832" t="s">
        <v>604</v>
      </c>
      <c r="B815" s="833" t="s">
        <v>605</v>
      </c>
      <c r="C815" s="836" t="s">
        <v>631</v>
      </c>
      <c r="D815" s="864" t="s">
        <v>632</v>
      </c>
      <c r="E815" s="836" t="s">
        <v>4422</v>
      </c>
      <c r="F815" s="864" t="s">
        <v>4423</v>
      </c>
      <c r="G815" s="836" t="s">
        <v>4512</v>
      </c>
      <c r="H815" s="836" t="s">
        <v>4513</v>
      </c>
      <c r="I815" s="850">
        <v>9.1999998092651367</v>
      </c>
      <c r="J815" s="850">
        <v>1050</v>
      </c>
      <c r="K815" s="851">
        <v>9660</v>
      </c>
    </row>
    <row r="816" spans="1:11" ht="14.45" customHeight="1" x14ac:dyDescent="0.2">
      <c r="A816" s="832" t="s">
        <v>604</v>
      </c>
      <c r="B816" s="833" t="s">
        <v>605</v>
      </c>
      <c r="C816" s="836" t="s">
        <v>631</v>
      </c>
      <c r="D816" s="864" t="s">
        <v>632</v>
      </c>
      <c r="E816" s="836" t="s">
        <v>4422</v>
      </c>
      <c r="F816" s="864" t="s">
        <v>4423</v>
      </c>
      <c r="G816" s="836" t="s">
        <v>4512</v>
      </c>
      <c r="H816" s="836" t="s">
        <v>4514</v>
      </c>
      <c r="I816" s="850">
        <v>9.1999998092651367</v>
      </c>
      <c r="J816" s="850">
        <v>800</v>
      </c>
      <c r="K816" s="851">
        <v>7360</v>
      </c>
    </row>
    <row r="817" spans="1:11" ht="14.45" customHeight="1" x14ac:dyDescent="0.2">
      <c r="A817" s="832" t="s">
        <v>604</v>
      </c>
      <c r="B817" s="833" t="s">
        <v>605</v>
      </c>
      <c r="C817" s="836" t="s">
        <v>631</v>
      </c>
      <c r="D817" s="864" t="s">
        <v>632</v>
      </c>
      <c r="E817" s="836" t="s">
        <v>4422</v>
      </c>
      <c r="F817" s="864" t="s">
        <v>4423</v>
      </c>
      <c r="G817" s="836" t="s">
        <v>4512</v>
      </c>
      <c r="H817" s="836" t="s">
        <v>4515</v>
      </c>
      <c r="I817" s="850">
        <v>9.1999998092651367</v>
      </c>
      <c r="J817" s="850">
        <v>150</v>
      </c>
      <c r="K817" s="851">
        <v>1380</v>
      </c>
    </row>
    <row r="818" spans="1:11" ht="14.45" customHeight="1" x14ac:dyDescent="0.2">
      <c r="A818" s="832" t="s">
        <v>604</v>
      </c>
      <c r="B818" s="833" t="s">
        <v>605</v>
      </c>
      <c r="C818" s="836" t="s">
        <v>631</v>
      </c>
      <c r="D818" s="864" t="s">
        <v>632</v>
      </c>
      <c r="E818" s="836" t="s">
        <v>4422</v>
      </c>
      <c r="F818" s="864" t="s">
        <v>4423</v>
      </c>
      <c r="G818" s="836" t="s">
        <v>4519</v>
      </c>
      <c r="H818" s="836" t="s">
        <v>4520</v>
      </c>
      <c r="I818" s="850">
        <v>172.5</v>
      </c>
      <c r="J818" s="850">
        <v>5</v>
      </c>
      <c r="K818" s="851">
        <v>862.5</v>
      </c>
    </row>
    <row r="819" spans="1:11" ht="14.45" customHeight="1" x14ac:dyDescent="0.2">
      <c r="A819" s="832" t="s">
        <v>604</v>
      </c>
      <c r="B819" s="833" t="s">
        <v>605</v>
      </c>
      <c r="C819" s="836" t="s">
        <v>631</v>
      </c>
      <c r="D819" s="864" t="s">
        <v>632</v>
      </c>
      <c r="E819" s="836" t="s">
        <v>4422</v>
      </c>
      <c r="F819" s="864" t="s">
        <v>4423</v>
      </c>
      <c r="G819" s="836" t="s">
        <v>4521</v>
      </c>
      <c r="H819" s="836" t="s">
        <v>4522</v>
      </c>
      <c r="I819" s="850">
        <v>6.1716667016347246</v>
      </c>
      <c r="J819" s="850">
        <v>440</v>
      </c>
      <c r="K819" s="851">
        <v>2715.8000030517578</v>
      </c>
    </row>
    <row r="820" spans="1:11" ht="14.45" customHeight="1" x14ac:dyDescent="0.2">
      <c r="A820" s="832" t="s">
        <v>604</v>
      </c>
      <c r="B820" s="833" t="s">
        <v>605</v>
      </c>
      <c r="C820" s="836" t="s">
        <v>631</v>
      </c>
      <c r="D820" s="864" t="s">
        <v>632</v>
      </c>
      <c r="E820" s="836" t="s">
        <v>4422</v>
      </c>
      <c r="F820" s="864" t="s">
        <v>4423</v>
      </c>
      <c r="G820" s="836" t="s">
        <v>4521</v>
      </c>
      <c r="H820" s="836" t="s">
        <v>4523</v>
      </c>
      <c r="I820" s="850">
        <v>6.1716667016347246</v>
      </c>
      <c r="J820" s="850">
        <v>650</v>
      </c>
      <c r="K820" s="851">
        <v>4012</v>
      </c>
    </row>
    <row r="821" spans="1:11" ht="14.45" customHeight="1" x14ac:dyDescent="0.2">
      <c r="A821" s="832" t="s">
        <v>604</v>
      </c>
      <c r="B821" s="833" t="s">
        <v>605</v>
      </c>
      <c r="C821" s="836" t="s">
        <v>631</v>
      </c>
      <c r="D821" s="864" t="s">
        <v>632</v>
      </c>
      <c r="E821" s="836" t="s">
        <v>4422</v>
      </c>
      <c r="F821" s="864" t="s">
        <v>4423</v>
      </c>
      <c r="G821" s="836" t="s">
        <v>4412</v>
      </c>
      <c r="H821" s="836" t="s">
        <v>4525</v>
      </c>
      <c r="I821" s="850">
        <v>32.790000915527344</v>
      </c>
      <c r="J821" s="850">
        <v>49</v>
      </c>
      <c r="K821" s="851">
        <v>1606.7099609375</v>
      </c>
    </row>
    <row r="822" spans="1:11" ht="14.45" customHeight="1" x14ac:dyDescent="0.2">
      <c r="A822" s="832" t="s">
        <v>604</v>
      </c>
      <c r="B822" s="833" t="s">
        <v>605</v>
      </c>
      <c r="C822" s="836" t="s">
        <v>631</v>
      </c>
      <c r="D822" s="864" t="s">
        <v>632</v>
      </c>
      <c r="E822" s="836" t="s">
        <v>4422</v>
      </c>
      <c r="F822" s="864" t="s">
        <v>4423</v>
      </c>
      <c r="G822" s="836" t="s">
        <v>4412</v>
      </c>
      <c r="H822" s="836" t="s">
        <v>4526</v>
      </c>
      <c r="I822" s="850">
        <v>34.509998321533203</v>
      </c>
      <c r="J822" s="850">
        <v>20</v>
      </c>
      <c r="K822" s="851">
        <v>690.20001220703125</v>
      </c>
    </row>
    <row r="823" spans="1:11" ht="14.45" customHeight="1" x14ac:dyDescent="0.2">
      <c r="A823" s="832" t="s">
        <v>604</v>
      </c>
      <c r="B823" s="833" t="s">
        <v>605</v>
      </c>
      <c r="C823" s="836" t="s">
        <v>631</v>
      </c>
      <c r="D823" s="864" t="s">
        <v>632</v>
      </c>
      <c r="E823" s="836" t="s">
        <v>4422</v>
      </c>
      <c r="F823" s="864" t="s">
        <v>4423</v>
      </c>
      <c r="G823" s="836" t="s">
        <v>4829</v>
      </c>
      <c r="H823" s="836" t="s">
        <v>4831</v>
      </c>
      <c r="I823" s="850">
        <v>138.00999450683594</v>
      </c>
      <c r="J823" s="850">
        <v>40</v>
      </c>
      <c r="K823" s="851">
        <v>5520.389892578125</v>
      </c>
    </row>
    <row r="824" spans="1:11" ht="14.45" customHeight="1" x14ac:dyDescent="0.2">
      <c r="A824" s="832" t="s">
        <v>604</v>
      </c>
      <c r="B824" s="833" t="s">
        <v>605</v>
      </c>
      <c r="C824" s="836" t="s">
        <v>631</v>
      </c>
      <c r="D824" s="864" t="s">
        <v>632</v>
      </c>
      <c r="E824" s="836" t="s">
        <v>4422</v>
      </c>
      <c r="F824" s="864" t="s">
        <v>4423</v>
      </c>
      <c r="G824" s="836" t="s">
        <v>4997</v>
      </c>
      <c r="H824" s="836" t="s">
        <v>4998</v>
      </c>
      <c r="I824" s="850">
        <v>6.6500000953674316</v>
      </c>
      <c r="J824" s="850">
        <v>5</v>
      </c>
      <c r="K824" s="851">
        <v>33.25</v>
      </c>
    </row>
    <row r="825" spans="1:11" ht="14.45" customHeight="1" x14ac:dyDescent="0.2">
      <c r="A825" s="832" t="s">
        <v>604</v>
      </c>
      <c r="B825" s="833" t="s">
        <v>605</v>
      </c>
      <c r="C825" s="836" t="s">
        <v>631</v>
      </c>
      <c r="D825" s="864" t="s">
        <v>632</v>
      </c>
      <c r="E825" s="836" t="s">
        <v>4422</v>
      </c>
      <c r="F825" s="864" t="s">
        <v>4423</v>
      </c>
      <c r="G825" s="836" t="s">
        <v>4999</v>
      </c>
      <c r="H825" s="836" t="s">
        <v>5000</v>
      </c>
      <c r="I825" s="850">
        <v>6.6599998474121094</v>
      </c>
      <c r="J825" s="850">
        <v>10</v>
      </c>
      <c r="K825" s="851">
        <v>66.599998474121094</v>
      </c>
    </row>
    <row r="826" spans="1:11" ht="14.45" customHeight="1" x14ac:dyDescent="0.2">
      <c r="A826" s="832" t="s">
        <v>604</v>
      </c>
      <c r="B826" s="833" t="s">
        <v>605</v>
      </c>
      <c r="C826" s="836" t="s">
        <v>631</v>
      </c>
      <c r="D826" s="864" t="s">
        <v>632</v>
      </c>
      <c r="E826" s="836" t="s">
        <v>4422</v>
      </c>
      <c r="F826" s="864" t="s">
        <v>4423</v>
      </c>
      <c r="G826" s="836" t="s">
        <v>5001</v>
      </c>
      <c r="H826" s="836" t="s">
        <v>5002</v>
      </c>
      <c r="I826" s="850">
        <v>6.6500000953674316</v>
      </c>
      <c r="J826" s="850">
        <v>10</v>
      </c>
      <c r="K826" s="851">
        <v>66.5</v>
      </c>
    </row>
    <row r="827" spans="1:11" ht="14.45" customHeight="1" x14ac:dyDescent="0.2">
      <c r="A827" s="832" t="s">
        <v>604</v>
      </c>
      <c r="B827" s="833" t="s">
        <v>605</v>
      </c>
      <c r="C827" s="836" t="s">
        <v>631</v>
      </c>
      <c r="D827" s="864" t="s">
        <v>632</v>
      </c>
      <c r="E827" s="836" t="s">
        <v>4422</v>
      </c>
      <c r="F827" s="864" t="s">
        <v>4423</v>
      </c>
      <c r="G827" s="836" t="s">
        <v>5003</v>
      </c>
      <c r="H827" s="836" t="s">
        <v>5004</v>
      </c>
      <c r="I827" s="850">
        <v>6.7199997901916504</v>
      </c>
      <c r="J827" s="850">
        <v>5</v>
      </c>
      <c r="K827" s="851">
        <v>33.599998474121094</v>
      </c>
    </row>
    <row r="828" spans="1:11" ht="14.45" customHeight="1" x14ac:dyDescent="0.2">
      <c r="A828" s="832" t="s">
        <v>604</v>
      </c>
      <c r="B828" s="833" t="s">
        <v>605</v>
      </c>
      <c r="C828" s="836" t="s">
        <v>631</v>
      </c>
      <c r="D828" s="864" t="s">
        <v>632</v>
      </c>
      <c r="E828" s="836" t="s">
        <v>4422</v>
      </c>
      <c r="F828" s="864" t="s">
        <v>4423</v>
      </c>
      <c r="G828" s="836" t="s">
        <v>5005</v>
      </c>
      <c r="H828" s="836" t="s">
        <v>5006</v>
      </c>
      <c r="I828" s="850">
        <v>148.71000671386719</v>
      </c>
      <c r="J828" s="850">
        <v>5</v>
      </c>
      <c r="K828" s="851">
        <v>743.55999755859375</v>
      </c>
    </row>
    <row r="829" spans="1:11" ht="14.45" customHeight="1" x14ac:dyDescent="0.2">
      <c r="A829" s="832" t="s">
        <v>604</v>
      </c>
      <c r="B829" s="833" t="s">
        <v>605</v>
      </c>
      <c r="C829" s="836" t="s">
        <v>631</v>
      </c>
      <c r="D829" s="864" t="s">
        <v>632</v>
      </c>
      <c r="E829" s="836" t="s">
        <v>4422</v>
      </c>
      <c r="F829" s="864" t="s">
        <v>4423</v>
      </c>
      <c r="G829" s="836" t="s">
        <v>5005</v>
      </c>
      <c r="H829" s="836" t="s">
        <v>5007</v>
      </c>
      <c r="I829" s="850">
        <v>148.71000671386719</v>
      </c>
      <c r="J829" s="850">
        <v>5</v>
      </c>
      <c r="K829" s="851">
        <v>743.54998779296875</v>
      </c>
    </row>
    <row r="830" spans="1:11" ht="14.45" customHeight="1" x14ac:dyDescent="0.2">
      <c r="A830" s="832" t="s">
        <v>604</v>
      </c>
      <c r="B830" s="833" t="s">
        <v>605</v>
      </c>
      <c r="C830" s="836" t="s">
        <v>631</v>
      </c>
      <c r="D830" s="864" t="s">
        <v>632</v>
      </c>
      <c r="E830" s="836" t="s">
        <v>4422</v>
      </c>
      <c r="F830" s="864" t="s">
        <v>4423</v>
      </c>
      <c r="G830" s="836" t="s">
        <v>4527</v>
      </c>
      <c r="H830" s="836" t="s">
        <v>4528</v>
      </c>
      <c r="I830" s="850">
        <v>197.57000732421875</v>
      </c>
      <c r="J830" s="850">
        <v>28</v>
      </c>
      <c r="K830" s="851">
        <v>5531.960205078125</v>
      </c>
    </row>
    <row r="831" spans="1:11" ht="14.45" customHeight="1" x14ac:dyDescent="0.2">
      <c r="A831" s="832" t="s">
        <v>604</v>
      </c>
      <c r="B831" s="833" t="s">
        <v>605</v>
      </c>
      <c r="C831" s="836" t="s">
        <v>631</v>
      </c>
      <c r="D831" s="864" t="s">
        <v>632</v>
      </c>
      <c r="E831" s="836" t="s">
        <v>4422</v>
      </c>
      <c r="F831" s="864" t="s">
        <v>4423</v>
      </c>
      <c r="G831" s="836" t="s">
        <v>4527</v>
      </c>
      <c r="H831" s="836" t="s">
        <v>4887</v>
      </c>
      <c r="I831" s="850">
        <v>197.57000732421875</v>
      </c>
      <c r="J831" s="850">
        <v>48</v>
      </c>
      <c r="K831" s="851">
        <v>9483.3603515625</v>
      </c>
    </row>
    <row r="832" spans="1:11" ht="14.45" customHeight="1" x14ac:dyDescent="0.2">
      <c r="A832" s="832" t="s">
        <v>604</v>
      </c>
      <c r="B832" s="833" t="s">
        <v>605</v>
      </c>
      <c r="C832" s="836" t="s">
        <v>631</v>
      </c>
      <c r="D832" s="864" t="s">
        <v>632</v>
      </c>
      <c r="E832" s="836" t="s">
        <v>4422</v>
      </c>
      <c r="F832" s="864" t="s">
        <v>4423</v>
      </c>
      <c r="G832" s="836" t="s">
        <v>4529</v>
      </c>
      <c r="H832" s="836" t="s">
        <v>4530</v>
      </c>
      <c r="I832" s="850">
        <v>0.81999999284744263</v>
      </c>
      <c r="J832" s="850">
        <v>700</v>
      </c>
      <c r="K832" s="851">
        <v>574</v>
      </c>
    </row>
    <row r="833" spans="1:11" ht="14.45" customHeight="1" x14ac:dyDescent="0.2">
      <c r="A833" s="832" t="s">
        <v>604</v>
      </c>
      <c r="B833" s="833" t="s">
        <v>605</v>
      </c>
      <c r="C833" s="836" t="s">
        <v>631</v>
      </c>
      <c r="D833" s="864" t="s">
        <v>632</v>
      </c>
      <c r="E833" s="836" t="s">
        <v>4422</v>
      </c>
      <c r="F833" s="864" t="s">
        <v>4423</v>
      </c>
      <c r="G833" s="836" t="s">
        <v>4531</v>
      </c>
      <c r="H833" s="836" t="s">
        <v>4532</v>
      </c>
      <c r="I833" s="850">
        <v>1.0900000333786011</v>
      </c>
      <c r="J833" s="850">
        <v>1400</v>
      </c>
      <c r="K833" s="851">
        <v>1526</v>
      </c>
    </row>
    <row r="834" spans="1:11" ht="14.45" customHeight="1" x14ac:dyDescent="0.2">
      <c r="A834" s="832" t="s">
        <v>604</v>
      </c>
      <c r="B834" s="833" t="s">
        <v>605</v>
      </c>
      <c r="C834" s="836" t="s">
        <v>631</v>
      </c>
      <c r="D834" s="864" t="s">
        <v>632</v>
      </c>
      <c r="E834" s="836" t="s">
        <v>4422</v>
      </c>
      <c r="F834" s="864" t="s">
        <v>4423</v>
      </c>
      <c r="G834" s="836" t="s">
        <v>4531</v>
      </c>
      <c r="H834" s="836" t="s">
        <v>4728</v>
      </c>
      <c r="I834" s="850">
        <v>1.0900000333786011</v>
      </c>
      <c r="J834" s="850">
        <v>600</v>
      </c>
      <c r="K834" s="851">
        <v>654</v>
      </c>
    </row>
    <row r="835" spans="1:11" ht="14.45" customHeight="1" x14ac:dyDescent="0.2">
      <c r="A835" s="832" t="s">
        <v>604</v>
      </c>
      <c r="B835" s="833" t="s">
        <v>605</v>
      </c>
      <c r="C835" s="836" t="s">
        <v>631</v>
      </c>
      <c r="D835" s="864" t="s">
        <v>632</v>
      </c>
      <c r="E835" s="836" t="s">
        <v>4422</v>
      </c>
      <c r="F835" s="864" t="s">
        <v>4423</v>
      </c>
      <c r="G835" s="836" t="s">
        <v>4533</v>
      </c>
      <c r="H835" s="836" t="s">
        <v>4534</v>
      </c>
      <c r="I835" s="850">
        <v>0.43000000715255737</v>
      </c>
      <c r="J835" s="850">
        <v>200</v>
      </c>
      <c r="K835" s="851">
        <v>86</v>
      </c>
    </row>
    <row r="836" spans="1:11" ht="14.45" customHeight="1" x14ac:dyDescent="0.2">
      <c r="A836" s="832" t="s">
        <v>604</v>
      </c>
      <c r="B836" s="833" t="s">
        <v>605</v>
      </c>
      <c r="C836" s="836" t="s">
        <v>631</v>
      </c>
      <c r="D836" s="864" t="s">
        <v>632</v>
      </c>
      <c r="E836" s="836" t="s">
        <v>4422</v>
      </c>
      <c r="F836" s="864" t="s">
        <v>4423</v>
      </c>
      <c r="G836" s="836" t="s">
        <v>4729</v>
      </c>
      <c r="H836" s="836" t="s">
        <v>4731</v>
      </c>
      <c r="I836" s="850">
        <v>0.4699999988079071</v>
      </c>
      <c r="J836" s="850">
        <v>100</v>
      </c>
      <c r="K836" s="851">
        <v>47</v>
      </c>
    </row>
    <row r="837" spans="1:11" ht="14.45" customHeight="1" x14ac:dyDescent="0.2">
      <c r="A837" s="832" t="s">
        <v>604</v>
      </c>
      <c r="B837" s="833" t="s">
        <v>605</v>
      </c>
      <c r="C837" s="836" t="s">
        <v>631</v>
      </c>
      <c r="D837" s="864" t="s">
        <v>632</v>
      </c>
      <c r="E837" s="836" t="s">
        <v>4422</v>
      </c>
      <c r="F837" s="864" t="s">
        <v>4423</v>
      </c>
      <c r="G837" s="836" t="s">
        <v>4729</v>
      </c>
      <c r="H837" s="836" t="s">
        <v>4888</v>
      </c>
      <c r="I837" s="850">
        <v>0.4699999988079071</v>
      </c>
      <c r="J837" s="850">
        <v>100</v>
      </c>
      <c r="K837" s="851">
        <v>47</v>
      </c>
    </row>
    <row r="838" spans="1:11" ht="14.45" customHeight="1" x14ac:dyDescent="0.2">
      <c r="A838" s="832" t="s">
        <v>604</v>
      </c>
      <c r="B838" s="833" t="s">
        <v>605</v>
      </c>
      <c r="C838" s="836" t="s">
        <v>631</v>
      </c>
      <c r="D838" s="864" t="s">
        <v>632</v>
      </c>
      <c r="E838" s="836" t="s">
        <v>4422</v>
      </c>
      <c r="F838" s="864" t="s">
        <v>4423</v>
      </c>
      <c r="G838" s="836" t="s">
        <v>4889</v>
      </c>
      <c r="H838" s="836" t="s">
        <v>4890</v>
      </c>
      <c r="I838" s="850">
        <v>1.1349999904632568</v>
      </c>
      <c r="J838" s="850">
        <v>240</v>
      </c>
      <c r="K838" s="851">
        <v>272.79999542236328</v>
      </c>
    </row>
    <row r="839" spans="1:11" ht="14.45" customHeight="1" x14ac:dyDescent="0.2">
      <c r="A839" s="832" t="s">
        <v>604</v>
      </c>
      <c r="B839" s="833" t="s">
        <v>605</v>
      </c>
      <c r="C839" s="836" t="s">
        <v>631</v>
      </c>
      <c r="D839" s="864" t="s">
        <v>632</v>
      </c>
      <c r="E839" s="836" t="s">
        <v>4422</v>
      </c>
      <c r="F839" s="864" t="s">
        <v>4423</v>
      </c>
      <c r="G839" s="836" t="s">
        <v>4834</v>
      </c>
      <c r="H839" s="836" t="s">
        <v>4891</v>
      </c>
      <c r="I839" s="850">
        <v>1.6699999570846558</v>
      </c>
      <c r="J839" s="850">
        <v>100</v>
      </c>
      <c r="K839" s="851">
        <v>167</v>
      </c>
    </row>
    <row r="840" spans="1:11" ht="14.45" customHeight="1" x14ac:dyDescent="0.2">
      <c r="A840" s="832" t="s">
        <v>604</v>
      </c>
      <c r="B840" s="833" t="s">
        <v>605</v>
      </c>
      <c r="C840" s="836" t="s">
        <v>631</v>
      </c>
      <c r="D840" s="864" t="s">
        <v>632</v>
      </c>
      <c r="E840" s="836" t="s">
        <v>4422</v>
      </c>
      <c r="F840" s="864" t="s">
        <v>4423</v>
      </c>
      <c r="G840" s="836" t="s">
        <v>4535</v>
      </c>
      <c r="H840" s="836" t="s">
        <v>4536</v>
      </c>
      <c r="I840" s="850">
        <v>0.58249998092651367</v>
      </c>
      <c r="J840" s="850">
        <v>2700</v>
      </c>
      <c r="K840" s="851">
        <v>1574</v>
      </c>
    </row>
    <row r="841" spans="1:11" ht="14.45" customHeight="1" x14ac:dyDescent="0.2">
      <c r="A841" s="832" t="s">
        <v>604</v>
      </c>
      <c r="B841" s="833" t="s">
        <v>605</v>
      </c>
      <c r="C841" s="836" t="s">
        <v>631</v>
      </c>
      <c r="D841" s="864" t="s">
        <v>632</v>
      </c>
      <c r="E841" s="836" t="s">
        <v>4422</v>
      </c>
      <c r="F841" s="864" t="s">
        <v>4423</v>
      </c>
      <c r="G841" s="836" t="s">
        <v>4542</v>
      </c>
      <c r="H841" s="836" t="s">
        <v>4732</v>
      </c>
      <c r="I841" s="850">
        <v>0.67000001668930054</v>
      </c>
      <c r="J841" s="850">
        <v>800</v>
      </c>
      <c r="K841" s="851">
        <v>536</v>
      </c>
    </row>
    <row r="842" spans="1:11" ht="14.45" customHeight="1" x14ac:dyDescent="0.2">
      <c r="A842" s="832" t="s">
        <v>604</v>
      </c>
      <c r="B842" s="833" t="s">
        <v>605</v>
      </c>
      <c r="C842" s="836" t="s">
        <v>631</v>
      </c>
      <c r="D842" s="864" t="s">
        <v>632</v>
      </c>
      <c r="E842" s="836" t="s">
        <v>4422</v>
      </c>
      <c r="F842" s="864" t="s">
        <v>4423</v>
      </c>
      <c r="G842" s="836" t="s">
        <v>4542</v>
      </c>
      <c r="H842" s="836" t="s">
        <v>4733</v>
      </c>
      <c r="I842" s="850">
        <v>0.67000001668930054</v>
      </c>
      <c r="J842" s="850">
        <v>800</v>
      </c>
      <c r="K842" s="851">
        <v>536</v>
      </c>
    </row>
    <row r="843" spans="1:11" ht="14.45" customHeight="1" x14ac:dyDescent="0.2">
      <c r="A843" s="832" t="s">
        <v>604</v>
      </c>
      <c r="B843" s="833" t="s">
        <v>605</v>
      </c>
      <c r="C843" s="836" t="s">
        <v>631</v>
      </c>
      <c r="D843" s="864" t="s">
        <v>632</v>
      </c>
      <c r="E843" s="836" t="s">
        <v>4422</v>
      </c>
      <c r="F843" s="864" t="s">
        <v>4423</v>
      </c>
      <c r="G843" s="836" t="s">
        <v>4832</v>
      </c>
      <c r="H843" s="836" t="s">
        <v>4833</v>
      </c>
      <c r="I843" s="850">
        <v>7.4200000762939453</v>
      </c>
      <c r="J843" s="850">
        <v>300</v>
      </c>
      <c r="K843" s="851">
        <v>2226</v>
      </c>
    </row>
    <row r="844" spans="1:11" ht="14.45" customHeight="1" x14ac:dyDescent="0.2">
      <c r="A844" s="832" t="s">
        <v>604</v>
      </c>
      <c r="B844" s="833" t="s">
        <v>605</v>
      </c>
      <c r="C844" s="836" t="s">
        <v>631</v>
      </c>
      <c r="D844" s="864" t="s">
        <v>632</v>
      </c>
      <c r="E844" s="836" t="s">
        <v>4422</v>
      </c>
      <c r="F844" s="864" t="s">
        <v>4423</v>
      </c>
      <c r="G844" s="836" t="s">
        <v>5008</v>
      </c>
      <c r="H844" s="836" t="s">
        <v>5009</v>
      </c>
      <c r="I844" s="850">
        <v>8.8299999237060547</v>
      </c>
      <c r="J844" s="850">
        <v>20</v>
      </c>
      <c r="K844" s="851">
        <v>176.60000610351563</v>
      </c>
    </row>
    <row r="845" spans="1:11" ht="14.45" customHeight="1" x14ac:dyDescent="0.2">
      <c r="A845" s="832" t="s">
        <v>604</v>
      </c>
      <c r="B845" s="833" t="s">
        <v>605</v>
      </c>
      <c r="C845" s="836" t="s">
        <v>631</v>
      </c>
      <c r="D845" s="864" t="s">
        <v>632</v>
      </c>
      <c r="E845" s="836" t="s">
        <v>4422</v>
      </c>
      <c r="F845" s="864" t="s">
        <v>4423</v>
      </c>
      <c r="G845" s="836" t="s">
        <v>4537</v>
      </c>
      <c r="H845" s="836" t="s">
        <v>4538</v>
      </c>
      <c r="I845" s="850">
        <v>8.4700002670288086</v>
      </c>
      <c r="J845" s="850">
        <v>2100</v>
      </c>
      <c r="K845" s="851">
        <v>17787</v>
      </c>
    </row>
    <row r="846" spans="1:11" ht="14.45" customHeight="1" x14ac:dyDescent="0.2">
      <c r="A846" s="832" t="s">
        <v>604</v>
      </c>
      <c r="B846" s="833" t="s">
        <v>605</v>
      </c>
      <c r="C846" s="836" t="s">
        <v>631</v>
      </c>
      <c r="D846" s="864" t="s">
        <v>632</v>
      </c>
      <c r="E846" s="836" t="s">
        <v>4422</v>
      </c>
      <c r="F846" s="864" t="s">
        <v>4423</v>
      </c>
      <c r="G846" s="836" t="s">
        <v>4539</v>
      </c>
      <c r="H846" s="836" t="s">
        <v>4540</v>
      </c>
      <c r="I846" s="850">
        <v>1.5519999504089355</v>
      </c>
      <c r="J846" s="850">
        <v>500</v>
      </c>
      <c r="K846" s="851">
        <v>776</v>
      </c>
    </row>
    <row r="847" spans="1:11" ht="14.45" customHeight="1" x14ac:dyDescent="0.2">
      <c r="A847" s="832" t="s">
        <v>604</v>
      </c>
      <c r="B847" s="833" t="s">
        <v>605</v>
      </c>
      <c r="C847" s="836" t="s">
        <v>631</v>
      </c>
      <c r="D847" s="864" t="s">
        <v>632</v>
      </c>
      <c r="E847" s="836" t="s">
        <v>4422</v>
      </c>
      <c r="F847" s="864" t="s">
        <v>4423</v>
      </c>
      <c r="G847" s="836" t="s">
        <v>5010</v>
      </c>
      <c r="H847" s="836" t="s">
        <v>5011</v>
      </c>
      <c r="I847" s="850">
        <v>25.425000190734863</v>
      </c>
      <c r="J847" s="850">
        <v>10</v>
      </c>
      <c r="K847" s="851">
        <v>254.30001068115234</v>
      </c>
    </row>
    <row r="848" spans="1:11" ht="14.45" customHeight="1" x14ac:dyDescent="0.2">
      <c r="A848" s="832" t="s">
        <v>604</v>
      </c>
      <c r="B848" s="833" t="s">
        <v>605</v>
      </c>
      <c r="C848" s="836" t="s">
        <v>631</v>
      </c>
      <c r="D848" s="864" t="s">
        <v>632</v>
      </c>
      <c r="E848" s="836" t="s">
        <v>4422</v>
      </c>
      <c r="F848" s="864" t="s">
        <v>4423</v>
      </c>
      <c r="G848" s="836" t="s">
        <v>4531</v>
      </c>
      <c r="H848" s="836" t="s">
        <v>4541</v>
      </c>
      <c r="I848" s="850">
        <v>1.0900000333786011</v>
      </c>
      <c r="J848" s="850">
        <v>3000</v>
      </c>
      <c r="K848" s="851">
        <v>3270</v>
      </c>
    </row>
    <row r="849" spans="1:11" ht="14.45" customHeight="1" x14ac:dyDescent="0.2">
      <c r="A849" s="832" t="s">
        <v>604</v>
      </c>
      <c r="B849" s="833" t="s">
        <v>605</v>
      </c>
      <c r="C849" s="836" t="s">
        <v>631</v>
      </c>
      <c r="D849" s="864" t="s">
        <v>632</v>
      </c>
      <c r="E849" s="836" t="s">
        <v>4422</v>
      </c>
      <c r="F849" s="864" t="s">
        <v>4423</v>
      </c>
      <c r="G849" s="836" t="s">
        <v>4729</v>
      </c>
      <c r="H849" s="836" t="s">
        <v>4734</v>
      </c>
      <c r="I849" s="850">
        <v>0.47499999403953552</v>
      </c>
      <c r="J849" s="850">
        <v>900</v>
      </c>
      <c r="K849" s="851">
        <v>428</v>
      </c>
    </row>
    <row r="850" spans="1:11" ht="14.45" customHeight="1" x14ac:dyDescent="0.2">
      <c r="A850" s="832" t="s">
        <v>604</v>
      </c>
      <c r="B850" s="833" t="s">
        <v>605</v>
      </c>
      <c r="C850" s="836" t="s">
        <v>631</v>
      </c>
      <c r="D850" s="864" t="s">
        <v>632</v>
      </c>
      <c r="E850" s="836" t="s">
        <v>4422</v>
      </c>
      <c r="F850" s="864" t="s">
        <v>4423</v>
      </c>
      <c r="G850" s="836" t="s">
        <v>4834</v>
      </c>
      <c r="H850" s="836" t="s">
        <v>4835</v>
      </c>
      <c r="I850" s="850">
        <v>1.6733332872390747</v>
      </c>
      <c r="J850" s="850">
        <v>700</v>
      </c>
      <c r="K850" s="851">
        <v>1171</v>
      </c>
    </row>
    <row r="851" spans="1:11" ht="14.45" customHeight="1" x14ac:dyDescent="0.2">
      <c r="A851" s="832" t="s">
        <v>604</v>
      </c>
      <c r="B851" s="833" t="s">
        <v>605</v>
      </c>
      <c r="C851" s="836" t="s">
        <v>631</v>
      </c>
      <c r="D851" s="864" t="s">
        <v>632</v>
      </c>
      <c r="E851" s="836" t="s">
        <v>4422</v>
      </c>
      <c r="F851" s="864" t="s">
        <v>4423</v>
      </c>
      <c r="G851" s="836" t="s">
        <v>4542</v>
      </c>
      <c r="H851" s="836" t="s">
        <v>4543</v>
      </c>
      <c r="I851" s="850">
        <v>0.67166668176651001</v>
      </c>
      <c r="J851" s="850">
        <v>4800</v>
      </c>
      <c r="K851" s="851">
        <v>3224</v>
      </c>
    </row>
    <row r="852" spans="1:11" ht="14.45" customHeight="1" x14ac:dyDescent="0.2">
      <c r="A852" s="832" t="s">
        <v>604</v>
      </c>
      <c r="B852" s="833" t="s">
        <v>605</v>
      </c>
      <c r="C852" s="836" t="s">
        <v>631</v>
      </c>
      <c r="D852" s="864" t="s">
        <v>632</v>
      </c>
      <c r="E852" s="836" t="s">
        <v>4422</v>
      </c>
      <c r="F852" s="864" t="s">
        <v>4423</v>
      </c>
      <c r="G852" s="836" t="s">
        <v>5008</v>
      </c>
      <c r="H852" s="836" t="s">
        <v>5012</v>
      </c>
      <c r="I852" s="850">
        <v>8.8400001525878906</v>
      </c>
      <c r="J852" s="850">
        <v>20</v>
      </c>
      <c r="K852" s="851">
        <v>176.80000305175781</v>
      </c>
    </row>
    <row r="853" spans="1:11" ht="14.45" customHeight="1" x14ac:dyDescent="0.2">
      <c r="A853" s="832" t="s">
        <v>604</v>
      </c>
      <c r="B853" s="833" t="s">
        <v>605</v>
      </c>
      <c r="C853" s="836" t="s">
        <v>631</v>
      </c>
      <c r="D853" s="864" t="s">
        <v>632</v>
      </c>
      <c r="E853" s="836" t="s">
        <v>4422</v>
      </c>
      <c r="F853" s="864" t="s">
        <v>4423</v>
      </c>
      <c r="G853" s="836" t="s">
        <v>4539</v>
      </c>
      <c r="H853" s="836" t="s">
        <v>4836</v>
      </c>
      <c r="I853" s="850">
        <v>1.5519999504089355</v>
      </c>
      <c r="J853" s="850">
        <v>500</v>
      </c>
      <c r="K853" s="851">
        <v>776</v>
      </c>
    </row>
    <row r="854" spans="1:11" ht="14.45" customHeight="1" x14ac:dyDescent="0.2">
      <c r="A854" s="832" t="s">
        <v>604</v>
      </c>
      <c r="B854" s="833" t="s">
        <v>605</v>
      </c>
      <c r="C854" s="836" t="s">
        <v>631</v>
      </c>
      <c r="D854" s="864" t="s">
        <v>632</v>
      </c>
      <c r="E854" s="836" t="s">
        <v>4422</v>
      </c>
      <c r="F854" s="864" t="s">
        <v>4423</v>
      </c>
      <c r="G854" s="836" t="s">
        <v>5010</v>
      </c>
      <c r="H854" s="836" t="s">
        <v>5013</v>
      </c>
      <c r="I854" s="850">
        <v>25.409999847412109</v>
      </c>
      <c r="J854" s="850">
        <v>20</v>
      </c>
      <c r="K854" s="851">
        <v>508.20001220703125</v>
      </c>
    </row>
    <row r="855" spans="1:11" ht="14.45" customHeight="1" x14ac:dyDescent="0.2">
      <c r="A855" s="832" t="s">
        <v>604</v>
      </c>
      <c r="B855" s="833" t="s">
        <v>605</v>
      </c>
      <c r="C855" s="836" t="s">
        <v>631</v>
      </c>
      <c r="D855" s="864" t="s">
        <v>632</v>
      </c>
      <c r="E855" s="836" t="s">
        <v>4422</v>
      </c>
      <c r="F855" s="864" t="s">
        <v>4423</v>
      </c>
      <c r="G855" s="836" t="s">
        <v>4470</v>
      </c>
      <c r="H855" s="836" t="s">
        <v>4547</v>
      </c>
      <c r="I855" s="850">
        <v>35.090000152587891</v>
      </c>
      <c r="J855" s="850">
        <v>12</v>
      </c>
      <c r="K855" s="851">
        <v>421.07998657226563</v>
      </c>
    </row>
    <row r="856" spans="1:11" ht="14.45" customHeight="1" x14ac:dyDescent="0.2">
      <c r="A856" s="832" t="s">
        <v>604</v>
      </c>
      <c r="B856" s="833" t="s">
        <v>605</v>
      </c>
      <c r="C856" s="836" t="s">
        <v>631</v>
      </c>
      <c r="D856" s="864" t="s">
        <v>632</v>
      </c>
      <c r="E856" s="836" t="s">
        <v>4422</v>
      </c>
      <c r="F856" s="864" t="s">
        <v>4423</v>
      </c>
      <c r="G856" s="836" t="s">
        <v>5014</v>
      </c>
      <c r="H856" s="836" t="s">
        <v>5015</v>
      </c>
      <c r="I856" s="850">
        <v>150</v>
      </c>
      <c r="J856" s="850">
        <v>1</v>
      </c>
      <c r="K856" s="851">
        <v>150</v>
      </c>
    </row>
    <row r="857" spans="1:11" ht="14.45" customHeight="1" x14ac:dyDescent="0.2">
      <c r="A857" s="832" t="s">
        <v>604</v>
      </c>
      <c r="B857" s="833" t="s">
        <v>605</v>
      </c>
      <c r="C857" s="836" t="s">
        <v>631</v>
      </c>
      <c r="D857" s="864" t="s">
        <v>632</v>
      </c>
      <c r="E857" s="836" t="s">
        <v>4422</v>
      </c>
      <c r="F857" s="864" t="s">
        <v>4423</v>
      </c>
      <c r="G857" s="836" t="s">
        <v>5016</v>
      </c>
      <c r="H857" s="836" t="s">
        <v>5017</v>
      </c>
      <c r="I857" s="850">
        <v>150.00999450683594</v>
      </c>
      <c r="J857" s="850">
        <v>1</v>
      </c>
      <c r="K857" s="851">
        <v>150.00999450683594</v>
      </c>
    </row>
    <row r="858" spans="1:11" ht="14.45" customHeight="1" x14ac:dyDescent="0.2">
      <c r="A858" s="832" t="s">
        <v>604</v>
      </c>
      <c r="B858" s="833" t="s">
        <v>605</v>
      </c>
      <c r="C858" s="836" t="s">
        <v>631</v>
      </c>
      <c r="D858" s="864" t="s">
        <v>632</v>
      </c>
      <c r="E858" s="836" t="s">
        <v>4422</v>
      </c>
      <c r="F858" s="864" t="s">
        <v>4423</v>
      </c>
      <c r="G858" s="836" t="s">
        <v>4837</v>
      </c>
      <c r="H858" s="836" t="s">
        <v>5018</v>
      </c>
      <c r="I858" s="850">
        <v>1.2100000381469727</v>
      </c>
      <c r="J858" s="850">
        <v>900</v>
      </c>
      <c r="K858" s="851">
        <v>1089</v>
      </c>
    </row>
    <row r="859" spans="1:11" ht="14.45" customHeight="1" x14ac:dyDescent="0.2">
      <c r="A859" s="832" t="s">
        <v>604</v>
      </c>
      <c r="B859" s="833" t="s">
        <v>605</v>
      </c>
      <c r="C859" s="836" t="s">
        <v>631</v>
      </c>
      <c r="D859" s="864" t="s">
        <v>632</v>
      </c>
      <c r="E859" s="836" t="s">
        <v>4422</v>
      </c>
      <c r="F859" s="864" t="s">
        <v>4423</v>
      </c>
      <c r="G859" s="836" t="s">
        <v>4735</v>
      </c>
      <c r="H859" s="836" t="s">
        <v>4736</v>
      </c>
      <c r="I859" s="850">
        <v>1.0274999737739563</v>
      </c>
      <c r="J859" s="850">
        <v>600</v>
      </c>
      <c r="K859" s="851">
        <v>616.5</v>
      </c>
    </row>
    <row r="860" spans="1:11" ht="14.45" customHeight="1" x14ac:dyDescent="0.2">
      <c r="A860" s="832" t="s">
        <v>604</v>
      </c>
      <c r="B860" s="833" t="s">
        <v>605</v>
      </c>
      <c r="C860" s="836" t="s">
        <v>631</v>
      </c>
      <c r="D860" s="864" t="s">
        <v>632</v>
      </c>
      <c r="E860" s="836" t="s">
        <v>4422</v>
      </c>
      <c r="F860" s="864" t="s">
        <v>4423</v>
      </c>
      <c r="G860" s="836" t="s">
        <v>4837</v>
      </c>
      <c r="H860" s="836" t="s">
        <v>4838</v>
      </c>
      <c r="I860" s="850">
        <v>1.2100000381469727</v>
      </c>
      <c r="J860" s="850">
        <v>150</v>
      </c>
      <c r="K860" s="851">
        <v>181.5</v>
      </c>
    </row>
    <row r="861" spans="1:11" ht="14.45" customHeight="1" x14ac:dyDescent="0.2">
      <c r="A861" s="832" t="s">
        <v>604</v>
      </c>
      <c r="B861" s="833" t="s">
        <v>605</v>
      </c>
      <c r="C861" s="836" t="s">
        <v>631</v>
      </c>
      <c r="D861" s="864" t="s">
        <v>632</v>
      </c>
      <c r="E861" s="836" t="s">
        <v>4422</v>
      </c>
      <c r="F861" s="864" t="s">
        <v>4423</v>
      </c>
      <c r="G861" s="836" t="s">
        <v>5019</v>
      </c>
      <c r="H861" s="836" t="s">
        <v>5020</v>
      </c>
      <c r="I861" s="850">
        <v>5.8066666920979815</v>
      </c>
      <c r="J861" s="850">
        <v>1000</v>
      </c>
      <c r="K861" s="851">
        <v>5807.5</v>
      </c>
    </row>
    <row r="862" spans="1:11" ht="14.45" customHeight="1" x14ac:dyDescent="0.2">
      <c r="A862" s="832" t="s">
        <v>604</v>
      </c>
      <c r="B862" s="833" t="s">
        <v>605</v>
      </c>
      <c r="C862" s="836" t="s">
        <v>631</v>
      </c>
      <c r="D862" s="864" t="s">
        <v>632</v>
      </c>
      <c r="E862" s="836" t="s">
        <v>4422</v>
      </c>
      <c r="F862" s="864" t="s">
        <v>4423</v>
      </c>
      <c r="G862" s="836" t="s">
        <v>5021</v>
      </c>
      <c r="H862" s="836" t="s">
        <v>5022</v>
      </c>
      <c r="I862" s="850">
        <v>30.25</v>
      </c>
      <c r="J862" s="850">
        <v>10</v>
      </c>
      <c r="K862" s="851">
        <v>302.5</v>
      </c>
    </row>
    <row r="863" spans="1:11" ht="14.45" customHeight="1" x14ac:dyDescent="0.2">
      <c r="A863" s="832" t="s">
        <v>604</v>
      </c>
      <c r="B863" s="833" t="s">
        <v>605</v>
      </c>
      <c r="C863" s="836" t="s">
        <v>631</v>
      </c>
      <c r="D863" s="864" t="s">
        <v>632</v>
      </c>
      <c r="E863" s="836" t="s">
        <v>4422</v>
      </c>
      <c r="F863" s="864" t="s">
        <v>4423</v>
      </c>
      <c r="G863" s="836" t="s">
        <v>5023</v>
      </c>
      <c r="H863" s="836" t="s">
        <v>5024</v>
      </c>
      <c r="I863" s="850">
        <v>49.970001220703125</v>
      </c>
      <c r="J863" s="850">
        <v>10</v>
      </c>
      <c r="K863" s="851">
        <v>499.73001098632813</v>
      </c>
    </row>
    <row r="864" spans="1:11" ht="14.45" customHeight="1" x14ac:dyDescent="0.2">
      <c r="A864" s="832" t="s">
        <v>604</v>
      </c>
      <c r="B864" s="833" t="s">
        <v>605</v>
      </c>
      <c r="C864" s="836" t="s">
        <v>631</v>
      </c>
      <c r="D864" s="864" t="s">
        <v>632</v>
      </c>
      <c r="E864" s="836" t="s">
        <v>4422</v>
      </c>
      <c r="F864" s="864" t="s">
        <v>4423</v>
      </c>
      <c r="G864" s="836" t="s">
        <v>5025</v>
      </c>
      <c r="H864" s="836" t="s">
        <v>5026</v>
      </c>
      <c r="I864" s="850">
        <v>49.970001220703125</v>
      </c>
      <c r="J864" s="850">
        <v>10</v>
      </c>
      <c r="K864" s="851">
        <v>499.73001098632813</v>
      </c>
    </row>
    <row r="865" spans="1:11" ht="14.45" customHeight="1" x14ac:dyDescent="0.2">
      <c r="A865" s="832" t="s">
        <v>604</v>
      </c>
      <c r="B865" s="833" t="s">
        <v>605</v>
      </c>
      <c r="C865" s="836" t="s">
        <v>631</v>
      </c>
      <c r="D865" s="864" t="s">
        <v>632</v>
      </c>
      <c r="E865" s="836" t="s">
        <v>4422</v>
      </c>
      <c r="F865" s="864" t="s">
        <v>4423</v>
      </c>
      <c r="G865" s="836" t="s">
        <v>5027</v>
      </c>
      <c r="H865" s="836" t="s">
        <v>5028</v>
      </c>
      <c r="I865" s="850">
        <v>12.100000381469727</v>
      </c>
      <c r="J865" s="850">
        <v>10</v>
      </c>
      <c r="K865" s="851">
        <v>121</v>
      </c>
    </row>
    <row r="866" spans="1:11" ht="14.45" customHeight="1" x14ac:dyDescent="0.2">
      <c r="A866" s="832" t="s">
        <v>604</v>
      </c>
      <c r="B866" s="833" t="s">
        <v>605</v>
      </c>
      <c r="C866" s="836" t="s">
        <v>631</v>
      </c>
      <c r="D866" s="864" t="s">
        <v>632</v>
      </c>
      <c r="E866" s="836" t="s">
        <v>4422</v>
      </c>
      <c r="F866" s="864" t="s">
        <v>4423</v>
      </c>
      <c r="G866" s="836" t="s">
        <v>5029</v>
      </c>
      <c r="H866" s="836" t="s">
        <v>5030</v>
      </c>
      <c r="I866" s="850">
        <v>12.100000381469727</v>
      </c>
      <c r="J866" s="850">
        <v>10</v>
      </c>
      <c r="K866" s="851">
        <v>121</v>
      </c>
    </row>
    <row r="867" spans="1:11" ht="14.45" customHeight="1" x14ac:dyDescent="0.2">
      <c r="A867" s="832" t="s">
        <v>604</v>
      </c>
      <c r="B867" s="833" t="s">
        <v>605</v>
      </c>
      <c r="C867" s="836" t="s">
        <v>631</v>
      </c>
      <c r="D867" s="864" t="s">
        <v>632</v>
      </c>
      <c r="E867" s="836" t="s">
        <v>4422</v>
      </c>
      <c r="F867" s="864" t="s">
        <v>4423</v>
      </c>
      <c r="G867" s="836" t="s">
        <v>5031</v>
      </c>
      <c r="H867" s="836" t="s">
        <v>5032</v>
      </c>
      <c r="I867" s="850">
        <v>12.100000381469727</v>
      </c>
      <c r="J867" s="850">
        <v>10</v>
      </c>
      <c r="K867" s="851">
        <v>121</v>
      </c>
    </row>
    <row r="868" spans="1:11" ht="14.45" customHeight="1" x14ac:dyDescent="0.2">
      <c r="A868" s="832" t="s">
        <v>604</v>
      </c>
      <c r="B868" s="833" t="s">
        <v>605</v>
      </c>
      <c r="C868" s="836" t="s">
        <v>631</v>
      </c>
      <c r="D868" s="864" t="s">
        <v>632</v>
      </c>
      <c r="E868" s="836" t="s">
        <v>4422</v>
      </c>
      <c r="F868" s="864" t="s">
        <v>4423</v>
      </c>
      <c r="G868" s="836" t="s">
        <v>4737</v>
      </c>
      <c r="H868" s="836" t="s">
        <v>4738</v>
      </c>
      <c r="I868" s="850">
        <v>0.4699999988079071</v>
      </c>
      <c r="J868" s="850">
        <v>200</v>
      </c>
      <c r="K868" s="851">
        <v>94</v>
      </c>
    </row>
    <row r="869" spans="1:11" ht="14.45" customHeight="1" x14ac:dyDescent="0.2">
      <c r="A869" s="832" t="s">
        <v>604</v>
      </c>
      <c r="B869" s="833" t="s">
        <v>605</v>
      </c>
      <c r="C869" s="836" t="s">
        <v>631</v>
      </c>
      <c r="D869" s="864" t="s">
        <v>632</v>
      </c>
      <c r="E869" s="836" t="s">
        <v>4422</v>
      </c>
      <c r="F869" s="864" t="s">
        <v>4423</v>
      </c>
      <c r="G869" s="836" t="s">
        <v>5033</v>
      </c>
      <c r="H869" s="836" t="s">
        <v>5034</v>
      </c>
      <c r="I869" s="850">
        <v>0.47749999165534973</v>
      </c>
      <c r="J869" s="850">
        <v>800</v>
      </c>
      <c r="K869" s="851">
        <v>382</v>
      </c>
    </row>
    <row r="870" spans="1:11" ht="14.45" customHeight="1" x14ac:dyDescent="0.2">
      <c r="A870" s="832" t="s">
        <v>604</v>
      </c>
      <c r="B870" s="833" t="s">
        <v>605</v>
      </c>
      <c r="C870" s="836" t="s">
        <v>631</v>
      </c>
      <c r="D870" s="864" t="s">
        <v>632</v>
      </c>
      <c r="E870" s="836" t="s">
        <v>4422</v>
      </c>
      <c r="F870" s="864" t="s">
        <v>4423</v>
      </c>
      <c r="G870" s="836" t="s">
        <v>4737</v>
      </c>
      <c r="H870" s="836" t="s">
        <v>5035</v>
      </c>
      <c r="I870" s="850">
        <v>0.4699999988079071</v>
      </c>
      <c r="J870" s="850">
        <v>400</v>
      </c>
      <c r="K870" s="851">
        <v>188</v>
      </c>
    </row>
    <row r="871" spans="1:11" ht="14.45" customHeight="1" x14ac:dyDescent="0.2">
      <c r="A871" s="832" t="s">
        <v>604</v>
      </c>
      <c r="B871" s="833" t="s">
        <v>605</v>
      </c>
      <c r="C871" s="836" t="s">
        <v>631</v>
      </c>
      <c r="D871" s="864" t="s">
        <v>632</v>
      </c>
      <c r="E871" s="836" t="s">
        <v>4422</v>
      </c>
      <c r="F871" s="864" t="s">
        <v>4423</v>
      </c>
      <c r="G871" s="836" t="s">
        <v>5033</v>
      </c>
      <c r="H871" s="836" t="s">
        <v>5036</v>
      </c>
      <c r="I871" s="850">
        <v>0.47499999403953552</v>
      </c>
      <c r="J871" s="850">
        <v>800</v>
      </c>
      <c r="K871" s="851">
        <v>380</v>
      </c>
    </row>
    <row r="872" spans="1:11" ht="14.45" customHeight="1" x14ac:dyDescent="0.2">
      <c r="A872" s="832" t="s">
        <v>604</v>
      </c>
      <c r="B872" s="833" t="s">
        <v>605</v>
      </c>
      <c r="C872" s="836" t="s">
        <v>631</v>
      </c>
      <c r="D872" s="864" t="s">
        <v>632</v>
      </c>
      <c r="E872" s="836" t="s">
        <v>4422</v>
      </c>
      <c r="F872" s="864" t="s">
        <v>4423</v>
      </c>
      <c r="G872" s="836" t="s">
        <v>4739</v>
      </c>
      <c r="H872" s="836" t="s">
        <v>4740</v>
      </c>
      <c r="I872" s="850">
        <v>2.3733332951863608</v>
      </c>
      <c r="J872" s="850">
        <v>300</v>
      </c>
      <c r="K872" s="851">
        <v>712</v>
      </c>
    </row>
    <row r="873" spans="1:11" ht="14.45" customHeight="1" x14ac:dyDescent="0.2">
      <c r="A873" s="832" t="s">
        <v>604</v>
      </c>
      <c r="B873" s="833" t="s">
        <v>605</v>
      </c>
      <c r="C873" s="836" t="s">
        <v>631</v>
      </c>
      <c r="D873" s="864" t="s">
        <v>632</v>
      </c>
      <c r="E873" s="836" t="s">
        <v>4422</v>
      </c>
      <c r="F873" s="864" t="s">
        <v>4423</v>
      </c>
      <c r="G873" s="836" t="s">
        <v>4739</v>
      </c>
      <c r="H873" s="836" t="s">
        <v>4839</v>
      </c>
      <c r="I873" s="850">
        <v>2.3716665903727212</v>
      </c>
      <c r="J873" s="850">
        <v>300</v>
      </c>
      <c r="K873" s="851">
        <v>711.5</v>
      </c>
    </row>
    <row r="874" spans="1:11" ht="14.45" customHeight="1" x14ac:dyDescent="0.2">
      <c r="A874" s="832" t="s">
        <v>604</v>
      </c>
      <c r="B874" s="833" t="s">
        <v>605</v>
      </c>
      <c r="C874" s="836" t="s">
        <v>631</v>
      </c>
      <c r="D874" s="864" t="s">
        <v>632</v>
      </c>
      <c r="E874" s="836" t="s">
        <v>4422</v>
      </c>
      <c r="F874" s="864" t="s">
        <v>4423</v>
      </c>
      <c r="G874" s="836" t="s">
        <v>4548</v>
      </c>
      <c r="H874" s="836" t="s">
        <v>4840</v>
      </c>
      <c r="I874" s="850">
        <v>3.75</v>
      </c>
      <c r="J874" s="850">
        <v>10</v>
      </c>
      <c r="K874" s="851">
        <v>37.5</v>
      </c>
    </row>
    <row r="875" spans="1:11" ht="14.45" customHeight="1" x14ac:dyDescent="0.2">
      <c r="A875" s="832" t="s">
        <v>604</v>
      </c>
      <c r="B875" s="833" t="s">
        <v>605</v>
      </c>
      <c r="C875" s="836" t="s">
        <v>631</v>
      </c>
      <c r="D875" s="864" t="s">
        <v>632</v>
      </c>
      <c r="E875" s="836" t="s">
        <v>4422</v>
      </c>
      <c r="F875" s="864" t="s">
        <v>4423</v>
      </c>
      <c r="G875" s="836" t="s">
        <v>4550</v>
      </c>
      <c r="H875" s="836" t="s">
        <v>4551</v>
      </c>
      <c r="I875" s="850">
        <v>1.9842857292720251</v>
      </c>
      <c r="J875" s="850">
        <v>1350</v>
      </c>
      <c r="K875" s="851">
        <v>2678.5</v>
      </c>
    </row>
    <row r="876" spans="1:11" ht="14.45" customHeight="1" x14ac:dyDescent="0.2">
      <c r="A876" s="832" t="s">
        <v>604</v>
      </c>
      <c r="B876" s="833" t="s">
        <v>605</v>
      </c>
      <c r="C876" s="836" t="s">
        <v>631</v>
      </c>
      <c r="D876" s="864" t="s">
        <v>632</v>
      </c>
      <c r="E876" s="836" t="s">
        <v>4422</v>
      </c>
      <c r="F876" s="864" t="s">
        <v>4423</v>
      </c>
      <c r="G876" s="836" t="s">
        <v>4550</v>
      </c>
      <c r="H876" s="836" t="s">
        <v>4552</v>
      </c>
      <c r="I876" s="850">
        <v>1.9833333492279053</v>
      </c>
      <c r="J876" s="850">
        <v>1350</v>
      </c>
      <c r="K876" s="851">
        <v>2677.5</v>
      </c>
    </row>
    <row r="877" spans="1:11" ht="14.45" customHeight="1" x14ac:dyDescent="0.2">
      <c r="A877" s="832" t="s">
        <v>604</v>
      </c>
      <c r="B877" s="833" t="s">
        <v>605</v>
      </c>
      <c r="C877" s="836" t="s">
        <v>631</v>
      </c>
      <c r="D877" s="864" t="s">
        <v>632</v>
      </c>
      <c r="E877" s="836" t="s">
        <v>4422</v>
      </c>
      <c r="F877" s="864" t="s">
        <v>4423</v>
      </c>
      <c r="G877" s="836" t="s">
        <v>4553</v>
      </c>
      <c r="H877" s="836" t="s">
        <v>4554</v>
      </c>
      <c r="I877" s="850">
        <v>2.0419999599456786</v>
      </c>
      <c r="J877" s="850">
        <v>250</v>
      </c>
      <c r="K877" s="851">
        <v>510.5</v>
      </c>
    </row>
    <row r="878" spans="1:11" ht="14.45" customHeight="1" x14ac:dyDescent="0.2">
      <c r="A878" s="832" t="s">
        <v>604</v>
      </c>
      <c r="B878" s="833" t="s">
        <v>605</v>
      </c>
      <c r="C878" s="836" t="s">
        <v>631</v>
      </c>
      <c r="D878" s="864" t="s">
        <v>632</v>
      </c>
      <c r="E878" s="836" t="s">
        <v>4422</v>
      </c>
      <c r="F878" s="864" t="s">
        <v>4423</v>
      </c>
      <c r="G878" s="836" t="s">
        <v>4553</v>
      </c>
      <c r="H878" s="836" t="s">
        <v>4555</v>
      </c>
      <c r="I878" s="850">
        <v>2.0324999690055847</v>
      </c>
      <c r="J878" s="850">
        <v>200</v>
      </c>
      <c r="K878" s="851">
        <v>406.5</v>
      </c>
    </row>
    <row r="879" spans="1:11" ht="14.45" customHeight="1" x14ac:dyDescent="0.2">
      <c r="A879" s="832" t="s">
        <v>604</v>
      </c>
      <c r="B879" s="833" t="s">
        <v>605</v>
      </c>
      <c r="C879" s="836" t="s">
        <v>631</v>
      </c>
      <c r="D879" s="864" t="s">
        <v>632</v>
      </c>
      <c r="E879" s="836" t="s">
        <v>4422</v>
      </c>
      <c r="F879" s="864" t="s">
        <v>4423</v>
      </c>
      <c r="G879" s="836" t="s">
        <v>4741</v>
      </c>
      <c r="H879" s="836" t="s">
        <v>4742</v>
      </c>
      <c r="I879" s="850">
        <v>1.8999999761581421</v>
      </c>
      <c r="J879" s="850">
        <v>50</v>
      </c>
      <c r="K879" s="851">
        <v>95</v>
      </c>
    </row>
    <row r="880" spans="1:11" ht="14.45" customHeight="1" x14ac:dyDescent="0.2">
      <c r="A880" s="832" t="s">
        <v>604</v>
      </c>
      <c r="B880" s="833" t="s">
        <v>605</v>
      </c>
      <c r="C880" s="836" t="s">
        <v>631</v>
      </c>
      <c r="D880" s="864" t="s">
        <v>632</v>
      </c>
      <c r="E880" s="836" t="s">
        <v>4422</v>
      </c>
      <c r="F880" s="864" t="s">
        <v>4423</v>
      </c>
      <c r="G880" s="836" t="s">
        <v>4556</v>
      </c>
      <c r="H880" s="836" t="s">
        <v>4557</v>
      </c>
      <c r="I880" s="850">
        <v>2.6983333826065063</v>
      </c>
      <c r="J880" s="850">
        <v>1350</v>
      </c>
      <c r="K880" s="851">
        <v>3642.5</v>
      </c>
    </row>
    <row r="881" spans="1:11" ht="14.45" customHeight="1" x14ac:dyDescent="0.2">
      <c r="A881" s="832" t="s">
        <v>604</v>
      </c>
      <c r="B881" s="833" t="s">
        <v>605</v>
      </c>
      <c r="C881" s="836" t="s">
        <v>631</v>
      </c>
      <c r="D881" s="864" t="s">
        <v>632</v>
      </c>
      <c r="E881" s="836" t="s">
        <v>4422</v>
      </c>
      <c r="F881" s="864" t="s">
        <v>4423</v>
      </c>
      <c r="G881" s="836" t="s">
        <v>4559</v>
      </c>
      <c r="H881" s="836" t="s">
        <v>4743</v>
      </c>
      <c r="I881" s="850">
        <v>1.9199999570846558</v>
      </c>
      <c r="J881" s="850">
        <v>100</v>
      </c>
      <c r="K881" s="851">
        <v>192</v>
      </c>
    </row>
    <row r="882" spans="1:11" ht="14.45" customHeight="1" x14ac:dyDescent="0.2">
      <c r="A882" s="832" t="s">
        <v>604</v>
      </c>
      <c r="B882" s="833" t="s">
        <v>605</v>
      </c>
      <c r="C882" s="836" t="s">
        <v>631</v>
      </c>
      <c r="D882" s="864" t="s">
        <v>632</v>
      </c>
      <c r="E882" s="836" t="s">
        <v>4422</v>
      </c>
      <c r="F882" s="864" t="s">
        <v>4423</v>
      </c>
      <c r="G882" s="836" t="s">
        <v>4561</v>
      </c>
      <c r="H882" s="836" t="s">
        <v>4744</v>
      </c>
      <c r="I882" s="850">
        <v>1.9249999523162842</v>
      </c>
      <c r="J882" s="850">
        <v>100</v>
      </c>
      <c r="K882" s="851">
        <v>192.5</v>
      </c>
    </row>
    <row r="883" spans="1:11" ht="14.45" customHeight="1" x14ac:dyDescent="0.2">
      <c r="A883" s="832" t="s">
        <v>604</v>
      </c>
      <c r="B883" s="833" t="s">
        <v>605</v>
      </c>
      <c r="C883" s="836" t="s">
        <v>631</v>
      </c>
      <c r="D883" s="864" t="s">
        <v>632</v>
      </c>
      <c r="E883" s="836" t="s">
        <v>4422</v>
      </c>
      <c r="F883" s="864" t="s">
        <v>4423</v>
      </c>
      <c r="G883" s="836" t="s">
        <v>4741</v>
      </c>
      <c r="H883" s="836" t="s">
        <v>4745</v>
      </c>
      <c r="I883" s="850">
        <v>1.8999999761581421</v>
      </c>
      <c r="J883" s="850">
        <v>50</v>
      </c>
      <c r="K883" s="851">
        <v>95</v>
      </c>
    </row>
    <row r="884" spans="1:11" ht="14.45" customHeight="1" x14ac:dyDescent="0.2">
      <c r="A884" s="832" t="s">
        <v>604</v>
      </c>
      <c r="B884" s="833" t="s">
        <v>605</v>
      </c>
      <c r="C884" s="836" t="s">
        <v>631</v>
      </c>
      <c r="D884" s="864" t="s">
        <v>632</v>
      </c>
      <c r="E884" s="836" t="s">
        <v>4422</v>
      </c>
      <c r="F884" s="864" t="s">
        <v>4423</v>
      </c>
      <c r="G884" s="836" t="s">
        <v>4556</v>
      </c>
      <c r="H884" s="836" t="s">
        <v>4558</v>
      </c>
      <c r="I884" s="850">
        <v>2.6985714776175365</v>
      </c>
      <c r="J884" s="850">
        <v>1600</v>
      </c>
      <c r="K884" s="851">
        <v>4317</v>
      </c>
    </row>
    <row r="885" spans="1:11" ht="14.45" customHeight="1" x14ac:dyDescent="0.2">
      <c r="A885" s="832" t="s">
        <v>604</v>
      </c>
      <c r="B885" s="833" t="s">
        <v>605</v>
      </c>
      <c r="C885" s="836" t="s">
        <v>631</v>
      </c>
      <c r="D885" s="864" t="s">
        <v>632</v>
      </c>
      <c r="E885" s="836" t="s">
        <v>4422</v>
      </c>
      <c r="F885" s="864" t="s">
        <v>4423</v>
      </c>
      <c r="G885" s="836" t="s">
        <v>4559</v>
      </c>
      <c r="H885" s="836" t="s">
        <v>4560</v>
      </c>
      <c r="I885" s="850">
        <v>1.9249999523162842</v>
      </c>
      <c r="J885" s="850">
        <v>100</v>
      </c>
      <c r="K885" s="851">
        <v>192.5</v>
      </c>
    </row>
    <row r="886" spans="1:11" ht="14.45" customHeight="1" x14ac:dyDescent="0.2">
      <c r="A886" s="832" t="s">
        <v>604</v>
      </c>
      <c r="B886" s="833" t="s">
        <v>605</v>
      </c>
      <c r="C886" s="836" t="s">
        <v>631</v>
      </c>
      <c r="D886" s="864" t="s">
        <v>632</v>
      </c>
      <c r="E886" s="836" t="s">
        <v>4422</v>
      </c>
      <c r="F886" s="864" t="s">
        <v>4423</v>
      </c>
      <c r="G886" s="836" t="s">
        <v>4561</v>
      </c>
      <c r="H886" s="836" t="s">
        <v>4562</v>
      </c>
      <c r="I886" s="850">
        <v>1.9266666173934937</v>
      </c>
      <c r="J886" s="850">
        <v>150</v>
      </c>
      <c r="K886" s="851">
        <v>289</v>
      </c>
    </row>
    <row r="887" spans="1:11" ht="14.45" customHeight="1" x14ac:dyDescent="0.2">
      <c r="A887" s="832" t="s">
        <v>604</v>
      </c>
      <c r="B887" s="833" t="s">
        <v>605</v>
      </c>
      <c r="C887" s="836" t="s">
        <v>631</v>
      </c>
      <c r="D887" s="864" t="s">
        <v>632</v>
      </c>
      <c r="E887" s="836" t="s">
        <v>4422</v>
      </c>
      <c r="F887" s="864" t="s">
        <v>4423</v>
      </c>
      <c r="G887" s="836" t="s">
        <v>5037</v>
      </c>
      <c r="H887" s="836" t="s">
        <v>5038</v>
      </c>
      <c r="I887" s="850">
        <v>4.429999828338623</v>
      </c>
      <c r="J887" s="850">
        <v>300</v>
      </c>
      <c r="K887" s="851">
        <v>1329</v>
      </c>
    </row>
    <row r="888" spans="1:11" ht="14.45" customHeight="1" x14ac:dyDescent="0.2">
      <c r="A888" s="832" t="s">
        <v>604</v>
      </c>
      <c r="B888" s="833" t="s">
        <v>605</v>
      </c>
      <c r="C888" s="836" t="s">
        <v>631</v>
      </c>
      <c r="D888" s="864" t="s">
        <v>632</v>
      </c>
      <c r="E888" s="836" t="s">
        <v>4422</v>
      </c>
      <c r="F888" s="864" t="s">
        <v>4423</v>
      </c>
      <c r="G888" s="836" t="s">
        <v>4563</v>
      </c>
      <c r="H888" s="836" t="s">
        <v>4564</v>
      </c>
      <c r="I888" s="850">
        <v>2.1660000801086428</v>
      </c>
      <c r="J888" s="850">
        <v>300</v>
      </c>
      <c r="K888" s="851">
        <v>649.5</v>
      </c>
    </row>
    <row r="889" spans="1:11" ht="14.45" customHeight="1" x14ac:dyDescent="0.2">
      <c r="A889" s="832" t="s">
        <v>604</v>
      </c>
      <c r="B889" s="833" t="s">
        <v>605</v>
      </c>
      <c r="C889" s="836" t="s">
        <v>631</v>
      </c>
      <c r="D889" s="864" t="s">
        <v>632</v>
      </c>
      <c r="E889" s="836" t="s">
        <v>4422</v>
      </c>
      <c r="F889" s="864" t="s">
        <v>4423</v>
      </c>
      <c r="G889" s="836" t="s">
        <v>5037</v>
      </c>
      <c r="H889" s="836" t="s">
        <v>5039</v>
      </c>
      <c r="I889" s="850">
        <v>4.4283332029978437</v>
      </c>
      <c r="J889" s="850">
        <v>300</v>
      </c>
      <c r="K889" s="851">
        <v>1328.5</v>
      </c>
    </row>
    <row r="890" spans="1:11" ht="14.45" customHeight="1" x14ac:dyDescent="0.2">
      <c r="A890" s="832" t="s">
        <v>604</v>
      </c>
      <c r="B890" s="833" t="s">
        <v>605</v>
      </c>
      <c r="C890" s="836" t="s">
        <v>631</v>
      </c>
      <c r="D890" s="864" t="s">
        <v>632</v>
      </c>
      <c r="E890" s="836" t="s">
        <v>4422</v>
      </c>
      <c r="F890" s="864" t="s">
        <v>4423</v>
      </c>
      <c r="G890" s="836" t="s">
        <v>4563</v>
      </c>
      <c r="H890" s="836" t="s">
        <v>4565</v>
      </c>
      <c r="I890" s="850">
        <v>2.168000078201294</v>
      </c>
      <c r="J890" s="850">
        <v>250</v>
      </c>
      <c r="K890" s="851">
        <v>542</v>
      </c>
    </row>
    <row r="891" spans="1:11" ht="14.45" customHeight="1" x14ac:dyDescent="0.2">
      <c r="A891" s="832" t="s">
        <v>604</v>
      </c>
      <c r="B891" s="833" t="s">
        <v>605</v>
      </c>
      <c r="C891" s="836" t="s">
        <v>631</v>
      </c>
      <c r="D891" s="864" t="s">
        <v>632</v>
      </c>
      <c r="E891" s="836" t="s">
        <v>4422</v>
      </c>
      <c r="F891" s="864" t="s">
        <v>4423</v>
      </c>
      <c r="G891" s="836" t="s">
        <v>4566</v>
      </c>
      <c r="H891" s="836" t="s">
        <v>4567</v>
      </c>
      <c r="I891" s="850">
        <v>21.239999771118164</v>
      </c>
      <c r="J891" s="850">
        <v>20</v>
      </c>
      <c r="K891" s="851">
        <v>424.79998779296875</v>
      </c>
    </row>
    <row r="892" spans="1:11" ht="14.45" customHeight="1" x14ac:dyDescent="0.2">
      <c r="A892" s="832" t="s">
        <v>604</v>
      </c>
      <c r="B892" s="833" t="s">
        <v>605</v>
      </c>
      <c r="C892" s="836" t="s">
        <v>631</v>
      </c>
      <c r="D892" s="864" t="s">
        <v>632</v>
      </c>
      <c r="E892" s="836" t="s">
        <v>4422</v>
      </c>
      <c r="F892" s="864" t="s">
        <v>4423</v>
      </c>
      <c r="G892" s="836" t="s">
        <v>4746</v>
      </c>
      <c r="H892" s="836" t="s">
        <v>4747</v>
      </c>
      <c r="I892" s="850">
        <v>5.380000114440918</v>
      </c>
      <c r="J892" s="850">
        <v>20</v>
      </c>
      <c r="K892" s="851">
        <v>107.59999847412109</v>
      </c>
    </row>
    <row r="893" spans="1:11" ht="14.45" customHeight="1" x14ac:dyDescent="0.2">
      <c r="A893" s="832" t="s">
        <v>604</v>
      </c>
      <c r="B893" s="833" t="s">
        <v>605</v>
      </c>
      <c r="C893" s="836" t="s">
        <v>631</v>
      </c>
      <c r="D893" s="864" t="s">
        <v>632</v>
      </c>
      <c r="E893" s="836" t="s">
        <v>4422</v>
      </c>
      <c r="F893" s="864" t="s">
        <v>4423</v>
      </c>
      <c r="G893" s="836" t="s">
        <v>4566</v>
      </c>
      <c r="H893" s="836" t="s">
        <v>4570</v>
      </c>
      <c r="I893" s="850">
        <v>21.239999771118164</v>
      </c>
      <c r="J893" s="850">
        <v>20</v>
      </c>
      <c r="K893" s="851">
        <v>424.79998779296875</v>
      </c>
    </row>
    <row r="894" spans="1:11" ht="14.45" customHeight="1" x14ac:dyDescent="0.2">
      <c r="A894" s="832" t="s">
        <v>604</v>
      </c>
      <c r="B894" s="833" t="s">
        <v>605</v>
      </c>
      <c r="C894" s="836" t="s">
        <v>631</v>
      </c>
      <c r="D894" s="864" t="s">
        <v>632</v>
      </c>
      <c r="E894" s="836" t="s">
        <v>4422</v>
      </c>
      <c r="F894" s="864" t="s">
        <v>4423</v>
      </c>
      <c r="G894" s="836" t="s">
        <v>4746</v>
      </c>
      <c r="H894" s="836" t="s">
        <v>4748</v>
      </c>
      <c r="I894" s="850">
        <v>5.369999885559082</v>
      </c>
      <c r="J894" s="850">
        <v>30</v>
      </c>
      <c r="K894" s="851">
        <v>161.10000610351563</v>
      </c>
    </row>
    <row r="895" spans="1:11" ht="14.45" customHeight="1" x14ac:dyDescent="0.2">
      <c r="A895" s="832" t="s">
        <v>604</v>
      </c>
      <c r="B895" s="833" t="s">
        <v>605</v>
      </c>
      <c r="C895" s="836" t="s">
        <v>631</v>
      </c>
      <c r="D895" s="864" t="s">
        <v>632</v>
      </c>
      <c r="E895" s="836" t="s">
        <v>4422</v>
      </c>
      <c r="F895" s="864" t="s">
        <v>4423</v>
      </c>
      <c r="G895" s="836" t="s">
        <v>4571</v>
      </c>
      <c r="H895" s="836" t="s">
        <v>4572</v>
      </c>
      <c r="I895" s="850">
        <v>21.239999771118164</v>
      </c>
      <c r="J895" s="850">
        <v>20</v>
      </c>
      <c r="K895" s="851">
        <v>424.79998779296875</v>
      </c>
    </row>
    <row r="896" spans="1:11" ht="14.45" customHeight="1" x14ac:dyDescent="0.2">
      <c r="A896" s="832" t="s">
        <v>604</v>
      </c>
      <c r="B896" s="833" t="s">
        <v>605</v>
      </c>
      <c r="C896" s="836" t="s">
        <v>631</v>
      </c>
      <c r="D896" s="864" t="s">
        <v>632</v>
      </c>
      <c r="E896" s="836" t="s">
        <v>4422</v>
      </c>
      <c r="F896" s="864" t="s">
        <v>4423</v>
      </c>
      <c r="G896" s="836" t="s">
        <v>4571</v>
      </c>
      <c r="H896" s="836" t="s">
        <v>4573</v>
      </c>
      <c r="I896" s="850">
        <v>21.229999542236328</v>
      </c>
      <c r="J896" s="850">
        <v>40</v>
      </c>
      <c r="K896" s="851">
        <v>849.20001220703125</v>
      </c>
    </row>
    <row r="897" spans="1:11" ht="14.45" customHeight="1" x14ac:dyDescent="0.2">
      <c r="A897" s="832" t="s">
        <v>604</v>
      </c>
      <c r="B897" s="833" t="s">
        <v>605</v>
      </c>
      <c r="C897" s="836" t="s">
        <v>631</v>
      </c>
      <c r="D897" s="864" t="s">
        <v>632</v>
      </c>
      <c r="E897" s="836" t="s">
        <v>4574</v>
      </c>
      <c r="F897" s="864" t="s">
        <v>4575</v>
      </c>
      <c r="G897" s="836" t="s">
        <v>4576</v>
      </c>
      <c r="H897" s="836" t="s">
        <v>4577</v>
      </c>
      <c r="I897" s="850">
        <v>10.178888850741917</v>
      </c>
      <c r="J897" s="850">
        <v>3020</v>
      </c>
      <c r="K897" s="851">
        <v>30698.899948120117</v>
      </c>
    </row>
    <row r="898" spans="1:11" ht="14.45" customHeight="1" x14ac:dyDescent="0.2">
      <c r="A898" s="832" t="s">
        <v>604</v>
      </c>
      <c r="B898" s="833" t="s">
        <v>605</v>
      </c>
      <c r="C898" s="836" t="s">
        <v>631</v>
      </c>
      <c r="D898" s="864" t="s">
        <v>632</v>
      </c>
      <c r="E898" s="836" t="s">
        <v>4574</v>
      </c>
      <c r="F898" s="864" t="s">
        <v>4575</v>
      </c>
      <c r="G898" s="836" t="s">
        <v>4576</v>
      </c>
      <c r="H898" s="836" t="s">
        <v>4578</v>
      </c>
      <c r="I898" s="850">
        <v>10.168000030517579</v>
      </c>
      <c r="J898" s="850">
        <v>2200</v>
      </c>
      <c r="K898" s="851">
        <v>22371</v>
      </c>
    </row>
    <row r="899" spans="1:11" ht="14.45" customHeight="1" x14ac:dyDescent="0.2">
      <c r="A899" s="832" t="s">
        <v>604</v>
      </c>
      <c r="B899" s="833" t="s">
        <v>605</v>
      </c>
      <c r="C899" s="836" t="s">
        <v>631</v>
      </c>
      <c r="D899" s="864" t="s">
        <v>632</v>
      </c>
      <c r="E899" s="836" t="s">
        <v>4574</v>
      </c>
      <c r="F899" s="864" t="s">
        <v>4575</v>
      </c>
      <c r="G899" s="836" t="s">
        <v>4579</v>
      </c>
      <c r="H899" s="836" t="s">
        <v>4843</v>
      </c>
      <c r="I899" s="850">
        <v>16.819999694824219</v>
      </c>
      <c r="J899" s="850">
        <v>100</v>
      </c>
      <c r="K899" s="851">
        <v>1682</v>
      </c>
    </row>
    <row r="900" spans="1:11" ht="14.45" customHeight="1" x14ac:dyDescent="0.2">
      <c r="A900" s="832" t="s">
        <v>604</v>
      </c>
      <c r="B900" s="833" t="s">
        <v>605</v>
      </c>
      <c r="C900" s="836" t="s">
        <v>631</v>
      </c>
      <c r="D900" s="864" t="s">
        <v>632</v>
      </c>
      <c r="E900" s="836" t="s">
        <v>4574</v>
      </c>
      <c r="F900" s="864" t="s">
        <v>4575</v>
      </c>
      <c r="G900" s="836" t="s">
        <v>4751</v>
      </c>
      <c r="H900" s="836" t="s">
        <v>4752</v>
      </c>
      <c r="I900" s="850">
        <v>16.698000717163087</v>
      </c>
      <c r="J900" s="850">
        <v>400</v>
      </c>
      <c r="K900" s="851">
        <v>6679</v>
      </c>
    </row>
    <row r="901" spans="1:11" ht="14.45" customHeight="1" x14ac:dyDescent="0.2">
      <c r="A901" s="832" t="s">
        <v>604</v>
      </c>
      <c r="B901" s="833" t="s">
        <v>605</v>
      </c>
      <c r="C901" s="836" t="s">
        <v>631</v>
      </c>
      <c r="D901" s="864" t="s">
        <v>632</v>
      </c>
      <c r="E901" s="836" t="s">
        <v>4574</v>
      </c>
      <c r="F901" s="864" t="s">
        <v>4575</v>
      </c>
      <c r="G901" s="836" t="s">
        <v>4579</v>
      </c>
      <c r="H901" s="836" t="s">
        <v>4580</v>
      </c>
      <c r="I901" s="850">
        <v>16.819999694824219</v>
      </c>
      <c r="J901" s="850">
        <v>300</v>
      </c>
      <c r="K901" s="851">
        <v>5046</v>
      </c>
    </row>
    <row r="902" spans="1:11" ht="14.45" customHeight="1" x14ac:dyDescent="0.2">
      <c r="A902" s="832" t="s">
        <v>604</v>
      </c>
      <c r="B902" s="833" t="s">
        <v>605</v>
      </c>
      <c r="C902" s="836" t="s">
        <v>631</v>
      </c>
      <c r="D902" s="864" t="s">
        <v>632</v>
      </c>
      <c r="E902" s="836" t="s">
        <v>4581</v>
      </c>
      <c r="F902" s="864" t="s">
        <v>4582</v>
      </c>
      <c r="G902" s="836" t="s">
        <v>4585</v>
      </c>
      <c r="H902" s="836" t="s">
        <v>4586</v>
      </c>
      <c r="I902" s="850">
        <v>0.30000001192092896</v>
      </c>
      <c r="J902" s="850">
        <v>300</v>
      </c>
      <c r="K902" s="851">
        <v>90</v>
      </c>
    </row>
    <row r="903" spans="1:11" ht="14.45" customHeight="1" x14ac:dyDescent="0.2">
      <c r="A903" s="832" t="s">
        <v>604</v>
      </c>
      <c r="B903" s="833" t="s">
        <v>605</v>
      </c>
      <c r="C903" s="836" t="s">
        <v>631</v>
      </c>
      <c r="D903" s="864" t="s">
        <v>632</v>
      </c>
      <c r="E903" s="836" t="s">
        <v>4581</v>
      </c>
      <c r="F903" s="864" t="s">
        <v>4582</v>
      </c>
      <c r="G903" s="836" t="s">
        <v>4587</v>
      </c>
      <c r="H903" s="836" t="s">
        <v>4588</v>
      </c>
      <c r="I903" s="850">
        <v>0.54500001668930054</v>
      </c>
      <c r="J903" s="850">
        <v>4500</v>
      </c>
      <c r="K903" s="851">
        <v>2451</v>
      </c>
    </row>
    <row r="904" spans="1:11" ht="14.45" customHeight="1" x14ac:dyDescent="0.2">
      <c r="A904" s="832" t="s">
        <v>604</v>
      </c>
      <c r="B904" s="833" t="s">
        <v>605</v>
      </c>
      <c r="C904" s="836" t="s">
        <v>631</v>
      </c>
      <c r="D904" s="864" t="s">
        <v>632</v>
      </c>
      <c r="E904" s="836" t="s">
        <v>4581</v>
      </c>
      <c r="F904" s="864" t="s">
        <v>4582</v>
      </c>
      <c r="G904" s="836" t="s">
        <v>4585</v>
      </c>
      <c r="H904" s="836" t="s">
        <v>4590</v>
      </c>
      <c r="I904" s="850">
        <v>0.30500000715255737</v>
      </c>
      <c r="J904" s="850">
        <v>700</v>
      </c>
      <c r="K904" s="851">
        <v>213</v>
      </c>
    </row>
    <row r="905" spans="1:11" ht="14.45" customHeight="1" x14ac:dyDescent="0.2">
      <c r="A905" s="832" t="s">
        <v>604</v>
      </c>
      <c r="B905" s="833" t="s">
        <v>605</v>
      </c>
      <c r="C905" s="836" t="s">
        <v>631</v>
      </c>
      <c r="D905" s="864" t="s">
        <v>632</v>
      </c>
      <c r="E905" s="836" t="s">
        <v>4581</v>
      </c>
      <c r="F905" s="864" t="s">
        <v>4582</v>
      </c>
      <c r="G905" s="836" t="s">
        <v>4587</v>
      </c>
      <c r="H905" s="836" t="s">
        <v>4593</v>
      </c>
      <c r="I905" s="850">
        <v>0.54666668176651001</v>
      </c>
      <c r="J905" s="850">
        <v>4800</v>
      </c>
      <c r="K905" s="851">
        <v>2624</v>
      </c>
    </row>
    <row r="906" spans="1:11" ht="14.45" customHeight="1" x14ac:dyDescent="0.2">
      <c r="A906" s="832" t="s">
        <v>604</v>
      </c>
      <c r="B906" s="833" t="s">
        <v>605</v>
      </c>
      <c r="C906" s="836" t="s">
        <v>631</v>
      </c>
      <c r="D906" s="864" t="s">
        <v>632</v>
      </c>
      <c r="E906" s="836" t="s">
        <v>4581</v>
      </c>
      <c r="F906" s="864" t="s">
        <v>4582</v>
      </c>
      <c r="G906" s="836" t="s">
        <v>4596</v>
      </c>
      <c r="H906" s="836" t="s">
        <v>4597</v>
      </c>
      <c r="I906" s="850">
        <v>1.8066666126251221</v>
      </c>
      <c r="J906" s="850">
        <v>1500</v>
      </c>
      <c r="K906" s="851">
        <v>2711</v>
      </c>
    </row>
    <row r="907" spans="1:11" ht="14.45" customHeight="1" x14ac:dyDescent="0.2">
      <c r="A907" s="832" t="s">
        <v>604</v>
      </c>
      <c r="B907" s="833" t="s">
        <v>605</v>
      </c>
      <c r="C907" s="836" t="s">
        <v>631</v>
      </c>
      <c r="D907" s="864" t="s">
        <v>632</v>
      </c>
      <c r="E907" s="836" t="s">
        <v>4581</v>
      </c>
      <c r="F907" s="864" t="s">
        <v>4582</v>
      </c>
      <c r="G907" s="836" t="s">
        <v>4596</v>
      </c>
      <c r="H907" s="836" t="s">
        <v>4598</v>
      </c>
      <c r="I907" s="850">
        <v>1.8049999475479126</v>
      </c>
      <c r="J907" s="850">
        <v>1200</v>
      </c>
      <c r="K907" s="851">
        <v>2165</v>
      </c>
    </row>
    <row r="908" spans="1:11" ht="14.45" customHeight="1" x14ac:dyDescent="0.2">
      <c r="A908" s="832" t="s">
        <v>604</v>
      </c>
      <c r="B908" s="833" t="s">
        <v>605</v>
      </c>
      <c r="C908" s="836" t="s">
        <v>631</v>
      </c>
      <c r="D908" s="864" t="s">
        <v>632</v>
      </c>
      <c r="E908" s="836" t="s">
        <v>4599</v>
      </c>
      <c r="F908" s="864" t="s">
        <v>4600</v>
      </c>
      <c r="G908" s="836" t="s">
        <v>4601</v>
      </c>
      <c r="H908" s="836" t="s">
        <v>4602</v>
      </c>
      <c r="I908" s="850">
        <v>0.62999999523162842</v>
      </c>
      <c r="J908" s="850">
        <v>400</v>
      </c>
      <c r="K908" s="851">
        <v>252</v>
      </c>
    </row>
    <row r="909" spans="1:11" ht="14.45" customHeight="1" x14ac:dyDescent="0.2">
      <c r="A909" s="832" t="s">
        <v>604</v>
      </c>
      <c r="B909" s="833" t="s">
        <v>605</v>
      </c>
      <c r="C909" s="836" t="s">
        <v>631</v>
      </c>
      <c r="D909" s="864" t="s">
        <v>632</v>
      </c>
      <c r="E909" s="836" t="s">
        <v>4599</v>
      </c>
      <c r="F909" s="864" t="s">
        <v>4600</v>
      </c>
      <c r="G909" s="836" t="s">
        <v>4603</v>
      </c>
      <c r="H909" s="836" t="s">
        <v>4604</v>
      </c>
      <c r="I909" s="850">
        <v>0.62999999523162842</v>
      </c>
      <c r="J909" s="850">
        <v>12000</v>
      </c>
      <c r="K909" s="851">
        <v>7560</v>
      </c>
    </row>
    <row r="910" spans="1:11" ht="14.45" customHeight="1" x14ac:dyDescent="0.2">
      <c r="A910" s="832" t="s">
        <v>604</v>
      </c>
      <c r="B910" s="833" t="s">
        <v>605</v>
      </c>
      <c r="C910" s="836" t="s">
        <v>631</v>
      </c>
      <c r="D910" s="864" t="s">
        <v>632</v>
      </c>
      <c r="E910" s="836" t="s">
        <v>4599</v>
      </c>
      <c r="F910" s="864" t="s">
        <v>4600</v>
      </c>
      <c r="G910" s="836" t="s">
        <v>4754</v>
      </c>
      <c r="H910" s="836" t="s">
        <v>4755</v>
      </c>
      <c r="I910" s="850">
        <v>0.62999999523162842</v>
      </c>
      <c r="J910" s="850">
        <v>15000</v>
      </c>
      <c r="K910" s="851">
        <v>9450</v>
      </c>
    </row>
    <row r="911" spans="1:11" ht="14.45" customHeight="1" x14ac:dyDescent="0.2">
      <c r="A911" s="832" t="s">
        <v>604</v>
      </c>
      <c r="B911" s="833" t="s">
        <v>605</v>
      </c>
      <c r="C911" s="836" t="s">
        <v>631</v>
      </c>
      <c r="D911" s="864" t="s">
        <v>632</v>
      </c>
      <c r="E911" s="836" t="s">
        <v>4599</v>
      </c>
      <c r="F911" s="864" t="s">
        <v>4600</v>
      </c>
      <c r="G911" s="836" t="s">
        <v>4601</v>
      </c>
      <c r="H911" s="836" t="s">
        <v>4607</v>
      </c>
      <c r="I911" s="850">
        <v>0.62999999523162842</v>
      </c>
      <c r="J911" s="850">
        <v>2400</v>
      </c>
      <c r="K911" s="851">
        <v>1512</v>
      </c>
    </row>
    <row r="912" spans="1:11" ht="14.45" customHeight="1" x14ac:dyDescent="0.2">
      <c r="A912" s="832" t="s">
        <v>604</v>
      </c>
      <c r="B912" s="833" t="s">
        <v>605</v>
      </c>
      <c r="C912" s="836" t="s">
        <v>631</v>
      </c>
      <c r="D912" s="864" t="s">
        <v>632</v>
      </c>
      <c r="E912" s="836" t="s">
        <v>4599</v>
      </c>
      <c r="F912" s="864" t="s">
        <v>4600</v>
      </c>
      <c r="G912" s="836" t="s">
        <v>4603</v>
      </c>
      <c r="H912" s="836" t="s">
        <v>4608</v>
      </c>
      <c r="I912" s="850">
        <v>0.62799999713897703</v>
      </c>
      <c r="J912" s="850">
        <v>15000</v>
      </c>
      <c r="K912" s="851">
        <v>9410</v>
      </c>
    </row>
    <row r="913" spans="1:11" ht="14.45" customHeight="1" x14ac:dyDescent="0.2">
      <c r="A913" s="832" t="s">
        <v>604</v>
      </c>
      <c r="B913" s="833" t="s">
        <v>605</v>
      </c>
      <c r="C913" s="836" t="s">
        <v>631</v>
      </c>
      <c r="D913" s="864" t="s">
        <v>632</v>
      </c>
      <c r="E913" s="836" t="s">
        <v>4599</v>
      </c>
      <c r="F913" s="864" t="s">
        <v>4600</v>
      </c>
      <c r="G913" s="836" t="s">
        <v>4754</v>
      </c>
      <c r="H913" s="836" t="s">
        <v>4756</v>
      </c>
      <c r="I913" s="850">
        <v>0.62999999523162842</v>
      </c>
      <c r="J913" s="850">
        <v>18000</v>
      </c>
      <c r="K913" s="851">
        <v>11340</v>
      </c>
    </row>
    <row r="914" spans="1:11" ht="14.45" customHeight="1" x14ac:dyDescent="0.2">
      <c r="A914" s="832" t="s">
        <v>604</v>
      </c>
      <c r="B914" s="833" t="s">
        <v>605</v>
      </c>
      <c r="C914" s="836" t="s">
        <v>631</v>
      </c>
      <c r="D914" s="864" t="s">
        <v>632</v>
      </c>
      <c r="E914" s="836" t="s">
        <v>4902</v>
      </c>
      <c r="F914" s="864" t="s">
        <v>4903</v>
      </c>
      <c r="G914" s="836" t="s">
        <v>4904</v>
      </c>
      <c r="H914" s="836" t="s">
        <v>4905</v>
      </c>
      <c r="I914" s="850">
        <v>442.3900146484375</v>
      </c>
      <c r="J914" s="850">
        <v>20</v>
      </c>
      <c r="K914" s="851">
        <v>8847.73974609375</v>
      </c>
    </row>
    <row r="915" spans="1:11" ht="14.45" customHeight="1" x14ac:dyDescent="0.2">
      <c r="A915" s="832" t="s">
        <v>604</v>
      </c>
      <c r="B915" s="833" t="s">
        <v>605</v>
      </c>
      <c r="C915" s="836" t="s">
        <v>631</v>
      </c>
      <c r="D915" s="864" t="s">
        <v>632</v>
      </c>
      <c r="E915" s="836" t="s">
        <v>4902</v>
      </c>
      <c r="F915" s="864" t="s">
        <v>4903</v>
      </c>
      <c r="G915" s="836" t="s">
        <v>4906</v>
      </c>
      <c r="H915" s="836" t="s">
        <v>5040</v>
      </c>
      <c r="I915" s="850">
        <v>861.52001953125</v>
      </c>
      <c r="J915" s="850">
        <v>10</v>
      </c>
      <c r="K915" s="851">
        <v>8615.2001953125</v>
      </c>
    </row>
    <row r="916" spans="1:11" ht="14.45" customHeight="1" x14ac:dyDescent="0.2">
      <c r="A916" s="832" t="s">
        <v>604</v>
      </c>
      <c r="B916" s="833" t="s">
        <v>605</v>
      </c>
      <c r="C916" s="836" t="s">
        <v>631</v>
      </c>
      <c r="D916" s="864" t="s">
        <v>632</v>
      </c>
      <c r="E916" s="836" t="s">
        <v>4902</v>
      </c>
      <c r="F916" s="864" t="s">
        <v>4903</v>
      </c>
      <c r="G916" s="836" t="s">
        <v>4906</v>
      </c>
      <c r="H916" s="836" t="s">
        <v>4907</v>
      </c>
      <c r="I916" s="850">
        <v>861.52001953125</v>
      </c>
      <c r="J916" s="850">
        <v>20</v>
      </c>
      <c r="K916" s="851">
        <v>17230.400390625</v>
      </c>
    </row>
    <row r="917" spans="1:11" ht="14.45" customHeight="1" x14ac:dyDescent="0.2">
      <c r="A917" s="832" t="s">
        <v>604</v>
      </c>
      <c r="B917" s="833" t="s">
        <v>605</v>
      </c>
      <c r="C917" s="836" t="s">
        <v>631</v>
      </c>
      <c r="D917" s="864" t="s">
        <v>632</v>
      </c>
      <c r="E917" s="836" t="s">
        <v>5041</v>
      </c>
      <c r="F917" s="864" t="s">
        <v>5042</v>
      </c>
      <c r="G917" s="836" t="s">
        <v>5043</v>
      </c>
      <c r="H917" s="836" t="s">
        <v>5044</v>
      </c>
      <c r="I917" s="850">
        <v>91.959999084472656</v>
      </c>
      <c r="J917" s="850">
        <v>40</v>
      </c>
      <c r="K917" s="851">
        <v>3678.39990234375</v>
      </c>
    </row>
    <row r="918" spans="1:11" ht="14.45" customHeight="1" x14ac:dyDescent="0.2">
      <c r="A918" s="832" t="s">
        <v>604</v>
      </c>
      <c r="B918" s="833" t="s">
        <v>605</v>
      </c>
      <c r="C918" s="836" t="s">
        <v>631</v>
      </c>
      <c r="D918" s="864" t="s">
        <v>632</v>
      </c>
      <c r="E918" s="836" t="s">
        <v>5041</v>
      </c>
      <c r="F918" s="864" t="s">
        <v>5042</v>
      </c>
      <c r="G918" s="836" t="s">
        <v>5045</v>
      </c>
      <c r="H918" s="836" t="s">
        <v>5046</v>
      </c>
      <c r="I918" s="850">
        <v>36.830001831054688</v>
      </c>
      <c r="J918" s="850">
        <v>130</v>
      </c>
      <c r="K918" s="851">
        <v>4788.3699951171875</v>
      </c>
    </row>
    <row r="919" spans="1:11" ht="14.45" customHeight="1" x14ac:dyDescent="0.2">
      <c r="A919" s="832" t="s">
        <v>604</v>
      </c>
      <c r="B919" s="833" t="s">
        <v>605</v>
      </c>
      <c r="C919" s="836" t="s">
        <v>631</v>
      </c>
      <c r="D919" s="864" t="s">
        <v>632</v>
      </c>
      <c r="E919" s="836" t="s">
        <v>5041</v>
      </c>
      <c r="F919" s="864" t="s">
        <v>5042</v>
      </c>
      <c r="G919" s="836" t="s">
        <v>5045</v>
      </c>
      <c r="H919" s="836" t="s">
        <v>5047</v>
      </c>
      <c r="I919" s="850">
        <v>35.090000152587891</v>
      </c>
      <c r="J919" s="850">
        <v>60</v>
      </c>
      <c r="K919" s="851">
        <v>2105.39990234375</v>
      </c>
    </row>
    <row r="920" spans="1:11" ht="14.45" customHeight="1" x14ac:dyDescent="0.2">
      <c r="A920" s="832" t="s">
        <v>604</v>
      </c>
      <c r="B920" s="833" t="s">
        <v>605</v>
      </c>
      <c r="C920" s="836" t="s">
        <v>631</v>
      </c>
      <c r="D920" s="864" t="s">
        <v>632</v>
      </c>
      <c r="E920" s="836" t="s">
        <v>5041</v>
      </c>
      <c r="F920" s="864" t="s">
        <v>5042</v>
      </c>
      <c r="G920" s="836" t="s">
        <v>5045</v>
      </c>
      <c r="H920" s="836" t="s">
        <v>5048</v>
      </c>
      <c r="I920" s="850">
        <v>35.960000991821289</v>
      </c>
      <c r="J920" s="850">
        <v>60</v>
      </c>
      <c r="K920" s="851">
        <v>2157.699951171875</v>
      </c>
    </row>
    <row r="921" spans="1:11" ht="14.45" customHeight="1" x14ac:dyDescent="0.2">
      <c r="A921" s="832" t="s">
        <v>604</v>
      </c>
      <c r="B921" s="833" t="s">
        <v>605</v>
      </c>
      <c r="C921" s="836" t="s">
        <v>631</v>
      </c>
      <c r="D921" s="864" t="s">
        <v>632</v>
      </c>
      <c r="E921" s="836" t="s">
        <v>5041</v>
      </c>
      <c r="F921" s="864" t="s">
        <v>5042</v>
      </c>
      <c r="G921" s="836" t="s">
        <v>5049</v>
      </c>
      <c r="H921" s="836" t="s">
        <v>5050</v>
      </c>
      <c r="I921" s="850">
        <v>15.606666405995687</v>
      </c>
      <c r="J921" s="850">
        <v>300</v>
      </c>
      <c r="K921" s="851">
        <v>4682.89990234375</v>
      </c>
    </row>
    <row r="922" spans="1:11" ht="14.45" customHeight="1" x14ac:dyDescent="0.2">
      <c r="A922" s="832" t="s">
        <v>604</v>
      </c>
      <c r="B922" s="833" t="s">
        <v>605</v>
      </c>
      <c r="C922" s="836" t="s">
        <v>631</v>
      </c>
      <c r="D922" s="864" t="s">
        <v>632</v>
      </c>
      <c r="E922" s="836" t="s">
        <v>5041</v>
      </c>
      <c r="F922" s="864" t="s">
        <v>5042</v>
      </c>
      <c r="G922" s="836" t="s">
        <v>5049</v>
      </c>
      <c r="H922" s="836" t="s">
        <v>5051</v>
      </c>
      <c r="I922" s="850">
        <v>15.818571363176618</v>
      </c>
      <c r="J922" s="850">
        <v>360</v>
      </c>
      <c r="K922" s="851">
        <v>5707.1999654769897</v>
      </c>
    </row>
    <row r="923" spans="1:11" ht="14.45" customHeight="1" x14ac:dyDescent="0.2">
      <c r="A923" s="832" t="s">
        <v>604</v>
      </c>
      <c r="B923" s="833" t="s">
        <v>605</v>
      </c>
      <c r="C923" s="836" t="s">
        <v>634</v>
      </c>
      <c r="D923" s="864" t="s">
        <v>635</v>
      </c>
      <c r="E923" s="836" t="s">
        <v>5052</v>
      </c>
      <c r="F923" s="864" t="s">
        <v>5053</v>
      </c>
      <c r="G923" s="836" t="s">
        <v>5054</v>
      </c>
      <c r="H923" s="836" t="s">
        <v>5055</v>
      </c>
      <c r="I923" s="850">
        <v>12650</v>
      </c>
      <c r="J923" s="850">
        <v>2</v>
      </c>
      <c r="K923" s="851">
        <v>25300</v>
      </c>
    </row>
    <row r="924" spans="1:11" ht="14.45" customHeight="1" x14ac:dyDescent="0.2">
      <c r="A924" s="832" t="s">
        <v>604</v>
      </c>
      <c r="B924" s="833" t="s">
        <v>605</v>
      </c>
      <c r="C924" s="836" t="s">
        <v>634</v>
      </c>
      <c r="D924" s="864" t="s">
        <v>635</v>
      </c>
      <c r="E924" s="836" t="s">
        <v>5052</v>
      </c>
      <c r="F924" s="864" t="s">
        <v>5053</v>
      </c>
      <c r="G924" s="836" t="s">
        <v>5056</v>
      </c>
      <c r="H924" s="836" t="s">
        <v>5057</v>
      </c>
      <c r="I924" s="850">
        <v>448.5</v>
      </c>
      <c r="J924" s="850">
        <v>1</v>
      </c>
      <c r="K924" s="851">
        <v>448.5</v>
      </c>
    </row>
    <row r="925" spans="1:11" ht="14.45" customHeight="1" x14ac:dyDescent="0.2">
      <c r="A925" s="832" t="s">
        <v>604</v>
      </c>
      <c r="B925" s="833" t="s">
        <v>605</v>
      </c>
      <c r="C925" s="836" t="s">
        <v>634</v>
      </c>
      <c r="D925" s="864" t="s">
        <v>635</v>
      </c>
      <c r="E925" s="836" t="s">
        <v>5052</v>
      </c>
      <c r="F925" s="864" t="s">
        <v>5053</v>
      </c>
      <c r="G925" s="836" t="s">
        <v>5058</v>
      </c>
      <c r="H925" s="836" t="s">
        <v>5059</v>
      </c>
      <c r="I925" s="850">
        <v>408.64181795987218</v>
      </c>
      <c r="J925" s="850">
        <v>10</v>
      </c>
      <c r="K925" s="851">
        <v>4490.0299973487854</v>
      </c>
    </row>
    <row r="926" spans="1:11" ht="14.45" customHeight="1" x14ac:dyDescent="0.2">
      <c r="A926" s="832" t="s">
        <v>604</v>
      </c>
      <c r="B926" s="833" t="s">
        <v>605</v>
      </c>
      <c r="C926" s="836" t="s">
        <v>634</v>
      </c>
      <c r="D926" s="864" t="s">
        <v>635</v>
      </c>
      <c r="E926" s="836" t="s">
        <v>5052</v>
      </c>
      <c r="F926" s="864" t="s">
        <v>5053</v>
      </c>
      <c r="G926" s="836" t="s">
        <v>5060</v>
      </c>
      <c r="H926" s="836" t="s">
        <v>5061</v>
      </c>
      <c r="I926" s="850">
        <v>397.96142839704243</v>
      </c>
      <c r="J926" s="850">
        <v>31</v>
      </c>
      <c r="K926" s="851">
        <v>13908.529993057251</v>
      </c>
    </row>
    <row r="927" spans="1:11" ht="14.45" customHeight="1" x14ac:dyDescent="0.2">
      <c r="A927" s="832" t="s">
        <v>604</v>
      </c>
      <c r="B927" s="833" t="s">
        <v>605</v>
      </c>
      <c r="C927" s="836" t="s">
        <v>634</v>
      </c>
      <c r="D927" s="864" t="s">
        <v>635</v>
      </c>
      <c r="E927" s="836" t="s">
        <v>5052</v>
      </c>
      <c r="F927" s="864" t="s">
        <v>5053</v>
      </c>
      <c r="G927" s="836" t="s">
        <v>5062</v>
      </c>
      <c r="H927" s="836" t="s">
        <v>5063</v>
      </c>
      <c r="I927" s="850">
        <v>362.82935456306706</v>
      </c>
      <c r="J927" s="850">
        <v>25</v>
      </c>
      <c r="K927" s="851">
        <v>11217.529990196228</v>
      </c>
    </row>
    <row r="928" spans="1:11" ht="14.45" customHeight="1" x14ac:dyDescent="0.2">
      <c r="A928" s="832" t="s">
        <v>604</v>
      </c>
      <c r="B928" s="833" t="s">
        <v>605</v>
      </c>
      <c r="C928" s="836" t="s">
        <v>634</v>
      </c>
      <c r="D928" s="864" t="s">
        <v>635</v>
      </c>
      <c r="E928" s="836" t="s">
        <v>5052</v>
      </c>
      <c r="F928" s="864" t="s">
        <v>5053</v>
      </c>
      <c r="G928" s="836" t="s">
        <v>5064</v>
      </c>
      <c r="H928" s="836" t="s">
        <v>5065</v>
      </c>
      <c r="I928" s="850">
        <v>349.39222208658856</v>
      </c>
      <c r="J928" s="850">
        <v>7</v>
      </c>
      <c r="K928" s="851">
        <v>3144.5299987792969</v>
      </c>
    </row>
    <row r="929" spans="1:11" ht="14.45" customHeight="1" x14ac:dyDescent="0.2">
      <c r="A929" s="832" t="s">
        <v>604</v>
      </c>
      <c r="B929" s="833" t="s">
        <v>605</v>
      </c>
      <c r="C929" s="836" t="s">
        <v>634</v>
      </c>
      <c r="D929" s="864" t="s">
        <v>635</v>
      </c>
      <c r="E929" s="836" t="s">
        <v>5052</v>
      </c>
      <c r="F929" s="864" t="s">
        <v>5053</v>
      </c>
      <c r="G929" s="836" t="s">
        <v>5066</v>
      </c>
      <c r="H929" s="836" t="s">
        <v>5067</v>
      </c>
      <c r="I929" s="850">
        <v>451.01499938964844</v>
      </c>
      <c r="J929" s="850">
        <v>2</v>
      </c>
      <c r="K929" s="851">
        <v>902.02999877929688</v>
      </c>
    </row>
    <row r="930" spans="1:11" ht="14.45" customHeight="1" x14ac:dyDescent="0.2">
      <c r="A930" s="832" t="s">
        <v>604</v>
      </c>
      <c r="B930" s="833" t="s">
        <v>605</v>
      </c>
      <c r="C930" s="836" t="s">
        <v>634</v>
      </c>
      <c r="D930" s="864" t="s">
        <v>635</v>
      </c>
      <c r="E930" s="836" t="s">
        <v>5052</v>
      </c>
      <c r="F930" s="864" t="s">
        <v>5053</v>
      </c>
      <c r="G930" s="836" t="s">
        <v>5068</v>
      </c>
      <c r="H930" s="836" t="s">
        <v>5069</v>
      </c>
      <c r="I930" s="850">
        <v>14821.759765625</v>
      </c>
      <c r="J930" s="850">
        <v>1</v>
      </c>
      <c r="K930" s="851">
        <v>14821.759765625</v>
      </c>
    </row>
    <row r="931" spans="1:11" ht="14.45" customHeight="1" x14ac:dyDescent="0.2">
      <c r="A931" s="832" t="s">
        <v>604</v>
      </c>
      <c r="B931" s="833" t="s">
        <v>605</v>
      </c>
      <c r="C931" s="836" t="s">
        <v>634</v>
      </c>
      <c r="D931" s="864" t="s">
        <v>635</v>
      </c>
      <c r="E931" s="836" t="s">
        <v>5052</v>
      </c>
      <c r="F931" s="864" t="s">
        <v>5053</v>
      </c>
      <c r="G931" s="836" t="s">
        <v>5070</v>
      </c>
      <c r="H931" s="836" t="s">
        <v>5071</v>
      </c>
      <c r="I931" s="850">
        <v>14821.759765625</v>
      </c>
      <c r="J931" s="850">
        <v>2</v>
      </c>
      <c r="K931" s="851">
        <v>29643.51953125</v>
      </c>
    </row>
    <row r="932" spans="1:11" ht="14.45" customHeight="1" x14ac:dyDescent="0.2">
      <c r="A932" s="832" t="s">
        <v>604</v>
      </c>
      <c r="B932" s="833" t="s">
        <v>605</v>
      </c>
      <c r="C932" s="836" t="s">
        <v>634</v>
      </c>
      <c r="D932" s="864" t="s">
        <v>635</v>
      </c>
      <c r="E932" s="836" t="s">
        <v>5052</v>
      </c>
      <c r="F932" s="864" t="s">
        <v>5053</v>
      </c>
      <c r="G932" s="836" t="s">
        <v>5072</v>
      </c>
      <c r="H932" s="836" t="s">
        <v>5073</v>
      </c>
      <c r="I932" s="850">
        <v>14821.759765625</v>
      </c>
      <c r="J932" s="850">
        <v>1</v>
      </c>
      <c r="K932" s="851">
        <v>14821.759765625</v>
      </c>
    </row>
    <row r="933" spans="1:11" ht="14.45" customHeight="1" x14ac:dyDescent="0.2">
      <c r="A933" s="832" t="s">
        <v>604</v>
      </c>
      <c r="B933" s="833" t="s">
        <v>605</v>
      </c>
      <c r="C933" s="836" t="s">
        <v>634</v>
      </c>
      <c r="D933" s="864" t="s">
        <v>635</v>
      </c>
      <c r="E933" s="836" t="s">
        <v>5052</v>
      </c>
      <c r="F933" s="864" t="s">
        <v>5053</v>
      </c>
      <c r="G933" s="836" t="s">
        <v>5074</v>
      </c>
      <c r="H933" s="836" t="s">
        <v>5075</v>
      </c>
      <c r="I933" s="850">
        <v>9775</v>
      </c>
      <c r="J933" s="850">
        <v>3</v>
      </c>
      <c r="K933" s="851">
        <v>29325</v>
      </c>
    </row>
    <row r="934" spans="1:11" ht="14.45" customHeight="1" x14ac:dyDescent="0.2">
      <c r="A934" s="832" t="s">
        <v>604</v>
      </c>
      <c r="B934" s="833" t="s">
        <v>605</v>
      </c>
      <c r="C934" s="836" t="s">
        <v>634</v>
      </c>
      <c r="D934" s="864" t="s">
        <v>635</v>
      </c>
      <c r="E934" s="836" t="s">
        <v>5052</v>
      </c>
      <c r="F934" s="864" t="s">
        <v>5053</v>
      </c>
      <c r="G934" s="836" t="s">
        <v>5076</v>
      </c>
      <c r="H934" s="836" t="s">
        <v>5077</v>
      </c>
      <c r="I934" s="850">
        <v>9775</v>
      </c>
      <c r="J934" s="850">
        <v>2</v>
      </c>
      <c r="K934" s="851">
        <v>19550</v>
      </c>
    </row>
    <row r="935" spans="1:11" ht="14.45" customHeight="1" x14ac:dyDescent="0.2">
      <c r="A935" s="832" t="s">
        <v>604</v>
      </c>
      <c r="B935" s="833" t="s">
        <v>605</v>
      </c>
      <c r="C935" s="836" t="s">
        <v>634</v>
      </c>
      <c r="D935" s="864" t="s">
        <v>635</v>
      </c>
      <c r="E935" s="836" t="s">
        <v>5052</v>
      </c>
      <c r="F935" s="864" t="s">
        <v>5053</v>
      </c>
      <c r="G935" s="836" t="s">
        <v>5078</v>
      </c>
      <c r="H935" s="836" t="s">
        <v>5079</v>
      </c>
      <c r="I935" s="850">
        <v>9775</v>
      </c>
      <c r="J935" s="850">
        <v>1</v>
      </c>
      <c r="K935" s="851">
        <v>9775</v>
      </c>
    </row>
    <row r="936" spans="1:11" ht="14.45" customHeight="1" x14ac:dyDescent="0.2">
      <c r="A936" s="832" t="s">
        <v>604</v>
      </c>
      <c r="B936" s="833" t="s">
        <v>605</v>
      </c>
      <c r="C936" s="836" t="s">
        <v>634</v>
      </c>
      <c r="D936" s="864" t="s">
        <v>635</v>
      </c>
      <c r="E936" s="836" t="s">
        <v>5052</v>
      </c>
      <c r="F936" s="864" t="s">
        <v>5053</v>
      </c>
      <c r="G936" s="836" t="s">
        <v>5080</v>
      </c>
      <c r="H936" s="836" t="s">
        <v>5081</v>
      </c>
      <c r="I936" s="850">
        <v>9869.8733723958339</v>
      </c>
      <c r="J936" s="850">
        <v>6</v>
      </c>
      <c r="K936" s="851">
        <v>59219.240234375</v>
      </c>
    </row>
    <row r="937" spans="1:11" ht="14.45" customHeight="1" x14ac:dyDescent="0.2">
      <c r="A937" s="832" t="s">
        <v>604</v>
      </c>
      <c r="B937" s="833" t="s">
        <v>605</v>
      </c>
      <c r="C937" s="836" t="s">
        <v>634</v>
      </c>
      <c r="D937" s="864" t="s">
        <v>635</v>
      </c>
      <c r="E937" s="836" t="s">
        <v>5052</v>
      </c>
      <c r="F937" s="864" t="s">
        <v>5053</v>
      </c>
      <c r="G937" s="836" t="s">
        <v>5082</v>
      </c>
      <c r="H937" s="836" t="s">
        <v>5083</v>
      </c>
      <c r="I937" s="850">
        <v>16100</v>
      </c>
      <c r="J937" s="850">
        <v>1</v>
      </c>
      <c r="K937" s="851">
        <v>16100</v>
      </c>
    </row>
    <row r="938" spans="1:11" ht="14.45" customHeight="1" x14ac:dyDescent="0.2">
      <c r="A938" s="832" t="s">
        <v>604</v>
      </c>
      <c r="B938" s="833" t="s">
        <v>605</v>
      </c>
      <c r="C938" s="836" t="s">
        <v>634</v>
      </c>
      <c r="D938" s="864" t="s">
        <v>635</v>
      </c>
      <c r="E938" s="836" t="s">
        <v>5052</v>
      </c>
      <c r="F938" s="864" t="s">
        <v>5053</v>
      </c>
      <c r="G938" s="836" t="s">
        <v>5084</v>
      </c>
      <c r="H938" s="836" t="s">
        <v>5085</v>
      </c>
      <c r="I938" s="850">
        <v>6840</v>
      </c>
      <c r="J938" s="850">
        <v>2</v>
      </c>
      <c r="K938" s="851">
        <v>13680</v>
      </c>
    </row>
    <row r="939" spans="1:11" ht="14.45" customHeight="1" x14ac:dyDescent="0.2">
      <c r="A939" s="832" t="s">
        <v>604</v>
      </c>
      <c r="B939" s="833" t="s">
        <v>605</v>
      </c>
      <c r="C939" s="836" t="s">
        <v>634</v>
      </c>
      <c r="D939" s="864" t="s">
        <v>635</v>
      </c>
      <c r="E939" s="836" t="s">
        <v>5052</v>
      </c>
      <c r="F939" s="864" t="s">
        <v>5053</v>
      </c>
      <c r="G939" s="836" t="s">
        <v>5086</v>
      </c>
      <c r="H939" s="836" t="s">
        <v>5087</v>
      </c>
      <c r="I939" s="850">
        <v>4600</v>
      </c>
      <c r="J939" s="850">
        <v>1</v>
      </c>
      <c r="K939" s="851">
        <v>6840.0001831054688</v>
      </c>
    </row>
    <row r="940" spans="1:11" ht="14.45" customHeight="1" x14ac:dyDescent="0.2">
      <c r="A940" s="832" t="s">
        <v>604</v>
      </c>
      <c r="B940" s="833" t="s">
        <v>605</v>
      </c>
      <c r="C940" s="836" t="s">
        <v>634</v>
      </c>
      <c r="D940" s="864" t="s">
        <v>635</v>
      </c>
      <c r="E940" s="836" t="s">
        <v>5052</v>
      </c>
      <c r="F940" s="864" t="s">
        <v>5053</v>
      </c>
      <c r="G940" s="836" t="s">
        <v>5088</v>
      </c>
      <c r="H940" s="836" t="s">
        <v>5089</v>
      </c>
      <c r="I940" s="850">
        <v>6093.3344184027774</v>
      </c>
      <c r="J940" s="850">
        <v>7</v>
      </c>
      <c r="K940" s="851">
        <v>47880.009963989258</v>
      </c>
    </row>
    <row r="941" spans="1:11" ht="14.45" customHeight="1" x14ac:dyDescent="0.2">
      <c r="A941" s="832" t="s">
        <v>604</v>
      </c>
      <c r="B941" s="833" t="s">
        <v>605</v>
      </c>
      <c r="C941" s="836" t="s">
        <v>634</v>
      </c>
      <c r="D941" s="864" t="s">
        <v>635</v>
      </c>
      <c r="E941" s="836" t="s">
        <v>5052</v>
      </c>
      <c r="F941" s="864" t="s">
        <v>5053</v>
      </c>
      <c r="G941" s="836" t="s">
        <v>5090</v>
      </c>
      <c r="H941" s="836" t="s">
        <v>5091</v>
      </c>
      <c r="I941" s="850">
        <v>4447.0588235294117</v>
      </c>
      <c r="J941" s="850">
        <v>8</v>
      </c>
      <c r="K941" s="851">
        <v>54719.999450683594</v>
      </c>
    </row>
    <row r="942" spans="1:11" ht="14.45" customHeight="1" x14ac:dyDescent="0.2">
      <c r="A942" s="832" t="s">
        <v>604</v>
      </c>
      <c r="B942" s="833" t="s">
        <v>605</v>
      </c>
      <c r="C942" s="836" t="s">
        <v>634</v>
      </c>
      <c r="D942" s="864" t="s">
        <v>635</v>
      </c>
      <c r="E942" s="836" t="s">
        <v>5052</v>
      </c>
      <c r="F942" s="864" t="s">
        <v>5053</v>
      </c>
      <c r="G942" s="836" t="s">
        <v>5092</v>
      </c>
      <c r="H942" s="836" t="s">
        <v>5093</v>
      </c>
      <c r="I942" s="850">
        <v>5167.5</v>
      </c>
      <c r="J942" s="850">
        <v>14</v>
      </c>
      <c r="K942" s="851">
        <v>95760.000633239746</v>
      </c>
    </row>
    <row r="943" spans="1:11" ht="14.45" customHeight="1" x14ac:dyDescent="0.2">
      <c r="A943" s="832" t="s">
        <v>604</v>
      </c>
      <c r="B943" s="833" t="s">
        <v>605</v>
      </c>
      <c r="C943" s="836" t="s">
        <v>634</v>
      </c>
      <c r="D943" s="864" t="s">
        <v>635</v>
      </c>
      <c r="E943" s="836" t="s">
        <v>5052</v>
      </c>
      <c r="F943" s="864" t="s">
        <v>5053</v>
      </c>
      <c r="G943" s="836" t="s">
        <v>5094</v>
      </c>
      <c r="H943" s="836" t="s">
        <v>5095</v>
      </c>
      <c r="I943" s="850">
        <v>5502</v>
      </c>
      <c r="J943" s="850">
        <v>11</v>
      </c>
      <c r="K943" s="851">
        <v>75239.999649047852</v>
      </c>
    </row>
    <row r="944" spans="1:11" ht="14.45" customHeight="1" x14ac:dyDescent="0.2">
      <c r="A944" s="832" t="s">
        <v>604</v>
      </c>
      <c r="B944" s="833" t="s">
        <v>605</v>
      </c>
      <c r="C944" s="836" t="s">
        <v>634</v>
      </c>
      <c r="D944" s="864" t="s">
        <v>635</v>
      </c>
      <c r="E944" s="836" t="s">
        <v>5052</v>
      </c>
      <c r="F944" s="864" t="s">
        <v>5053</v>
      </c>
      <c r="G944" s="836" t="s">
        <v>5096</v>
      </c>
      <c r="H944" s="836" t="s">
        <v>5097</v>
      </c>
      <c r="I944" s="850">
        <v>6840</v>
      </c>
      <c r="J944" s="850">
        <v>2</v>
      </c>
      <c r="K944" s="851">
        <v>13680</v>
      </c>
    </row>
    <row r="945" spans="1:11" ht="14.45" customHeight="1" x14ac:dyDescent="0.2">
      <c r="A945" s="832" t="s">
        <v>604</v>
      </c>
      <c r="B945" s="833" t="s">
        <v>605</v>
      </c>
      <c r="C945" s="836" t="s">
        <v>634</v>
      </c>
      <c r="D945" s="864" t="s">
        <v>635</v>
      </c>
      <c r="E945" s="836" t="s">
        <v>5052</v>
      </c>
      <c r="F945" s="864" t="s">
        <v>5053</v>
      </c>
      <c r="G945" s="836" t="s">
        <v>5098</v>
      </c>
      <c r="H945" s="836" t="s">
        <v>5099</v>
      </c>
      <c r="I945" s="850">
        <v>2948.5714285714284</v>
      </c>
      <c r="J945" s="850">
        <v>2</v>
      </c>
      <c r="K945" s="851">
        <v>13679.999984741211</v>
      </c>
    </row>
    <row r="946" spans="1:11" ht="14.45" customHeight="1" x14ac:dyDescent="0.2">
      <c r="A946" s="832" t="s">
        <v>604</v>
      </c>
      <c r="B946" s="833" t="s">
        <v>605</v>
      </c>
      <c r="C946" s="836" t="s">
        <v>634</v>
      </c>
      <c r="D946" s="864" t="s">
        <v>635</v>
      </c>
      <c r="E946" s="836" t="s">
        <v>5052</v>
      </c>
      <c r="F946" s="864" t="s">
        <v>5053</v>
      </c>
      <c r="G946" s="836" t="s">
        <v>5100</v>
      </c>
      <c r="H946" s="836" t="s">
        <v>5101</v>
      </c>
      <c r="I946" s="850">
        <v>8562.330078125</v>
      </c>
      <c r="J946" s="850">
        <v>1</v>
      </c>
      <c r="K946" s="851">
        <v>8562.330078125</v>
      </c>
    </row>
    <row r="947" spans="1:11" ht="14.45" customHeight="1" x14ac:dyDescent="0.2">
      <c r="A947" s="832" t="s">
        <v>604</v>
      </c>
      <c r="B947" s="833" t="s">
        <v>605</v>
      </c>
      <c r="C947" s="836" t="s">
        <v>634</v>
      </c>
      <c r="D947" s="864" t="s">
        <v>635</v>
      </c>
      <c r="E947" s="836" t="s">
        <v>5052</v>
      </c>
      <c r="F947" s="864" t="s">
        <v>5053</v>
      </c>
      <c r="G947" s="836" t="s">
        <v>5102</v>
      </c>
      <c r="H947" s="836" t="s">
        <v>5103</v>
      </c>
      <c r="I947" s="850">
        <v>16100</v>
      </c>
      <c r="J947" s="850">
        <v>2</v>
      </c>
      <c r="K947" s="851">
        <v>32200</v>
      </c>
    </row>
    <row r="948" spans="1:11" ht="14.45" customHeight="1" x14ac:dyDescent="0.2">
      <c r="A948" s="832" t="s">
        <v>604</v>
      </c>
      <c r="B948" s="833" t="s">
        <v>605</v>
      </c>
      <c r="C948" s="836" t="s">
        <v>634</v>
      </c>
      <c r="D948" s="864" t="s">
        <v>635</v>
      </c>
      <c r="E948" s="836" t="s">
        <v>5052</v>
      </c>
      <c r="F948" s="864" t="s">
        <v>5053</v>
      </c>
      <c r="G948" s="836" t="s">
        <v>5104</v>
      </c>
      <c r="H948" s="836" t="s">
        <v>5105</v>
      </c>
      <c r="I948" s="850">
        <v>16100</v>
      </c>
      <c r="J948" s="850">
        <v>1</v>
      </c>
      <c r="K948" s="851">
        <v>16100</v>
      </c>
    </row>
    <row r="949" spans="1:11" ht="14.45" customHeight="1" x14ac:dyDescent="0.2">
      <c r="A949" s="832" t="s">
        <v>604</v>
      </c>
      <c r="B949" s="833" t="s">
        <v>605</v>
      </c>
      <c r="C949" s="836" t="s">
        <v>634</v>
      </c>
      <c r="D949" s="864" t="s">
        <v>635</v>
      </c>
      <c r="E949" s="836" t="s">
        <v>5052</v>
      </c>
      <c r="F949" s="864" t="s">
        <v>5053</v>
      </c>
      <c r="G949" s="836" t="s">
        <v>5082</v>
      </c>
      <c r="H949" s="836" t="s">
        <v>5106</v>
      </c>
      <c r="I949" s="850">
        <v>16100</v>
      </c>
      <c r="J949" s="850">
        <v>3</v>
      </c>
      <c r="K949" s="851">
        <v>48300</v>
      </c>
    </row>
    <row r="950" spans="1:11" ht="14.45" customHeight="1" x14ac:dyDescent="0.2">
      <c r="A950" s="832" t="s">
        <v>604</v>
      </c>
      <c r="B950" s="833" t="s">
        <v>605</v>
      </c>
      <c r="C950" s="836" t="s">
        <v>634</v>
      </c>
      <c r="D950" s="864" t="s">
        <v>635</v>
      </c>
      <c r="E950" s="836" t="s">
        <v>5052</v>
      </c>
      <c r="F950" s="864" t="s">
        <v>5053</v>
      </c>
      <c r="G950" s="836" t="s">
        <v>5107</v>
      </c>
      <c r="H950" s="836" t="s">
        <v>5108</v>
      </c>
      <c r="I950" s="850">
        <v>16100</v>
      </c>
      <c r="J950" s="850">
        <v>3</v>
      </c>
      <c r="K950" s="851">
        <v>48300</v>
      </c>
    </row>
    <row r="951" spans="1:11" ht="14.45" customHeight="1" x14ac:dyDescent="0.2">
      <c r="A951" s="832" t="s">
        <v>604</v>
      </c>
      <c r="B951" s="833" t="s">
        <v>605</v>
      </c>
      <c r="C951" s="836" t="s">
        <v>634</v>
      </c>
      <c r="D951" s="864" t="s">
        <v>635</v>
      </c>
      <c r="E951" s="836" t="s">
        <v>5052</v>
      </c>
      <c r="F951" s="864" t="s">
        <v>5053</v>
      </c>
      <c r="G951" s="836" t="s">
        <v>5109</v>
      </c>
      <c r="H951" s="836" t="s">
        <v>5110</v>
      </c>
      <c r="I951" s="850">
        <v>16100</v>
      </c>
      <c r="J951" s="850">
        <v>1</v>
      </c>
      <c r="K951" s="851">
        <v>16100</v>
      </c>
    </row>
    <row r="952" spans="1:11" ht="14.45" customHeight="1" x14ac:dyDescent="0.2">
      <c r="A952" s="832" t="s">
        <v>604</v>
      </c>
      <c r="B952" s="833" t="s">
        <v>605</v>
      </c>
      <c r="C952" s="836" t="s">
        <v>634</v>
      </c>
      <c r="D952" s="864" t="s">
        <v>635</v>
      </c>
      <c r="E952" s="836" t="s">
        <v>5052</v>
      </c>
      <c r="F952" s="864" t="s">
        <v>5053</v>
      </c>
      <c r="G952" s="836" t="s">
        <v>5111</v>
      </c>
      <c r="H952" s="836" t="s">
        <v>5112</v>
      </c>
      <c r="I952" s="850">
        <v>14676.716796875</v>
      </c>
      <c r="J952" s="850">
        <v>5</v>
      </c>
      <c r="K952" s="851">
        <v>80500.0009765625</v>
      </c>
    </row>
    <row r="953" spans="1:11" ht="14.45" customHeight="1" x14ac:dyDescent="0.2">
      <c r="A953" s="832" t="s">
        <v>604</v>
      </c>
      <c r="B953" s="833" t="s">
        <v>605</v>
      </c>
      <c r="C953" s="836" t="s">
        <v>634</v>
      </c>
      <c r="D953" s="864" t="s">
        <v>635</v>
      </c>
      <c r="E953" s="836" t="s">
        <v>5052</v>
      </c>
      <c r="F953" s="864" t="s">
        <v>5053</v>
      </c>
      <c r="G953" s="836" t="s">
        <v>5113</v>
      </c>
      <c r="H953" s="836" t="s">
        <v>5114</v>
      </c>
      <c r="I953" s="850">
        <v>5819.1535880796373</v>
      </c>
      <c r="J953" s="850">
        <v>25</v>
      </c>
      <c r="K953" s="851">
        <v>173627.68090820313</v>
      </c>
    </row>
    <row r="954" spans="1:11" ht="14.45" customHeight="1" x14ac:dyDescent="0.2">
      <c r="A954" s="832" t="s">
        <v>604</v>
      </c>
      <c r="B954" s="833" t="s">
        <v>605</v>
      </c>
      <c r="C954" s="836" t="s">
        <v>634</v>
      </c>
      <c r="D954" s="864" t="s">
        <v>635</v>
      </c>
      <c r="E954" s="836" t="s">
        <v>5052</v>
      </c>
      <c r="F954" s="864" t="s">
        <v>5053</v>
      </c>
      <c r="G954" s="836" t="s">
        <v>5115</v>
      </c>
      <c r="H954" s="836" t="s">
        <v>5116</v>
      </c>
      <c r="I954" s="850">
        <v>5491.9644639756943</v>
      </c>
      <c r="J954" s="850">
        <v>7</v>
      </c>
      <c r="K954" s="851">
        <v>49427.68017578125</v>
      </c>
    </row>
    <row r="955" spans="1:11" ht="14.45" customHeight="1" x14ac:dyDescent="0.2">
      <c r="A955" s="832" t="s">
        <v>604</v>
      </c>
      <c r="B955" s="833" t="s">
        <v>605</v>
      </c>
      <c r="C955" s="836" t="s">
        <v>634</v>
      </c>
      <c r="D955" s="864" t="s">
        <v>635</v>
      </c>
      <c r="E955" s="836" t="s">
        <v>5052</v>
      </c>
      <c r="F955" s="864" t="s">
        <v>5053</v>
      </c>
      <c r="G955" s="836" t="s">
        <v>5117</v>
      </c>
      <c r="H955" s="836" t="s">
        <v>5118</v>
      </c>
      <c r="I955" s="850">
        <v>7463.840087890625</v>
      </c>
      <c r="J955" s="850">
        <v>2</v>
      </c>
      <c r="K955" s="851">
        <v>14927.68017578125</v>
      </c>
    </row>
    <row r="956" spans="1:11" ht="14.45" customHeight="1" x14ac:dyDescent="0.2">
      <c r="A956" s="832" t="s">
        <v>604</v>
      </c>
      <c r="B956" s="833" t="s">
        <v>605</v>
      </c>
      <c r="C956" s="836" t="s">
        <v>634</v>
      </c>
      <c r="D956" s="864" t="s">
        <v>635</v>
      </c>
      <c r="E956" s="836" t="s">
        <v>5052</v>
      </c>
      <c r="F956" s="864" t="s">
        <v>5053</v>
      </c>
      <c r="G956" s="836" t="s">
        <v>5119</v>
      </c>
      <c r="H956" s="836" t="s">
        <v>5120</v>
      </c>
      <c r="I956" s="850">
        <v>6900</v>
      </c>
      <c r="J956" s="850">
        <v>1</v>
      </c>
      <c r="K956" s="851">
        <v>6900</v>
      </c>
    </row>
    <row r="957" spans="1:11" ht="14.45" customHeight="1" x14ac:dyDescent="0.2">
      <c r="A957" s="832" t="s">
        <v>604</v>
      </c>
      <c r="B957" s="833" t="s">
        <v>605</v>
      </c>
      <c r="C957" s="836" t="s">
        <v>634</v>
      </c>
      <c r="D957" s="864" t="s">
        <v>635</v>
      </c>
      <c r="E957" s="836" t="s">
        <v>5052</v>
      </c>
      <c r="F957" s="864" t="s">
        <v>5053</v>
      </c>
      <c r="G957" s="836" t="s">
        <v>5121</v>
      </c>
      <c r="H957" s="836" t="s">
        <v>5122</v>
      </c>
      <c r="I957" s="850">
        <v>6477.760031960227</v>
      </c>
      <c r="J957" s="850">
        <v>10</v>
      </c>
      <c r="K957" s="851">
        <v>70127.680297851563</v>
      </c>
    </row>
    <row r="958" spans="1:11" ht="14.45" customHeight="1" x14ac:dyDescent="0.2">
      <c r="A958" s="832" t="s">
        <v>604</v>
      </c>
      <c r="B958" s="833" t="s">
        <v>605</v>
      </c>
      <c r="C958" s="836" t="s">
        <v>634</v>
      </c>
      <c r="D958" s="864" t="s">
        <v>635</v>
      </c>
      <c r="E958" s="836" t="s">
        <v>5052</v>
      </c>
      <c r="F958" s="864" t="s">
        <v>5053</v>
      </c>
      <c r="G958" s="836" t="s">
        <v>5123</v>
      </c>
      <c r="H958" s="836" t="s">
        <v>5124</v>
      </c>
      <c r="I958" s="850">
        <v>6272.5257393973216</v>
      </c>
      <c r="J958" s="850">
        <v>31</v>
      </c>
      <c r="K958" s="851">
        <v>215027.6806640625</v>
      </c>
    </row>
    <row r="959" spans="1:11" ht="14.45" customHeight="1" x14ac:dyDescent="0.2">
      <c r="A959" s="832" t="s">
        <v>604</v>
      </c>
      <c r="B959" s="833" t="s">
        <v>605</v>
      </c>
      <c r="C959" s="836" t="s">
        <v>634</v>
      </c>
      <c r="D959" s="864" t="s">
        <v>635</v>
      </c>
      <c r="E959" s="836" t="s">
        <v>5052</v>
      </c>
      <c r="F959" s="864" t="s">
        <v>5053</v>
      </c>
      <c r="G959" s="836" t="s">
        <v>5125</v>
      </c>
      <c r="H959" s="836" t="s">
        <v>5126</v>
      </c>
      <c r="I959" s="850">
        <v>33350</v>
      </c>
      <c r="J959" s="850">
        <v>1</v>
      </c>
      <c r="K959" s="851">
        <v>33350</v>
      </c>
    </row>
    <row r="960" spans="1:11" ht="14.45" customHeight="1" x14ac:dyDescent="0.2">
      <c r="A960" s="832" t="s">
        <v>604</v>
      </c>
      <c r="B960" s="833" t="s">
        <v>605</v>
      </c>
      <c r="C960" s="836" t="s">
        <v>634</v>
      </c>
      <c r="D960" s="864" t="s">
        <v>635</v>
      </c>
      <c r="E960" s="836" t="s">
        <v>5052</v>
      </c>
      <c r="F960" s="864" t="s">
        <v>5053</v>
      </c>
      <c r="G960" s="836" t="s">
        <v>5127</v>
      </c>
      <c r="H960" s="836" t="s">
        <v>5128</v>
      </c>
      <c r="I960" s="850">
        <v>43555.5390625</v>
      </c>
      <c r="J960" s="850">
        <v>1</v>
      </c>
      <c r="K960" s="851">
        <v>43555.5390625</v>
      </c>
    </row>
    <row r="961" spans="1:11" ht="14.45" customHeight="1" x14ac:dyDescent="0.2">
      <c r="A961" s="832" t="s">
        <v>604</v>
      </c>
      <c r="B961" s="833" t="s">
        <v>605</v>
      </c>
      <c r="C961" s="836" t="s">
        <v>634</v>
      </c>
      <c r="D961" s="864" t="s">
        <v>635</v>
      </c>
      <c r="E961" s="836" t="s">
        <v>5052</v>
      </c>
      <c r="F961" s="864" t="s">
        <v>5053</v>
      </c>
      <c r="G961" s="836" t="s">
        <v>5129</v>
      </c>
      <c r="H961" s="836" t="s">
        <v>5130</v>
      </c>
      <c r="I961" s="850">
        <v>10442.7001953125</v>
      </c>
      <c r="J961" s="850">
        <v>1</v>
      </c>
      <c r="K961" s="851">
        <v>10442.7001953125</v>
      </c>
    </row>
    <row r="962" spans="1:11" ht="14.45" customHeight="1" x14ac:dyDescent="0.2">
      <c r="A962" s="832" t="s">
        <v>604</v>
      </c>
      <c r="B962" s="833" t="s">
        <v>605</v>
      </c>
      <c r="C962" s="836" t="s">
        <v>634</v>
      </c>
      <c r="D962" s="864" t="s">
        <v>635</v>
      </c>
      <c r="E962" s="836" t="s">
        <v>5052</v>
      </c>
      <c r="F962" s="864" t="s">
        <v>5053</v>
      </c>
      <c r="G962" s="836" t="s">
        <v>5131</v>
      </c>
      <c r="H962" s="836" t="s">
        <v>5132</v>
      </c>
      <c r="I962" s="850">
        <v>33350</v>
      </c>
      <c r="J962" s="850">
        <v>1</v>
      </c>
      <c r="K962" s="851">
        <v>33350</v>
      </c>
    </row>
    <row r="963" spans="1:11" ht="14.45" customHeight="1" x14ac:dyDescent="0.2">
      <c r="A963" s="832" t="s">
        <v>604</v>
      </c>
      <c r="B963" s="833" t="s">
        <v>605</v>
      </c>
      <c r="C963" s="836" t="s">
        <v>634</v>
      </c>
      <c r="D963" s="864" t="s">
        <v>635</v>
      </c>
      <c r="E963" s="836" t="s">
        <v>5052</v>
      </c>
      <c r="F963" s="864" t="s">
        <v>5053</v>
      </c>
      <c r="G963" s="836" t="s">
        <v>5133</v>
      </c>
      <c r="H963" s="836" t="s">
        <v>5134</v>
      </c>
      <c r="I963" s="850">
        <v>13800</v>
      </c>
      <c r="J963" s="850">
        <v>1</v>
      </c>
      <c r="K963" s="851">
        <v>13800</v>
      </c>
    </row>
    <row r="964" spans="1:11" ht="14.45" customHeight="1" x14ac:dyDescent="0.2">
      <c r="A964" s="832" t="s">
        <v>604</v>
      </c>
      <c r="B964" s="833" t="s">
        <v>605</v>
      </c>
      <c r="C964" s="836" t="s">
        <v>634</v>
      </c>
      <c r="D964" s="864" t="s">
        <v>635</v>
      </c>
      <c r="E964" s="836" t="s">
        <v>5052</v>
      </c>
      <c r="F964" s="864" t="s">
        <v>5053</v>
      </c>
      <c r="G964" s="836" t="s">
        <v>5135</v>
      </c>
      <c r="H964" s="836" t="s">
        <v>5136</v>
      </c>
      <c r="I964" s="850">
        <v>13800</v>
      </c>
      <c r="J964" s="850">
        <v>1</v>
      </c>
      <c r="K964" s="851">
        <v>13800</v>
      </c>
    </row>
    <row r="965" spans="1:11" ht="14.45" customHeight="1" x14ac:dyDescent="0.2">
      <c r="A965" s="832" t="s">
        <v>604</v>
      </c>
      <c r="B965" s="833" t="s">
        <v>605</v>
      </c>
      <c r="C965" s="836" t="s">
        <v>634</v>
      </c>
      <c r="D965" s="864" t="s">
        <v>635</v>
      </c>
      <c r="E965" s="836" t="s">
        <v>5052</v>
      </c>
      <c r="F965" s="864" t="s">
        <v>5053</v>
      </c>
      <c r="G965" s="836" t="s">
        <v>5137</v>
      </c>
      <c r="H965" s="836" t="s">
        <v>5138</v>
      </c>
      <c r="I965" s="850">
        <v>14293.383463541666</v>
      </c>
      <c r="J965" s="850">
        <v>11</v>
      </c>
      <c r="K965" s="851">
        <v>171520.59156250022</v>
      </c>
    </row>
    <row r="966" spans="1:11" ht="14.45" customHeight="1" x14ac:dyDescent="0.2">
      <c r="A966" s="832" t="s">
        <v>604</v>
      </c>
      <c r="B966" s="833" t="s">
        <v>605</v>
      </c>
      <c r="C966" s="836" t="s">
        <v>634</v>
      </c>
      <c r="D966" s="864" t="s">
        <v>635</v>
      </c>
      <c r="E966" s="836" t="s">
        <v>5052</v>
      </c>
      <c r="F966" s="864" t="s">
        <v>5053</v>
      </c>
      <c r="G966" s="836" t="s">
        <v>5139</v>
      </c>
      <c r="H966" s="836" t="s">
        <v>5140</v>
      </c>
      <c r="I966" s="850">
        <v>13800</v>
      </c>
      <c r="J966" s="850">
        <v>8</v>
      </c>
      <c r="K966" s="851">
        <v>110400</v>
      </c>
    </row>
    <row r="967" spans="1:11" ht="14.45" customHeight="1" x14ac:dyDescent="0.2">
      <c r="A967" s="832" t="s">
        <v>604</v>
      </c>
      <c r="B967" s="833" t="s">
        <v>605</v>
      </c>
      <c r="C967" s="836" t="s">
        <v>634</v>
      </c>
      <c r="D967" s="864" t="s">
        <v>635</v>
      </c>
      <c r="E967" s="836" t="s">
        <v>5052</v>
      </c>
      <c r="F967" s="864" t="s">
        <v>5053</v>
      </c>
      <c r="G967" s="836" t="s">
        <v>5141</v>
      </c>
      <c r="H967" s="836" t="s">
        <v>5142</v>
      </c>
      <c r="I967" s="850">
        <v>13800</v>
      </c>
      <c r="J967" s="850">
        <v>12</v>
      </c>
      <c r="K967" s="851">
        <v>165600</v>
      </c>
    </row>
    <row r="968" spans="1:11" ht="14.45" customHeight="1" x14ac:dyDescent="0.2">
      <c r="A968" s="832" t="s">
        <v>604</v>
      </c>
      <c r="B968" s="833" t="s">
        <v>605</v>
      </c>
      <c r="C968" s="836" t="s">
        <v>634</v>
      </c>
      <c r="D968" s="864" t="s">
        <v>635</v>
      </c>
      <c r="E968" s="836" t="s">
        <v>5052</v>
      </c>
      <c r="F968" s="864" t="s">
        <v>5053</v>
      </c>
      <c r="G968" s="836" t="s">
        <v>5143</v>
      </c>
      <c r="H968" s="836" t="s">
        <v>5144</v>
      </c>
      <c r="I968" s="850">
        <v>14895.587673611111</v>
      </c>
      <c r="J968" s="850">
        <v>9</v>
      </c>
      <c r="K968" s="851">
        <v>134060.2890625</v>
      </c>
    </row>
    <row r="969" spans="1:11" ht="14.45" customHeight="1" x14ac:dyDescent="0.2">
      <c r="A969" s="832" t="s">
        <v>604</v>
      </c>
      <c r="B969" s="833" t="s">
        <v>605</v>
      </c>
      <c r="C969" s="836" t="s">
        <v>634</v>
      </c>
      <c r="D969" s="864" t="s">
        <v>635</v>
      </c>
      <c r="E969" s="836" t="s">
        <v>5052</v>
      </c>
      <c r="F969" s="864" t="s">
        <v>5053</v>
      </c>
      <c r="G969" s="836" t="s">
        <v>5145</v>
      </c>
      <c r="H969" s="836" t="s">
        <v>5146</v>
      </c>
      <c r="I969" s="850">
        <v>13800</v>
      </c>
      <c r="J969" s="850">
        <v>10</v>
      </c>
      <c r="K969" s="851">
        <v>138000</v>
      </c>
    </row>
    <row r="970" spans="1:11" ht="14.45" customHeight="1" x14ac:dyDescent="0.2">
      <c r="A970" s="832" t="s">
        <v>604</v>
      </c>
      <c r="B970" s="833" t="s">
        <v>605</v>
      </c>
      <c r="C970" s="836" t="s">
        <v>634</v>
      </c>
      <c r="D970" s="864" t="s">
        <v>635</v>
      </c>
      <c r="E970" s="836" t="s">
        <v>5052</v>
      </c>
      <c r="F970" s="864" t="s">
        <v>5053</v>
      </c>
      <c r="G970" s="836" t="s">
        <v>5147</v>
      </c>
      <c r="H970" s="836" t="s">
        <v>5148</v>
      </c>
      <c r="I970" s="850">
        <v>12486.766927083334</v>
      </c>
      <c r="J970" s="850">
        <v>2</v>
      </c>
      <c r="K970" s="851">
        <v>27600.0009765625</v>
      </c>
    </row>
    <row r="971" spans="1:11" ht="14.45" customHeight="1" x14ac:dyDescent="0.2">
      <c r="A971" s="832" t="s">
        <v>604</v>
      </c>
      <c r="B971" s="833" t="s">
        <v>605</v>
      </c>
      <c r="C971" s="836" t="s">
        <v>634</v>
      </c>
      <c r="D971" s="864" t="s">
        <v>635</v>
      </c>
      <c r="E971" s="836" t="s">
        <v>5052</v>
      </c>
      <c r="F971" s="864" t="s">
        <v>5053</v>
      </c>
      <c r="G971" s="836" t="s">
        <v>5149</v>
      </c>
      <c r="H971" s="836" t="s">
        <v>5150</v>
      </c>
      <c r="I971" s="850">
        <v>13800</v>
      </c>
      <c r="J971" s="850">
        <v>2</v>
      </c>
      <c r="K971" s="851">
        <v>27600</v>
      </c>
    </row>
    <row r="972" spans="1:11" ht="14.45" customHeight="1" x14ac:dyDescent="0.2">
      <c r="A972" s="832" t="s">
        <v>604</v>
      </c>
      <c r="B972" s="833" t="s">
        <v>605</v>
      </c>
      <c r="C972" s="836" t="s">
        <v>634</v>
      </c>
      <c r="D972" s="864" t="s">
        <v>635</v>
      </c>
      <c r="E972" s="836" t="s">
        <v>5052</v>
      </c>
      <c r="F972" s="864" t="s">
        <v>5053</v>
      </c>
      <c r="G972" s="836" t="s">
        <v>5151</v>
      </c>
      <c r="H972" s="836" t="s">
        <v>5152</v>
      </c>
      <c r="I972" s="850">
        <v>7024.60009765625</v>
      </c>
      <c r="J972" s="850">
        <v>6</v>
      </c>
      <c r="K972" s="851">
        <v>42147.6005859375</v>
      </c>
    </row>
    <row r="973" spans="1:11" ht="14.45" customHeight="1" x14ac:dyDescent="0.2">
      <c r="A973" s="832" t="s">
        <v>604</v>
      </c>
      <c r="B973" s="833" t="s">
        <v>605</v>
      </c>
      <c r="C973" s="836" t="s">
        <v>634</v>
      </c>
      <c r="D973" s="864" t="s">
        <v>635</v>
      </c>
      <c r="E973" s="836" t="s">
        <v>5052</v>
      </c>
      <c r="F973" s="864" t="s">
        <v>5053</v>
      </c>
      <c r="G973" s="836" t="s">
        <v>5153</v>
      </c>
      <c r="H973" s="836" t="s">
        <v>5154</v>
      </c>
      <c r="I973" s="850">
        <v>7024.60009765625</v>
      </c>
      <c r="J973" s="850">
        <v>14</v>
      </c>
      <c r="K973" s="851">
        <v>98344.4013671875</v>
      </c>
    </row>
    <row r="974" spans="1:11" ht="14.45" customHeight="1" x14ac:dyDescent="0.2">
      <c r="A974" s="832" t="s">
        <v>604</v>
      </c>
      <c r="B974" s="833" t="s">
        <v>605</v>
      </c>
      <c r="C974" s="836" t="s">
        <v>634</v>
      </c>
      <c r="D974" s="864" t="s">
        <v>635</v>
      </c>
      <c r="E974" s="836" t="s">
        <v>5052</v>
      </c>
      <c r="F974" s="864" t="s">
        <v>5053</v>
      </c>
      <c r="G974" s="836" t="s">
        <v>5155</v>
      </c>
      <c r="H974" s="836" t="s">
        <v>5156</v>
      </c>
      <c r="I974" s="850">
        <v>7049.16162109375</v>
      </c>
      <c r="J974" s="850">
        <v>13</v>
      </c>
      <c r="K974" s="851">
        <v>91639.10107421875</v>
      </c>
    </row>
    <row r="975" spans="1:11" ht="14.45" customHeight="1" x14ac:dyDescent="0.2">
      <c r="A975" s="832" t="s">
        <v>604</v>
      </c>
      <c r="B975" s="833" t="s">
        <v>605</v>
      </c>
      <c r="C975" s="836" t="s">
        <v>634</v>
      </c>
      <c r="D975" s="864" t="s">
        <v>635</v>
      </c>
      <c r="E975" s="836" t="s">
        <v>5052</v>
      </c>
      <c r="F975" s="864" t="s">
        <v>5053</v>
      </c>
      <c r="G975" s="836" t="s">
        <v>5157</v>
      </c>
      <c r="H975" s="836" t="s">
        <v>5158</v>
      </c>
      <c r="I975" s="850">
        <v>7024.60009765625</v>
      </c>
      <c r="J975" s="850">
        <v>5</v>
      </c>
      <c r="K975" s="851">
        <v>35123.00048828125</v>
      </c>
    </row>
    <row r="976" spans="1:11" ht="14.45" customHeight="1" x14ac:dyDescent="0.2">
      <c r="A976" s="832" t="s">
        <v>604</v>
      </c>
      <c r="B976" s="833" t="s">
        <v>605</v>
      </c>
      <c r="C976" s="836" t="s">
        <v>634</v>
      </c>
      <c r="D976" s="864" t="s">
        <v>635</v>
      </c>
      <c r="E976" s="836" t="s">
        <v>5052</v>
      </c>
      <c r="F976" s="864" t="s">
        <v>5053</v>
      </c>
      <c r="G976" s="836" t="s">
        <v>5159</v>
      </c>
      <c r="H976" s="836" t="s">
        <v>5160</v>
      </c>
      <c r="I976" s="850">
        <v>7024.60009765625</v>
      </c>
      <c r="J976" s="850">
        <v>4</v>
      </c>
      <c r="K976" s="851">
        <v>28098.400390625</v>
      </c>
    </row>
    <row r="977" spans="1:11" ht="14.45" customHeight="1" x14ac:dyDescent="0.2">
      <c r="A977" s="832" t="s">
        <v>604</v>
      </c>
      <c r="B977" s="833" t="s">
        <v>605</v>
      </c>
      <c r="C977" s="836" t="s">
        <v>634</v>
      </c>
      <c r="D977" s="864" t="s">
        <v>635</v>
      </c>
      <c r="E977" s="836" t="s">
        <v>5052</v>
      </c>
      <c r="F977" s="864" t="s">
        <v>5053</v>
      </c>
      <c r="G977" s="836" t="s">
        <v>5161</v>
      </c>
      <c r="H977" s="836" t="s">
        <v>5162</v>
      </c>
      <c r="I977" s="850">
        <v>7024.60009765625</v>
      </c>
      <c r="J977" s="850">
        <v>1</v>
      </c>
      <c r="K977" s="851">
        <v>7024.60009765625</v>
      </c>
    </row>
    <row r="978" spans="1:11" ht="14.45" customHeight="1" x14ac:dyDescent="0.2">
      <c r="A978" s="832" t="s">
        <v>604</v>
      </c>
      <c r="B978" s="833" t="s">
        <v>605</v>
      </c>
      <c r="C978" s="836" t="s">
        <v>634</v>
      </c>
      <c r="D978" s="864" t="s">
        <v>635</v>
      </c>
      <c r="E978" s="836" t="s">
        <v>5052</v>
      </c>
      <c r="F978" s="864" t="s">
        <v>5053</v>
      </c>
      <c r="G978" s="836" t="s">
        <v>5163</v>
      </c>
      <c r="H978" s="836" t="s">
        <v>5164</v>
      </c>
      <c r="I978" s="850">
        <v>7024.60009765625</v>
      </c>
      <c r="J978" s="850">
        <v>1</v>
      </c>
      <c r="K978" s="851">
        <v>7024.60009765625</v>
      </c>
    </row>
    <row r="979" spans="1:11" ht="14.45" customHeight="1" x14ac:dyDescent="0.2">
      <c r="A979" s="832" t="s">
        <v>604</v>
      </c>
      <c r="B979" s="833" t="s">
        <v>605</v>
      </c>
      <c r="C979" s="836" t="s">
        <v>634</v>
      </c>
      <c r="D979" s="864" t="s">
        <v>635</v>
      </c>
      <c r="E979" s="836" t="s">
        <v>5052</v>
      </c>
      <c r="F979" s="864" t="s">
        <v>5053</v>
      </c>
      <c r="G979" s="836" t="s">
        <v>5165</v>
      </c>
      <c r="H979" s="836" t="s">
        <v>5166</v>
      </c>
      <c r="I979" s="850">
        <v>16100</v>
      </c>
      <c r="J979" s="850">
        <v>2</v>
      </c>
      <c r="K979" s="851">
        <v>32200</v>
      </c>
    </row>
    <row r="980" spans="1:11" ht="14.45" customHeight="1" x14ac:dyDescent="0.2">
      <c r="A980" s="832" t="s">
        <v>604</v>
      </c>
      <c r="B980" s="833" t="s">
        <v>605</v>
      </c>
      <c r="C980" s="836" t="s">
        <v>634</v>
      </c>
      <c r="D980" s="864" t="s">
        <v>635</v>
      </c>
      <c r="E980" s="836" t="s">
        <v>5052</v>
      </c>
      <c r="F980" s="864" t="s">
        <v>5053</v>
      </c>
      <c r="G980" s="836" t="s">
        <v>5167</v>
      </c>
      <c r="H980" s="836" t="s">
        <v>5168</v>
      </c>
      <c r="I980" s="850">
        <v>14676.716796875</v>
      </c>
      <c r="J980" s="850">
        <v>5</v>
      </c>
      <c r="K980" s="851">
        <v>80500.0009765625</v>
      </c>
    </row>
    <row r="981" spans="1:11" ht="14.45" customHeight="1" x14ac:dyDescent="0.2">
      <c r="A981" s="832" t="s">
        <v>604</v>
      </c>
      <c r="B981" s="833" t="s">
        <v>605</v>
      </c>
      <c r="C981" s="836" t="s">
        <v>634</v>
      </c>
      <c r="D981" s="864" t="s">
        <v>635</v>
      </c>
      <c r="E981" s="836" t="s">
        <v>5052</v>
      </c>
      <c r="F981" s="864" t="s">
        <v>5053</v>
      </c>
      <c r="G981" s="836" t="s">
        <v>5169</v>
      </c>
      <c r="H981" s="836" t="s">
        <v>5170</v>
      </c>
      <c r="I981" s="850">
        <v>4838.397283380682</v>
      </c>
      <c r="J981" s="850">
        <v>18</v>
      </c>
      <c r="K981" s="851">
        <v>90681.580078125</v>
      </c>
    </row>
    <row r="982" spans="1:11" ht="14.45" customHeight="1" x14ac:dyDescent="0.2">
      <c r="A982" s="832" t="s">
        <v>604</v>
      </c>
      <c r="B982" s="833" t="s">
        <v>605</v>
      </c>
      <c r="C982" s="836" t="s">
        <v>634</v>
      </c>
      <c r="D982" s="864" t="s">
        <v>635</v>
      </c>
      <c r="E982" s="836" t="s">
        <v>5052</v>
      </c>
      <c r="F982" s="864" t="s">
        <v>5053</v>
      </c>
      <c r="G982" s="836" t="s">
        <v>5171</v>
      </c>
      <c r="H982" s="836" t="s">
        <v>5172</v>
      </c>
      <c r="I982" s="850">
        <v>3796.6374782986113</v>
      </c>
      <c r="J982" s="850">
        <v>74</v>
      </c>
      <c r="K982" s="851">
        <v>354438.16015625</v>
      </c>
    </row>
    <row r="983" spans="1:11" ht="14.45" customHeight="1" x14ac:dyDescent="0.2">
      <c r="A983" s="832" t="s">
        <v>604</v>
      </c>
      <c r="B983" s="833" t="s">
        <v>605</v>
      </c>
      <c r="C983" s="836" t="s">
        <v>634</v>
      </c>
      <c r="D983" s="864" t="s">
        <v>635</v>
      </c>
      <c r="E983" s="836" t="s">
        <v>5052</v>
      </c>
      <c r="F983" s="864" t="s">
        <v>5053</v>
      </c>
      <c r="G983" s="836" t="s">
        <v>5173</v>
      </c>
      <c r="H983" s="836" t="s">
        <v>5174</v>
      </c>
      <c r="I983" s="850">
        <v>3504.5322265625</v>
      </c>
      <c r="J983" s="850">
        <v>6</v>
      </c>
      <c r="K983" s="851">
        <v>27600</v>
      </c>
    </row>
    <row r="984" spans="1:11" ht="14.45" customHeight="1" x14ac:dyDescent="0.2">
      <c r="A984" s="832" t="s">
        <v>604</v>
      </c>
      <c r="B984" s="833" t="s">
        <v>605</v>
      </c>
      <c r="C984" s="836" t="s">
        <v>634</v>
      </c>
      <c r="D984" s="864" t="s">
        <v>635</v>
      </c>
      <c r="E984" s="836" t="s">
        <v>5052</v>
      </c>
      <c r="F984" s="864" t="s">
        <v>5053</v>
      </c>
      <c r="G984" s="836" t="s">
        <v>5175</v>
      </c>
      <c r="H984" s="836" t="s">
        <v>5176</v>
      </c>
      <c r="I984" s="850">
        <v>2923.1100260416665</v>
      </c>
      <c r="J984" s="850">
        <v>11</v>
      </c>
      <c r="K984" s="851">
        <v>33351.160278320313</v>
      </c>
    </row>
    <row r="985" spans="1:11" ht="14.45" customHeight="1" x14ac:dyDescent="0.2">
      <c r="A985" s="832" t="s">
        <v>604</v>
      </c>
      <c r="B985" s="833" t="s">
        <v>605</v>
      </c>
      <c r="C985" s="836" t="s">
        <v>634</v>
      </c>
      <c r="D985" s="864" t="s">
        <v>635</v>
      </c>
      <c r="E985" s="836" t="s">
        <v>5052</v>
      </c>
      <c r="F985" s="864" t="s">
        <v>5053</v>
      </c>
      <c r="G985" s="836" t="s">
        <v>5177</v>
      </c>
      <c r="H985" s="836" t="s">
        <v>5178</v>
      </c>
      <c r="I985" s="850">
        <v>2875</v>
      </c>
      <c r="J985" s="850">
        <v>2</v>
      </c>
      <c r="K985" s="851">
        <v>5750</v>
      </c>
    </row>
    <row r="986" spans="1:11" ht="14.45" customHeight="1" x14ac:dyDescent="0.2">
      <c r="A986" s="832" t="s">
        <v>604</v>
      </c>
      <c r="B986" s="833" t="s">
        <v>605</v>
      </c>
      <c r="C986" s="836" t="s">
        <v>634</v>
      </c>
      <c r="D986" s="864" t="s">
        <v>635</v>
      </c>
      <c r="E986" s="836" t="s">
        <v>5052</v>
      </c>
      <c r="F986" s="864" t="s">
        <v>5053</v>
      </c>
      <c r="G986" s="836" t="s">
        <v>5179</v>
      </c>
      <c r="H986" s="836" t="s">
        <v>5180</v>
      </c>
      <c r="I986" s="850">
        <v>6512.52001953125</v>
      </c>
      <c r="J986" s="850">
        <v>1</v>
      </c>
      <c r="K986" s="851">
        <v>6512.52001953125</v>
      </c>
    </row>
    <row r="987" spans="1:11" ht="14.45" customHeight="1" x14ac:dyDescent="0.2">
      <c r="A987" s="832" t="s">
        <v>604</v>
      </c>
      <c r="B987" s="833" t="s">
        <v>605</v>
      </c>
      <c r="C987" s="836" t="s">
        <v>634</v>
      </c>
      <c r="D987" s="864" t="s">
        <v>635</v>
      </c>
      <c r="E987" s="836" t="s">
        <v>5052</v>
      </c>
      <c r="F987" s="864" t="s">
        <v>5053</v>
      </c>
      <c r="G987" s="836" t="s">
        <v>5181</v>
      </c>
      <c r="H987" s="836" t="s">
        <v>5182</v>
      </c>
      <c r="I987" s="850">
        <v>7728.125</v>
      </c>
      <c r="J987" s="850">
        <v>11</v>
      </c>
      <c r="K987" s="851">
        <v>107525</v>
      </c>
    </row>
    <row r="988" spans="1:11" ht="14.45" customHeight="1" x14ac:dyDescent="0.2">
      <c r="A988" s="832" t="s">
        <v>604</v>
      </c>
      <c r="B988" s="833" t="s">
        <v>605</v>
      </c>
      <c r="C988" s="836" t="s">
        <v>634</v>
      </c>
      <c r="D988" s="864" t="s">
        <v>635</v>
      </c>
      <c r="E988" s="836" t="s">
        <v>5052</v>
      </c>
      <c r="F988" s="864" t="s">
        <v>5053</v>
      </c>
      <c r="G988" s="836" t="s">
        <v>5183</v>
      </c>
      <c r="H988" s="836" t="s">
        <v>5184</v>
      </c>
      <c r="I988" s="850">
        <v>2875</v>
      </c>
      <c r="J988" s="850">
        <v>2</v>
      </c>
      <c r="K988" s="851">
        <v>5750</v>
      </c>
    </row>
    <row r="989" spans="1:11" ht="14.45" customHeight="1" x14ac:dyDescent="0.2">
      <c r="A989" s="832" t="s">
        <v>604</v>
      </c>
      <c r="B989" s="833" t="s">
        <v>605</v>
      </c>
      <c r="C989" s="836" t="s">
        <v>634</v>
      </c>
      <c r="D989" s="864" t="s">
        <v>635</v>
      </c>
      <c r="E989" s="836" t="s">
        <v>5052</v>
      </c>
      <c r="F989" s="864" t="s">
        <v>5053</v>
      </c>
      <c r="G989" s="836" t="s">
        <v>5185</v>
      </c>
      <c r="H989" s="836" t="s">
        <v>5186</v>
      </c>
      <c r="I989" s="850">
        <v>2565.35498046875</v>
      </c>
      <c r="J989" s="850">
        <v>3</v>
      </c>
      <c r="K989" s="851">
        <v>8624.9998779296875</v>
      </c>
    </row>
    <row r="990" spans="1:11" ht="14.45" customHeight="1" x14ac:dyDescent="0.2">
      <c r="A990" s="832" t="s">
        <v>604</v>
      </c>
      <c r="B990" s="833" t="s">
        <v>605</v>
      </c>
      <c r="C990" s="836" t="s">
        <v>634</v>
      </c>
      <c r="D990" s="864" t="s">
        <v>635</v>
      </c>
      <c r="E990" s="836" t="s">
        <v>5052</v>
      </c>
      <c r="F990" s="864" t="s">
        <v>5053</v>
      </c>
      <c r="G990" s="836" t="s">
        <v>5187</v>
      </c>
      <c r="H990" s="836" t="s">
        <v>5188</v>
      </c>
      <c r="I990" s="850">
        <v>2875</v>
      </c>
      <c r="J990" s="850">
        <v>2</v>
      </c>
      <c r="K990" s="851">
        <v>5750</v>
      </c>
    </row>
    <row r="991" spans="1:11" ht="14.45" customHeight="1" x14ac:dyDescent="0.2">
      <c r="A991" s="832" t="s">
        <v>604</v>
      </c>
      <c r="B991" s="833" t="s">
        <v>605</v>
      </c>
      <c r="C991" s="836" t="s">
        <v>634</v>
      </c>
      <c r="D991" s="864" t="s">
        <v>635</v>
      </c>
      <c r="E991" s="836" t="s">
        <v>5052</v>
      </c>
      <c r="F991" s="864" t="s">
        <v>5053</v>
      </c>
      <c r="G991" s="836" t="s">
        <v>5189</v>
      </c>
      <c r="H991" s="836" t="s">
        <v>5190</v>
      </c>
      <c r="I991" s="850">
        <v>2798.5690696022725</v>
      </c>
      <c r="J991" s="850">
        <v>9</v>
      </c>
      <c r="K991" s="851">
        <v>27511.419677734375</v>
      </c>
    </row>
    <row r="992" spans="1:11" ht="14.45" customHeight="1" x14ac:dyDescent="0.2">
      <c r="A992" s="832" t="s">
        <v>604</v>
      </c>
      <c r="B992" s="833" t="s">
        <v>605</v>
      </c>
      <c r="C992" s="836" t="s">
        <v>634</v>
      </c>
      <c r="D992" s="864" t="s">
        <v>635</v>
      </c>
      <c r="E992" s="836" t="s">
        <v>5052</v>
      </c>
      <c r="F992" s="864" t="s">
        <v>5053</v>
      </c>
      <c r="G992" s="836" t="s">
        <v>5191</v>
      </c>
      <c r="H992" s="836" t="s">
        <v>5192</v>
      </c>
      <c r="I992" s="850">
        <v>2415.0773437500002</v>
      </c>
      <c r="J992" s="850">
        <v>36</v>
      </c>
      <c r="K992" s="851">
        <v>103500.01036834717</v>
      </c>
    </row>
    <row r="993" spans="1:11" ht="14.45" customHeight="1" x14ac:dyDescent="0.2">
      <c r="A993" s="832" t="s">
        <v>604</v>
      </c>
      <c r="B993" s="833" t="s">
        <v>605</v>
      </c>
      <c r="C993" s="836" t="s">
        <v>634</v>
      </c>
      <c r="D993" s="864" t="s">
        <v>635</v>
      </c>
      <c r="E993" s="836" t="s">
        <v>5052</v>
      </c>
      <c r="F993" s="864" t="s">
        <v>5053</v>
      </c>
      <c r="G993" s="836" t="s">
        <v>5193</v>
      </c>
      <c r="H993" s="836" t="s">
        <v>5194</v>
      </c>
      <c r="I993" s="850">
        <v>2676.9694940476193</v>
      </c>
      <c r="J993" s="850">
        <v>15</v>
      </c>
      <c r="K993" s="851">
        <v>46397.839111328125</v>
      </c>
    </row>
    <row r="994" spans="1:11" ht="14.45" customHeight="1" x14ac:dyDescent="0.2">
      <c r="A994" s="832" t="s">
        <v>604</v>
      </c>
      <c r="B994" s="833" t="s">
        <v>605</v>
      </c>
      <c r="C994" s="836" t="s">
        <v>634</v>
      </c>
      <c r="D994" s="864" t="s">
        <v>635</v>
      </c>
      <c r="E994" s="836" t="s">
        <v>5052</v>
      </c>
      <c r="F994" s="864" t="s">
        <v>5053</v>
      </c>
      <c r="G994" s="836" t="s">
        <v>5195</v>
      </c>
      <c r="H994" s="836" t="s">
        <v>5196</v>
      </c>
      <c r="I994" s="850">
        <v>2875</v>
      </c>
      <c r="J994" s="850">
        <v>2</v>
      </c>
      <c r="K994" s="851">
        <v>5750</v>
      </c>
    </row>
    <row r="995" spans="1:11" ht="14.45" customHeight="1" x14ac:dyDescent="0.2">
      <c r="A995" s="832" t="s">
        <v>604</v>
      </c>
      <c r="B995" s="833" t="s">
        <v>605</v>
      </c>
      <c r="C995" s="836" t="s">
        <v>634</v>
      </c>
      <c r="D995" s="864" t="s">
        <v>635</v>
      </c>
      <c r="E995" s="836" t="s">
        <v>5052</v>
      </c>
      <c r="F995" s="864" t="s">
        <v>5053</v>
      </c>
      <c r="G995" s="836" t="s">
        <v>5197</v>
      </c>
      <c r="H995" s="836" t="s">
        <v>5198</v>
      </c>
      <c r="I995" s="850">
        <v>9660</v>
      </c>
      <c r="J995" s="850">
        <v>2</v>
      </c>
      <c r="K995" s="851">
        <v>19320</v>
      </c>
    </row>
    <row r="996" spans="1:11" ht="14.45" customHeight="1" x14ac:dyDescent="0.2">
      <c r="A996" s="832" t="s">
        <v>604</v>
      </c>
      <c r="B996" s="833" t="s">
        <v>605</v>
      </c>
      <c r="C996" s="836" t="s">
        <v>634</v>
      </c>
      <c r="D996" s="864" t="s">
        <v>635</v>
      </c>
      <c r="E996" s="836" t="s">
        <v>5052</v>
      </c>
      <c r="F996" s="864" t="s">
        <v>5053</v>
      </c>
      <c r="G996" s="836" t="s">
        <v>5199</v>
      </c>
      <c r="H996" s="836" t="s">
        <v>5200</v>
      </c>
      <c r="I996" s="850">
        <v>3066.6666666666665</v>
      </c>
      <c r="J996" s="850">
        <v>4</v>
      </c>
      <c r="K996" s="851">
        <v>18400</v>
      </c>
    </row>
    <row r="997" spans="1:11" ht="14.45" customHeight="1" x14ac:dyDescent="0.2">
      <c r="A997" s="832" t="s">
        <v>604</v>
      </c>
      <c r="B997" s="833" t="s">
        <v>605</v>
      </c>
      <c r="C997" s="836" t="s">
        <v>634</v>
      </c>
      <c r="D997" s="864" t="s">
        <v>635</v>
      </c>
      <c r="E997" s="836" t="s">
        <v>5052</v>
      </c>
      <c r="F997" s="864" t="s">
        <v>5053</v>
      </c>
      <c r="G997" s="836" t="s">
        <v>5201</v>
      </c>
      <c r="H997" s="836" t="s">
        <v>5202</v>
      </c>
      <c r="I997" s="850">
        <v>2760</v>
      </c>
      <c r="J997" s="850">
        <v>3</v>
      </c>
      <c r="K997" s="851">
        <v>13800</v>
      </c>
    </row>
    <row r="998" spans="1:11" ht="14.45" customHeight="1" x14ac:dyDescent="0.2">
      <c r="A998" s="832" t="s">
        <v>604</v>
      </c>
      <c r="B998" s="833" t="s">
        <v>605</v>
      </c>
      <c r="C998" s="836" t="s">
        <v>634</v>
      </c>
      <c r="D998" s="864" t="s">
        <v>635</v>
      </c>
      <c r="E998" s="836" t="s">
        <v>5052</v>
      </c>
      <c r="F998" s="864" t="s">
        <v>5053</v>
      </c>
      <c r="G998" s="836" t="s">
        <v>5203</v>
      </c>
      <c r="H998" s="836" t="s">
        <v>5204</v>
      </c>
      <c r="I998" s="850">
        <v>4600</v>
      </c>
      <c r="J998" s="850">
        <v>1</v>
      </c>
      <c r="K998" s="851">
        <v>4600</v>
      </c>
    </row>
    <row r="999" spans="1:11" ht="14.45" customHeight="1" x14ac:dyDescent="0.2">
      <c r="A999" s="832" t="s">
        <v>604</v>
      </c>
      <c r="B999" s="833" t="s">
        <v>605</v>
      </c>
      <c r="C999" s="836" t="s">
        <v>634</v>
      </c>
      <c r="D999" s="864" t="s">
        <v>635</v>
      </c>
      <c r="E999" s="836" t="s">
        <v>5052</v>
      </c>
      <c r="F999" s="864" t="s">
        <v>5053</v>
      </c>
      <c r="G999" s="836" t="s">
        <v>5205</v>
      </c>
      <c r="H999" s="836" t="s">
        <v>5206</v>
      </c>
      <c r="I999" s="850">
        <v>3285.7142857142858</v>
      </c>
      <c r="J999" s="850">
        <v>5</v>
      </c>
      <c r="K999" s="851">
        <v>23000</v>
      </c>
    </row>
    <row r="1000" spans="1:11" ht="14.45" customHeight="1" x14ac:dyDescent="0.2">
      <c r="A1000" s="832" t="s">
        <v>604</v>
      </c>
      <c r="B1000" s="833" t="s">
        <v>605</v>
      </c>
      <c r="C1000" s="836" t="s">
        <v>634</v>
      </c>
      <c r="D1000" s="864" t="s">
        <v>635</v>
      </c>
      <c r="E1000" s="836" t="s">
        <v>5052</v>
      </c>
      <c r="F1000" s="864" t="s">
        <v>5053</v>
      </c>
      <c r="G1000" s="836" t="s">
        <v>5207</v>
      </c>
      <c r="H1000" s="836" t="s">
        <v>5208</v>
      </c>
      <c r="I1000" s="850">
        <v>3154.4444444444443</v>
      </c>
      <c r="J1000" s="850">
        <v>12</v>
      </c>
      <c r="K1000" s="851">
        <v>55200</v>
      </c>
    </row>
    <row r="1001" spans="1:11" ht="14.45" customHeight="1" x14ac:dyDescent="0.2">
      <c r="A1001" s="832" t="s">
        <v>604</v>
      </c>
      <c r="B1001" s="833" t="s">
        <v>605</v>
      </c>
      <c r="C1001" s="836" t="s">
        <v>634</v>
      </c>
      <c r="D1001" s="864" t="s">
        <v>635</v>
      </c>
      <c r="E1001" s="836" t="s">
        <v>5052</v>
      </c>
      <c r="F1001" s="864" t="s">
        <v>5053</v>
      </c>
      <c r="G1001" s="836" t="s">
        <v>5209</v>
      </c>
      <c r="H1001" s="836" t="s">
        <v>5210</v>
      </c>
      <c r="I1001" s="850">
        <v>1533.3333333333333</v>
      </c>
      <c r="J1001" s="850">
        <v>1</v>
      </c>
      <c r="K1001" s="851">
        <v>4600</v>
      </c>
    </row>
    <row r="1002" spans="1:11" ht="14.45" customHeight="1" x14ac:dyDescent="0.2">
      <c r="A1002" s="832" t="s">
        <v>604</v>
      </c>
      <c r="B1002" s="833" t="s">
        <v>605</v>
      </c>
      <c r="C1002" s="836" t="s">
        <v>634</v>
      </c>
      <c r="D1002" s="864" t="s">
        <v>635</v>
      </c>
      <c r="E1002" s="836" t="s">
        <v>5052</v>
      </c>
      <c r="F1002" s="864" t="s">
        <v>5053</v>
      </c>
      <c r="G1002" s="836" t="s">
        <v>5211</v>
      </c>
      <c r="H1002" s="836" t="s">
        <v>5212</v>
      </c>
      <c r="I1002" s="850">
        <v>4600</v>
      </c>
      <c r="J1002" s="850">
        <v>1</v>
      </c>
      <c r="K1002" s="851">
        <v>4600</v>
      </c>
    </row>
    <row r="1003" spans="1:11" ht="14.45" customHeight="1" x14ac:dyDescent="0.2">
      <c r="A1003" s="832" t="s">
        <v>604</v>
      </c>
      <c r="B1003" s="833" t="s">
        <v>605</v>
      </c>
      <c r="C1003" s="836" t="s">
        <v>634</v>
      </c>
      <c r="D1003" s="864" t="s">
        <v>635</v>
      </c>
      <c r="E1003" s="836" t="s">
        <v>5052</v>
      </c>
      <c r="F1003" s="864" t="s">
        <v>5053</v>
      </c>
      <c r="G1003" s="836" t="s">
        <v>5213</v>
      </c>
      <c r="H1003" s="836" t="s">
        <v>5214</v>
      </c>
      <c r="I1003" s="850">
        <v>3848.6842912946427</v>
      </c>
      <c r="J1003" s="850">
        <v>15</v>
      </c>
      <c r="K1003" s="851">
        <v>72940.7900390625</v>
      </c>
    </row>
    <row r="1004" spans="1:11" ht="14.45" customHeight="1" x14ac:dyDescent="0.2">
      <c r="A1004" s="832" t="s">
        <v>604</v>
      </c>
      <c r="B1004" s="833" t="s">
        <v>605</v>
      </c>
      <c r="C1004" s="836" t="s">
        <v>634</v>
      </c>
      <c r="D1004" s="864" t="s">
        <v>635</v>
      </c>
      <c r="E1004" s="836" t="s">
        <v>5052</v>
      </c>
      <c r="F1004" s="864" t="s">
        <v>5053</v>
      </c>
      <c r="G1004" s="836" t="s">
        <v>5215</v>
      </c>
      <c r="H1004" s="836" t="s">
        <v>5216</v>
      </c>
      <c r="I1004" s="850">
        <v>13883.4599609375</v>
      </c>
      <c r="J1004" s="850">
        <v>1</v>
      </c>
      <c r="K1004" s="851">
        <v>13883.4599609375</v>
      </c>
    </row>
    <row r="1005" spans="1:11" ht="14.45" customHeight="1" x14ac:dyDescent="0.2">
      <c r="A1005" s="832" t="s">
        <v>604</v>
      </c>
      <c r="B1005" s="833" t="s">
        <v>605</v>
      </c>
      <c r="C1005" s="836" t="s">
        <v>634</v>
      </c>
      <c r="D1005" s="864" t="s">
        <v>635</v>
      </c>
      <c r="E1005" s="836" t="s">
        <v>5052</v>
      </c>
      <c r="F1005" s="864" t="s">
        <v>5053</v>
      </c>
      <c r="G1005" s="836" t="s">
        <v>5217</v>
      </c>
      <c r="H1005" s="836" t="s">
        <v>5218</v>
      </c>
      <c r="I1005" s="850">
        <v>13883.4697265625</v>
      </c>
      <c r="J1005" s="850">
        <v>1</v>
      </c>
      <c r="K1005" s="851">
        <v>13883.4697265625</v>
      </c>
    </row>
    <row r="1006" spans="1:11" ht="14.45" customHeight="1" x14ac:dyDescent="0.2">
      <c r="A1006" s="832" t="s">
        <v>604</v>
      </c>
      <c r="B1006" s="833" t="s">
        <v>605</v>
      </c>
      <c r="C1006" s="836" t="s">
        <v>634</v>
      </c>
      <c r="D1006" s="864" t="s">
        <v>635</v>
      </c>
      <c r="E1006" s="836" t="s">
        <v>5052</v>
      </c>
      <c r="F1006" s="864" t="s">
        <v>5053</v>
      </c>
      <c r="G1006" s="836" t="s">
        <v>5219</v>
      </c>
      <c r="H1006" s="836" t="s">
        <v>5220</v>
      </c>
      <c r="I1006" s="850">
        <v>9255.6432291666661</v>
      </c>
      <c r="J1006" s="850">
        <v>4</v>
      </c>
      <c r="K1006" s="851">
        <v>55533.859375</v>
      </c>
    </row>
    <row r="1007" spans="1:11" ht="14.45" customHeight="1" x14ac:dyDescent="0.2">
      <c r="A1007" s="832" t="s">
        <v>604</v>
      </c>
      <c r="B1007" s="833" t="s">
        <v>605</v>
      </c>
      <c r="C1007" s="836" t="s">
        <v>634</v>
      </c>
      <c r="D1007" s="864" t="s">
        <v>635</v>
      </c>
      <c r="E1007" s="836" t="s">
        <v>5052</v>
      </c>
      <c r="F1007" s="864" t="s">
        <v>5053</v>
      </c>
      <c r="G1007" s="836" t="s">
        <v>5221</v>
      </c>
      <c r="H1007" s="836" t="s">
        <v>5222</v>
      </c>
      <c r="I1007" s="850">
        <v>13883.465386284723</v>
      </c>
      <c r="J1007" s="850">
        <v>9</v>
      </c>
      <c r="K1007" s="851">
        <v>124951.1884765625</v>
      </c>
    </row>
    <row r="1008" spans="1:11" ht="14.45" customHeight="1" x14ac:dyDescent="0.2">
      <c r="A1008" s="832" t="s">
        <v>604</v>
      </c>
      <c r="B1008" s="833" t="s">
        <v>605</v>
      </c>
      <c r="C1008" s="836" t="s">
        <v>634</v>
      </c>
      <c r="D1008" s="864" t="s">
        <v>635</v>
      </c>
      <c r="E1008" s="836" t="s">
        <v>5052</v>
      </c>
      <c r="F1008" s="864" t="s">
        <v>5053</v>
      </c>
      <c r="G1008" s="836" t="s">
        <v>5223</v>
      </c>
      <c r="H1008" s="836" t="s">
        <v>5224</v>
      </c>
      <c r="I1008" s="850">
        <v>13883.46484375</v>
      </c>
      <c r="J1008" s="850">
        <v>4</v>
      </c>
      <c r="K1008" s="851">
        <v>55533.859375</v>
      </c>
    </row>
    <row r="1009" spans="1:11" ht="14.45" customHeight="1" x14ac:dyDescent="0.2">
      <c r="A1009" s="832" t="s">
        <v>604</v>
      </c>
      <c r="B1009" s="833" t="s">
        <v>605</v>
      </c>
      <c r="C1009" s="836" t="s">
        <v>634</v>
      </c>
      <c r="D1009" s="864" t="s">
        <v>635</v>
      </c>
      <c r="E1009" s="836" t="s">
        <v>5052</v>
      </c>
      <c r="F1009" s="864" t="s">
        <v>5053</v>
      </c>
      <c r="G1009" s="836" t="s">
        <v>5225</v>
      </c>
      <c r="H1009" s="836" t="s">
        <v>5226</v>
      </c>
      <c r="I1009" s="850">
        <v>2590.93994140625</v>
      </c>
      <c r="J1009" s="850">
        <v>1</v>
      </c>
      <c r="K1009" s="851">
        <v>2590.93994140625</v>
      </c>
    </row>
    <row r="1010" spans="1:11" ht="14.45" customHeight="1" x14ac:dyDescent="0.2">
      <c r="A1010" s="832" t="s">
        <v>604</v>
      </c>
      <c r="B1010" s="833" t="s">
        <v>605</v>
      </c>
      <c r="C1010" s="836" t="s">
        <v>634</v>
      </c>
      <c r="D1010" s="864" t="s">
        <v>635</v>
      </c>
      <c r="E1010" s="836" t="s">
        <v>5052</v>
      </c>
      <c r="F1010" s="864" t="s">
        <v>5053</v>
      </c>
      <c r="G1010" s="836" t="s">
        <v>5227</v>
      </c>
      <c r="H1010" s="836" t="s">
        <v>5228</v>
      </c>
      <c r="I1010" s="850">
        <v>2530</v>
      </c>
      <c r="J1010" s="850">
        <v>1</v>
      </c>
      <c r="K1010" s="851">
        <v>2530</v>
      </c>
    </row>
    <row r="1011" spans="1:11" ht="14.45" customHeight="1" x14ac:dyDescent="0.2">
      <c r="A1011" s="832" t="s">
        <v>604</v>
      </c>
      <c r="B1011" s="833" t="s">
        <v>605</v>
      </c>
      <c r="C1011" s="836" t="s">
        <v>634</v>
      </c>
      <c r="D1011" s="864" t="s">
        <v>635</v>
      </c>
      <c r="E1011" s="836" t="s">
        <v>5052</v>
      </c>
      <c r="F1011" s="864" t="s">
        <v>5053</v>
      </c>
      <c r="G1011" s="836" t="s">
        <v>5229</v>
      </c>
      <c r="H1011" s="836" t="s">
        <v>5230</v>
      </c>
      <c r="I1011" s="850">
        <v>2530</v>
      </c>
      <c r="J1011" s="850">
        <v>1</v>
      </c>
      <c r="K1011" s="851">
        <v>2530</v>
      </c>
    </row>
    <row r="1012" spans="1:11" ht="14.45" customHeight="1" x14ac:dyDescent="0.2">
      <c r="A1012" s="832" t="s">
        <v>604</v>
      </c>
      <c r="B1012" s="833" t="s">
        <v>605</v>
      </c>
      <c r="C1012" s="836" t="s">
        <v>634</v>
      </c>
      <c r="D1012" s="864" t="s">
        <v>635</v>
      </c>
      <c r="E1012" s="836" t="s">
        <v>5052</v>
      </c>
      <c r="F1012" s="864" t="s">
        <v>5053</v>
      </c>
      <c r="G1012" s="836" t="s">
        <v>5231</v>
      </c>
      <c r="H1012" s="836" t="s">
        <v>5232</v>
      </c>
      <c r="I1012" s="850">
        <v>2300</v>
      </c>
      <c r="J1012" s="850">
        <v>3</v>
      </c>
      <c r="K1012" s="851">
        <v>6900</v>
      </c>
    </row>
    <row r="1013" spans="1:11" ht="14.45" customHeight="1" x14ac:dyDescent="0.2">
      <c r="A1013" s="832" t="s">
        <v>604</v>
      </c>
      <c r="B1013" s="833" t="s">
        <v>605</v>
      </c>
      <c r="C1013" s="836" t="s">
        <v>634</v>
      </c>
      <c r="D1013" s="864" t="s">
        <v>635</v>
      </c>
      <c r="E1013" s="836" t="s">
        <v>5052</v>
      </c>
      <c r="F1013" s="864" t="s">
        <v>5053</v>
      </c>
      <c r="G1013" s="836" t="s">
        <v>5233</v>
      </c>
      <c r="H1013" s="836" t="s">
        <v>5234</v>
      </c>
      <c r="I1013" s="850">
        <v>2300</v>
      </c>
      <c r="J1013" s="850">
        <v>1</v>
      </c>
      <c r="K1013" s="851">
        <v>2300</v>
      </c>
    </row>
    <row r="1014" spans="1:11" ht="14.45" customHeight="1" x14ac:dyDescent="0.2">
      <c r="A1014" s="832" t="s">
        <v>604</v>
      </c>
      <c r="B1014" s="833" t="s">
        <v>605</v>
      </c>
      <c r="C1014" s="836" t="s">
        <v>634</v>
      </c>
      <c r="D1014" s="864" t="s">
        <v>635</v>
      </c>
      <c r="E1014" s="836" t="s">
        <v>5052</v>
      </c>
      <c r="F1014" s="864" t="s">
        <v>5053</v>
      </c>
      <c r="G1014" s="836" t="s">
        <v>5235</v>
      </c>
      <c r="H1014" s="836" t="s">
        <v>5236</v>
      </c>
      <c r="I1014" s="850">
        <v>2300</v>
      </c>
      <c r="J1014" s="850">
        <v>2</v>
      </c>
      <c r="K1014" s="851">
        <v>4600</v>
      </c>
    </row>
    <row r="1015" spans="1:11" ht="14.45" customHeight="1" x14ac:dyDescent="0.2">
      <c r="A1015" s="832" t="s">
        <v>604</v>
      </c>
      <c r="B1015" s="833" t="s">
        <v>605</v>
      </c>
      <c r="C1015" s="836" t="s">
        <v>634</v>
      </c>
      <c r="D1015" s="864" t="s">
        <v>635</v>
      </c>
      <c r="E1015" s="836" t="s">
        <v>5052</v>
      </c>
      <c r="F1015" s="864" t="s">
        <v>5053</v>
      </c>
      <c r="G1015" s="836" t="s">
        <v>5237</v>
      </c>
      <c r="H1015" s="836" t="s">
        <v>5238</v>
      </c>
      <c r="I1015" s="850">
        <v>2300</v>
      </c>
      <c r="J1015" s="850">
        <v>2</v>
      </c>
      <c r="K1015" s="851">
        <v>4600</v>
      </c>
    </row>
    <row r="1016" spans="1:11" ht="14.45" customHeight="1" x14ac:dyDescent="0.2">
      <c r="A1016" s="832" t="s">
        <v>604</v>
      </c>
      <c r="B1016" s="833" t="s">
        <v>605</v>
      </c>
      <c r="C1016" s="836" t="s">
        <v>634</v>
      </c>
      <c r="D1016" s="864" t="s">
        <v>635</v>
      </c>
      <c r="E1016" s="836" t="s">
        <v>5052</v>
      </c>
      <c r="F1016" s="864" t="s">
        <v>5053</v>
      </c>
      <c r="G1016" s="836" t="s">
        <v>5239</v>
      </c>
      <c r="H1016" s="836" t="s">
        <v>5240</v>
      </c>
      <c r="I1016" s="850">
        <v>2300</v>
      </c>
      <c r="J1016" s="850">
        <v>3</v>
      </c>
      <c r="K1016" s="851">
        <v>6900</v>
      </c>
    </row>
    <row r="1017" spans="1:11" ht="14.45" customHeight="1" x14ac:dyDescent="0.2">
      <c r="A1017" s="832" t="s">
        <v>604</v>
      </c>
      <c r="B1017" s="833" t="s">
        <v>605</v>
      </c>
      <c r="C1017" s="836" t="s">
        <v>634</v>
      </c>
      <c r="D1017" s="864" t="s">
        <v>635</v>
      </c>
      <c r="E1017" s="836" t="s">
        <v>5052</v>
      </c>
      <c r="F1017" s="864" t="s">
        <v>5053</v>
      </c>
      <c r="G1017" s="836" t="s">
        <v>5241</v>
      </c>
      <c r="H1017" s="836" t="s">
        <v>5242</v>
      </c>
      <c r="I1017" s="850">
        <v>1754.1928536551338</v>
      </c>
      <c r="J1017" s="850">
        <v>10</v>
      </c>
      <c r="K1017" s="851">
        <v>23311.739990234375</v>
      </c>
    </row>
    <row r="1018" spans="1:11" ht="14.45" customHeight="1" x14ac:dyDescent="0.2">
      <c r="A1018" s="832" t="s">
        <v>604</v>
      </c>
      <c r="B1018" s="833" t="s">
        <v>605</v>
      </c>
      <c r="C1018" s="836" t="s">
        <v>634</v>
      </c>
      <c r="D1018" s="864" t="s">
        <v>635</v>
      </c>
      <c r="E1018" s="836" t="s">
        <v>5052</v>
      </c>
      <c r="F1018" s="864" t="s">
        <v>5053</v>
      </c>
      <c r="G1018" s="836" t="s">
        <v>5243</v>
      </c>
      <c r="H1018" s="836" t="s">
        <v>5244</v>
      </c>
      <c r="I1018" s="850">
        <v>2300</v>
      </c>
      <c r="J1018" s="850">
        <v>5</v>
      </c>
      <c r="K1018" s="851">
        <v>11500</v>
      </c>
    </row>
    <row r="1019" spans="1:11" ht="14.45" customHeight="1" x14ac:dyDescent="0.2">
      <c r="A1019" s="832" t="s">
        <v>604</v>
      </c>
      <c r="B1019" s="833" t="s">
        <v>605</v>
      </c>
      <c r="C1019" s="836" t="s">
        <v>634</v>
      </c>
      <c r="D1019" s="864" t="s">
        <v>635</v>
      </c>
      <c r="E1019" s="836" t="s">
        <v>5052</v>
      </c>
      <c r="F1019" s="864" t="s">
        <v>5053</v>
      </c>
      <c r="G1019" s="836" t="s">
        <v>5245</v>
      </c>
      <c r="H1019" s="836" t="s">
        <v>5246</v>
      </c>
      <c r="I1019" s="850">
        <v>2300</v>
      </c>
      <c r="J1019" s="850">
        <v>3</v>
      </c>
      <c r="K1019" s="851">
        <v>6900</v>
      </c>
    </row>
    <row r="1020" spans="1:11" ht="14.45" customHeight="1" x14ac:dyDescent="0.2">
      <c r="A1020" s="832" t="s">
        <v>604</v>
      </c>
      <c r="B1020" s="833" t="s">
        <v>605</v>
      </c>
      <c r="C1020" s="836" t="s">
        <v>634</v>
      </c>
      <c r="D1020" s="864" t="s">
        <v>635</v>
      </c>
      <c r="E1020" s="836" t="s">
        <v>5052</v>
      </c>
      <c r="F1020" s="864" t="s">
        <v>5053</v>
      </c>
      <c r="G1020" s="836" t="s">
        <v>5247</v>
      </c>
      <c r="H1020" s="836" t="s">
        <v>5248</v>
      </c>
      <c r="I1020" s="850">
        <v>2403.913330078125</v>
      </c>
      <c r="J1020" s="850">
        <v>3</v>
      </c>
      <c r="K1020" s="851">
        <v>7211.739990234375</v>
      </c>
    </row>
    <row r="1021" spans="1:11" ht="14.45" customHeight="1" x14ac:dyDescent="0.2">
      <c r="A1021" s="832" t="s">
        <v>604</v>
      </c>
      <c r="B1021" s="833" t="s">
        <v>605</v>
      </c>
      <c r="C1021" s="836" t="s">
        <v>634</v>
      </c>
      <c r="D1021" s="864" t="s">
        <v>635</v>
      </c>
      <c r="E1021" s="836" t="s">
        <v>5052</v>
      </c>
      <c r="F1021" s="864" t="s">
        <v>5053</v>
      </c>
      <c r="G1021" s="836" t="s">
        <v>5249</v>
      </c>
      <c r="H1021" s="836" t="s">
        <v>5250</v>
      </c>
      <c r="I1021" s="850">
        <v>2300</v>
      </c>
      <c r="J1021" s="850">
        <v>6</v>
      </c>
      <c r="K1021" s="851">
        <v>13800</v>
      </c>
    </row>
    <row r="1022" spans="1:11" ht="14.45" customHeight="1" x14ac:dyDescent="0.2">
      <c r="A1022" s="832" t="s">
        <v>604</v>
      </c>
      <c r="B1022" s="833" t="s">
        <v>605</v>
      </c>
      <c r="C1022" s="836" t="s">
        <v>634</v>
      </c>
      <c r="D1022" s="864" t="s">
        <v>635</v>
      </c>
      <c r="E1022" s="836" t="s">
        <v>5052</v>
      </c>
      <c r="F1022" s="864" t="s">
        <v>5053</v>
      </c>
      <c r="G1022" s="836" t="s">
        <v>5251</v>
      </c>
      <c r="H1022" s="836" t="s">
        <v>5252</v>
      </c>
      <c r="I1022" s="850">
        <v>1902.3479980468751</v>
      </c>
      <c r="J1022" s="850">
        <v>4</v>
      </c>
      <c r="K1022" s="851">
        <v>9200</v>
      </c>
    </row>
    <row r="1023" spans="1:11" ht="14.45" customHeight="1" x14ac:dyDescent="0.2">
      <c r="A1023" s="832" t="s">
        <v>604</v>
      </c>
      <c r="B1023" s="833" t="s">
        <v>605</v>
      </c>
      <c r="C1023" s="836" t="s">
        <v>634</v>
      </c>
      <c r="D1023" s="864" t="s">
        <v>635</v>
      </c>
      <c r="E1023" s="836" t="s">
        <v>5052</v>
      </c>
      <c r="F1023" s="864" t="s">
        <v>5053</v>
      </c>
      <c r="G1023" s="836" t="s">
        <v>5253</v>
      </c>
      <c r="H1023" s="836" t="s">
        <v>5254</v>
      </c>
      <c r="I1023" s="850">
        <v>2300</v>
      </c>
      <c r="J1023" s="850">
        <v>6</v>
      </c>
      <c r="K1023" s="851">
        <v>13800</v>
      </c>
    </row>
    <row r="1024" spans="1:11" ht="14.45" customHeight="1" x14ac:dyDescent="0.2">
      <c r="A1024" s="832" t="s">
        <v>604</v>
      </c>
      <c r="B1024" s="833" t="s">
        <v>605</v>
      </c>
      <c r="C1024" s="836" t="s">
        <v>634</v>
      </c>
      <c r="D1024" s="864" t="s">
        <v>635</v>
      </c>
      <c r="E1024" s="836" t="s">
        <v>5052</v>
      </c>
      <c r="F1024" s="864" t="s">
        <v>5053</v>
      </c>
      <c r="G1024" s="836" t="s">
        <v>5255</v>
      </c>
      <c r="H1024" s="836" t="s">
        <v>5256</v>
      </c>
      <c r="I1024" s="850">
        <v>1802.9349975585938</v>
      </c>
      <c r="J1024" s="850">
        <v>3</v>
      </c>
      <c r="K1024" s="851">
        <v>6900</v>
      </c>
    </row>
    <row r="1025" spans="1:11" ht="14.45" customHeight="1" x14ac:dyDescent="0.2">
      <c r="A1025" s="832" t="s">
        <v>604</v>
      </c>
      <c r="B1025" s="833" t="s">
        <v>605</v>
      </c>
      <c r="C1025" s="836" t="s">
        <v>634</v>
      </c>
      <c r="D1025" s="864" t="s">
        <v>635</v>
      </c>
      <c r="E1025" s="836" t="s">
        <v>5052</v>
      </c>
      <c r="F1025" s="864" t="s">
        <v>5053</v>
      </c>
      <c r="G1025" s="836" t="s">
        <v>5257</v>
      </c>
      <c r="H1025" s="836" t="s">
        <v>5258</v>
      </c>
      <c r="I1025" s="850">
        <v>12650</v>
      </c>
      <c r="J1025" s="850">
        <v>15</v>
      </c>
      <c r="K1025" s="851">
        <v>189750</v>
      </c>
    </row>
    <row r="1026" spans="1:11" ht="14.45" customHeight="1" x14ac:dyDescent="0.2">
      <c r="A1026" s="832" t="s">
        <v>604</v>
      </c>
      <c r="B1026" s="833" t="s">
        <v>605</v>
      </c>
      <c r="C1026" s="836" t="s">
        <v>634</v>
      </c>
      <c r="D1026" s="864" t="s">
        <v>635</v>
      </c>
      <c r="E1026" s="836" t="s">
        <v>5052</v>
      </c>
      <c r="F1026" s="864" t="s">
        <v>5053</v>
      </c>
      <c r="G1026" s="836" t="s">
        <v>5259</v>
      </c>
      <c r="H1026" s="836" t="s">
        <v>5260</v>
      </c>
      <c r="I1026" s="850">
        <v>12650</v>
      </c>
      <c r="J1026" s="850">
        <v>13</v>
      </c>
      <c r="K1026" s="851">
        <v>164450</v>
      </c>
    </row>
    <row r="1027" spans="1:11" ht="14.45" customHeight="1" x14ac:dyDescent="0.2">
      <c r="A1027" s="832" t="s">
        <v>604</v>
      </c>
      <c r="B1027" s="833" t="s">
        <v>605</v>
      </c>
      <c r="C1027" s="836" t="s">
        <v>634</v>
      </c>
      <c r="D1027" s="864" t="s">
        <v>635</v>
      </c>
      <c r="E1027" s="836" t="s">
        <v>5052</v>
      </c>
      <c r="F1027" s="864" t="s">
        <v>5053</v>
      </c>
      <c r="G1027" s="836" t="s">
        <v>5261</v>
      </c>
      <c r="H1027" s="836" t="s">
        <v>5262</v>
      </c>
      <c r="I1027" s="850">
        <v>12650</v>
      </c>
      <c r="J1027" s="850">
        <v>14</v>
      </c>
      <c r="K1027" s="851">
        <v>177100</v>
      </c>
    </row>
    <row r="1028" spans="1:11" ht="14.45" customHeight="1" x14ac:dyDescent="0.2">
      <c r="A1028" s="832" t="s">
        <v>604</v>
      </c>
      <c r="B1028" s="833" t="s">
        <v>605</v>
      </c>
      <c r="C1028" s="836" t="s">
        <v>634</v>
      </c>
      <c r="D1028" s="864" t="s">
        <v>635</v>
      </c>
      <c r="E1028" s="836" t="s">
        <v>5052</v>
      </c>
      <c r="F1028" s="864" t="s">
        <v>5053</v>
      </c>
      <c r="G1028" s="836" t="s">
        <v>5263</v>
      </c>
      <c r="H1028" s="836" t="s">
        <v>5264</v>
      </c>
      <c r="I1028" s="850">
        <v>20700</v>
      </c>
      <c r="J1028" s="850">
        <v>1</v>
      </c>
      <c r="K1028" s="851">
        <v>20700</v>
      </c>
    </row>
    <row r="1029" spans="1:11" ht="14.45" customHeight="1" x14ac:dyDescent="0.2">
      <c r="A1029" s="832" t="s">
        <v>604</v>
      </c>
      <c r="B1029" s="833" t="s">
        <v>605</v>
      </c>
      <c r="C1029" s="836" t="s">
        <v>634</v>
      </c>
      <c r="D1029" s="864" t="s">
        <v>635</v>
      </c>
      <c r="E1029" s="836" t="s">
        <v>5052</v>
      </c>
      <c r="F1029" s="864" t="s">
        <v>5053</v>
      </c>
      <c r="G1029" s="836" t="s">
        <v>5265</v>
      </c>
      <c r="H1029" s="836" t="s">
        <v>5266</v>
      </c>
      <c r="I1029" s="850">
        <v>16327.48046875</v>
      </c>
      <c r="J1029" s="850">
        <v>1</v>
      </c>
      <c r="K1029" s="851">
        <v>16327.48046875</v>
      </c>
    </row>
    <row r="1030" spans="1:11" ht="14.45" customHeight="1" x14ac:dyDescent="0.2">
      <c r="A1030" s="832" t="s">
        <v>604</v>
      </c>
      <c r="B1030" s="833" t="s">
        <v>605</v>
      </c>
      <c r="C1030" s="836" t="s">
        <v>634</v>
      </c>
      <c r="D1030" s="864" t="s">
        <v>635</v>
      </c>
      <c r="E1030" s="836" t="s">
        <v>5052</v>
      </c>
      <c r="F1030" s="864" t="s">
        <v>5053</v>
      </c>
      <c r="G1030" s="836" t="s">
        <v>5267</v>
      </c>
      <c r="H1030" s="836" t="s">
        <v>5268</v>
      </c>
      <c r="I1030" s="850">
        <v>16327.48046875</v>
      </c>
      <c r="J1030" s="850">
        <v>1</v>
      </c>
      <c r="K1030" s="851">
        <v>16327.48046875</v>
      </c>
    </row>
    <row r="1031" spans="1:11" ht="14.45" customHeight="1" x14ac:dyDescent="0.2">
      <c r="A1031" s="832" t="s">
        <v>604</v>
      </c>
      <c r="B1031" s="833" t="s">
        <v>605</v>
      </c>
      <c r="C1031" s="836" t="s">
        <v>634</v>
      </c>
      <c r="D1031" s="864" t="s">
        <v>635</v>
      </c>
      <c r="E1031" s="836" t="s">
        <v>5052</v>
      </c>
      <c r="F1031" s="864" t="s">
        <v>5053</v>
      </c>
      <c r="G1031" s="836" t="s">
        <v>5269</v>
      </c>
      <c r="H1031" s="836" t="s">
        <v>5270</v>
      </c>
      <c r="I1031" s="850">
        <v>9091.009765625</v>
      </c>
      <c r="J1031" s="850">
        <v>1</v>
      </c>
      <c r="K1031" s="851">
        <v>9091.009765625</v>
      </c>
    </row>
    <row r="1032" spans="1:11" ht="14.45" customHeight="1" x14ac:dyDescent="0.2">
      <c r="A1032" s="832" t="s">
        <v>604</v>
      </c>
      <c r="B1032" s="833" t="s">
        <v>605</v>
      </c>
      <c r="C1032" s="836" t="s">
        <v>634</v>
      </c>
      <c r="D1032" s="864" t="s">
        <v>635</v>
      </c>
      <c r="E1032" s="836" t="s">
        <v>5052</v>
      </c>
      <c r="F1032" s="864" t="s">
        <v>5053</v>
      </c>
      <c r="G1032" s="836" t="s">
        <v>5271</v>
      </c>
      <c r="H1032" s="836" t="s">
        <v>5272</v>
      </c>
      <c r="I1032" s="850">
        <v>9091.009765625</v>
      </c>
      <c r="J1032" s="850">
        <v>1</v>
      </c>
      <c r="K1032" s="851">
        <v>9091.009765625</v>
      </c>
    </row>
    <row r="1033" spans="1:11" ht="14.45" customHeight="1" x14ac:dyDescent="0.2">
      <c r="A1033" s="832" t="s">
        <v>604</v>
      </c>
      <c r="B1033" s="833" t="s">
        <v>605</v>
      </c>
      <c r="C1033" s="836" t="s">
        <v>634</v>
      </c>
      <c r="D1033" s="864" t="s">
        <v>635</v>
      </c>
      <c r="E1033" s="836" t="s">
        <v>5052</v>
      </c>
      <c r="F1033" s="864" t="s">
        <v>5053</v>
      </c>
      <c r="G1033" s="836" t="s">
        <v>5273</v>
      </c>
      <c r="H1033" s="836" t="s">
        <v>5274</v>
      </c>
      <c r="I1033" s="850">
        <v>24799.640625</v>
      </c>
      <c r="J1033" s="850">
        <v>1</v>
      </c>
      <c r="K1033" s="851">
        <v>24799.640625</v>
      </c>
    </row>
    <row r="1034" spans="1:11" ht="14.45" customHeight="1" x14ac:dyDescent="0.2">
      <c r="A1034" s="832" t="s">
        <v>604</v>
      </c>
      <c r="B1034" s="833" t="s">
        <v>605</v>
      </c>
      <c r="C1034" s="836" t="s">
        <v>634</v>
      </c>
      <c r="D1034" s="864" t="s">
        <v>635</v>
      </c>
      <c r="E1034" s="836" t="s">
        <v>5052</v>
      </c>
      <c r="F1034" s="864" t="s">
        <v>5053</v>
      </c>
      <c r="G1034" s="836" t="s">
        <v>5275</v>
      </c>
      <c r="H1034" s="836" t="s">
        <v>5276</v>
      </c>
      <c r="I1034" s="850">
        <v>24799.640625</v>
      </c>
      <c r="J1034" s="850">
        <v>1</v>
      </c>
      <c r="K1034" s="851">
        <v>24799.640625</v>
      </c>
    </row>
    <row r="1035" spans="1:11" ht="14.45" customHeight="1" x14ac:dyDescent="0.2">
      <c r="A1035" s="832" t="s">
        <v>604</v>
      </c>
      <c r="B1035" s="833" t="s">
        <v>605</v>
      </c>
      <c r="C1035" s="836" t="s">
        <v>634</v>
      </c>
      <c r="D1035" s="864" t="s">
        <v>635</v>
      </c>
      <c r="E1035" s="836" t="s">
        <v>5052</v>
      </c>
      <c r="F1035" s="864" t="s">
        <v>5053</v>
      </c>
      <c r="G1035" s="836" t="s">
        <v>5277</v>
      </c>
      <c r="H1035" s="836" t="s">
        <v>5278</v>
      </c>
      <c r="I1035" s="850">
        <v>7902.2900390625</v>
      </c>
      <c r="J1035" s="850">
        <v>2</v>
      </c>
      <c r="K1035" s="851">
        <v>15804.580078125</v>
      </c>
    </row>
    <row r="1036" spans="1:11" ht="14.45" customHeight="1" x14ac:dyDescent="0.2">
      <c r="A1036" s="832" t="s">
        <v>604</v>
      </c>
      <c r="B1036" s="833" t="s">
        <v>605</v>
      </c>
      <c r="C1036" s="836" t="s">
        <v>634</v>
      </c>
      <c r="D1036" s="864" t="s">
        <v>635</v>
      </c>
      <c r="E1036" s="836" t="s">
        <v>5052</v>
      </c>
      <c r="F1036" s="864" t="s">
        <v>5053</v>
      </c>
      <c r="G1036" s="836" t="s">
        <v>5279</v>
      </c>
      <c r="H1036" s="836" t="s">
        <v>5280</v>
      </c>
      <c r="I1036" s="850">
        <v>9717.5</v>
      </c>
      <c r="J1036" s="850">
        <v>1</v>
      </c>
      <c r="K1036" s="851">
        <v>9717.5</v>
      </c>
    </row>
    <row r="1037" spans="1:11" ht="14.45" customHeight="1" x14ac:dyDescent="0.2">
      <c r="A1037" s="832" t="s">
        <v>604</v>
      </c>
      <c r="B1037" s="833" t="s">
        <v>605</v>
      </c>
      <c r="C1037" s="836" t="s">
        <v>634</v>
      </c>
      <c r="D1037" s="864" t="s">
        <v>635</v>
      </c>
      <c r="E1037" s="836" t="s">
        <v>5052</v>
      </c>
      <c r="F1037" s="864" t="s">
        <v>5053</v>
      </c>
      <c r="G1037" s="836" t="s">
        <v>5281</v>
      </c>
      <c r="H1037" s="836" t="s">
        <v>5282</v>
      </c>
      <c r="I1037" s="850">
        <v>2904</v>
      </c>
      <c r="J1037" s="850">
        <v>1</v>
      </c>
      <c r="K1037" s="851">
        <v>2904</v>
      </c>
    </row>
    <row r="1038" spans="1:11" ht="14.45" customHeight="1" x14ac:dyDescent="0.2">
      <c r="A1038" s="832" t="s">
        <v>604</v>
      </c>
      <c r="B1038" s="833" t="s">
        <v>605</v>
      </c>
      <c r="C1038" s="836" t="s">
        <v>634</v>
      </c>
      <c r="D1038" s="864" t="s">
        <v>635</v>
      </c>
      <c r="E1038" s="836" t="s">
        <v>5052</v>
      </c>
      <c r="F1038" s="864" t="s">
        <v>5053</v>
      </c>
      <c r="G1038" s="836" t="s">
        <v>5283</v>
      </c>
      <c r="H1038" s="836" t="s">
        <v>5284</v>
      </c>
      <c r="I1038" s="850">
        <v>2359.5</v>
      </c>
      <c r="J1038" s="850">
        <v>1</v>
      </c>
      <c r="K1038" s="851">
        <v>2359.5</v>
      </c>
    </row>
    <row r="1039" spans="1:11" ht="14.45" customHeight="1" x14ac:dyDescent="0.2">
      <c r="A1039" s="832" t="s">
        <v>604</v>
      </c>
      <c r="B1039" s="833" t="s">
        <v>605</v>
      </c>
      <c r="C1039" s="836" t="s">
        <v>634</v>
      </c>
      <c r="D1039" s="864" t="s">
        <v>635</v>
      </c>
      <c r="E1039" s="836" t="s">
        <v>5052</v>
      </c>
      <c r="F1039" s="864" t="s">
        <v>5053</v>
      </c>
      <c r="G1039" s="836" t="s">
        <v>5285</v>
      </c>
      <c r="H1039" s="836" t="s">
        <v>5286</v>
      </c>
      <c r="I1039" s="850">
        <v>9717.5</v>
      </c>
      <c r="J1039" s="850">
        <v>4</v>
      </c>
      <c r="K1039" s="851">
        <v>38870</v>
      </c>
    </row>
    <row r="1040" spans="1:11" ht="14.45" customHeight="1" x14ac:dyDescent="0.2">
      <c r="A1040" s="832" t="s">
        <v>604</v>
      </c>
      <c r="B1040" s="833" t="s">
        <v>605</v>
      </c>
      <c r="C1040" s="836" t="s">
        <v>634</v>
      </c>
      <c r="D1040" s="864" t="s">
        <v>635</v>
      </c>
      <c r="E1040" s="836" t="s">
        <v>5052</v>
      </c>
      <c r="F1040" s="864" t="s">
        <v>5053</v>
      </c>
      <c r="G1040" s="836" t="s">
        <v>5287</v>
      </c>
      <c r="H1040" s="836" t="s">
        <v>5288</v>
      </c>
      <c r="I1040" s="850">
        <v>12650</v>
      </c>
      <c r="J1040" s="850">
        <v>4</v>
      </c>
      <c r="K1040" s="851">
        <v>50600</v>
      </c>
    </row>
    <row r="1041" spans="1:11" ht="14.45" customHeight="1" x14ac:dyDescent="0.2">
      <c r="A1041" s="832" t="s">
        <v>604</v>
      </c>
      <c r="B1041" s="833" t="s">
        <v>605</v>
      </c>
      <c r="C1041" s="836" t="s">
        <v>634</v>
      </c>
      <c r="D1041" s="864" t="s">
        <v>635</v>
      </c>
      <c r="E1041" s="836" t="s">
        <v>5052</v>
      </c>
      <c r="F1041" s="864" t="s">
        <v>5053</v>
      </c>
      <c r="G1041" s="836" t="s">
        <v>5289</v>
      </c>
      <c r="H1041" s="836" t="s">
        <v>5290</v>
      </c>
      <c r="I1041" s="850">
        <v>12650</v>
      </c>
      <c r="J1041" s="850">
        <v>21</v>
      </c>
      <c r="K1041" s="851">
        <v>265650</v>
      </c>
    </row>
    <row r="1042" spans="1:11" ht="14.45" customHeight="1" x14ac:dyDescent="0.2">
      <c r="A1042" s="832" t="s">
        <v>604</v>
      </c>
      <c r="B1042" s="833" t="s">
        <v>605</v>
      </c>
      <c r="C1042" s="836" t="s">
        <v>634</v>
      </c>
      <c r="D1042" s="864" t="s">
        <v>635</v>
      </c>
      <c r="E1042" s="836" t="s">
        <v>5052</v>
      </c>
      <c r="F1042" s="864" t="s">
        <v>5053</v>
      </c>
      <c r="G1042" s="836" t="s">
        <v>5291</v>
      </c>
      <c r="H1042" s="836" t="s">
        <v>5292</v>
      </c>
      <c r="I1042" s="850">
        <v>12650</v>
      </c>
      <c r="J1042" s="850">
        <v>13</v>
      </c>
      <c r="K1042" s="851">
        <v>164450</v>
      </c>
    </row>
    <row r="1043" spans="1:11" ht="14.45" customHeight="1" x14ac:dyDescent="0.2">
      <c r="A1043" s="832" t="s">
        <v>604</v>
      </c>
      <c r="B1043" s="833" t="s">
        <v>605</v>
      </c>
      <c r="C1043" s="836" t="s">
        <v>634</v>
      </c>
      <c r="D1043" s="864" t="s">
        <v>635</v>
      </c>
      <c r="E1043" s="836" t="s">
        <v>5052</v>
      </c>
      <c r="F1043" s="864" t="s">
        <v>5053</v>
      </c>
      <c r="G1043" s="836" t="s">
        <v>5293</v>
      </c>
      <c r="H1043" s="836" t="s">
        <v>5294</v>
      </c>
      <c r="I1043" s="850">
        <v>12650</v>
      </c>
      <c r="J1043" s="850">
        <v>4</v>
      </c>
      <c r="K1043" s="851">
        <v>50600</v>
      </c>
    </row>
    <row r="1044" spans="1:11" ht="14.45" customHeight="1" x14ac:dyDescent="0.2">
      <c r="A1044" s="832" t="s">
        <v>604</v>
      </c>
      <c r="B1044" s="833" t="s">
        <v>605</v>
      </c>
      <c r="C1044" s="836" t="s">
        <v>634</v>
      </c>
      <c r="D1044" s="864" t="s">
        <v>635</v>
      </c>
      <c r="E1044" s="836" t="s">
        <v>5052</v>
      </c>
      <c r="F1044" s="864" t="s">
        <v>5053</v>
      </c>
      <c r="G1044" s="836" t="s">
        <v>5295</v>
      </c>
      <c r="H1044" s="836" t="s">
        <v>5296</v>
      </c>
      <c r="I1044" s="850">
        <v>12650</v>
      </c>
      <c r="J1044" s="850">
        <v>2</v>
      </c>
      <c r="K1044" s="851">
        <v>25300</v>
      </c>
    </row>
    <row r="1045" spans="1:11" ht="14.45" customHeight="1" x14ac:dyDescent="0.2">
      <c r="A1045" s="832" t="s">
        <v>604</v>
      </c>
      <c r="B1045" s="833" t="s">
        <v>605</v>
      </c>
      <c r="C1045" s="836" t="s">
        <v>634</v>
      </c>
      <c r="D1045" s="864" t="s">
        <v>635</v>
      </c>
      <c r="E1045" s="836" t="s">
        <v>5052</v>
      </c>
      <c r="F1045" s="864" t="s">
        <v>5053</v>
      </c>
      <c r="G1045" s="836" t="s">
        <v>5297</v>
      </c>
      <c r="H1045" s="836" t="s">
        <v>5298</v>
      </c>
      <c r="I1045" s="850">
        <v>7475</v>
      </c>
      <c r="J1045" s="850">
        <v>7</v>
      </c>
      <c r="K1045" s="851">
        <v>52325</v>
      </c>
    </row>
    <row r="1046" spans="1:11" ht="14.45" customHeight="1" x14ac:dyDescent="0.2">
      <c r="A1046" s="832" t="s">
        <v>604</v>
      </c>
      <c r="B1046" s="833" t="s">
        <v>605</v>
      </c>
      <c r="C1046" s="836" t="s">
        <v>634</v>
      </c>
      <c r="D1046" s="864" t="s">
        <v>635</v>
      </c>
      <c r="E1046" s="836" t="s">
        <v>5052</v>
      </c>
      <c r="F1046" s="864" t="s">
        <v>5053</v>
      </c>
      <c r="G1046" s="836" t="s">
        <v>5299</v>
      </c>
      <c r="H1046" s="836" t="s">
        <v>5300</v>
      </c>
      <c r="I1046" s="850">
        <v>7475</v>
      </c>
      <c r="J1046" s="850">
        <v>2</v>
      </c>
      <c r="K1046" s="851">
        <v>14950</v>
      </c>
    </row>
    <row r="1047" spans="1:11" ht="14.45" customHeight="1" x14ac:dyDescent="0.2">
      <c r="A1047" s="832" t="s">
        <v>604</v>
      </c>
      <c r="B1047" s="833" t="s">
        <v>605</v>
      </c>
      <c r="C1047" s="836" t="s">
        <v>634</v>
      </c>
      <c r="D1047" s="864" t="s">
        <v>635</v>
      </c>
      <c r="E1047" s="836" t="s">
        <v>5052</v>
      </c>
      <c r="F1047" s="864" t="s">
        <v>5053</v>
      </c>
      <c r="G1047" s="836" t="s">
        <v>5301</v>
      </c>
      <c r="H1047" s="836" t="s">
        <v>5302</v>
      </c>
      <c r="I1047" s="850">
        <v>7475</v>
      </c>
      <c r="J1047" s="850">
        <v>7</v>
      </c>
      <c r="K1047" s="851">
        <v>52325</v>
      </c>
    </row>
    <row r="1048" spans="1:11" ht="14.45" customHeight="1" x14ac:dyDescent="0.2">
      <c r="A1048" s="832" t="s">
        <v>604</v>
      </c>
      <c r="B1048" s="833" t="s">
        <v>605</v>
      </c>
      <c r="C1048" s="836" t="s">
        <v>634</v>
      </c>
      <c r="D1048" s="864" t="s">
        <v>635</v>
      </c>
      <c r="E1048" s="836" t="s">
        <v>5052</v>
      </c>
      <c r="F1048" s="864" t="s">
        <v>5053</v>
      </c>
      <c r="G1048" s="836" t="s">
        <v>5303</v>
      </c>
      <c r="H1048" s="836" t="s">
        <v>5304</v>
      </c>
      <c r="I1048" s="850">
        <v>7475</v>
      </c>
      <c r="J1048" s="850">
        <v>1</v>
      </c>
      <c r="K1048" s="851">
        <v>7475</v>
      </c>
    </row>
    <row r="1049" spans="1:11" ht="14.45" customHeight="1" x14ac:dyDescent="0.2">
      <c r="A1049" s="832" t="s">
        <v>604</v>
      </c>
      <c r="B1049" s="833" t="s">
        <v>605</v>
      </c>
      <c r="C1049" s="836" t="s">
        <v>634</v>
      </c>
      <c r="D1049" s="864" t="s">
        <v>635</v>
      </c>
      <c r="E1049" s="836" t="s">
        <v>5052</v>
      </c>
      <c r="F1049" s="864" t="s">
        <v>5053</v>
      </c>
      <c r="G1049" s="836" t="s">
        <v>5305</v>
      </c>
      <c r="H1049" s="836" t="s">
        <v>5306</v>
      </c>
      <c r="I1049" s="850">
        <v>7475</v>
      </c>
      <c r="J1049" s="850">
        <v>6</v>
      </c>
      <c r="K1049" s="851">
        <v>44850</v>
      </c>
    </row>
    <row r="1050" spans="1:11" ht="14.45" customHeight="1" x14ac:dyDescent="0.2">
      <c r="A1050" s="832" t="s">
        <v>604</v>
      </c>
      <c r="B1050" s="833" t="s">
        <v>605</v>
      </c>
      <c r="C1050" s="836" t="s">
        <v>634</v>
      </c>
      <c r="D1050" s="864" t="s">
        <v>635</v>
      </c>
      <c r="E1050" s="836" t="s">
        <v>5052</v>
      </c>
      <c r="F1050" s="864" t="s">
        <v>5053</v>
      </c>
      <c r="G1050" s="836" t="s">
        <v>5307</v>
      </c>
      <c r="H1050" s="836" t="s">
        <v>5308</v>
      </c>
      <c r="I1050" s="850">
        <v>7475</v>
      </c>
      <c r="J1050" s="850">
        <v>1</v>
      </c>
      <c r="K1050" s="851">
        <v>7475</v>
      </c>
    </row>
    <row r="1051" spans="1:11" ht="14.45" customHeight="1" x14ac:dyDescent="0.2">
      <c r="A1051" s="832" t="s">
        <v>604</v>
      </c>
      <c r="B1051" s="833" t="s">
        <v>605</v>
      </c>
      <c r="C1051" s="836" t="s">
        <v>634</v>
      </c>
      <c r="D1051" s="864" t="s">
        <v>635</v>
      </c>
      <c r="E1051" s="836" t="s">
        <v>5052</v>
      </c>
      <c r="F1051" s="864" t="s">
        <v>5053</v>
      </c>
      <c r="G1051" s="836" t="s">
        <v>5309</v>
      </c>
      <c r="H1051" s="836" t="s">
        <v>5310</v>
      </c>
      <c r="I1051" s="850">
        <v>8214.2857142857138</v>
      </c>
      <c r="J1051" s="850">
        <v>7</v>
      </c>
      <c r="K1051" s="851">
        <v>57500</v>
      </c>
    </row>
    <row r="1052" spans="1:11" ht="14.45" customHeight="1" x14ac:dyDescent="0.2">
      <c r="A1052" s="832" t="s">
        <v>604</v>
      </c>
      <c r="B1052" s="833" t="s">
        <v>605</v>
      </c>
      <c r="C1052" s="836" t="s">
        <v>634</v>
      </c>
      <c r="D1052" s="864" t="s">
        <v>635</v>
      </c>
      <c r="E1052" s="836" t="s">
        <v>5052</v>
      </c>
      <c r="F1052" s="864" t="s">
        <v>5053</v>
      </c>
      <c r="G1052" s="836" t="s">
        <v>5311</v>
      </c>
      <c r="H1052" s="836" t="s">
        <v>5312</v>
      </c>
      <c r="I1052" s="850">
        <v>7475</v>
      </c>
      <c r="J1052" s="850">
        <v>5</v>
      </c>
      <c r="K1052" s="851">
        <v>37375</v>
      </c>
    </row>
    <row r="1053" spans="1:11" ht="14.45" customHeight="1" x14ac:dyDescent="0.2">
      <c r="A1053" s="832" t="s">
        <v>604</v>
      </c>
      <c r="B1053" s="833" t="s">
        <v>605</v>
      </c>
      <c r="C1053" s="836" t="s">
        <v>634</v>
      </c>
      <c r="D1053" s="864" t="s">
        <v>635</v>
      </c>
      <c r="E1053" s="836" t="s">
        <v>5052</v>
      </c>
      <c r="F1053" s="864" t="s">
        <v>5053</v>
      </c>
      <c r="G1053" s="836" t="s">
        <v>5313</v>
      </c>
      <c r="H1053" s="836" t="s">
        <v>5314</v>
      </c>
      <c r="I1053" s="850">
        <v>12650</v>
      </c>
      <c r="J1053" s="850">
        <v>1</v>
      </c>
      <c r="K1053" s="851">
        <v>12650</v>
      </c>
    </row>
    <row r="1054" spans="1:11" ht="14.45" customHeight="1" x14ac:dyDescent="0.2">
      <c r="A1054" s="832" t="s">
        <v>604</v>
      </c>
      <c r="B1054" s="833" t="s">
        <v>605</v>
      </c>
      <c r="C1054" s="836" t="s">
        <v>634</v>
      </c>
      <c r="D1054" s="864" t="s">
        <v>635</v>
      </c>
      <c r="E1054" s="836" t="s">
        <v>5052</v>
      </c>
      <c r="F1054" s="864" t="s">
        <v>5053</v>
      </c>
      <c r="G1054" s="836" t="s">
        <v>5257</v>
      </c>
      <c r="H1054" s="836" t="s">
        <v>5315</v>
      </c>
      <c r="I1054" s="850">
        <v>12650</v>
      </c>
      <c r="J1054" s="850">
        <v>8</v>
      </c>
      <c r="K1054" s="851">
        <v>101200</v>
      </c>
    </row>
    <row r="1055" spans="1:11" ht="14.45" customHeight="1" x14ac:dyDescent="0.2">
      <c r="A1055" s="832" t="s">
        <v>604</v>
      </c>
      <c r="B1055" s="833" t="s">
        <v>605</v>
      </c>
      <c r="C1055" s="836" t="s">
        <v>634</v>
      </c>
      <c r="D1055" s="864" t="s">
        <v>635</v>
      </c>
      <c r="E1055" s="836" t="s">
        <v>5052</v>
      </c>
      <c r="F1055" s="864" t="s">
        <v>5053</v>
      </c>
      <c r="G1055" s="836" t="s">
        <v>5259</v>
      </c>
      <c r="H1055" s="836" t="s">
        <v>5316</v>
      </c>
      <c r="I1055" s="850">
        <v>12650</v>
      </c>
      <c r="J1055" s="850">
        <v>14</v>
      </c>
      <c r="K1055" s="851">
        <v>177100</v>
      </c>
    </row>
    <row r="1056" spans="1:11" ht="14.45" customHeight="1" x14ac:dyDescent="0.2">
      <c r="A1056" s="832" t="s">
        <v>604</v>
      </c>
      <c r="B1056" s="833" t="s">
        <v>605</v>
      </c>
      <c r="C1056" s="836" t="s">
        <v>634</v>
      </c>
      <c r="D1056" s="864" t="s">
        <v>635</v>
      </c>
      <c r="E1056" s="836" t="s">
        <v>5052</v>
      </c>
      <c r="F1056" s="864" t="s">
        <v>5053</v>
      </c>
      <c r="G1056" s="836" t="s">
        <v>5261</v>
      </c>
      <c r="H1056" s="836" t="s">
        <v>5317</v>
      </c>
      <c r="I1056" s="850">
        <v>12650</v>
      </c>
      <c r="J1056" s="850">
        <v>10</v>
      </c>
      <c r="K1056" s="851">
        <v>126500</v>
      </c>
    </row>
    <row r="1057" spans="1:11" ht="14.45" customHeight="1" x14ac:dyDescent="0.2">
      <c r="A1057" s="832" t="s">
        <v>604</v>
      </c>
      <c r="B1057" s="833" t="s">
        <v>605</v>
      </c>
      <c r="C1057" s="836" t="s">
        <v>634</v>
      </c>
      <c r="D1057" s="864" t="s">
        <v>635</v>
      </c>
      <c r="E1057" s="836" t="s">
        <v>5052</v>
      </c>
      <c r="F1057" s="864" t="s">
        <v>5053</v>
      </c>
      <c r="G1057" s="836" t="s">
        <v>5318</v>
      </c>
      <c r="H1057" s="836" t="s">
        <v>5319</v>
      </c>
      <c r="I1057" s="850">
        <v>12650</v>
      </c>
      <c r="J1057" s="850">
        <v>9</v>
      </c>
      <c r="K1057" s="851">
        <v>113850</v>
      </c>
    </row>
    <row r="1058" spans="1:11" ht="14.45" customHeight="1" x14ac:dyDescent="0.2">
      <c r="A1058" s="832" t="s">
        <v>604</v>
      </c>
      <c r="B1058" s="833" t="s">
        <v>605</v>
      </c>
      <c r="C1058" s="836" t="s">
        <v>634</v>
      </c>
      <c r="D1058" s="864" t="s">
        <v>635</v>
      </c>
      <c r="E1058" s="836" t="s">
        <v>5052</v>
      </c>
      <c r="F1058" s="864" t="s">
        <v>5053</v>
      </c>
      <c r="G1058" s="836" t="s">
        <v>5320</v>
      </c>
      <c r="H1058" s="836" t="s">
        <v>5321</v>
      </c>
      <c r="I1058" s="850">
        <v>7475</v>
      </c>
      <c r="J1058" s="850">
        <v>3</v>
      </c>
      <c r="K1058" s="851">
        <v>22425</v>
      </c>
    </row>
    <row r="1059" spans="1:11" ht="14.45" customHeight="1" x14ac:dyDescent="0.2">
      <c r="A1059" s="832" t="s">
        <v>604</v>
      </c>
      <c r="B1059" s="833" t="s">
        <v>605</v>
      </c>
      <c r="C1059" s="836" t="s">
        <v>634</v>
      </c>
      <c r="D1059" s="864" t="s">
        <v>635</v>
      </c>
      <c r="E1059" s="836" t="s">
        <v>5052</v>
      </c>
      <c r="F1059" s="864" t="s">
        <v>5053</v>
      </c>
      <c r="G1059" s="836" t="s">
        <v>5322</v>
      </c>
      <c r="H1059" s="836" t="s">
        <v>5323</v>
      </c>
      <c r="I1059" s="850">
        <v>7475</v>
      </c>
      <c r="J1059" s="850">
        <v>20</v>
      </c>
      <c r="K1059" s="851">
        <v>149500</v>
      </c>
    </row>
    <row r="1060" spans="1:11" ht="14.45" customHeight="1" x14ac:dyDescent="0.2">
      <c r="A1060" s="832" t="s">
        <v>604</v>
      </c>
      <c r="B1060" s="833" t="s">
        <v>605</v>
      </c>
      <c r="C1060" s="836" t="s">
        <v>634</v>
      </c>
      <c r="D1060" s="864" t="s">
        <v>635</v>
      </c>
      <c r="E1060" s="836" t="s">
        <v>5052</v>
      </c>
      <c r="F1060" s="864" t="s">
        <v>5053</v>
      </c>
      <c r="G1060" s="836" t="s">
        <v>5324</v>
      </c>
      <c r="H1060" s="836" t="s">
        <v>5325</v>
      </c>
      <c r="I1060" s="850">
        <v>7475</v>
      </c>
      <c r="J1060" s="850">
        <v>35</v>
      </c>
      <c r="K1060" s="851">
        <v>261625</v>
      </c>
    </row>
    <row r="1061" spans="1:11" ht="14.45" customHeight="1" x14ac:dyDescent="0.2">
      <c r="A1061" s="832" t="s">
        <v>604</v>
      </c>
      <c r="B1061" s="833" t="s">
        <v>605</v>
      </c>
      <c r="C1061" s="836" t="s">
        <v>634</v>
      </c>
      <c r="D1061" s="864" t="s">
        <v>635</v>
      </c>
      <c r="E1061" s="836" t="s">
        <v>5052</v>
      </c>
      <c r="F1061" s="864" t="s">
        <v>5053</v>
      </c>
      <c r="G1061" s="836" t="s">
        <v>5326</v>
      </c>
      <c r="H1061" s="836" t="s">
        <v>5327</v>
      </c>
      <c r="I1061" s="850">
        <v>7475</v>
      </c>
      <c r="J1061" s="850">
        <v>16</v>
      </c>
      <c r="K1061" s="851">
        <v>119600</v>
      </c>
    </row>
    <row r="1062" spans="1:11" ht="14.45" customHeight="1" x14ac:dyDescent="0.2">
      <c r="A1062" s="832" t="s">
        <v>604</v>
      </c>
      <c r="B1062" s="833" t="s">
        <v>605</v>
      </c>
      <c r="C1062" s="836" t="s">
        <v>634</v>
      </c>
      <c r="D1062" s="864" t="s">
        <v>635</v>
      </c>
      <c r="E1062" s="836" t="s">
        <v>5052</v>
      </c>
      <c r="F1062" s="864" t="s">
        <v>5053</v>
      </c>
      <c r="G1062" s="836" t="s">
        <v>5328</v>
      </c>
      <c r="H1062" s="836" t="s">
        <v>5329</v>
      </c>
      <c r="I1062" s="850">
        <v>7475</v>
      </c>
      <c r="J1062" s="850">
        <v>12</v>
      </c>
      <c r="K1062" s="851">
        <v>89700</v>
      </c>
    </row>
    <row r="1063" spans="1:11" ht="14.45" customHeight="1" x14ac:dyDescent="0.2">
      <c r="A1063" s="832" t="s">
        <v>604</v>
      </c>
      <c r="B1063" s="833" t="s">
        <v>605</v>
      </c>
      <c r="C1063" s="836" t="s">
        <v>634</v>
      </c>
      <c r="D1063" s="864" t="s">
        <v>635</v>
      </c>
      <c r="E1063" s="836" t="s">
        <v>5052</v>
      </c>
      <c r="F1063" s="864" t="s">
        <v>5053</v>
      </c>
      <c r="G1063" s="836" t="s">
        <v>5330</v>
      </c>
      <c r="H1063" s="836" t="s">
        <v>5331</v>
      </c>
      <c r="I1063" s="850">
        <v>7475</v>
      </c>
      <c r="J1063" s="850">
        <v>7</v>
      </c>
      <c r="K1063" s="851">
        <v>52325</v>
      </c>
    </row>
    <row r="1064" spans="1:11" ht="14.45" customHeight="1" x14ac:dyDescent="0.2">
      <c r="A1064" s="832" t="s">
        <v>604</v>
      </c>
      <c r="B1064" s="833" t="s">
        <v>605</v>
      </c>
      <c r="C1064" s="836" t="s">
        <v>634</v>
      </c>
      <c r="D1064" s="864" t="s">
        <v>635</v>
      </c>
      <c r="E1064" s="836" t="s">
        <v>5052</v>
      </c>
      <c r="F1064" s="864" t="s">
        <v>5053</v>
      </c>
      <c r="G1064" s="836" t="s">
        <v>5332</v>
      </c>
      <c r="H1064" s="836" t="s">
        <v>5333</v>
      </c>
      <c r="I1064" s="850">
        <v>7475</v>
      </c>
      <c r="J1064" s="850">
        <v>1</v>
      </c>
      <c r="K1064" s="851">
        <v>7475</v>
      </c>
    </row>
    <row r="1065" spans="1:11" ht="14.45" customHeight="1" x14ac:dyDescent="0.2">
      <c r="A1065" s="832" t="s">
        <v>604</v>
      </c>
      <c r="B1065" s="833" t="s">
        <v>605</v>
      </c>
      <c r="C1065" s="836" t="s">
        <v>634</v>
      </c>
      <c r="D1065" s="864" t="s">
        <v>635</v>
      </c>
      <c r="E1065" s="836" t="s">
        <v>5052</v>
      </c>
      <c r="F1065" s="864" t="s">
        <v>5053</v>
      </c>
      <c r="G1065" s="836" t="s">
        <v>5334</v>
      </c>
      <c r="H1065" s="836" t="s">
        <v>5335</v>
      </c>
      <c r="I1065" s="850">
        <v>7475</v>
      </c>
      <c r="J1065" s="850">
        <v>33</v>
      </c>
      <c r="K1065" s="851">
        <v>246675</v>
      </c>
    </row>
    <row r="1066" spans="1:11" ht="14.45" customHeight="1" x14ac:dyDescent="0.2">
      <c r="A1066" s="832" t="s">
        <v>604</v>
      </c>
      <c r="B1066" s="833" t="s">
        <v>605</v>
      </c>
      <c r="C1066" s="836" t="s">
        <v>634</v>
      </c>
      <c r="D1066" s="864" t="s">
        <v>635</v>
      </c>
      <c r="E1066" s="836" t="s">
        <v>5052</v>
      </c>
      <c r="F1066" s="864" t="s">
        <v>5053</v>
      </c>
      <c r="G1066" s="836" t="s">
        <v>5336</v>
      </c>
      <c r="H1066" s="836" t="s">
        <v>5337</v>
      </c>
      <c r="I1066" s="850">
        <v>4600</v>
      </c>
      <c r="J1066" s="850">
        <v>1</v>
      </c>
      <c r="K1066" s="851">
        <v>4600</v>
      </c>
    </row>
    <row r="1067" spans="1:11" ht="14.45" customHeight="1" x14ac:dyDescent="0.2">
      <c r="A1067" s="832" t="s">
        <v>604</v>
      </c>
      <c r="B1067" s="833" t="s">
        <v>605</v>
      </c>
      <c r="C1067" s="836" t="s">
        <v>634</v>
      </c>
      <c r="D1067" s="864" t="s">
        <v>635</v>
      </c>
      <c r="E1067" s="836" t="s">
        <v>5052</v>
      </c>
      <c r="F1067" s="864" t="s">
        <v>5053</v>
      </c>
      <c r="G1067" s="836" t="s">
        <v>5338</v>
      </c>
      <c r="H1067" s="836" t="s">
        <v>5339</v>
      </c>
      <c r="I1067" s="850">
        <v>4600</v>
      </c>
      <c r="J1067" s="850">
        <v>1</v>
      </c>
      <c r="K1067" s="851">
        <v>4600</v>
      </c>
    </row>
    <row r="1068" spans="1:11" ht="14.45" customHeight="1" x14ac:dyDescent="0.2">
      <c r="A1068" s="832" t="s">
        <v>604</v>
      </c>
      <c r="B1068" s="833" t="s">
        <v>605</v>
      </c>
      <c r="C1068" s="836" t="s">
        <v>634</v>
      </c>
      <c r="D1068" s="864" t="s">
        <v>635</v>
      </c>
      <c r="E1068" s="836" t="s">
        <v>5052</v>
      </c>
      <c r="F1068" s="864" t="s">
        <v>5053</v>
      </c>
      <c r="G1068" s="836" t="s">
        <v>5340</v>
      </c>
      <c r="H1068" s="836" t="s">
        <v>5341</v>
      </c>
      <c r="I1068" s="850">
        <v>6900</v>
      </c>
      <c r="J1068" s="850">
        <v>1</v>
      </c>
      <c r="K1068" s="851">
        <v>6900</v>
      </c>
    </row>
    <row r="1069" spans="1:11" ht="14.45" customHeight="1" x14ac:dyDescent="0.2">
      <c r="A1069" s="832" t="s">
        <v>604</v>
      </c>
      <c r="B1069" s="833" t="s">
        <v>605</v>
      </c>
      <c r="C1069" s="836" t="s">
        <v>634</v>
      </c>
      <c r="D1069" s="864" t="s">
        <v>635</v>
      </c>
      <c r="E1069" s="836" t="s">
        <v>5052</v>
      </c>
      <c r="F1069" s="864" t="s">
        <v>5053</v>
      </c>
      <c r="G1069" s="836" t="s">
        <v>5342</v>
      </c>
      <c r="H1069" s="836" t="s">
        <v>5343</v>
      </c>
      <c r="I1069" s="850">
        <v>6900</v>
      </c>
      <c r="J1069" s="850">
        <v>1</v>
      </c>
      <c r="K1069" s="851">
        <v>6900</v>
      </c>
    </row>
    <row r="1070" spans="1:11" ht="14.45" customHeight="1" x14ac:dyDescent="0.2">
      <c r="A1070" s="832" t="s">
        <v>604</v>
      </c>
      <c r="B1070" s="833" t="s">
        <v>605</v>
      </c>
      <c r="C1070" s="836" t="s">
        <v>634</v>
      </c>
      <c r="D1070" s="864" t="s">
        <v>635</v>
      </c>
      <c r="E1070" s="836" t="s">
        <v>5052</v>
      </c>
      <c r="F1070" s="864" t="s">
        <v>5053</v>
      </c>
      <c r="G1070" s="836" t="s">
        <v>5344</v>
      </c>
      <c r="H1070" s="836" t="s">
        <v>5345</v>
      </c>
      <c r="I1070" s="850">
        <v>6900</v>
      </c>
      <c r="J1070" s="850">
        <v>2</v>
      </c>
      <c r="K1070" s="851">
        <v>13800</v>
      </c>
    </row>
    <row r="1071" spans="1:11" ht="14.45" customHeight="1" x14ac:dyDescent="0.2">
      <c r="A1071" s="832" t="s">
        <v>604</v>
      </c>
      <c r="B1071" s="833" t="s">
        <v>605</v>
      </c>
      <c r="C1071" s="836" t="s">
        <v>634</v>
      </c>
      <c r="D1071" s="864" t="s">
        <v>635</v>
      </c>
      <c r="E1071" s="836" t="s">
        <v>5052</v>
      </c>
      <c r="F1071" s="864" t="s">
        <v>5053</v>
      </c>
      <c r="G1071" s="836" t="s">
        <v>5346</v>
      </c>
      <c r="H1071" s="836" t="s">
        <v>5347</v>
      </c>
      <c r="I1071" s="850">
        <v>6900</v>
      </c>
      <c r="J1071" s="850">
        <v>1</v>
      </c>
      <c r="K1071" s="851">
        <v>6900</v>
      </c>
    </row>
    <row r="1072" spans="1:11" ht="14.45" customHeight="1" x14ac:dyDescent="0.2">
      <c r="A1072" s="832" t="s">
        <v>604</v>
      </c>
      <c r="B1072" s="833" t="s">
        <v>605</v>
      </c>
      <c r="C1072" s="836" t="s">
        <v>634</v>
      </c>
      <c r="D1072" s="864" t="s">
        <v>635</v>
      </c>
      <c r="E1072" s="836" t="s">
        <v>5052</v>
      </c>
      <c r="F1072" s="864" t="s">
        <v>5053</v>
      </c>
      <c r="G1072" s="836" t="s">
        <v>5348</v>
      </c>
      <c r="H1072" s="836" t="s">
        <v>5349</v>
      </c>
      <c r="I1072" s="850">
        <v>6900</v>
      </c>
      <c r="J1072" s="850">
        <v>1</v>
      </c>
      <c r="K1072" s="851">
        <v>6900</v>
      </c>
    </row>
    <row r="1073" spans="1:11" ht="14.45" customHeight="1" x14ac:dyDescent="0.2">
      <c r="A1073" s="832" t="s">
        <v>604</v>
      </c>
      <c r="B1073" s="833" t="s">
        <v>605</v>
      </c>
      <c r="C1073" s="836" t="s">
        <v>634</v>
      </c>
      <c r="D1073" s="864" t="s">
        <v>635</v>
      </c>
      <c r="E1073" s="836" t="s">
        <v>5052</v>
      </c>
      <c r="F1073" s="864" t="s">
        <v>5053</v>
      </c>
      <c r="G1073" s="836" t="s">
        <v>5350</v>
      </c>
      <c r="H1073" s="836" t="s">
        <v>5351</v>
      </c>
      <c r="I1073" s="850">
        <v>7475</v>
      </c>
      <c r="J1073" s="850">
        <v>4</v>
      </c>
      <c r="K1073" s="851">
        <v>29900</v>
      </c>
    </row>
    <row r="1074" spans="1:11" ht="14.45" customHeight="1" x14ac:dyDescent="0.2">
      <c r="A1074" s="832" t="s">
        <v>604</v>
      </c>
      <c r="B1074" s="833" t="s">
        <v>605</v>
      </c>
      <c r="C1074" s="836" t="s">
        <v>634</v>
      </c>
      <c r="D1074" s="864" t="s">
        <v>635</v>
      </c>
      <c r="E1074" s="836" t="s">
        <v>5052</v>
      </c>
      <c r="F1074" s="864" t="s">
        <v>5053</v>
      </c>
      <c r="G1074" s="836" t="s">
        <v>5352</v>
      </c>
      <c r="H1074" s="836" t="s">
        <v>5353</v>
      </c>
      <c r="I1074" s="850">
        <v>7475</v>
      </c>
      <c r="J1074" s="850">
        <v>1</v>
      </c>
      <c r="K1074" s="851">
        <v>7475</v>
      </c>
    </row>
    <row r="1075" spans="1:11" ht="14.45" customHeight="1" x14ac:dyDescent="0.2">
      <c r="A1075" s="832" t="s">
        <v>604</v>
      </c>
      <c r="B1075" s="833" t="s">
        <v>605</v>
      </c>
      <c r="C1075" s="836" t="s">
        <v>634</v>
      </c>
      <c r="D1075" s="864" t="s">
        <v>635</v>
      </c>
      <c r="E1075" s="836" t="s">
        <v>5052</v>
      </c>
      <c r="F1075" s="864" t="s">
        <v>5053</v>
      </c>
      <c r="G1075" s="836" t="s">
        <v>5354</v>
      </c>
      <c r="H1075" s="836" t="s">
        <v>5355</v>
      </c>
      <c r="I1075" s="850">
        <v>7475</v>
      </c>
      <c r="J1075" s="850">
        <v>1</v>
      </c>
      <c r="K1075" s="851">
        <v>7475</v>
      </c>
    </row>
    <row r="1076" spans="1:11" ht="14.45" customHeight="1" x14ac:dyDescent="0.2">
      <c r="A1076" s="832" t="s">
        <v>604</v>
      </c>
      <c r="B1076" s="833" t="s">
        <v>605</v>
      </c>
      <c r="C1076" s="836" t="s">
        <v>634</v>
      </c>
      <c r="D1076" s="864" t="s">
        <v>635</v>
      </c>
      <c r="E1076" s="836" t="s">
        <v>5052</v>
      </c>
      <c r="F1076" s="864" t="s">
        <v>5053</v>
      </c>
      <c r="G1076" s="836" t="s">
        <v>5356</v>
      </c>
      <c r="H1076" s="836" t="s">
        <v>5357</v>
      </c>
      <c r="I1076" s="850">
        <v>7475</v>
      </c>
      <c r="J1076" s="850">
        <v>1</v>
      </c>
      <c r="K1076" s="851">
        <v>7475</v>
      </c>
    </row>
    <row r="1077" spans="1:11" ht="14.45" customHeight="1" x14ac:dyDescent="0.2">
      <c r="A1077" s="832" t="s">
        <v>604</v>
      </c>
      <c r="B1077" s="833" t="s">
        <v>605</v>
      </c>
      <c r="C1077" s="836" t="s">
        <v>634</v>
      </c>
      <c r="D1077" s="864" t="s">
        <v>635</v>
      </c>
      <c r="E1077" s="836" t="s">
        <v>5052</v>
      </c>
      <c r="F1077" s="864" t="s">
        <v>5053</v>
      </c>
      <c r="G1077" s="836" t="s">
        <v>5358</v>
      </c>
      <c r="H1077" s="836" t="s">
        <v>5359</v>
      </c>
      <c r="I1077" s="850">
        <v>7475</v>
      </c>
      <c r="J1077" s="850">
        <v>1</v>
      </c>
      <c r="K1077" s="851">
        <v>7475</v>
      </c>
    </row>
    <row r="1078" spans="1:11" ht="14.45" customHeight="1" x14ac:dyDescent="0.2">
      <c r="A1078" s="832" t="s">
        <v>604</v>
      </c>
      <c r="B1078" s="833" t="s">
        <v>605</v>
      </c>
      <c r="C1078" s="836" t="s">
        <v>634</v>
      </c>
      <c r="D1078" s="864" t="s">
        <v>635</v>
      </c>
      <c r="E1078" s="836" t="s">
        <v>5052</v>
      </c>
      <c r="F1078" s="864" t="s">
        <v>5053</v>
      </c>
      <c r="G1078" s="836" t="s">
        <v>5360</v>
      </c>
      <c r="H1078" s="836" t="s">
        <v>5361</v>
      </c>
      <c r="I1078" s="850">
        <v>5175</v>
      </c>
      <c r="J1078" s="850">
        <v>1</v>
      </c>
      <c r="K1078" s="851">
        <v>5175</v>
      </c>
    </row>
    <row r="1079" spans="1:11" ht="14.45" customHeight="1" x14ac:dyDescent="0.2">
      <c r="A1079" s="832" t="s">
        <v>604</v>
      </c>
      <c r="B1079" s="833" t="s">
        <v>605</v>
      </c>
      <c r="C1079" s="836" t="s">
        <v>634</v>
      </c>
      <c r="D1079" s="864" t="s">
        <v>635</v>
      </c>
      <c r="E1079" s="836" t="s">
        <v>5052</v>
      </c>
      <c r="F1079" s="864" t="s">
        <v>5053</v>
      </c>
      <c r="G1079" s="836" t="s">
        <v>5362</v>
      </c>
      <c r="H1079" s="836" t="s">
        <v>5363</v>
      </c>
      <c r="I1079" s="850">
        <v>5175</v>
      </c>
      <c r="J1079" s="850">
        <v>2</v>
      </c>
      <c r="K1079" s="851">
        <v>10350</v>
      </c>
    </row>
    <row r="1080" spans="1:11" ht="14.45" customHeight="1" x14ac:dyDescent="0.2">
      <c r="A1080" s="832" t="s">
        <v>604</v>
      </c>
      <c r="B1080" s="833" t="s">
        <v>605</v>
      </c>
      <c r="C1080" s="836" t="s">
        <v>634</v>
      </c>
      <c r="D1080" s="864" t="s">
        <v>635</v>
      </c>
      <c r="E1080" s="836" t="s">
        <v>5052</v>
      </c>
      <c r="F1080" s="864" t="s">
        <v>5053</v>
      </c>
      <c r="G1080" s="836" t="s">
        <v>5364</v>
      </c>
      <c r="H1080" s="836" t="s">
        <v>5365</v>
      </c>
      <c r="I1080" s="850">
        <v>5175</v>
      </c>
      <c r="J1080" s="850">
        <v>1</v>
      </c>
      <c r="K1080" s="851">
        <v>5175</v>
      </c>
    </row>
    <row r="1081" spans="1:11" ht="14.45" customHeight="1" x14ac:dyDescent="0.2">
      <c r="A1081" s="832" t="s">
        <v>604</v>
      </c>
      <c r="B1081" s="833" t="s">
        <v>605</v>
      </c>
      <c r="C1081" s="836" t="s">
        <v>634</v>
      </c>
      <c r="D1081" s="864" t="s">
        <v>635</v>
      </c>
      <c r="E1081" s="836" t="s">
        <v>5052</v>
      </c>
      <c r="F1081" s="864" t="s">
        <v>5053</v>
      </c>
      <c r="G1081" s="836" t="s">
        <v>5366</v>
      </c>
      <c r="H1081" s="836" t="s">
        <v>5367</v>
      </c>
      <c r="I1081" s="850">
        <v>5175</v>
      </c>
      <c r="J1081" s="850">
        <v>1</v>
      </c>
      <c r="K1081" s="851">
        <v>5175</v>
      </c>
    </row>
    <row r="1082" spans="1:11" ht="14.45" customHeight="1" x14ac:dyDescent="0.2">
      <c r="A1082" s="832" t="s">
        <v>604</v>
      </c>
      <c r="B1082" s="833" t="s">
        <v>605</v>
      </c>
      <c r="C1082" s="836" t="s">
        <v>634</v>
      </c>
      <c r="D1082" s="864" t="s">
        <v>635</v>
      </c>
      <c r="E1082" s="836" t="s">
        <v>5052</v>
      </c>
      <c r="F1082" s="864" t="s">
        <v>5053</v>
      </c>
      <c r="G1082" s="836" t="s">
        <v>5368</v>
      </c>
      <c r="H1082" s="836" t="s">
        <v>5369</v>
      </c>
      <c r="I1082" s="850">
        <v>5175</v>
      </c>
      <c r="J1082" s="850">
        <v>1</v>
      </c>
      <c r="K1082" s="851">
        <v>5175</v>
      </c>
    </row>
    <row r="1083" spans="1:11" ht="14.45" customHeight="1" x14ac:dyDescent="0.2">
      <c r="A1083" s="832" t="s">
        <v>604</v>
      </c>
      <c r="B1083" s="833" t="s">
        <v>605</v>
      </c>
      <c r="C1083" s="836" t="s">
        <v>634</v>
      </c>
      <c r="D1083" s="864" t="s">
        <v>635</v>
      </c>
      <c r="E1083" s="836" t="s">
        <v>5052</v>
      </c>
      <c r="F1083" s="864" t="s">
        <v>5053</v>
      </c>
      <c r="G1083" s="836" t="s">
        <v>5370</v>
      </c>
      <c r="H1083" s="836" t="s">
        <v>5371</v>
      </c>
      <c r="I1083" s="850">
        <v>28750</v>
      </c>
      <c r="J1083" s="850">
        <v>1</v>
      </c>
      <c r="K1083" s="851">
        <v>28750</v>
      </c>
    </row>
    <row r="1084" spans="1:11" ht="14.45" customHeight="1" x14ac:dyDescent="0.2">
      <c r="A1084" s="832" t="s">
        <v>604</v>
      </c>
      <c r="B1084" s="833" t="s">
        <v>605</v>
      </c>
      <c r="C1084" s="836" t="s">
        <v>634</v>
      </c>
      <c r="D1084" s="864" t="s">
        <v>635</v>
      </c>
      <c r="E1084" s="836" t="s">
        <v>5052</v>
      </c>
      <c r="F1084" s="864" t="s">
        <v>5053</v>
      </c>
      <c r="G1084" s="836" t="s">
        <v>5372</v>
      </c>
      <c r="H1084" s="836" t="s">
        <v>5373</v>
      </c>
      <c r="I1084" s="850">
        <v>28750</v>
      </c>
      <c r="J1084" s="850">
        <v>1</v>
      </c>
      <c r="K1084" s="851">
        <v>28750</v>
      </c>
    </row>
    <row r="1085" spans="1:11" ht="14.45" customHeight="1" x14ac:dyDescent="0.2">
      <c r="A1085" s="832" t="s">
        <v>604</v>
      </c>
      <c r="B1085" s="833" t="s">
        <v>605</v>
      </c>
      <c r="C1085" s="836" t="s">
        <v>634</v>
      </c>
      <c r="D1085" s="864" t="s">
        <v>635</v>
      </c>
      <c r="E1085" s="836" t="s">
        <v>5052</v>
      </c>
      <c r="F1085" s="864" t="s">
        <v>5053</v>
      </c>
      <c r="G1085" s="836" t="s">
        <v>5374</v>
      </c>
      <c r="H1085" s="836" t="s">
        <v>5375</v>
      </c>
      <c r="I1085" s="850">
        <v>28750</v>
      </c>
      <c r="J1085" s="850">
        <v>1</v>
      </c>
      <c r="K1085" s="851">
        <v>28750</v>
      </c>
    </row>
    <row r="1086" spans="1:11" ht="14.45" customHeight="1" x14ac:dyDescent="0.2">
      <c r="A1086" s="832" t="s">
        <v>604</v>
      </c>
      <c r="B1086" s="833" t="s">
        <v>605</v>
      </c>
      <c r="C1086" s="836" t="s">
        <v>634</v>
      </c>
      <c r="D1086" s="864" t="s">
        <v>635</v>
      </c>
      <c r="E1086" s="836" t="s">
        <v>5052</v>
      </c>
      <c r="F1086" s="864" t="s">
        <v>5053</v>
      </c>
      <c r="G1086" s="836" t="s">
        <v>5376</v>
      </c>
      <c r="H1086" s="836" t="s">
        <v>5377</v>
      </c>
      <c r="I1086" s="850">
        <v>28750</v>
      </c>
      <c r="J1086" s="850">
        <v>1</v>
      </c>
      <c r="K1086" s="851">
        <v>28750</v>
      </c>
    </row>
    <row r="1087" spans="1:11" ht="14.45" customHeight="1" x14ac:dyDescent="0.2">
      <c r="A1087" s="832" t="s">
        <v>604</v>
      </c>
      <c r="B1087" s="833" t="s">
        <v>605</v>
      </c>
      <c r="C1087" s="836" t="s">
        <v>634</v>
      </c>
      <c r="D1087" s="864" t="s">
        <v>635</v>
      </c>
      <c r="E1087" s="836" t="s">
        <v>5052</v>
      </c>
      <c r="F1087" s="864" t="s">
        <v>5053</v>
      </c>
      <c r="G1087" s="836" t="s">
        <v>5378</v>
      </c>
      <c r="H1087" s="836" t="s">
        <v>5379</v>
      </c>
      <c r="I1087" s="850">
        <v>28750</v>
      </c>
      <c r="J1087" s="850">
        <v>1</v>
      </c>
      <c r="K1087" s="851">
        <v>28750</v>
      </c>
    </row>
    <row r="1088" spans="1:11" ht="14.45" customHeight="1" x14ac:dyDescent="0.2">
      <c r="A1088" s="832" t="s">
        <v>604</v>
      </c>
      <c r="B1088" s="833" t="s">
        <v>605</v>
      </c>
      <c r="C1088" s="836" t="s">
        <v>634</v>
      </c>
      <c r="D1088" s="864" t="s">
        <v>635</v>
      </c>
      <c r="E1088" s="836" t="s">
        <v>5052</v>
      </c>
      <c r="F1088" s="864" t="s">
        <v>5053</v>
      </c>
      <c r="G1088" s="836" t="s">
        <v>5380</v>
      </c>
      <c r="H1088" s="836" t="s">
        <v>5381</v>
      </c>
      <c r="I1088" s="850">
        <v>2875</v>
      </c>
      <c r="J1088" s="850">
        <v>1</v>
      </c>
      <c r="K1088" s="851">
        <v>2875</v>
      </c>
    </row>
    <row r="1089" spans="1:11" ht="14.45" customHeight="1" x14ac:dyDescent="0.2">
      <c r="A1089" s="832" t="s">
        <v>604</v>
      </c>
      <c r="B1089" s="833" t="s">
        <v>605</v>
      </c>
      <c r="C1089" s="836" t="s">
        <v>634</v>
      </c>
      <c r="D1089" s="864" t="s">
        <v>635</v>
      </c>
      <c r="E1089" s="836" t="s">
        <v>5052</v>
      </c>
      <c r="F1089" s="864" t="s">
        <v>5053</v>
      </c>
      <c r="G1089" s="836" t="s">
        <v>5382</v>
      </c>
      <c r="H1089" s="836" t="s">
        <v>5383</v>
      </c>
      <c r="I1089" s="850">
        <v>2875</v>
      </c>
      <c r="J1089" s="850">
        <v>1</v>
      </c>
      <c r="K1089" s="851">
        <v>2875</v>
      </c>
    </row>
    <row r="1090" spans="1:11" ht="14.45" customHeight="1" x14ac:dyDescent="0.2">
      <c r="A1090" s="832" t="s">
        <v>604</v>
      </c>
      <c r="B1090" s="833" t="s">
        <v>605</v>
      </c>
      <c r="C1090" s="836" t="s">
        <v>634</v>
      </c>
      <c r="D1090" s="864" t="s">
        <v>635</v>
      </c>
      <c r="E1090" s="836" t="s">
        <v>5052</v>
      </c>
      <c r="F1090" s="864" t="s">
        <v>5053</v>
      </c>
      <c r="G1090" s="836" t="s">
        <v>5384</v>
      </c>
      <c r="H1090" s="836" t="s">
        <v>5385</v>
      </c>
      <c r="I1090" s="850">
        <v>2875</v>
      </c>
      <c r="J1090" s="850">
        <v>1</v>
      </c>
      <c r="K1090" s="851">
        <v>2875</v>
      </c>
    </row>
    <row r="1091" spans="1:11" ht="14.45" customHeight="1" x14ac:dyDescent="0.2">
      <c r="A1091" s="832" t="s">
        <v>604</v>
      </c>
      <c r="B1091" s="833" t="s">
        <v>605</v>
      </c>
      <c r="C1091" s="836" t="s">
        <v>634</v>
      </c>
      <c r="D1091" s="864" t="s">
        <v>635</v>
      </c>
      <c r="E1091" s="836" t="s">
        <v>5052</v>
      </c>
      <c r="F1091" s="864" t="s">
        <v>5053</v>
      </c>
      <c r="G1091" s="836" t="s">
        <v>5386</v>
      </c>
      <c r="H1091" s="836" t="s">
        <v>5387</v>
      </c>
      <c r="I1091" s="850">
        <v>2875</v>
      </c>
      <c r="J1091" s="850">
        <v>1</v>
      </c>
      <c r="K1091" s="851">
        <v>2875</v>
      </c>
    </row>
    <row r="1092" spans="1:11" ht="14.45" customHeight="1" x14ac:dyDescent="0.2">
      <c r="A1092" s="832" t="s">
        <v>604</v>
      </c>
      <c r="B1092" s="833" t="s">
        <v>605</v>
      </c>
      <c r="C1092" s="836" t="s">
        <v>634</v>
      </c>
      <c r="D1092" s="864" t="s">
        <v>635</v>
      </c>
      <c r="E1092" s="836" t="s">
        <v>5052</v>
      </c>
      <c r="F1092" s="864" t="s">
        <v>5053</v>
      </c>
      <c r="G1092" s="836" t="s">
        <v>5388</v>
      </c>
      <c r="H1092" s="836" t="s">
        <v>5389</v>
      </c>
      <c r="I1092" s="850">
        <v>2875</v>
      </c>
      <c r="J1092" s="850">
        <v>4</v>
      </c>
      <c r="K1092" s="851">
        <v>11500</v>
      </c>
    </row>
    <row r="1093" spans="1:11" ht="14.45" customHeight="1" x14ac:dyDescent="0.2">
      <c r="A1093" s="832" t="s">
        <v>604</v>
      </c>
      <c r="B1093" s="833" t="s">
        <v>605</v>
      </c>
      <c r="C1093" s="836" t="s">
        <v>634</v>
      </c>
      <c r="D1093" s="864" t="s">
        <v>635</v>
      </c>
      <c r="E1093" s="836" t="s">
        <v>5052</v>
      </c>
      <c r="F1093" s="864" t="s">
        <v>5053</v>
      </c>
      <c r="G1093" s="836" t="s">
        <v>5390</v>
      </c>
      <c r="H1093" s="836" t="s">
        <v>5391</v>
      </c>
      <c r="I1093" s="850">
        <v>2875</v>
      </c>
      <c r="J1093" s="850">
        <v>1</v>
      </c>
      <c r="K1093" s="851">
        <v>2875</v>
      </c>
    </row>
    <row r="1094" spans="1:11" ht="14.45" customHeight="1" x14ac:dyDescent="0.2">
      <c r="A1094" s="832" t="s">
        <v>604</v>
      </c>
      <c r="B1094" s="833" t="s">
        <v>605</v>
      </c>
      <c r="C1094" s="836" t="s">
        <v>634</v>
      </c>
      <c r="D1094" s="864" t="s">
        <v>635</v>
      </c>
      <c r="E1094" s="836" t="s">
        <v>5052</v>
      </c>
      <c r="F1094" s="864" t="s">
        <v>5053</v>
      </c>
      <c r="G1094" s="836" t="s">
        <v>5392</v>
      </c>
      <c r="H1094" s="836" t="s">
        <v>5393</v>
      </c>
      <c r="I1094" s="850">
        <v>2875</v>
      </c>
      <c r="J1094" s="850">
        <v>1</v>
      </c>
      <c r="K1094" s="851">
        <v>2875</v>
      </c>
    </row>
    <row r="1095" spans="1:11" ht="14.45" customHeight="1" x14ac:dyDescent="0.2">
      <c r="A1095" s="832" t="s">
        <v>604</v>
      </c>
      <c r="B1095" s="833" t="s">
        <v>605</v>
      </c>
      <c r="C1095" s="836" t="s">
        <v>634</v>
      </c>
      <c r="D1095" s="864" t="s">
        <v>635</v>
      </c>
      <c r="E1095" s="836" t="s">
        <v>5052</v>
      </c>
      <c r="F1095" s="864" t="s">
        <v>5053</v>
      </c>
      <c r="G1095" s="836" t="s">
        <v>5394</v>
      </c>
      <c r="H1095" s="836" t="s">
        <v>5395</v>
      </c>
      <c r="I1095" s="850">
        <v>2875</v>
      </c>
      <c r="J1095" s="850">
        <v>3</v>
      </c>
      <c r="K1095" s="851">
        <v>8625</v>
      </c>
    </row>
    <row r="1096" spans="1:11" ht="14.45" customHeight="1" x14ac:dyDescent="0.2">
      <c r="A1096" s="832" t="s">
        <v>604</v>
      </c>
      <c r="B1096" s="833" t="s">
        <v>605</v>
      </c>
      <c r="C1096" s="836" t="s">
        <v>634</v>
      </c>
      <c r="D1096" s="864" t="s">
        <v>635</v>
      </c>
      <c r="E1096" s="836" t="s">
        <v>5052</v>
      </c>
      <c r="F1096" s="864" t="s">
        <v>5053</v>
      </c>
      <c r="G1096" s="836" t="s">
        <v>5396</v>
      </c>
      <c r="H1096" s="836" t="s">
        <v>5397</v>
      </c>
      <c r="I1096" s="850">
        <v>2875</v>
      </c>
      <c r="J1096" s="850">
        <v>5</v>
      </c>
      <c r="K1096" s="851">
        <v>14375</v>
      </c>
    </row>
    <row r="1097" spans="1:11" ht="14.45" customHeight="1" x14ac:dyDescent="0.2">
      <c r="A1097" s="832" t="s">
        <v>604</v>
      </c>
      <c r="B1097" s="833" t="s">
        <v>605</v>
      </c>
      <c r="C1097" s="836" t="s">
        <v>634</v>
      </c>
      <c r="D1097" s="864" t="s">
        <v>635</v>
      </c>
      <c r="E1097" s="836" t="s">
        <v>5052</v>
      </c>
      <c r="F1097" s="864" t="s">
        <v>5053</v>
      </c>
      <c r="G1097" s="836" t="s">
        <v>5398</v>
      </c>
      <c r="H1097" s="836" t="s">
        <v>5399</v>
      </c>
      <c r="I1097" s="850">
        <v>2875</v>
      </c>
      <c r="J1097" s="850">
        <v>2</v>
      </c>
      <c r="K1097" s="851">
        <v>5750</v>
      </c>
    </row>
    <row r="1098" spans="1:11" ht="14.45" customHeight="1" x14ac:dyDescent="0.2">
      <c r="A1098" s="832" t="s">
        <v>604</v>
      </c>
      <c r="B1098" s="833" t="s">
        <v>605</v>
      </c>
      <c r="C1098" s="836" t="s">
        <v>634</v>
      </c>
      <c r="D1098" s="864" t="s">
        <v>635</v>
      </c>
      <c r="E1098" s="836" t="s">
        <v>5052</v>
      </c>
      <c r="F1098" s="864" t="s">
        <v>5053</v>
      </c>
      <c r="G1098" s="836" t="s">
        <v>5400</v>
      </c>
      <c r="H1098" s="836" t="s">
        <v>5401</v>
      </c>
      <c r="I1098" s="850">
        <v>2875</v>
      </c>
      <c r="J1098" s="850">
        <v>1</v>
      </c>
      <c r="K1098" s="851">
        <v>2875</v>
      </c>
    </row>
    <row r="1099" spans="1:11" ht="14.45" customHeight="1" x14ac:dyDescent="0.2">
      <c r="A1099" s="832" t="s">
        <v>604</v>
      </c>
      <c r="B1099" s="833" t="s">
        <v>605</v>
      </c>
      <c r="C1099" s="836" t="s">
        <v>634</v>
      </c>
      <c r="D1099" s="864" t="s">
        <v>635</v>
      </c>
      <c r="E1099" s="836" t="s">
        <v>5052</v>
      </c>
      <c r="F1099" s="864" t="s">
        <v>5053</v>
      </c>
      <c r="G1099" s="836" t="s">
        <v>5402</v>
      </c>
      <c r="H1099" s="836" t="s">
        <v>5403</v>
      </c>
      <c r="I1099" s="850">
        <v>2875</v>
      </c>
      <c r="J1099" s="850">
        <v>1</v>
      </c>
      <c r="K1099" s="851">
        <v>2875</v>
      </c>
    </row>
    <row r="1100" spans="1:11" ht="14.45" customHeight="1" x14ac:dyDescent="0.2">
      <c r="A1100" s="832" t="s">
        <v>604</v>
      </c>
      <c r="B1100" s="833" t="s">
        <v>605</v>
      </c>
      <c r="C1100" s="836" t="s">
        <v>634</v>
      </c>
      <c r="D1100" s="864" t="s">
        <v>635</v>
      </c>
      <c r="E1100" s="836" t="s">
        <v>5052</v>
      </c>
      <c r="F1100" s="864" t="s">
        <v>5053</v>
      </c>
      <c r="G1100" s="836" t="s">
        <v>5404</v>
      </c>
      <c r="H1100" s="836" t="s">
        <v>5405</v>
      </c>
      <c r="I1100" s="850">
        <v>2875</v>
      </c>
      <c r="J1100" s="850">
        <v>1</v>
      </c>
      <c r="K1100" s="851">
        <v>2875</v>
      </c>
    </row>
    <row r="1101" spans="1:11" ht="14.45" customHeight="1" x14ac:dyDescent="0.2">
      <c r="A1101" s="832" t="s">
        <v>604</v>
      </c>
      <c r="B1101" s="833" t="s">
        <v>605</v>
      </c>
      <c r="C1101" s="836" t="s">
        <v>634</v>
      </c>
      <c r="D1101" s="864" t="s">
        <v>635</v>
      </c>
      <c r="E1101" s="836" t="s">
        <v>5052</v>
      </c>
      <c r="F1101" s="864" t="s">
        <v>5053</v>
      </c>
      <c r="G1101" s="836" t="s">
        <v>5406</v>
      </c>
      <c r="H1101" s="836" t="s">
        <v>5407</v>
      </c>
      <c r="I1101" s="850">
        <v>2875</v>
      </c>
      <c r="J1101" s="850">
        <v>1</v>
      </c>
      <c r="K1101" s="851">
        <v>2875</v>
      </c>
    </row>
    <row r="1102" spans="1:11" ht="14.45" customHeight="1" x14ac:dyDescent="0.2">
      <c r="A1102" s="832" t="s">
        <v>604</v>
      </c>
      <c r="B1102" s="833" t="s">
        <v>605</v>
      </c>
      <c r="C1102" s="836" t="s">
        <v>634</v>
      </c>
      <c r="D1102" s="864" t="s">
        <v>635</v>
      </c>
      <c r="E1102" s="836" t="s">
        <v>5052</v>
      </c>
      <c r="F1102" s="864" t="s">
        <v>5053</v>
      </c>
      <c r="G1102" s="836" t="s">
        <v>5408</v>
      </c>
      <c r="H1102" s="836" t="s">
        <v>5409</v>
      </c>
      <c r="I1102" s="850">
        <v>2875</v>
      </c>
      <c r="J1102" s="850">
        <v>2</v>
      </c>
      <c r="K1102" s="851">
        <v>5750</v>
      </c>
    </row>
    <row r="1103" spans="1:11" ht="14.45" customHeight="1" x14ac:dyDescent="0.2">
      <c r="A1103" s="832" t="s">
        <v>604</v>
      </c>
      <c r="B1103" s="833" t="s">
        <v>605</v>
      </c>
      <c r="C1103" s="836" t="s">
        <v>634</v>
      </c>
      <c r="D1103" s="864" t="s">
        <v>635</v>
      </c>
      <c r="E1103" s="836" t="s">
        <v>5052</v>
      </c>
      <c r="F1103" s="864" t="s">
        <v>5053</v>
      </c>
      <c r="G1103" s="836" t="s">
        <v>5410</v>
      </c>
      <c r="H1103" s="836" t="s">
        <v>5411</v>
      </c>
      <c r="I1103" s="850">
        <v>2875</v>
      </c>
      <c r="J1103" s="850">
        <v>2</v>
      </c>
      <c r="K1103" s="851">
        <v>5750</v>
      </c>
    </row>
    <row r="1104" spans="1:11" ht="14.45" customHeight="1" x14ac:dyDescent="0.2">
      <c r="A1104" s="832" t="s">
        <v>604</v>
      </c>
      <c r="B1104" s="833" t="s">
        <v>605</v>
      </c>
      <c r="C1104" s="836" t="s">
        <v>634</v>
      </c>
      <c r="D1104" s="864" t="s">
        <v>635</v>
      </c>
      <c r="E1104" s="836" t="s">
        <v>5052</v>
      </c>
      <c r="F1104" s="864" t="s">
        <v>5053</v>
      </c>
      <c r="G1104" s="836" t="s">
        <v>5412</v>
      </c>
      <c r="H1104" s="836" t="s">
        <v>5413</v>
      </c>
      <c r="I1104" s="850">
        <v>3450</v>
      </c>
      <c r="J1104" s="850">
        <v>8</v>
      </c>
      <c r="K1104" s="851">
        <v>27600</v>
      </c>
    </row>
    <row r="1105" spans="1:11" ht="14.45" customHeight="1" x14ac:dyDescent="0.2">
      <c r="A1105" s="832" t="s">
        <v>604</v>
      </c>
      <c r="B1105" s="833" t="s">
        <v>605</v>
      </c>
      <c r="C1105" s="836" t="s">
        <v>634</v>
      </c>
      <c r="D1105" s="864" t="s">
        <v>635</v>
      </c>
      <c r="E1105" s="836" t="s">
        <v>5052</v>
      </c>
      <c r="F1105" s="864" t="s">
        <v>5053</v>
      </c>
      <c r="G1105" s="836" t="s">
        <v>5414</v>
      </c>
      <c r="H1105" s="836" t="s">
        <v>5415</v>
      </c>
      <c r="I1105" s="850">
        <v>3450</v>
      </c>
      <c r="J1105" s="850">
        <v>21</v>
      </c>
      <c r="K1105" s="851">
        <v>72450</v>
      </c>
    </row>
    <row r="1106" spans="1:11" ht="14.45" customHeight="1" x14ac:dyDescent="0.2">
      <c r="A1106" s="832" t="s">
        <v>604</v>
      </c>
      <c r="B1106" s="833" t="s">
        <v>605</v>
      </c>
      <c r="C1106" s="836" t="s">
        <v>634</v>
      </c>
      <c r="D1106" s="864" t="s">
        <v>635</v>
      </c>
      <c r="E1106" s="836" t="s">
        <v>5052</v>
      </c>
      <c r="F1106" s="864" t="s">
        <v>5053</v>
      </c>
      <c r="G1106" s="836" t="s">
        <v>5416</v>
      </c>
      <c r="H1106" s="836" t="s">
        <v>5417</v>
      </c>
      <c r="I1106" s="850">
        <v>3450</v>
      </c>
      <c r="J1106" s="850">
        <v>1</v>
      </c>
      <c r="K1106" s="851">
        <v>3450</v>
      </c>
    </row>
    <row r="1107" spans="1:11" ht="14.45" customHeight="1" x14ac:dyDescent="0.2">
      <c r="A1107" s="832" t="s">
        <v>604</v>
      </c>
      <c r="B1107" s="833" t="s">
        <v>605</v>
      </c>
      <c r="C1107" s="836" t="s">
        <v>634</v>
      </c>
      <c r="D1107" s="864" t="s">
        <v>635</v>
      </c>
      <c r="E1107" s="836" t="s">
        <v>5052</v>
      </c>
      <c r="F1107" s="864" t="s">
        <v>5053</v>
      </c>
      <c r="G1107" s="836" t="s">
        <v>5418</v>
      </c>
      <c r="H1107" s="836" t="s">
        <v>5419</v>
      </c>
      <c r="I1107" s="850">
        <v>2875</v>
      </c>
      <c r="J1107" s="850">
        <v>4</v>
      </c>
      <c r="K1107" s="851">
        <v>11500</v>
      </c>
    </row>
    <row r="1108" spans="1:11" ht="14.45" customHeight="1" x14ac:dyDescent="0.2">
      <c r="A1108" s="832" t="s">
        <v>604</v>
      </c>
      <c r="B1108" s="833" t="s">
        <v>605</v>
      </c>
      <c r="C1108" s="836" t="s">
        <v>634</v>
      </c>
      <c r="D1108" s="864" t="s">
        <v>635</v>
      </c>
      <c r="E1108" s="836" t="s">
        <v>5052</v>
      </c>
      <c r="F1108" s="864" t="s">
        <v>5053</v>
      </c>
      <c r="G1108" s="836" t="s">
        <v>5420</v>
      </c>
      <c r="H1108" s="836" t="s">
        <v>5421</v>
      </c>
      <c r="I1108" s="850">
        <v>2875</v>
      </c>
      <c r="J1108" s="850">
        <v>2</v>
      </c>
      <c r="K1108" s="851">
        <v>5750</v>
      </c>
    </row>
    <row r="1109" spans="1:11" ht="14.45" customHeight="1" x14ac:dyDescent="0.2">
      <c r="A1109" s="832" t="s">
        <v>604</v>
      </c>
      <c r="B1109" s="833" t="s">
        <v>605</v>
      </c>
      <c r="C1109" s="836" t="s">
        <v>634</v>
      </c>
      <c r="D1109" s="864" t="s">
        <v>635</v>
      </c>
      <c r="E1109" s="836" t="s">
        <v>5052</v>
      </c>
      <c r="F1109" s="864" t="s">
        <v>5053</v>
      </c>
      <c r="G1109" s="836" t="s">
        <v>5422</v>
      </c>
      <c r="H1109" s="836" t="s">
        <v>5423</v>
      </c>
      <c r="I1109" s="850">
        <v>3450</v>
      </c>
      <c r="J1109" s="850">
        <v>3</v>
      </c>
      <c r="K1109" s="851">
        <v>10350</v>
      </c>
    </row>
    <row r="1110" spans="1:11" ht="14.45" customHeight="1" x14ac:dyDescent="0.2">
      <c r="A1110" s="832" t="s">
        <v>604</v>
      </c>
      <c r="B1110" s="833" t="s">
        <v>605</v>
      </c>
      <c r="C1110" s="836" t="s">
        <v>634</v>
      </c>
      <c r="D1110" s="864" t="s">
        <v>635</v>
      </c>
      <c r="E1110" s="836" t="s">
        <v>5052</v>
      </c>
      <c r="F1110" s="864" t="s">
        <v>5053</v>
      </c>
      <c r="G1110" s="836" t="s">
        <v>5424</v>
      </c>
      <c r="H1110" s="836" t="s">
        <v>5425</v>
      </c>
      <c r="I1110" s="850">
        <v>2875</v>
      </c>
      <c r="J1110" s="850">
        <v>4</v>
      </c>
      <c r="K1110" s="851">
        <v>11500</v>
      </c>
    </row>
    <row r="1111" spans="1:11" ht="14.45" customHeight="1" x14ac:dyDescent="0.2">
      <c r="A1111" s="832" t="s">
        <v>604</v>
      </c>
      <c r="B1111" s="833" t="s">
        <v>605</v>
      </c>
      <c r="C1111" s="836" t="s">
        <v>634</v>
      </c>
      <c r="D1111" s="864" t="s">
        <v>635</v>
      </c>
      <c r="E1111" s="836" t="s">
        <v>5052</v>
      </c>
      <c r="F1111" s="864" t="s">
        <v>5053</v>
      </c>
      <c r="G1111" s="836" t="s">
        <v>5426</v>
      </c>
      <c r="H1111" s="836" t="s">
        <v>5427</v>
      </c>
      <c r="I1111" s="850">
        <v>2875</v>
      </c>
      <c r="J1111" s="850">
        <v>2</v>
      </c>
      <c r="K1111" s="851">
        <v>5750</v>
      </c>
    </row>
    <row r="1112" spans="1:11" ht="14.45" customHeight="1" x14ac:dyDescent="0.2">
      <c r="A1112" s="832" t="s">
        <v>604</v>
      </c>
      <c r="B1112" s="833" t="s">
        <v>605</v>
      </c>
      <c r="C1112" s="836" t="s">
        <v>634</v>
      </c>
      <c r="D1112" s="864" t="s">
        <v>635</v>
      </c>
      <c r="E1112" s="836" t="s">
        <v>5052</v>
      </c>
      <c r="F1112" s="864" t="s">
        <v>5053</v>
      </c>
      <c r="G1112" s="836" t="s">
        <v>5428</v>
      </c>
      <c r="H1112" s="836" t="s">
        <v>5429</v>
      </c>
      <c r="I1112" s="850">
        <v>2875</v>
      </c>
      <c r="J1112" s="850">
        <v>1</v>
      </c>
      <c r="K1112" s="851">
        <v>2875</v>
      </c>
    </row>
    <row r="1113" spans="1:11" ht="14.45" customHeight="1" x14ac:dyDescent="0.2">
      <c r="A1113" s="832" t="s">
        <v>604</v>
      </c>
      <c r="B1113" s="833" t="s">
        <v>605</v>
      </c>
      <c r="C1113" s="836" t="s">
        <v>634</v>
      </c>
      <c r="D1113" s="864" t="s">
        <v>635</v>
      </c>
      <c r="E1113" s="836" t="s">
        <v>5052</v>
      </c>
      <c r="F1113" s="864" t="s">
        <v>5053</v>
      </c>
      <c r="G1113" s="836" t="s">
        <v>5430</v>
      </c>
      <c r="H1113" s="836" t="s">
        <v>5431</v>
      </c>
      <c r="I1113" s="850">
        <v>8050</v>
      </c>
      <c r="J1113" s="850">
        <v>1</v>
      </c>
      <c r="K1113" s="851">
        <v>8050</v>
      </c>
    </row>
    <row r="1114" spans="1:11" ht="14.45" customHeight="1" x14ac:dyDescent="0.2">
      <c r="A1114" s="832" t="s">
        <v>604</v>
      </c>
      <c r="B1114" s="833" t="s">
        <v>605</v>
      </c>
      <c r="C1114" s="836" t="s">
        <v>634</v>
      </c>
      <c r="D1114" s="864" t="s">
        <v>635</v>
      </c>
      <c r="E1114" s="836" t="s">
        <v>5052</v>
      </c>
      <c r="F1114" s="864" t="s">
        <v>5053</v>
      </c>
      <c r="G1114" s="836" t="s">
        <v>5432</v>
      </c>
      <c r="H1114" s="836" t="s">
        <v>5433</v>
      </c>
      <c r="I1114" s="850">
        <v>3450</v>
      </c>
      <c r="J1114" s="850">
        <v>2</v>
      </c>
      <c r="K1114" s="851">
        <v>6900</v>
      </c>
    </row>
    <row r="1115" spans="1:11" ht="14.45" customHeight="1" x14ac:dyDescent="0.2">
      <c r="A1115" s="832" t="s">
        <v>604</v>
      </c>
      <c r="B1115" s="833" t="s">
        <v>605</v>
      </c>
      <c r="C1115" s="836" t="s">
        <v>634</v>
      </c>
      <c r="D1115" s="864" t="s">
        <v>635</v>
      </c>
      <c r="E1115" s="836" t="s">
        <v>5052</v>
      </c>
      <c r="F1115" s="864" t="s">
        <v>5053</v>
      </c>
      <c r="G1115" s="836" t="s">
        <v>5434</v>
      </c>
      <c r="H1115" s="836" t="s">
        <v>5435</v>
      </c>
      <c r="I1115" s="850">
        <v>2875</v>
      </c>
      <c r="J1115" s="850">
        <v>2</v>
      </c>
      <c r="K1115" s="851">
        <v>5750</v>
      </c>
    </row>
    <row r="1116" spans="1:11" ht="14.45" customHeight="1" x14ac:dyDescent="0.2">
      <c r="A1116" s="832" t="s">
        <v>604</v>
      </c>
      <c r="B1116" s="833" t="s">
        <v>605</v>
      </c>
      <c r="C1116" s="836" t="s">
        <v>634</v>
      </c>
      <c r="D1116" s="864" t="s">
        <v>635</v>
      </c>
      <c r="E1116" s="836" t="s">
        <v>5052</v>
      </c>
      <c r="F1116" s="864" t="s">
        <v>5053</v>
      </c>
      <c r="G1116" s="836" t="s">
        <v>5436</v>
      </c>
      <c r="H1116" s="836" t="s">
        <v>5437</v>
      </c>
      <c r="I1116" s="850">
        <v>8050</v>
      </c>
      <c r="J1116" s="850">
        <v>1</v>
      </c>
      <c r="K1116" s="851">
        <v>8050</v>
      </c>
    </row>
    <row r="1117" spans="1:11" ht="14.45" customHeight="1" x14ac:dyDescent="0.2">
      <c r="A1117" s="832" t="s">
        <v>604</v>
      </c>
      <c r="B1117" s="833" t="s">
        <v>605</v>
      </c>
      <c r="C1117" s="836" t="s">
        <v>634</v>
      </c>
      <c r="D1117" s="864" t="s">
        <v>635</v>
      </c>
      <c r="E1117" s="836" t="s">
        <v>5052</v>
      </c>
      <c r="F1117" s="864" t="s">
        <v>5053</v>
      </c>
      <c r="G1117" s="836" t="s">
        <v>5438</v>
      </c>
      <c r="H1117" s="836" t="s">
        <v>5439</v>
      </c>
      <c r="I1117" s="850">
        <v>3450</v>
      </c>
      <c r="J1117" s="850">
        <v>8</v>
      </c>
      <c r="K1117" s="851">
        <v>27600</v>
      </c>
    </row>
    <row r="1118" spans="1:11" ht="14.45" customHeight="1" x14ac:dyDescent="0.2">
      <c r="A1118" s="832" t="s">
        <v>604</v>
      </c>
      <c r="B1118" s="833" t="s">
        <v>605</v>
      </c>
      <c r="C1118" s="836" t="s">
        <v>634</v>
      </c>
      <c r="D1118" s="864" t="s">
        <v>635</v>
      </c>
      <c r="E1118" s="836" t="s">
        <v>5052</v>
      </c>
      <c r="F1118" s="864" t="s">
        <v>5053</v>
      </c>
      <c r="G1118" s="836" t="s">
        <v>5440</v>
      </c>
      <c r="H1118" s="836" t="s">
        <v>5441</v>
      </c>
      <c r="I1118" s="850">
        <v>2875</v>
      </c>
      <c r="J1118" s="850">
        <v>1</v>
      </c>
      <c r="K1118" s="851">
        <v>2875</v>
      </c>
    </row>
    <row r="1119" spans="1:11" ht="14.45" customHeight="1" x14ac:dyDescent="0.2">
      <c r="A1119" s="832" t="s">
        <v>604</v>
      </c>
      <c r="B1119" s="833" t="s">
        <v>605</v>
      </c>
      <c r="C1119" s="836" t="s">
        <v>634</v>
      </c>
      <c r="D1119" s="864" t="s">
        <v>635</v>
      </c>
      <c r="E1119" s="836" t="s">
        <v>5052</v>
      </c>
      <c r="F1119" s="864" t="s">
        <v>5053</v>
      </c>
      <c r="G1119" s="836" t="s">
        <v>5442</v>
      </c>
      <c r="H1119" s="836" t="s">
        <v>5443</v>
      </c>
      <c r="I1119" s="850">
        <v>3450</v>
      </c>
      <c r="J1119" s="850">
        <v>17</v>
      </c>
      <c r="K1119" s="851">
        <v>58650</v>
      </c>
    </row>
    <row r="1120" spans="1:11" ht="14.45" customHeight="1" x14ac:dyDescent="0.2">
      <c r="A1120" s="832" t="s">
        <v>604</v>
      </c>
      <c r="B1120" s="833" t="s">
        <v>605</v>
      </c>
      <c r="C1120" s="836" t="s">
        <v>634</v>
      </c>
      <c r="D1120" s="864" t="s">
        <v>635</v>
      </c>
      <c r="E1120" s="836" t="s">
        <v>5052</v>
      </c>
      <c r="F1120" s="864" t="s">
        <v>5053</v>
      </c>
      <c r="G1120" s="836" t="s">
        <v>5444</v>
      </c>
      <c r="H1120" s="836" t="s">
        <v>5445</v>
      </c>
      <c r="I1120" s="850">
        <v>8050</v>
      </c>
      <c r="J1120" s="850">
        <v>2</v>
      </c>
      <c r="K1120" s="851">
        <v>16100</v>
      </c>
    </row>
    <row r="1121" spans="1:11" ht="14.45" customHeight="1" x14ac:dyDescent="0.2">
      <c r="A1121" s="832" t="s">
        <v>604</v>
      </c>
      <c r="B1121" s="833" t="s">
        <v>605</v>
      </c>
      <c r="C1121" s="836" t="s">
        <v>634</v>
      </c>
      <c r="D1121" s="864" t="s">
        <v>635</v>
      </c>
      <c r="E1121" s="836" t="s">
        <v>5052</v>
      </c>
      <c r="F1121" s="864" t="s">
        <v>5053</v>
      </c>
      <c r="G1121" s="836" t="s">
        <v>5446</v>
      </c>
      <c r="H1121" s="836" t="s">
        <v>5447</v>
      </c>
      <c r="I1121" s="850">
        <v>3450</v>
      </c>
      <c r="J1121" s="850">
        <v>18</v>
      </c>
      <c r="K1121" s="851">
        <v>62100</v>
      </c>
    </row>
    <row r="1122" spans="1:11" ht="14.45" customHeight="1" x14ac:dyDescent="0.2">
      <c r="A1122" s="832" t="s">
        <v>604</v>
      </c>
      <c r="B1122" s="833" t="s">
        <v>605</v>
      </c>
      <c r="C1122" s="836" t="s">
        <v>634</v>
      </c>
      <c r="D1122" s="864" t="s">
        <v>635</v>
      </c>
      <c r="E1122" s="836" t="s">
        <v>5052</v>
      </c>
      <c r="F1122" s="864" t="s">
        <v>5053</v>
      </c>
      <c r="G1122" s="836" t="s">
        <v>5448</v>
      </c>
      <c r="H1122" s="836" t="s">
        <v>5449</v>
      </c>
      <c r="I1122" s="850">
        <v>3450</v>
      </c>
      <c r="J1122" s="850">
        <v>5</v>
      </c>
      <c r="K1122" s="851">
        <v>17250</v>
      </c>
    </row>
    <row r="1123" spans="1:11" ht="14.45" customHeight="1" x14ac:dyDescent="0.2">
      <c r="A1123" s="832" t="s">
        <v>604</v>
      </c>
      <c r="B1123" s="833" t="s">
        <v>605</v>
      </c>
      <c r="C1123" s="836" t="s">
        <v>634</v>
      </c>
      <c r="D1123" s="864" t="s">
        <v>635</v>
      </c>
      <c r="E1123" s="836" t="s">
        <v>5052</v>
      </c>
      <c r="F1123" s="864" t="s">
        <v>5053</v>
      </c>
      <c r="G1123" s="836" t="s">
        <v>5450</v>
      </c>
      <c r="H1123" s="836" t="s">
        <v>5451</v>
      </c>
      <c r="I1123" s="850">
        <v>17250</v>
      </c>
      <c r="J1123" s="850">
        <v>1</v>
      </c>
      <c r="K1123" s="851">
        <v>17250</v>
      </c>
    </row>
    <row r="1124" spans="1:11" ht="14.45" customHeight="1" x14ac:dyDescent="0.2">
      <c r="A1124" s="832" t="s">
        <v>604</v>
      </c>
      <c r="B1124" s="833" t="s">
        <v>605</v>
      </c>
      <c r="C1124" s="836" t="s">
        <v>634</v>
      </c>
      <c r="D1124" s="864" t="s">
        <v>635</v>
      </c>
      <c r="E1124" s="836" t="s">
        <v>5052</v>
      </c>
      <c r="F1124" s="864" t="s">
        <v>5053</v>
      </c>
      <c r="G1124" s="836" t="s">
        <v>5452</v>
      </c>
      <c r="H1124" s="836" t="s">
        <v>5453</v>
      </c>
      <c r="I1124" s="850">
        <v>17250</v>
      </c>
      <c r="J1124" s="850">
        <v>2</v>
      </c>
      <c r="K1124" s="851">
        <v>34500</v>
      </c>
    </row>
    <row r="1125" spans="1:11" ht="14.45" customHeight="1" x14ac:dyDescent="0.2">
      <c r="A1125" s="832" t="s">
        <v>604</v>
      </c>
      <c r="B1125" s="833" t="s">
        <v>605</v>
      </c>
      <c r="C1125" s="836" t="s">
        <v>634</v>
      </c>
      <c r="D1125" s="864" t="s">
        <v>635</v>
      </c>
      <c r="E1125" s="836" t="s">
        <v>5052</v>
      </c>
      <c r="F1125" s="864" t="s">
        <v>5053</v>
      </c>
      <c r="G1125" s="836" t="s">
        <v>5454</v>
      </c>
      <c r="H1125" s="836" t="s">
        <v>5455</v>
      </c>
      <c r="I1125" s="850">
        <v>17250</v>
      </c>
      <c r="J1125" s="850">
        <v>1</v>
      </c>
      <c r="K1125" s="851">
        <v>17250</v>
      </c>
    </row>
    <row r="1126" spans="1:11" ht="14.45" customHeight="1" x14ac:dyDescent="0.2">
      <c r="A1126" s="832" t="s">
        <v>604</v>
      </c>
      <c r="B1126" s="833" t="s">
        <v>605</v>
      </c>
      <c r="C1126" s="836" t="s">
        <v>634</v>
      </c>
      <c r="D1126" s="864" t="s">
        <v>635</v>
      </c>
      <c r="E1126" s="836" t="s">
        <v>5052</v>
      </c>
      <c r="F1126" s="864" t="s">
        <v>5053</v>
      </c>
      <c r="G1126" s="836" t="s">
        <v>5456</v>
      </c>
      <c r="H1126" s="836" t="s">
        <v>5457</v>
      </c>
      <c r="I1126" s="850">
        <v>11500</v>
      </c>
      <c r="J1126" s="850">
        <v>1</v>
      </c>
      <c r="K1126" s="851">
        <v>11500</v>
      </c>
    </row>
    <row r="1127" spans="1:11" ht="14.45" customHeight="1" x14ac:dyDescent="0.2">
      <c r="A1127" s="832" t="s">
        <v>604</v>
      </c>
      <c r="B1127" s="833" t="s">
        <v>605</v>
      </c>
      <c r="C1127" s="836" t="s">
        <v>634</v>
      </c>
      <c r="D1127" s="864" t="s">
        <v>635</v>
      </c>
      <c r="E1127" s="836" t="s">
        <v>5052</v>
      </c>
      <c r="F1127" s="864" t="s">
        <v>5053</v>
      </c>
      <c r="G1127" s="836" t="s">
        <v>5458</v>
      </c>
      <c r="H1127" s="836" t="s">
        <v>5459</v>
      </c>
      <c r="I1127" s="850">
        <v>11500</v>
      </c>
      <c r="J1127" s="850">
        <v>1</v>
      </c>
      <c r="K1127" s="851">
        <v>11500</v>
      </c>
    </row>
    <row r="1128" spans="1:11" ht="14.45" customHeight="1" x14ac:dyDescent="0.2">
      <c r="A1128" s="832" t="s">
        <v>604</v>
      </c>
      <c r="B1128" s="833" t="s">
        <v>605</v>
      </c>
      <c r="C1128" s="836" t="s">
        <v>634</v>
      </c>
      <c r="D1128" s="864" t="s">
        <v>635</v>
      </c>
      <c r="E1128" s="836" t="s">
        <v>5052</v>
      </c>
      <c r="F1128" s="864" t="s">
        <v>5053</v>
      </c>
      <c r="G1128" s="836" t="s">
        <v>5460</v>
      </c>
      <c r="H1128" s="836" t="s">
        <v>5461</v>
      </c>
      <c r="I1128" s="850">
        <v>5750</v>
      </c>
      <c r="J1128" s="850">
        <v>1</v>
      </c>
      <c r="K1128" s="851">
        <v>5750</v>
      </c>
    </row>
    <row r="1129" spans="1:11" ht="14.45" customHeight="1" x14ac:dyDescent="0.2">
      <c r="A1129" s="832" t="s">
        <v>604</v>
      </c>
      <c r="B1129" s="833" t="s">
        <v>605</v>
      </c>
      <c r="C1129" s="836" t="s">
        <v>634</v>
      </c>
      <c r="D1129" s="864" t="s">
        <v>635</v>
      </c>
      <c r="E1129" s="836" t="s">
        <v>5052</v>
      </c>
      <c r="F1129" s="864" t="s">
        <v>5053</v>
      </c>
      <c r="G1129" s="836" t="s">
        <v>5462</v>
      </c>
      <c r="H1129" s="836" t="s">
        <v>5463</v>
      </c>
      <c r="I1129" s="850">
        <v>11500</v>
      </c>
      <c r="J1129" s="850">
        <v>1</v>
      </c>
      <c r="K1129" s="851">
        <v>11500</v>
      </c>
    </row>
    <row r="1130" spans="1:11" ht="14.45" customHeight="1" x14ac:dyDescent="0.2">
      <c r="A1130" s="832" t="s">
        <v>604</v>
      </c>
      <c r="B1130" s="833" t="s">
        <v>605</v>
      </c>
      <c r="C1130" s="836" t="s">
        <v>634</v>
      </c>
      <c r="D1130" s="864" t="s">
        <v>635</v>
      </c>
      <c r="E1130" s="836" t="s">
        <v>5052</v>
      </c>
      <c r="F1130" s="864" t="s">
        <v>5053</v>
      </c>
      <c r="G1130" s="836" t="s">
        <v>5464</v>
      </c>
      <c r="H1130" s="836" t="s">
        <v>5465</v>
      </c>
      <c r="I1130" s="850">
        <v>5750</v>
      </c>
      <c r="J1130" s="850">
        <v>1</v>
      </c>
      <c r="K1130" s="851">
        <v>5750</v>
      </c>
    </row>
    <row r="1131" spans="1:11" ht="14.45" customHeight="1" x14ac:dyDescent="0.2">
      <c r="A1131" s="832" t="s">
        <v>604</v>
      </c>
      <c r="B1131" s="833" t="s">
        <v>605</v>
      </c>
      <c r="C1131" s="836" t="s">
        <v>634</v>
      </c>
      <c r="D1131" s="864" t="s">
        <v>635</v>
      </c>
      <c r="E1131" s="836" t="s">
        <v>5052</v>
      </c>
      <c r="F1131" s="864" t="s">
        <v>5053</v>
      </c>
      <c r="G1131" s="836" t="s">
        <v>5466</v>
      </c>
      <c r="H1131" s="836" t="s">
        <v>5467</v>
      </c>
      <c r="I1131" s="850">
        <v>5750</v>
      </c>
      <c r="J1131" s="850">
        <v>1</v>
      </c>
      <c r="K1131" s="851">
        <v>5750</v>
      </c>
    </row>
    <row r="1132" spans="1:11" ht="14.45" customHeight="1" x14ac:dyDescent="0.2">
      <c r="A1132" s="832" t="s">
        <v>604</v>
      </c>
      <c r="B1132" s="833" t="s">
        <v>605</v>
      </c>
      <c r="C1132" s="836" t="s">
        <v>634</v>
      </c>
      <c r="D1132" s="864" t="s">
        <v>635</v>
      </c>
      <c r="E1132" s="836" t="s">
        <v>5052</v>
      </c>
      <c r="F1132" s="864" t="s">
        <v>5053</v>
      </c>
      <c r="G1132" s="836" t="s">
        <v>5468</v>
      </c>
      <c r="H1132" s="836" t="s">
        <v>5469</v>
      </c>
      <c r="I1132" s="850">
        <v>5750</v>
      </c>
      <c r="J1132" s="850">
        <v>1</v>
      </c>
      <c r="K1132" s="851">
        <v>5750</v>
      </c>
    </row>
    <row r="1133" spans="1:11" ht="14.45" customHeight="1" x14ac:dyDescent="0.2">
      <c r="A1133" s="832" t="s">
        <v>604</v>
      </c>
      <c r="B1133" s="833" t="s">
        <v>605</v>
      </c>
      <c r="C1133" s="836" t="s">
        <v>634</v>
      </c>
      <c r="D1133" s="864" t="s">
        <v>635</v>
      </c>
      <c r="E1133" s="836" t="s">
        <v>5052</v>
      </c>
      <c r="F1133" s="864" t="s">
        <v>5053</v>
      </c>
      <c r="G1133" s="836" t="s">
        <v>5470</v>
      </c>
      <c r="H1133" s="836" t="s">
        <v>5471</v>
      </c>
      <c r="I1133" s="850">
        <v>11500</v>
      </c>
      <c r="J1133" s="850">
        <v>1</v>
      </c>
      <c r="K1133" s="851">
        <v>11500</v>
      </c>
    </row>
    <row r="1134" spans="1:11" ht="14.45" customHeight="1" x14ac:dyDescent="0.2">
      <c r="A1134" s="832" t="s">
        <v>604</v>
      </c>
      <c r="B1134" s="833" t="s">
        <v>605</v>
      </c>
      <c r="C1134" s="836" t="s">
        <v>634</v>
      </c>
      <c r="D1134" s="864" t="s">
        <v>635</v>
      </c>
      <c r="E1134" s="836" t="s">
        <v>5052</v>
      </c>
      <c r="F1134" s="864" t="s">
        <v>5053</v>
      </c>
      <c r="G1134" s="836" t="s">
        <v>5472</v>
      </c>
      <c r="H1134" s="836" t="s">
        <v>5473</v>
      </c>
      <c r="I1134" s="850">
        <v>2760</v>
      </c>
      <c r="J1134" s="850">
        <v>1</v>
      </c>
      <c r="K1134" s="851">
        <v>2760</v>
      </c>
    </row>
    <row r="1135" spans="1:11" ht="14.45" customHeight="1" x14ac:dyDescent="0.2">
      <c r="A1135" s="832" t="s">
        <v>604</v>
      </c>
      <c r="B1135" s="833" t="s">
        <v>605</v>
      </c>
      <c r="C1135" s="836" t="s">
        <v>634</v>
      </c>
      <c r="D1135" s="864" t="s">
        <v>635</v>
      </c>
      <c r="E1135" s="836" t="s">
        <v>5052</v>
      </c>
      <c r="F1135" s="864" t="s">
        <v>5053</v>
      </c>
      <c r="G1135" s="836" t="s">
        <v>5474</v>
      </c>
      <c r="H1135" s="836" t="s">
        <v>5475</v>
      </c>
      <c r="I1135" s="850">
        <v>2760</v>
      </c>
      <c r="J1135" s="850">
        <v>1</v>
      </c>
      <c r="K1135" s="851">
        <v>2760</v>
      </c>
    </row>
    <row r="1136" spans="1:11" ht="14.45" customHeight="1" x14ac:dyDescent="0.2">
      <c r="A1136" s="832" t="s">
        <v>604</v>
      </c>
      <c r="B1136" s="833" t="s">
        <v>605</v>
      </c>
      <c r="C1136" s="836" t="s">
        <v>634</v>
      </c>
      <c r="D1136" s="864" t="s">
        <v>635</v>
      </c>
      <c r="E1136" s="836" t="s">
        <v>5052</v>
      </c>
      <c r="F1136" s="864" t="s">
        <v>5053</v>
      </c>
      <c r="G1136" s="836" t="s">
        <v>5476</v>
      </c>
      <c r="H1136" s="836" t="s">
        <v>5477</v>
      </c>
      <c r="I1136" s="850">
        <v>11500</v>
      </c>
      <c r="J1136" s="850">
        <v>1</v>
      </c>
      <c r="K1136" s="851">
        <v>11500</v>
      </c>
    </row>
    <row r="1137" spans="1:11" ht="14.45" customHeight="1" x14ac:dyDescent="0.2">
      <c r="A1137" s="832" t="s">
        <v>604</v>
      </c>
      <c r="B1137" s="833" t="s">
        <v>605</v>
      </c>
      <c r="C1137" s="836" t="s">
        <v>634</v>
      </c>
      <c r="D1137" s="864" t="s">
        <v>635</v>
      </c>
      <c r="E1137" s="836" t="s">
        <v>5052</v>
      </c>
      <c r="F1137" s="864" t="s">
        <v>5053</v>
      </c>
      <c r="G1137" s="836" t="s">
        <v>5478</v>
      </c>
      <c r="H1137" s="836" t="s">
        <v>5479</v>
      </c>
      <c r="I1137" s="850">
        <v>11500</v>
      </c>
      <c r="J1137" s="850">
        <v>2</v>
      </c>
      <c r="K1137" s="851">
        <v>23000</v>
      </c>
    </row>
    <row r="1138" spans="1:11" ht="14.45" customHeight="1" x14ac:dyDescent="0.2">
      <c r="A1138" s="832" t="s">
        <v>604</v>
      </c>
      <c r="B1138" s="833" t="s">
        <v>605</v>
      </c>
      <c r="C1138" s="836" t="s">
        <v>634</v>
      </c>
      <c r="D1138" s="864" t="s">
        <v>635</v>
      </c>
      <c r="E1138" s="836" t="s">
        <v>5052</v>
      </c>
      <c r="F1138" s="864" t="s">
        <v>5053</v>
      </c>
      <c r="G1138" s="836" t="s">
        <v>5480</v>
      </c>
      <c r="H1138" s="836" t="s">
        <v>5481</v>
      </c>
      <c r="I1138" s="850">
        <v>11500</v>
      </c>
      <c r="J1138" s="850">
        <v>2</v>
      </c>
      <c r="K1138" s="851">
        <v>23000</v>
      </c>
    </row>
    <row r="1139" spans="1:11" ht="14.45" customHeight="1" x14ac:dyDescent="0.2">
      <c r="A1139" s="832" t="s">
        <v>604</v>
      </c>
      <c r="B1139" s="833" t="s">
        <v>605</v>
      </c>
      <c r="C1139" s="836" t="s">
        <v>634</v>
      </c>
      <c r="D1139" s="864" t="s">
        <v>635</v>
      </c>
      <c r="E1139" s="836" t="s">
        <v>5052</v>
      </c>
      <c r="F1139" s="864" t="s">
        <v>5053</v>
      </c>
      <c r="G1139" s="836" t="s">
        <v>5482</v>
      </c>
      <c r="H1139" s="836" t="s">
        <v>5483</v>
      </c>
      <c r="I1139" s="850">
        <v>11500</v>
      </c>
      <c r="J1139" s="850">
        <v>5</v>
      </c>
      <c r="K1139" s="851">
        <v>57500</v>
      </c>
    </row>
    <row r="1140" spans="1:11" ht="14.45" customHeight="1" x14ac:dyDescent="0.2">
      <c r="A1140" s="832" t="s">
        <v>604</v>
      </c>
      <c r="B1140" s="833" t="s">
        <v>605</v>
      </c>
      <c r="C1140" s="836" t="s">
        <v>634</v>
      </c>
      <c r="D1140" s="864" t="s">
        <v>635</v>
      </c>
      <c r="E1140" s="836" t="s">
        <v>5052</v>
      </c>
      <c r="F1140" s="864" t="s">
        <v>5053</v>
      </c>
      <c r="G1140" s="836" t="s">
        <v>5484</v>
      </c>
      <c r="H1140" s="836" t="s">
        <v>5485</v>
      </c>
      <c r="I1140" s="850">
        <v>11500</v>
      </c>
      <c r="J1140" s="850">
        <v>1</v>
      </c>
      <c r="K1140" s="851">
        <v>11500</v>
      </c>
    </row>
    <row r="1141" spans="1:11" ht="14.45" customHeight="1" x14ac:dyDescent="0.2">
      <c r="A1141" s="832" t="s">
        <v>604</v>
      </c>
      <c r="B1141" s="833" t="s">
        <v>605</v>
      </c>
      <c r="C1141" s="836" t="s">
        <v>634</v>
      </c>
      <c r="D1141" s="864" t="s">
        <v>635</v>
      </c>
      <c r="E1141" s="836" t="s">
        <v>5052</v>
      </c>
      <c r="F1141" s="864" t="s">
        <v>5053</v>
      </c>
      <c r="G1141" s="836" t="s">
        <v>5486</v>
      </c>
      <c r="H1141" s="836" t="s">
        <v>5487</v>
      </c>
      <c r="I1141" s="850">
        <v>5750</v>
      </c>
      <c r="J1141" s="850">
        <v>1</v>
      </c>
      <c r="K1141" s="851">
        <v>5750</v>
      </c>
    </row>
    <row r="1142" spans="1:11" ht="14.45" customHeight="1" x14ac:dyDescent="0.2">
      <c r="A1142" s="832" t="s">
        <v>604</v>
      </c>
      <c r="B1142" s="833" t="s">
        <v>605</v>
      </c>
      <c r="C1142" s="836" t="s">
        <v>634</v>
      </c>
      <c r="D1142" s="864" t="s">
        <v>635</v>
      </c>
      <c r="E1142" s="836" t="s">
        <v>5052</v>
      </c>
      <c r="F1142" s="864" t="s">
        <v>5053</v>
      </c>
      <c r="G1142" s="836" t="s">
        <v>5488</v>
      </c>
      <c r="H1142" s="836" t="s">
        <v>5489</v>
      </c>
      <c r="I1142" s="850">
        <v>5750</v>
      </c>
      <c r="J1142" s="850">
        <v>4</v>
      </c>
      <c r="K1142" s="851">
        <v>23000</v>
      </c>
    </row>
    <row r="1143" spans="1:11" ht="14.45" customHeight="1" x14ac:dyDescent="0.2">
      <c r="A1143" s="832" t="s">
        <v>604</v>
      </c>
      <c r="B1143" s="833" t="s">
        <v>605</v>
      </c>
      <c r="C1143" s="836" t="s">
        <v>634</v>
      </c>
      <c r="D1143" s="864" t="s">
        <v>635</v>
      </c>
      <c r="E1143" s="836" t="s">
        <v>5052</v>
      </c>
      <c r="F1143" s="864" t="s">
        <v>5053</v>
      </c>
      <c r="G1143" s="836" t="s">
        <v>5490</v>
      </c>
      <c r="H1143" s="836" t="s">
        <v>5491</v>
      </c>
      <c r="I1143" s="850">
        <v>5750</v>
      </c>
      <c r="J1143" s="850">
        <v>1</v>
      </c>
      <c r="K1143" s="851">
        <v>5750</v>
      </c>
    </row>
    <row r="1144" spans="1:11" ht="14.45" customHeight="1" x14ac:dyDescent="0.2">
      <c r="A1144" s="832" t="s">
        <v>604</v>
      </c>
      <c r="B1144" s="833" t="s">
        <v>605</v>
      </c>
      <c r="C1144" s="836" t="s">
        <v>634</v>
      </c>
      <c r="D1144" s="864" t="s">
        <v>635</v>
      </c>
      <c r="E1144" s="836" t="s">
        <v>5052</v>
      </c>
      <c r="F1144" s="864" t="s">
        <v>5053</v>
      </c>
      <c r="G1144" s="836" t="s">
        <v>5492</v>
      </c>
      <c r="H1144" s="836" t="s">
        <v>5493</v>
      </c>
      <c r="I1144" s="850">
        <v>5750</v>
      </c>
      <c r="J1144" s="850">
        <v>5</v>
      </c>
      <c r="K1144" s="851">
        <v>28750</v>
      </c>
    </row>
    <row r="1145" spans="1:11" ht="14.45" customHeight="1" x14ac:dyDescent="0.2">
      <c r="A1145" s="832" t="s">
        <v>604</v>
      </c>
      <c r="B1145" s="833" t="s">
        <v>605</v>
      </c>
      <c r="C1145" s="836" t="s">
        <v>634</v>
      </c>
      <c r="D1145" s="864" t="s">
        <v>635</v>
      </c>
      <c r="E1145" s="836" t="s">
        <v>5052</v>
      </c>
      <c r="F1145" s="864" t="s">
        <v>5053</v>
      </c>
      <c r="G1145" s="836" t="s">
        <v>5494</v>
      </c>
      <c r="H1145" s="836" t="s">
        <v>5495</v>
      </c>
      <c r="I1145" s="850">
        <v>5750</v>
      </c>
      <c r="J1145" s="850">
        <v>1</v>
      </c>
      <c r="K1145" s="851">
        <v>5750</v>
      </c>
    </row>
    <row r="1146" spans="1:11" ht="14.45" customHeight="1" x14ac:dyDescent="0.2">
      <c r="A1146" s="832" t="s">
        <v>604</v>
      </c>
      <c r="B1146" s="833" t="s">
        <v>605</v>
      </c>
      <c r="C1146" s="836" t="s">
        <v>634</v>
      </c>
      <c r="D1146" s="864" t="s">
        <v>635</v>
      </c>
      <c r="E1146" s="836" t="s">
        <v>5052</v>
      </c>
      <c r="F1146" s="864" t="s">
        <v>5053</v>
      </c>
      <c r="G1146" s="836" t="s">
        <v>5496</v>
      </c>
      <c r="H1146" s="836" t="s">
        <v>5497</v>
      </c>
      <c r="I1146" s="850">
        <v>5750</v>
      </c>
      <c r="J1146" s="850">
        <v>1</v>
      </c>
      <c r="K1146" s="851">
        <v>5750</v>
      </c>
    </row>
    <row r="1147" spans="1:11" ht="14.45" customHeight="1" x14ac:dyDescent="0.2">
      <c r="A1147" s="832" t="s">
        <v>604</v>
      </c>
      <c r="B1147" s="833" t="s">
        <v>605</v>
      </c>
      <c r="C1147" s="836" t="s">
        <v>634</v>
      </c>
      <c r="D1147" s="864" t="s">
        <v>635</v>
      </c>
      <c r="E1147" s="836" t="s">
        <v>5052</v>
      </c>
      <c r="F1147" s="864" t="s">
        <v>5053</v>
      </c>
      <c r="G1147" s="836" t="s">
        <v>5498</v>
      </c>
      <c r="H1147" s="836" t="s">
        <v>5499</v>
      </c>
      <c r="I1147" s="850">
        <v>5750</v>
      </c>
      <c r="J1147" s="850">
        <v>5</v>
      </c>
      <c r="K1147" s="851">
        <v>28750</v>
      </c>
    </row>
    <row r="1148" spans="1:11" ht="14.45" customHeight="1" x14ac:dyDescent="0.2">
      <c r="A1148" s="832" t="s">
        <v>604</v>
      </c>
      <c r="B1148" s="833" t="s">
        <v>605</v>
      </c>
      <c r="C1148" s="836" t="s">
        <v>634</v>
      </c>
      <c r="D1148" s="864" t="s">
        <v>635</v>
      </c>
      <c r="E1148" s="836" t="s">
        <v>5052</v>
      </c>
      <c r="F1148" s="864" t="s">
        <v>5053</v>
      </c>
      <c r="G1148" s="836" t="s">
        <v>5500</v>
      </c>
      <c r="H1148" s="836" t="s">
        <v>5501</v>
      </c>
      <c r="I1148" s="850">
        <v>5750</v>
      </c>
      <c r="J1148" s="850">
        <v>1</v>
      </c>
      <c r="K1148" s="851">
        <v>5750</v>
      </c>
    </row>
    <row r="1149" spans="1:11" ht="14.45" customHeight="1" x14ac:dyDescent="0.2">
      <c r="A1149" s="832" t="s">
        <v>604</v>
      </c>
      <c r="B1149" s="833" t="s">
        <v>605</v>
      </c>
      <c r="C1149" s="836" t="s">
        <v>634</v>
      </c>
      <c r="D1149" s="864" t="s">
        <v>635</v>
      </c>
      <c r="E1149" s="836" t="s">
        <v>5052</v>
      </c>
      <c r="F1149" s="864" t="s">
        <v>5053</v>
      </c>
      <c r="G1149" s="836" t="s">
        <v>5502</v>
      </c>
      <c r="H1149" s="836" t="s">
        <v>5503</v>
      </c>
      <c r="I1149" s="850">
        <v>5750</v>
      </c>
      <c r="J1149" s="850">
        <v>2</v>
      </c>
      <c r="K1149" s="851">
        <v>11500</v>
      </c>
    </row>
    <row r="1150" spans="1:11" ht="14.45" customHeight="1" x14ac:dyDescent="0.2">
      <c r="A1150" s="832" t="s">
        <v>604</v>
      </c>
      <c r="B1150" s="833" t="s">
        <v>605</v>
      </c>
      <c r="C1150" s="836" t="s">
        <v>634</v>
      </c>
      <c r="D1150" s="864" t="s">
        <v>635</v>
      </c>
      <c r="E1150" s="836" t="s">
        <v>5052</v>
      </c>
      <c r="F1150" s="864" t="s">
        <v>5053</v>
      </c>
      <c r="G1150" s="836" t="s">
        <v>5504</v>
      </c>
      <c r="H1150" s="836" t="s">
        <v>5505</v>
      </c>
      <c r="I1150" s="850">
        <v>5750</v>
      </c>
      <c r="J1150" s="850">
        <v>1</v>
      </c>
      <c r="K1150" s="851">
        <v>5750</v>
      </c>
    </row>
    <row r="1151" spans="1:11" ht="14.45" customHeight="1" x14ac:dyDescent="0.2">
      <c r="A1151" s="832" t="s">
        <v>604</v>
      </c>
      <c r="B1151" s="833" t="s">
        <v>605</v>
      </c>
      <c r="C1151" s="836" t="s">
        <v>634</v>
      </c>
      <c r="D1151" s="864" t="s">
        <v>635</v>
      </c>
      <c r="E1151" s="836" t="s">
        <v>5052</v>
      </c>
      <c r="F1151" s="864" t="s">
        <v>5053</v>
      </c>
      <c r="G1151" s="836" t="s">
        <v>5506</v>
      </c>
      <c r="H1151" s="836" t="s">
        <v>5507</v>
      </c>
      <c r="I1151" s="850">
        <v>4600</v>
      </c>
      <c r="J1151" s="850">
        <v>1</v>
      </c>
      <c r="K1151" s="851">
        <v>4600</v>
      </c>
    </row>
    <row r="1152" spans="1:11" ht="14.45" customHeight="1" x14ac:dyDescent="0.2">
      <c r="A1152" s="832" t="s">
        <v>604</v>
      </c>
      <c r="B1152" s="833" t="s">
        <v>605</v>
      </c>
      <c r="C1152" s="836" t="s">
        <v>634</v>
      </c>
      <c r="D1152" s="864" t="s">
        <v>635</v>
      </c>
      <c r="E1152" s="836" t="s">
        <v>5052</v>
      </c>
      <c r="F1152" s="864" t="s">
        <v>5053</v>
      </c>
      <c r="G1152" s="836" t="s">
        <v>5508</v>
      </c>
      <c r="H1152" s="836" t="s">
        <v>5509</v>
      </c>
      <c r="I1152" s="850">
        <v>4025</v>
      </c>
      <c r="J1152" s="850">
        <v>1</v>
      </c>
      <c r="K1152" s="851">
        <v>4025</v>
      </c>
    </row>
    <row r="1153" spans="1:11" ht="14.45" customHeight="1" x14ac:dyDescent="0.2">
      <c r="A1153" s="832" t="s">
        <v>604</v>
      </c>
      <c r="B1153" s="833" t="s">
        <v>605</v>
      </c>
      <c r="C1153" s="836" t="s">
        <v>634</v>
      </c>
      <c r="D1153" s="864" t="s">
        <v>635</v>
      </c>
      <c r="E1153" s="836" t="s">
        <v>5052</v>
      </c>
      <c r="F1153" s="864" t="s">
        <v>5053</v>
      </c>
      <c r="G1153" s="836" t="s">
        <v>5510</v>
      </c>
      <c r="H1153" s="836" t="s">
        <v>5511</v>
      </c>
      <c r="I1153" s="850">
        <v>4025</v>
      </c>
      <c r="J1153" s="850">
        <v>2</v>
      </c>
      <c r="K1153" s="851">
        <v>8050</v>
      </c>
    </row>
    <row r="1154" spans="1:11" ht="14.45" customHeight="1" x14ac:dyDescent="0.2">
      <c r="A1154" s="832" t="s">
        <v>604</v>
      </c>
      <c r="B1154" s="833" t="s">
        <v>605</v>
      </c>
      <c r="C1154" s="836" t="s">
        <v>634</v>
      </c>
      <c r="D1154" s="864" t="s">
        <v>635</v>
      </c>
      <c r="E1154" s="836" t="s">
        <v>5052</v>
      </c>
      <c r="F1154" s="864" t="s">
        <v>5053</v>
      </c>
      <c r="G1154" s="836" t="s">
        <v>5512</v>
      </c>
      <c r="H1154" s="836" t="s">
        <v>5513</v>
      </c>
      <c r="I1154" s="850">
        <v>3450</v>
      </c>
      <c r="J1154" s="850">
        <v>1</v>
      </c>
      <c r="K1154" s="851">
        <v>3450</v>
      </c>
    </row>
    <row r="1155" spans="1:11" ht="14.45" customHeight="1" x14ac:dyDescent="0.2">
      <c r="A1155" s="832" t="s">
        <v>604</v>
      </c>
      <c r="B1155" s="833" t="s">
        <v>605</v>
      </c>
      <c r="C1155" s="836" t="s">
        <v>634</v>
      </c>
      <c r="D1155" s="864" t="s">
        <v>635</v>
      </c>
      <c r="E1155" s="836" t="s">
        <v>5052</v>
      </c>
      <c r="F1155" s="864" t="s">
        <v>5053</v>
      </c>
      <c r="G1155" s="836" t="s">
        <v>5514</v>
      </c>
      <c r="H1155" s="836" t="s">
        <v>5515</v>
      </c>
      <c r="I1155" s="850">
        <v>3450</v>
      </c>
      <c r="J1155" s="850">
        <v>1</v>
      </c>
      <c r="K1155" s="851">
        <v>3450</v>
      </c>
    </row>
    <row r="1156" spans="1:11" ht="14.45" customHeight="1" x14ac:dyDescent="0.2">
      <c r="A1156" s="832" t="s">
        <v>604</v>
      </c>
      <c r="B1156" s="833" t="s">
        <v>605</v>
      </c>
      <c r="C1156" s="836" t="s">
        <v>634</v>
      </c>
      <c r="D1156" s="864" t="s">
        <v>635</v>
      </c>
      <c r="E1156" s="836" t="s">
        <v>5052</v>
      </c>
      <c r="F1156" s="864" t="s">
        <v>5053</v>
      </c>
      <c r="G1156" s="836" t="s">
        <v>5516</v>
      </c>
      <c r="H1156" s="836" t="s">
        <v>5517</v>
      </c>
      <c r="I1156" s="850">
        <v>18285</v>
      </c>
      <c r="J1156" s="850">
        <v>1</v>
      </c>
      <c r="K1156" s="851">
        <v>18285</v>
      </c>
    </row>
    <row r="1157" spans="1:11" ht="14.45" customHeight="1" x14ac:dyDescent="0.2">
      <c r="A1157" s="832" t="s">
        <v>604</v>
      </c>
      <c r="B1157" s="833" t="s">
        <v>605</v>
      </c>
      <c r="C1157" s="836" t="s">
        <v>634</v>
      </c>
      <c r="D1157" s="864" t="s">
        <v>635</v>
      </c>
      <c r="E1157" s="836" t="s">
        <v>5052</v>
      </c>
      <c r="F1157" s="864" t="s">
        <v>5053</v>
      </c>
      <c r="G1157" s="836" t="s">
        <v>5518</v>
      </c>
      <c r="H1157" s="836" t="s">
        <v>5519</v>
      </c>
      <c r="I1157" s="850">
        <v>31406.5</v>
      </c>
      <c r="J1157" s="850">
        <v>1</v>
      </c>
      <c r="K1157" s="851">
        <v>31406.5</v>
      </c>
    </row>
    <row r="1158" spans="1:11" ht="14.45" customHeight="1" x14ac:dyDescent="0.2">
      <c r="A1158" s="832" t="s">
        <v>604</v>
      </c>
      <c r="B1158" s="833" t="s">
        <v>605</v>
      </c>
      <c r="C1158" s="836" t="s">
        <v>634</v>
      </c>
      <c r="D1158" s="864" t="s">
        <v>635</v>
      </c>
      <c r="E1158" s="836" t="s">
        <v>5052</v>
      </c>
      <c r="F1158" s="864" t="s">
        <v>5053</v>
      </c>
      <c r="G1158" s="836" t="s">
        <v>5520</v>
      </c>
      <c r="H1158" s="836" t="s">
        <v>5521</v>
      </c>
      <c r="I1158" s="850">
        <v>31406.5</v>
      </c>
      <c r="J1158" s="850">
        <v>1</v>
      </c>
      <c r="K1158" s="851">
        <v>31406.5</v>
      </c>
    </row>
    <row r="1159" spans="1:11" ht="14.45" customHeight="1" x14ac:dyDescent="0.2">
      <c r="A1159" s="832" t="s">
        <v>604</v>
      </c>
      <c r="B1159" s="833" t="s">
        <v>605</v>
      </c>
      <c r="C1159" s="836" t="s">
        <v>634</v>
      </c>
      <c r="D1159" s="864" t="s">
        <v>635</v>
      </c>
      <c r="E1159" s="836" t="s">
        <v>5052</v>
      </c>
      <c r="F1159" s="864" t="s">
        <v>5053</v>
      </c>
      <c r="G1159" s="836" t="s">
        <v>5522</v>
      </c>
      <c r="H1159" s="836" t="s">
        <v>5523</v>
      </c>
      <c r="I1159" s="850">
        <v>31.409999847412109</v>
      </c>
      <c r="J1159" s="850">
        <v>1</v>
      </c>
      <c r="K1159" s="851">
        <v>31.409999847412109</v>
      </c>
    </row>
    <row r="1160" spans="1:11" ht="14.45" customHeight="1" x14ac:dyDescent="0.2">
      <c r="A1160" s="832" t="s">
        <v>604</v>
      </c>
      <c r="B1160" s="833" t="s">
        <v>605</v>
      </c>
      <c r="C1160" s="836" t="s">
        <v>634</v>
      </c>
      <c r="D1160" s="864" t="s">
        <v>635</v>
      </c>
      <c r="E1160" s="836" t="s">
        <v>5052</v>
      </c>
      <c r="F1160" s="864" t="s">
        <v>5053</v>
      </c>
      <c r="G1160" s="836" t="s">
        <v>5524</v>
      </c>
      <c r="H1160" s="836" t="s">
        <v>5525</v>
      </c>
      <c r="I1160" s="850">
        <v>8855</v>
      </c>
      <c r="J1160" s="850">
        <v>3</v>
      </c>
      <c r="K1160" s="851">
        <v>26565</v>
      </c>
    </row>
    <row r="1161" spans="1:11" ht="14.45" customHeight="1" x14ac:dyDescent="0.2">
      <c r="A1161" s="832" t="s">
        <v>604</v>
      </c>
      <c r="B1161" s="833" t="s">
        <v>605</v>
      </c>
      <c r="C1161" s="836" t="s">
        <v>634</v>
      </c>
      <c r="D1161" s="864" t="s">
        <v>635</v>
      </c>
      <c r="E1161" s="836" t="s">
        <v>5052</v>
      </c>
      <c r="F1161" s="864" t="s">
        <v>5053</v>
      </c>
      <c r="G1161" s="836" t="s">
        <v>5526</v>
      </c>
      <c r="H1161" s="836" t="s">
        <v>5527</v>
      </c>
      <c r="I1161" s="850">
        <v>8855</v>
      </c>
      <c r="J1161" s="850">
        <v>3</v>
      </c>
      <c r="K1161" s="851">
        <v>26565</v>
      </c>
    </row>
    <row r="1162" spans="1:11" ht="14.45" customHeight="1" x14ac:dyDescent="0.2">
      <c r="A1162" s="832" t="s">
        <v>604</v>
      </c>
      <c r="B1162" s="833" t="s">
        <v>605</v>
      </c>
      <c r="C1162" s="836" t="s">
        <v>634</v>
      </c>
      <c r="D1162" s="864" t="s">
        <v>635</v>
      </c>
      <c r="E1162" s="836" t="s">
        <v>5052</v>
      </c>
      <c r="F1162" s="864" t="s">
        <v>5053</v>
      </c>
      <c r="G1162" s="836" t="s">
        <v>5528</v>
      </c>
      <c r="H1162" s="836" t="s">
        <v>5529</v>
      </c>
      <c r="I1162" s="850">
        <v>8855</v>
      </c>
      <c r="J1162" s="850">
        <v>1</v>
      </c>
      <c r="K1162" s="851">
        <v>8855</v>
      </c>
    </row>
    <row r="1163" spans="1:11" ht="14.45" customHeight="1" x14ac:dyDescent="0.2">
      <c r="A1163" s="832" t="s">
        <v>604</v>
      </c>
      <c r="B1163" s="833" t="s">
        <v>605</v>
      </c>
      <c r="C1163" s="836" t="s">
        <v>634</v>
      </c>
      <c r="D1163" s="864" t="s">
        <v>635</v>
      </c>
      <c r="E1163" s="836" t="s">
        <v>5052</v>
      </c>
      <c r="F1163" s="864" t="s">
        <v>5053</v>
      </c>
      <c r="G1163" s="836" t="s">
        <v>5530</v>
      </c>
      <c r="H1163" s="836" t="s">
        <v>5531</v>
      </c>
      <c r="I1163" s="850">
        <v>4600</v>
      </c>
      <c r="J1163" s="850">
        <v>1</v>
      </c>
      <c r="K1163" s="851">
        <v>4600</v>
      </c>
    </row>
    <row r="1164" spans="1:11" ht="14.45" customHeight="1" x14ac:dyDescent="0.2">
      <c r="A1164" s="832" t="s">
        <v>604</v>
      </c>
      <c r="B1164" s="833" t="s">
        <v>605</v>
      </c>
      <c r="C1164" s="836" t="s">
        <v>634</v>
      </c>
      <c r="D1164" s="864" t="s">
        <v>635</v>
      </c>
      <c r="E1164" s="836" t="s">
        <v>5052</v>
      </c>
      <c r="F1164" s="864" t="s">
        <v>5053</v>
      </c>
      <c r="G1164" s="836" t="s">
        <v>5532</v>
      </c>
      <c r="H1164" s="836" t="s">
        <v>5533</v>
      </c>
      <c r="I1164" s="850">
        <v>16675</v>
      </c>
      <c r="J1164" s="850">
        <v>1</v>
      </c>
      <c r="K1164" s="851">
        <v>16675</v>
      </c>
    </row>
    <row r="1165" spans="1:11" ht="14.45" customHeight="1" x14ac:dyDescent="0.2">
      <c r="A1165" s="832" t="s">
        <v>604</v>
      </c>
      <c r="B1165" s="833" t="s">
        <v>605</v>
      </c>
      <c r="C1165" s="836" t="s">
        <v>634</v>
      </c>
      <c r="D1165" s="864" t="s">
        <v>635</v>
      </c>
      <c r="E1165" s="836" t="s">
        <v>5052</v>
      </c>
      <c r="F1165" s="864" t="s">
        <v>5053</v>
      </c>
      <c r="G1165" s="836" t="s">
        <v>5534</v>
      </c>
      <c r="H1165" s="836" t="s">
        <v>5535</v>
      </c>
      <c r="I1165" s="850">
        <v>3220</v>
      </c>
      <c r="J1165" s="850">
        <v>1</v>
      </c>
      <c r="K1165" s="851">
        <v>3220</v>
      </c>
    </row>
    <row r="1166" spans="1:11" ht="14.45" customHeight="1" x14ac:dyDescent="0.2">
      <c r="A1166" s="832" t="s">
        <v>604</v>
      </c>
      <c r="B1166" s="833" t="s">
        <v>605</v>
      </c>
      <c r="C1166" s="836" t="s">
        <v>634</v>
      </c>
      <c r="D1166" s="864" t="s">
        <v>635</v>
      </c>
      <c r="E1166" s="836" t="s">
        <v>5052</v>
      </c>
      <c r="F1166" s="864" t="s">
        <v>5053</v>
      </c>
      <c r="G1166" s="836" t="s">
        <v>5536</v>
      </c>
      <c r="H1166" s="836" t="s">
        <v>5537</v>
      </c>
      <c r="I1166" s="850">
        <v>5520</v>
      </c>
      <c r="J1166" s="850">
        <v>1</v>
      </c>
      <c r="K1166" s="851">
        <v>5520</v>
      </c>
    </row>
    <row r="1167" spans="1:11" ht="14.45" customHeight="1" x14ac:dyDescent="0.2">
      <c r="A1167" s="832" t="s">
        <v>604</v>
      </c>
      <c r="B1167" s="833" t="s">
        <v>605</v>
      </c>
      <c r="C1167" s="836" t="s">
        <v>634</v>
      </c>
      <c r="D1167" s="864" t="s">
        <v>635</v>
      </c>
      <c r="E1167" s="836" t="s">
        <v>5052</v>
      </c>
      <c r="F1167" s="864" t="s">
        <v>5053</v>
      </c>
      <c r="G1167" s="836" t="s">
        <v>5538</v>
      </c>
      <c r="H1167" s="836" t="s">
        <v>5539</v>
      </c>
      <c r="I1167" s="850">
        <v>3220</v>
      </c>
      <c r="J1167" s="850">
        <v>1</v>
      </c>
      <c r="K1167" s="851">
        <v>3220</v>
      </c>
    </row>
    <row r="1168" spans="1:11" ht="14.45" customHeight="1" x14ac:dyDescent="0.2">
      <c r="A1168" s="832" t="s">
        <v>604</v>
      </c>
      <c r="B1168" s="833" t="s">
        <v>605</v>
      </c>
      <c r="C1168" s="836" t="s">
        <v>634</v>
      </c>
      <c r="D1168" s="864" t="s">
        <v>635</v>
      </c>
      <c r="E1168" s="836" t="s">
        <v>5052</v>
      </c>
      <c r="F1168" s="864" t="s">
        <v>5053</v>
      </c>
      <c r="G1168" s="836" t="s">
        <v>5540</v>
      </c>
      <c r="H1168" s="836" t="s">
        <v>5541</v>
      </c>
      <c r="I1168" s="850">
        <v>3220</v>
      </c>
      <c r="J1168" s="850">
        <v>1</v>
      </c>
      <c r="K1168" s="851">
        <v>3220</v>
      </c>
    </row>
    <row r="1169" spans="1:11" ht="14.45" customHeight="1" x14ac:dyDescent="0.2">
      <c r="A1169" s="832" t="s">
        <v>604</v>
      </c>
      <c r="B1169" s="833" t="s">
        <v>605</v>
      </c>
      <c r="C1169" s="836" t="s">
        <v>634</v>
      </c>
      <c r="D1169" s="864" t="s">
        <v>635</v>
      </c>
      <c r="E1169" s="836" t="s">
        <v>5052</v>
      </c>
      <c r="F1169" s="864" t="s">
        <v>5053</v>
      </c>
      <c r="G1169" s="836" t="s">
        <v>5542</v>
      </c>
      <c r="H1169" s="836" t="s">
        <v>5543</v>
      </c>
      <c r="I1169" s="850">
        <v>3220</v>
      </c>
      <c r="J1169" s="850">
        <v>1</v>
      </c>
      <c r="K1169" s="851">
        <v>3220</v>
      </c>
    </row>
    <row r="1170" spans="1:11" ht="14.45" customHeight="1" x14ac:dyDescent="0.2">
      <c r="A1170" s="832" t="s">
        <v>604</v>
      </c>
      <c r="B1170" s="833" t="s">
        <v>605</v>
      </c>
      <c r="C1170" s="836" t="s">
        <v>634</v>
      </c>
      <c r="D1170" s="864" t="s">
        <v>635</v>
      </c>
      <c r="E1170" s="836" t="s">
        <v>5052</v>
      </c>
      <c r="F1170" s="864" t="s">
        <v>5053</v>
      </c>
      <c r="G1170" s="836" t="s">
        <v>5544</v>
      </c>
      <c r="H1170" s="836" t="s">
        <v>5545</v>
      </c>
      <c r="I1170" s="850">
        <v>3220</v>
      </c>
      <c r="J1170" s="850">
        <v>1</v>
      </c>
      <c r="K1170" s="851">
        <v>3220</v>
      </c>
    </row>
    <row r="1171" spans="1:11" ht="14.45" customHeight="1" x14ac:dyDescent="0.2">
      <c r="A1171" s="832" t="s">
        <v>604</v>
      </c>
      <c r="B1171" s="833" t="s">
        <v>605</v>
      </c>
      <c r="C1171" s="836" t="s">
        <v>634</v>
      </c>
      <c r="D1171" s="864" t="s">
        <v>635</v>
      </c>
      <c r="E1171" s="836" t="s">
        <v>5052</v>
      </c>
      <c r="F1171" s="864" t="s">
        <v>5053</v>
      </c>
      <c r="G1171" s="836" t="s">
        <v>5546</v>
      </c>
      <c r="H1171" s="836" t="s">
        <v>5547</v>
      </c>
      <c r="I1171" s="850">
        <v>3220</v>
      </c>
      <c r="J1171" s="850">
        <v>1</v>
      </c>
      <c r="K1171" s="851">
        <v>3220</v>
      </c>
    </row>
    <row r="1172" spans="1:11" ht="14.45" customHeight="1" x14ac:dyDescent="0.2">
      <c r="A1172" s="832" t="s">
        <v>604</v>
      </c>
      <c r="B1172" s="833" t="s">
        <v>605</v>
      </c>
      <c r="C1172" s="836" t="s">
        <v>634</v>
      </c>
      <c r="D1172" s="864" t="s">
        <v>635</v>
      </c>
      <c r="E1172" s="836" t="s">
        <v>5052</v>
      </c>
      <c r="F1172" s="864" t="s">
        <v>5053</v>
      </c>
      <c r="G1172" s="836" t="s">
        <v>5548</v>
      </c>
      <c r="H1172" s="836" t="s">
        <v>5549</v>
      </c>
      <c r="I1172" s="850">
        <v>3220</v>
      </c>
      <c r="J1172" s="850">
        <v>1</v>
      </c>
      <c r="K1172" s="851">
        <v>3220</v>
      </c>
    </row>
    <row r="1173" spans="1:11" ht="14.45" customHeight="1" x14ac:dyDescent="0.2">
      <c r="A1173" s="832" t="s">
        <v>604</v>
      </c>
      <c r="B1173" s="833" t="s">
        <v>605</v>
      </c>
      <c r="C1173" s="836" t="s">
        <v>634</v>
      </c>
      <c r="D1173" s="864" t="s">
        <v>635</v>
      </c>
      <c r="E1173" s="836" t="s">
        <v>5052</v>
      </c>
      <c r="F1173" s="864" t="s">
        <v>5053</v>
      </c>
      <c r="G1173" s="836" t="s">
        <v>5084</v>
      </c>
      <c r="H1173" s="836" t="s">
        <v>5550</v>
      </c>
      <c r="I1173" s="850">
        <v>6840</v>
      </c>
      <c r="J1173" s="850">
        <v>1</v>
      </c>
      <c r="K1173" s="851">
        <v>6840</v>
      </c>
    </row>
    <row r="1174" spans="1:11" ht="14.45" customHeight="1" x14ac:dyDescent="0.2">
      <c r="A1174" s="832" t="s">
        <v>604</v>
      </c>
      <c r="B1174" s="833" t="s">
        <v>605</v>
      </c>
      <c r="C1174" s="836" t="s">
        <v>634</v>
      </c>
      <c r="D1174" s="864" t="s">
        <v>635</v>
      </c>
      <c r="E1174" s="836" t="s">
        <v>5052</v>
      </c>
      <c r="F1174" s="864" t="s">
        <v>5053</v>
      </c>
      <c r="G1174" s="836" t="s">
        <v>5086</v>
      </c>
      <c r="H1174" s="836" t="s">
        <v>5551</v>
      </c>
      <c r="I1174" s="850">
        <v>6840</v>
      </c>
      <c r="J1174" s="850">
        <v>1</v>
      </c>
      <c r="K1174" s="851">
        <v>6840</v>
      </c>
    </row>
    <row r="1175" spans="1:11" ht="14.45" customHeight="1" x14ac:dyDescent="0.2">
      <c r="A1175" s="832" t="s">
        <v>604</v>
      </c>
      <c r="B1175" s="833" t="s">
        <v>605</v>
      </c>
      <c r="C1175" s="836" t="s">
        <v>634</v>
      </c>
      <c r="D1175" s="864" t="s">
        <v>635</v>
      </c>
      <c r="E1175" s="836" t="s">
        <v>5052</v>
      </c>
      <c r="F1175" s="864" t="s">
        <v>5053</v>
      </c>
      <c r="G1175" s="836" t="s">
        <v>5088</v>
      </c>
      <c r="H1175" s="836" t="s">
        <v>5552</v>
      </c>
      <c r="I1175" s="850">
        <v>6840</v>
      </c>
      <c r="J1175" s="850">
        <v>4</v>
      </c>
      <c r="K1175" s="851">
        <v>27360</v>
      </c>
    </row>
    <row r="1176" spans="1:11" ht="14.45" customHeight="1" x14ac:dyDescent="0.2">
      <c r="A1176" s="832" t="s">
        <v>604</v>
      </c>
      <c r="B1176" s="833" t="s">
        <v>605</v>
      </c>
      <c r="C1176" s="836" t="s">
        <v>634</v>
      </c>
      <c r="D1176" s="864" t="s">
        <v>635</v>
      </c>
      <c r="E1176" s="836" t="s">
        <v>5052</v>
      </c>
      <c r="F1176" s="864" t="s">
        <v>5053</v>
      </c>
      <c r="G1176" s="836" t="s">
        <v>5090</v>
      </c>
      <c r="H1176" s="836" t="s">
        <v>5553</v>
      </c>
      <c r="I1176" s="850">
        <v>6840</v>
      </c>
      <c r="J1176" s="850">
        <v>5</v>
      </c>
      <c r="K1176" s="851">
        <v>34200</v>
      </c>
    </row>
    <row r="1177" spans="1:11" ht="14.45" customHeight="1" x14ac:dyDescent="0.2">
      <c r="A1177" s="832" t="s">
        <v>604</v>
      </c>
      <c r="B1177" s="833" t="s">
        <v>605</v>
      </c>
      <c r="C1177" s="836" t="s">
        <v>634</v>
      </c>
      <c r="D1177" s="864" t="s">
        <v>635</v>
      </c>
      <c r="E1177" s="836" t="s">
        <v>5052</v>
      </c>
      <c r="F1177" s="864" t="s">
        <v>5053</v>
      </c>
      <c r="G1177" s="836" t="s">
        <v>5092</v>
      </c>
      <c r="H1177" s="836" t="s">
        <v>5554</v>
      </c>
      <c r="I1177" s="850">
        <v>6857.1428571428569</v>
      </c>
      <c r="J1177" s="850">
        <v>6</v>
      </c>
      <c r="K1177" s="851">
        <v>41040</v>
      </c>
    </row>
    <row r="1178" spans="1:11" ht="14.45" customHeight="1" x14ac:dyDescent="0.2">
      <c r="A1178" s="832" t="s">
        <v>604</v>
      </c>
      <c r="B1178" s="833" t="s">
        <v>605</v>
      </c>
      <c r="C1178" s="836" t="s">
        <v>634</v>
      </c>
      <c r="D1178" s="864" t="s">
        <v>635</v>
      </c>
      <c r="E1178" s="836" t="s">
        <v>5052</v>
      </c>
      <c r="F1178" s="864" t="s">
        <v>5053</v>
      </c>
      <c r="G1178" s="836" t="s">
        <v>5094</v>
      </c>
      <c r="H1178" s="836" t="s">
        <v>5555</v>
      </c>
      <c r="I1178" s="850">
        <v>6840</v>
      </c>
      <c r="J1178" s="850">
        <v>3</v>
      </c>
      <c r="K1178" s="851">
        <v>20520</v>
      </c>
    </row>
    <row r="1179" spans="1:11" ht="14.45" customHeight="1" x14ac:dyDescent="0.2">
      <c r="A1179" s="832" t="s">
        <v>604</v>
      </c>
      <c r="B1179" s="833" t="s">
        <v>605</v>
      </c>
      <c r="C1179" s="836" t="s">
        <v>634</v>
      </c>
      <c r="D1179" s="864" t="s">
        <v>635</v>
      </c>
      <c r="E1179" s="836" t="s">
        <v>5052</v>
      </c>
      <c r="F1179" s="864" t="s">
        <v>5053</v>
      </c>
      <c r="G1179" s="836" t="s">
        <v>5096</v>
      </c>
      <c r="H1179" s="836" t="s">
        <v>5556</v>
      </c>
      <c r="I1179" s="850">
        <v>6840</v>
      </c>
      <c r="J1179" s="850">
        <v>6</v>
      </c>
      <c r="K1179" s="851">
        <v>41040</v>
      </c>
    </row>
    <row r="1180" spans="1:11" ht="14.45" customHeight="1" x14ac:dyDescent="0.2">
      <c r="A1180" s="832" t="s">
        <v>604</v>
      </c>
      <c r="B1180" s="833" t="s">
        <v>605</v>
      </c>
      <c r="C1180" s="836" t="s">
        <v>634</v>
      </c>
      <c r="D1180" s="864" t="s">
        <v>635</v>
      </c>
      <c r="E1180" s="836" t="s">
        <v>5052</v>
      </c>
      <c r="F1180" s="864" t="s">
        <v>5053</v>
      </c>
      <c r="G1180" s="836" t="s">
        <v>5098</v>
      </c>
      <c r="H1180" s="836" t="s">
        <v>5557</v>
      </c>
      <c r="I1180" s="850">
        <v>6840</v>
      </c>
      <c r="J1180" s="850">
        <v>3</v>
      </c>
      <c r="K1180" s="851">
        <v>20520</v>
      </c>
    </row>
    <row r="1181" spans="1:11" ht="14.45" customHeight="1" x14ac:dyDescent="0.2">
      <c r="A1181" s="832" t="s">
        <v>604</v>
      </c>
      <c r="B1181" s="833" t="s">
        <v>605</v>
      </c>
      <c r="C1181" s="836" t="s">
        <v>634</v>
      </c>
      <c r="D1181" s="864" t="s">
        <v>635</v>
      </c>
      <c r="E1181" s="836" t="s">
        <v>5052</v>
      </c>
      <c r="F1181" s="864" t="s">
        <v>5053</v>
      </c>
      <c r="G1181" s="836" t="s">
        <v>5213</v>
      </c>
      <c r="H1181" s="836" t="s">
        <v>5558</v>
      </c>
      <c r="I1181" s="850">
        <v>4600</v>
      </c>
      <c r="J1181" s="850">
        <v>14</v>
      </c>
      <c r="K1181" s="851">
        <v>64400</v>
      </c>
    </row>
    <row r="1182" spans="1:11" ht="14.45" customHeight="1" x14ac:dyDescent="0.2">
      <c r="A1182" s="832" t="s">
        <v>604</v>
      </c>
      <c r="B1182" s="833" t="s">
        <v>605</v>
      </c>
      <c r="C1182" s="836" t="s">
        <v>634</v>
      </c>
      <c r="D1182" s="864" t="s">
        <v>635</v>
      </c>
      <c r="E1182" s="836" t="s">
        <v>5052</v>
      </c>
      <c r="F1182" s="864" t="s">
        <v>5053</v>
      </c>
      <c r="G1182" s="836" t="s">
        <v>5205</v>
      </c>
      <c r="H1182" s="836" t="s">
        <v>5559</v>
      </c>
      <c r="I1182" s="850">
        <v>4600</v>
      </c>
      <c r="J1182" s="850">
        <v>7</v>
      </c>
      <c r="K1182" s="851">
        <v>32200</v>
      </c>
    </row>
    <row r="1183" spans="1:11" ht="14.45" customHeight="1" x14ac:dyDescent="0.2">
      <c r="A1183" s="832" t="s">
        <v>604</v>
      </c>
      <c r="B1183" s="833" t="s">
        <v>605</v>
      </c>
      <c r="C1183" s="836" t="s">
        <v>634</v>
      </c>
      <c r="D1183" s="864" t="s">
        <v>635</v>
      </c>
      <c r="E1183" s="836" t="s">
        <v>5052</v>
      </c>
      <c r="F1183" s="864" t="s">
        <v>5053</v>
      </c>
      <c r="G1183" s="836" t="s">
        <v>5199</v>
      </c>
      <c r="H1183" s="836" t="s">
        <v>5560</v>
      </c>
      <c r="I1183" s="850">
        <v>4600</v>
      </c>
      <c r="J1183" s="850">
        <v>5</v>
      </c>
      <c r="K1183" s="851">
        <v>23000</v>
      </c>
    </row>
    <row r="1184" spans="1:11" ht="14.45" customHeight="1" x14ac:dyDescent="0.2">
      <c r="A1184" s="832" t="s">
        <v>604</v>
      </c>
      <c r="B1184" s="833" t="s">
        <v>605</v>
      </c>
      <c r="C1184" s="836" t="s">
        <v>634</v>
      </c>
      <c r="D1184" s="864" t="s">
        <v>635</v>
      </c>
      <c r="E1184" s="836" t="s">
        <v>5052</v>
      </c>
      <c r="F1184" s="864" t="s">
        <v>5053</v>
      </c>
      <c r="G1184" s="836" t="s">
        <v>5207</v>
      </c>
      <c r="H1184" s="836" t="s">
        <v>5561</v>
      </c>
      <c r="I1184" s="850">
        <v>4600</v>
      </c>
      <c r="J1184" s="850">
        <v>13</v>
      </c>
      <c r="K1184" s="851">
        <v>59800</v>
      </c>
    </row>
    <row r="1185" spans="1:11" ht="14.45" customHeight="1" x14ac:dyDescent="0.2">
      <c r="A1185" s="832" t="s">
        <v>604</v>
      </c>
      <c r="B1185" s="833" t="s">
        <v>605</v>
      </c>
      <c r="C1185" s="836" t="s">
        <v>634</v>
      </c>
      <c r="D1185" s="864" t="s">
        <v>635</v>
      </c>
      <c r="E1185" s="836" t="s">
        <v>5052</v>
      </c>
      <c r="F1185" s="864" t="s">
        <v>5053</v>
      </c>
      <c r="G1185" s="836" t="s">
        <v>5201</v>
      </c>
      <c r="H1185" s="836" t="s">
        <v>5562</v>
      </c>
      <c r="I1185" s="850">
        <v>4600</v>
      </c>
      <c r="J1185" s="850">
        <v>3</v>
      </c>
      <c r="K1185" s="851">
        <v>13800</v>
      </c>
    </row>
    <row r="1186" spans="1:11" ht="14.45" customHeight="1" x14ac:dyDescent="0.2">
      <c r="A1186" s="832" t="s">
        <v>604</v>
      </c>
      <c r="B1186" s="833" t="s">
        <v>605</v>
      </c>
      <c r="C1186" s="836" t="s">
        <v>634</v>
      </c>
      <c r="D1186" s="864" t="s">
        <v>635</v>
      </c>
      <c r="E1186" s="836" t="s">
        <v>5052</v>
      </c>
      <c r="F1186" s="864" t="s">
        <v>5053</v>
      </c>
      <c r="G1186" s="836" t="s">
        <v>5203</v>
      </c>
      <c r="H1186" s="836" t="s">
        <v>5563</v>
      </c>
      <c r="I1186" s="850">
        <v>4600</v>
      </c>
      <c r="J1186" s="850">
        <v>1</v>
      </c>
      <c r="K1186" s="851">
        <v>4600</v>
      </c>
    </row>
    <row r="1187" spans="1:11" ht="14.45" customHeight="1" x14ac:dyDescent="0.2">
      <c r="A1187" s="832" t="s">
        <v>604</v>
      </c>
      <c r="B1187" s="833" t="s">
        <v>605</v>
      </c>
      <c r="C1187" s="836" t="s">
        <v>634</v>
      </c>
      <c r="D1187" s="864" t="s">
        <v>635</v>
      </c>
      <c r="E1187" s="836" t="s">
        <v>5052</v>
      </c>
      <c r="F1187" s="864" t="s">
        <v>5053</v>
      </c>
      <c r="G1187" s="836" t="s">
        <v>5564</v>
      </c>
      <c r="H1187" s="836" t="s">
        <v>5565</v>
      </c>
      <c r="I1187" s="850">
        <v>4600</v>
      </c>
      <c r="J1187" s="850">
        <v>3</v>
      </c>
      <c r="K1187" s="851">
        <v>13800</v>
      </c>
    </row>
    <row r="1188" spans="1:11" ht="14.45" customHeight="1" x14ac:dyDescent="0.2">
      <c r="A1188" s="832" t="s">
        <v>604</v>
      </c>
      <c r="B1188" s="833" t="s">
        <v>605</v>
      </c>
      <c r="C1188" s="836" t="s">
        <v>634</v>
      </c>
      <c r="D1188" s="864" t="s">
        <v>635</v>
      </c>
      <c r="E1188" s="836" t="s">
        <v>5052</v>
      </c>
      <c r="F1188" s="864" t="s">
        <v>5053</v>
      </c>
      <c r="G1188" s="836" t="s">
        <v>5566</v>
      </c>
      <c r="H1188" s="836" t="s">
        <v>5567</v>
      </c>
      <c r="I1188" s="850">
        <v>10173.8896484375</v>
      </c>
      <c r="J1188" s="850">
        <v>1</v>
      </c>
      <c r="K1188" s="851">
        <v>10173.8896484375</v>
      </c>
    </row>
    <row r="1189" spans="1:11" ht="14.45" customHeight="1" x14ac:dyDescent="0.2">
      <c r="A1189" s="832" t="s">
        <v>604</v>
      </c>
      <c r="B1189" s="833" t="s">
        <v>605</v>
      </c>
      <c r="C1189" s="836" t="s">
        <v>634</v>
      </c>
      <c r="D1189" s="864" t="s">
        <v>635</v>
      </c>
      <c r="E1189" s="836" t="s">
        <v>5052</v>
      </c>
      <c r="F1189" s="864" t="s">
        <v>5053</v>
      </c>
      <c r="G1189" s="836" t="s">
        <v>5568</v>
      </c>
      <c r="H1189" s="836" t="s">
        <v>5569</v>
      </c>
      <c r="I1189" s="850">
        <v>10173.8896484375</v>
      </c>
      <c r="J1189" s="850">
        <v>2</v>
      </c>
      <c r="K1189" s="851">
        <v>20347.779296875</v>
      </c>
    </row>
    <row r="1190" spans="1:11" ht="14.45" customHeight="1" x14ac:dyDescent="0.2">
      <c r="A1190" s="832" t="s">
        <v>604</v>
      </c>
      <c r="B1190" s="833" t="s">
        <v>605</v>
      </c>
      <c r="C1190" s="836" t="s">
        <v>634</v>
      </c>
      <c r="D1190" s="864" t="s">
        <v>635</v>
      </c>
      <c r="E1190" s="836" t="s">
        <v>5052</v>
      </c>
      <c r="F1190" s="864" t="s">
        <v>5053</v>
      </c>
      <c r="G1190" s="836" t="s">
        <v>5570</v>
      </c>
      <c r="H1190" s="836" t="s">
        <v>5571</v>
      </c>
      <c r="I1190" s="850">
        <v>10173.8896484375</v>
      </c>
      <c r="J1190" s="850">
        <v>1</v>
      </c>
      <c r="K1190" s="851">
        <v>10173.8896484375</v>
      </c>
    </row>
    <row r="1191" spans="1:11" ht="14.45" customHeight="1" x14ac:dyDescent="0.2">
      <c r="A1191" s="832" t="s">
        <v>604</v>
      </c>
      <c r="B1191" s="833" t="s">
        <v>605</v>
      </c>
      <c r="C1191" s="836" t="s">
        <v>634</v>
      </c>
      <c r="D1191" s="864" t="s">
        <v>635</v>
      </c>
      <c r="E1191" s="836" t="s">
        <v>5052</v>
      </c>
      <c r="F1191" s="864" t="s">
        <v>5053</v>
      </c>
      <c r="G1191" s="836" t="s">
        <v>5572</v>
      </c>
      <c r="H1191" s="836" t="s">
        <v>5573</v>
      </c>
      <c r="I1191" s="850">
        <v>10173.8896484375</v>
      </c>
      <c r="J1191" s="850">
        <v>4</v>
      </c>
      <c r="K1191" s="851">
        <v>40695.55859375</v>
      </c>
    </row>
    <row r="1192" spans="1:11" ht="14.45" customHeight="1" x14ac:dyDescent="0.2">
      <c r="A1192" s="832" t="s">
        <v>604</v>
      </c>
      <c r="B1192" s="833" t="s">
        <v>605</v>
      </c>
      <c r="C1192" s="836" t="s">
        <v>634</v>
      </c>
      <c r="D1192" s="864" t="s">
        <v>635</v>
      </c>
      <c r="E1192" s="836" t="s">
        <v>5052</v>
      </c>
      <c r="F1192" s="864" t="s">
        <v>5053</v>
      </c>
      <c r="G1192" s="836" t="s">
        <v>5574</v>
      </c>
      <c r="H1192" s="836" t="s">
        <v>5575</v>
      </c>
      <c r="I1192" s="850">
        <v>10173.8896484375</v>
      </c>
      <c r="J1192" s="850">
        <v>1</v>
      </c>
      <c r="K1192" s="851">
        <v>10173.8896484375</v>
      </c>
    </row>
    <row r="1193" spans="1:11" ht="14.45" customHeight="1" x14ac:dyDescent="0.2">
      <c r="A1193" s="832" t="s">
        <v>604</v>
      </c>
      <c r="B1193" s="833" t="s">
        <v>605</v>
      </c>
      <c r="C1193" s="836" t="s">
        <v>634</v>
      </c>
      <c r="D1193" s="864" t="s">
        <v>635</v>
      </c>
      <c r="E1193" s="836" t="s">
        <v>5052</v>
      </c>
      <c r="F1193" s="864" t="s">
        <v>5053</v>
      </c>
      <c r="G1193" s="836" t="s">
        <v>5576</v>
      </c>
      <c r="H1193" s="836" t="s">
        <v>5577</v>
      </c>
      <c r="I1193" s="850">
        <v>10173.8896484375</v>
      </c>
      <c r="J1193" s="850">
        <v>1</v>
      </c>
      <c r="K1193" s="851">
        <v>10173.8896484375</v>
      </c>
    </row>
    <row r="1194" spans="1:11" ht="14.45" customHeight="1" x14ac:dyDescent="0.2">
      <c r="A1194" s="832" t="s">
        <v>604</v>
      </c>
      <c r="B1194" s="833" t="s">
        <v>605</v>
      </c>
      <c r="C1194" s="836" t="s">
        <v>634</v>
      </c>
      <c r="D1194" s="864" t="s">
        <v>635</v>
      </c>
      <c r="E1194" s="836" t="s">
        <v>5052</v>
      </c>
      <c r="F1194" s="864" t="s">
        <v>5053</v>
      </c>
      <c r="G1194" s="836" t="s">
        <v>5578</v>
      </c>
      <c r="H1194" s="836" t="s">
        <v>5579</v>
      </c>
      <c r="I1194" s="850">
        <v>10173.8896484375</v>
      </c>
      <c r="J1194" s="850">
        <v>1</v>
      </c>
      <c r="K1194" s="851">
        <v>10173.8896484375</v>
      </c>
    </row>
    <row r="1195" spans="1:11" ht="14.45" customHeight="1" x14ac:dyDescent="0.2">
      <c r="A1195" s="832" t="s">
        <v>604</v>
      </c>
      <c r="B1195" s="833" t="s">
        <v>605</v>
      </c>
      <c r="C1195" s="836" t="s">
        <v>634</v>
      </c>
      <c r="D1195" s="864" t="s">
        <v>635</v>
      </c>
      <c r="E1195" s="836" t="s">
        <v>5052</v>
      </c>
      <c r="F1195" s="864" t="s">
        <v>5053</v>
      </c>
      <c r="G1195" s="836" t="s">
        <v>5217</v>
      </c>
      <c r="H1195" s="836" t="s">
        <v>5580</v>
      </c>
      <c r="I1195" s="850">
        <v>13883.463216145834</v>
      </c>
      <c r="J1195" s="850">
        <v>3</v>
      </c>
      <c r="K1195" s="851">
        <v>41650.3896484375</v>
      </c>
    </row>
    <row r="1196" spans="1:11" ht="14.45" customHeight="1" x14ac:dyDescent="0.2">
      <c r="A1196" s="832" t="s">
        <v>604</v>
      </c>
      <c r="B1196" s="833" t="s">
        <v>605</v>
      </c>
      <c r="C1196" s="836" t="s">
        <v>634</v>
      </c>
      <c r="D1196" s="864" t="s">
        <v>635</v>
      </c>
      <c r="E1196" s="836" t="s">
        <v>5052</v>
      </c>
      <c r="F1196" s="864" t="s">
        <v>5053</v>
      </c>
      <c r="G1196" s="836" t="s">
        <v>5219</v>
      </c>
      <c r="H1196" s="836" t="s">
        <v>5581</v>
      </c>
      <c r="I1196" s="850">
        <v>13883.46728515625</v>
      </c>
      <c r="J1196" s="850">
        <v>4</v>
      </c>
      <c r="K1196" s="851">
        <v>55533.869140625</v>
      </c>
    </row>
    <row r="1197" spans="1:11" ht="14.45" customHeight="1" x14ac:dyDescent="0.2">
      <c r="A1197" s="832" t="s">
        <v>604</v>
      </c>
      <c r="B1197" s="833" t="s">
        <v>605</v>
      </c>
      <c r="C1197" s="836" t="s">
        <v>634</v>
      </c>
      <c r="D1197" s="864" t="s">
        <v>635</v>
      </c>
      <c r="E1197" s="836" t="s">
        <v>5052</v>
      </c>
      <c r="F1197" s="864" t="s">
        <v>5053</v>
      </c>
      <c r="G1197" s="836" t="s">
        <v>5221</v>
      </c>
      <c r="H1197" s="836" t="s">
        <v>5582</v>
      </c>
      <c r="I1197" s="850">
        <v>11900.115513392857</v>
      </c>
      <c r="J1197" s="850">
        <v>6</v>
      </c>
      <c r="K1197" s="851">
        <v>83300.798593750224</v>
      </c>
    </row>
    <row r="1198" spans="1:11" ht="14.45" customHeight="1" x14ac:dyDescent="0.2">
      <c r="A1198" s="832" t="s">
        <v>604</v>
      </c>
      <c r="B1198" s="833" t="s">
        <v>605</v>
      </c>
      <c r="C1198" s="836" t="s">
        <v>634</v>
      </c>
      <c r="D1198" s="864" t="s">
        <v>635</v>
      </c>
      <c r="E1198" s="836" t="s">
        <v>5052</v>
      </c>
      <c r="F1198" s="864" t="s">
        <v>5053</v>
      </c>
      <c r="G1198" s="836" t="s">
        <v>5223</v>
      </c>
      <c r="H1198" s="836" t="s">
        <v>5583</v>
      </c>
      <c r="I1198" s="850">
        <v>13883.463216145834</v>
      </c>
      <c r="J1198" s="850">
        <v>3</v>
      </c>
      <c r="K1198" s="851">
        <v>41650.3896484375</v>
      </c>
    </row>
    <row r="1199" spans="1:11" ht="14.45" customHeight="1" x14ac:dyDescent="0.2">
      <c r="A1199" s="832" t="s">
        <v>604</v>
      </c>
      <c r="B1199" s="833" t="s">
        <v>605</v>
      </c>
      <c r="C1199" s="836" t="s">
        <v>634</v>
      </c>
      <c r="D1199" s="864" t="s">
        <v>635</v>
      </c>
      <c r="E1199" s="836" t="s">
        <v>5052</v>
      </c>
      <c r="F1199" s="864" t="s">
        <v>5053</v>
      </c>
      <c r="G1199" s="836" t="s">
        <v>5584</v>
      </c>
      <c r="H1199" s="836" t="s">
        <v>5585</v>
      </c>
      <c r="I1199" s="850">
        <v>13883.4697265625</v>
      </c>
      <c r="J1199" s="850">
        <v>1</v>
      </c>
      <c r="K1199" s="851">
        <v>13883.4697265625</v>
      </c>
    </row>
    <row r="1200" spans="1:11" ht="14.45" customHeight="1" x14ac:dyDescent="0.2">
      <c r="A1200" s="832" t="s">
        <v>604</v>
      </c>
      <c r="B1200" s="833" t="s">
        <v>605</v>
      </c>
      <c r="C1200" s="836" t="s">
        <v>634</v>
      </c>
      <c r="D1200" s="864" t="s">
        <v>635</v>
      </c>
      <c r="E1200" s="836" t="s">
        <v>5052</v>
      </c>
      <c r="F1200" s="864" t="s">
        <v>5053</v>
      </c>
      <c r="G1200" s="836" t="s">
        <v>5586</v>
      </c>
      <c r="H1200" s="836" t="s">
        <v>5587</v>
      </c>
      <c r="I1200" s="850">
        <v>13883.4697265625</v>
      </c>
      <c r="J1200" s="850">
        <v>1</v>
      </c>
      <c r="K1200" s="851">
        <v>13883.4697265625</v>
      </c>
    </row>
    <row r="1201" spans="1:11" ht="14.45" customHeight="1" x14ac:dyDescent="0.2">
      <c r="A1201" s="832" t="s">
        <v>604</v>
      </c>
      <c r="B1201" s="833" t="s">
        <v>605</v>
      </c>
      <c r="C1201" s="836" t="s">
        <v>634</v>
      </c>
      <c r="D1201" s="864" t="s">
        <v>635</v>
      </c>
      <c r="E1201" s="836" t="s">
        <v>5052</v>
      </c>
      <c r="F1201" s="864" t="s">
        <v>5053</v>
      </c>
      <c r="G1201" s="836" t="s">
        <v>5588</v>
      </c>
      <c r="H1201" s="836" t="s">
        <v>5589</v>
      </c>
      <c r="I1201" s="850">
        <v>236.41999816894531</v>
      </c>
      <c r="J1201" s="850">
        <v>2</v>
      </c>
      <c r="K1201" s="851">
        <v>472.83999633789063</v>
      </c>
    </row>
    <row r="1202" spans="1:11" ht="14.45" customHeight="1" x14ac:dyDescent="0.2">
      <c r="A1202" s="832" t="s">
        <v>604</v>
      </c>
      <c r="B1202" s="833" t="s">
        <v>605</v>
      </c>
      <c r="C1202" s="836" t="s">
        <v>634</v>
      </c>
      <c r="D1202" s="864" t="s">
        <v>635</v>
      </c>
      <c r="E1202" s="836" t="s">
        <v>5052</v>
      </c>
      <c r="F1202" s="864" t="s">
        <v>5053</v>
      </c>
      <c r="G1202" s="836" t="s">
        <v>5590</v>
      </c>
      <c r="H1202" s="836" t="s">
        <v>5591</v>
      </c>
      <c r="I1202" s="850">
        <v>236.41000366210938</v>
      </c>
      <c r="J1202" s="850">
        <v>1</v>
      </c>
      <c r="K1202" s="851">
        <v>236.41000366210938</v>
      </c>
    </row>
    <row r="1203" spans="1:11" ht="14.45" customHeight="1" x14ac:dyDescent="0.2">
      <c r="A1203" s="832" t="s">
        <v>604</v>
      </c>
      <c r="B1203" s="833" t="s">
        <v>605</v>
      </c>
      <c r="C1203" s="836" t="s">
        <v>634</v>
      </c>
      <c r="D1203" s="864" t="s">
        <v>635</v>
      </c>
      <c r="E1203" s="836" t="s">
        <v>5052</v>
      </c>
      <c r="F1203" s="864" t="s">
        <v>5053</v>
      </c>
      <c r="G1203" s="836" t="s">
        <v>5592</v>
      </c>
      <c r="H1203" s="836" t="s">
        <v>5593</v>
      </c>
      <c r="I1203" s="850">
        <v>236.41999816894531</v>
      </c>
      <c r="J1203" s="850">
        <v>1</v>
      </c>
      <c r="K1203" s="851">
        <v>236.41999816894531</v>
      </c>
    </row>
    <row r="1204" spans="1:11" ht="14.45" customHeight="1" x14ac:dyDescent="0.2">
      <c r="A1204" s="832" t="s">
        <v>604</v>
      </c>
      <c r="B1204" s="833" t="s">
        <v>605</v>
      </c>
      <c r="C1204" s="836" t="s">
        <v>634</v>
      </c>
      <c r="D1204" s="864" t="s">
        <v>635</v>
      </c>
      <c r="E1204" s="836" t="s">
        <v>5052</v>
      </c>
      <c r="F1204" s="864" t="s">
        <v>5053</v>
      </c>
      <c r="G1204" s="836" t="s">
        <v>5594</v>
      </c>
      <c r="H1204" s="836" t="s">
        <v>5595</v>
      </c>
      <c r="I1204" s="850">
        <v>236.41999816894531</v>
      </c>
      <c r="J1204" s="850">
        <v>1</v>
      </c>
      <c r="K1204" s="851">
        <v>236.41999816894531</v>
      </c>
    </row>
    <row r="1205" spans="1:11" ht="14.45" customHeight="1" x14ac:dyDescent="0.2">
      <c r="A1205" s="832" t="s">
        <v>604</v>
      </c>
      <c r="B1205" s="833" t="s">
        <v>605</v>
      </c>
      <c r="C1205" s="836" t="s">
        <v>634</v>
      </c>
      <c r="D1205" s="864" t="s">
        <v>635</v>
      </c>
      <c r="E1205" s="836" t="s">
        <v>5052</v>
      </c>
      <c r="F1205" s="864" t="s">
        <v>5053</v>
      </c>
      <c r="G1205" s="836" t="s">
        <v>5596</v>
      </c>
      <c r="H1205" s="836" t="s">
        <v>5597</v>
      </c>
      <c r="I1205" s="850">
        <v>236.41999816894531</v>
      </c>
      <c r="J1205" s="850">
        <v>1</v>
      </c>
      <c r="K1205" s="851">
        <v>236.41999816894531</v>
      </c>
    </row>
    <row r="1206" spans="1:11" ht="14.45" customHeight="1" x14ac:dyDescent="0.2">
      <c r="A1206" s="832" t="s">
        <v>604</v>
      </c>
      <c r="B1206" s="833" t="s">
        <v>605</v>
      </c>
      <c r="C1206" s="836" t="s">
        <v>634</v>
      </c>
      <c r="D1206" s="864" t="s">
        <v>635</v>
      </c>
      <c r="E1206" s="836" t="s">
        <v>5052</v>
      </c>
      <c r="F1206" s="864" t="s">
        <v>5053</v>
      </c>
      <c r="G1206" s="836" t="s">
        <v>5598</v>
      </c>
      <c r="H1206" s="836" t="s">
        <v>5599</v>
      </c>
      <c r="I1206" s="850">
        <v>236.41999816894531</v>
      </c>
      <c r="J1206" s="850">
        <v>2</v>
      </c>
      <c r="K1206" s="851">
        <v>472.83999633789063</v>
      </c>
    </row>
    <row r="1207" spans="1:11" ht="14.45" customHeight="1" x14ac:dyDescent="0.2">
      <c r="A1207" s="832" t="s">
        <v>604</v>
      </c>
      <c r="B1207" s="833" t="s">
        <v>605</v>
      </c>
      <c r="C1207" s="836" t="s">
        <v>634</v>
      </c>
      <c r="D1207" s="864" t="s">
        <v>635</v>
      </c>
      <c r="E1207" s="836" t="s">
        <v>5052</v>
      </c>
      <c r="F1207" s="864" t="s">
        <v>5053</v>
      </c>
      <c r="G1207" s="836" t="s">
        <v>5600</v>
      </c>
      <c r="H1207" s="836" t="s">
        <v>5601</v>
      </c>
      <c r="I1207" s="850">
        <v>9775</v>
      </c>
      <c r="J1207" s="850">
        <v>2</v>
      </c>
      <c r="K1207" s="851">
        <v>19550</v>
      </c>
    </row>
    <row r="1208" spans="1:11" ht="14.45" customHeight="1" x14ac:dyDescent="0.2">
      <c r="A1208" s="832" t="s">
        <v>604</v>
      </c>
      <c r="B1208" s="833" t="s">
        <v>605</v>
      </c>
      <c r="C1208" s="836" t="s">
        <v>634</v>
      </c>
      <c r="D1208" s="864" t="s">
        <v>635</v>
      </c>
      <c r="E1208" s="836" t="s">
        <v>5052</v>
      </c>
      <c r="F1208" s="864" t="s">
        <v>5053</v>
      </c>
      <c r="G1208" s="836" t="s">
        <v>5602</v>
      </c>
      <c r="H1208" s="836" t="s">
        <v>5603</v>
      </c>
      <c r="I1208" s="850">
        <v>12650</v>
      </c>
      <c r="J1208" s="850">
        <v>1</v>
      </c>
      <c r="K1208" s="851">
        <v>12650</v>
      </c>
    </row>
    <row r="1209" spans="1:11" ht="14.45" customHeight="1" x14ac:dyDescent="0.2">
      <c r="A1209" s="832" t="s">
        <v>604</v>
      </c>
      <c r="B1209" s="833" t="s">
        <v>605</v>
      </c>
      <c r="C1209" s="836" t="s">
        <v>634</v>
      </c>
      <c r="D1209" s="864" t="s">
        <v>635</v>
      </c>
      <c r="E1209" s="836" t="s">
        <v>5052</v>
      </c>
      <c r="F1209" s="864" t="s">
        <v>5053</v>
      </c>
      <c r="G1209" s="836" t="s">
        <v>5604</v>
      </c>
      <c r="H1209" s="836" t="s">
        <v>5605</v>
      </c>
      <c r="I1209" s="850">
        <v>12650</v>
      </c>
      <c r="J1209" s="850">
        <v>3</v>
      </c>
      <c r="K1209" s="851">
        <v>37950</v>
      </c>
    </row>
    <row r="1210" spans="1:11" ht="14.45" customHeight="1" x14ac:dyDescent="0.2">
      <c r="A1210" s="832" t="s">
        <v>604</v>
      </c>
      <c r="B1210" s="833" t="s">
        <v>605</v>
      </c>
      <c r="C1210" s="836" t="s">
        <v>634</v>
      </c>
      <c r="D1210" s="864" t="s">
        <v>635</v>
      </c>
      <c r="E1210" s="836" t="s">
        <v>5052</v>
      </c>
      <c r="F1210" s="864" t="s">
        <v>5053</v>
      </c>
      <c r="G1210" s="836" t="s">
        <v>5606</v>
      </c>
      <c r="H1210" s="836" t="s">
        <v>5607</v>
      </c>
      <c r="I1210" s="850">
        <v>12650</v>
      </c>
      <c r="J1210" s="850">
        <v>5</v>
      </c>
      <c r="K1210" s="851">
        <v>63250</v>
      </c>
    </row>
    <row r="1211" spans="1:11" ht="14.45" customHeight="1" x14ac:dyDescent="0.2">
      <c r="A1211" s="832" t="s">
        <v>604</v>
      </c>
      <c r="B1211" s="833" t="s">
        <v>605</v>
      </c>
      <c r="C1211" s="836" t="s">
        <v>634</v>
      </c>
      <c r="D1211" s="864" t="s">
        <v>635</v>
      </c>
      <c r="E1211" s="836" t="s">
        <v>5052</v>
      </c>
      <c r="F1211" s="864" t="s">
        <v>5053</v>
      </c>
      <c r="G1211" s="836" t="s">
        <v>5608</v>
      </c>
      <c r="H1211" s="836" t="s">
        <v>5609</v>
      </c>
      <c r="I1211" s="850">
        <v>12650</v>
      </c>
      <c r="J1211" s="850">
        <v>7</v>
      </c>
      <c r="K1211" s="851">
        <v>88550</v>
      </c>
    </row>
    <row r="1212" spans="1:11" ht="14.45" customHeight="1" x14ac:dyDescent="0.2">
      <c r="A1212" s="832" t="s">
        <v>604</v>
      </c>
      <c r="B1212" s="833" t="s">
        <v>605</v>
      </c>
      <c r="C1212" s="836" t="s">
        <v>634</v>
      </c>
      <c r="D1212" s="864" t="s">
        <v>635</v>
      </c>
      <c r="E1212" s="836" t="s">
        <v>5052</v>
      </c>
      <c r="F1212" s="864" t="s">
        <v>5053</v>
      </c>
      <c r="G1212" s="836" t="s">
        <v>5610</v>
      </c>
      <c r="H1212" s="836" t="s">
        <v>5611</v>
      </c>
      <c r="I1212" s="850">
        <v>12650</v>
      </c>
      <c r="J1212" s="850">
        <v>5</v>
      </c>
      <c r="K1212" s="851">
        <v>63250</v>
      </c>
    </row>
    <row r="1213" spans="1:11" ht="14.45" customHeight="1" x14ac:dyDescent="0.2">
      <c r="A1213" s="832" t="s">
        <v>604</v>
      </c>
      <c r="B1213" s="833" t="s">
        <v>605</v>
      </c>
      <c r="C1213" s="836" t="s">
        <v>634</v>
      </c>
      <c r="D1213" s="864" t="s">
        <v>635</v>
      </c>
      <c r="E1213" s="836" t="s">
        <v>5052</v>
      </c>
      <c r="F1213" s="864" t="s">
        <v>5053</v>
      </c>
      <c r="G1213" s="836" t="s">
        <v>5612</v>
      </c>
      <c r="H1213" s="836" t="s">
        <v>5613</v>
      </c>
      <c r="I1213" s="850">
        <v>12650</v>
      </c>
      <c r="J1213" s="850">
        <v>9</v>
      </c>
      <c r="K1213" s="851">
        <v>113850</v>
      </c>
    </row>
    <row r="1214" spans="1:11" ht="14.45" customHeight="1" x14ac:dyDescent="0.2">
      <c r="A1214" s="832" t="s">
        <v>604</v>
      </c>
      <c r="B1214" s="833" t="s">
        <v>605</v>
      </c>
      <c r="C1214" s="836" t="s">
        <v>634</v>
      </c>
      <c r="D1214" s="864" t="s">
        <v>635</v>
      </c>
      <c r="E1214" s="836" t="s">
        <v>5052</v>
      </c>
      <c r="F1214" s="864" t="s">
        <v>5053</v>
      </c>
      <c r="G1214" s="836" t="s">
        <v>5614</v>
      </c>
      <c r="H1214" s="836" t="s">
        <v>5615</v>
      </c>
      <c r="I1214" s="850">
        <v>12650</v>
      </c>
      <c r="J1214" s="850">
        <v>2</v>
      </c>
      <c r="K1214" s="851">
        <v>25300</v>
      </c>
    </row>
    <row r="1215" spans="1:11" ht="14.45" customHeight="1" x14ac:dyDescent="0.2">
      <c r="A1215" s="832" t="s">
        <v>604</v>
      </c>
      <c r="B1215" s="833" t="s">
        <v>605</v>
      </c>
      <c r="C1215" s="836" t="s">
        <v>634</v>
      </c>
      <c r="D1215" s="864" t="s">
        <v>635</v>
      </c>
      <c r="E1215" s="836" t="s">
        <v>5052</v>
      </c>
      <c r="F1215" s="864" t="s">
        <v>5053</v>
      </c>
      <c r="G1215" s="836" t="s">
        <v>5054</v>
      </c>
      <c r="H1215" s="836" t="s">
        <v>5616</v>
      </c>
      <c r="I1215" s="850">
        <v>12650</v>
      </c>
      <c r="J1215" s="850">
        <v>1</v>
      </c>
      <c r="K1215" s="851">
        <v>12650</v>
      </c>
    </row>
    <row r="1216" spans="1:11" ht="14.45" customHeight="1" x14ac:dyDescent="0.2">
      <c r="A1216" s="832" t="s">
        <v>604</v>
      </c>
      <c r="B1216" s="833" t="s">
        <v>605</v>
      </c>
      <c r="C1216" s="836" t="s">
        <v>634</v>
      </c>
      <c r="D1216" s="864" t="s">
        <v>635</v>
      </c>
      <c r="E1216" s="836" t="s">
        <v>5052</v>
      </c>
      <c r="F1216" s="864" t="s">
        <v>5053</v>
      </c>
      <c r="G1216" s="836" t="s">
        <v>5617</v>
      </c>
      <c r="H1216" s="836" t="s">
        <v>5618</v>
      </c>
      <c r="I1216" s="850">
        <v>12650</v>
      </c>
      <c r="J1216" s="850">
        <v>1</v>
      </c>
      <c r="K1216" s="851">
        <v>12650</v>
      </c>
    </row>
    <row r="1217" spans="1:11" ht="14.45" customHeight="1" x14ac:dyDescent="0.2">
      <c r="A1217" s="832" t="s">
        <v>604</v>
      </c>
      <c r="B1217" s="833" t="s">
        <v>605</v>
      </c>
      <c r="C1217" s="836" t="s">
        <v>634</v>
      </c>
      <c r="D1217" s="864" t="s">
        <v>635</v>
      </c>
      <c r="E1217" s="836" t="s">
        <v>5052</v>
      </c>
      <c r="F1217" s="864" t="s">
        <v>5053</v>
      </c>
      <c r="G1217" s="836" t="s">
        <v>5619</v>
      </c>
      <c r="H1217" s="836" t="s">
        <v>5620</v>
      </c>
      <c r="I1217" s="850">
        <v>10350</v>
      </c>
      <c r="J1217" s="850">
        <v>2</v>
      </c>
      <c r="K1217" s="851">
        <v>20700</v>
      </c>
    </row>
    <row r="1218" spans="1:11" ht="14.45" customHeight="1" x14ac:dyDescent="0.2">
      <c r="A1218" s="832" t="s">
        <v>604</v>
      </c>
      <c r="B1218" s="833" t="s">
        <v>605</v>
      </c>
      <c r="C1218" s="836" t="s">
        <v>634</v>
      </c>
      <c r="D1218" s="864" t="s">
        <v>635</v>
      </c>
      <c r="E1218" s="836" t="s">
        <v>5052</v>
      </c>
      <c r="F1218" s="864" t="s">
        <v>5053</v>
      </c>
      <c r="G1218" s="836" t="s">
        <v>5621</v>
      </c>
      <c r="H1218" s="836" t="s">
        <v>5622</v>
      </c>
      <c r="I1218" s="850">
        <v>10350</v>
      </c>
      <c r="J1218" s="850">
        <v>2</v>
      </c>
      <c r="K1218" s="851">
        <v>20700</v>
      </c>
    </row>
    <row r="1219" spans="1:11" ht="14.45" customHeight="1" x14ac:dyDescent="0.2">
      <c r="A1219" s="832" t="s">
        <v>604</v>
      </c>
      <c r="B1219" s="833" t="s">
        <v>605</v>
      </c>
      <c r="C1219" s="836" t="s">
        <v>634</v>
      </c>
      <c r="D1219" s="864" t="s">
        <v>635</v>
      </c>
      <c r="E1219" s="836" t="s">
        <v>5052</v>
      </c>
      <c r="F1219" s="864" t="s">
        <v>5053</v>
      </c>
      <c r="G1219" s="836" t="s">
        <v>5623</v>
      </c>
      <c r="H1219" s="836" t="s">
        <v>5624</v>
      </c>
      <c r="I1219" s="850">
        <v>10350</v>
      </c>
      <c r="J1219" s="850">
        <v>4</v>
      </c>
      <c r="K1219" s="851">
        <v>41400</v>
      </c>
    </row>
    <row r="1220" spans="1:11" ht="14.45" customHeight="1" x14ac:dyDescent="0.2">
      <c r="A1220" s="832" t="s">
        <v>604</v>
      </c>
      <c r="B1220" s="833" t="s">
        <v>605</v>
      </c>
      <c r="C1220" s="836" t="s">
        <v>634</v>
      </c>
      <c r="D1220" s="864" t="s">
        <v>635</v>
      </c>
      <c r="E1220" s="836" t="s">
        <v>5052</v>
      </c>
      <c r="F1220" s="864" t="s">
        <v>5053</v>
      </c>
      <c r="G1220" s="836" t="s">
        <v>5625</v>
      </c>
      <c r="H1220" s="836" t="s">
        <v>5626</v>
      </c>
      <c r="I1220" s="850">
        <v>10350</v>
      </c>
      <c r="J1220" s="850">
        <v>1</v>
      </c>
      <c r="K1220" s="851">
        <v>10350</v>
      </c>
    </row>
    <row r="1221" spans="1:11" ht="14.45" customHeight="1" x14ac:dyDescent="0.2">
      <c r="A1221" s="832" t="s">
        <v>604</v>
      </c>
      <c r="B1221" s="833" t="s">
        <v>605</v>
      </c>
      <c r="C1221" s="836" t="s">
        <v>634</v>
      </c>
      <c r="D1221" s="864" t="s">
        <v>635</v>
      </c>
      <c r="E1221" s="836" t="s">
        <v>5052</v>
      </c>
      <c r="F1221" s="864" t="s">
        <v>5053</v>
      </c>
      <c r="G1221" s="836" t="s">
        <v>5627</v>
      </c>
      <c r="H1221" s="836" t="s">
        <v>5628</v>
      </c>
      <c r="I1221" s="850">
        <v>6900</v>
      </c>
      <c r="J1221" s="850">
        <v>1</v>
      </c>
      <c r="K1221" s="851">
        <v>6900</v>
      </c>
    </row>
    <row r="1222" spans="1:11" ht="14.45" customHeight="1" x14ac:dyDescent="0.2">
      <c r="A1222" s="832" t="s">
        <v>604</v>
      </c>
      <c r="B1222" s="833" t="s">
        <v>605</v>
      </c>
      <c r="C1222" s="836" t="s">
        <v>634</v>
      </c>
      <c r="D1222" s="864" t="s">
        <v>635</v>
      </c>
      <c r="E1222" s="836" t="s">
        <v>5052</v>
      </c>
      <c r="F1222" s="864" t="s">
        <v>5053</v>
      </c>
      <c r="G1222" s="836" t="s">
        <v>5629</v>
      </c>
      <c r="H1222" s="836" t="s">
        <v>5630</v>
      </c>
      <c r="I1222" s="850">
        <v>6900</v>
      </c>
      <c r="J1222" s="850">
        <v>2</v>
      </c>
      <c r="K1222" s="851">
        <v>13800</v>
      </c>
    </row>
    <row r="1223" spans="1:11" ht="14.45" customHeight="1" x14ac:dyDescent="0.2">
      <c r="A1223" s="832" t="s">
        <v>604</v>
      </c>
      <c r="B1223" s="833" t="s">
        <v>605</v>
      </c>
      <c r="C1223" s="836" t="s">
        <v>634</v>
      </c>
      <c r="D1223" s="864" t="s">
        <v>635</v>
      </c>
      <c r="E1223" s="836" t="s">
        <v>5052</v>
      </c>
      <c r="F1223" s="864" t="s">
        <v>5053</v>
      </c>
      <c r="G1223" s="836" t="s">
        <v>5631</v>
      </c>
      <c r="H1223" s="836" t="s">
        <v>5632</v>
      </c>
      <c r="I1223" s="850">
        <v>6900</v>
      </c>
      <c r="J1223" s="850">
        <v>1</v>
      </c>
      <c r="K1223" s="851">
        <v>6900</v>
      </c>
    </row>
    <row r="1224" spans="1:11" ht="14.45" customHeight="1" x14ac:dyDescent="0.2">
      <c r="A1224" s="832" t="s">
        <v>604</v>
      </c>
      <c r="B1224" s="833" t="s">
        <v>605</v>
      </c>
      <c r="C1224" s="836" t="s">
        <v>634</v>
      </c>
      <c r="D1224" s="864" t="s">
        <v>635</v>
      </c>
      <c r="E1224" s="836" t="s">
        <v>5052</v>
      </c>
      <c r="F1224" s="864" t="s">
        <v>5053</v>
      </c>
      <c r="G1224" s="836" t="s">
        <v>5633</v>
      </c>
      <c r="H1224" s="836" t="s">
        <v>5634</v>
      </c>
      <c r="I1224" s="850">
        <v>6900</v>
      </c>
      <c r="J1224" s="850">
        <v>2</v>
      </c>
      <c r="K1224" s="851">
        <v>13800</v>
      </c>
    </row>
    <row r="1225" spans="1:11" ht="14.45" customHeight="1" x14ac:dyDescent="0.2">
      <c r="A1225" s="832" t="s">
        <v>604</v>
      </c>
      <c r="B1225" s="833" t="s">
        <v>605</v>
      </c>
      <c r="C1225" s="836" t="s">
        <v>634</v>
      </c>
      <c r="D1225" s="864" t="s">
        <v>635</v>
      </c>
      <c r="E1225" s="836" t="s">
        <v>5052</v>
      </c>
      <c r="F1225" s="864" t="s">
        <v>5053</v>
      </c>
      <c r="G1225" s="836" t="s">
        <v>5635</v>
      </c>
      <c r="H1225" s="836" t="s">
        <v>5636</v>
      </c>
      <c r="I1225" s="850">
        <v>6900</v>
      </c>
      <c r="J1225" s="850">
        <v>3</v>
      </c>
      <c r="K1225" s="851">
        <v>20700</v>
      </c>
    </row>
    <row r="1226" spans="1:11" ht="14.45" customHeight="1" x14ac:dyDescent="0.2">
      <c r="A1226" s="832" t="s">
        <v>604</v>
      </c>
      <c r="B1226" s="833" t="s">
        <v>605</v>
      </c>
      <c r="C1226" s="836" t="s">
        <v>634</v>
      </c>
      <c r="D1226" s="864" t="s">
        <v>635</v>
      </c>
      <c r="E1226" s="836" t="s">
        <v>5052</v>
      </c>
      <c r="F1226" s="864" t="s">
        <v>5053</v>
      </c>
      <c r="G1226" s="836" t="s">
        <v>5637</v>
      </c>
      <c r="H1226" s="836" t="s">
        <v>5638</v>
      </c>
      <c r="I1226" s="850">
        <v>6900</v>
      </c>
      <c r="J1226" s="850">
        <v>2</v>
      </c>
      <c r="K1226" s="851">
        <v>13800</v>
      </c>
    </row>
    <row r="1227" spans="1:11" ht="14.45" customHeight="1" x14ac:dyDescent="0.2">
      <c r="A1227" s="832" t="s">
        <v>604</v>
      </c>
      <c r="B1227" s="833" t="s">
        <v>605</v>
      </c>
      <c r="C1227" s="836" t="s">
        <v>634</v>
      </c>
      <c r="D1227" s="864" t="s">
        <v>635</v>
      </c>
      <c r="E1227" s="836" t="s">
        <v>5052</v>
      </c>
      <c r="F1227" s="864" t="s">
        <v>5053</v>
      </c>
      <c r="G1227" s="836" t="s">
        <v>5639</v>
      </c>
      <c r="H1227" s="836" t="s">
        <v>5640</v>
      </c>
      <c r="I1227" s="850">
        <v>6900</v>
      </c>
      <c r="J1227" s="850">
        <v>4</v>
      </c>
      <c r="K1227" s="851">
        <v>27600</v>
      </c>
    </row>
    <row r="1228" spans="1:11" ht="14.45" customHeight="1" x14ac:dyDescent="0.2">
      <c r="A1228" s="832" t="s">
        <v>604</v>
      </c>
      <c r="B1228" s="833" t="s">
        <v>605</v>
      </c>
      <c r="C1228" s="836" t="s">
        <v>634</v>
      </c>
      <c r="D1228" s="864" t="s">
        <v>635</v>
      </c>
      <c r="E1228" s="836" t="s">
        <v>5052</v>
      </c>
      <c r="F1228" s="864" t="s">
        <v>5053</v>
      </c>
      <c r="G1228" s="836" t="s">
        <v>5641</v>
      </c>
      <c r="H1228" s="836" t="s">
        <v>5642</v>
      </c>
      <c r="I1228" s="850">
        <v>6900</v>
      </c>
      <c r="J1228" s="850">
        <v>1</v>
      </c>
      <c r="K1228" s="851">
        <v>6900</v>
      </c>
    </row>
    <row r="1229" spans="1:11" ht="14.45" customHeight="1" x14ac:dyDescent="0.2">
      <c r="A1229" s="832" t="s">
        <v>604</v>
      </c>
      <c r="B1229" s="833" t="s">
        <v>605</v>
      </c>
      <c r="C1229" s="836" t="s">
        <v>634</v>
      </c>
      <c r="D1229" s="864" t="s">
        <v>635</v>
      </c>
      <c r="E1229" s="836" t="s">
        <v>5052</v>
      </c>
      <c r="F1229" s="864" t="s">
        <v>5053</v>
      </c>
      <c r="G1229" s="836" t="s">
        <v>5643</v>
      </c>
      <c r="H1229" s="836" t="s">
        <v>5644</v>
      </c>
      <c r="I1229" s="850">
        <v>6900</v>
      </c>
      <c r="J1229" s="850">
        <v>3</v>
      </c>
      <c r="K1229" s="851">
        <v>20700</v>
      </c>
    </row>
    <row r="1230" spans="1:11" ht="14.45" customHeight="1" x14ac:dyDescent="0.2">
      <c r="A1230" s="832" t="s">
        <v>604</v>
      </c>
      <c r="B1230" s="833" t="s">
        <v>605</v>
      </c>
      <c r="C1230" s="836" t="s">
        <v>634</v>
      </c>
      <c r="D1230" s="864" t="s">
        <v>635</v>
      </c>
      <c r="E1230" s="836" t="s">
        <v>5052</v>
      </c>
      <c r="F1230" s="864" t="s">
        <v>5053</v>
      </c>
      <c r="G1230" s="836" t="s">
        <v>5645</v>
      </c>
      <c r="H1230" s="836" t="s">
        <v>5646</v>
      </c>
      <c r="I1230" s="850">
        <v>6900</v>
      </c>
      <c r="J1230" s="850">
        <v>2</v>
      </c>
      <c r="K1230" s="851">
        <v>13800</v>
      </c>
    </row>
    <row r="1231" spans="1:11" ht="14.45" customHeight="1" x14ac:dyDescent="0.2">
      <c r="A1231" s="832" t="s">
        <v>604</v>
      </c>
      <c r="B1231" s="833" t="s">
        <v>605</v>
      </c>
      <c r="C1231" s="836" t="s">
        <v>634</v>
      </c>
      <c r="D1231" s="864" t="s">
        <v>635</v>
      </c>
      <c r="E1231" s="836" t="s">
        <v>5052</v>
      </c>
      <c r="F1231" s="864" t="s">
        <v>5053</v>
      </c>
      <c r="G1231" s="836" t="s">
        <v>5647</v>
      </c>
      <c r="H1231" s="836" t="s">
        <v>5648</v>
      </c>
      <c r="I1231" s="850">
        <v>6900</v>
      </c>
      <c r="J1231" s="850">
        <v>1</v>
      </c>
      <c r="K1231" s="851">
        <v>6900</v>
      </c>
    </row>
    <row r="1232" spans="1:11" ht="14.45" customHeight="1" x14ac:dyDescent="0.2">
      <c r="A1232" s="832" t="s">
        <v>604</v>
      </c>
      <c r="B1232" s="833" t="s">
        <v>605</v>
      </c>
      <c r="C1232" s="836" t="s">
        <v>634</v>
      </c>
      <c r="D1232" s="864" t="s">
        <v>635</v>
      </c>
      <c r="E1232" s="836" t="s">
        <v>5052</v>
      </c>
      <c r="F1232" s="864" t="s">
        <v>5053</v>
      </c>
      <c r="G1232" s="836" t="s">
        <v>5649</v>
      </c>
      <c r="H1232" s="836" t="s">
        <v>5650</v>
      </c>
      <c r="I1232" s="850">
        <v>6900</v>
      </c>
      <c r="J1232" s="850">
        <v>1</v>
      </c>
      <c r="K1232" s="851">
        <v>6900</v>
      </c>
    </row>
    <row r="1233" spans="1:11" ht="14.45" customHeight="1" x14ac:dyDescent="0.2">
      <c r="A1233" s="832" t="s">
        <v>604</v>
      </c>
      <c r="B1233" s="833" t="s">
        <v>605</v>
      </c>
      <c r="C1233" s="836" t="s">
        <v>634</v>
      </c>
      <c r="D1233" s="864" t="s">
        <v>635</v>
      </c>
      <c r="E1233" s="836" t="s">
        <v>5052</v>
      </c>
      <c r="F1233" s="864" t="s">
        <v>5053</v>
      </c>
      <c r="G1233" s="836" t="s">
        <v>5651</v>
      </c>
      <c r="H1233" s="836" t="s">
        <v>5652</v>
      </c>
      <c r="I1233" s="850">
        <v>6900</v>
      </c>
      <c r="J1233" s="850">
        <v>1</v>
      </c>
      <c r="K1233" s="851">
        <v>6900</v>
      </c>
    </row>
    <row r="1234" spans="1:11" ht="14.45" customHeight="1" x14ac:dyDescent="0.2">
      <c r="A1234" s="832" t="s">
        <v>604</v>
      </c>
      <c r="B1234" s="833" t="s">
        <v>605</v>
      </c>
      <c r="C1234" s="836" t="s">
        <v>634</v>
      </c>
      <c r="D1234" s="864" t="s">
        <v>635</v>
      </c>
      <c r="E1234" s="836" t="s">
        <v>5052</v>
      </c>
      <c r="F1234" s="864" t="s">
        <v>5053</v>
      </c>
      <c r="G1234" s="836" t="s">
        <v>5653</v>
      </c>
      <c r="H1234" s="836" t="s">
        <v>5654</v>
      </c>
      <c r="I1234" s="850">
        <v>11500</v>
      </c>
      <c r="J1234" s="850">
        <v>4</v>
      </c>
      <c r="K1234" s="851">
        <v>46000</v>
      </c>
    </row>
    <row r="1235" spans="1:11" ht="14.45" customHeight="1" x14ac:dyDescent="0.2">
      <c r="A1235" s="832" t="s">
        <v>604</v>
      </c>
      <c r="B1235" s="833" t="s">
        <v>605</v>
      </c>
      <c r="C1235" s="836" t="s">
        <v>634</v>
      </c>
      <c r="D1235" s="864" t="s">
        <v>635</v>
      </c>
      <c r="E1235" s="836" t="s">
        <v>5052</v>
      </c>
      <c r="F1235" s="864" t="s">
        <v>5053</v>
      </c>
      <c r="G1235" s="836" t="s">
        <v>5655</v>
      </c>
      <c r="H1235" s="836" t="s">
        <v>5656</v>
      </c>
      <c r="I1235" s="850">
        <v>11500</v>
      </c>
      <c r="J1235" s="850">
        <v>18</v>
      </c>
      <c r="K1235" s="851">
        <v>207000</v>
      </c>
    </row>
    <row r="1236" spans="1:11" ht="14.45" customHeight="1" x14ac:dyDescent="0.2">
      <c r="A1236" s="832" t="s">
        <v>604</v>
      </c>
      <c r="B1236" s="833" t="s">
        <v>605</v>
      </c>
      <c r="C1236" s="836" t="s">
        <v>634</v>
      </c>
      <c r="D1236" s="864" t="s">
        <v>635</v>
      </c>
      <c r="E1236" s="836" t="s">
        <v>5052</v>
      </c>
      <c r="F1236" s="864" t="s">
        <v>5053</v>
      </c>
      <c r="G1236" s="836" t="s">
        <v>5657</v>
      </c>
      <c r="H1236" s="836" t="s">
        <v>5658</v>
      </c>
      <c r="I1236" s="850">
        <v>11500</v>
      </c>
      <c r="J1236" s="850">
        <v>20</v>
      </c>
      <c r="K1236" s="851">
        <v>230000</v>
      </c>
    </row>
    <row r="1237" spans="1:11" ht="14.45" customHeight="1" x14ac:dyDescent="0.2">
      <c r="A1237" s="832" t="s">
        <v>604</v>
      </c>
      <c r="B1237" s="833" t="s">
        <v>605</v>
      </c>
      <c r="C1237" s="836" t="s">
        <v>634</v>
      </c>
      <c r="D1237" s="864" t="s">
        <v>635</v>
      </c>
      <c r="E1237" s="836" t="s">
        <v>5052</v>
      </c>
      <c r="F1237" s="864" t="s">
        <v>5053</v>
      </c>
      <c r="G1237" s="836" t="s">
        <v>5659</v>
      </c>
      <c r="H1237" s="836" t="s">
        <v>5660</v>
      </c>
      <c r="I1237" s="850">
        <v>11500</v>
      </c>
      <c r="J1237" s="850">
        <v>13</v>
      </c>
      <c r="K1237" s="851">
        <v>149500</v>
      </c>
    </row>
    <row r="1238" spans="1:11" ht="14.45" customHeight="1" x14ac:dyDescent="0.2">
      <c r="A1238" s="832" t="s">
        <v>604</v>
      </c>
      <c r="B1238" s="833" t="s">
        <v>605</v>
      </c>
      <c r="C1238" s="836" t="s">
        <v>634</v>
      </c>
      <c r="D1238" s="864" t="s">
        <v>635</v>
      </c>
      <c r="E1238" s="836" t="s">
        <v>5052</v>
      </c>
      <c r="F1238" s="864" t="s">
        <v>5053</v>
      </c>
      <c r="G1238" s="836" t="s">
        <v>5661</v>
      </c>
      <c r="H1238" s="836" t="s">
        <v>5662</v>
      </c>
      <c r="I1238" s="850">
        <v>11500</v>
      </c>
      <c r="J1238" s="850">
        <v>7</v>
      </c>
      <c r="K1238" s="851">
        <v>80500</v>
      </c>
    </row>
    <row r="1239" spans="1:11" ht="14.45" customHeight="1" x14ac:dyDescent="0.2">
      <c r="A1239" s="832" t="s">
        <v>604</v>
      </c>
      <c r="B1239" s="833" t="s">
        <v>605</v>
      </c>
      <c r="C1239" s="836" t="s">
        <v>634</v>
      </c>
      <c r="D1239" s="864" t="s">
        <v>635</v>
      </c>
      <c r="E1239" s="836" t="s">
        <v>5052</v>
      </c>
      <c r="F1239" s="864" t="s">
        <v>5053</v>
      </c>
      <c r="G1239" s="836" t="s">
        <v>5663</v>
      </c>
      <c r="H1239" s="836" t="s">
        <v>5664</v>
      </c>
      <c r="I1239" s="850">
        <v>11500</v>
      </c>
      <c r="J1239" s="850">
        <v>11</v>
      </c>
      <c r="K1239" s="851">
        <v>126500</v>
      </c>
    </row>
    <row r="1240" spans="1:11" ht="14.45" customHeight="1" x14ac:dyDescent="0.2">
      <c r="A1240" s="832" t="s">
        <v>604</v>
      </c>
      <c r="B1240" s="833" t="s">
        <v>605</v>
      </c>
      <c r="C1240" s="836" t="s">
        <v>634</v>
      </c>
      <c r="D1240" s="864" t="s">
        <v>635</v>
      </c>
      <c r="E1240" s="836" t="s">
        <v>5052</v>
      </c>
      <c r="F1240" s="864" t="s">
        <v>5053</v>
      </c>
      <c r="G1240" s="836" t="s">
        <v>5665</v>
      </c>
      <c r="H1240" s="836" t="s">
        <v>5666</v>
      </c>
      <c r="I1240" s="850">
        <v>11500</v>
      </c>
      <c r="J1240" s="850">
        <v>4</v>
      </c>
      <c r="K1240" s="851">
        <v>46000</v>
      </c>
    </row>
    <row r="1241" spans="1:11" ht="14.45" customHeight="1" x14ac:dyDescent="0.2">
      <c r="A1241" s="832" t="s">
        <v>604</v>
      </c>
      <c r="B1241" s="833" t="s">
        <v>605</v>
      </c>
      <c r="C1241" s="836" t="s">
        <v>634</v>
      </c>
      <c r="D1241" s="864" t="s">
        <v>635</v>
      </c>
      <c r="E1241" s="836" t="s">
        <v>5052</v>
      </c>
      <c r="F1241" s="864" t="s">
        <v>5053</v>
      </c>
      <c r="G1241" s="836" t="s">
        <v>5667</v>
      </c>
      <c r="H1241" s="836" t="s">
        <v>5668</v>
      </c>
      <c r="I1241" s="850">
        <v>279.29998779296875</v>
      </c>
      <c r="J1241" s="850">
        <v>5</v>
      </c>
      <c r="K1241" s="851">
        <v>1396.4999389648438</v>
      </c>
    </row>
    <row r="1242" spans="1:11" ht="14.45" customHeight="1" x14ac:dyDescent="0.2">
      <c r="A1242" s="832" t="s">
        <v>604</v>
      </c>
      <c r="B1242" s="833" t="s">
        <v>605</v>
      </c>
      <c r="C1242" s="836" t="s">
        <v>634</v>
      </c>
      <c r="D1242" s="864" t="s">
        <v>635</v>
      </c>
      <c r="E1242" s="836" t="s">
        <v>5052</v>
      </c>
      <c r="F1242" s="864" t="s">
        <v>5053</v>
      </c>
      <c r="G1242" s="836" t="s">
        <v>5669</v>
      </c>
      <c r="H1242" s="836" t="s">
        <v>5670</v>
      </c>
      <c r="I1242" s="850">
        <v>279.30999755859375</v>
      </c>
      <c r="J1242" s="850">
        <v>1</v>
      </c>
      <c r="K1242" s="851">
        <v>279.30999755859375</v>
      </c>
    </row>
    <row r="1243" spans="1:11" ht="14.45" customHeight="1" x14ac:dyDescent="0.2">
      <c r="A1243" s="832" t="s">
        <v>604</v>
      </c>
      <c r="B1243" s="833" t="s">
        <v>605</v>
      </c>
      <c r="C1243" s="836" t="s">
        <v>634</v>
      </c>
      <c r="D1243" s="864" t="s">
        <v>635</v>
      </c>
      <c r="E1243" s="836" t="s">
        <v>5052</v>
      </c>
      <c r="F1243" s="864" t="s">
        <v>5053</v>
      </c>
      <c r="G1243" s="836" t="s">
        <v>5671</v>
      </c>
      <c r="H1243" s="836" t="s">
        <v>5672</v>
      </c>
      <c r="I1243" s="850">
        <v>279.29998779296875</v>
      </c>
      <c r="J1243" s="850">
        <v>10</v>
      </c>
      <c r="K1243" s="851">
        <v>2792.9998779296875</v>
      </c>
    </row>
    <row r="1244" spans="1:11" ht="14.45" customHeight="1" x14ac:dyDescent="0.2">
      <c r="A1244" s="832" t="s">
        <v>604</v>
      </c>
      <c r="B1244" s="833" t="s">
        <v>605</v>
      </c>
      <c r="C1244" s="836" t="s">
        <v>634</v>
      </c>
      <c r="D1244" s="864" t="s">
        <v>635</v>
      </c>
      <c r="E1244" s="836" t="s">
        <v>5052</v>
      </c>
      <c r="F1244" s="864" t="s">
        <v>5053</v>
      </c>
      <c r="G1244" s="836" t="s">
        <v>5673</v>
      </c>
      <c r="H1244" s="836" t="s">
        <v>5674</v>
      </c>
      <c r="I1244" s="850">
        <v>279.30399169921873</v>
      </c>
      <c r="J1244" s="850">
        <v>5</v>
      </c>
      <c r="K1244" s="851">
        <v>1396.5199584960938</v>
      </c>
    </row>
    <row r="1245" spans="1:11" ht="14.45" customHeight="1" x14ac:dyDescent="0.2">
      <c r="A1245" s="832" t="s">
        <v>604</v>
      </c>
      <c r="B1245" s="833" t="s">
        <v>605</v>
      </c>
      <c r="C1245" s="836" t="s">
        <v>634</v>
      </c>
      <c r="D1245" s="864" t="s">
        <v>635</v>
      </c>
      <c r="E1245" s="836" t="s">
        <v>5052</v>
      </c>
      <c r="F1245" s="864" t="s">
        <v>5053</v>
      </c>
      <c r="G1245" s="836" t="s">
        <v>5637</v>
      </c>
      <c r="H1245" s="836" t="s">
        <v>5675</v>
      </c>
      <c r="I1245" s="850">
        <v>6900</v>
      </c>
      <c r="J1245" s="850">
        <v>1</v>
      </c>
      <c r="K1245" s="851">
        <v>6900</v>
      </c>
    </row>
    <row r="1246" spans="1:11" ht="14.45" customHeight="1" x14ac:dyDescent="0.2">
      <c r="A1246" s="832" t="s">
        <v>604</v>
      </c>
      <c r="B1246" s="833" t="s">
        <v>605</v>
      </c>
      <c r="C1246" s="836" t="s">
        <v>634</v>
      </c>
      <c r="D1246" s="864" t="s">
        <v>635</v>
      </c>
      <c r="E1246" s="836" t="s">
        <v>5052</v>
      </c>
      <c r="F1246" s="864" t="s">
        <v>5053</v>
      </c>
      <c r="G1246" s="836" t="s">
        <v>5676</v>
      </c>
      <c r="H1246" s="836" t="s">
        <v>5677</v>
      </c>
      <c r="I1246" s="850">
        <v>5175</v>
      </c>
      <c r="J1246" s="850">
        <v>3</v>
      </c>
      <c r="K1246" s="851">
        <v>15525</v>
      </c>
    </row>
    <row r="1247" spans="1:11" ht="14.45" customHeight="1" x14ac:dyDescent="0.2">
      <c r="A1247" s="832" t="s">
        <v>604</v>
      </c>
      <c r="B1247" s="833" t="s">
        <v>605</v>
      </c>
      <c r="C1247" s="836" t="s">
        <v>634</v>
      </c>
      <c r="D1247" s="864" t="s">
        <v>635</v>
      </c>
      <c r="E1247" s="836" t="s">
        <v>5052</v>
      </c>
      <c r="F1247" s="864" t="s">
        <v>5053</v>
      </c>
      <c r="G1247" s="836" t="s">
        <v>5678</v>
      </c>
      <c r="H1247" s="836" t="s">
        <v>5679</v>
      </c>
      <c r="I1247" s="850">
        <v>5175</v>
      </c>
      <c r="J1247" s="850">
        <v>1</v>
      </c>
      <c r="K1247" s="851">
        <v>5175</v>
      </c>
    </row>
    <row r="1248" spans="1:11" ht="14.45" customHeight="1" x14ac:dyDescent="0.2">
      <c r="A1248" s="832" t="s">
        <v>604</v>
      </c>
      <c r="B1248" s="833" t="s">
        <v>605</v>
      </c>
      <c r="C1248" s="836" t="s">
        <v>634</v>
      </c>
      <c r="D1248" s="864" t="s">
        <v>635</v>
      </c>
      <c r="E1248" s="836" t="s">
        <v>5052</v>
      </c>
      <c r="F1248" s="864" t="s">
        <v>5053</v>
      </c>
      <c r="G1248" s="836" t="s">
        <v>5680</v>
      </c>
      <c r="H1248" s="836" t="s">
        <v>5681</v>
      </c>
      <c r="I1248" s="850">
        <v>5175</v>
      </c>
      <c r="J1248" s="850">
        <v>6</v>
      </c>
      <c r="K1248" s="851">
        <v>31050</v>
      </c>
    </row>
    <row r="1249" spans="1:11" ht="14.45" customHeight="1" x14ac:dyDescent="0.2">
      <c r="A1249" s="832" t="s">
        <v>604</v>
      </c>
      <c r="B1249" s="833" t="s">
        <v>605</v>
      </c>
      <c r="C1249" s="836" t="s">
        <v>634</v>
      </c>
      <c r="D1249" s="864" t="s">
        <v>635</v>
      </c>
      <c r="E1249" s="836" t="s">
        <v>5052</v>
      </c>
      <c r="F1249" s="864" t="s">
        <v>5053</v>
      </c>
      <c r="G1249" s="836" t="s">
        <v>5682</v>
      </c>
      <c r="H1249" s="836" t="s">
        <v>5683</v>
      </c>
      <c r="I1249" s="850">
        <v>5175</v>
      </c>
      <c r="J1249" s="850">
        <v>2</v>
      </c>
      <c r="K1249" s="851">
        <v>10350</v>
      </c>
    </row>
    <row r="1250" spans="1:11" ht="14.45" customHeight="1" x14ac:dyDescent="0.2">
      <c r="A1250" s="832" t="s">
        <v>604</v>
      </c>
      <c r="B1250" s="833" t="s">
        <v>605</v>
      </c>
      <c r="C1250" s="836" t="s">
        <v>634</v>
      </c>
      <c r="D1250" s="864" t="s">
        <v>635</v>
      </c>
      <c r="E1250" s="836" t="s">
        <v>5052</v>
      </c>
      <c r="F1250" s="864" t="s">
        <v>5053</v>
      </c>
      <c r="G1250" s="836" t="s">
        <v>5684</v>
      </c>
      <c r="H1250" s="836" t="s">
        <v>5685</v>
      </c>
      <c r="I1250" s="850">
        <v>5175</v>
      </c>
      <c r="J1250" s="850">
        <v>2</v>
      </c>
      <c r="K1250" s="851">
        <v>10350</v>
      </c>
    </row>
    <row r="1251" spans="1:11" ht="14.45" customHeight="1" x14ac:dyDescent="0.2">
      <c r="A1251" s="832" t="s">
        <v>604</v>
      </c>
      <c r="B1251" s="833" t="s">
        <v>605</v>
      </c>
      <c r="C1251" s="836" t="s">
        <v>634</v>
      </c>
      <c r="D1251" s="864" t="s">
        <v>635</v>
      </c>
      <c r="E1251" s="836" t="s">
        <v>5052</v>
      </c>
      <c r="F1251" s="864" t="s">
        <v>5053</v>
      </c>
      <c r="G1251" s="836" t="s">
        <v>5686</v>
      </c>
      <c r="H1251" s="836" t="s">
        <v>5687</v>
      </c>
      <c r="I1251" s="850">
        <v>5175</v>
      </c>
      <c r="J1251" s="850">
        <v>14</v>
      </c>
      <c r="K1251" s="851">
        <v>72450</v>
      </c>
    </row>
    <row r="1252" spans="1:11" ht="14.45" customHeight="1" x14ac:dyDescent="0.2">
      <c r="A1252" s="832" t="s">
        <v>604</v>
      </c>
      <c r="B1252" s="833" t="s">
        <v>605</v>
      </c>
      <c r="C1252" s="836" t="s">
        <v>634</v>
      </c>
      <c r="D1252" s="864" t="s">
        <v>635</v>
      </c>
      <c r="E1252" s="836" t="s">
        <v>5052</v>
      </c>
      <c r="F1252" s="864" t="s">
        <v>5053</v>
      </c>
      <c r="G1252" s="836" t="s">
        <v>5688</v>
      </c>
      <c r="H1252" s="836" t="s">
        <v>5689</v>
      </c>
      <c r="I1252" s="850">
        <v>5175</v>
      </c>
      <c r="J1252" s="850">
        <v>1</v>
      </c>
      <c r="K1252" s="851">
        <v>5175</v>
      </c>
    </row>
    <row r="1253" spans="1:11" ht="14.45" customHeight="1" x14ac:dyDescent="0.2">
      <c r="A1253" s="832" t="s">
        <v>604</v>
      </c>
      <c r="B1253" s="833" t="s">
        <v>605</v>
      </c>
      <c r="C1253" s="836" t="s">
        <v>634</v>
      </c>
      <c r="D1253" s="864" t="s">
        <v>635</v>
      </c>
      <c r="E1253" s="836" t="s">
        <v>5052</v>
      </c>
      <c r="F1253" s="864" t="s">
        <v>5053</v>
      </c>
      <c r="G1253" s="836" t="s">
        <v>5690</v>
      </c>
      <c r="H1253" s="836" t="s">
        <v>5691</v>
      </c>
      <c r="I1253" s="850">
        <v>5175</v>
      </c>
      <c r="J1253" s="850">
        <v>5</v>
      </c>
      <c r="K1253" s="851">
        <v>25875</v>
      </c>
    </row>
    <row r="1254" spans="1:11" ht="14.45" customHeight="1" x14ac:dyDescent="0.2">
      <c r="A1254" s="832" t="s">
        <v>604</v>
      </c>
      <c r="B1254" s="833" t="s">
        <v>605</v>
      </c>
      <c r="C1254" s="836" t="s">
        <v>634</v>
      </c>
      <c r="D1254" s="864" t="s">
        <v>635</v>
      </c>
      <c r="E1254" s="836" t="s">
        <v>5052</v>
      </c>
      <c r="F1254" s="864" t="s">
        <v>5053</v>
      </c>
      <c r="G1254" s="836" t="s">
        <v>5692</v>
      </c>
      <c r="H1254" s="836" t="s">
        <v>5693</v>
      </c>
      <c r="I1254" s="850">
        <v>5175</v>
      </c>
      <c r="J1254" s="850">
        <v>1</v>
      </c>
      <c r="K1254" s="851">
        <v>5175</v>
      </c>
    </row>
    <row r="1255" spans="1:11" ht="14.45" customHeight="1" x14ac:dyDescent="0.2">
      <c r="A1255" s="832" t="s">
        <v>604</v>
      </c>
      <c r="B1255" s="833" t="s">
        <v>605</v>
      </c>
      <c r="C1255" s="836" t="s">
        <v>634</v>
      </c>
      <c r="D1255" s="864" t="s">
        <v>635</v>
      </c>
      <c r="E1255" s="836" t="s">
        <v>5052</v>
      </c>
      <c r="F1255" s="864" t="s">
        <v>5053</v>
      </c>
      <c r="G1255" s="836" t="s">
        <v>5694</v>
      </c>
      <c r="H1255" s="836" t="s">
        <v>5695</v>
      </c>
      <c r="I1255" s="850">
        <v>5175</v>
      </c>
      <c r="J1255" s="850">
        <v>5</v>
      </c>
      <c r="K1255" s="851">
        <v>25875</v>
      </c>
    </row>
    <row r="1256" spans="1:11" ht="14.45" customHeight="1" x14ac:dyDescent="0.2">
      <c r="A1256" s="832" t="s">
        <v>604</v>
      </c>
      <c r="B1256" s="833" t="s">
        <v>605</v>
      </c>
      <c r="C1256" s="836" t="s">
        <v>634</v>
      </c>
      <c r="D1256" s="864" t="s">
        <v>635</v>
      </c>
      <c r="E1256" s="836" t="s">
        <v>5052</v>
      </c>
      <c r="F1256" s="864" t="s">
        <v>5053</v>
      </c>
      <c r="G1256" s="836" t="s">
        <v>5696</v>
      </c>
      <c r="H1256" s="836" t="s">
        <v>5697</v>
      </c>
      <c r="I1256" s="850">
        <v>5175</v>
      </c>
      <c r="J1256" s="850">
        <v>2</v>
      </c>
      <c r="K1256" s="851">
        <v>10350</v>
      </c>
    </row>
    <row r="1257" spans="1:11" ht="14.45" customHeight="1" x14ac:dyDescent="0.2">
      <c r="A1257" s="832" t="s">
        <v>604</v>
      </c>
      <c r="B1257" s="833" t="s">
        <v>605</v>
      </c>
      <c r="C1257" s="836" t="s">
        <v>634</v>
      </c>
      <c r="D1257" s="864" t="s">
        <v>635</v>
      </c>
      <c r="E1257" s="836" t="s">
        <v>5052</v>
      </c>
      <c r="F1257" s="864" t="s">
        <v>5053</v>
      </c>
      <c r="G1257" s="836" t="s">
        <v>5698</v>
      </c>
      <c r="H1257" s="836" t="s">
        <v>5699</v>
      </c>
      <c r="I1257" s="850">
        <v>5175</v>
      </c>
      <c r="J1257" s="850">
        <v>4</v>
      </c>
      <c r="K1257" s="851">
        <v>20700</v>
      </c>
    </row>
    <row r="1258" spans="1:11" ht="14.45" customHeight="1" x14ac:dyDescent="0.2">
      <c r="A1258" s="832" t="s">
        <v>604</v>
      </c>
      <c r="B1258" s="833" t="s">
        <v>605</v>
      </c>
      <c r="C1258" s="836" t="s">
        <v>634</v>
      </c>
      <c r="D1258" s="864" t="s">
        <v>635</v>
      </c>
      <c r="E1258" s="836" t="s">
        <v>5052</v>
      </c>
      <c r="F1258" s="864" t="s">
        <v>5053</v>
      </c>
      <c r="G1258" s="836" t="s">
        <v>5700</v>
      </c>
      <c r="H1258" s="836" t="s">
        <v>5701</v>
      </c>
      <c r="I1258" s="850">
        <v>5175</v>
      </c>
      <c r="J1258" s="850">
        <v>7</v>
      </c>
      <c r="K1258" s="851">
        <v>36225</v>
      </c>
    </row>
    <row r="1259" spans="1:11" ht="14.45" customHeight="1" x14ac:dyDescent="0.2">
      <c r="A1259" s="832" t="s">
        <v>604</v>
      </c>
      <c r="B1259" s="833" t="s">
        <v>605</v>
      </c>
      <c r="C1259" s="836" t="s">
        <v>634</v>
      </c>
      <c r="D1259" s="864" t="s">
        <v>635</v>
      </c>
      <c r="E1259" s="836" t="s">
        <v>5052</v>
      </c>
      <c r="F1259" s="864" t="s">
        <v>5053</v>
      </c>
      <c r="G1259" s="836" t="s">
        <v>5702</v>
      </c>
      <c r="H1259" s="836" t="s">
        <v>5703</v>
      </c>
      <c r="I1259" s="850">
        <v>5175</v>
      </c>
      <c r="J1259" s="850">
        <v>4</v>
      </c>
      <c r="K1259" s="851">
        <v>20700</v>
      </c>
    </row>
    <row r="1260" spans="1:11" ht="14.45" customHeight="1" x14ac:dyDescent="0.2">
      <c r="A1260" s="832" t="s">
        <v>604</v>
      </c>
      <c r="B1260" s="833" t="s">
        <v>605</v>
      </c>
      <c r="C1260" s="836" t="s">
        <v>634</v>
      </c>
      <c r="D1260" s="864" t="s">
        <v>635</v>
      </c>
      <c r="E1260" s="836" t="s">
        <v>5052</v>
      </c>
      <c r="F1260" s="864" t="s">
        <v>5053</v>
      </c>
      <c r="G1260" s="836" t="s">
        <v>5704</v>
      </c>
      <c r="H1260" s="836" t="s">
        <v>5705</v>
      </c>
      <c r="I1260" s="850">
        <v>15975.6904296875</v>
      </c>
      <c r="J1260" s="850">
        <v>1</v>
      </c>
      <c r="K1260" s="851">
        <v>15975.6904296875</v>
      </c>
    </row>
    <row r="1261" spans="1:11" ht="14.45" customHeight="1" x14ac:dyDescent="0.2">
      <c r="A1261" s="832" t="s">
        <v>604</v>
      </c>
      <c r="B1261" s="833" t="s">
        <v>605</v>
      </c>
      <c r="C1261" s="836" t="s">
        <v>634</v>
      </c>
      <c r="D1261" s="864" t="s">
        <v>635</v>
      </c>
      <c r="E1261" s="836" t="s">
        <v>5052</v>
      </c>
      <c r="F1261" s="864" t="s">
        <v>5053</v>
      </c>
      <c r="G1261" s="836" t="s">
        <v>5706</v>
      </c>
      <c r="H1261" s="836" t="s">
        <v>5707</v>
      </c>
      <c r="I1261" s="850">
        <v>15975.6796875</v>
      </c>
      <c r="J1261" s="850">
        <v>1</v>
      </c>
      <c r="K1261" s="851">
        <v>15975.6796875</v>
      </c>
    </row>
    <row r="1262" spans="1:11" ht="14.45" customHeight="1" x14ac:dyDescent="0.2">
      <c r="A1262" s="832" t="s">
        <v>604</v>
      </c>
      <c r="B1262" s="833" t="s">
        <v>605</v>
      </c>
      <c r="C1262" s="836" t="s">
        <v>634</v>
      </c>
      <c r="D1262" s="864" t="s">
        <v>635</v>
      </c>
      <c r="E1262" s="836" t="s">
        <v>5052</v>
      </c>
      <c r="F1262" s="864" t="s">
        <v>5053</v>
      </c>
      <c r="G1262" s="836" t="s">
        <v>5708</v>
      </c>
      <c r="H1262" s="836" t="s">
        <v>5709</v>
      </c>
      <c r="I1262" s="850">
        <v>12866.3896484375</v>
      </c>
      <c r="J1262" s="850">
        <v>1</v>
      </c>
      <c r="K1262" s="851">
        <v>12866.3896484375</v>
      </c>
    </row>
    <row r="1263" spans="1:11" ht="14.45" customHeight="1" x14ac:dyDescent="0.2">
      <c r="A1263" s="832" t="s">
        <v>604</v>
      </c>
      <c r="B1263" s="833" t="s">
        <v>605</v>
      </c>
      <c r="C1263" s="836" t="s">
        <v>634</v>
      </c>
      <c r="D1263" s="864" t="s">
        <v>635</v>
      </c>
      <c r="E1263" s="836" t="s">
        <v>5052</v>
      </c>
      <c r="F1263" s="864" t="s">
        <v>5053</v>
      </c>
      <c r="G1263" s="836" t="s">
        <v>5710</v>
      </c>
      <c r="H1263" s="836" t="s">
        <v>5711</v>
      </c>
      <c r="I1263" s="850">
        <v>12866.400390625</v>
      </c>
      <c r="J1263" s="850">
        <v>1</v>
      </c>
      <c r="K1263" s="851">
        <v>12866.400390625</v>
      </c>
    </row>
    <row r="1264" spans="1:11" ht="14.45" customHeight="1" x14ac:dyDescent="0.2">
      <c r="A1264" s="832" t="s">
        <v>604</v>
      </c>
      <c r="B1264" s="833" t="s">
        <v>605</v>
      </c>
      <c r="C1264" s="836" t="s">
        <v>634</v>
      </c>
      <c r="D1264" s="864" t="s">
        <v>635</v>
      </c>
      <c r="E1264" s="836" t="s">
        <v>5052</v>
      </c>
      <c r="F1264" s="864" t="s">
        <v>5053</v>
      </c>
      <c r="G1264" s="836" t="s">
        <v>5712</v>
      </c>
      <c r="H1264" s="836" t="s">
        <v>5713</v>
      </c>
      <c r="I1264" s="850">
        <v>4600</v>
      </c>
      <c r="J1264" s="850">
        <v>1</v>
      </c>
      <c r="K1264" s="851">
        <v>4600</v>
      </c>
    </row>
    <row r="1265" spans="1:11" ht="14.45" customHeight="1" x14ac:dyDescent="0.2">
      <c r="A1265" s="832" t="s">
        <v>604</v>
      </c>
      <c r="B1265" s="833" t="s">
        <v>605</v>
      </c>
      <c r="C1265" s="836" t="s">
        <v>634</v>
      </c>
      <c r="D1265" s="864" t="s">
        <v>635</v>
      </c>
      <c r="E1265" s="836" t="s">
        <v>5052</v>
      </c>
      <c r="F1265" s="864" t="s">
        <v>5053</v>
      </c>
      <c r="G1265" s="836" t="s">
        <v>5060</v>
      </c>
      <c r="H1265" s="836" t="s">
        <v>5714</v>
      </c>
      <c r="I1265" s="850">
        <v>448.5</v>
      </c>
      <c r="J1265" s="850">
        <v>29</v>
      </c>
      <c r="K1265" s="851">
        <v>13006.5</v>
      </c>
    </row>
    <row r="1266" spans="1:11" ht="14.45" customHeight="1" x14ac:dyDescent="0.2">
      <c r="A1266" s="832" t="s">
        <v>604</v>
      </c>
      <c r="B1266" s="833" t="s">
        <v>605</v>
      </c>
      <c r="C1266" s="836" t="s">
        <v>634</v>
      </c>
      <c r="D1266" s="864" t="s">
        <v>635</v>
      </c>
      <c r="E1266" s="836" t="s">
        <v>5052</v>
      </c>
      <c r="F1266" s="864" t="s">
        <v>5053</v>
      </c>
      <c r="G1266" s="836" t="s">
        <v>5062</v>
      </c>
      <c r="H1266" s="836" t="s">
        <v>5715</v>
      </c>
      <c r="I1266" s="850">
        <v>448.5</v>
      </c>
      <c r="J1266" s="850">
        <v>16</v>
      </c>
      <c r="K1266" s="851">
        <v>7176</v>
      </c>
    </row>
    <row r="1267" spans="1:11" ht="14.45" customHeight="1" x14ac:dyDescent="0.2">
      <c r="A1267" s="832" t="s">
        <v>604</v>
      </c>
      <c r="B1267" s="833" t="s">
        <v>605</v>
      </c>
      <c r="C1267" s="836" t="s">
        <v>634</v>
      </c>
      <c r="D1267" s="864" t="s">
        <v>635</v>
      </c>
      <c r="E1267" s="836" t="s">
        <v>5052</v>
      </c>
      <c r="F1267" s="864" t="s">
        <v>5053</v>
      </c>
      <c r="G1267" s="836" t="s">
        <v>5064</v>
      </c>
      <c r="H1267" s="836" t="s">
        <v>5716</v>
      </c>
      <c r="I1267" s="850">
        <v>448.5</v>
      </c>
      <c r="J1267" s="850">
        <v>5</v>
      </c>
      <c r="K1267" s="851">
        <v>2242.5</v>
      </c>
    </row>
    <row r="1268" spans="1:11" ht="14.45" customHeight="1" x14ac:dyDescent="0.2">
      <c r="A1268" s="832" t="s">
        <v>604</v>
      </c>
      <c r="B1268" s="833" t="s">
        <v>605</v>
      </c>
      <c r="C1268" s="836" t="s">
        <v>634</v>
      </c>
      <c r="D1268" s="864" t="s">
        <v>635</v>
      </c>
      <c r="E1268" s="836" t="s">
        <v>5052</v>
      </c>
      <c r="F1268" s="864" t="s">
        <v>5053</v>
      </c>
      <c r="G1268" s="836" t="s">
        <v>5056</v>
      </c>
      <c r="H1268" s="836" t="s">
        <v>5717</v>
      </c>
      <c r="I1268" s="850">
        <v>448.5</v>
      </c>
      <c r="J1268" s="850">
        <v>3</v>
      </c>
      <c r="K1268" s="851">
        <v>1345.5</v>
      </c>
    </row>
    <row r="1269" spans="1:11" ht="14.45" customHeight="1" x14ac:dyDescent="0.2">
      <c r="A1269" s="832" t="s">
        <v>604</v>
      </c>
      <c r="B1269" s="833" t="s">
        <v>605</v>
      </c>
      <c r="C1269" s="836" t="s">
        <v>634</v>
      </c>
      <c r="D1269" s="864" t="s">
        <v>635</v>
      </c>
      <c r="E1269" s="836" t="s">
        <v>5052</v>
      </c>
      <c r="F1269" s="864" t="s">
        <v>5053</v>
      </c>
      <c r="G1269" s="836" t="s">
        <v>5058</v>
      </c>
      <c r="H1269" s="836" t="s">
        <v>5718</v>
      </c>
      <c r="I1269" s="850">
        <v>448.5</v>
      </c>
      <c r="J1269" s="850">
        <v>11</v>
      </c>
      <c r="K1269" s="851">
        <v>4933.5</v>
      </c>
    </row>
    <row r="1270" spans="1:11" ht="14.45" customHeight="1" x14ac:dyDescent="0.2">
      <c r="A1270" s="832" t="s">
        <v>604</v>
      </c>
      <c r="B1270" s="833" t="s">
        <v>605</v>
      </c>
      <c r="C1270" s="836" t="s">
        <v>634</v>
      </c>
      <c r="D1270" s="864" t="s">
        <v>635</v>
      </c>
      <c r="E1270" s="836" t="s">
        <v>5052</v>
      </c>
      <c r="F1270" s="864" t="s">
        <v>5053</v>
      </c>
      <c r="G1270" s="836" t="s">
        <v>5719</v>
      </c>
      <c r="H1270" s="836" t="s">
        <v>5720</v>
      </c>
      <c r="I1270" s="850">
        <v>33350</v>
      </c>
      <c r="J1270" s="850">
        <v>1</v>
      </c>
      <c r="K1270" s="851">
        <v>33350</v>
      </c>
    </row>
    <row r="1271" spans="1:11" ht="14.45" customHeight="1" x14ac:dyDescent="0.2">
      <c r="A1271" s="832" t="s">
        <v>604</v>
      </c>
      <c r="B1271" s="833" t="s">
        <v>605</v>
      </c>
      <c r="C1271" s="836" t="s">
        <v>634</v>
      </c>
      <c r="D1271" s="864" t="s">
        <v>635</v>
      </c>
      <c r="E1271" s="836" t="s">
        <v>5052</v>
      </c>
      <c r="F1271" s="864" t="s">
        <v>5053</v>
      </c>
      <c r="G1271" s="836" t="s">
        <v>5721</v>
      </c>
      <c r="H1271" s="836" t="s">
        <v>5722</v>
      </c>
      <c r="I1271" s="850">
        <v>2530</v>
      </c>
      <c r="J1271" s="850">
        <v>1</v>
      </c>
      <c r="K1271" s="851">
        <v>2530</v>
      </c>
    </row>
    <row r="1272" spans="1:11" ht="14.45" customHeight="1" x14ac:dyDescent="0.2">
      <c r="A1272" s="832" t="s">
        <v>604</v>
      </c>
      <c r="B1272" s="833" t="s">
        <v>605</v>
      </c>
      <c r="C1272" s="836" t="s">
        <v>634</v>
      </c>
      <c r="D1272" s="864" t="s">
        <v>635</v>
      </c>
      <c r="E1272" s="836" t="s">
        <v>5052</v>
      </c>
      <c r="F1272" s="864" t="s">
        <v>5053</v>
      </c>
      <c r="G1272" s="836" t="s">
        <v>5229</v>
      </c>
      <c r="H1272" s="836" t="s">
        <v>5723</v>
      </c>
      <c r="I1272" s="850">
        <v>2530</v>
      </c>
      <c r="J1272" s="850">
        <v>1</v>
      </c>
      <c r="K1272" s="851">
        <v>2530</v>
      </c>
    </row>
    <row r="1273" spans="1:11" ht="14.45" customHeight="1" x14ac:dyDescent="0.2">
      <c r="A1273" s="832" t="s">
        <v>604</v>
      </c>
      <c r="B1273" s="833" t="s">
        <v>605</v>
      </c>
      <c r="C1273" s="836" t="s">
        <v>634</v>
      </c>
      <c r="D1273" s="864" t="s">
        <v>635</v>
      </c>
      <c r="E1273" s="836" t="s">
        <v>5052</v>
      </c>
      <c r="F1273" s="864" t="s">
        <v>5053</v>
      </c>
      <c r="G1273" s="836" t="s">
        <v>5724</v>
      </c>
      <c r="H1273" s="836" t="s">
        <v>5725</v>
      </c>
      <c r="I1273" s="850">
        <v>16100</v>
      </c>
      <c r="J1273" s="850">
        <v>1</v>
      </c>
      <c r="K1273" s="851">
        <v>16100</v>
      </c>
    </row>
    <row r="1274" spans="1:11" ht="14.45" customHeight="1" x14ac:dyDescent="0.2">
      <c r="A1274" s="832" t="s">
        <v>604</v>
      </c>
      <c r="B1274" s="833" t="s">
        <v>605</v>
      </c>
      <c r="C1274" s="836" t="s">
        <v>634</v>
      </c>
      <c r="D1274" s="864" t="s">
        <v>635</v>
      </c>
      <c r="E1274" s="836" t="s">
        <v>5052</v>
      </c>
      <c r="F1274" s="864" t="s">
        <v>5053</v>
      </c>
      <c r="G1274" s="836" t="s">
        <v>5726</v>
      </c>
      <c r="H1274" s="836" t="s">
        <v>5727</v>
      </c>
      <c r="I1274" s="850">
        <v>16100</v>
      </c>
      <c r="J1274" s="850">
        <v>1</v>
      </c>
      <c r="K1274" s="851">
        <v>16100</v>
      </c>
    </row>
    <row r="1275" spans="1:11" ht="14.45" customHeight="1" x14ac:dyDescent="0.2">
      <c r="A1275" s="832" t="s">
        <v>604</v>
      </c>
      <c r="B1275" s="833" t="s">
        <v>605</v>
      </c>
      <c r="C1275" s="836" t="s">
        <v>634</v>
      </c>
      <c r="D1275" s="864" t="s">
        <v>635</v>
      </c>
      <c r="E1275" s="836" t="s">
        <v>5052</v>
      </c>
      <c r="F1275" s="864" t="s">
        <v>5053</v>
      </c>
      <c r="G1275" s="836" t="s">
        <v>5728</v>
      </c>
      <c r="H1275" s="836" t="s">
        <v>5729</v>
      </c>
      <c r="I1275" s="850">
        <v>16100</v>
      </c>
      <c r="J1275" s="850">
        <v>1</v>
      </c>
      <c r="K1275" s="851">
        <v>16100</v>
      </c>
    </row>
    <row r="1276" spans="1:11" ht="14.45" customHeight="1" x14ac:dyDescent="0.2">
      <c r="A1276" s="832" t="s">
        <v>604</v>
      </c>
      <c r="B1276" s="833" t="s">
        <v>605</v>
      </c>
      <c r="C1276" s="836" t="s">
        <v>634</v>
      </c>
      <c r="D1276" s="864" t="s">
        <v>635</v>
      </c>
      <c r="E1276" s="836" t="s">
        <v>5052</v>
      </c>
      <c r="F1276" s="864" t="s">
        <v>5053</v>
      </c>
      <c r="G1276" s="836" t="s">
        <v>5111</v>
      </c>
      <c r="H1276" s="836" t="s">
        <v>5730</v>
      </c>
      <c r="I1276" s="850">
        <v>16100</v>
      </c>
      <c r="J1276" s="850">
        <v>3</v>
      </c>
      <c r="K1276" s="851">
        <v>48300</v>
      </c>
    </row>
    <row r="1277" spans="1:11" ht="14.45" customHeight="1" x14ac:dyDescent="0.2">
      <c r="A1277" s="832" t="s">
        <v>604</v>
      </c>
      <c r="B1277" s="833" t="s">
        <v>605</v>
      </c>
      <c r="C1277" s="836" t="s">
        <v>634</v>
      </c>
      <c r="D1277" s="864" t="s">
        <v>635</v>
      </c>
      <c r="E1277" s="836" t="s">
        <v>5052</v>
      </c>
      <c r="F1277" s="864" t="s">
        <v>5053</v>
      </c>
      <c r="G1277" s="836" t="s">
        <v>5731</v>
      </c>
      <c r="H1277" s="836" t="s">
        <v>5732</v>
      </c>
      <c r="I1277" s="850">
        <v>2843.5</v>
      </c>
      <c r="J1277" s="850">
        <v>1</v>
      </c>
      <c r="K1277" s="851">
        <v>2843.5</v>
      </c>
    </row>
    <row r="1278" spans="1:11" ht="14.45" customHeight="1" x14ac:dyDescent="0.2">
      <c r="A1278" s="832" t="s">
        <v>604</v>
      </c>
      <c r="B1278" s="833" t="s">
        <v>605</v>
      </c>
      <c r="C1278" s="836" t="s">
        <v>634</v>
      </c>
      <c r="D1278" s="864" t="s">
        <v>635</v>
      </c>
      <c r="E1278" s="836" t="s">
        <v>5052</v>
      </c>
      <c r="F1278" s="864" t="s">
        <v>5053</v>
      </c>
      <c r="G1278" s="836" t="s">
        <v>5733</v>
      </c>
      <c r="H1278" s="836" t="s">
        <v>5734</v>
      </c>
      <c r="I1278" s="850">
        <v>9660</v>
      </c>
      <c r="J1278" s="850">
        <v>1</v>
      </c>
      <c r="K1278" s="851">
        <v>9660</v>
      </c>
    </row>
    <row r="1279" spans="1:11" ht="14.45" customHeight="1" x14ac:dyDescent="0.2">
      <c r="A1279" s="832" t="s">
        <v>604</v>
      </c>
      <c r="B1279" s="833" t="s">
        <v>605</v>
      </c>
      <c r="C1279" s="836" t="s">
        <v>634</v>
      </c>
      <c r="D1279" s="864" t="s">
        <v>635</v>
      </c>
      <c r="E1279" s="836" t="s">
        <v>5052</v>
      </c>
      <c r="F1279" s="864" t="s">
        <v>5053</v>
      </c>
      <c r="G1279" s="836" t="s">
        <v>5735</v>
      </c>
      <c r="H1279" s="836" t="s">
        <v>5736</v>
      </c>
      <c r="I1279" s="850">
        <v>11270</v>
      </c>
      <c r="J1279" s="850">
        <v>1</v>
      </c>
      <c r="K1279" s="851">
        <v>11270</v>
      </c>
    </row>
    <row r="1280" spans="1:11" ht="14.45" customHeight="1" x14ac:dyDescent="0.2">
      <c r="A1280" s="832" t="s">
        <v>604</v>
      </c>
      <c r="B1280" s="833" t="s">
        <v>605</v>
      </c>
      <c r="C1280" s="836" t="s">
        <v>634</v>
      </c>
      <c r="D1280" s="864" t="s">
        <v>635</v>
      </c>
      <c r="E1280" s="836" t="s">
        <v>5052</v>
      </c>
      <c r="F1280" s="864" t="s">
        <v>5053</v>
      </c>
      <c r="G1280" s="836" t="s">
        <v>5737</v>
      </c>
      <c r="H1280" s="836" t="s">
        <v>5738</v>
      </c>
      <c r="I1280" s="850">
        <v>11270</v>
      </c>
      <c r="J1280" s="850">
        <v>1</v>
      </c>
      <c r="K1280" s="851">
        <v>11270</v>
      </c>
    </row>
    <row r="1281" spans="1:11" ht="14.45" customHeight="1" x14ac:dyDescent="0.2">
      <c r="A1281" s="832" t="s">
        <v>604</v>
      </c>
      <c r="B1281" s="833" t="s">
        <v>605</v>
      </c>
      <c r="C1281" s="836" t="s">
        <v>634</v>
      </c>
      <c r="D1281" s="864" t="s">
        <v>635</v>
      </c>
      <c r="E1281" s="836" t="s">
        <v>5052</v>
      </c>
      <c r="F1281" s="864" t="s">
        <v>5053</v>
      </c>
      <c r="G1281" s="836" t="s">
        <v>5739</v>
      </c>
      <c r="H1281" s="836" t="s">
        <v>5740</v>
      </c>
      <c r="I1281" s="850">
        <v>11270</v>
      </c>
      <c r="J1281" s="850">
        <v>1</v>
      </c>
      <c r="K1281" s="851">
        <v>11270</v>
      </c>
    </row>
    <row r="1282" spans="1:11" ht="14.45" customHeight="1" x14ac:dyDescent="0.2">
      <c r="A1282" s="832" t="s">
        <v>604</v>
      </c>
      <c r="B1282" s="833" t="s">
        <v>605</v>
      </c>
      <c r="C1282" s="836" t="s">
        <v>634</v>
      </c>
      <c r="D1282" s="864" t="s">
        <v>635</v>
      </c>
      <c r="E1282" s="836" t="s">
        <v>5052</v>
      </c>
      <c r="F1282" s="864" t="s">
        <v>5053</v>
      </c>
      <c r="G1282" s="836" t="s">
        <v>5187</v>
      </c>
      <c r="H1282" s="836" t="s">
        <v>5741</v>
      </c>
      <c r="I1282" s="850">
        <v>2875</v>
      </c>
      <c r="J1282" s="850">
        <v>1</v>
      </c>
      <c r="K1282" s="851">
        <v>2875</v>
      </c>
    </row>
    <row r="1283" spans="1:11" ht="14.45" customHeight="1" x14ac:dyDescent="0.2">
      <c r="A1283" s="832" t="s">
        <v>604</v>
      </c>
      <c r="B1283" s="833" t="s">
        <v>605</v>
      </c>
      <c r="C1283" s="836" t="s">
        <v>634</v>
      </c>
      <c r="D1283" s="864" t="s">
        <v>635</v>
      </c>
      <c r="E1283" s="836" t="s">
        <v>5052</v>
      </c>
      <c r="F1283" s="864" t="s">
        <v>5053</v>
      </c>
      <c r="G1283" s="836" t="s">
        <v>5189</v>
      </c>
      <c r="H1283" s="836" t="s">
        <v>5742</v>
      </c>
      <c r="I1283" s="850">
        <v>2875</v>
      </c>
      <c r="J1283" s="850">
        <v>5</v>
      </c>
      <c r="K1283" s="851">
        <v>14375</v>
      </c>
    </row>
    <row r="1284" spans="1:11" ht="14.45" customHeight="1" x14ac:dyDescent="0.2">
      <c r="A1284" s="832" t="s">
        <v>604</v>
      </c>
      <c r="B1284" s="833" t="s">
        <v>605</v>
      </c>
      <c r="C1284" s="836" t="s">
        <v>634</v>
      </c>
      <c r="D1284" s="864" t="s">
        <v>635</v>
      </c>
      <c r="E1284" s="836" t="s">
        <v>5052</v>
      </c>
      <c r="F1284" s="864" t="s">
        <v>5053</v>
      </c>
      <c r="G1284" s="836" t="s">
        <v>5191</v>
      </c>
      <c r="H1284" s="836" t="s">
        <v>5743</v>
      </c>
      <c r="I1284" s="850">
        <v>2875</v>
      </c>
      <c r="J1284" s="850">
        <v>34</v>
      </c>
      <c r="K1284" s="851">
        <v>97750</v>
      </c>
    </row>
    <row r="1285" spans="1:11" ht="14.45" customHeight="1" x14ac:dyDescent="0.2">
      <c r="A1285" s="832" t="s">
        <v>604</v>
      </c>
      <c r="B1285" s="833" t="s">
        <v>605</v>
      </c>
      <c r="C1285" s="836" t="s">
        <v>634</v>
      </c>
      <c r="D1285" s="864" t="s">
        <v>635</v>
      </c>
      <c r="E1285" s="836" t="s">
        <v>5052</v>
      </c>
      <c r="F1285" s="864" t="s">
        <v>5053</v>
      </c>
      <c r="G1285" s="836" t="s">
        <v>5195</v>
      </c>
      <c r="H1285" s="836" t="s">
        <v>5744</v>
      </c>
      <c r="I1285" s="850">
        <v>2875</v>
      </c>
      <c r="J1285" s="850">
        <v>4</v>
      </c>
      <c r="K1285" s="851">
        <v>11500</v>
      </c>
    </row>
    <row r="1286" spans="1:11" ht="14.45" customHeight="1" x14ac:dyDescent="0.2">
      <c r="A1286" s="832" t="s">
        <v>604</v>
      </c>
      <c r="B1286" s="833" t="s">
        <v>605</v>
      </c>
      <c r="C1286" s="836" t="s">
        <v>634</v>
      </c>
      <c r="D1286" s="864" t="s">
        <v>635</v>
      </c>
      <c r="E1286" s="836" t="s">
        <v>5052</v>
      </c>
      <c r="F1286" s="864" t="s">
        <v>5053</v>
      </c>
      <c r="G1286" s="836" t="s">
        <v>5745</v>
      </c>
      <c r="H1286" s="836" t="s">
        <v>5746</v>
      </c>
      <c r="I1286" s="850">
        <v>12558</v>
      </c>
      <c r="J1286" s="850">
        <v>1</v>
      </c>
      <c r="K1286" s="851">
        <v>12558</v>
      </c>
    </row>
    <row r="1287" spans="1:11" ht="14.45" customHeight="1" x14ac:dyDescent="0.2">
      <c r="A1287" s="832" t="s">
        <v>604</v>
      </c>
      <c r="B1287" s="833" t="s">
        <v>605</v>
      </c>
      <c r="C1287" s="836" t="s">
        <v>634</v>
      </c>
      <c r="D1287" s="864" t="s">
        <v>635</v>
      </c>
      <c r="E1287" s="836" t="s">
        <v>5052</v>
      </c>
      <c r="F1287" s="864" t="s">
        <v>5053</v>
      </c>
      <c r="G1287" s="836" t="s">
        <v>5747</v>
      </c>
      <c r="H1287" s="836" t="s">
        <v>5748</v>
      </c>
      <c r="I1287" s="850">
        <v>12558</v>
      </c>
      <c r="J1287" s="850">
        <v>1</v>
      </c>
      <c r="K1287" s="851">
        <v>12558</v>
      </c>
    </row>
    <row r="1288" spans="1:11" ht="14.45" customHeight="1" x14ac:dyDescent="0.2">
      <c r="A1288" s="832" t="s">
        <v>604</v>
      </c>
      <c r="B1288" s="833" t="s">
        <v>605</v>
      </c>
      <c r="C1288" s="836" t="s">
        <v>634</v>
      </c>
      <c r="D1288" s="864" t="s">
        <v>635</v>
      </c>
      <c r="E1288" s="836" t="s">
        <v>5052</v>
      </c>
      <c r="F1288" s="864" t="s">
        <v>5053</v>
      </c>
      <c r="G1288" s="836" t="s">
        <v>5749</v>
      </c>
      <c r="H1288" s="836" t="s">
        <v>5750</v>
      </c>
      <c r="I1288" s="850">
        <v>12558</v>
      </c>
      <c r="J1288" s="850">
        <v>1</v>
      </c>
      <c r="K1288" s="851">
        <v>12558</v>
      </c>
    </row>
    <row r="1289" spans="1:11" ht="14.45" customHeight="1" x14ac:dyDescent="0.2">
      <c r="A1289" s="832" t="s">
        <v>604</v>
      </c>
      <c r="B1289" s="833" t="s">
        <v>605</v>
      </c>
      <c r="C1289" s="836" t="s">
        <v>634</v>
      </c>
      <c r="D1289" s="864" t="s">
        <v>635</v>
      </c>
      <c r="E1289" s="836" t="s">
        <v>5052</v>
      </c>
      <c r="F1289" s="864" t="s">
        <v>5053</v>
      </c>
      <c r="G1289" s="836" t="s">
        <v>5751</v>
      </c>
      <c r="H1289" s="836" t="s">
        <v>5752</v>
      </c>
      <c r="I1289" s="850">
        <v>12558</v>
      </c>
      <c r="J1289" s="850">
        <v>1</v>
      </c>
      <c r="K1289" s="851">
        <v>12558</v>
      </c>
    </row>
    <row r="1290" spans="1:11" ht="14.45" customHeight="1" x14ac:dyDescent="0.2">
      <c r="A1290" s="832" t="s">
        <v>604</v>
      </c>
      <c r="B1290" s="833" t="s">
        <v>605</v>
      </c>
      <c r="C1290" s="836" t="s">
        <v>634</v>
      </c>
      <c r="D1290" s="864" t="s">
        <v>635</v>
      </c>
      <c r="E1290" s="836" t="s">
        <v>5052</v>
      </c>
      <c r="F1290" s="864" t="s">
        <v>5053</v>
      </c>
      <c r="G1290" s="836" t="s">
        <v>5753</v>
      </c>
      <c r="H1290" s="836" t="s">
        <v>5754</v>
      </c>
      <c r="I1290" s="850">
        <v>1265</v>
      </c>
      <c r="J1290" s="850">
        <v>1</v>
      </c>
      <c r="K1290" s="851">
        <v>1265</v>
      </c>
    </row>
    <row r="1291" spans="1:11" ht="14.45" customHeight="1" x14ac:dyDescent="0.2">
      <c r="A1291" s="832" t="s">
        <v>604</v>
      </c>
      <c r="B1291" s="833" t="s">
        <v>605</v>
      </c>
      <c r="C1291" s="836" t="s">
        <v>634</v>
      </c>
      <c r="D1291" s="864" t="s">
        <v>635</v>
      </c>
      <c r="E1291" s="836" t="s">
        <v>5052</v>
      </c>
      <c r="F1291" s="864" t="s">
        <v>5053</v>
      </c>
      <c r="G1291" s="836" t="s">
        <v>5755</v>
      </c>
      <c r="H1291" s="836" t="s">
        <v>5756</v>
      </c>
      <c r="I1291" s="850">
        <v>1265</v>
      </c>
      <c r="J1291" s="850">
        <v>1</v>
      </c>
      <c r="K1291" s="851">
        <v>1265</v>
      </c>
    </row>
    <row r="1292" spans="1:11" ht="14.45" customHeight="1" x14ac:dyDescent="0.2">
      <c r="A1292" s="832" t="s">
        <v>604</v>
      </c>
      <c r="B1292" s="833" t="s">
        <v>605</v>
      </c>
      <c r="C1292" s="836" t="s">
        <v>634</v>
      </c>
      <c r="D1292" s="864" t="s">
        <v>635</v>
      </c>
      <c r="E1292" s="836" t="s">
        <v>5052</v>
      </c>
      <c r="F1292" s="864" t="s">
        <v>5053</v>
      </c>
      <c r="G1292" s="836" t="s">
        <v>5757</v>
      </c>
      <c r="H1292" s="836" t="s">
        <v>5758</v>
      </c>
      <c r="I1292" s="850">
        <v>1265</v>
      </c>
      <c r="J1292" s="850">
        <v>2</v>
      </c>
      <c r="K1292" s="851">
        <v>2530</v>
      </c>
    </row>
    <row r="1293" spans="1:11" ht="14.45" customHeight="1" x14ac:dyDescent="0.2">
      <c r="A1293" s="832" t="s">
        <v>604</v>
      </c>
      <c r="B1293" s="833" t="s">
        <v>605</v>
      </c>
      <c r="C1293" s="836" t="s">
        <v>634</v>
      </c>
      <c r="D1293" s="864" t="s">
        <v>635</v>
      </c>
      <c r="E1293" s="836" t="s">
        <v>5052</v>
      </c>
      <c r="F1293" s="864" t="s">
        <v>5053</v>
      </c>
      <c r="G1293" s="836" t="s">
        <v>5759</v>
      </c>
      <c r="H1293" s="836" t="s">
        <v>5760</v>
      </c>
      <c r="I1293" s="850">
        <v>1265</v>
      </c>
      <c r="J1293" s="850">
        <v>7</v>
      </c>
      <c r="K1293" s="851">
        <v>8855</v>
      </c>
    </row>
    <row r="1294" spans="1:11" ht="14.45" customHeight="1" x14ac:dyDescent="0.2">
      <c r="A1294" s="832" t="s">
        <v>604</v>
      </c>
      <c r="B1294" s="833" t="s">
        <v>605</v>
      </c>
      <c r="C1294" s="836" t="s">
        <v>634</v>
      </c>
      <c r="D1294" s="864" t="s">
        <v>635</v>
      </c>
      <c r="E1294" s="836" t="s">
        <v>5052</v>
      </c>
      <c r="F1294" s="864" t="s">
        <v>5053</v>
      </c>
      <c r="G1294" s="836" t="s">
        <v>5761</v>
      </c>
      <c r="H1294" s="836" t="s">
        <v>5762</v>
      </c>
      <c r="I1294" s="850">
        <v>985.54998779296875</v>
      </c>
      <c r="J1294" s="850">
        <v>3</v>
      </c>
      <c r="K1294" s="851">
        <v>2956.6499633789063</v>
      </c>
    </row>
    <row r="1295" spans="1:11" ht="14.45" customHeight="1" x14ac:dyDescent="0.2">
      <c r="A1295" s="832" t="s">
        <v>604</v>
      </c>
      <c r="B1295" s="833" t="s">
        <v>605</v>
      </c>
      <c r="C1295" s="836" t="s">
        <v>634</v>
      </c>
      <c r="D1295" s="864" t="s">
        <v>635</v>
      </c>
      <c r="E1295" s="836" t="s">
        <v>5052</v>
      </c>
      <c r="F1295" s="864" t="s">
        <v>5053</v>
      </c>
      <c r="G1295" s="836" t="s">
        <v>5763</v>
      </c>
      <c r="H1295" s="836" t="s">
        <v>5764</v>
      </c>
      <c r="I1295" s="850">
        <v>739.16499328613281</v>
      </c>
      <c r="J1295" s="850">
        <v>3</v>
      </c>
      <c r="K1295" s="851">
        <v>2956.6499731447548</v>
      </c>
    </row>
    <row r="1296" spans="1:11" ht="14.45" customHeight="1" x14ac:dyDescent="0.2">
      <c r="A1296" s="832" t="s">
        <v>604</v>
      </c>
      <c r="B1296" s="833" t="s">
        <v>605</v>
      </c>
      <c r="C1296" s="836" t="s">
        <v>634</v>
      </c>
      <c r="D1296" s="864" t="s">
        <v>635</v>
      </c>
      <c r="E1296" s="836" t="s">
        <v>5052</v>
      </c>
      <c r="F1296" s="864" t="s">
        <v>5053</v>
      </c>
      <c r="G1296" s="836" t="s">
        <v>5765</v>
      </c>
      <c r="H1296" s="836" t="s">
        <v>5766</v>
      </c>
      <c r="I1296" s="850">
        <v>985.54998779296875</v>
      </c>
      <c r="J1296" s="850">
        <v>3</v>
      </c>
      <c r="K1296" s="851">
        <v>2956.6499633789063</v>
      </c>
    </row>
    <row r="1297" spans="1:11" ht="14.45" customHeight="1" x14ac:dyDescent="0.2">
      <c r="A1297" s="832" t="s">
        <v>604</v>
      </c>
      <c r="B1297" s="833" t="s">
        <v>605</v>
      </c>
      <c r="C1297" s="836" t="s">
        <v>634</v>
      </c>
      <c r="D1297" s="864" t="s">
        <v>635</v>
      </c>
      <c r="E1297" s="836" t="s">
        <v>5052</v>
      </c>
      <c r="F1297" s="864" t="s">
        <v>5053</v>
      </c>
      <c r="G1297" s="836" t="s">
        <v>5767</v>
      </c>
      <c r="H1297" s="836" t="s">
        <v>5768</v>
      </c>
      <c r="I1297" s="850">
        <v>766.54110378689234</v>
      </c>
      <c r="J1297" s="850">
        <v>7</v>
      </c>
      <c r="K1297" s="851">
        <v>6898.8499340824783</v>
      </c>
    </row>
    <row r="1298" spans="1:11" ht="14.45" customHeight="1" x14ac:dyDescent="0.2">
      <c r="A1298" s="832" t="s">
        <v>604</v>
      </c>
      <c r="B1298" s="833" t="s">
        <v>605</v>
      </c>
      <c r="C1298" s="836" t="s">
        <v>634</v>
      </c>
      <c r="D1298" s="864" t="s">
        <v>635</v>
      </c>
      <c r="E1298" s="836" t="s">
        <v>5052</v>
      </c>
      <c r="F1298" s="864" t="s">
        <v>5053</v>
      </c>
      <c r="G1298" s="836" t="s">
        <v>5123</v>
      </c>
      <c r="H1298" s="836" t="s">
        <v>5769</v>
      </c>
      <c r="I1298" s="850">
        <v>6900</v>
      </c>
      <c r="J1298" s="850">
        <v>29</v>
      </c>
      <c r="K1298" s="851">
        <v>200100</v>
      </c>
    </row>
    <row r="1299" spans="1:11" ht="14.45" customHeight="1" x14ac:dyDescent="0.2">
      <c r="A1299" s="832" t="s">
        <v>604</v>
      </c>
      <c r="B1299" s="833" t="s">
        <v>605</v>
      </c>
      <c r="C1299" s="836" t="s">
        <v>634</v>
      </c>
      <c r="D1299" s="864" t="s">
        <v>635</v>
      </c>
      <c r="E1299" s="836" t="s">
        <v>5052</v>
      </c>
      <c r="F1299" s="864" t="s">
        <v>5053</v>
      </c>
      <c r="G1299" s="836" t="s">
        <v>5113</v>
      </c>
      <c r="H1299" s="836" t="s">
        <v>5770</v>
      </c>
      <c r="I1299" s="850">
        <v>6900</v>
      </c>
      <c r="J1299" s="850">
        <v>16</v>
      </c>
      <c r="K1299" s="851">
        <v>110400</v>
      </c>
    </row>
    <row r="1300" spans="1:11" ht="14.45" customHeight="1" x14ac:dyDescent="0.2">
      <c r="A1300" s="832" t="s">
        <v>604</v>
      </c>
      <c r="B1300" s="833" t="s">
        <v>605</v>
      </c>
      <c r="C1300" s="836" t="s">
        <v>634</v>
      </c>
      <c r="D1300" s="864" t="s">
        <v>635</v>
      </c>
      <c r="E1300" s="836" t="s">
        <v>5052</v>
      </c>
      <c r="F1300" s="864" t="s">
        <v>5053</v>
      </c>
      <c r="G1300" s="836" t="s">
        <v>5115</v>
      </c>
      <c r="H1300" s="836" t="s">
        <v>5771</v>
      </c>
      <c r="I1300" s="850">
        <v>6900</v>
      </c>
      <c r="J1300" s="850">
        <v>6</v>
      </c>
      <c r="K1300" s="851">
        <v>41400</v>
      </c>
    </row>
    <row r="1301" spans="1:11" ht="14.45" customHeight="1" x14ac:dyDescent="0.2">
      <c r="A1301" s="832" t="s">
        <v>604</v>
      </c>
      <c r="B1301" s="833" t="s">
        <v>605</v>
      </c>
      <c r="C1301" s="836" t="s">
        <v>634</v>
      </c>
      <c r="D1301" s="864" t="s">
        <v>635</v>
      </c>
      <c r="E1301" s="836" t="s">
        <v>5052</v>
      </c>
      <c r="F1301" s="864" t="s">
        <v>5053</v>
      </c>
      <c r="G1301" s="836" t="s">
        <v>5119</v>
      </c>
      <c r="H1301" s="836" t="s">
        <v>5772</v>
      </c>
      <c r="I1301" s="850">
        <v>6900</v>
      </c>
      <c r="J1301" s="850">
        <v>6</v>
      </c>
      <c r="K1301" s="851">
        <v>41400</v>
      </c>
    </row>
    <row r="1302" spans="1:11" ht="14.45" customHeight="1" x14ac:dyDescent="0.2">
      <c r="A1302" s="832" t="s">
        <v>604</v>
      </c>
      <c r="B1302" s="833" t="s">
        <v>605</v>
      </c>
      <c r="C1302" s="836" t="s">
        <v>634</v>
      </c>
      <c r="D1302" s="864" t="s">
        <v>635</v>
      </c>
      <c r="E1302" s="836" t="s">
        <v>5052</v>
      </c>
      <c r="F1302" s="864" t="s">
        <v>5053</v>
      </c>
      <c r="G1302" s="836" t="s">
        <v>5121</v>
      </c>
      <c r="H1302" s="836" t="s">
        <v>5773</v>
      </c>
      <c r="I1302" s="850">
        <v>6900</v>
      </c>
      <c r="J1302" s="850">
        <v>11</v>
      </c>
      <c r="K1302" s="851">
        <v>75900</v>
      </c>
    </row>
    <row r="1303" spans="1:11" ht="14.45" customHeight="1" x14ac:dyDescent="0.2">
      <c r="A1303" s="832" t="s">
        <v>604</v>
      </c>
      <c r="B1303" s="833" t="s">
        <v>605</v>
      </c>
      <c r="C1303" s="836" t="s">
        <v>634</v>
      </c>
      <c r="D1303" s="864" t="s">
        <v>635</v>
      </c>
      <c r="E1303" s="836" t="s">
        <v>5052</v>
      </c>
      <c r="F1303" s="864" t="s">
        <v>5053</v>
      </c>
      <c r="G1303" s="836" t="s">
        <v>5774</v>
      </c>
      <c r="H1303" s="836" t="s">
        <v>5775</v>
      </c>
      <c r="I1303" s="850">
        <v>33350</v>
      </c>
      <c r="J1303" s="850">
        <v>3</v>
      </c>
      <c r="K1303" s="851">
        <v>100050</v>
      </c>
    </row>
    <row r="1304" spans="1:11" ht="14.45" customHeight="1" x14ac:dyDescent="0.2">
      <c r="A1304" s="832" t="s">
        <v>604</v>
      </c>
      <c r="B1304" s="833" t="s">
        <v>605</v>
      </c>
      <c r="C1304" s="836" t="s">
        <v>634</v>
      </c>
      <c r="D1304" s="864" t="s">
        <v>635</v>
      </c>
      <c r="E1304" s="836" t="s">
        <v>5052</v>
      </c>
      <c r="F1304" s="864" t="s">
        <v>5053</v>
      </c>
      <c r="G1304" s="836" t="s">
        <v>5776</v>
      </c>
      <c r="H1304" s="836" t="s">
        <v>5777</v>
      </c>
      <c r="I1304" s="850">
        <v>33350</v>
      </c>
      <c r="J1304" s="850">
        <v>1</v>
      </c>
      <c r="K1304" s="851">
        <v>33350</v>
      </c>
    </row>
    <row r="1305" spans="1:11" ht="14.45" customHeight="1" x14ac:dyDescent="0.2">
      <c r="A1305" s="832" t="s">
        <v>604</v>
      </c>
      <c r="B1305" s="833" t="s">
        <v>605</v>
      </c>
      <c r="C1305" s="836" t="s">
        <v>634</v>
      </c>
      <c r="D1305" s="864" t="s">
        <v>635</v>
      </c>
      <c r="E1305" s="836" t="s">
        <v>5052</v>
      </c>
      <c r="F1305" s="864" t="s">
        <v>5053</v>
      </c>
      <c r="G1305" s="836" t="s">
        <v>5135</v>
      </c>
      <c r="H1305" s="836" t="s">
        <v>5778</v>
      </c>
      <c r="I1305" s="850">
        <v>13800</v>
      </c>
      <c r="J1305" s="850">
        <v>4</v>
      </c>
      <c r="K1305" s="851">
        <v>55200</v>
      </c>
    </row>
    <row r="1306" spans="1:11" ht="14.45" customHeight="1" x14ac:dyDescent="0.2">
      <c r="A1306" s="832" t="s">
        <v>604</v>
      </c>
      <c r="B1306" s="833" t="s">
        <v>605</v>
      </c>
      <c r="C1306" s="836" t="s">
        <v>634</v>
      </c>
      <c r="D1306" s="864" t="s">
        <v>635</v>
      </c>
      <c r="E1306" s="836" t="s">
        <v>5052</v>
      </c>
      <c r="F1306" s="864" t="s">
        <v>5053</v>
      </c>
      <c r="G1306" s="836" t="s">
        <v>5137</v>
      </c>
      <c r="H1306" s="836" t="s">
        <v>5779</v>
      </c>
      <c r="I1306" s="850">
        <v>13800</v>
      </c>
      <c r="J1306" s="850">
        <v>7</v>
      </c>
      <c r="K1306" s="851">
        <v>96600</v>
      </c>
    </row>
    <row r="1307" spans="1:11" ht="14.45" customHeight="1" x14ac:dyDescent="0.2">
      <c r="A1307" s="832" t="s">
        <v>604</v>
      </c>
      <c r="B1307" s="833" t="s">
        <v>605</v>
      </c>
      <c r="C1307" s="836" t="s">
        <v>634</v>
      </c>
      <c r="D1307" s="864" t="s">
        <v>635</v>
      </c>
      <c r="E1307" s="836" t="s">
        <v>5052</v>
      </c>
      <c r="F1307" s="864" t="s">
        <v>5053</v>
      </c>
      <c r="G1307" s="836" t="s">
        <v>5139</v>
      </c>
      <c r="H1307" s="836" t="s">
        <v>5780</v>
      </c>
      <c r="I1307" s="850">
        <v>13800</v>
      </c>
      <c r="J1307" s="850">
        <v>11</v>
      </c>
      <c r="K1307" s="851">
        <v>151800</v>
      </c>
    </row>
    <row r="1308" spans="1:11" ht="14.45" customHeight="1" x14ac:dyDescent="0.2">
      <c r="A1308" s="832" t="s">
        <v>604</v>
      </c>
      <c r="B1308" s="833" t="s">
        <v>605</v>
      </c>
      <c r="C1308" s="836" t="s">
        <v>634</v>
      </c>
      <c r="D1308" s="864" t="s">
        <v>635</v>
      </c>
      <c r="E1308" s="836" t="s">
        <v>5052</v>
      </c>
      <c r="F1308" s="864" t="s">
        <v>5053</v>
      </c>
      <c r="G1308" s="836" t="s">
        <v>5141</v>
      </c>
      <c r="H1308" s="836" t="s">
        <v>5781</v>
      </c>
      <c r="I1308" s="850">
        <v>13800</v>
      </c>
      <c r="J1308" s="850">
        <v>8</v>
      </c>
      <c r="K1308" s="851">
        <v>110400</v>
      </c>
    </row>
    <row r="1309" spans="1:11" ht="14.45" customHeight="1" x14ac:dyDescent="0.2">
      <c r="A1309" s="832" t="s">
        <v>604</v>
      </c>
      <c r="B1309" s="833" t="s">
        <v>605</v>
      </c>
      <c r="C1309" s="836" t="s">
        <v>634</v>
      </c>
      <c r="D1309" s="864" t="s">
        <v>635</v>
      </c>
      <c r="E1309" s="836" t="s">
        <v>5052</v>
      </c>
      <c r="F1309" s="864" t="s">
        <v>5053</v>
      </c>
      <c r="G1309" s="836" t="s">
        <v>5143</v>
      </c>
      <c r="H1309" s="836" t="s">
        <v>5782</v>
      </c>
      <c r="I1309" s="850">
        <v>13800</v>
      </c>
      <c r="J1309" s="850">
        <v>9</v>
      </c>
      <c r="K1309" s="851">
        <v>124200</v>
      </c>
    </row>
    <row r="1310" spans="1:11" ht="14.45" customHeight="1" x14ac:dyDescent="0.2">
      <c r="A1310" s="832" t="s">
        <v>604</v>
      </c>
      <c r="B1310" s="833" t="s">
        <v>605</v>
      </c>
      <c r="C1310" s="836" t="s">
        <v>634</v>
      </c>
      <c r="D1310" s="864" t="s">
        <v>635</v>
      </c>
      <c r="E1310" s="836" t="s">
        <v>5052</v>
      </c>
      <c r="F1310" s="864" t="s">
        <v>5053</v>
      </c>
      <c r="G1310" s="836" t="s">
        <v>5145</v>
      </c>
      <c r="H1310" s="836" t="s">
        <v>5783</v>
      </c>
      <c r="I1310" s="850">
        <v>13800</v>
      </c>
      <c r="J1310" s="850">
        <v>14</v>
      </c>
      <c r="K1310" s="851">
        <v>193200</v>
      </c>
    </row>
    <row r="1311" spans="1:11" ht="14.45" customHeight="1" x14ac:dyDescent="0.2">
      <c r="A1311" s="832" t="s">
        <v>604</v>
      </c>
      <c r="B1311" s="833" t="s">
        <v>605</v>
      </c>
      <c r="C1311" s="836" t="s">
        <v>634</v>
      </c>
      <c r="D1311" s="864" t="s">
        <v>635</v>
      </c>
      <c r="E1311" s="836" t="s">
        <v>5052</v>
      </c>
      <c r="F1311" s="864" t="s">
        <v>5053</v>
      </c>
      <c r="G1311" s="836" t="s">
        <v>5147</v>
      </c>
      <c r="H1311" s="836" t="s">
        <v>5784</v>
      </c>
      <c r="I1311" s="850">
        <v>13800</v>
      </c>
      <c r="J1311" s="850">
        <v>3</v>
      </c>
      <c r="K1311" s="851">
        <v>41400</v>
      </c>
    </row>
    <row r="1312" spans="1:11" ht="14.45" customHeight="1" x14ac:dyDescent="0.2">
      <c r="A1312" s="832" t="s">
        <v>604</v>
      </c>
      <c r="B1312" s="833" t="s">
        <v>605</v>
      </c>
      <c r="C1312" s="836" t="s">
        <v>634</v>
      </c>
      <c r="D1312" s="864" t="s">
        <v>635</v>
      </c>
      <c r="E1312" s="836" t="s">
        <v>5052</v>
      </c>
      <c r="F1312" s="864" t="s">
        <v>5053</v>
      </c>
      <c r="G1312" s="836" t="s">
        <v>5149</v>
      </c>
      <c r="H1312" s="836" t="s">
        <v>5785</v>
      </c>
      <c r="I1312" s="850">
        <v>13800</v>
      </c>
      <c r="J1312" s="850">
        <v>1</v>
      </c>
      <c r="K1312" s="851">
        <v>13800</v>
      </c>
    </row>
    <row r="1313" spans="1:11" ht="14.45" customHeight="1" x14ac:dyDescent="0.2">
      <c r="A1313" s="832" t="s">
        <v>604</v>
      </c>
      <c r="B1313" s="833" t="s">
        <v>605</v>
      </c>
      <c r="C1313" s="836" t="s">
        <v>634</v>
      </c>
      <c r="D1313" s="864" t="s">
        <v>635</v>
      </c>
      <c r="E1313" s="836" t="s">
        <v>5052</v>
      </c>
      <c r="F1313" s="864" t="s">
        <v>5053</v>
      </c>
      <c r="G1313" s="836" t="s">
        <v>5786</v>
      </c>
      <c r="H1313" s="836" t="s">
        <v>5787</v>
      </c>
      <c r="I1313" s="850">
        <v>8027.68017578125</v>
      </c>
      <c r="J1313" s="850">
        <v>3</v>
      </c>
      <c r="K1313" s="851">
        <v>24083.04052734375</v>
      </c>
    </row>
    <row r="1314" spans="1:11" ht="14.45" customHeight="1" x14ac:dyDescent="0.2">
      <c r="A1314" s="832" t="s">
        <v>604</v>
      </c>
      <c r="B1314" s="833" t="s">
        <v>605</v>
      </c>
      <c r="C1314" s="836" t="s">
        <v>634</v>
      </c>
      <c r="D1314" s="864" t="s">
        <v>635</v>
      </c>
      <c r="E1314" s="836" t="s">
        <v>5052</v>
      </c>
      <c r="F1314" s="864" t="s">
        <v>5053</v>
      </c>
      <c r="G1314" s="836" t="s">
        <v>5788</v>
      </c>
      <c r="H1314" s="836" t="s">
        <v>5789</v>
      </c>
      <c r="I1314" s="850">
        <v>8027.68017578125</v>
      </c>
      <c r="J1314" s="850">
        <v>1</v>
      </c>
      <c r="K1314" s="851">
        <v>8027.68017578125</v>
      </c>
    </row>
    <row r="1315" spans="1:11" ht="14.45" customHeight="1" x14ac:dyDescent="0.2">
      <c r="A1315" s="832" t="s">
        <v>604</v>
      </c>
      <c r="B1315" s="833" t="s">
        <v>605</v>
      </c>
      <c r="C1315" s="836" t="s">
        <v>634</v>
      </c>
      <c r="D1315" s="864" t="s">
        <v>635</v>
      </c>
      <c r="E1315" s="836" t="s">
        <v>5052</v>
      </c>
      <c r="F1315" s="864" t="s">
        <v>5053</v>
      </c>
      <c r="G1315" s="836" t="s">
        <v>5790</v>
      </c>
      <c r="H1315" s="836" t="s">
        <v>5791</v>
      </c>
      <c r="I1315" s="850">
        <v>8027.68017578125</v>
      </c>
      <c r="J1315" s="850">
        <v>2</v>
      </c>
      <c r="K1315" s="851">
        <v>16055.3603515625</v>
      </c>
    </row>
    <row r="1316" spans="1:11" ht="14.45" customHeight="1" x14ac:dyDescent="0.2">
      <c r="A1316" s="832" t="s">
        <v>604</v>
      </c>
      <c r="B1316" s="833" t="s">
        <v>605</v>
      </c>
      <c r="C1316" s="836" t="s">
        <v>634</v>
      </c>
      <c r="D1316" s="864" t="s">
        <v>635</v>
      </c>
      <c r="E1316" s="836" t="s">
        <v>5052</v>
      </c>
      <c r="F1316" s="864" t="s">
        <v>5053</v>
      </c>
      <c r="G1316" s="836" t="s">
        <v>5792</v>
      </c>
      <c r="H1316" s="836" t="s">
        <v>5793</v>
      </c>
      <c r="I1316" s="850">
        <v>8027.68017578125</v>
      </c>
      <c r="J1316" s="850">
        <v>2</v>
      </c>
      <c r="K1316" s="851">
        <v>16055.3603515625</v>
      </c>
    </row>
    <row r="1317" spans="1:11" ht="14.45" customHeight="1" x14ac:dyDescent="0.2">
      <c r="A1317" s="832" t="s">
        <v>604</v>
      </c>
      <c r="B1317" s="833" t="s">
        <v>605</v>
      </c>
      <c r="C1317" s="836" t="s">
        <v>634</v>
      </c>
      <c r="D1317" s="864" t="s">
        <v>635</v>
      </c>
      <c r="E1317" s="836" t="s">
        <v>5052</v>
      </c>
      <c r="F1317" s="864" t="s">
        <v>5053</v>
      </c>
      <c r="G1317" s="836" t="s">
        <v>5794</v>
      </c>
      <c r="H1317" s="836" t="s">
        <v>5795</v>
      </c>
      <c r="I1317" s="850">
        <v>8027.68017578125</v>
      </c>
      <c r="J1317" s="850">
        <v>1</v>
      </c>
      <c r="K1317" s="851">
        <v>8027.68017578125</v>
      </c>
    </row>
    <row r="1318" spans="1:11" ht="14.45" customHeight="1" x14ac:dyDescent="0.2">
      <c r="A1318" s="832" t="s">
        <v>604</v>
      </c>
      <c r="B1318" s="833" t="s">
        <v>605</v>
      </c>
      <c r="C1318" s="836" t="s">
        <v>634</v>
      </c>
      <c r="D1318" s="864" t="s">
        <v>635</v>
      </c>
      <c r="E1318" s="836" t="s">
        <v>5052</v>
      </c>
      <c r="F1318" s="864" t="s">
        <v>5053</v>
      </c>
      <c r="G1318" s="836" t="s">
        <v>5796</v>
      </c>
      <c r="H1318" s="836" t="s">
        <v>5797</v>
      </c>
      <c r="I1318" s="850">
        <v>8027.68017578125</v>
      </c>
      <c r="J1318" s="850">
        <v>1</v>
      </c>
      <c r="K1318" s="851">
        <v>8027.68017578125</v>
      </c>
    </row>
    <row r="1319" spans="1:11" ht="14.45" customHeight="1" x14ac:dyDescent="0.2">
      <c r="A1319" s="832" t="s">
        <v>604</v>
      </c>
      <c r="B1319" s="833" t="s">
        <v>605</v>
      </c>
      <c r="C1319" s="836" t="s">
        <v>634</v>
      </c>
      <c r="D1319" s="864" t="s">
        <v>635</v>
      </c>
      <c r="E1319" s="836" t="s">
        <v>5052</v>
      </c>
      <c r="F1319" s="864" t="s">
        <v>5053</v>
      </c>
      <c r="G1319" s="836" t="s">
        <v>5798</v>
      </c>
      <c r="H1319" s="836" t="s">
        <v>5799</v>
      </c>
      <c r="I1319" s="850">
        <v>8970</v>
      </c>
      <c r="J1319" s="850">
        <v>1</v>
      </c>
      <c r="K1319" s="851">
        <v>8970</v>
      </c>
    </row>
    <row r="1320" spans="1:11" ht="14.45" customHeight="1" x14ac:dyDescent="0.2">
      <c r="A1320" s="832" t="s">
        <v>604</v>
      </c>
      <c r="B1320" s="833" t="s">
        <v>605</v>
      </c>
      <c r="C1320" s="836" t="s">
        <v>634</v>
      </c>
      <c r="D1320" s="864" t="s">
        <v>635</v>
      </c>
      <c r="E1320" s="836" t="s">
        <v>5052</v>
      </c>
      <c r="F1320" s="864" t="s">
        <v>5053</v>
      </c>
      <c r="G1320" s="836" t="s">
        <v>5800</v>
      </c>
      <c r="H1320" s="836" t="s">
        <v>5801</v>
      </c>
      <c r="I1320" s="850">
        <v>10120</v>
      </c>
      <c r="J1320" s="850">
        <v>2</v>
      </c>
      <c r="K1320" s="851">
        <v>20240</v>
      </c>
    </row>
    <row r="1321" spans="1:11" ht="14.45" customHeight="1" x14ac:dyDescent="0.2">
      <c r="A1321" s="832" t="s">
        <v>604</v>
      </c>
      <c r="B1321" s="833" t="s">
        <v>605</v>
      </c>
      <c r="C1321" s="836" t="s">
        <v>634</v>
      </c>
      <c r="D1321" s="864" t="s">
        <v>635</v>
      </c>
      <c r="E1321" s="836" t="s">
        <v>5052</v>
      </c>
      <c r="F1321" s="864" t="s">
        <v>5053</v>
      </c>
      <c r="G1321" s="836" t="s">
        <v>5802</v>
      </c>
      <c r="H1321" s="836" t="s">
        <v>5803</v>
      </c>
      <c r="I1321" s="850">
        <v>10120</v>
      </c>
      <c r="J1321" s="850">
        <v>1</v>
      </c>
      <c r="K1321" s="851">
        <v>10120</v>
      </c>
    </row>
    <row r="1322" spans="1:11" ht="14.45" customHeight="1" x14ac:dyDescent="0.2">
      <c r="A1322" s="832" t="s">
        <v>604</v>
      </c>
      <c r="B1322" s="833" t="s">
        <v>605</v>
      </c>
      <c r="C1322" s="836" t="s">
        <v>634</v>
      </c>
      <c r="D1322" s="864" t="s">
        <v>635</v>
      </c>
      <c r="E1322" s="836" t="s">
        <v>5052</v>
      </c>
      <c r="F1322" s="864" t="s">
        <v>5053</v>
      </c>
      <c r="G1322" s="836" t="s">
        <v>5804</v>
      </c>
      <c r="H1322" s="836" t="s">
        <v>5805</v>
      </c>
      <c r="I1322" s="850">
        <v>10120</v>
      </c>
      <c r="J1322" s="850">
        <v>1</v>
      </c>
      <c r="K1322" s="851">
        <v>10120</v>
      </c>
    </row>
    <row r="1323" spans="1:11" ht="14.45" customHeight="1" x14ac:dyDescent="0.2">
      <c r="A1323" s="832" t="s">
        <v>604</v>
      </c>
      <c r="B1323" s="833" t="s">
        <v>605</v>
      </c>
      <c r="C1323" s="836" t="s">
        <v>634</v>
      </c>
      <c r="D1323" s="864" t="s">
        <v>635</v>
      </c>
      <c r="E1323" s="836" t="s">
        <v>5052</v>
      </c>
      <c r="F1323" s="864" t="s">
        <v>5053</v>
      </c>
      <c r="G1323" s="836" t="s">
        <v>5806</v>
      </c>
      <c r="H1323" s="836" t="s">
        <v>5807</v>
      </c>
      <c r="I1323" s="850">
        <v>16675</v>
      </c>
      <c r="J1323" s="850">
        <v>1</v>
      </c>
      <c r="K1323" s="851">
        <v>16675</v>
      </c>
    </row>
    <row r="1324" spans="1:11" ht="14.45" customHeight="1" x14ac:dyDescent="0.2">
      <c r="A1324" s="832" t="s">
        <v>604</v>
      </c>
      <c r="B1324" s="833" t="s">
        <v>605</v>
      </c>
      <c r="C1324" s="836" t="s">
        <v>634</v>
      </c>
      <c r="D1324" s="864" t="s">
        <v>635</v>
      </c>
      <c r="E1324" s="836" t="s">
        <v>5052</v>
      </c>
      <c r="F1324" s="864" t="s">
        <v>5053</v>
      </c>
      <c r="G1324" s="836" t="s">
        <v>5808</v>
      </c>
      <c r="H1324" s="836" t="s">
        <v>5809</v>
      </c>
      <c r="I1324" s="850">
        <v>16675</v>
      </c>
      <c r="J1324" s="850">
        <v>1</v>
      </c>
      <c r="K1324" s="851">
        <v>16675</v>
      </c>
    </row>
    <row r="1325" spans="1:11" ht="14.45" customHeight="1" x14ac:dyDescent="0.2">
      <c r="A1325" s="832" t="s">
        <v>604</v>
      </c>
      <c r="B1325" s="833" t="s">
        <v>605</v>
      </c>
      <c r="C1325" s="836" t="s">
        <v>634</v>
      </c>
      <c r="D1325" s="864" t="s">
        <v>635</v>
      </c>
      <c r="E1325" s="836" t="s">
        <v>5052</v>
      </c>
      <c r="F1325" s="864" t="s">
        <v>5053</v>
      </c>
      <c r="G1325" s="836" t="s">
        <v>5810</v>
      </c>
      <c r="H1325" s="836" t="s">
        <v>5811</v>
      </c>
      <c r="I1325" s="850">
        <v>16675</v>
      </c>
      <c r="J1325" s="850">
        <v>2</v>
      </c>
      <c r="K1325" s="851">
        <v>33350</v>
      </c>
    </row>
    <row r="1326" spans="1:11" ht="14.45" customHeight="1" x14ac:dyDescent="0.2">
      <c r="A1326" s="832" t="s">
        <v>604</v>
      </c>
      <c r="B1326" s="833" t="s">
        <v>605</v>
      </c>
      <c r="C1326" s="836" t="s">
        <v>634</v>
      </c>
      <c r="D1326" s="864" t="s">
        <v>635</v>
      </c>
      <c r="E1326" s="836" t="s">
        <v>5052</v>
      </c>
      <c r="F1326" s="864" t="s">
        <v>5053</v>
      </c>
      <c r="G1326" s="836" t="s">
        <v>5812</v>
      </c>
      <c r="H1326" s="836" t="s">
        <v>5813</v>
      </c>
      <c r="I1326" s="850">
        <v>16675</v>
      </c>
      <c r="J1326" s="850">
        <v>1</v>
      </c>
      <c r="K1326" s="851">
        <v>16675</v>
      </c>
    </row>
    <row r="1327" spans="1:11" ht="14.45" customHeight="1" x14ac:dyDescent="0.2">
      <c r="A1327" s="832" t="s">
        <v>604</v>
      </c>
      <c r="B1327" s="833" t="s">
        <v>605</v>
      </c>
      <c r="C1327" s="836" t="s">
        <v>634</v>
      </c>
      <c r="D1327" s="864" t="s">
        <v>635</v>
      </c>
      <c r="E1327" s="836" t="s">
        <v>5052</v>
      </c>
      <c r="F1327" s="864" t="s">
        <v>5053</v>
      </c>
      <c r="G1327" s="836" t="s">
        <v>5814</v>
      </c>
      <c r="H1327" s="836" t="s">
        <v>5815</v>
      </c>
      <c r="I1327" s="850">
        <v>17825</v>
      </c>
      <c r="J1327" s="850">
        <v>2</v>
      </c>
      <c r="K1327" s="851">
        <v>35650</v>
      </c>
    </row>
    <row r="1328" spans="1:11" ht="14.45" customHeight="1" x14ac:dyDescent="0.2">
      <c r="A1328" s="832" t="s">
        <v>604</v>
      </c>
      <c r="B1328" s="833" t="s">
        <v>605</v>
      </c>
      <c r="C1328" s="836" t="s">
        <v>634</v>
      </c>
      <c r="D1328" s="864" t="s">
        <v>635</v>
      </c>
      <c r="E1328" s="836" t="s">
        <v>5052</v>
      </c>
      <c r="F1328" s="864" t="s">
        <v>5053</v>
      </c>
      <c r="G1328" s="836" t="s">
        <v>5816</v>
      </c>
      <c r="H1328" s="836" t="s">
        <v>5817</v>
      </c>
      <c r="I1328" s="850">
        <v>8970</v>
      </c>
      <c r="J1328" s="850">
        <v>1</v>
      </c>
      <c r="K1328" s="851">
        <v>8970</v>
      </c>
    </row>
    <row r="1329" spans="1:11" ht="14.45" customHeight="1" x14ac:dyDescent="0.2">
      <c r="A1329" s="832" t="s">
        <v>604</v>
      </c>
      <c r="B1329" s="833" t="s">
        <v>605</v>
      </c>
      <c r="C1329" s="836" t="s">
        <v>634</v>
      </c>
      <c r="D1329" s="864" t="s">
        <v>635</v>
      </c>
      <c r="E1329" s="836" t="s">
        <v>5052</v>
      </c>
      <c r="F1329" s="864" t="s">
        <v>5053</v>
      </c>
      <c r="G1329" s="836" t="s">
        <v>5818</v>
      </c>
      <c r="H1329" s="836" t="s">
        <v>5819</v>
      </c>
      <c r="I1329" s="850">
        <v>8970</v>
      </c>
      <c r="J1329" s="850">
        <v>1</v>
      </c>
      <c r="K1329" s="851">
        <v>8970</v>
      </c>
    </row>
    <row r="1330" spans="1:11" ht="14.45" customHeight="1" x14ac:dyDescent="0.2">
      <c r="A1330" s="832" t="s">
        <v>604</v>
      </c>
      <c r="B1330" s="833" t="s">
        <v>605</v>
      </c>
      <c r="C1330" s="836" t="s">
        <v>634</v>
      </c>
      <c r="D1330" s="864" t="s">
        <v>635</v>
      </c>
      <c r="E1330" s="836" t="s">
        <v>5052</v>
      </c>
      <c r="F1330" s="864" t="s">
        <v>5053</v>
      </c>
      <c r="G1330" s="836" t="s">
        <v>5820</v>
      </c>
      <c r="H1330" s="836" t="s">
        <v>5821</v>
      </c>
      <c r="I1330" s="850">
        <v>8970</v>
      </c>
      <c r="J1330" s="850">
        <v>1</v>
      </c>
      <c r="K1330" s="851">
        <v>8970</v>
      </c>
    </row>
    <row r="1331" spans="1:11" ht="14.45" customHeight="1" x14ac:dyDescent="0.2">
      <c r="A1331" s="832" t="s">
        <v>604</v>
      </c>
      <c r="B1331" s="833" t="s">
        <v>605</v>
      </c>
      <c r="C1331" s="836" t="s">
        <v>634</v>
      </c>
      <c r="D1331" s="864" t="s">
        <v>635</v>
      </c>
      <c r="E1331" s="836" t="s">
        <v>5052</v>
      </c>
      <c r="F1331" s="864" t="s">
        <v>5053</v>
      </c>
      <c r="G1331" s="836" t="s">
        <v>5822</v>
      </c>
      <c r="H1331" s="836" t="s">
        <v>5823</v>
      </c>
      <c r="I1331" s="850">
        <v>8970</v>
      </c>
      <c r="J1331" s="850">
        <v>1</v>
      </c>
      <c r="K1331" s="851">
        <v>8970</v>
      </c>
    </row>
    <row r="1332" spans="1:11" ht="14.45" customHeight="1" x14ac:dyDescent="0.2">
      <c r="A1332" s="832" t="s">
        <v>604</v>
      </c>
      <c r="B1332" s="833" t="s">
        <v>605</v>
      </c>
      <c r="C1332" s="836" t="s">
        <v>634</v>
      </c>
      <c r="D1332" s="864" t="s">
        <v>635</v>
      </c>
      <c r="E1332" s="836" t="s">
        <v>5052</v>
      </c>
      <c r="F1332" s="864" t="s">
        <v>5053</v>
      </c>
      <c r="G1332" s="836" t="s">
        <v>5824</v>
      </c>
      <c r="H1332" s="836" t="s">
        <v>5825</v>
      </c>
      <c r="I1332" s="850">
        <v>8970</v>
      </c>
      <c r="J1332" s="850">
        <v>1</v>
      </c>
      <c r="K1332" s="851">
        <v>8970</v>
      </c>
    </row>
    <row r="1333" spans="1:11" ht="14.45" customHeight="1" x14ac:dyDescent="0.2">
      <c r="A1333" s="832" t="s">
        <v>604</v>
      </c>
      <c r="B1333" s="833" t="s">
        <v>605</v>
      </c>
      <c r="C1333" s="836" t="s">
        <v>634</v>
      </c>
      <c r="D1333" s="864" t="s">
        <v>635</v>
      </c>
      <c r="E1333" s="836" t="s">
        <v>5052</v>
      </c>
      <c r="F1333" s="864" t="s">
        <v>5053</v>
      </c>
      <c r="G1333" s="836" t="s">
        <v>5175</v>
      </c>
      <c r="H1333" s="836" t="s">
        <v>5826</v>
      </c>
      <c r="I1333" s="850">
        <v>2875</v>
      </c>
      <c r="J1333" s="850">
        <v>7</v>
      </c>
      <c r="K1333" s="851">
        <v>20125</v>
      </c>
    </row>
    <row r="1334" spans="1:11" ht="14.45" customHeight="1" x14ac:dyDescent="0.2">
      <c r="A1334" s="832" t="s">
        <v>604</v>
      </c>
      <c r="B1334" s="833" t="s">
        <v>605</v>
      </c>
      <c r="C1334" s="836" t="s">
        <v>634</v>
      </c>
      <c r="D1334" s="864" t="s">
        <v>635</v>
      </c>
      <c r="E1334" s="836" t="s">
        <v>5052</v>
      </c>
      <c r="F1334" s="864" t="s">
        <v>5053</v>
      </c>
      <c r="G1334" s="836" t="s">
        <v>5177</v>
      </c>
      <c r="H1334" s="836" t="s">
        <v>5827</v>
      </c>
      <c r="I1334" s="850">
        <v>2875</v>
      </c>
      <c r="J1334" s="850">
        <v>4</v>
      </c>
      <c r="K1334" s="851">
        <v>11500</v>
      </c>
    </row>
    <row r="1335" spans="1:11" ht="14.45" customHeight="1" x14ac:dyDescent="0.2">
      <c r="A1335" s="832" t="s">
        <v>604</v>
      </c>
      <c r="B1335" s="833" t="s">
        <v>605</v>
      </c>
      <c r="C1335" s="836" t="s">
        <v>634</v>
      </c>
      <c r="D1335" s="864" t="s">
        <v>635</v>
      </c>
      <c r="E1335" s="836" t="s">
        <v>5052</v>
      </c>
      <c r="F1335" s="864" t="s">
        <v>5053</v>
      </c>
      <c r="G1335" s="836" t="s">
        <v>5193</v>
      </c>
      <c r="H1335" s="836" t="s">
        <v>5828</v>
      </c>
      <c r="I1335" s="850">
        <v>2729.2846966911766</v>
      </c>
      <c r="J1335" s="850">
        <v>15</v>
      </c>
      <c r="K1335" s="851">
        <v>43124.999755859375</v>
      </c>
    </row>
    <row r="1336" spans="1:11" ht="14.45" customHeight="1" x14ac:dyDescent="0.2">
      <c r="A1336" s="832" t="s">
        <v>604</v>
      </c>
      <c r="B1336" s="833" t="s">
        <v>605</v>
      </c>
      <c r="C1336" s="836" t="s">
        <v>634</v>
      </c>
      <c r="D1336" s="864" t="s">
        <v>635</v>
      </c>
      <c r="E1336" s="836" t="s">
        <v>5052</v>
      </c>
      <c r="F1336" s="864" t="s">
        <v>5053</v>
      </c>
      <c r="G1336" s="836" t="s">
        <v>5829</v>
      </c>
      <c r="H1336" s="836" t="s">
        <v>5830</v>
      </c>
      <c r="I1336" s="850">
        <v>18669.099609375</v>
      </c>
      <c r="J1336" s="850">
        <v>1</v>
      </c>
      <c r="K1336" s="851">
        <v>18669.099609375</v>
      </c>
    </row>
    <row r="1337" spans="1:11" ht="14.45" customHeight="1" x14ac:dyDescent="0.2">
      <c r="A1337" s="832" t="s">
        <v>604</v>
      </c>
      <c r="B1337" s="833" t="s">
        <v>605</v>
      </c>
      <c r="C1337" s="836" t="s">
        <v>634</v>
      </c>
      <c r="D1337" s="864" t="s">
        <v>635</v>
      </c>
      <c r="E1337" s="836" t="s">
        <v>5052</v>
      </c>
      <c r="F1337" s="864" t="s">
        <v>5053</v>
      </c>
      <c r="G1337" s="836" t="s">
        <v>5831</v>
      </c>
      <c r="H1337" s="836" t="s">
        <v>5832</v>
      </c>
      <c r="I1337" s="850">
        <v>18669.099609375</v>
      </c>
      <c r="J1337" s="850">
        <v>1</v>
      </c>
      <c r="K1337" s="851">
        <v>18669.099609375</v>
      </c>
    </row>
    <row r="1338" spans="1:11" ht="14.45" customHeight="1" x14ac:dyDescent="0.2">
      <c r="A1338" s="832" t="s">
        <v>604</v>
      </c>
      <c r="B1338" s="833" t="s">
        <v>605</v>
      </c>
      <c r="C1338" s="836" t="s">
        <v>634</v>
      </c>
      <c r="D1338" s="864" t="s">
        <v>635</v>
      </c>
      <c r="E1338" s="836" t="s">
        <v>5052</v>
      </c>
      <c r="F1338" s="864" t="s">
        <v>5053</v>
      </c>
      <c r="G1338" s="836" t="s">
        <v>5833</v>
      </c>
      <c r="H1338" s="836" t="s">
        <v>5834</v>
      </c>
      <c r="I1338" s="850">
        <v>18669.099609375</v>
      </c>
      <c r="J1338" s="850">
        <v>1</v>
      </c>
      <c r="K1338" s="851">
        <v>18669.099609375</v>
      </c>
    </row>
    <row r="1339" spans="1:11" ht="14.45" customHeight="1" x14ac:dyDescent="0.2">
      <c r="A1339" s="832" t="s">
        <v>604</v>
      </c>
      <c r="B1339" s="833" t="s">
        <v>605</v>
      </c>
      <c r="C1339" s="836" t="s">
        <v>634</v>
      </c>
      <c r="D1339" s="864" t="s">
        <v>635</v>
      </c>
      <c r="E1339" s="836" t="s">
        <v>5052</v>
      </c>
      <c r="F1339" s="864" t="s">
        <v>5053</v>
      </c>
      <c r="G1339" s="836" t="s">
        <v>5835</v>
      </c>
      <c r="H1339" s="836" t="s">
        <v>5836</v>
      </c>
      <c r="I1339" s="850">
        <v>5313</v>
      </c>
      <c r="J1339" s="850">
        <v>1</v>
      </c>
      <c r="K1339" s="851">
        <v>5313</v>
      </c>
    </row>
    <row r="1340" spans="1:11" ht="14.45" customHeight="1" x14ac:dyDescent="0.2">
      <c r="A1340" s="832" t="s">
        <v>604</v>
      </c>
      <c r="B1340" s="833" t="s">
        <v>605</v>
      </c>
      <c r="C1340" s="836" t="s">
        <v>634</v>
      </c>
      <c r="D1340" s="864" t="s">
        <v>635</v>
      </c>
      <c r="E1340" s="836" t="s">
        <v>5052</v>
      </c>
      <c r="F1340" s="864" t="s">
        <v>5053</v>
      </c>
      <c r="G1340" s="836" t="s">
        <v>5237</v>
      </c>
      <c r="H1340" s="836" t="s">
        <v>5837</v>
      </c>
      <c r="I1340" s="850">
        <v>2300</v>
      </c>
      <c r="J1340" s="850">
        <v>1</v>
      </c>
      <c r="K1340" s="851">
        <v>2300</v>
      </c>
    </row>
    <row r="1341" spans="1:11" ht="14.45" customHeight="1" x14ac:dyDescent="0.2">
      <c r="A1341" s="832" t="s">
        <v>604</v>
      </c>
      <c r="B1341" s="833" t="s">
        <v>605</v>
      </c>
      <c r="C1341" s="836" t="s">
        <v>634</v>
      </c>
      <c r="D1341" s="864" t="s">
        <v>635</v>
      </c>
      <c r="E1341" s="836" t="s">
        <v>5052</v>
      </c>
      <c r="F1341" s="864" t="s">
        <v>5053</v>
      </c>
      <c r="G1341" s="836" t="s">
        <v>5239</v>
      </c>
      <c r="H1341" s="836" t="s">
        <v>5838</v>
      </c>
      <c r="I1341" s="850">
        <v>2300</v>
      </c>
      <c r="J1341" s="850">
        <v>1</v>
      </c>
      <c r="K1341" s="851">
        <v>2300</v>
      </c>
    </row>
    <row r="1342" spans="1:11" ht="14.45" customHeight="1" x14ac:dyDescent="0.2">
      <c r="A1342" s="832" t="s">
        <v>604</v>
      </c>
      <c r="B1342" s="833" t="s">
        <v>605</v>
      </c>
      <c r="C1342" s="836" t="s">
        <v>634</v>
      </c>
      <c r="D1342" s="864" t="s">
        <v>635</v>
      </c>
      <c r="E1342" s="836" t="s">
        <v>5052</v>
      </c>
      <c r="F1342" s="864" t="s">
        <v>5053</v>
      </c>
      <c r="G1342" s="836" t="s">
        <v>5241</v>
      </c>
      <c r="H1342" s="836" t="s">
        <v>5839</v>
      </c>
      <c r="I1342" s="850">
        <v>2300</v>
      </c>
      <c r="J1342" s="850">
        <v>3</v>
      </c>
      <c r="K1342" s="851">
        <v>6900</v>
      </c>
    </row>
    <row r="1343" spans="1:11" ht="14.45" customHeight="1" x14ac:dyDescent="0.2">
      <c r="A1343" s="832" t="s">
        <v>604</v>
      </c>
      <c r="B1343" s="833" t="s">
        <v>605</v>
      </c>
      <c r="C1343" s="836" t="s">
        <v>634</v>
      </c>
      <c r="D1343" s="864" t="s">
        <v>635</v>
      </c>
      <c r="E1343" s="836" t="s">
        <v>5052</v>
      </c>
      <c r="F1343" s="864" t="s">
        <v>5053</v>
      </c>
      <c r="G1343" s="836" t="s">
        <v>5243</v>
      </c>
      <c r="H1343" s="836" t="s">
        <v>5840</v>
      </c>
      <c r="I1343" s="850">
        <v>2300</v>
      </c>
      <c r="J1343" s="850">
        <v>4</v>
      </c>
      <c r="K1343" s="851">
        <v>9200</v>
      </c>
    </row>
    <row r="1344" spans="1:11" ht="14.45" customHeight="1" x14ac:dyDescent="0.2">
      <c r="A1344" s="832" t="s">
        <v>604</v>
      </c>
      <c r="B1344" s="833" t="s">
        <v>605</v>
      </c>
      <c r="C1344" s="836" t="s">
        <v>634</v>
      </c>
      <c r="D1344" s="864" t="s">
        <v>635</v>
      </c>
      <c r="E1344" s="836" t="s">
        <v>5052</v>
      </c>
      <c r="F1344" s="864" t="s">
        <v>5053</v>
      </c>
      <c r="G1344" s="836" t="s">
        <v>5245</v>
      </c>
      <c r="H1344" s="836" t="s">
        <v>5841</v>
      </c>
      <c r="I1344" s="850">
        <v>2300</v>
      </c>
      <c r="J1344" s="850">
        <v>3</v>
      </c>
      <c r="K1344" s="851">
        <v>6900</v>
      </c>
    </row>
    <row r="1345" spans="1:11" ht="14.45" customHeight="1" x14ac:dyDescent="0.2">
      <c r="A1345" s="832" t="s">
        <v>604</v>
      </c>
      <c r="B1345" s="833" t="s">
        <v>605</v>
      </c>
      <c r="C1345" s="836" t="s">
        <v>634</v>
      </c>
      <c r="D1345" s="864" t="s">
        <v>635</v>
      </c>
      <c r="E1345" s="836" t="s">
        <v>5052</v>
      </c>
      <c r="F1345" s="864" t="s">
        <v>5053</v>
      </c>
      <c r="G1345" s="836" t="s">
        <v>5247</v>
      </c>
      <c r="H1345" s="836" t="s">
        <v>5842</v>
      </c>
      <c r="I1345" s="850">
        <v>2300</v>
      </c>
      <c r="J1345" s="850">
        <v>1</v>
      </c>
      <c r="K1345" s="851">
        <v>2300</v>
      </c>
    </row>
    <row r="1346" spans="1:11" ht="14.45" customHeight="1" x14ac:dyDescent="0.2">
      <c r="A1346" s="832" t="s">
        <v>604</v>
      </c>
      <c r="B1346" s="833" t="s">
        <v>605</v>
      </c>
      <c r="C1346" s="836" t="s">
        <v>634</v>
      </c>
      <c r="D1346" s="864" t="s">
        <v>635</v>
      </c>
      <c r="E1346" s="836" t="s">
        <v>5052</v>
      </c>
      <c r="F1346" s="864" t="s">
        <v>5053</v>
      </c>
      <c r="G1346" s="836" t="s">
        <v>5843</v>
      </c>
      <c r="H1346" s="836" t="s">
        <v>5844</v>
      </c>
      <c r="I1346" s="850">
        <v>2300</v>
      </c>
      <c r="J1346" s="850">
        <v>1</v>
      </c>
      <c r="K1346" s="851">
        <v>2300</v>
      </c>
    </row>
    <row r="1347" spans="1:11" ht="14.45" customHeight="1" x14ac:dyDescent="0.2">
      <c r="A1347" s="832" t="s">
        <v>604</v>
      </c>
      <c r="B1347" s="833" t="s">
        <v>605</v>
      </c>
      <c r="C1347" s="836" t="s">
        <v>634</v>
      </c>
      <c r="D1347" s="864" t="s">
        <v>635</v>
      </c>
      <c r="E1347" s="836" t="s">
        <v>5052</v>
      </c>
      <c r="F1347" s="864" t="s">
        <v>5053</v>
      </c>
      <c r="G1347" s="836" t="s">
        <v>5249</v>
      </c>
      <c r="H1347" s="836" t="s">
        <v>5845</v>
      </c>
      <c r="I1347" s="850">
        <v>2300</v>
      </c>
      <c r="J1347" s="850">
        <v>7</v>
      </c>
      <c r="K1347" s="851">
        <v>16100</v>
      </c>
    </row>
    <row r="1348" spans="1:11" ht="14.45" customHeight="1" x14ac:dyDescent="0.2">
      <c r="A1348" s="832" t="s">
        <v>604</v>
      </c>
      <c r="B1348" s="833" t="s">
        <v>605</v>
      </c>
      <c r="C1348" s="836" t="s">
        <v>634</v>
      </c>
      <c r="D1348" s="864" t="s">
        <v>635</v>
      </c>
      <c r="E1348" s="836" t="s">
        <v>5052</v>
      </c>
      <c r="F1348" s="864" t="s">
        <v>5053</v>
      </c>
      <c r="G1348" s="836" t="s">
        <v>5251</v>
      </c>
      <c r="H1348" s="836" t="s">
        <v>5846</v>
      </c>
      <c r="I1348" s="850">
        <v>2300</v>
      </c>
      <c r="J1348" s="850">
        <v>3</v>
      </c>
      <c r="K1348" s="851">
        <v>6900</v>
      </c>
    </row>
    <row r="1349" spans="1:11" ht="14.45" customHeight="1" x14ac:dyDescent="0.2">
      <c r="A1349" s="832" t="s">
        <v>604</v>
      </c>
      <c r="B1349" s="833" t="s">
        <v>605</v>
      </c>
      <c r="C1349" s="836" t="s">
        <v>634</v>
      </c>
      <c r="D1349" s="864" t="s">
        <v>635</v>
      </c>
      <c r="E1349" s="836" t="s">
        <v>5052</v>
      </c>
      <c r="F1349" s="864" t="s">
        <v>5053</v>
      </c>
      <c r="G1349" s="836" t="s">
        <v>5253</v>
      </c>
      <c r="H1349" s="836" t="s">
        <v>5847</v>
      </c>
      <c r="I1349" s="850">
        <v>2300</v>
      </c>
      <c r="J1349" s="850">
        <v>6</v>
      </c>
      <c r="K1349" s="851">
        <v>13800</v>
      </c>
    </row>
    <row r="1350" spans="1:11" ht="14.45" customHeight="1" x14ac:dyDescent="0.2">
      <c r="A1350" s="832" t="s">
        <v>604</v>
      </c>
      <c r="B1350" s="833" t="s">
        <v>605</v>
      </c>
      <c r="C1350" s="836" t="s">
        <v>634</v>
      </c>
      <c r="D1350" s="864" t="s">
        <v>635</v>
      </c>
      <c r="E1350" s="836" t="s">
        <v>5052</v>
      </c>
      <c r="F1350" s="864" t="s">
        <v>5053</v>
      </c>
      <c r="G1350" s="836" t="s">
        <v>5255</v>
      </c>
      <c r="H1350" s="836" t="s">
        <v>5848</v>
      </c>
      <c r="I1350" s="850">
        <v>2300</v>
      </c>
      <c r="J1350" s="850">
        <v>2</v>
      </c>
      <c r="K1350" s="851">
        <v>4600</v>
      </c>
    </row>
    <row r="1351" spans="1:11" ht="14.45" customHeight="1" x14ac:dyDescent="0.2">
      <c r="A1351" s="832" t="s">
        <v>604</v>
      </c>
      <c r="B1351" s="833" t="s">
        <v>605</v>
      </c>
      <c r="C1351" s="836" t="s">
        <v>634</v>
      </c>
      <c r="D1351" s="864" t="s">
        <v>635</v>
      </c>
      <c r="E1351" s="836" t="s">
        <v>5052</v>
      </c>
      <c r="F1351" s="864" t="s">
        <v>5053</v>
      </c>
      <c r="G1351" s="836" t="s">
        <v>5849</v>
      </c>
      <c r="H1351" s="836" t="s">
        <v>5850</v>
      </c>
      <c r="I1351" s="850">
        <v>2300</v>
      </c>
      <c r="J1351" s="850">
        <v>1</v>
      </c>
      <c r="K1351" s="851">
        <v>2300</v>
      </c>
    </row>
    <row r="1352" spans="1:11" ht="14.45" customHeight="1" x14ac:dyDescent="0.2">
      <c r="A1352" s="832" t="s">
        <v>604</v>
      </c>
      <c r="B1352" s="833" t="s">
        <v>605</v>
      </c>
      <c r="C1352" s="836" t="s">
        <v>634</v>
      </c>
      <c r="D1352" s="864" t="s">
        <v>635</v>
      </c>
      <c r="E1352" s="836" t="s">
        <v>5052</v>
      </c>
      <c r="F1352" s="864" t="s">
        <v>5053</v>
      </c>
      <c r="G1352" s="836" t="s">
        <v>5851</v>
      </c>
      <c r="H1352" s="836" t="s">
        <v>5852</v>
      </c>
      <c r="I1352" s="850">
        <v>2300</v>
      </c>
      <c r="J1352" s="850">
        <v>2</v>
      </c>
      <c r="K1352" s="851">
        <v>4600</v>
      </c>
    </row>
    <row r="1353" spans="1:11" ht="14.45" customHeight="1" x14ac:dyDescent="0.2">
      <c r="A1353" s="832" t="s">
        <v>604</v>
      </c>
      <c r="B1353" s="833" t="s">
        <v>605</v>
      </c>
      <c r="C1353" s="836" t="s">
        <v>634</v>
      </c>
      <c r="D1353" s="864" t="s">
        <v>635</v>
      </c>
      <c r="E1353" s="836" t="s">
        <v>5052</v>
      </c>
      <c r="F1353" s="864" t="s">
        <v>5053</v>
      </c>
      <c r="G1353" s="836" t="s">
        <v>5853</v>
      </c>
      <c r="H1353" s="836" t="s">
        <v>5854</v>
      </c>
      <c r="I1353" s="850">
        <v>9775</v>
      </c>
      <c r="J1353" s="850">
        <v>2</v>
      </c>
      <c r="K1353" s="851">
        <v>19550</v>
      </c>
    </row>
    <row r="1354" spans="1:11" ht="14.45" customHeight="1" x14ac:dyDescent="0.2">
      <c r="A1354" s="832" t="s">
        <v>604</v>
      </c>
      <c r="B1354" s="833" t="s">
        <v>605</v>
      </c>
      <c r="C1354" s="836" t="s">
        <v>634</v>
      </c>
      <c r="D1354" s="864" t="s">
        <v>635</v>
      </c>
      <c r="E1354" s="836" t="s">
        <v>5052</v>
      </c>
      <c r="F1354" s="864" t="s">
        <v>5053</v>
      </c>
      <c r="G1354" s="836" t="s">
        <v>5855</v>
      </c>
      <c r="H1354" s="836" t="s">
        <v>5856</v>
      </c>
      <c r="I1354" s="850">
        <v>9775</v>
      </c>
      <c r="J1354" s="850">
        <v>1</v>
      </c>
      <c r="K1354" s="851">
        <v>9775</v>
      </c>
    </row>
    <row r="1355" spans="1:11" ht="14.45" customHeight="1" x14ac:dyDescent="0.2">
      <c r="A1355" s="832" t="s">
        <v>604</v>
      </c>
      <c r="B1355" s="833" t="s">
        <v>605</v>
      </c>
      <c r="C1355" s="836" t="s">
        <v>634</v>
      </c>
      <c r="D1355" s="864" t="s">
        <v>635</v>
      </c>
      <c r="E1355" s="836" t="s">
        <v>5052</v>
      </c>
      <c r="F1355" s="864" t="s">
        <v>5053</v>
      </c>
      <c r="G1355" s="836" t="s">
        <v>5857</v>
      </c>
      <c r="H1355" s="836" t="s">
        <v>5858</v>
      </c>
      <c r="I1355" s="850">
        <v>9775</v>
      </c>
      <c r="J1355" s="850">
        <v>1</v>
      </c>
      <c r="K1355" s="851">
        <v>9775</v>
      </c>
    </row>
    <row r="1356" spans="1:11" ht="14.45" customHeight="1" x14ac:dyDescent="0.2">
      <c r="A1356" s="832" t="s">
        <v>604</v>
      </c>
      <c r="B1356" s="833" t="s">
        <v>605</v>
      </c>
      <c r="C1356" s="836" t="s">
        <v>634</v>
      </c>
      <c r="D1356" s="864" t="s">
        <v>635</v>
      </c>
      <c r="E1356" s="836" t="s">
        <v>5052</v>
      </c>
      <c r="F1356" s="864" t="s">
        <v>5053</v>
      </c>
      <c r="G1356" s="836" t="s">
        <v>5859</v>
      </c>
      <c r="H1356" s="836" t="s">
        <v>5860</v>
      </c>
      <c r="I1356" s="850">
        <v>9775</v>
      </c>
      <c r="J1356" s="850">
        <v>8</v>
      </c>
      <c r="K1356" s="851">
        <v>78200</v>
      </c>
    </row>
    <row r="1357" spans="1:11" ht="14.45" customHeight="1" x14ac:dyDescent="0.2">
      <c r="A1357" s="832" t="s">
        <v>604</v>
      </c>
      <c r="B1357" s="833" t="s">
        <v>605</v>
      </c>
      <c r="C1357" s="836" t="s">
        <v>634</v>
      </c>
      <c r="D1357" s="864" t="s">
        <v>635</v>
      </c>
      <c r="E1357" s="836" t="s">
        <v>5052</v>
      </c>
      <c r="F1357" s="864" t="s">
        <v>5053</v>
      </c>
      <c r="G1357" s="836" t="s">
        <v>5861</v>
      </c>
      <c r="H1357" s="836" t="s">
        <v>5862</v>
      </c>
      <c r="I1357" s="850">
        <v>9775</v>
      </c>
      <c r="J1357" s="850">
        <v>4</v>
      </c>
      <c r="K1357" s="851">
        <v>39100</v>
      </c>
    </row>
    <row r="1358" spans="1:11" ht="14.45" customHeight="1" x14ac:dyDescent="0.2">
      <c r="A1358" s="832" t="s">
        <v>604</v>
      </c>
      <c r="B1358" s="833" t="s">
        <v>605</v>
      </c>
      <c r="C1358" s="836" t="s">
        <v>634</v>
      </c>
      <c r="D1358" s="864" t="s">
        <v>635</v>
      </c>
      <c r="E1358" s="836" t="s">
        <v>5052</v>
      </c>
      <c r="F1358" s="864" t="s">
        <v>5053</v>
      </c>
      <c r="G1358" s="836" t="s">
        <v>5181</v>
      </c>
      <c r="H1358" s="836" t="s">
        <v>5863</v>
      </c>
      <c r="I1358" s="850">
        <v>9775</v>
      </c>
      <c r="J1358" s="850">
        <v>5</v>
      </c>
      <c r="K1358" s="851">
        <v>48875</v>
      </c>
    </row>
    <row r="1359" spans="1:11" ht="14.45" customHeight="1" x14ac:dyDescent="0.2">
      <c r="A1359" s="832" t="s">
        <v>604</v>
      </c>
      <c r="B1359" s="833" t="s">
        <v>605</v>
      </c>
      <c r="C1359" s="836" t="s">
        <v>634</v>
      </c>
      <c r="D1359" s="864" t="s">
        <v>635</v>
      </c>
      <c r="E1359" s="836" t="s">
        <v>5052</v>
      </c>
      <c r="F1359" s="864" t="s">
        <v>5053</v>
      </c>
      <c r="G1359" s="836" t="s">
        <v>5864</v>
      </c>
      <c r="H1359" s="836" t="s">
        <v>5865</v>
      </c>
      <c r="I1359" s="850">
        <v>9775</v>
      </c>
      <c r="J1359" s="850">
        <v>1</v>
      </c>
      <c r="K1359" s="851">
        <v>9775</v>
      </c>
    </row>
    <row r="1360" spans="1:11" ht="14.45" customHeight="1" x14ac:dyDescent="0.2">
      <c r="A1360" s="832" t="s">
        <v>604</v>
      </c>
      <c r="B1360" s="833" t="s">
        <v>605</v>
      </c>
      <c r="C1360" s="836" t="s">
        <v>634</v>
      </c>
      <c r="D1360" s="864" t="s">
        <v>635</v>
      </c>
      <c r="E1360" s="836" t="s">
        <v>5052</v>
      </c>
      <c r="F1360" s="864" t="s">
        <v>5053</v>
      </c>
      <c r="G1360" s="836" t="s">
        <v>5866</v>
      </c>
      <c r="H1360" s="836" t="s">
        <v>5867</v>
      </c>
      <c r="I1360" s="850">
        <v>7686.81005859375</v>
      </c>
      <c r="J1360" s="850">
        <v>1</v>
      </c>
      <c r="K1360" s="851">
        <v>7686.81005859375</v>
      </c>
    </row>
    <row r="1361" spans="1:11" ht="14.45" customHeight="1" x14ac:dyDescent="0.2">
      <c r="A1361" s="832" t="s">
        <v>604</v>
      </c>
      <c r="B1361" s="833" t="s">
        <v>605</v>
      </c>
      <c r="C1361" s="836" t="s">
        <v>634</v>
      </c>
      <c r="D1361" s="864" t="s">
        <v>635</v>
      </c>
      <c r="E1361" s="836" t="s">
        <v>5052</v>
      </c>
      <c r="F1361" s="864" t="s">
        <v>5053</v>
      </c>
      <c r="G1361" s="836" t="s">
        <v>5868</v>
      </c>
      <c r="H1361" s="836" t="s">
        <v>5869</v>
      </c>
      <c r="I1361" s="850">
        <v>21586.58984375</v>
      </c>
      <c r="J1361" s="850">
        <v>1</v>
      </c>
      <c r="K1361" s="851">
        <v>21586.58984375</v>
      </c>
    </row>
    <row r="1362" spans="1:11" ht="14.45" customHeight="1" x14ac:dyDescent="0.2">
      <c r="A1362" s="832" t="s">
        <v>604</v>
      </c>
      <c r="B1362" s="833" t="s">
        <v>605</v>
      </c>
      <c r="C1362" s="836" t="s">
        <v>634</v>
      </c>
      <c r="D1362" s="864" t="s">
        <v>635</v>
      </c>
      <c r="E1362" s="836" t="s">
        <v>5052</v>
      </c>
      <c r="F1362" s="864" t="s">
        <v>5053</v>
      </c>
      <c r="G1362" s="836" t="s">
        <v>5870</v>
      </c>
      <c r="H1362" s="836" t="s">
        <v>5871</v>
      </c>
      <c r="I1362" s="850">
        <v>5355.5498046875</v>
      </c>
      <c r="J1362" s="850">
        <v>2</v>
      </c>
      <c r="K1362" s="851">
        <v>10711.099609375</v>
      </c>
    </row>
    <row r="1363" spans="1:11" ht="14.45" customHeight="1" x14ac:dyDescent="0.2">
      <c r="A1363" s="832" t="s">
        <v>604</v>
      </c>
      <c r="B1363" s="833" t="s">
        <v>605</v>
      </c>
      <c r="C1363" s="836" t="s">
        <v>634</v>
      </c>
      <c r="D1363" s="864" t="s">
        <v>635</v>
      </c>
      <c r="E1363" s="836" t="s">
        <v>5052</v>
      </c>
      <c r="F1363" s="864" t="s">
        <v>5053</v>
      </c>
      <c r="G1363" s="836" t="s">
        <v>5872</v>
      </c>
      <c r="H1363" s="836" t="s">
        <v>5873</v>
      </c>
      <c r="I1363" s="850">
        <v>5355.5498046875</v>
      </c>
      <c r="J1363" s="850">
        <v>2</v>
      </c>
      <c r="K1363" s="851">
        <v>10711.099609375</v>
      </c>
    </row>
    <row r="1364" spans="1:11" ht="14.45" customHeight="1" x14ac:dyDescent="0.2">
      <c r="A1364" s="832" t="s">
        <v>604</v>
      </c>
      <c r="B1364" s="833" t="s">
        <v>605</v>
      </c>
      <c r="C1364" s="836" t="s">
        <v>634</v>
      </c>
      <c r="D1364" s="864" t="s">
        <v>635</v>
      </c>
      <c r="E1364" s="836" t="s">
        <v>5052</v>
      </c>
      <c r="F1364" s="864" t="s">
        <v>5053</v>
      </c>
      <c r="G1364" s="836" t="s">
        <v>5874</v>
      </c>
      <c r="H1364" s="836" t="s">
        <v>5875</v>
      </c>
      <c r="I1364" s="850">
        <v>2082.64990234375</v>
      </c>
      <c r="J1364" s="850">
        <v>1</v>
      </c>
      <c r="K1364" s="851">
        <v>2082.64990234375</v>
      </c>
    </row>
    <row r="1365" spans="1:11" ht="14.45" customHeight="1" x14ac:dyDescent="0.2">
      <c r="A1365" s="832" t="s">
        <v>604</v>
      </c>
      <c r="B1365" s="833" t="s">
        <v>605</v>
      </c>
      <c r="C1365" s="836" t="s">
        <v>634</v>
      </c>
      <c r="D1365" s="864" t="s">
        <v>635</v>
      </c>
      <c r="E1365" s="836" t="s">
        <v>5052</v>
      </c>
      <c r="F1365" s="864" t="s">
        <v>5053</v>
      </c>
      <c r="G1365" s="836" t="s">
        <v>5876</v>
      </c>
      <c r="H1365" s="836" t="s">
        <v>5877</v>
      </c>
      <c r="I1365" s="850">
        <v>12535</v>
      </c>
      <c r="J1365" s="850">
        <v>1</v>
      </c>
      <c r="K1365" s="851">
        <v>12535</v>
      </c>
    </row>
    <row r="1366" spans="1:11" ht="14.45" customHeight="1" x14ac:dyDescent="0.2">
      <c r="A1366" s="832" t="s">
        <v>604</v>
      </c>
      <c r="B1366" s="833" t="s">
        <v>605</v>
      </c>
      <c r="C1366" s="836" t="s">
        <v>634</v>
      </c>
      <c r="D1366" s="864" t="s">
        <v>635</v>
      </c>
      <c r="E1366" s="836" t="s">
        <v>5052</v>
      </c>
      <c r="F1366" s="864" t="s">
        <v>5053</v>
      </c>
      <c r="G1366" s="836" t="s">
        <v>5878</v>
      </c>
      <c r="H1366" s="836" t="s">
        <v>5879</v>
      </c>
      <c r="I1366" s="850">
        <v>13685</v>
      </c>
      <c r="J1366" s="850">
        <v>1</v>
      </c>
      <c r="K1366" s="851">
        <v>13685</v>
      </c>
    </row>
    <row r="1367" spans="1:11" ht="14.45" customHeight="1" x14ac:dyDescent="0.2">
      <c r="A1367" s="832" t="s">
        <v>604</v>
      </c>
      <c r="B1367" s="833" t="s">
        <v>605</v>
      </c>
      <c r="C1367" s="836" t="s">
        <v>634</v>
      </c>
      <c r="D1367" s="864" t="s">
        <v>635</v>
      </c>
      <c r="E1367" s="836" t="s">
        <v>5052</v>
      </c>
      <c r="F1367" s="864" t="s">
        <v>5053</v>
      </c>
      <c r="G1367" s="836" t="s">
        <v>5880</v>
      </c>
      <c r="H1367" s="836" t="s">
        <v>5881</v>
      </c>
      <c r="I1367" s="850">
        <v>11744.333333333334</v>
      </c>
      <c r="J1367" s="850">
        <v>5</v>
      </c>
      <c r="K1367" s="851">
        <v>70466.25</v>
      </c>
    </row>
    <row r="1368" spans="1:11" ht="14.45" customHeight="1" x14ac:dyDescent="0.2">
      <c r="A1368" s="832" t="s">
        <v>604</v>
      </c>
      <c r="B1368" s="833" t="s">
        <v>605</v>
      </c>
      <c r="C1368" s="836" t="s">
        <v>634</v>
      </c>
      <c r="D1368" s="864" t="s">
        <v>635</v>
      </c>
      <c r="E1368" s="836" t="s">
        <v>5052</v>
      </c>
      <c r="F1368" s="864" t="s">
        <v>5053</v>
      </c>
      <c r="G1368" s="836" t="s">
        <v>5882</v>
      </c>
      <c r="H1368" s="836" t="s">
        <v>5883</v>
      </c>
      <c r="I1368" s="850">
        <v>31694</v>
      </c>
      <c r="J1368" s="850">
        <v>1</v>
      </c>
      <c r="K1368" s="851">
        <v>31694</v>
      </c>
    </row>
    <row r="1369" spans="1:11" ht="14.45" customHeight="1" x14ac:dyDescent="0.2">
      <c r="A1369" s="832" t="s">
        <v>604</v>
      </c>
      <c r="B1369" s="833" t="s">
        <v>605</v>
      </c>
      <c r="C1369" s="836" t="s">
        <v>634</v>
      </c>
      <c r="D1369" s="864" t="s">
        <v>635</v>
      </c>
      <c r="E1369" s="836" t="s">
        <v>5052</v>
      </c>
      <c r="F1369" s="864" t="s">
        <v>5053</v>
      </c>
      <c r="G1369" s="836" t="s">
        <v>5884</v>
      </c>
      <c r="H1369" s="836" t="s">
        <v>5885</v>
      </c>
      <c r="I1369" s="850">
        <v>31694</v>
      </c>
      <c r="J1369" s="850">
        <v>1</v>
      </c>
      <c r="K1369" s="851">
        <v>31694</v>
      </c>
    </row>
    <row r="1370" spans="1:11" ht="14.45" customHeight="1" x14ac:dyDescent="0.2">
      <c r="A1370" s="832" t="s">
        <v>604</v>
      </c>
      <c r="B1370" s="833" t="s">
        <v>605</v>
      </c>
      <c r="C1370" s="836" t="s">
        <v>634</v>
      </c>
      <c r="D1370" s="864" t="s">
        <v>635</v>
      </c>
      <c r="E1370" s="836" t="s">
        <v>5052</v>
      </c>
      <c r="F1370" s="864" t="s">
        <v>5053</v>
      </c>
      <c r="G1370" s="836" t="s">
        <v>5886</v>
      </c>
      <c r="H1370" s="836" t="s">
        <v>5887</v>
      </c>
      <c r="I1370" s="850">
        <v>4284.5298828124996</v>
      </c>
      <c r="J1370" s="850">
        <v>4</v>
      </c>
      <c r="K1370" s="851">
        <v>21422.199414074421</v>
      </c>
    </row>
    <row r="1371" spans="1:11" ht="14.45" customHeight="1" x14ac:dyDescent="0.2">
      <c r="A1371" s="832" t="s">
        <v>604</v>
      </c>
      <c r="B1371" s="833" t="s">
        <v>605</v>
      </c>
      <c r="C1371" s="836" t="s">
        <v>634</v>
      </c>
      <c r="D1371" s="864" t="s">
        <v>635</v>
      </c>
      <c r="E1371" s="836" t="s">
        <v>5052</v>
      </c>
      <c r="F1371" s="864" t="s">
        <v>5053</v>
      </c>
      <c r="G1371" s="836" t="s">
        <v>5888</v>
      </c>
      <c r="H1371" s="836" t="s">
        <v>5889</v>
      </c>
      <c r="I1371" s="850">
        <v>22735.5</v>
      </c>
      <c r="J1371" s="850">
        <v>1</v>
      </c>
      <c r="K1371" s="851">
        <v>22735.5</v>
      </c>
    </row>
    <row r="1372" spans="1:11" ht="14.45" customHeight="1" x14ac:dyDescent="0.2">
      <c r="A1372" s="832" t="s">
        <v>604</v>
      </c>
      <c r="B1372" s="833" t="s">
        <v>605</v>
      </c>
      <c r="C1372" s="836" t="s">
        <v>634</v>
      </c>
      <c r="D1372" s="864" t="s">
        <v>635</v>
      </c>
      <c r="E1372" s="836" t="s">
        <v>5052</v>
      </c>
      <c r="F1372" s="864" t="s">
        <v>5053</v>
      </c>
      <c r="G1372" s="836" t="s">
        <v>5890</v>
      </c>
      <c r="H1372" s="836" t="s">
        <v>5891</v>
      </c>
      <c r="I1372" s="850">
        <v>22735.5</v>
      </c>
      <c r="J1372" s="850">
        <v>1</v>
      </c>
      <c r="K1372" s="851">
        <v>22735.5</v>
      </c>
    </row>
    <row r="1373" spans="1:11" ht="14.45" customHeight="1" x14ac:dyDescent="0.2">
      <c r="A1373" s="832" t="s">
        <v>604</v>
      </c>
      <c r="B1373" s="833" t="s">
        <v>605</v>
      </c>
      <c r="C1373" s="836" t="s">
        <v>634</v>
      </c>
      <c r="D1373" s="864" t="s">
        <v>635</v>
      </c>
      <c r="E1373" s="836" t="s">
        <v>5052</v>
      </c>
      <c r="F1373" s="864" t="s">
        <v>5053</v>
      </c>
      <c r="G1373" s="836" t="s">
        <v>5892</v>
      </c>
      <c r="H1373" s="836" t="s">
        <v>5893</v>
      </c>
      <c r="I1373" s="850">
        <v>13090.4501953125</v>
      </c>
      <c r="J1373" s="850">
        <v>3</v>
      </c>
      <c r="K1373" s="851">
        <v>39271.3505859375</v>
      </c>
    </row>
    <row r="1374" spans="1:11" ht="14.45" customHeight="1" x14ac:dyDescent="0.2">
      <c r="A1374" s="832" t="s">
        <v>604</v>
      </c>
      <c r="B1374" s="833" t="s">
        <v>605</v>
      </c>
      <c r="C1374" s="836" t="s">
        <v>634</v>
      </c>
      <c r="D1374" s="864" t="s">
        <v>635</v>
      </c>
      <c r="E1374" s="836" t="s">
        <v>5052</v>
      </c>
      <c r="F1374" s="864" t="s">
        <v>5053</v>
      </c>
      <c r="G1374" s="836" t="s">
        <v>5894</v>
      </c>
      <c r="H1374" s="836" t="s">
        <v>5895</v>
      </c>
      <c r="I1374" s="850">
        <v>13090.4501953125</v>
      </c>
      <c r="J1374" s="850">
        <v>1</v>
      </c>
      <c r="K1374" s="851">
        <v>13090.4501953125</v>
      </c>
    </row>
    <row r="1375" spans="1:11" ht="14.45" customHeight="1" x14ac:dyDescent="0.2">
      <c r="A1375" s="832" t="s">
        <v>604</v>
      </c>
      <c r="B1375" s="833" t="s">
        <v>605</v>
      </c>
      <c r="C1375" s="836" t="s">
        <v>634</v>
      </c>
      <c r="D1375" s="864" t="s">
        <v>635</v>
      </c>
      <c r="E1375" s="836" t="s">
        <v>5052</v>
      </c>
      <c r="F1375" s="864" t="s">
        <v>5053</v>
      </c>
      <c r="G1375" s="836" t="s">
        <v>5896</v>
      </c>
      <c r="H1375" s="836" t="s">
        <v>5897</v>
      </c>
      <c r="I1375" s="850">
        <v>13090.4501953125</v>
      </c>
      <c r="J1375" s="850">
        <v>1</v>
      </c>
      <c r="K1375" s="851">
        <v>13090.4501953125</v>
      </c>
    </row>
    <row r="1376" spans="1:11" ht="14.45" customHeight="1" x14ac:dyDescent="0.2">
      <c r="A1376" s="832" t="s">
        <v>604</v>
      </c>
      <c r="B1376" s="833" t="s">
        <v>605</v>
      </c>
      <c r="C1376" s="836" t="s">
        <v>634</v>
      </c>
      <c r="D1376" s="864" t="s">
        <v>635</v>
      </c>
      <c r="E1376" s="836" t="s">
        <v>5052</v>
      </c>
      <c r="F1376" s="864" t="s">
        <v>5053</v>
      </c>
      <c r="G1376" s="836" t="s">
        <v>5898</v>
      </c>
      <c r="H1376" s="836" t="s">
        <v>5899</v>
      </c>
      <c r="I1376" s="850">
        <v>13090.4501953125</v>
      </c>
      <c r="J1376" s="850">
        <v>1</v>
      </c>
      <c r="K1376" s="851">
        <v>13090.4501953125</v>
      </c>
    </row>
    <row r="1377" spans="1:11" ht="14.45" customHeight="1" x14ac:dyDescent="0.2">
      <c r="A1377" s="832" t="s">
        <v>604</v>
      </c>
      <c r="B1377" s="833" t="s">
        <v>605</v>
      </c>
      <c r="C1377" s="836" t="s">
        <v>634</v>
      </c>
      <c r="D1377" s="864" t="s">
        <v>635</v>
      </c>
      <c r="E1377" s="836" t="s">
        <v>5052</v>
      </c>
      <c r="F1377" s="864" t="s">
        <v>5053</v>
      </c>
      <c r="G1377" s="836" t="s">
        <v>5900</v>
      </c>
      <c r="H1377" s="836" t="s">
        <v>5901</v>
      </c>
      <c r="I1377" s="850">
        <v>13090.4501953125</v>
      </c>
      <c r="J1377" s="850">
        <v>1</v>
      </c>
      <c r="K1377" s="851">
        <v>13090.4501953125</v>
      </c>
    </row>
    <row r="1378" spans="1:11" ht="14.45" customHeight="1" x14ac:dyDescent="0.2">
      <c r="A1378" s="832" t="s">
        <v>604</v>
      </c>
      <c r="B1378" s="833" t="s">
        <v>605</v>
      </c>
      <c r="C1378" s="836" t="s">
        <v>634</v>
      </c>
      <c r="D1378" s="864" t="s">
        <v>635</v>
      </c>
      <c r="E1378" s="836" t="s">
        <v>5052</v>
      </c>
      <c r="F1378" s="864" t="s">
        <v>5053</v>
      </c>
      <c r="G1378" s="836" t="s">
        <v>5902</v>
      </c>
      <c r="H1378" s="836" t="s">
        <v>5903</v>
      </c>
      <c r="I1378" s="850">
        <v>14093.25</v>
      </c>
      <c r="J1378" s="850">
        <v>2</v>
      </c>
      <c r="K1378" s="851">
        <v>28186.5</v>
      </c>
    </row>
    <row r="1379" spans="1:11" ht="14.45" customHeight="1" x14ac:dyDescent="0.2">
      <c r="A1379" s="832" t="s">
        <v>604</v>
      </c>
      <c r="B1379" s="833" t="s">
        <v>605</v>
      </c>
      <c r="C1379" s="836" t="s">
        <v>634</v>
      </c>
      <c r="D1379" s="864" t="s">
        <v>635</v>
      </c>
      <c r="E1379" s="836" t="s">
        <v>5052</v>
      </c>
      <c r="F1379" s="864" t="s">
        <v>5053</v>
      </c>
      <c r="G1379" s="836" t="s">
        <v>5904</v>
      </c>
      <c r="H1379" s="836" t="s">
        <v>5905</v>
      </c>
      <c r="I1379" s="850">
        <v>15396.2001953125</v>
      </c>
      <c r="J1379" s="850">
        <v>8</v>
      </c>
      <c r="K1379" s="851">
        <v>123169.6015625</v>
      </c>
    </row>
    <row r="1380" spans="1:11" ht="14.45" customHeight="1" x14ac:dyDescent="0.2">
      <c r="A1380" s="832" t="s">
        <v>604</v>
      </c>
      <c r="B1380" s="833" t="s">
        <v>605</v>
      </c>
      <c r="C1380" s="836" t="s">
        <v>634</v>
      </c>
      <c r="D1380" s="864" t="s">
        <v>635</v>
      </c>
      <c r="E1380" s="836" t="s">
        <v>5052</v>
      </c>
      <c r="F1380" s="864" t="s">
        <v>5053</v>
      </c>
      <c r="G1380" s="836" t="s">
        <v>5906</v>
      </c>
      <c r="H1380" s="836" t="s">
        <v>5907</v>
      </c>
      <c r="I1380" s="850">
        <v>11274.599609375</v>
      </c>
      <c r="J1380" s="850">
        <v>1</v>
      </c>
      <c r="K1380" s="851">
        <v>11274.599609375</v>
      </c>
    </row>
    <row r="1381" spans="1:11" ht="14.45" customHeight="1" x14ac:dyDescent="0.2">
      <c r="A1381" s="832" t="s">
        <v>604</v>
      </c>
      <c r="B1381" s="833" t="s">
        <v>605</v>
      </c>
      <c r="C1381" s="836" t="s">
        <v>634</v>
      </c>
      <c r="D1381" s="864" t="s">
        <v>635</v>
      </c>
      <c r="E1381" s="836" t="s">
        <v>5052</v>
      </c>
      <c r="F1381" s="864" t="s">
        <v>5053</v>
      </c>
      <c r="G1381" s="836" t="s">
        <v>5908</v>
      </c>
      <c r="H1381" s="836" t="s">
        <v>5909</v>
      </c>
      <c r="I1381" s="850">
        <v>19561.5</v>
      </c>
      <c r="J1381" s="850">
        <v>1</v>
      </c>
      <c r="K1381" s="851">
        <v>19561.5</v>
      </c>
    </row>
    <row r="1382" spans="1:11" ht="14.45" customHeight="1" x14ac:dyDescent="0.2">
      <c r="A1382" s="832" t="s">
        <v>604</v>
      </c>
      <c r="B1382" s="833" t="s">
        <v>605</v>
      </c>
      <c r="C1382" s="836" t="s">
        <v>634</v>
      </c>
      <c r="D1382" s="864" t="s">
        <v>635</v>
      </c>
      <c r="E1382" s="836" t="s">
        <v>5052</v>
      </c>
      <c r="F1382" s="864" t="s">
        <v>5053</v>
      </c>
      <c r="G1382" s="836" t="s">
        <v>5910</v>
      </c>
      <c r="H1382" s="836" t="s">
        <v>5911</v>
      </c>
      <c r="I1382" s="850">
        <v>26406.30078125</v>
      </c>
      <c r="J1382" s="850">
        <v>1</v>
      </c>
      <c r="K1382" s="851">
        <v>26406.30078125</v>
      </c>
    </row>
    <row r="1383" spans="1:11" ht="14.45" customHeight="1" x14ac:dyDescent="0.2">
      <c r="A1383" s="832" t="s">
        <v>604</v>
      </c>
      <c r="B1383" s="833" t="s">
        <v>605</v>
      </c>
      <c r="C1383" s="836" t="s">
        <v>634</v>
      </c>
      <c r="D1383" s="864" t="s">
        <v>635</v>
      </c>
      <c r="E1383" s="836" t="s">
        <v>5052</v>
      </c>
      <c r="F1383" s="864" t="s">
        <v>5053</v>
      </c>
      <c r="G1383" s="836" t="s">
        <v>5912</v>
      </c>
      <c r="H1383" s="836" t="s">
        <v>5913</v>
      </c>
      <c r="I1383" s="850">
        <v>29747.05078125</v>
      </c>
      <c r="J1383" s="850">
        <v>6</v>
      </c>
      <c r="K1383" s="851">
        <v>178482.3046875</v>
      </c>
    </row>
    <row r="1384" spans="1:11" ht="14.45" customHeight="1" x14ac:dyDescent="0.2">
      <c r="A1384" s="832" t="s">
        <v>604</v>
      </c>
      <c r="B1384" s="833" t="s">
        <v>605</v>
      </c>
      <c r="C1384" s="836" t="s">
        <v>634</v>
      </c>
      <c r="D1384" s="864" t="s">
        <v>635</v>
      </c>
      <c r="E1384" s="836" t="s">
        <v>5052</v>
      </c>
      <c r="F1384" s="864" t="s">
        <v>5053</v>
      </c>
      <c r="G1384" s="836" t="s">
        <v>5914</v>
      </c>
      <c r="H1384" s="836" t="s">
        <v>5915</v>
      </c>
      <c r="I1384" s="850">
        <v>12719</v>
      </c>
      <c r="J1384" s="850">
        <v>5</v>
      </c>
      <c r="K1384" s="851">
        <v>63595</v>
      </c>
    </row>
    <row r="1385" spans="1:11" ht="14.45" customHeight="1" x14ac:dyDescent="0.2">
      <c r="A1385" s="832" t="s">
        <v>604</v>
      </c>
      <c r="B1385" s="833" t="s">
        <v>605</v>
      </c>
      <c r="C1385" s="836" t="s">
        <v>634</v>
      </c>
      <c r="D1385" s="864" t="s">
        <v>635</v>
      </c>
      <c r="E1385" s="836" t="s">
        <v>5052</v>
      </c>
      <c r="F1385" s="864" t="s">
        <v>5053</v>
      </c>
      <c r="G1385" s="836" t="s">
        <v>5916</v>
      </c>
      <c r="H1385" s="836" t="s">
        <v>5917</v>
      </c>
      <c r="I1385" s="850">
        <v>12719</v>
      </c>
      <c r="J1385" s="850">
        <v>1</v>
      </c>
      <c r="K1385" s="851">
        <v>12719</v>
      </c>
    </row>
    <row r="1386" spans="1:11" ht="14.45" customHeight="1" x14ac:dyDescent="0.2">
      <c r="A1386" s="832" t="s">
        <v>604</v>
      </c>
      <c r="B1386" s="833" t="s">
        <v>605</v>
      </c>
      <c r="C1386" s="836" t="s">
        <v>634</v>
      </c>
      <c r="D1386" s="864" t="s">
        <v>635</v>
      </c>
      <c r="E1386" s="836" t="s">
        <v>5052</v>
      </c>
      <c r="F1386" s="864" t="s">
        <v>5053</v>
      </c>
      <c r="G1386" s="836" t="s">
        <v>5918</v>
      </c>
      <c r="H1386" s="836" t="s">
        <v>5919</v>
      </c>
      <c r="I1386" s="850">
        <v>12558</v>
      </c>
      <c r="J1386" s="850">
        <v>1</v>
      </c>
      <c r="K1386" s="851">
        <v>12558</v>
      </c>
    </row>
    <row r="1387" spans="1:11" ht="14.45" customHeight="1" x14ac:dyDescent="0.2">
      <c r="A1387" s="832" t="s">
        <v>604</v>
      </c>
      <c r="B1387" s="833" t="s">
        <v>605</v>
      </c>
      <c r="C1387" s="836" t="s">
        <v>634</v>
      </c>
      <c r="D1387" s="864" t="s">
        <v>635</v>
      </c>
      <c r="E1387" s="836" t="s">
        <v>5052</v>
      </c>
      <c r="F1387" s="864" t="s">
        <v>5053</v>
      </c>
      <c r="G1387" s="836" t="s">
        <v>5920</v>
      </c>
      <c r="H1387" s="836" t="s">
        <v>5921</v>
      </c>
      <c r="I1387" s="850">
        <v>7757.06005859375</v>
      </c>
      <c r="J1387" s="850">
        <v>1</v>
      </c>
      <c r="K1387" s="851">
        <v>7757.06005859375</v>
      </c>
    </row>
    <row r="1388" spans="1:11" ht="14.45" customHeight="1" x14ac:dyDescent="0.2">
      <c r="A1388" s="832" t="s">
        <v>604</v>
      </c>
      <c r="B1388" s="833" t="s">
        <v>605</v>
      </c>
      <c r="C1388" s="836" t="s">
        <v>634</v>
      </c>
      <c r="D1388" s="864" t="s">
        <v>635</v>
      </c>
      <c r="E1388" s="836" t="s">
        <v>5052</v>
      </c>
      <c r="F1388" s="864" t="s">
        <v>5053</v>
      </c>
      <c r="G1388" s="836" t="s">
        <v>5922</v>
      </c>
      <c r="H1388" s="836" t="s">
        <v>5923</v>
      </c>
      <c r="I1388" s="850">
        <v>1012</v>
      </c>
      <c r="J1388" s="850">
        <v>1</v>
      </c>
      <c r="K1388" s="851">
        <v>1012</v>
      </c>
    </row>
    <row r="1389" spans="1:11" ht="14.45" customHeight="1" x14ac:dyDescent="0.2">
      <c r="A1389" s="832" t="s">
        <v>604</v>
      </c>
      <c r="B1389" s="833" t="s">
        <v>605</v>
      </c>
      <c r="C1389" s="836" t="s">
        <v>634</v>
      </c>
      <c r="D1389" s="864" t="s">
        <v>635</v>
      </c>
      <c r="E1389" s="836" t="s">
        <v>5052</v>
      </c>
      <c r="F1389" s="864" t="s">
        <v>5053</v>
      </c>
      <c r="G1389" s="836" t="s">
        <v>5924</v>
      </c>
      <c r="H1389" s="836" t="s">
        <v>5925</v>
      </c>
      <c r="I1389" s="850">
        <v>24799.640625</v>
      </c>
      <c r="J1389" s="850">
        <v>1</v>
      </c>
      <c r="K1389" s="851">
        <v>24799.640625</v>
      </c>
    </row>
    <row r="1390" spans="1:11" ht="14.45" customHeight="1" x14ac:dyDescent="0.2">
      <c r="A1390" s="832" t="s">
        <v>604</v>
      </c>
      <c r="B1390" s="833" t="s">
        <v>605</v>
      </c>
      <c r="C1390" s="836" t="s">
        <v>634</v>
      </c>
      <c r="D1390" s="864" t="s">
        <v>635</v>
      </c>
      <c r="E1390" s="836" t="s">
        <v>5052</v>
      </c>
      <c r="F1390" s="864" t="s">
        <v>5053</v>
      </c>
      <c r="G1390" s="836" t="s">
        <v>5926</v>
      </c>
      <c r="H1390" s="836" t="s">
        <v>5927</v>
      </c>
      <c r="I1390" s="850">
        <v>24799.640625</v>
      </c>
      <c r="J1390" s="850">
        <v>1</v>
      </c>
      <c r="K1390" s="851">
        <v>24799.640625</v>
      </c>
    </row>
    <row r="1391" spans="1:11" ht="14.45" customHeight="1" x14ac:dyDescent="0.2">
      <c r="A1391" s="832" t="s">
        <v>604</v>
      </c>
      <c r="B1391" s="833" t="s">
        <v>605</v>
      </c>
      <c r="C1391" s="836" t="s">
        <v>634</v>
      </c>
      <c r="D1391" s="864" t="s">
        <v>635</v>
      </c>
      <c r="E1391" s="836" t="s">
        <v>5052</v>
      </c>
      <c r="F1391" s="864" t="s">
        <v>5053</v>
      </c>
      <c r="G1391" s="836" t="s">
        <v>5928</v>
      </c>
      <c r="H1391" s="836" t="s">
        <v>5929</v>
      </c>
      <c r="I1391" s="850">
        <v>24799.640625</v>
      </c>
      <c r="J1391" s="850">
        <v>1</v>
      </c>
      <c r="K1391" s="851">
        <v>24799.640625</v>
      </c>
    </row>
    <row r="1392" spans="1:11" ht="14.45" customHeight="1" x14ac:dyDescent="0.2">
      <c r="A1392" s="832" t="s">
        <v>604</v>
      </c>
      <c r="B1392" s="833" t="s">
        <v>605</v>
      </c>
      <c r="C1392" s="836" t="s">
        <v>634</v>
      </c>
      <c r="D1392" s="864" t="s">
        <v>635</v>
      </c>
      <c r="E1392" s="836" t="s">
        <v>5052</v>
      </c>
      <c r="F1392" s="864" t="s">
        <v>5053</v>
      </c>
      <c r="G1392" s="836" t="s">
        <v>5524</v>
      </c>
      <c r="H1392" s="836" t="s">
        <v>5930</v>
      </c>
      <c r="I1392" s="850">
        <v>12650</v>
      </c>
      <c r="J1392" s="850">
        <v>1</v>
      </c>
      <c r="K1392" s="851">
        <v>12650</v>
      </c>
    </row>
    <row r="1393" spans="1:11" ht="14.45" customHeight="1" x14ac:dyDescent="0.2">
      <c r="A1393" s="832" t="s">
        <v>604</v>
      </c>
      <c r="B1393" s="833" t="s">
        <v>605</v>
      </c>
      <c r="C1393" s="836" t="s">
        <v>634</v>
      </c>
      <c r="D1393" s="864" t="s">
        <v>635</v>
      </c>
      <c r="E1393" s="836" t="s">
        <v>5052</v>
      </c>
      <c r="F1393" s="864" t="s">
        <v>5053</v>
      </c>
      <c r="G1393" s="836" t="s">
        <v>5528</v>
      </c>
      <c r="H1393" s="836" t="s">
        <v>5931</v>
      </c>
      <c r="I1393" s="850">
        <v>12650</v>
      </c>
      <c r="J1393" s="850">
        <v>1</v>
      </c>
      <c r="K1393" s="851">
        <v>12650</v>
      </c>
    </row>
    <row r="1394" spans="1:11" ht="14.45" customHeight="1" x14ac:dyDescent="0.2">
      <c r="A1394" s="832" t="s">
        <v>604</v>
      </c>
      <c r="B1394" s="833" t="s">
        <v>605</v>
      </c>
      <c r="C1394" s="836" t="s">
        <v>634</v>
      </c>
      <c r="D1394" s="864" t="s">
        <v>635</v>
      </c>
      <c r="E1394" s="836" t="s">
        <v>5052</v>
      </c>
      <c r="F1394" s="864" t="s">
        <v>5053</v>
      </c>
      <c r="G1394" s="836" t="s">
        <v>5526</v>
      </c>
      <c r="H1394" s="836" t="s">
        <v>5932</v>
      </c>
      <c r="I1394" s="850">
        <v>12650</v>
      </c>
      <c r="J1394" s="850">
        <v>2</v>
      </c>
      <c r="K1394" s="851">
        <v>25300</v>
      </c>
    </row>
    <row r="1395" spans="1:11" ht="14.45" customHeight="1" x14ac:dyDescent="0.2">
      <c r="A1395" s="832" t="s">
        <v>604</v>
      </c>
      <c r="B1395" s="833" t="s">
        <v>605</v>
      </c>
      <c r="C1395" s="836" t="s">
        <v>634</v>
      </c>
      <c r="D1395" s="864" t="s">
        <v>635</v>
      </c>
      <c r="E1395" s="836" t="s">
        <v>5052</v>
      </c>
      <c r="F1395" s="864" t="s">
        <v>5053</v>
      </c>
      <c r="G1395" s="836" t="s">
        <v>5855</v>
      </c>
      <c r="H1395" s="836" t="s">
        <v>5933</v>
      </c>
      <c r="I1395" s="850">
        <v>9775</v>
      </c>
      <c r="J1395" s="850">
        <v>3</v>
      </c>
      <c r="K1395" s="851">
        <v>29325</v>
      </c>
    </row>
    <row r="1396" spans="1:11" ht="14.45" customHeight="1" x14ac:dyDescent="0.2">
      <c r="A1396" s="832" t="s">
        <v>604</v>
      </c>
      <c r="B1396" s="833" t="s">
        <v>605</v>
      </c>
      <c r="C1396" s="836" t="s">
        <v>634</v>
      </c>
      <c r="D1396" s="864" t="s">
        <v>635</v>
      </c>
      <c r="E1396" s="836" t="s">
        <v>5052</v>
      </c>
      <c r="F1396" s="864" t="s">
        <v>5053</v>
      </c>
      <c r="G1396" s="836" t="s">
        <v>5859</v>
      </c>
      <c r="H1396" s="836" t="s">
        <v>5934</v>
      </c>
      <c r="I1396" s="850">
        <v>8271.1538461538457</v>
      </c>
      <c r="J1396" s="850">
        <v>11</v>
      </c>
      <c r="K1396" s="851">
        <v>107525</v>
      </c>
    </row>
    <row r="1397" spans="1:11" ht="14.45" customHeight="1" x14ac:dyDescent="0.2">
      <c r="A1397" s="832" t="s">
        <v>604</v>
      </c>
      <c r="B1397" s="833" t="s">
        <v>605</v>
      </c>
      <c r="C1397" s="836" t="s">
        <v>634</v>
      </c>
      <c r="D1397" s="864" t="s">
        <v>635</v>
      </c>
      <c r="E1397" s="836" t="s">
        <v>5052</v>
      </c>
      <c r="F1397" s="864" t="s">
        <v>5053</v>
      </c>
      <c r="G1397" s="836" t="s">
        <v>5935</v>
      </c>
      <c r="H1397" s="836" t="s">
        <v>5936</v>
      </c>
      <c r="I1397" s="850">
        <v>10350</v>
      </c>
      <c r="J1397" s="850">
        <v>4</v>
      </c>
      <c r="K1397" s="851">
        <v>41400</v>
      </c>
    </row>
    <row r="1398" spans="1:11" ht="14.45" customHeight="1" x14ac:dyDescent="0.2">
      <c r="A1398" s="832" t="s">
        <v>604</v>
      </c>
      <c r="B1398" s="833" t="s">
        <v>605</v>
      </c>
      <c r="C1398" s="836" t="s">
        <v>634</v>
      </c>
      <c r="D1398" s="864" t="s">
        <v>635</v>
      </c>
      <c r="E1398" s="836" t="s">
        <v>5052</v>
      </c>
      <c r="F1398" s="864" t="s">
        <v>5053</v>
      </c>
      <c r="G1398" s="836" t="s">
        <v>5937</v>
      </c>
      <c r="H1398" s="836" t="s">
        <v>5938</v>
      </c>
      <c r="I1398" s="850">
        <v>5461.240234375</v>
      </c>
      <c r="J1398" s="850">
        <v>1</v>
      </c>
      <c r="K1398" s="851">
        <v>5461.240234375</v>
      </c>
    </row>
    <row r="1399" spans="1:11" ht="14.45" customHeight="1" x14ac:dyDescent="0.2">
      <c r="A1399" s="832" t="s">
        <v>604</v>
      </c>
      <c r="B1399" s="833" t="s">
        <v>605</v>
      </c>
      <c r="C1399" s="836" t="s">
        <v>634</v>
      </c>
      <c r="D1399" s="864" t="s">
        <v>635</v>
      </c>
      <c r="E1399" s="836" t="s">
        <v>5052</v>
      </c>
      <c r="F1399" s="864" t="s">
        <v>5053</v>
      </c>
      <c r="G1399" s="836" t="s">
        <v>5510</v>
      </c>
      <c r="H1399" s="836" t="s">
        <v>5939</v>
      </c>
      <c r="I1399" s="850">
        <v>3699.550048828125</v>
      </c>
      <c r="J1399" s="850">
        <v>1</v>
      </c>
      <c r="K1399" s="851">
        <v>3699.550048828125</v>
      </c>
    </row>
    <row r="1400" spans="1:11" ht="14.45" customHeight="1" x14ac:dyDescent="0.2">
      <c r="A1400" s="832" t="s">
        <v>604</v>
      </c>
      <c r="B1400" s="833" t="s">
        <v>605</v>
      </c>
      <c r="C1400" s="836" t="s">
        <v>634</v>
      </c>
      <c r="D1400" s="864" t="s">
        <v>635</v>
      </c>
      <c r="E1400" s="836" t="s">
        <v>5052</v>
      </c>
      <c r="F1400" s="864" t="s">
        <v>5053</v>
      </c>
      <c r="G1400" s="836" t="s">
        <v>5940</v>
      </c>
      <c r="H1400" s="836" t="s">
        <v>5941</v>
      </c>
      <c r="I1400" s="850">
        <v>11866.2998046875</v>
      </c>
      <c r="J1400" s="850">
        <v>1</v>
      </c>
      <c r="K1400" s="851">
        <v>11866.2998046875</v>
      </c>
    </row>
    <row r="1401" spans="1:11" ht="14.45" customHeight="1" x14ac:dyDescent="0.2">
      <c r="A1401" s="832" t="s">
        <v>604</v>
      </c>
      <c r="B1401" s="833" t="s">
        <v>605</v>
      </c>
      <c r="C1401" s="836" t="s">
        <v>634</v>
      </c>
      <c r="D1401" s="864" t="s">
        <v>635</v>
      </c>
      <c r="E1401" s="836" t="s">
        <v>5052</v>
      </c>
      <c r="F1401" s="864" t="s">
        <v>5053</v>
      </c>
      <c r="G1401" s="836" t="s">
        <v>5942</v>
      </c>
      <c r="H1401" s="836" t="s">
        <v>5943</v>
      </c>
      <c r="I1401" s="850">
        <v>11866.2998046875</v>
      </c>
      <c r="J1401" s="850">
        <v>1</v>
      </c>
      <c r="K1401" s="851">
        <v>11866.2998046875</v>
      </c>
    </row>
    <row r="1402" spans="1:11" ht="14.45" customHeight="1" x14ac:dyDescent="0.2">
      <c r="A1402" s="832" t="s">
        <v>604</v>
      </c>
      <c r="B1402" s="833" t="s">
        <v>605</v>
      </c>
      <c r="C1402" s="836" t="s">
        <v>634</v>
      </c>
      <c r="D1402" s="864" t="s">
        <v>635</v>
      </c>
      <c r="E1402" s="836" t="s">
        <v>5052</v>
      </c>
      <c r="F1402" s="864" t="s">
        <v>5053</v>
      </c>
      <c r="G1402" s="836" t="s">
        <v>5944</v>
      </c>
      <c r="H1402" s="836" t="s">
        <v>5945</v>
      </c>
      <c r="I1402" s="850">
        <v>13075.7998046875</v>
      </c>
      <c r="J1402" s="850">
        <v>1</v>
      </c>
      <c r="K1402" s="851">
        <v>13075.7998046875</v>
      </c>
    </row>
    <row r="1403" spans="1:11" ht="14.45" customHeight="1" x14ac:dyDescent="0.2">
      <c r="A1403" s="832" t="s">
        <v>604</v>
      </c>
      <c r="B1403" s="833" t="s">
        <v>605</v>
      </c>
      <c r="C1403" s="836" t="s">
        <v>634</v>
      </c>
      <c r="D1403" s="864" t="s">
        <v>635</v>
      </c>
      <c r="E1403" s="836" t="s">
        <v>5052</v>
      </c>
      <c r="F1403" s="864" t="s">
        <v>5053</v>
      </c>
      <c r="G1403" s="836" t="s">
        <v>5946</v>
      </c>
      <c r="H1403" s="836" t="s">
        <v>5947</v>
      </c>
      <c r="I1403" s="850">
        <v>13075.7998046875</v>
      </c>
      <c r="J1403" s="850">
        <v>1</v>
      </c>
      <c r="K1403" s="851">
        <v>13075.7998046875</v>
      </c>
    </row>
    <row r="1404" spans="1:11" ht="14.45" customHeight="1" x14ac:dyDescent="0.2">
      <c r="A1404" s="832" t="s">
        <v>604</v>
      </c>
      <c r="B1404" s="833" t="s">
        <v>605</v>
      </c>
      <c r="C1404" s="836" t="s">
        <v>634</v>
      </c>
      <c r="D1404" s="864" t="s">
        <v>635</v>
      </c>
      <c r="E1404" s="836" t="s">
        <v>5052</v>
      </c>
      <c r="F1404" s="864" t="s">
        <v>5053</v>
      </c>
      <c r="G1404" s="836" t="s">
        <v>5948</v>
      </c>
      <c r="H1404" s="836" t="s">
        <v>5949</v>
      </c>
      <c r="I1404" s="850">
        <v>21691.080078125</v>
      </c>
      <c r="J1404" s="850">
        <v>1</v>
      </c>
      <c r="K1404" s="851">
        <v>21691.080078125</v>
      </c>
    </row>
    <row r="1405" spans="1:11" ht="14.45" customHeight="1" x14ac:dyDescent="0.2">
      <c r="A1405" s="832" t="s">
        <v>604</v>
      </c>
      <c r="B1405" s="833" t="s">
        <v>605</v>
      </c>
      <c r="C1405" s="836" t="s">
        <v>634</v>
      </c>
      <c r="D1405" s="864" t="s">
        <v>635</v>
      </c>
      <c r="E1405" s="836" t="s">
        <v>5052</v>
      </c>
      <c r="F1405" s="864" t="s">
        <v>5053</v>
      </c>
      <c r="G1405" s="836" t="s">
        <v>5950</v>
      </c>
      <c r="H1405" s="836" t="s">
        <v>5951</v>
      </c>
      <c r="I1405" s="850">
        <v>19814.240234375</v>
      </c>
      <c r="J1405" s="850">
        <v>1</v>
      </c>
      <c r="K1405" s="851">
        <v>19814.240234375</v>
      </c>
    </row>
    <row r="1406" spans="1:11" ht="14.45" customHeight="1" x14ac:dyDescent="0.2">
      <c r="A1406" s="832" t="s">
        <v>604</v>
      </c>
      <c r="B1406" s="833" t="s">
        <v>605</v>
      </c>
      <c r="C1406" s="836" t="s">
        <v>634</v>
      </c>
      <c r="D1406" s="864" t="s">
        <v>635</v>
      </c>
      <c r="E1406" s="836" t="s">
        <v>5052</v>
      </c>
      <c r="F1406" s="864" t="s">
        <v>5053</v>
      </c>
      <c r="G1406" s="836" t="s">
        <v>5279</v>
      </c>
      <c r="H1406" s="836" t="s">
        <v>5952</v>
      </c>
      <c r="I1406" s="850">
        <v>14236.9296875</v>
      </c>
      <c r="J1406" s="850">
        <v>1</v>
      </c>
      <c r="K1406" s="851">
        <v>14236.9296875</v>
      </c>
    </row>
    <row r="1407" spans="1:11" ht="14.45" customHeight="1" x14ac:dyDescent="0.2">
      <c r="A1407" s="832" t="s">
        <v>604</v>
      </c>
      <c r="B1407" s="833" t="s">
        <v>605</v>
      </c>
      <c r="C1407" s="836" t="s">
        <v>634</v>
      </c>
      <c r="D1407" s="864" t="s">
        <v>635</v>
      </c>
      <c r="E1407" s="836" t="s">
        <v>5052</v>
      </c>
      <c r="F1407" s="864" t="s">
        <v>5053</v>
      </c>
      <c r="G1407" s="836" t="s">
        <v>5953</v>
      </c>
      <c r="H1407" s="836" t="s">
        <v>5954</v>
      </c>
      <c r="I1407" s="850">
        <v>14236.9296875</v>
      </c>
      <c r="J1407" s="850">
        <v>1</v>
      </c>
      <c r="K1407" s="851">
        <v>14236.9296875</v>
      </c>
    </row>
    <row r="1408" spans="1:11" ht="14.45" customHeight="1" x14ac:dyDescent="0.2">
      <c r="A1408" s="832" t="s">
        <v>604</v>
      </c>
      <c r="B1408" s="833" t="s">
        <v>605</v>
      </c>
      <c r="C1408" s="836" t="s">
        <v>634</v>
      </c>
      <c r="D1408" s="864" t="s">
        <v>635</v>
      </c>
      <c r="E1408" s="836" t="s">
        <v>5052</v>
      </c>
      <c r="F1408" s="864" t="s">
        <v>5053</v>
      </c>
      <c r="G1408" s="836" t="s">
        <v>5955</v>
      </c>
      <c r="H1408" s="836" t="s">
        <v>5956</v>
      </c>
      <c r="I1408" s="850">
        <v>39949.8515625</v>
      </c>
      <c r="J1408" s="850">
        <v>2</v>
      </c>
      <c r="K1408" s="851">
        <v>79899.703125</v>
      </c>
    </row>
    <row r="1409" spans="1:11" ht="14.45" customHeight="1" x14ac:dyDescent="0.2">
      <c r="A1409" s="832" t="s">
        <v>604</v>
      </c>
      <c r="B1409" s="833" t="s">
        <v>605</v>
      </c>
      <c r="C1409" s="836" t="s">
        <v>634</v>
      </c>
      <c r="D1409" s="864" t="s">
        <v>635</v>
      </c>
      <c r="E1409" s="836" t="s">
        <v>5052</v>
      </c>
      <c r="F1409" s="864" t="s">
        <v>5053</v>
      </c>
      <c r="G1409" s="836" t="s">
        <v>5957</v>
      </c>
      <c r="H1409" s="836" t="s">
        <v>5958</v>
      </c>
      <c r="I1409" s="850">
        <v>39949.8515625</v>
      </c>
      <c r="J1409" s="850">
        <v>3</v>
      </c>
      <c r="K1409" s="851">
        <v>119849.5546875</v>
      </c>
    </row>
    <row r="1410" spans="1:11" ht="14.45" customHeight="1" x14ac:dyDescent="0.2">
      <c r="A1410" s="832" t="s">
        <v>604</v>
      </c>
      <c r="B1410" s="833" t="s">
        <v>605</v>
      </c>
      <c r="C1410" s="836" t="s">
        <v>634</v>
      </c>
      <c r="D1410" s="864" t="s">
        <v>635</v>
      </c>
      <c r="E1410" s="836" t="s">
        <v>5052</v>
      </c>
      <c r="F1410" s="864" t="s">
        <v>5053</v>
      </c>
      <c r="G1410" s="836" t="s">
        <v>5959</v>
      </c>
      <c r="H1410" s="836" t="s">
        <v>5960</v>
      </c>
      <c r="I1410" s="850">
        <v>2904</v>
      </c>
      <c r="J1410" s="850">
        <v>1</v>
      </c>
      <c r="K1410" s="851">
        <v>2904</v>
      </c>
    </row>
    <row r="1411" spans="1:11" ht="14.45" customHeight="1" x14ac:dyDescent="0.2">
      <c r="A1411" s="832" t="s">
        <v>604</v>
      </c>
      <c r="B1411" s="833" t="s">
        <v>605</v>
      </c>
      <c r="C1411" s="836" t="s">
        <v>634</v>
      </c>
      <c r="D1411" s="864" t="s">
        <v>635</v>
      </c>
      <c r="E1411" s="836" t="s">
        <v>5052</v>
      </c>
      <c r="F1411" s="864" t="s">
        <v>5053</v>
      </c>
      <c r="G1411" s="836" t="s">
        <v>5961</v>
      </c>
      <c r="H1411" s="836" t="s">
        <v>5962</v>
      </c>
      <c r="I1411" s="850">
        <v>2359.5</v>
      </c>
      <c r="J1411" s="850">
        <v>1</v>
      </c>
      <c r="K1411" s="851">
        <v>2359.5</v>
      </c>
    </row>
    <row r="1412" spans="1:11" ht="14.45" customHeight="1" x14ac:dyDescent="0.2">
      <c r="A1412" s="832" t="s">
        <v>604</v>
      </c>
      <c r="B1412" s="833" t="s">
        <v>605</v>
      </c>
      <c r="C1412" s="836" t="s">
        <v>634</v>
      </c>
      <c r="D1412" s="864" t="s">
        <v>635</v>
      </c>
      <c r="E1412" s="836" t="s">
        <v>5052</v>
      </c>
      <c r="F1412" s="864" t="s">
        <v>5053</v>
      </c>
      <c r="G1412" s="836" t="s">
        <v>5963</v>
      </c>
      <c r="H1412" s="836" t="s">
        <v>5964</v>
      </c>
      <c r="I1412" s="850">
        <v>19899.599609375</v>
      </c>
      <c r="J1412" s="850">
        <v>3</v>
      </c>
      <c r="K1412" s="851">
        <v>59698.798828125</v>
      </c>
    </row>
    <row r="1413" spans="1:11" ht="14.45" customHeight="1" x14ac:dyDescent="0.2">
      <c r="A1413" s="832" t="s">
        <v>604</v>
      </c>
      <c r="B1413" s="833" t="s">
        <v>605</v>
      </c>
      <c r="C1413" s="836" t="s">
        <v>634</v>
      </c>
      <c r="D1413" s="864" t="s">
        <v>635</v>
      </c>
      <c r="E1413" s="836" t="s">
        <v>5052</v>
      </c>
      <c r="F1413" s="864" t="s">
        <v>5053</v>
      </c>
      <c r="G1413" s="836" t="s">
        <v>5965</v>
      </c>
      <c r="H1413" s="836" t="s">
        <v>5966</v>
      </c>
      <c r="I1413" s="850">
        <v>14236.9296875</v>
      </c>
      <c r="J1413" s="850">
        <v>1</v>
      </c>
      <c r="K1413" s="851">
        <v>14236.9296875</v>
      </c>
    </row>
    <row r="1414" spans="1:11" ht="14.45" customHeight="1" x14ac:dyDescent="0.2">
      <c r="A1414" s="832" t="s">
        <v>604</v>
      </c>
      <c r="B1414" s="833" t="s">
        <v>605</v>
      </c>
      <c r="C1414" s="836" t="s">
        <v>634</v>
      </c>
      <c r="D1414" s="864" t="s">
        <v>635</v>
      </c>
      <c r="E1414" s="836" t="s">
        <v>5052</v>
      </c>
      <c r="F1414" s="864" t="s">
        <v>5053</v>
      </c>
      <c r="G1414" s="836" t="s">
        <v>5967</v>
      </c>
      <c r="H1414" s="836" t="s">
        <v>5968</v>
      </c>
      <c r="I1414" s="850">
        <v>6900</v>
      </c>
      <c r="J1414" s="850">
        <v>1</v>
      </c>
      <c r="K1414" s="851">
        <v>6900</v>
      </c>
    </row>
    <row r="1415" spans="1:11" ht="14.45" customHeight="1" x14ac:dyDescent="0.2">
      <c r="A1415" s="832" t="s">
        <v>604</v>
      </c>
      <c r="B1415" s="833" t="s">
        <v>605</v>
      </c>
      <c r="C1415" s="836" t="s">
        <v>634</v>
      </c>
      <c r="D1415" s="864" t="s">
        <v>635</v>
      </c>
      <c r="E1415" s="836" t="s">
        <v>5052</v>
      </c>
      <c r="F1415" s="864" t="s">
        <v>5053</v>
      </c>
      <c r="G1415" s="836" t="s">
        <v>5969</v>
      </c>
      <c r="H1415" s="836" t="s">
        <v>5970</v>
      </c>
      <c r="I1415" s="850">
        <v>7475</v>
      </c>
      <c r="J1415" s="850">
        <v>1</v>
      </c>
      <c r="K1415" s="851">
        <v>7475</v>
      </c>
    </row>
    <row r="1416" spans="1:11" ht="14.45" customHeight="1" x14ac:dyDescent="0.2">
      <c r="A1416" s="832" t="s">
        <v>604</v>
      </c>
      <c r="B1416" s="833" t="s">
        <v>605</v>
      </c>
      <c r="C1416" s="836" t="s">
        <v>634</v>
      </c>
      <c r="D1416" s="864" t="s">
        <v>635</v>
      </c>
      <c r="E1416" s="836" t="s">
        <v>5052</v>
      </c>
      <c r="F1416" s="864" t="s">
        <v>5053</v>
      </c>
      <c r="G1416" s="836" t="s">
        <v>5971</v>
      </c>
      <c r="H1416" s="836" t="s">
        <v>5972</v>
      </c>
      <c r="I1416" s="850">
        <v>19999.650390625</v>
      </c>
      <c r="J1416" s="850">
        <v>3</v>
      </c>
      <c r="K1416" s="851">
        <v>59998.951171875</v>
      </c>
    </row>
    <row r="1417" spans="1:11" ht="14.45" customHeight="1" x14ac:dyDescent="0.2">
      <c r="A1417" s="832" t="s">
        <v>604</v>
      </c>
      <c r="B1417" s="833" t="s">
        <v>605</v>
      </c>
      <c r="C1417" s="836" t="s">
        <v>634</v>
      </c>
      <c r="D1417" s="864" t="s">
        <v>635</v>
      </c>
      <c r="E1417" s="836" t="s">
        <v>5052</v>
      </c>
      <c r="F1417" s="864" t="s">
        <v>5053</v>
      </c>
      <c r="G1417" s="836" t="s">
        <v>5287</v>
      </c>
      <c r="H1417" s="836" t="s">
        <v>5973</v>
      </c>
      <c r="I1417" s="850">
        <v>12650</v>
      </c>
      <c r="J1417" s="850">
        <v>17</v>
      </c>
      <c r="K1417" s="851">
        <v>215050</v>
      </c>
    </row>
    <row r="1418" spans="1:11" ht="14.45" customHeight="1" x14ac:dyDescent="0.2">
      <c r="A1418" s="832" t="s">
        <v>604</v>
      </c>
      <c r="B1418" s="833" t="s">
        <v>605</v>
      </c>
      <c r="C1418" s="836" t="s">
        <v>634</v>
      </c>
      <c r="D1418" s="864" t="s">
        <v>635</v>
      </c>
      <c r="E1418" s="836" t="s">
        <v>5052</v>
      </c>
      <c r="F1418" s="864" t="s">
        <v>5053</v>
      </c>
      <c r="G1418" s="836" t="s">
        <v>5289</v>
      </c>
      <c r="H1418" s="836" t="s">
        <v>5974</v>
      </c>
      <c r="I1418" s="850">
        <v>12650</v>
      </c>
      <c r="J1418" s="850">
        <v>21</v>
      </c>
      <c r="K1418" s="851">
        <v>265650</v>
      </c>
    </row>
    <row r="1419" spans="1:11" ht="14.45" customHeight="1" x14ac:dyDescent="0.2">
      <c r="A1419" s="832" t="s">
        <v>604</v>
      </c>
      <c r="B1419" s="833" t="s">
        <v>605</v>
      </c>
      <c r="C1419" s="836" t="s">
        <v>634</v>
      </c>
      <c r="D1419" s="864" t="s">
        <v>635</v>
      </c>
      <c r="E1419" s="836" t="s">
        <v>5052</v>
      </c>
      <c r="F1419" s="864" t="s">
        <v>5053</v>
      </c>
      <c r="G1419" s="836" t="s">
        <v>5291</v>
      </c>
      <c r="H1419" s="836" t="s">
        <v>5975</v>
      </c>
      <c r="I1419" s="850">
        <v>11500</v>
      </c>
      <c r="J1419" s="850">
        <v>10</v>
      </c>
      <c r="K1419" s="851">
        <v>121325</v>
      </c>
    </row>
    <row r="1420" spans="1:11" ht="14.45" customHeight="1" x14ac:dyDescent="0.2">
      <c r="A1420" s="832" t="s">
        <v>604</v>
      </c>
      <c r="B1420" s="833" t="s">
        <v>605</v>
      </c>
      <c r="C1420" s="836" t="s">
        <v>634</v>
      </c>
      <c r="D1420" s="864" t="s">
        <v>635</v>
      </c>
      <c r="E1420" s="836" t="s">
        <v>5052</v>
      </c>
      <c r="F1420" s="864" t="s">
        <v>5053</v>
      </c>
      <c r="G1420" s="836" t="s">
        <v>5293</v>
      </c>
      <c r="H1420" s="836" t="s">
        <v>5976</v>
      </c>
      <c r="I1420" s="850">
        <v>12650</v>
      </c>
      <c r="J1420" s="850">
        <v>10</v>
      </c>
      <c r="K1420" s="851">
        <v>126500</v>
      </c>
    </row>
    <row r="1421" spans="1:11" ht="14.45" customHeight="1" x14ac:dyDescent="0.2">
      <c r="A1421" s="832" t="s">
        <v>604</v>
      </c>
      <c r="B1421" s="833" t="s">
        <v>605</v>
      </c>
      <c r="C1421" s="836" t="s">
        <v>634</v>
      </c>
      <c r="D1421" s="864" t="s">
        <v>635</v>
      </c>
      <c r="E1421" s="836" t="s">
        <v>5052</v>
      </c>
      <c r="F1421" s="864" t="s">
        <v>5053</v>
      </c>
      <c r="G1421" s="836" t="s">
        <v>5977</v>
      </c>
      <c r="H1421" s="836" t="s">
        <v>5978</v>
      </c>
      <c r="I1421" s="850">
        <v>8768.75</v>
      </c>
      <c r="J1421" s="850">
        <v>4</v>
      </c>
      <c r="K1421" s="851">
        <v>35075</v>
      </c>
    </row>
    <row r="1422" spans="1:11" ht="14.45" customHeight="1" x14ac:dyDescent="0.2">
      <c r="A1422" s="832" t="s">
        <v>604</v>
      </c>
      <c r="B1422" s="833" t="s">
        <v>605</v>
      </c>
      <c r="C1422" s="836" t="s">
        <v>634</v>
      </c>
      <c r="D1422" s="864" t="s">
        <v>635</v>
      </c>
      <c r="E1422" s="836" t="s">
        <v>5052</v>
      </c>
      <c r="F1422" s="864" t="s">
        <v>5053</v>
      </c>
      <c r="G1422" s="836" t="s">
        <v>5305</v>
      </c>
      <c r="H1422" s="836" t="s">
        <v>5979</v>
      </c>
      <c r="I1422" s="850">
        <v>7475</v>
      </c>
      <c r="J1422" s="850">
        <v>1</v>
      </c>
      <c r="K1422" s="851">
        <v>7475</v>
      </c>
    </row>
    <row r="1423" spans="1:11" ht="14.45" customHeight="1" x14ac:dyDescent="0.2">
      <c r="A1423" s="832" t="s">
        <v>604</v>
      </c>
      <c r="B1423" s="833" t="s">
        <v>605</v>
      </c>
      <c r="C1423" s="836" t="s">
        <v>634</v>
      </c>
      <c r="D1423" s="864" t="s">
        <v>635</v>
      </c>
      <c r="E1423" s="836" t="s">
        <v>5052</v>
      </c>
      <c r="F1423" s="864" t="s">
        <v>5053</v>
      </c>
      <c r="G1423" s="836" t="s">
        <v>5301</v>
      </c>
      <c r="H1423" s="836" t="s">
        <v>5980</v>
      </c>
      <c r="I1423" s="850">
        <v>7475</v>
      </c>
      <c r="J1423" s="850">
        <v>8</v>
      </c>
      <c r="K1423" s="851">
        <v>59800</v>
      </c>
    </row>
    <row r="1424" spans="1:11" ht="14.45" customHeight="1" x14ac:dyDescent="0.2">
      <c r="A1424" s="832" t="s">
        <v>604</v>
      </c>
      <c r="B1424" s="833" t="s">
        <v>605</v>
      </c>
      <c r="C1424" s="836" t="s">
        <v>634</v>
      </c>
      <c r="D1424" s="864" t="s">
        <v>635</v>
      </c>
      <c r="E1424" s="836" t="s">
        <v>5052</v>
      </c>
      <c r="F1424" s="864" t="s">
        <v>5053</v>
      </c>
      <c r="G1424" s="836" t="s">
        <v>5311</v>
      </c>
      <c r="H1424" s="836" t="s">
        <v>5981</v>
      </c>
      <c r="I1424" s="850">
        <v>7835.333333333333</v>
      </c>
      <c r="J1424" s="850">
        <v>13</v>
      </c>
      <c r="K1424" s="851">
        <v>107180</v>
      </c>
    </row>
    <row r="1425" spans="1:11" ht="14.45" customHeight="1" x14ac:dyDescent="0.2">
      <c r="A1425" s="832" t="s">
        <v>604</v>
      </c>
      <c r="B1425" s="833" t="s">
        <v>605</v>
      </c>
      <c r="C1425" s="836" t="s">
        <v>634</v>
      </c>
      <c r="D1425" s="864" t="s">
        <v>635</v>
      </c>
      <c r="E1425" s="836" t="s">
        <v>5052</v>
      </c>
      <c r="F1425" s="864" t="s">
        <v>5053</v>
      </c>
      <c r="G1425" s="836" t="s">
        <v>5982</v>
      </c>
      <c r="H1425" s="836" t="s">
        <v>5983</v>
      </c>
      <c r="I1425" s="850">
        <v>9200</v>
      </c>
      <c r="J1425" s="850">
        <v>3</v>
      </c>
      <c r="K1425" s="851">
        <v>27600</v>
      </c>
    </row>
    <row r="1426" spans="1:11" ht="14.45" customHeight="1" x14ac:dyDescent="0.2">
      <c r="A1426" s="832" t="s">
        <v>604</v>
      </c>
      <c r="B1426" s="833" t="s">
        <v>605</v>
      </c>
      <c r="C1426" s="836" t="s">
        <v>634</v>
      </c>
      <c r="D1426" s="864" t="s">
        <v>635</v>
      </c>
      <c r="E1426" s="836" t="s">
        <v>5052</v>
      </c>
      <c r="F1426" s="864" t="s">
        <v>5053</v>
      </c>
      <c r="G1426" s="836" t="s">
        <v>5318</v>
      </c>
      <c r="H1426" s="836" t="s">
        <v>5984</v>
      </c>
      <c r="I1426" s="850">
        <v>12650</v>
      </c>
      <c r="J1426" s="850">
        <v>4</v>
      </c>
      <c r="K1426" s="851">
        <v>50600</v>
      </c>
    </row>
    <row r="1427" spans="1:11" ht="14.45" customHeight="1" x14ac:dyDescent="0.2">
      <c r="A1427" s="832" t="s">
        <v>604</v>
      </c>
      <c r="B1427" s="833" t="s">
        <v>605</v>
      </c>
      <c r="C1427" s="836" t="s">
        <v>634</v>
      </c>
      <c r="D1427" s="864" t="s">
        <v>635</v>
      </c>
      <c r="E1427" s="836" t="s">
        <v>5052</v>
      </c>
      <c r="F1427" s="864" t="s">
        <v>5053</v>
      </c>
      <c r="G1427" s="836" t="s">
        <v>5322</v>
      </c>
      <c r="H1427" s="836" t="s">
        <v>5985</v>
      </c>
      <c r="I1427" s="850">
        <v>9870.8333333333339</v>
      </c>
      <c r="J1427" s="850">
        <v>18</v>
      </c>
      <c r="K1427" s="851">
        <v>177675</v>
      </c>
    </row>
    <row r="1428" spans="1:11" ht="14.45" customHeight="1" x14ac:dyDescent="0.2">
      <c r="A1428" s="832" t="s">
        <v>604</v>
      </c>
      <c r="B1428" s="833" t="s">
        <v>605</v>
      </c>
      <c r="C1428" s="836" t="s">
        <v>634</v>
      </c>
      <c r="D1428" s="864" t="s">
        <v>635</v>
      </c>
      <c r="E1428" s="836" t="s">
        <v>5052</v>
      </c>
      <c r="F1428" s="864" t="s">
        <v>5053</v>
      </c>
      <c r="G1428" s="836" t="s">
        <v>5324</v>
      </c>
      <c r="H1428" s="836" t="s">
        <v>5986</v>
      </c>
      <c r="I1428" s="850">
        <v>8257.6388888888887</v>
      </c>
      <c r="J1428" s="850">
        <v>34</v>
      </c>
      <c r="K1428" s="851">
        <v>280025</v>
      </c>
    </row>
    <row r="1429" spans="1:11" ht="14.45" customHeight="1" x14ac:dyDescent="0.2">
      <c r="A1429" s="832" t="s">
        <v>604</v>
      </c>
      <c r="B1429" s="833" t="s">
        <v>605</v>
      </c>
      <c r="C1429" s="836" t="s">
        <v>634</v>
      </c>
      <c r="D1429" s="864" t="s">
        <v>635</v>
      </c>
      <c r="E1429" s="836" t="s">
        <v>5052</v>
      </c>
      <c r="F1429" s="864" t="s">
        <v>5053</v>
      </c>
      <c r="G1429" s="836" t="s">
        <v>5326</v>
      </c>
      <c r="H1429" s="836" t="s">
        <v>5987</v>
      </c>
      <c r="I1429" s="850">
        <v>7808.0856735641892</v>
      </c>
      <c r="J1429" s="850">
        <v>34</v>
      </c>
      <c r="K1429" s="851">
        <v>263024.169921875</v>
      </c>
    </row>
    <row r="1430" spans="1:11" ht="14.45" customHeight="1" x14ac:dyDescent="0.2">
      <c r="A1430" s="832" t="s">
        <v>604</v>
      </c>
      <c r="B1430" s="833" t="s">
        <v>605</v>
      </c>
      <c r="C1430" s="836" t="s">
        <v>634</v>
      </c>
      <c r="D1430" s="864" t="s">
        <v>635</v>
      </c>
      <c r="E1430" s="836" t="s">
        <v>5052</v>
      </c>
      <c r="F1430" s="864" t="s">
        <v>5053</v>
      </c>
      <c r="G1430" s="836" t="s">
        <v>5328</v>
      </c>
      <c r="H1430" s="836" t="s">
        <v>5988</v>
      </c>
      <c r="I1430" s="850">
        <v>8021.25</v>
      </c>
      <c r="J1430" s="850">
        <v>19</v>
      </c>
      <c r="K1430" s="851">
        <v>150650</v>
      </c>
    </row>
    <row r="1431" spans="1:11" ht="14.45" customHeight="1" x14ac:dyDescent="0.2">
      <c r="A1431" s="832" t="s">
        <v>604</v>
      </c>
      <c r="B1431" s="833" t="s">
        <v>605</v>
      </c>
      <c r="C1431" s="836" t="s">
        <v>634</v>
      </c>
      <c r="D1431" s="864" t="s">
        <v>635</v>
      </c>
      <c r="E1431" s="836" t="s">
        <v>5052</v>
      </c>
      <c r="F1431" s="864" t="s">
        <v>5053</v>
      </c>
      <c r="G1431" s="836" t="s">
        <v>5330</v>
      </c>
      <c r="H1431" s="836" t="s">
        <v>5989</v>
      </c>
      <c r="I1431" s="850">
        <v>8912.5</v>
      </c>
      <c r="J1431" s="850">
        <v>6</v>
      </c>
      <c r="K1431" s="851">
        <v>53475</v>
      </c>
    </row>
    <row r="1432" spans="1:11" ht="14.45" customHeight="1" x14ac:dyDescent="0.2">
      <c r="A1432" s="832" t="s">
        <v>604</v>
      </c>
      <c r="B1432" s="833" t="s">
        <v>605</v>
      </c>
      <c r="C1432" s="836" t="s">
        <v>634</v>
      </c>
      <c r="D1432" s="864" t="s">
        <v>635</v>
      </c>
      <c r="E1432" s="836" t="s">
        <v>5052</v>
      </c>
      <c r="F1432" s="864" t="s">
        <v>5053</v>
      </c>
      <c r="G1432" s="836" t="s">
        <v>5332</v>
      </c>
      <c r="H1432" s="836" t="s">
        <v>5990</v>
      </c>
      <c r="I1432" s="850">
        <v>7475</v>
      </c>
      <c r="J1432" s="850">
        <v>2</v>
      </c>
      <c r="K1432" s="851">
        <v>14950</v>
      </c>
    </row>
    <row r="1433" spans="1:11" ht="14.45" customHeight="1" x14ac:dyDescent="0.2">
      <c r="A1433" s="832" t="s">
        <v>604</v>
      </c>
      <c r="B1433" s="833" t="s">
        <v>605</v>
      </c>
      <c r="C1433" s="836" t="s">
        <v>634</v>
      </c>
      <c r="D1433" s="864" t="s">
        <v>635</v>
      </c>
      <c r="E1433" s="836" t="s">
        <v>5052</v>
      </c>
      <c r="F1433" s="864" t="s">
        <v>5053</v>
      </c>
      <c r="G1433" s="836" t="s">
        <v>5334</v>
      </c>
      <c r="H1433" s="836" t="s">
        <v>5991</v>
      </c>
      <c r="I1433" s="850">
        <v>7928.9473684210525</v>
      </c>
      <c r="J1433" s="850">
        <v>38</v>
      </c>
      <c r="K1433" s="851">
        <v>301300</v>
      </c>
    </row>
    <row r="1434" spans="1:11" ht="14.45" customHeight="1" x14ac:dyDescent="0.2">
      <c r="A1434" s="832" t="s">
        <v>604</v>
      </c>
      <c r="B1434" s="833" t="s">
        <v>605</v>
      </c>
      <c r="C1434" s="836" t="s">
        <v>634</v>
      </c>
      <c r="D1434" s="864" t="s">
        <v>635</v>
      </c>
      <c r="E1434" s="836" t="s">
        <v>5052</v>
      </c>
      <c r="F1434" s="864" t="s">
        <v>5053</v>
      </c>
      <c r="G1434" s="836" t="s">
        <v>5432</v>
      </c>
      <c r="H1434" s="836" t="s">
        <v>5992</v>
      </c>
      <c r="I1434" s="850">
        <v>4408.333333333333</v>
      </c>
      <c r="J1434" s="850">
        <v>5</v>
      </c>
      <c r="K1434" s="851">
        <v>21850</v>
      </c>
    </row>
    <row r="1435" spans="1:11" ht="14.45" customHeight="1" x14ac:dyDescent="0.2">
      <c r="A1435" s="832" t="s">
        <v>604</v>
      </c>
      <c r="B1435" s="833" t="s">
        <v>605</v>
      </c>
      <c r="C1435" s="836" t="s">
        <v>634</v>
      </c>
      <c r="D1435" s="864" t="s">
        <v>635</v>
      </c>
      <c r="E1435" s="836" t="s">
        <v>5052</v>
      </c>
      <c r="F1435" s="864" t="s">
        <v>5053</v>
      </c>
      <c r="G1435" s="836" t="s">
        <v>5993</v>
      </c>
      <c r="H1435" s="836" t="s">
        <v>5994</v>
      </c>
      <c r="I1435" s="850">
        <v>4600</v>
      </c>
      <c r="J1435" s="850">
        <v>1</v>
      </c>
      <c r="K1435" s="851">
        <v>4600</v>
      </c>
    </row>
    <row r="1436" spans="1:11" ht="14.45" customHeight="1" x14ac:dyDescent="0.2">
      <c r="A1436" s="832" t="s">
        <v>604</v>
      </c>
      <c r="B1436" s="833" t="s">
        <v>605</v>
      </c>
      <c r="C1436" s="836" t="s">
        <v>634</v>
      </c>
      <c r="D1436" s="864" t="s">
        <v>635</v>
      </c>
      <c r="E1436" s="836" t="s">
        <v>5052</v>
      </c>
      <c r="F1436" s="864" t="s">
        <v>5053</v>
      </c>
      <c r="G1436" s="836" t="s">
        <v>5995</v>
      </c>
      <c r="H1436" s="836" t="s">
        <v>5996</v>
      </c>
      <c r="I1436" s="850">
        <v>4600</v>
      </c>
      <c r="J1436" s="850">
        <v>1</v>
      </c>
      <c r="K1436" s="851">
        <v>4600</v>
      </c>
    </row>
    <row r="1437" spans="1:11" ht="14.45" customHeight="1" x14ac:dyDescent="0.2">
      <c r="A1437" s="832" t="s">
        <v>604</v>
      </c>
      <c r="B1437" s="833" t="s">
        <v>605</v>
      </c>
      <c r="C1437" s="836" t="s">
        <v>634</v>
      </c>
      <c r="D1437" s="864" t="s">
        <v>635</v>
      </c>
      <c r="E1437" s="836" t="s">
        <v>5052</v>
      </c>
      <c r="F1437" s="864" t="s">
        <v>5053</v>
      </c>
      <c r="G1437" s="836" t="s">
        <v>5362</v>
      </c>
      <c r="H1437" s="836" t="s">
        <v>5997</v>
      </c>
      <c r="I1437" s="850">
        <v>5175</v>
      </c>
      <c r="J1437" s="850">
        <v>1</v>
      </c>
      <c r="K1437" s="851">
        <v>5175</v>
      </c>
    </row>
    <row r="1438" spans="1:11" ht="14.45" customHeight="1" x14ac:dyDescent="0.2">
      <c r="A1438" s="832" t="s">
        <v>604</v>
      </c>
      <c r="B1438" s="833" t="s">
        <v>605</v>
      </c>
      <c r="C1438" s="836" t="s">
        <v>634</v>
      </c>
      <c r="D1438" s="864" t="s">
        <v>635</v>
      </c>
      <c r="E1438" s="836" t="s">
        <v>5052</v>
      </c>
      <c r="F1438" s="864" t="s">
        <v>5053</v>
      </c>
      <c r="G1438" s="836" t="s">
        <v>5354</v>
      </c>
      <c r="H1438" s="836" t="s">
        <v>5998</v>
      </c>
      <c r="I1438" s="850">
        <v>7475</v>
      </c>
      <c r="J1438" s="850">
        <v>1</v>
      </c>
      <c r="K1438" s="851">
        <v>7475</v>
      </c>
    </row>
    <row r="1439" spans="1:11" ht="14.45" customHeight="1" x14ac:dyDescent="0.2">
      <c r="A1439" s="832" t="s">
        <v>604</v>
      </c>
      <c r="B1439" s="833" t="s">
        <v>605</v>
      </c>
      <c r="C1439" s="836" t="s">
        <v>634</v>
      </c>
      <c r="D1439" s="864" t="s">
        <v>635</v>
      </c>
      <c r="E1439" s="836" t="s">
        <v>5052</v>
      </c>
      <c r="F1439" s="864" t="s">
        <v>5053</v>
      </c>
      <c r="G1439" s="836" t="s">
        <v>5358</v>
      </c>
      <c r="H1439" s="836" t="s">
        <v>5999</v>
      </c>
      <c r="I1439" s="850">
        <v>7475</v>
      </c>
      <c r="J1439" s="850">
        <v>1</v>
      </c>
      <c r="K1439" s="851">
        <v>7475</v>
      </c>
    </row>
    <row r="1440" spans="1:11" ht="14.45" customHeight="1" x14ac:dyDescent="0.2">
      <c r="A1440" s="832" t="s">
        <v>604</v>
      </c>
      <c r="B1440" s="833" t="s">
        <v>605</v>
      </c>
      <c r="C1440" s="836" t="s">
        <v>634</v>
      </c>
      <c r="D1440" s="864" t="s">
        <v>635</v>
      </c>
      <c r="E1440" s="836" t="s">
        <v>5052</v>
      </c>
      <c r="F1440" s="864" t="s">
        <v>5053</v>
      </c>
      <c r="G1440" s="836" t="s">
        <v>5370</v>
      </c>
      <c r="H1440" s="836" t="s">
        <v>6000</v>
      </c>
      <c r="I1440" s="850">
        <v>28750</v>
      </c>
      <c r="J1440" s="850">
        <v>1</v>
      </c>
      <c r="K1440" s="851">
        <v>28750</v>
      </c>
    </row>
    <row r="1441" spans="1:11" ht="14.45" customHeight="1" x14ac:dyDescent="0.2">
      <c r="A1441" s="832" t="s">
        <v>604</v>
      </c>
      <c r="B1441" s="833" t="s">
        <v>605</v>
      </c>
      <c r="C1441" s="836" t="s">
        <v>634</v>
      </c>
      <c r="D1441" s="864" t="s">
        <v>635</v>
      </c>
      <c r="E1441" s="836" t="s">
        <v>5052</v>
      </c>
      <c r="F1441" s="864" t="s">
        <v>5053</v>
      </c>
      <c r="G1441" s="836" t="s">
        <v>5374</v>
      </c>
      <c r="H1441" s="836" t="s">
        <v>6001</v>
      </c>
      <c r="I1441" s="850">
        <v>28750</v>
      </c>
      <c r="J1441" s="850">
        <v>1</v>
      </c>
      <c r="K1441" s="851">
        <v>28750</v>
      </c>
    </row>
    <row r="1442" spans="1:11" ht="14.45" customHeight="1" x14ac:dyDescent="0.2">
      <c r="A1442" s="832" t="s">
        <v>604</v>
      </c>
      <c r="B1442" s="833" t="s">
        <v>605</v>
      </c>
      <c r="C1442" s="836" t="s">
        <v>634</v>
      </c>
      <c r="D1442" s="864" t="s">
        <v>635</v>
      </c>
      <c r="E1442" s="836" t="s">
        <v>5052</v>
      </c>
      <c r="F1442" s="864" t="s">
        <v>5053</v>
      </c>
      <c r="G1442" s="836" t="s">
        <v>6002</v>
      </c>
      <c r="H1442" s="836" t="s">
        <v>6003</v>
      </c>
      <c r="I1442" s="850">
        <v>6900</v>
      </c>
      <c r="J1442" s="850">
        <v>1</v>
      </c>
      <c r="K1442" s="851">
        <v>6900</v>
      </c>
    </row>
    <row r="1443" spans="1:11" ht="14.45" customHeight="1" x14ac:dyDescent="0.2">
      <c r="A1443" s="832" t="s">
        <v>604</v>
      </c>
      <c r="B1443" s="833" t="s">
        <v>605</v>
      </c>
      <c r="C1443" s="836" t="s">
        <v>634</v>
      </c>
      <c r="D1443" s="864" t="s">
        <v>635</v>
      </c>
      <c r="E1443" s="836" t="s">
        <v>5052</v>
      </c>
      <c r="F1443" s="864" t="s">
        <v>5053</v>
      </c>
      <c r="G1443" s="836" t="s">
        <v>6004</v>
      </c>
      <c r="H1443" s="836" t="s">
        <v>6005</v>
      </c>
      <c r="I1443" s="850">
        <v>2875</v>
      </c>
      <c r="J1443" s="850">
        <v>1</v>
      </c>
      <c r="K1443" s="851">
        <v>2875</v>
      </c>
    </row>
    <row r="1444" spans="1:11" ht="14.45" customHeight="1" x14ac:dyDescent="0.2">
      <c r="A1444" s="832" t="s">
        <v>604</v>
      </c>
      <c r="B1444" s="833" t="s">
        <v>605</v>
      </c>
      <c r="C1444" s="836" t="s">
        <v>634</v>
      </c>
      <c r="D1444" s="864" t="s">
        <v>635</v>
      </c>
      <c r="E1444" s="836" t="s">
        <v>5052</v>
      </c>
      <c r="F1444" s="864" t="s">
        <v>5053</v>
      </c>
      <c r="G1444" s="836" t="s">
        <v>5392</v>
      </c>
      <c r="H1444" s="836" t="s">
        <v>6006</v>
      </c>
      <c r="I1444" s="850">
        <v>2875</v>
      </c>
      <c r="J1444" s="850">
        <v>3</v>
      </c>
      <c r="K1444" s="851">
        <v>8625</v>
      </c>
    </row>
    <row r="1445" spans="1:11" ht="14.45" customHeight="1" x14ac:dyDescent="0.2">
      <c r="A1445" s="832" t="s">
        <v>604</v>
      </c>
      <c r="B1445" s="833" t="s">
        <v>605</v>
      </c>
      <c r="C1445" s="836" t="s">
        <v>634</v>
      </c>
      <c r="D1445" s="864" t="s">
        <v>635</v>
      </c>
      <c r="E1445" s="836" t="s">
        <v>5052</v>
      </c>
      <c r="F1445" s="864" t="s">
        <v>5053</v>
      </c>
      <c r="G1445" s="836" t="s">
        <v>6007</v>
      </c>
      <c r="H1445" s="836" t="s">
        <v>6008</v>
      </c>
      <c r="I1445" s="850">
        <v>2875</v>
      </c>
      <c r="J1445" s="850">
        <v>1</v>
      </c>
      <c r="K1445" s="851">
        <v>2875</v>
      </c>
    </row>
    <row r="1446" spans="1:11" ht="14.45" customHeight="1" x14ac:dyDescent="0.2">
      <c r="A1446" s="832" t="s">
        <v>604</v>
      </c>
      <c r="B1446" s="833" t="s">
        <v>605</v>
      </c>
      <c r="C1446" s="836" t="s">
        <v>634</v>
      </c>
      <c r="D1446" s="864" t="s">
        <v>635</v>
      </c>
      <c r="E1446" s="836" t="s">
        <v>5052</v>
      </c>
      <c r="F1446" s="864" t="s">
        <v>5053</v>
      </c>
      <c r="G1446" s="836" t="s">
        <v>5396</v>
      </c>
      <c r="H1446" s="836" t="s">
        <v>6009</v>
      </c>
      <c r="I1446" s="850">
        <v>2875</v>
      </c>
      <c r="J1446" s="850">
        <v>1</v>
      </c>
      <c r="K1446" s="851">
        <v>2875</v>
      </c>
    </row>
    <row r="1447" spans="1:11" ht="14.45" customHeight="1" x14ac:dyDescent="0.2">
      <c r="A1447" s="832" t="s">
        <v>604</v>
      </c>
      <c r="B1447" s="833" t="s">
        <v>605</v>
      </c>
      <c r="C1447" s="836" t="s">
        <v>634</v>
      </c>
      <c r="D1447" s="864" t="s">
        <v>635</v>
      </c>
      <c r="E1447" s="836" t="s">
        <v>5052</v>
      </c>
      <c r="F1447" s="864" t="s">
        <v>5053</v>
      </c>
      <c r="G1447" s="836" t="s">
        <v>5398</v>
      </c>
      <c r="H1447" s="836" t="s">
        <v>6010</v>
      </c>
      <c r="I1447" s="850">
        <v>2875</v>
      </c>
      <c r="J1447" s="850">
        <v>3</v>
      </c>
      <c r="K1447" s="851">
        <v>8625</v>
      </c>
    </row>
    <row r="1448" spans="1:11" ht="14.45" customHeight="1" x14ac:dyDescent="0.2">
      <c r="A1448" s="832" t="s">
        <v>604</v>
      </c>
      <c r="B1448" s="833" t="s">
        <v>605</v>
      </c>
      <c r="C1448" s="836" t="s">
        <v>634</v>
      </c>
      <c r="D1448" s="864" t="s">
        <v>635</v>
      </c>
      <c r="E1448" s="836" t="s">
        <v>5052</v>
      </c>
      <c r="F1448" s="864" t="s">
        <v>5053</v>
      </c>
      <c r="G1448" s="836" t="s">
        <v>5400</v>
      </c>
      <c r="H1448" s="836" t="s">
        <v>6011</v>
      </c>
      <c r="I1448" s="850">
        <v>2875</v>
      </c>
      <c r="J1448" s="850">
        <v>1</v>
      </c>
      <c r="K1448" s="851">
        <v>2875</v>
      </c>
    </row>
    <row r="1449" spans="1:11" ht="14.45" customHeight="1" x14ac:dyDescent="0.2">
      <c r="A1449" s="832" t="s">
        <v>604</v>
      </c>
      <c r="B1449" s="833" t="s">
        <v>605</v>
      </c>
      <c r="C1449" s="836" t="s">
        <v>634</v>
      </c>
      <c r="D1449" s="864" t="s">
        <v>635</v>
      </c>
      <c r="E1449" s="836" t="s">
        <v>5052</v>
      </c>
      <c r="F1449" s="864" t="s">
        <v>5053</v>
      </c>
      <c r="G1449" s="836" t="s">
        <v>6012</v>
      </c>
      <c r="H1449" s="836" t="s">
        <v>6013</v>
      </c>
      <c r="I1449" s="850">
        <v>2875</v>
      </c>
      <c r="J1449" s="850">
        <v>1</v>
      </c>
      <c r="K1449" s="851">
        <v>2875</v>
      </c>
    </row>
    <row r="1450" spans="1:11" ht="14.45" customHeight="1" x14ac:dyDescent="0.2">
      <c r="A1450" s="832" t="s">
        <v>604</v>
      </c>
      <c r="B1450" s="833" t="s">
        <v>605</v>
      </c>
      <c r="C1450" s="836" t="s">
        <v>634</v>
      </c>
      <c r="D1450" s="864" t="s">
        <v>635</v>
      </c>
      <c r="E1450" s="836" t="s">
        <v>5052</v>
      </c>
      <c r="F1450" s="864" t="s">
        <v>5053</v>
      </c>
      <c r="G1450" s="836" t="s">
        <v>5402</v>
      </c>
      <c r="H1450" s="836" t="s">
        <v>6014</v>
      </c>
      <c r="I1450" s="850">
        <v>2875</v>
      </c>
      <c r="J1450" s="850">
        <v>1</v>
      </c>
      <c r="K1450" s="851">
        <v>2875</v>
      </c>
    </row>
    <row r="1451" spans="1:11" ht="14.45" customHeight="1" x14ac:dyDescent="0.2">
      <c r="A1451" s="832" t="s">
        <v>604</v>
      </c>
      <c r="B1451" s="833" t="s">
        <v>605</v>
      </c>
      <c r="C1451" s="836" t="s">
        <v>634</v>
      </c>
      <c r="D1451" s="864" t="s">
        <v>635</v>
      </c>
      <c r="E1451" s="836" t="s">
        <v>5052</v>
      </c>
      <c r="F1451" s="864" t="s">
        <v>5053</v>
      </c>
      <c r="G1451" s="836" t="s">
        <v>6015</v>
      </c>
      <c r="H1451" s="836" t="s">
        <v>6016</v>
      </c>
      <c r="I1451" s="850">
        <v>2875</v>
      </c>
      <c r="J1451" s="850">
        <v>2</v>
      </c>
      <c r="K1451" s="851">
        <v>5750</v>
      </c>
    </row>
    <row r="1452" spans="1:11" ht="14.45" customHeight="1" x14ac:dyDescent="0.2">
      <c r="A1452" s="832" t="s">
        <v>604</v>
      </c>
      <c r="B1452" s="833" t="s">
        <v>605</v>
      </c>
      <c r="C1452" s="836" t="s">
        <v>634</v>
      </c>
      <c r="D1452" s="864" t="s">
        <v>635</v>
      </c>
      <c r="E1452" s="836" t="s">
        <v>5052</v>
      </c>
      <c r="F1452" s="864" t="s">
        <v>5053</v>
      </c>
      <c r="G1452" s="836" t="s">
        <v>6017</v>
      </c>
      <c r="H1452" s="836" t="s">
        <v>6018</v>
      </c>
      <c r="I1452" s="850">
        <v>5750</v>
      </c>
      <c r="J1452" s="850">
        <v>1</v>
      </c>
      <c r="K1452" s="851">
        <v>5750</v>
      </c>
    </row>
    <row r="1453" spans="1:11" ht="14.45" customHeight="1" x14ac:dyDescent="0.2">
      <c r="A1453" s="832" t="s">
        <v>604</v>
      </c>
      <c r="B1453" s="833" t="s">
        <v>605</v>
      </c>
      <c r="C1453" s="836" t="s">
        <v>634</v>
      </c>
      <c r="D1453" s="864" t="s">
        <v>635</v>
      </c>
      <c r="E1453" s="836" t="s">
        <v>5052</v>
      </c>
      <c r="F1453" s="864" t="s">
        <v>5053</v>
      </c>
      <c r="G1453" s="836" t="s">
        <v>6019</v>
      </c>
      <c r="H1453" s="836" t="s">
        <v>6020</v>
      </c>
      <c r="I1453" s="850">
        <v>2875</v>
      </c>
      <c r="J1453" s="850">
        <v>1</v>
      </c>
      <c r="K1453" s="851">
        <v>2875</v>
      </c>
    </row>
    <row r="1454" spans="1:11" ht="14.45" customHeight="1" x14ac:dyDescent="0.2">
      <c r="A1454" s="832" t="s">
        <v>604</v>
      </c>
      <c r="B1454" s="833" t="s">
        <v>605</v>
      </c>
      <c r="C1454" s="836" t="s">
        <v>634</v>
      </c>
      <c r="D1454" s="864" t="s">
        <v>635</v>
      </c>
      <c r="E1454" s="836" t="s">
        <v>5052</v>
      </c>
      <c r="F1454" s="864" t="s">
        <v>5053</v>
      </c>
      <c r="G1454" s="836" t="s">
        <v>5406</v>
      </c>
      <c r="H1454" s="836" t="s">
        <v>6021</v>
      </c>
      <c r="I1454" s="850">
        <v>2875</v>
      </c>
      <c r="J1454" s="850">
        <v>3</v>
      </c>
      <c r="K1454" s="851">
        <v>8625</v>
      </c>
    </row>
    <row r="1455" spans="1:11" ht="14.45" customHeight="1" x14ac:dyDescent="0.2">
      <c r="A1455" s="832" t="s">
        <v>604</v>
      </c>
      <c r="B1455" s="833" t="s">
        <v>605</v>
      </c>
      <c r="C1455" s="836" t="s">
        <v>634</v>
      </c>
      <c r="D1455" s="864" t="s">
        <v>635</v>
      </c>
      <c r="E1455" s="836" t="s">
        <v>5052</v>
      </c>
      <c r="F1455" s="864" t="s">
        <v>5053</v>
      </c>
      <c r="G1455" s="836" t="s">
        <v>5408</v>
      </c>
      <c r="H1455" s="836" t="s">
        <v>6022</v>
      </c>
      <c r="I1455" s="850">
        <v>3617.70751953125</v>
      </c>
      <c r="J1455" s="850">
        <v>4</v>
      </c>
      <c r="K1455" s="851">
        <v>14470.830078125</v>
      </c>
    </row>
    <row r="1456" spans="1:11" ht="14.45" customHeight="1" x14ac:dyDescent="0.2">
      <c r="A1456" s="832" t="s">
        <v>604</v>
      </c>
      <c r="B1456" s="833" t="s">
        <v>605</v>
      </c>
      <c r="C1456" s="836" t="s">
        <v>634</v>
      </c>
      <c r="D1456" s="864" t="s">
        <v>635</v>
      </c>
      <c r="E1456" s="836" t="s">
        <v>5052</v>
      </c>
      <c r="F1456" s="864" t="s">
        <v>5053</v>
      </c>
      <c r="G1456" s="836" t="s">
        <v>5430</v>
      </c>
      <c r="H1456" s="836" t="s">
        <v>6023</v>
      </c>
      <c r="I1456" s="850">
        <v>8050</v>
      </c>
      <c r="J1456" s="850">
        <v>3</v>
      </c>
      <c r="K1456" s="851">
        <v>24150</v>
      </c>
    </row>
    <row r="1457" spans="1:11" ht="14.45" customHeight="1" x14ac:dyDescent="0.2">
      <c r="A1457" s="832" t="s">
        <v>604</v>
      </c>
      <c r="B1457" s="833" t="s">
        <v>605</v>
      </c>
      <c r="C1457" s="836" t="s">
        <v>634</v>
      </c>
      <c r="D1457" s="864" t="s">
        <v>635</v>
      </c>
      <c r="E1457" s="836" t="s">
        <v>5052</v>
      </c>
      <c r="F1457" s="864" t="s">
        <v>5053</v>
      </c>
      <c r="G1457" s="836" t="s">
        <v>5418</v>
      </c>
      <c r="H1457" s="836" t="s">
        <v>6024</v>
      </c>
      <c r="I1457" s="850">
        <v>4312.5</v>
      </c>
      <c r="J1457" s="850">
        <v>2</v>
      </c>
      <c r="K1457" s="851">
        <v>8625</v>
      </c>
    </row>
    <row r="1458" spans="1:11" ht="14.45" customHeight="1" x14ac:dyDescent="0.2">
      <c r="A1458" s="832" t="s">
        <v>604</v>
      </c>
      <c r="B1458" s="833" t="s">
        <v>605</v>
      </c>
      <c r="C1458" s="836" t="s">
        <v>634</v>
      </c>
      <c r="D1458" s="864" t="s">
        <v>635</v>
      </c>
      <c r="E1458" s="836" t="s">
        <v>5052</v>
      </c>
      <c r="F1458" s="864" t="s">
        <v>5053</v>
      </c>
      <c r="G1458" s="836" t="s">
        <v>5422</v>
      </c>
      <c r="H1458" s="836" t="s">
        <v>6025</v>
      </c>
      <c r="I1458" s="850">
        <v>3450</v>
      </c>
      <c r="J1458" s="850">
        <v>9</v>
      </c>
      <c r="K1458" s="851">
        <v>31050</v>
      </c>
    </row>
    <row r="1459" spans="1:11" ht="14.45" customHeight="1" x14ac:dyDescent="0.2">
      <c r="A1459" s="832" t="s">
        <v>604</v>
      </c>
      <c r="B1459" s="833" t="s">
        <v>605</v>
      </c>
      <c r="C1459" s="836" t="s">
        <v>634</v>
      </c>
      <c r="D1459" s="864" t="s">
        <v>635</v>
      </c>
      <c r="E1459" s="836" t="s">
        <v>5052</v>
      </c>
      <c r="F1459" s="864" t="s">
        <v>5053</v>
      </c>
      <c r="G1459" s="836" t="s">
        <v>5424</v>
      </c>
      <c r="H1459" s="836" t="s">
        <v>6026</v>
      </c>
      <c r="I1459" s="850">
        <v>3833.3333333333335</v>
      </c>
      <c r="J1459" s="850">
        <v>3</v>
      </c>
      <c r="K1459" s="851">
        <v>11500</v>
      </c>
    </row>
    <row r="1460" spans="1:11" ht="14.45" customHeight="1" x14ac:dyDescent="0.2">
      <c r="A1460" s="832" t="s">
        <v>604</v>
      </c>
      <c r="B1460" s="833" t="s">
        <v>605</v>
      </c>
      <c r="C1460" s="836" t="s">
        <v>634</v>
      </c>
      <c r="D1460" s="864" t="s">
        <v>635</v>
      </c>
      <c r="E1460" s="836" t="s">
        <v>5052</v>
      </c>
      <c r="F1460" s="864" t="s">
        <v>5053</v>
      </c>
      <c r="G1460" s="836" t="s">
        <v>5426</v>
      </c>
      <c r="H1460" s="836" t="s">
        <v>6027</v>
      </c>
      <c r="I1460" s="850">
        <v>3354.1666666666665</v>
      </c>
      <c r="J1460" s="850">
        <v>6</v>
      </c>
      <c r="K1460" s="851">
        <v>20125</v>
      </c>
    </row>
    <row r="1461" spans="1:11" ht="14.45" customHeight="1" x14ac:dyDescent="0.2">
      <c r="A1461" s="832" t="s">
        <v>604</v>
      </c>
      <c r="B1461" s="833" t="s">
        <v>605</v>
      </c>
      <c r="C1461" s="836" t="s">
        <v>634</v>
      </c>
      <c r="D1461" s="864" t="s">
        <v>635</v>
      </c>
      <c r="E1461" s="836" t="s">
        <v>5052</v>
      </c>
      <c r="F1461" s="864" t="s">
        <v>5053</v>
      </c>
      <c r="G1461" s="836" t="s">
        <v>5428</v>
      </c>
      <c r="H1461" s="836" t="s">
        <v>6028</v>
      </c>
      <c r="I1461" s="850">
        <v>2415</v>
      </c>
      <c r="J1461" s="850">
        <v>4</v>
      </c>
      <c r="K1461" s="851">
        <v>11500</v>
      </c>
    </row>
    <row r="1462" spans="1:11" ht="14.45" customHeight="1" x14ac:dyDescent="0.2">
      <c r="A1462" s="832" t="s">
        <v>604</v>
      </c>
      <c r="B1462" s="833" t="s">
        <v>605</v>
      </c>
      <c r="C1462" s="836" t="s">
        <v>634</v>
      </c>
      <c r="D1462" s="864" t="s">
        <v>635</v>
      </c>
      <c r="E1462" s="836" t="s">
        <v>5052</v>
      </c>
      <c r="F1462" s="864" t="s">
        <v>5053</v>
      </c>
      <c r="G1462" s="836" t="s">
        <v>6029</v>
      </c>
      <c r="H1462" s="836" t="s">
        <v>6030</v>
      </c>
      <c r="I1462" s="850">
        <v>2875</v>
      </c>
      <c r="J1462" s="850">
        <v>1</v>
      </c>
      <c r="K1462" s="851">
        <v>2875</v>
      </c>
    </row>
    <row r="1463" spans="1:11" ht="14.45" customHeight="1" x14ac:dyDescent="0.2">
      <c r="A1463" s="832" t="s">
        <v>604</v>
      </c>
      <c r="B1463" s="833" t="s">
        <v>605</v>
      </c>
      <c r="C1463" s="836" t="s">
        <v>634</v>
      </c>
      <c r="D1463" s="864" t="s">
        <v>635</v>
      </c>
      <c r="E1463" s="836" t="s">
        <v>5052</v>
      </c>
      <c r="F1463" s="864" t="s">
        <v>5053</v>
      </c>
      <c r="G1463" s="836" t="s">
        <v>5309</v>
      </c>
      <c r="H1463" s="836" t="s">
        <v>6031</v>
      </c>
      <c r="I1463" s="850">
        <v>7475</v>
      </c>
      <c r="J1463" s="850">
        <v>3</v>
      </c>
      <c r="K1463" s="851">
        <v>22425</v>
      </c>
    </row>
    <row r="1464" spans="1:11" ht="14.45" customHeight="1" x14ac:dyDescent="0.2">
      <c r="A1464" s="832" t="s">
        <v>604</v>
      </c>
      <c r="B1464" s="833" t="s">
        <v>605</v>
      </c>
      <c r="C1464" s="836" t="s">
        <v>634</v>
      </c>
      <c r="D1464" s="864" t="s">
        <v>635</v>
      </c>
      <c r="E1464" s="836" t="s">
        <v>5052</v>
      </c>
      <c r="F1464" s="864" t="s">
        <v>5053</v>
      </c>
      <c r="G1464" s="836" t="s">
        <v>5434</v>
      </c>
      <c r="H1464" s="836" t="s">
        <v>6032</v>
      </c>
      <c r="I1464" s="850">
        <v>2875</v>
      </c>
      <c r="J1464" s="850">
        <v>3</v>
      </c>
      <c r="K1464" s="851">
        <v>8625</v>
      </c>
    </row>
    <row r="1465" spans="1:11" ht="14.45" customHeight="1" x14ac:dyDescent="0.2">
      <c r="A1465" s="832" t="s">
        <v>604</v>
      </c>
      <c r="B1465" s="833" t="s">
        <v>605</v>
      </c>
      <c r="C1465" s="836" t="s">
        <v>634</v>
      </c>
      <c r="D1465" s="864" t="s">
        <v>635</v>
      </c>
      <c r="E1465" s="836" t="s">
        <v>5052</v>
      </c>
      <c r="F1465" s="864" t="s">
        <v>5053</v>
      </c>
      <c r="G1465" s="836" t="s">
        <v>5436</v>
      </c>
      <c r="H1465" s="836" t="s">
        <v>6033</v>
      </c>
      <c r="I1465" s="850">
        <v>8050</v>
      </c>
      <c r="J1465" s="850">
        <v>2</v>
      </c>
      <c r="K1465" s="851">
        <v>16100</v>
      </c>
    </row>
    <row r="1466" spans="1:11" ht="14.45" customHeight="1" x14ac:dyDescent="0.2">
      <c r="A1466" s="832" t="s">
        <v>604</v>
      </c>
      <c r="B1466" s="833" t="s">
        <v>605</v>
      </c>
      <c r="C1466" s="836" t="s">
        <v>634</v>
      </c>
      <c r="D1466" s="864" t="s">
        <v>635</v>
      </c>
      <c r="E1466" s="836" t="s">
        <v>5052</v>
      </c>
      <c r="F1466" s="864" t="s">
        <v>5053</v>
      </c>
      <c r="G1466" s="836" t="s">
        <v>5438</v>
      </c>
      <c r="H1466" s="836" t="s">
        <v>6034</v>
      </c>
      <c r="I1466" s="850">
        <v>4107.1428571428569</v>
      </c>
      <c r="J1466" s="850">
        <v>7</v>
      </c>
      <c r="K1466" s="851">
        <v>28750</v>
      </c>
    </row>
    <row r="1467" spans="1:11" ht="14.45" customHeight="1" x14ac:dyDescent="0.2">
      <c r="A1467" s="832" t="s">
        <v>604</v>
      </c>
      <c r="B1467" s="833" t="s">
        <v>605</v>
      </c>
      <c r="C1467" s="836" t="s">
        <v>634</v>
      </c>
      <c r="D1467" s="864" t="s">
        <v>635</v>
      </c>
      <c r="E1467" s="836" t="s">
        <v>5052</v>
      </c>
      <c r="F1467" s="864" t="s">
        <v>5053</v>
      </c>
      <c r="G1467" s="836" t="s">
        <v>6035</v>
      </c>
      <c r="H1467" s="836" t="s">
        <v>6036</v>
      </c>
      <c r="I1467" s="850">
        <v>3450</v>
      </c>
      <c r="J1467" s="850">
        <v>1</v>
      </c>
      <c r="K1467" s="851">
        <v>3450</v>
      </c>
    </row>
    <row r="1468" spans="1:11" ht="14.45" customHeight="1" x14ac:dyDescent="0.2">
      <c r="A1468" s="832" t="s">
        <v>604</v>
      </c>
      <c r="B1468" s="833" t="s">
        <v>605</v>
      </c>
      <c r="C1468" s="836" t="s">
        <v>634</v>
      </c>
      <c r="D1468" s="864" t="s">
        <v>635</v>
      </c>
      <c r="E1468" s="836" t="s">
        <v>5052</v>
      </c>
      <c r="F1468" s="864" t="s">
        <v>5053</v>
      </c>
      <c r="G1468" s="836" t="s">
        <v>5442</v>
      </c>
      <c r="H1468" s="836" t="s">
        <v>6037</v>
      </c>
      <c r="I1468" s="850">
        <v>3450</v>
      </c>
      <c r="J1468" s="850">
        <v>19</v>
      </c>
      <c r="K1468" s="851">
        <v>65550</v>
      </c>
    </row>
    <row r="1469" spans="1:11" ht="14.45" customHeight="1" x14ac:dyDescent="0.2">
      <c r="A1469" s="832" t="s">
        <v>604</v>
      </c>
      <c r="B1469" s="833" t="s">
        <v>605</v>
      </c>
      <c r="C1469" s="836" t="s">
        <v>634</v>
      </c>
      <c r="D1469" s="864" t="s">
        <v>635</v>
      </c>
      <c r="E1469" s="836" t="s">
        <v>5052</v>
      </c>
      <c r="F1469" s="864" t="s">
        <v>5053</v>
      </c>
      <c r="G1469" s="836" t="s">
        <v>5444</v>
      </c>
      <c r="H1469" s="836" t="s">
        <v>6038</v>
      </c>
      <c r="I1469" s="850">
        <v>8050</v>
      </c>
      <c r="J1469" s="850">
        <v>1</v>
      </c>
      <c r="K1469" s="851">
        <v>8050</v>
      </c>
    </row>
    <row r="1470" spans="1:11" ht="14.45" customHeight="1" x14ac:dyDescent="0.2">
      <c r="A1470" s="832" t="s">
        <v>604</v>
      </c>
      <c r="B1470" s="833" t="s">
        <v>605</v>
      </c>
      <c r="C1470" s="836" t="s">
        <v>634</v>
      </c>
      <c r="D1470" s="864" t="s">
        <v>635</v>
      </c>
      <c r="E1470" s="836" t="s">
        <v>5052</v>
      </c>
      <c r="F1470" s="864" t="s">
        <v>5053</v>
      </c>
      <c r="G1470" s="836" t="s">
        <v>5446</v>
      </c>
      <c r="H1470" s="836" t="s">
        <v>6039</v>
      </c>
      <c r="I1470" s="850">
        <v>3450</v>
      </c>
      <c r="J1470" s="850">
        <v>20</v>
      </c>
      <c r="K1470" s="851">
        <v>69000</v>
      </c>
    </row>
    <row r="1471" spans="1:11" ht="14.45" customHeight="1" x14ac:dyDescent="0.2">
      <c r="A1471" s="832" t="s">
        <v>604</v>
      </c>
      <c r="B1471" s="833" t="s">
        <v>605</v>
      </c>
      <c r="C1471" s="836" t="s">
        <v>634</v>
      </c>
      <c r="D1471" s="864" t="s">
        <v>635</v>
      </c>
      <c r="E1471" s="836" t="s">
        <v>5052</v>
      </c>
      <c r="F1471" s="864" t="s">
        <v>5053</v>
      </c>
      <c r="G1471" s="836" t="s">
        <v>6040</v>
      </c>
      <c r="H1471" s="836" t="s">
        <v>6041</v>
      </c>
      <c r="I1471" s="850">
        <v>5750</v>
      </c>
      <c r="J1471" s="850">
        <v>1</v>
      </c>
      <c r="K1471" s="851">
        <v>5750</v>
      </c>
    </row>
    <row r="1472" spans="1:11" ht="14.45" customHeight="1" x14ac:dyDescent="0.2">
      <c r="A1472" s="832" t="s">
        <v>604</v>
      </c>
      <c r="B1472" s="833" t="s">
        <v>605</v>
      </c>
      <c r="C1472" s="836" t="s">
        <v>634</v>
      </c>
      <c r="D1472" s="864" t="s">
        <v>635</v>
      </c>
      <c r="E1472" s="836" t="s">
        <v>5052</v>
      </c>
      <c r="F1472" s="864" t="s">
        <v>5053</v>
      </c>
      <c r="G1472" s="836" t="s">
        <v>5448</v>
      </c>
      <c r="H1472" s="836" t="s">
        <v>6042</v>
      </c>
      <c r="I1472" s="850">
        <v>3450</v>
      </c>
      <c r="J1472" s="850">
        <v>5</v>
      </c>
      <c r="K1472" s="851">
        <v>17250</v>
      </c>
    </row>
    <row r="1473" spans="1:11" ht="14.45" customHeight="1" x14ac:dyDescent="0.2">
      <c r="A1473" s="832" t="s">
        <v>604</v>
      </c>
      <c r="B1473" s="833" t="s">
        <v>605</v>
      </c>
      <c r="C1473" s="836" t="s">
        <v>634</v>
      </c>
      <c r="D1473" s="864" t="s">
        <v>635</v>
      </c>
      <c r="E1473" s="836" t="s">
        <v>5052</v>
      </c>
      <c r="F1473" s="864" t="s">
        <v>5053</v>
      </c>
      <c r="G1473" s="836" t="s">
        <v>6043</v>
      </c>
      <c r="H1473" s="836" t="s">
        <v>6044</v>
      </c>
      <c r="I1473" s="850">
        <v>3450</v>
      </c>
      <c r="J1473" s="850">
        <v>1</v>
      </c>
      <c r="K1473" s="851">
        <v>3450</v>
      </c>
    </row>
    <row r="1474" spans="1:11" ht="14.45" customHeight="1" x14ac:dyDescent="0.2">
      <c r="A1474" s="832" t="s">
        <v>604</v>
      </c>
      <c r="B1474" s="833" t="s">
        <v>605</v>
      </c>
      <c r="C1474" s="836" t="s">
        <v>634</v>
      </c>
      <c r="D1474" s="864" t="s">
        <v>635</v>
      </c>
      <c r="E1474" s="836" t="s">
        <v>5052</v>
      </c>
      <c r="F1474" s="864" t="s">
        <v>5053</v>
      </c>
      <c r="G1474" s="836" t="s">
        <v>5412</v>
      </c>
      <c r="H1474" s="836" t="s">
        <v>6045</v>
      </c>
      <c r="I1474" s="850">
        <v>4025</v>
      </c>
      <c r="J1474" s="850">
        <v>8</v>
      </c>
      <c r="K1474" s="851">
        <v>32200</v>
      </c>
    </row>
    <row r="1475" spans="1:11" ht="14.45" customHeight="1" x14ac:dyDescent="0.2">
      <c r="A1475" s="832" t="s">
        <v>604</v>
      </c>
      <c r="B1475" s="833" t="s">
        <v>605</v>
      </c>
      <c r="C1475" s="836" t="s">
        <v>634</v>
      </c>
      <c r="D1475" s="864" t="s">
        <v>635</v>
      </c>
      <c r="E1475" s="836" t="s">
        <v>5052</v>
      </c>
      <c r="F1475" s="864" t="s">
        <v>5053</v>
      </c>
      <c r="G1475" s="836" t="s">
        <v>5414</v>
      </c>
      <c r="H1475" s="836" t="s">
        <v>6046</v>
      </c>
      <c r="I1475" s="850">
        <v>3737.5</v>
      </c>
      <c r="J1475" s="850">
        <v>16</v>
      </c>
      <c r="K1475" s="851">
        <v>59800</v>
      </c>
    </row>
    <row r="1476" spans="1:11" ht="14.45" customHeight="1" x14ac:dyDescent="0.2">
      <c r="A1476" s="832" t="s">
        <v>604</v>
      </c>
      <c r="B1476" s="833" t="s">
        <v>605</v>
      </c>
      <c r="C1476" s="836" t="s">
        <v>634</v>
      </c>
      <c r="D1476" s="864" t="s">
        <v>635</v>
      </c>
      <c r="E1476" s="836" t="s">
        <v>5052</v>
      </c>
      <c r="F1476" s="864" t="s">
        <v>5053</v>
      </c>
      <c r="G1476" s="836" t="s">
        <v>6047</v>
      </c>
      <c r="H1476" s="836" t="s">
        <v>6048</v>
      </c>
      <c r="I1476" s="850">
        <v>5750</v>
      </c>
      <c r="J1476" s="850">
        <v>2</v>
      </c>
      <c r="K1476" s="851">
        <v>11500</v>
      </c>
    </row>
    <row r="1477" spans="1:11" ht="14.45" customHeight="1" x14ac:dyDescent="0.2">
      <c r="A1477" s="832" t="s">
        <v>604</v>
      </c>
      <c r="B1477" s="833" t="s">
        <v>605</v>
      </c>
      <c r="C1477" s="836" t="s">
        <v>634</v>
      </c>
      <c r="D1477" s="864" t="s">
        <v>635</v>
      </c>
      <c r="E1477" s="836" t="s">
        <v>5052</v>
      </c>
      <c r="F1477" s="864" t="s">
        <v>5053</v>
      </c>
      <c r="G1477" s="836" t="s">
        <v>6049</v>
      </c>
      <c r="H1477" s="836" t="s">
        <v>6050</v>
      </c>
      <c r="I1477" s="850">
        <v>4312.5</v>
      </c>
      <c r="J1477" s="850">
        <v>2</v>
      </c>
      <c r="K1477" s="851">
        <v>8625</v>
      </c>
    </row>
    <row r="1478" spans="1:11" ht="14.45" customHeight="1" x14ac:dyDescent="0.2">
      <c r="A1478" s="832" t="s">
        <v>604</v>
      </c>
      <c r="B1478" s="833" t="s">
        <v>605</v>
      </c>
      <c r="C1478" s="836" t="s">
        <v>634</v>
      </c>
      <c r="D1478" s="864" t="s">
        <v>635</v>
      </c>
      <c r="E1478" s="836" t="s">
        <v>5052</v>
      </c>
      <c r="F1478" s="864" t="s">
        <v>5053</v>
      </c>
      <c r="G1478" s="836" t="s">
        <v>5416</v>
      </c>
      <c r="H1478" s="836" t="s">
        <v>6051</v>
      </c>
      <c r="I1478" s="850">
        <v>3450</v>
      </c>
      <c r="J1478" s="850">
        <v>9</v>
      </c>
      <c r="K1478" s="851">
        <v>31050</v>
      </c>
    </row>
    <row r="1479" spans="1:11" ht="14.45" customHeight="1" x14ac:dyDescent="0.2">
      <c r="A1479" s="832" t="s">
        <v>604</v>
      </c>
      <c r="B1479" s="833" t="s">
        <v>605</v>
      </c>
      <c r="C1479" s="836" t="s">
        <v>634</v>
      </c>
      <c r="D1479" s="864" t="s">
        <v>635</v>
      </c>
      <c r="E1479" s="836" t="s">
        <v>5052</v>
      </c>
      <c r="F1479" s="864" t="s">
        <v>5053</v>
      </c>
      <c r="G1479" s="836" t="s">
        <v>6052</v>
      </c>
      <c r="H1479" s="836" t="s">
        <v>6053</v>
      </c>
      <c r="I1479" s="850">
        <v>2875</v>
      </c>
      <c r="J1479" s="850">
        <v>1</v>
      </c>
      <c r="K1479" s="851">
        <v>2875</v>
      </c>
    </row>
    <row r="1480" spans="1:11" ht="14.45" customHeight="1" x14ac:dyDescent="0.2">
      <c r="A1480" s="832" t="s">
        <v>604</v>
      </c>
      <c r="B1480" s="833" t="s">
        <v>605</v>
      </c>
      <c r="C1480" s="836" t="s">
        <v>634</v>
      </c>
      <c r="D1480" s="864" t="s">
        <v>635</v>
      </c>
      <c r="E1480" s="836" t="s">
        <v>5052</v>
      </c>
      <c r="F1480" s="864" t="s">
        <v>5053</v>
      </c>
      <c r="G1480" s="836" t="s">
        <v>6054</v>
      </c>
      <c r="H1480" s="836" t="s">
        <v>6055</v>
      </c>
      <c r="I1480" s="850">
        <v>5750</v>
      </c>
      <c r="J1480" s="850">
        <v>1</v>
      </c>
      <c r="K1480" s="851">
        <v>5750</v>
      </c>
    </row>
    <row r="1481" spans="1:11" ht="14.45" customHeight="1" x14ac:dyDescent="0.2">
      <c r="A1481" s="832" t="s">
        <v>604</v>
      </c>
      <c r="B1481" s="833" t="s">
        <v>605</v>
      </c>
      <c r="C1481" s="836" t="s">
        <v>634</v>
      </c>
      <c r="D1481" s="864" t="s">
        <v>635</v>
      </c>
      <c r="E1481" s="836" t="s">
        <v>5052</v>
      </c>
      <c r="F1481" s="864" t="s">
        <v>5053</v>
      </c>
      <c r="G1481" s="836" t="s">
        <v>5450</v>
      </c>
      <c r="H1481" s="836" t="s">
        <v>6056</v>
      </c>
      <c r="I1481" s="850">
        <v>17250</v>
      </c>
      <c r="J1481" s="850">
        <v>4</v>
      </c>
      <c r="K1481" s="851">
        <v>69000</v>
      </c>
    </row>
    <row r="1482" spans="1:11" ht="14.45" customHeight="1" x14ac:dyDescent="0.2">
      <c r="A1482" s="832" t="s">
        <v>604</v>
      </c>
      <c r="B1482" s="833" t="s">
        <v>605</v>
      </c>
      <c r="C1482" s="836" t="s">
        <v>634</v>
      </c>
      <c r="D1482" s="864" t="s">
        <v>635</v>
      </c>
      <c r="E1482" s="836" t="s">
        <v>5052</v>
      </c>
      <c r="F1482" s="864" t="s">
        <v>5053</v>
      </c>
      <c r="G1482" s="836" t="s">
        <v>5452</v>
      </c>
      <c r="H1482" s="836" t="s">
        <v>6057</v>
      </c>
      <c r="I1482" s="850">
        <v>17250</v>
      </c>
      <c r="J1482" s="850">
        <v>1</v>
      </c>
      <c r="K1482" s="851">
        <v>17250</v>
      </c>
    </row>
    <row r="1483" spans="1:11" ht="14.45" customHeight="1" x14ac:dyDescent="0.2">
      <c r="A1483" s="832" t="s">
        <v>604</v>
      </c>
      <c r="B1483" s="833" t="s">
        <v>605</v>
      </c>
      <c r="C1483" s="836" t="s">
        <v>634</v>
      </c>
      <c r="D1483" s="864" t="s">
        <v>635</v>
      </c>
      <c r="E1483" s="836" t="s">
        <v>5052</v>
      </c>
      <c r="F1483" s="864" t="s">
        <v>5053</v>
      </c>
      <c r="G1483" s="836" t="s">
        <v>5456</v>
      </c>
      <c r="H1483" s="836" t="s">
        <v>6058</v>
      </c>
      <c r="I1483" s="850">
        <v>11500</v>
      </c>
      <c r="J1483" s="850">
        <v>2</v>
      </c>
      <c r="K1483" s="851">
        <v>23000</v>
      </c>
    </row>
    <row r="1484" spans="1:11" ht="14.45" customHeight="1" x14ac:dyDescent="0.2">
      <c r="A1484" s="832" t="s">
        <v>604</v>
      </c>
      <c r="B1484" s="833" t="s">
        <v>605</v>
      </c>
      <c r="C1484" s="836" t="s">
        <v>634</v>
      </c>
      <c r="D1484" s="864" t="s">
        <v>635</v>
      </c>
      <c r="E1484" s="836" t="s">
        <v>5052</v>
      </c>
      <c r="F1484" s="864" t="s">
        <v>5053</v>
      </c>
      <c r="G1484" s="836" t="s">
        <v>6059</v>
      </c>
      <c r="H1484" s="836" t="s">
        <v>6060</v>
      </c>
      <c r="I1484" s="850">
        <v>11500</v>
      </c>
      <c r="J1484" s="850">
        <v>3</v>
      </c>
      <c r="K1484" s="851">
        <v>34500</v>
      </c>
    </row>
    <row r="1485" spans="1:11" ht="14.45" customHeight="1" x14ac:dyDescent="0.2">
      <c r="A1485" s="832" t="s">
        <v>604</v>
      </c>
      <c r="B1485" s="833" t="s">
        <v>605</v>
      </c>
      <c r="C1485" s="836" t="s">
        <v>634</v>
      </c>
      <c r="D1485" s="864" t="s">
        <v>635</v>
      </c>
      <c r="E1485" s="836" t="s">
        <v>5052</v>
      </c>
      <c r="F1485" s="864" t="s">
        <v>5053</v>
      </c>
      <c r="G1485" s="836" t="s">
        <v>6061</v>
      </c>
      <c r="H1485" s="836" t="s">
        <v>6062</v>
      </c>
      <c r="I1485" s="850">
        <v>5750</v>
      </c>
      <c r="J1485" s="850">
        <v>1</v>
      </c>
      <c r="K1485" s="851">
        <v>5750</v>
      </c>
    </row>
    <row r="1486" spans="1:11" ht="14.45" customHeight="1" x14ac:dyDescent="0.2">
      <c r="A1486" s="832" t="s">
        <v>604</v>
      </c>
      <c r="B1486" s="833" t="s">
        <v>605</v>
      </c>
      <c r="C1486" s="836" t="s">
        <v>634</v>
      </c>
      <c r="D1486" s="864" t="s">
        <v>635</v>
      </c>
      <c r="E1486" s="836" t="s">
        <v>5052</v>
      </c>
      <c r="F1486" s="864" t="s">
        <v>5053</v>
      </c>
      <c r="G1486" s="836" t="s">
        <v>6063</v>
      </c>
      <c r="H1486" s="836" t="s">
        <v>6064</v>
      </c>
      <c r="I1486" s="850">
        <v>5750</v>
      </c>
      <c r="J1486" s="850">
        <v>1</v>
      </c>
      <c r="K1486" s="851">
        <v>5750</v>
      </c>
    </row>
    <row r="1487" spans="1:11" ht="14.45" customHeight="1" x14ac:dyDescent="0.2">
      <c r="A1487" s="832" t="s">
        <v>604</v>
      </c>
      <c r="B1487" s="833" t="s">
        <v>605</v>
      </c>
      <c r="C1487" s="836" t="s">
        <v>634</v>
      </c>
      <c r="D1487" s="864" t="s">
        <v>635</v>
      </c>
      <c r="E1487" s="836" t="s">
        <v>5052</v>
      </c>
      <c r="F1487" s="864" t="s">
        <v>5053</v>
      </c>
      <c r="G1487" s="836" t="s">
        <v>5464</v>
      </c>
      <c r="H1487" s="836" t="s">
        <v>6065</v>
      </c>
      <c r="I1487" s="850">
        <v>5750</v>
      </c>
      <c r="J1487" s="850">
        <v>1</v>
      </c>
      <c r="K1487" s="851">
        <v>5750</v>
      </c>
    </row>
    <row r="1488" spans="1:11" ht="14.45" customHeight="1" x14ac:dyDescent="0.2">
      <c r="A1488" s="832" t="s">
        <v>604</v>
      </c>
      <c r="B1488" s="833" t="s">
        <v>605</v>
      </c>
      <c r="C1488" s="836" t="s">
        <v>634</v>
      </c>
      <c r="D1488" s="864" t="s">
        <v>635</v>
      </c>
      <c r="E1488" s="836" t="s">
        <v>5052</v>
      </c>
      <c r="F1488" s="864" t="s">
        <v>5053</v>
      </c>
      <c r="G1488" s="836" t="s">
        <v>5466</v>
      </c>
      <c r="H1488" s="836" t="s">
        <v>6066</v>
      </c>
      <c r="I1488" s="850">
        <v>5750</v>
      </c>
      <c r="J1488" s="850">
        <v>1</v>
      </c>
      <c r="K1488" s="851">
        <v>5750</v>
      </c>
    </row>
    <row r="1489" spans="1:11" ht="14.45" customHeight="1" x14ac:dyDescent="0.2">
      <c r="A1489" s="832" t="s">
        <v>604</v>
      </c>
      <c r="B1489" s="833" t="s">
        <v>605</v>
      </c>
      <c r="C1489" s="836" t="s">
        <v>634</v>
      </c>
      <c r="D1489" s="864" t="s">
        <v>635</v>
      </c>
      <c r="E1489" s="836" t="s">
        <v>5052</v>
      </c>
      <c r="F1489" s="864" t="s">
        <v>5053</v>
      </c>
      <c r="G1489" s="836" t="s">
        <v>5472</v>
      </c>
      <c r="H1489" s="836" t="s">
        <v>6067</v>
      </c>
      <c r="I1489" s="850">
        <v>6900</v>
      </c>
      <c r="J1489" s="850">
        <v>1</v>
      </c>
      <c r="K1489" s="851">
        <v>6900</v>
      </c>
    </row>
    <row r="1490" spans="1:11" ht="14.45" customHeight="1" x14ac:dyDescent="0.2">
      <c r="A1490" s="832" t="s">
        <v>604</v>
      </c>
      <c r="B1490" s="833" t="s">
        <v>605</v>
      </c>
      <c r="C1490" s="836" t="s">
        <v>634</v>
      </c>
      <c r="D1490" s="864" t="s">
        <v>635</v>
      </c>
      <c r="E1490" s="836" t="s">
        <v>5052</v>
      </c>
      <c r="F1490" s="864" t="s">
        <v>5053</v>
      </c>
      <c r="G1490" s="836" t="s">
        <v>5474</v>
      </c>
      <c r="H1490" s="836" t="s">
        <v>6068</v>
      </c>
      <c r="I1490" s="850">
        <v>5000.2001953125</v>
      </c>
      <c r="J1490" s="850">
        <v>1</v>
      </c>
      <c r="K1490" s="851">
        <v>5000.2001953125</v>
      </c>
    </row>
    <row r="1491" spans="1:11" ht="14.45" customHeight="1" x14ac:dyDescent="0.2">
      <c r="A1491" s="832" t="s">
        <v>604</v>
      </c>
      <c r="B1491" s="833" t="s">
        <v>605</v>
      </c>
      <c r="C1491" s="836" t="s">
        <v>634</v>
      </c>
      <c r="D1491" s="864" t="s">
        <v>635</v>
      </c>
      <c r="E1491" s="836" t="s">
        <v>5052</v>
      </c>
      <c r="F1491" s="864" t="s">
        <v>5053</v>
      </c>
      <c r="G1491" s="836" t="s">
        <v>6069</v>
      </c>
      <c r="H1491" s="836" t="s">
        <v>6070</v>
      </c>
      <c r="I1491" s="850">
        <v>19899.599609375</v>
      </c>
      <c r="J1491" s="850">
        <v>2</v>
      </c>
      <c r="K1491" s="851">
        <v>39799.19921875</v>
      </c>
    </row>
    <row r="1492" spans="1:11" ht="14.45" customHeight="1" x14ac:dyDescent="0.2">
      <c r="A1492" s="832" t="s">
        <v>604</v>
      </c>
      <c r="B1492" s="833" t="s">
        <v>605</v>
      </c>
      <c r="C1492" s="836" t="s">
        <v>634</v>
      </c>
      <c r="D1492" s="864" t="s">
        <v>635</v>
      </c>
      <c r="E1492" s="836" t="s">
        <v>5052</v>
      </c>
      <c r="F1492" s="864" t="s">
        <v>5053</v>
      </c>
      <c r="G1492" s="836" t="s">
        <v>5480</v>
      </c>
      <c r="H1492" s="836" t="s">
        <v>6071</v>
      </c>
      <c r="I1492" s="850">
        <v>11500</v>
      </c>
      <c r="J1492" s="850">
        <v>3</v>
      </c>
      <c r="K1492" s="851">
        <v>34500</v>
      </c>
    </row>
    <row r="1493" spans="1:11" ht="14.45" customHeight="1" x14ac:dyDescent="0.2">
      <c r="A1493" s="832" t="s">
        <v>604</v>
      </c>
      <c r="B1493" s="833" t="s">
        <v>605</v>
      </c>
      <c r="C1493" s="836" t="s">
        <v>634</v>
      </c>
      <c r="D1493" s="864" t="s">
        <v>635</v>
      </c>
      <c r="E1493" s="836" t="s">
        <v>5052</v>
      </c>
      <c r="F1493" s="864" t="s">
        <v>5053</v>
      </c>
      <c r="G1493" s="836" t="s">
        <v>6072</v>
      </c>
      <c r="H1493" s="836" t="s">
        <v>6073</v>
      </c>
      <c r="I1493" s="850">
        <v>11500</v>
      </c>
      <c r="J1493" s="850">
        <v>1</v>
      </c>
      <c r="K1493" s="851">
        <v>11500</v>
      </c>
    </row>
    <row r="1494" spans="1:11" ht="14.45" customHeight="1" x14ac:dyDescent="0.2">
      <c r="A1494" s="832" t="s">
        <v>604</v>
      </c>
      <c r="B1494" s="833" t="s">
        <v>605</v>
      </c>
      <c r="C1494" s="836" t="s">
        <v>634</v>
      </c>
      <c r="D1494" s="864" t="s">
        <v>635</v>
      </c>
      <c r="E1494" s="836" t="s">
        <v>5052</v>
      </c>
      <c r="F1494" s="864" t="s">
        <v>5053</v>
      </c>
      <c r="G1494" s="836" t="s">
        <v>6074</v>
      </c>
      <c r="H1494" s="836" t="s">
        <v>6075</v>
      </c>
      <c r="I1494" s="850">
        <v>5750</v>
      </c>
      <c r="J1494" s="850">
        <v>3</v>
      </c>
      <c r="K1494" s="851">
        <v>17250</v>
      </c>
    </row>
    <row r="1495" spans="1:11" ht="14.45" customHeight="1" x14ac:dyDescent="0.2">
      <c r="A1495" s="832" t="s">
        <v>604</v>
      </c>
      <c r="B1495" s="833" t="s">
        <v>605</v>
      </c>
      <c r="C1495" s="836" t="s">
        <v>634</v>
      </c>
      <c r="D1495" s="864" t="s">
        <v>635</v>
      </c>
      <c r="E1495" s="836" t="s">
        <v>5052</v>
      </c>
      <c r="F1495" s="864" t="s">
        <v>5053</v>
      </c>
      <c r="G1495" s="836" t="s">
        <v>6076</v>
      </c>
      <c r="H1495" s="836" t="s">
        <v>6077</v>
      </c>
      <c r="I1495" s="850">
        <v>5750</v>
      </c>
      <c r="J1495" s="850">
        <v>1</v>
      </c>
      <c r="K1495" s="851">
        <v>5750</v>
      </c>
    </row>
    <row r="1496" spans="1:11" ht="14.45" customHeight="1" x14ac:dyDescent="0.2">
      <c r="A1496" s="832" t="s">
        <v>604</v>
      </c>
      <c r="B1496" s="833" t="s">
        <v>605</v>
      </c>
      <c r="C1496" s="836" t="s">
        <v>634</v>
      </c>
      <c r="D1496" s="864" t="s">
        <v>635</v>
      </c>
      <c r="E1496" s="836" t="s">
        <v>5052</v>
      </c>
      <c r="F1496" s="864" t="s">
        <v>5053</v>
      </c>
      <c r="G1496" s="836" t="s">
        <v>6078</v>
      </c>
      <c r="H1496" s="836" t="s">
        <v>6079</v>
      </c>
      <c r="I1496" s="850">
        <v>5750</v>
      </c>
      <c r="J1496" s="850">
        <v>1</v>
      </c>
      <c r="K1496" s="851">
        <v>5750</v>
      </c>
    </row>
    <row r="1497" spans="1:11" ht="14.45" customHeight="1" x14ac:dyDescent="0.2">
      <c r="A1497" s="832" t="s">
        <v>604</v>
      </c>
      <c r="B1497" s="833" t="s">
        <v>605</v>
      </c>
      <c r="C1497" s="836" t="s">
        <v>634</v>
      </c>
      <c r="D1497" s="864" t="s">
        <v>635</v>
      </c>
      <c r="E1497" s="836" t="s">
        <v>5052</v>
      </c>
      <c r="F1497" s="864" t="s">
        <v>5053</v>
      </c>
      <c r="G1497" s="836" t="s">
        <v>6080</v>
      </c>
      <c r="H1497" s="836" t="s">
        <v>6081</v>
      </c>
      <c r="I1497" s="850">
        <v>5750</v>
      </c>
      <c r="J1497" s="850">
        <v>1</v>
      </c>
      <c r="K1497" s="851">
        <v>5750</v>
      </c>
    </row>
    <row r="1498" spans="1:11" ht="14.45" customHeight="1" x14ac:dyDescent="0.2">
      <c r="A1498" s="832" t="s">
        <v>604</v>
      </c>
      <c r="B1498" s="833" t="s">
        <v>605</v>
      </c>
      <c r="C1498" s="836" t="s">
        <v>634</v>
      </c>
      <c r="D1498" s="864" t="s">
        <v>635</v>
      </c>
      <c r="E1498" s="836" t="s">
        <v>5052</v>
      </c>
      <c r="F1498" s="864" t="s">
        <v>5053</v>
      </c>
      <c r="G1498" s="836" t="s">
        <v>5502</v>
      </c>
      <c r="H1498" s="836" t="s">
        <v>6082</v>
      </c>
      <c r="I1498" s="850">
        <v>5750</v>
      </c>
      <c r="J1498" s="850">
        <v>2</v>
      </c>
      <c r="K1498" s="851">
        <v>11500</v>
      </c>
    </row>
    <row r="1499" spans="1:11" ht="14.45" customHeight="1" x14ac:dyDescent="0.2">
      <c r="A1499" s="832" t="s">
        <v>604</v>
      </c>
      <c r="B1499" s="833" t="s">
        <v>605</v>
      </c>
      <c r="C1499" s="836" t="s">
        <v>634</v>
      </c>
      <c r="D1499" s="864" t="s">
        <v>635</v>
      </c>
      <c r="E1499" s="836" t="s">
        <v>5052</v>
      </c>
      <c r="F1499" s="864" t="s">
        <v>5053</v>
      </c>
      <c r="G1499" s="836" t="s">
        <v>6083</v>
      </c>
      <c r="H1499" s="836" t="s">
        <v>6084</v>
      </c>
      <c r="I1499" s="850">
        <v>39949.8515625</v>
      </c>
      <c r="J1499" s="850">
        <v>2</v>
      </c>
      <c r="K1499" s="851">
        <v>79899.703125</v>
      </c>
    </row>
    <row r="1500" spans="1:11" ht="14.45" customHeight="1" x14ac:dyDescent="0.2">
      <c r="A1500" s="832" t="s">
        <v>604</v>
      </c>
      <c r="B1500" s="833" t="s">
        <v>605</v>
      </c>
      <c r="C1500" s="836" t="s">
        <v>634</v>
      </c>
      <c r="D1500" s="864" t="s">
        <v>635</v>
      </c>
      <c r="E1500" s="836" t="s">
        <v>5052</v>
      </c>
      <c r="F1500" s="864" t="s">
        <v>5053</v>
      </c>
      <c r="G1500" s="836" t="s">
        <v>6085</v>
      </c>
      <c r="H1500" s="836" t="s">
        <v>6086</v>
      </c>
      <c r="I1500" s="850">
        <v>39949.890625</v>
      </c>
      <c r="J1500" s="850">
        <v>1</v>
      </c>
      <c r="K1500" s="851">
        <v>39949.890625</v>
      </c>
    </row>
    <row r="1501" spans="1:11" ht="14.45" customHeight="1" x14ac:dyDescent="0.2">
      <c r="A1501" s="832" t="s">
        <v>604</v>
      </c>
      <c r="B1501" s="833" t="s">
        <v>605</v>
      </c>
      <c r="C1501" s="836" t="s">
        <v>634</v>
      </c>
      <c r="D1501" s="864" t="s">
        <v>635</v>
      </c>
      <c r="E1501" s="836" t="s">
        <v>5052</v>
      </c>
      <c r="F1501" s="864" t="s">
        <v>5053</v>
      </c>
      <c r="G1501" s="836" t="s">
        <v>5506</v>
      </c>
      <c r="H1501" s="836" t="s">
        <v>6087</v>
      </c>
      <c r="I1501" s="850">
        <v>8099.4501953125</v>
      </c>
      <c r="J1501" s="850">
        <v>4</v>
      </c>
      <c r="K1501" s="851">
        <v>32397.80078125</v>
      </c>
    </row>
    <row r="1502" spans="1:11" ht="14.45" customHeight="1" x14ac:dyDescent="0.2">
      <c r="A1502" s="832" t="s">
        <v>604</v>
      </c>
      <c r="B1502" s="833" t="s">
        <v>605</v>
      </c>
      <c r="C1502" s="836" t="s">
        <v>634</v>
      </c>
      <c r="D1502" s="864" t="s">
        <v>635</v>
      </c>
      <c r="E1502" s="836" t="s">
        <v>5052</v>
      </c>
      <c r="F1502" s="864" t="s">
        <v>5053</v>
      </c>
      <c r="G1502" s="836" t="s">
        <v>6088</v>
      </c>
      <c r="H1502" s="836" t="s">
        <v>6089</v>
      </c>
      <c r="I1502" s="850">
        <v>8099.4501953125</v>
      </c>
      <c r="J1502" s="850">
        <v>1</v>
      </c>
      <c r="K1502" s="851">
        <v>8099.4501953125</v>
      </c>
    </row>
    <row r="1503" spans="1:11" ht="14.45" customHeight="1" x14ac:dyDescent="0.2">
      <c r="A1503" s="832" t="s">
        <v>604</v>
      </c>
      <c r="B1503" s="833" t="s">
        <v>605</v>
      </c>
      <c r="C1503" s="836" t="s">
        <v>634</v>
      </c>
      <c r="D1503" s="864" t="s">
        <v>635</v>
      </c>
      <c r="E1503" s="836" t="s">
        <v>5052</v>
      </c>
      <c r="F1503" s="864" t="s">
        <v>5053</v>
      </c>
      <c r="G1503" s="836" t="s">
        <v>6090</v>
      </c>
      <c r="H1503" s="836" t="s">
        <v>6091</v>
      </c>
      <c r="I1503" s="850">
        <v>9200</v>
      </c>
      <c r="J1503" s="850">
        <v>3</v>
      </c>
      <c r="K1503" s="851">
        <v>27600</v>
      </c>
    </row>
    <row r="1504" spans="1:11" ht="14.45" customHeight="1" x14ac:dyDescent="0.2">
      <c r="A1504" s="832" t="s">
        <v>604</v>
      </c>
      <c r="B1504" s="833" t="s">
        <v>605</v>
      </c>
      <c r="C1504" s="836" t="s">
        <v>634</v>
      </c>
      <c r="D1504" s="864" t="s">
        <v>635</v>
      </c>
      <c r="E1504" s="836" t="s">
        <v>5052</v>
      </c>
      <c r="F1504" s="864" t="s">
        <v>5053</v>
      </c>
      <c r="G1504" s="836" t="s">
        <v>6092</v>
      </c>
      <c r="H1504" s="836" t="s">
        <v>6093</v>
      </c>
      <c r="I1504" s="850">
        <v>9200</v>
      </c>
      <c r="J1504" s="850">
        <v>1</v>
      </c>
      <c r="K1504" s="851">
        <v>9200</v>
      </c>
    </row>
    <row r="1505" spans="1:11" ht="14.45" customHeight="1" x14ac:dyDescent="0.2">
      <c r="A1505" s="832" t="s">
        <v>604</v>
      </c>
      <c r="B1505" s="833" t="s">
        <v>605</v>
      </c>
      <c r="C1505" s="836" t="s">
        <v>634</v>
      </c>
      <c r="D1505" s="864" t="s">
        <v>635</v>
      </c>
      <c r="E1505" s="836" t="s">
        <v>5052</v>
      </c>
      <c r="F1505" s="864" t="s">
        <v>5053</v>
      </c>
      <c r="G1505" s="836" t="s">
        <v>5512</v>
      </c>
      <c r="H1505" s="836" t="s">
        <v>6094</v>
      </c>
      <c r="I1505" s="850">
        <v>9200.00244140625</v>
      </c>
      <c r="J1505" s="850">
        <v>4</v>
      </c>
      <c r="K1505" s="851">
        <v>36800.009765625</v>
      </c>
    </row>
    <row r="1506" spans="1:11" ht="14.45" customHeight="1" x14ac:dyDescent="0.2">
      <c r="A1506" s="832" t="s">
        <v>604</v>
      </c>
      <c r="B1506" s="833" t="s">
        <v>605</v>
      </c>
      <c r="C1506" s="836" t="s">
        <v>634</v>
      </c>
      <c r="D1506" s="864" t="s">
        <v>635</v>
      </c>
      <c r="E1506" s="836" t="s">
        <v>5052</v>
      </c>
      <c r="F1506" s="864" t="s">
        <v>5053</v>
      </c>
      <c r="G1506" s="836" t="s">
        <v>5514</v>
      </c>
      <c r="H1506" s="836" t="s">
        <v>6095</v>
      </c>
      <c r="I1506" s="850">
        <v>9200</v>
      </c>
      <c r="J1506" s="850">
        <v>3</v>
      </c>
      <c r="K1506" s="851">
        <v>27600</v>
      </c>
    </row>
    <row r="1507" spans="1:11" ht="14.45" customHeight="1" x14ac:dyDescent="0.2">
      <c r="A1507" s="832" t="s">
        <v>604</v>
      </c>
      <c r="B1507" s="833" t="s">
        <v>605</v>
      </c>
      <c r="C1507" s="836" t="s">
        <v>634</v>
      </c>
      <c r="D1507" s="864" t="s">
        <v>635</v>
      </c>
      <c r="E1507" s="836" t="s">
        <v>5052</v>
      </c>
      <c r="F1507" s="864" t="s">
        <v>5053</v>
      </c>
      <c r="G1507" s="836" t="s">
        <v>6096</v>
      </c>
      <c r="H1507" s="836" t="s">
        <v>6097</v>
      </c>
      <c r="I1507" s="850">
        <v>31406.5</v>
      </c>
      <c r="J1507" s="850">
        <v>1</v>
      </c>
      <c r="K1507" s="851">
        <v>31406.5</v>
      </c>
    </row>
    <row r="1508" spans="1:11" ht="14.45" customHeight="1" x14ac:dyDescent="0.2">
      <c r="A1508" s="832" t="s">
        <v>604</v>
      </c>
      <c r="B1508" s="833" t="s">
        <v>605</v>
      </c>
      <c r="C1508" s="836" t="s">
        <v>634</v>
      </c>
      <c r="D1508" s="864" t="s">
        <v>635</v>
      </c>
      <c r="E1508" s="836" t="s">
        <v>5052</v>
      </c>
      <c r="F1508" s="864" t="s">
        <v>5053</v>
      </c>
      <c r="G1508" s="836" t="s">
        <v>6098</v>
      </c>
      <c r="H1508" s="836" t="s">
        <v>6099</v>
      </c>
      <c r="I1508" s="850">
        <v>14236.9296875</v>
      </c>
      <c r="J1508" s="850">
        <v>1</v>
      </c>
      <c r="K1508" s="851">
        <v>14236.9296875</v>
      </c>
    </row>
    <row r="1509" spans="1:11" ht="14.45" customHeight="1" x14ac:dyDescent="0.2">
      <c r="A1509" s="832" t="s">
        <v>604</v>
      </c>
      <c r="B1509" s="833" t="s">
        <v>605</v>
      </c>
      <c r="C1509" s="836" t="s">
        <v>634</v>
      </c>
      <c r="D1509" s="864" t="s">
        <v>635</v>
      </c>
      <c r="E1509" s="836" t="s">
        <v>5052</v>
      </c>
      <c r="F1509" s="864" t="s">
        <v>5053</v>
      </c>
      <c r="G1509" s="836" t="s">
        <v>5520</v>
      </c>
      <c r="H1509" s="836" t="s">
        <v>6100</v>
      </c>
      <c r="I1509" s="850">
        <v>31406.5</v>
      </c>
      <c r="J1509" s="850">
        <v>1</v>
      </c>
      <c r="K1509" s="851">
        <v>31406.5</v>
      </c>
    </row>
    <row r="1510" spans="1:11" ht="14.45" customHeight="1" x14ac:dyDescent="0.2">
      <c r="A1510" s="832" t="s">
        <v>604</v>
      </c>
      <c r="B1510" s="833" t="s">
        <v>605</v>
      </c>
      <c r="C1510" s="836" t="s">
        <v>634</v>
      </c>
      <c r="D1510" s="864" t="s">
        <v>635</v>
      </c>
      <c r="E1510" s="836" t="s">
        <v>5052</v>
      </c>
      <c r="F1510" s="864" t="s">
        <v>5053</v>
      </c>
      <c r="G1510" s="836" t="s">
        <v>6101</v>
      </c>
      <c r="H1510" s="836" t="s">
        <v>6102</v>
      </c>
      <c r="I1510" s="850">
        <v>31406.5</v>
      </c>
      <c r="J1510" s="850">
        <v>1</v>
      </c>
      <c r="K1510" s="851">
        <v>31406.5</v>
      </c>
    </row>
    <row r="1511" spans="1:11" ht="14.45" customHeight="1" x14ac:dyDescent="0.2">
      <c r="A1511" s="832" t="s">
        <v>604</v>
      </c>
      <c r="B1511" s="833" t="s">
        <v>605</v>
      </c>
      <c r="C1511" s="836" t="s">
        <v>634</v>
      </c>
      <c r="D1511" s="864" t="s">
        <v>635</v>
      </c>
      <c r="E1511" s="836" t="s">
        <v>5052</v>
      </c>
      <c r="F1511" s="864" t="s">
        <v>5053</v>
      </c>
      <c r="G1511" s="836" t="s">
        <v>6103</v>
      </c>
      <c r="H1511" s="836" t="s">
        <v>6104</v>
      </c>
      <c r="I1511" s="850">
        <v>7630.25</v>
      </c>
      <c r="J1511" s="850">
        <v>1</v>
      </c>
      <c r="K1511" s="851">
        <v>7630.25</v>
      </c>
    </row>
    <row r="1512" spans="1:11" ht="14.45" customHeight="1" x14ac:dyDescent="0.2">
      <c r="A1512" s="832" t="s">
        <v>604</v>
      </c>
      <c r="B1512" s="833" t="s">
        <v>605</v>
      </c>
      <c r="C1512" s="836" t="s">
        <v>634</v>
      </c>
      <c r="D1512" s="864" t="s">
        <v>635</v>
      </c>
      <c r="E1512" s="836" t="s">
        <v>5052</v>
      </c>
      <c r="F1512" s="864" t="s">
        <v>5053</v>
      </c>
      <c r="G1512" s="836" t="s">
        <v>6105</v>
      </c>
      <c r="H1512" s="836" t="s">
        <v>6106</v>
      </c>
      <c r="I1512" s="850">
        <v>9200</v>
      </c>
      <c r="J1512" s="850">
        <v>1</v>
      </c>
      <c r="K1512" s="851">
        <v>9200</v>
      </c>
    </row>
    <row r="1513" spans="1:11" ht="14.45" customHeight="1" x14ac:dyDescent="0.2">
      <c r="A1513" s="832" t="s">
        <v>604</v>
      </c>
      <c r="B1513" s="833" t="s">
        <v>605</v>
      </c>
      <c r="C1513" s="836" t="s">
        <v>634</v>
      </c>
      <c r="D1513" s="864" t="s">
        <v>635</v>
      </c>
      <c r="E1513" s="836" t="s">
        <v>5052</v>
      </c>
      <c r="F1513" s="864" t="s">
        <v>5053</v>
      </c>
      <c r="G1513" s="836" t="s">
        <v>6107</v>
      </c>
      <c r="H1513" s="836" t="s">
        <v>6108</v>
      </c>
      <c r="I1513" s="850">
        <v>9200</v>
      </c>
      <c r="J1513" s="850">
        <v>1</v>
      </c>
      <c r="K1513" s="851">
        <v>9200</v>
      </c>
    </row>
    <row r="1514" spans="1:11" ht="14.45" customHeight="1" x14ac:dyDescent="0.2">
      <c r="A1514" s="832" t="s">
        <v>604</v>
      </c>
      <c r="B1514" s="833" t="s">
        <v>605</v>
      </c>
      <c r="C1514" s="836" t="s">
        <v>634</v>
      </c>
      <c r="D1514" s="864" t="s">
        <v>635</v>
      </c>
      <c r="E1514" s="836" t="s">
        <v>5052</v>
      </c>
      <c r="F1514" s="864" t="s">
        <v>5053</v>
      </c>
      <c r="G1514" s="836" t="s">
        <v>6109</v>
      </c>
      <c r="H1514" s="836" t="s">
        <v>6110</v>
      </c>
      <c r="I1514" s="850">
        <v>9200.009765625</v>
      </c>
      <c r="J1514" s="850">
        <v>1</v>
      </c>
      <c r="K1514" s="851">
        <v>9200.009765625</v>
      </c>
    </row>
    <row r="1515" spans="1:11" ht="14.45" customHeight="1" x14ac:dyDescent="0.2">
      <c r="A1515" s="832" t="s">
        <v>604</v>
      </c>
      <c r="B1515" s="833" t="s">
        <v>605</v>
      </c>
      <c r="C1515" s="836" t="s">
        <v>634</v>
      </c>
      <c r="D1515" s="864" t="s">
        <v>635</v>
      </c>
      <c r="E1515" s="836" t="s">
        <v>5052</v>
      </c>
      <c r="F1515" s="864" t="s">
        <v>5053</v>
      </c>
      <c r="G1515" s="836" t="s">
        <v>6111</v>
      </c>
      <c r="H1515" s="836" t="s">
        <v>6112</v>
      </c>
      <c r="I1515" s="850">
        <v>4600</v>
      </c>
      <c r="J1515" s="850">
        <v>1</v>
      </c>
      <c r="K1515" s="851">
        <v>4600</v>
      </c>
    </row>
    <row r="1516" spans="1:11" ht="14.45" customHeight="1" x14ac:dyDescent="0.2">
      <c r="A1516" s="832" t="s">
        <v>604</v>
      </c>
      <c r="B1516" s="833" t="s">
        <v>605</v>
      </c>
      <c r="C1516" s="836" t="s">
        <v>634</v>
      </c>
      <c r="D1516" s="864" t="s">
        <v>635</v>
      </c>
      <c r="E1516" s="836" t="s">
        <v>5052</v>
      </c>
      <c r="F1516" s="864" t="s">
        <v>5053</v>
      </c>
      <c r="G1516" s="836" t="s">
        <v>6113</v>
      </c>
      <c r="H1516" s="836" t="s">
        <v>6114</v>
      </c>
      <c r="I1516" s="850">
        <v>4600</v>
      </c>
      <c r="J1516" s="850">
        <v>1</v>
      </c>
      <c r="K1516" s="851">
        <v>4600</v>
      </c>
    </row>
    <row r="1517" spans="1:11" ht="14.45" customHeight="1" x14ac:dyDescent="0.2">
      <c r="A1517" s="832" t="s">
        <v>604</v>
      </c>
      <c r="B1517" s="833" t="s">
        <v>605</v>
      </c>
      <c r="C1517" s="836" t="s">
        <v>634</v>
      </c>
      <c r="D1517" s="864" t="s">
        <v>635</v>
      </c>
      <c r="E1517" s="836" t="s">
        <v>5052</v>
      </c>
      <c r="F1517" s="864" t="s">
        <v>5053</v>
      </c>
      <c r="G1517" s="836" t="s">
        <v>6115</v>
      </c>
      <c r="H1517" s="836" t="s">
        <v>6116</v>
      </c>
      <c r="I1517" s="850">
        <v>11436.75</v>
      </c>
      <c r="J1517" s="850">
        <v>1</v>
      </c>
      <c r="K1517" s="851">
        <v>11436.75</v>
      </c>
    </row>
    <row r="1518" spans="1:11" ht="14.45" customHeight="1" x14ac:dyDescent="0.2">
      <c r="A1518" s="832" t="s">
        <v>604</v>
      </c>
      <c r="B1518" s="833" t="s">
        <v>605</v>
      </c>
      <c r="C1518" s="836" t="s">
        <v>634</v>
      </c>
      <c r="D1518" s="864" t="s">
        <v>635</v>
      </c>
      <c r="E1518" s="836" t="s">
        <v>5052</v>
      </c>
      <c r="F1518" s="864" t="s">
        <v>5053</v>
      </c>
      <c r="G1518" s="836" t="s">
        <v>6117</v>
      </c>
      <c r="H1518" s="836" t="s">
        <v>6118</v>
      </c>
      <c r="I1518" s="850">
        <v>8099.455078125</v>
      </c>
      <c r="J1518" s="850">
        <v>2</v>
      </c>
      <c r="K1518" s="851">
        <v>16198.91015625</v>
      </c>
    </row>
    <row r="1519" spans="1:11" ht="14.45" customHeight="1" x14ac:dyDescent="0.2">
      <c r="A1519" s="832" t="s">
        <v>604</v>
      </c>
      <c r="B1519" s="833" t="s">
        <v>605</v>
      </c>
      <c r="C1519" s="836" t="s">
        <v>634</v>
      </c>
      <c r="D1519" s="864" t="s">
        <v>635</v>
      </c>
      <c r="E1519" s="836" t="s">
        <v>5052</v>
      </c>
      <c r="F1519" s="864" t="s">
        <v>5053</v>
      </c>
      <c r="G1519" s="836" t="s">
        <v>6119</v>
      </c>
      <c r="H1519" s="836" t="s">
        <v>6120</v>
      </c>
      <c r="I1519" s="850">
        <v>4600</v>
      </c>
      <c r="J1519" s="850">
        <v>1</v>
      </c>
      <c r="K1519" s="851">
        <v>4600</v>
      </c>
    </row>
    <row r="1520" spans="1:11" ht="14.45" customHeight="1" x14ac:dyDescent="0.2">
      <c r="A1520" s="832" t="s">
        <v>604</v>
      </c>
      <c r="B1520" s="833" t="s">
        <v>605</v>
      </c>
      <c r="C1520" s="836" t="s">
        <v>634</v>
      </c>
      <c r="D1520" s="864" t="s">
        <v>635</v>
      </c>
      <c r="E1520" s="836" t="s">
        <v>5052</v>
      </c>
      <c r="F1520" s="864" t="s">
        <v>5053</v>
      </c>
      <c r="G1520" s="836" t="s">
        <v>6121</v>
      </c>
      <c r="H1520" s="836" t="s">
        <v>6122</v>
      </c>
      <c r="I1520" s="850">
        <v>4600</v>
      </c>
      <c r="J1520" s="850">
        <v>1</v>
      </c>
      <c r="K1520" s="851">
        <v>4600</v>
      </c>
    </row>
    <row r="1521" spans="1:11" ht="14.45" customHeight="1" x14ac:dyDescent="0.2">
      <c r="A1521" s="832" t="s">
        <v>604</v>
      </c>
      <c r="B1521" s="833" t="s">
        <v>605</v>
      </c>
      <c r="C1521" s="836" t="s">
        <v>634</v>
      </c>
      <c r="D1521" s="864" t="s">
        <v>635</v>
      </c>
      <c r="E1521" s="836" t="s">
        <v>5052</v>
      </c>
      <c r="F1521" s="864" t="s">
        <v>5053</v>
      </c>
      <c r="G1521" s="836" t="s">
        <v>6123</v>
      </c>
      <c r="H1521" s="836" t="s">
        <v>6124</v>
      </c>
      <c r="I1521" s="850">
        <v>4600</v>
      </c>
      <c r="J1521" s="850">
        <v>1</v>
      </c>
      <c r="K1521" s="851">
        <v>4600</v>
      </c>
    </row>
    <row r="1522" spans="1:11" ht="14.45" customHeight="1" x14ac:dyDescent="0.2">
      <c r="A1522" s="832" t="s">
        <v>604</v>
      </c>
      <c r="B1522" s="833" t="s">
        <v>605</v>
      </c>
      <c r="C1522" s="836" t="s">
        <v>634</v>
      </c>
      <c r="D1522" s="864" t="s">
        <v>635</v>
      </c>
      <c r="E1522" s="836" t="s">
        <v>5052</v>
      </c>
      <c r="F1522" s="864" t="s">
        <v>5053</v>
      </c>
      <c r="G1522" s="836" t="s">
        <v>5546</v>
      </c>
      <c r="H1522" s="836" t="s">
        <v>6125</v>
      </c>
      <c r="I1522" s="850">
        <v>4600</v>
      </c>
      <c r="J1522" s="850">
        <v>1</v>
      </c>
      <c r="K1522" s="851">
        <v>4600</v>
      </c>
    </row>
    <row r="1523" spans="1:11" ht="14.45" customHeight="1" x14ac:dyDescent="0.2">
      <c r="A1523" s="832" t="s">
        <v>604</v>
      </c>
      <c r="B1523" s="833" t="s">
        <v>605</v>
      </c>
      <c r="C1523" s="836" t="s">
        <v>634</v>
      </c>
      <c r="D1523" s="864" t="s">
        <v>635</v>
      </c>
      <c r="E1523" s="836" t="s">
        <v>5052</v>
      </c>
      <c r="F1523" s="864" t="s">
        <v>5053</v>
      </c>
      <c r="G1523" s="836" t="s">
        <v>6126</v>
      </c>
      <c r="H1523" s="836" t="s">
        <v>6127</v>
      </c>
      <c r="I1523" s="850">
        <v>12650</v>
      </c>
      <c r="J1523" s="850">
        <v>2</v>
      </c>
      <c r="K1523" s="851">
        <v>25300</v>
      </c>
    </row>
    <row r="1524" spans="1:11" ht="14.45" customHeight="1" x14ac:dyDescent="0.2">
      <c r="A1524" s="832" t="s">
        <v>604</v>
      </c>
      <c r="B1524" s="833" t="s">
        <v>605</v>
      </c>
      <c r="C1524" s="836" t="s">
        <v>634</v>
      </c>
      <c r="D1524" s="864" t="s">
        <v>635</v>
      </c>
      <c r="E1524" s="836" t="s">
        <v>5052</v>
      </c>
      <c r="F1524" s="864" t="s">
        <v>5053</v>
      </c>
      <c r="G1524" s="836" t="s">
        <v>6128</v>
      </c>
      <c r="H1524" s="836" t="s">
        <v>6129</v>
      </c>
      <c r="I1524" s="850">
        <v>27256.1650390625</v>
      </c>
      <c r="J1524" s="850">
        <v>2</v>
      </c>
      <c r="K1524" s="851">
        <v>54512.330078125</v>
      </c>
    </row>
    <row r="1525" spans="1:11" ht="14.45" customHeight="1" x14ac:dyDescent="0.2">
      <c r="A1525" s="832" t="s">
        <v>604</v>
      </c>
      <c r="B1525" s="833" t="s">
        <v>605</v>
      </c>
      <c r="C1525" s="836" t="s">
        <v>634</v>
      </c>
      <c r="D1525" s="864" t="s">
        <v>635</v>
      </c>
      <c r="E1525" s="836" t="s">
        <v>5052</v>
      </c>
      <c r="F1525" s="864" t="s">
        <v>5053</v>
      </c>
      <c r="G1525" s="836" t="s">
        <v>6130</v>
      </c>
      <c r="H1525" s="836" t="s">
        <v>6131</v>
      </c>
      <c r="I1525" s="850">
        <v>33650.1484375</v>
      </c>
      <c r="J1525" s="850">
        <v>1</v>
      </c>
      <c r="K1525" s="851">
        <v>33650.1484375</v>
      </c>
    </row>
    <row r="1526" spans="1:11" ht="14.45" customHeight="1" x14ac:dyDescent="0.2">
      <c r="A1526" s="832" t="s">
        <v>604</v>
      </c>
      <c r="B1526" s="833" t="s">
        <v>605</v>
      </c>
      <c r="C1526" s="836" t="s">
        <v>634</v>
      </c>
      <c r="D1526" s="864" t="s">
        <v>635</v>
      </c>
      <c r="E1526" s="836" t="s">
        <v>5052</v>
      </c>
      <c r="F1526" s="864" t="s">
        <v>5053</v>
      </c>
      <c r="G1526" s="836" t="s">
        <v>6132</v>
      </c>
      <c r="H1526" s="836" t="s">
        <v>6133</v>
      </c>
      <c r="I1526" s="850">
        <v>33650.1484375</v>
      </c>
      <c r="J1526" s="850">
        <v>3</v>
      </c>
      <c r="K1526" s="851">
        <v>100950.4453125</v>
      </c>
    </row>
    <row r="1527" spans="1:11" ht="14.45" customHeight="1" x14ac:dyDescent="0.2">
      <c r="A1527" s="832" t="s">
        <v>604</v>
      </c>
      <c r="B1527" s="833" t="s">
        <v>605</v>
      </c>
      <c r="C1527" s="836" t="s">
        <v>634</v>
      </c>
      <c r="D1527" s="864" t="s">
        <v>635</v>
      </c>
      <c r="E1527" s="836" t="s">
        <v>5052</v>
      </c>
      <c r="F1527" s="864" t="s">
        <v>5053</v>
      </c>
      <c r="G1527" s="836" t="s">
        <v>6134</v>
      </c>
      <c r="H1527" s="836" t="s">
        <v>6135</v>
      </c>
      <c r="I1527" s="850">
        <v>33650.1484375</v>
      </c>
      <c r="J1527" s="850">
        <v>2</v>
      </c>
      <c r="K1527" s="851">
        <v>67300.296875</v>
      </c>
    </row>
    <row r="1528" spans="1:11" ht="14.45" customHeight="1" x14ac:dyDescent="0.2">
      <c r="A1528" s="832" t="s">
        <v>604</v>
      </c>
      <c r="B1528" s="833" t="s">
        <v>605</v>
      </c>
      <c r="C1528" s="836" t="s">
        <v>634</v>
      </c>
      <c r="D1528" s="864" t="s">
        <v>635</v>
      </c>
      <c r="E1528" s="836" t="s">
        <v>5052</v>
      </c>
      <c r="F1528" s="864" t="s">
        <v>5053</v>
      </c>
      <c r="G1528" s="836" t="s">
        <v>5532</v>
      </c>
      <c r="H1528" s="836" t="s">
        <v>6136</v>
      </c>
      <c r="I1528" s="850">
        <v>33650.1484375</v>
      </c>
      <c r="J1528" s="850">
        <v>1</v>
      </c>
      <c r="K1528" s="851">
        <v>33650.1484375</v>
      </c>
    </row>
    <row r="1529" spans="1:11" ht="14.45" customHeight="1" x14ac:dyDescent="0.2">
      <c r="A1529" s="832" t="s">
        <v>604</v>
      </c>
      <c r="B1529" s="833" t="s">
        <v>605</v>
      </c>
      <c r="C1529" s="836" t="s">
        <v>634</v>
      </c>
      <c r="D1529" s="864" t="s">
        <v>635</v>
      </c>
      <c r="E1529" s="836" t="s">
        <v>5052</v>
      </c>
      <c r="F1529" s="864" t="s">
        <v>5053</v>
      </c>
      <c r="G1529" s="836" t="s">
        <v>6137</v>
      </c>
      <c r="H1529" s="836" t="s">
        <v>6138</v>
      </c>
      <c r="I1529" s="850">
        <v>33650.03125</v>
      </c>
      <c r="J1529" s="850">
        <v>1</v>
      </c>
      <c r="K1529" s="851">
        <v>33650.03125</v>
      </c>
    </row>
    <row r="1530" spans="1:11" ht="14.45" customHeight="1" x14ac:dyDescent="0.2">
      <c r="A1530" s="832" t="s">
        <v>604</v>
      </c>
      <c r="B1530" s="833" t="s">
        <v>605</v>
      </c>
      <c r="C1530" s="836" t="s">
        <v>634</v>
      </c>
      <c r="D1530" s="864" t="s">
        <v>635</v>
      </c>
      <c r="E1530" s="836" t="s">
        <v>5052</v>
      </c>
      <c r="F1530" s="864" t="s">
        <v>5053</v>
      </c>
      <c r="G1530" s="836" t="s">
        <v>6139</v>
      </c>
      <c r="H1530" s="836" t="s">
        <v>6140</v>
      </c>
      <c r="I1530" s="850">
        <v>19999.650390625</v>
      </c>
      <c r="J1530" s="850">
        <v>3</v>
      </c>
      <c r="K1530" s="851">
        <v>59998.951171875</v>
      </c>
    </row>
    <row r="1531" spans="1:11" ht="14.45" customHeight="1" x14ac:dyDescent="0.2">
      <c r="A1531" s="832" t="s">
        <v>604</v>
      </c>
      <c r="B1531" s="833" t="s">
        <v>605</v>
      </c>
      <c r="C1531" s="836" t="s">
        <v>634</v>
      </c>
      <c r="D1531" s="864" t="s">
        <v>635</v>
      </c>
      <c r="E1531" s="836" t="s">
        <v>5052</v>
      </c>
      <c r="F1531" s="864" t="s">
        <v>5053</v>
      </c>
      <c r="G1531" s="836" t="s">
        <v>5596</v>
      </c>
      <c r="H1531" s="836" t="s">
        <v>6141</v>
      </c>
      <c r="I1531" s="850">
        <v>236.41999816894531</v>
      </c>
      <c r="J1531" s="850">
        <v>2</v>
      </c>
      <c r="K1531" s="851">
        <v>472.83999633789063</v>
      </c>
    </row>
    <row r="1532" spans="1:11" ht="14.45" customHeight="1" x14ac:dyDescent="0.2">
      <c r="A1532" s="832" t="s">
        <v>604</v>
      </c>
      <c r="B1532" s="833" t="s">
        <v>605</v>
      </c>
      <c r="C1532" s="836" t="s">
        <v>634</v>
      </c>
      <c r="D1532" s="864" t="s">
        <v>635</v>
      </c>
      <c r="E1532" s="836" t="s">
        <v>5052</v>
      </c>
      <c r="F1532" s="864" t="s">
        <v>5053</v>
      </c>
      <c r="G1532" s="836" t="s">
        <v>5598</v>
      </c>
      <c r="H1532" s="836" t="s">
        <v>6142</v>
      </c>
      <c r="I1532" s="850">
        <v>236.41999816894531</v>
      </c>
      <c r="J1532" s="850">
        <v>2</v>
      </c>
      <c r="K1532" s="851">
        <v>472.83999633789063</v>
      </c>
    </row>
    <row r="1533" spans="1:11" ht="14.45" customHeight="1" x14ac:dyDescent="0.2">
      <c r="A1533" s="832" t="s">
        <v>604</v>
      </c>
      <c r="B1533" s="833" t="s">
        <v>605</v>
      </c>
      <c r="C1533" s="836" t="s">
        <v>634</v>
      </c>
      <c r="D1533" s="864" t="s">
        <v>635</v>
      </c>
      <c r="E1533" s="836" t="s">
        <v>5052</v>
      </c>
      <c r="F1533" s="864" t="s">
        <v>5053</v>
      </c>
      <c r="G1533" s="836" t="s">
        <v>5572</v>
      </c>
      <c r="H1533" s="836" t="s">
        <v>6143</v>
      </c>
      <c r="I1533" s="850">
        <v>8478.1580403645839</v>
      </c>
      <c r="J1533" s="850">
        <v>5</v>
      </c>
      <c r="K1533" s="851">
        <v>50869.4482421875</v>
      </c>
    </row>
    <row r="1534" spans="1:11" ht="14.45" customHeight="1" x14ac:dyDescent="0.2">
      <c r="A1534" s="832" t="s">
        <v>604</v>
      </c>
      <c r="B1534" s="833" t="s">
        <v>605</v>
      </c>
      <c r="C1534" s="836" t="s">
        <v>634</v>
      </c>
      <c r="D1534" s="864" t="s">
        <v>635</v>
      </c>
      <c r="E1534" s="836" t="s">
        <v>5052</v>
      </c>
      <c r="F1534" s="864" t="s">
        <v>5053</v>
      </c>
      <c r="G1534" s="836" t="s">
        <v>5574</v>
      </c>
      <c r="H1534" s="836" t="s">
        <v>6144</v>
      </c>
      <c r="I1534" s="850">
        <v>10173.8896484375</v>
      </c>
      <c r="J1534" s="850">
        <v>2</v>
      </c>
      <c r="K1534" s="851">
        <v>20347.779296875</v>
      </c>
    </row>
    <row r="1535" spans="1:11" ht="14.45" customHeight="1" x14ac:dyDescent="0.2">
      <c r="A1535" s="832" t="s">
        <v>604</v>
      </c>
      <c r="B1535" s="833" t="s">
        <v>605</v>
      </c>
      <c r="C1535" s="836" t="s">
        <v>634</v>
      </c>
      <c r="D1535" s="864" t="s">
        <v>635</v>
      </c>
      <c r="E1535" s="836" t="s">
        <v>5052</v>
      </c>
      <c r="F1535" s="864" t="s">
        <v>5053</v>
      </c>
      <c r="G1535" s="836" t="s">
        <v>5857</v>
      </c>
      <c r="H1535" s="836" t="s">
        <v>6145</v>
      </c>
      <c r="I1535" s="850">
        <v>9775</v>
      </c>
      <c r="J1535" s="850">
        <v>1</v>
      </c>
      <c r="K1535" s="851">
        <v>9775</v>
      </c>
    </row>
    <row r="1536" spans="1:11" ht="14.45" customHeight="1" x14ac:dyDescent="0.2">
      <c r="A1536" s="832" t="s">
        <v>604</v>
      </c>
      <c r="B1536" s="833" t="s">
        <v>605</v>
      </c>
      <c r="C1536" s="836" t="s">
        <v>634</v>
      </c>
      <c r="D1536" s="864" t="s">
        <v>635</v>
      </c>
      <c r="E1536" s="836" t="s">
        <v>5052</v>
      </c>
      <c r="F1536" s="864" t="s">
        <v>5053</v>
      </c>
      <c r="G1536" s="836" t="s">
        <v>5600</v>
      </c>
      <c r="H1536" s="836" t="s">
        <v>6146</v>
      </c>
      <c r="I1536" s="850">
        <v>6015.3846153846152</v>
      </c>
      <c r="J1536" s="850">
        <v>8</v>
      </c>
      <c r="K1536" s="851">
        <v>78200</v>
      </c>
    </row>
    <row r="1537" spans="1:11" ht="14.45" customHeight="1" x14ac:dyDescent="0.2">
      <c r="A1537" s="832" t="s">
        <v>604</v>
      </c>
      <c r="B1537" s="833" t="s">
        <v>605</v>
      </c>
      <c r="C1537" s="836" t="s">
        <v>634</v>
      </c>
      <c r="D1537" s="864" t="s">
        <v>635</v>
      </c>
      <c r="E1537" s="836" t="s">
        <v>5052</v>
      </c>
      <c r="F1537" s="864" t="s">
        <v>5053</v>
      </c>
      <c r="G1537" s="836" t="s">
        <v>6147</v>
      </c>
      <c r="H1537" s="836" t="s">
        <v>6148</v>
      </c>
      <c r="I1537" s="850">
        <v>9775</v>
      </c>
      <c r="J1537" s="850">
        <v>7</v>
      </c>
      <c r="K1537" s="851">
        <v>68425</v>
      </c>
    </row>
    <row r="1538" spans="1:11" ht="14.45" customHeight="1" x14ac:dyDescent="0.2">
      <c r="A1538" s="832" t="s">
        <v>604</v>
      </c>
      <c r="B1538" s="833" t="s">
        <v>605</v>
      </c>
      <c r="C1538" s="836" t="s">
        <v>634</v>
      </c>
      <c r="D1538" s="864" t="s">
        <v>635</v>
      </c>
      <c r="E1538" s="836" t="s">
        <v>5052</v>
      </c>
      <c r="F1538" s="864" t="s">
        <v>5053</v>
      </c>
      <c r="G1538" s="836" t="s">
        <v>5602</v>
      </c>
      <c r="H1538" s="836" t="s">
        <v>6149</v>
      </c>
      <c r="I1538" s="850">
        <v>12650</v>
      </c>
      <c r="J1538" s="850">
        <v>3</v>
      </c>
      <c r="K1538" s="851">
        <v>37950</v>
      </c>
    </row>
    <row r="1539" spans="1:11" ht="14.45" customHeight="1" x14ac:dyDescent="0.2">
      <c r="A1539" s="832" t="s">
        <v>604</v>
      </c>
      <c r="B1539" s="833" t="s">
        <v>605</v>
      </c>
      <c r="C1539" s="836" t="s">
        <v>634</v>
      </c>
      <c r="D1539" s="864" t="s">
        <v>635</v>
      </c>
      <c r="E1539" s="836" t="s">
        <v>5052</v>
      </c>
      <c r="F1539" s="864" t="s">
        <v>5053</v>
      </c>
      <c r="G1539" s="836" t="s">
        <v>5604</v>
      </c>
      <c r="H1539" s="836" t="s">
        <v>6150</v>
      </c>
      <c r="I1539" s="850">
        <v>12650</v>
      </c>
      <c r="J1539" s="850">
        <v>6</v>
      </c>
      <c r="K1539" s="851">
        <v>75900</v>
      </c>
    </row>
    <row r="1540" spans="1:11" ht="14.45" customHeight="1" x14ac:dyDescent="0.2">
      <c r="A1540" s="832" t="s">
        <v>604</v>
      </c>
      <c r="B1540" s="833" t="s">
        <v>605</v>
      </c>
      <c r="C1540" s="836" t="s">
        <v>634</v>
      </c>
      <c r="D1540" s="864" t="s">
        <v>635</v>
      </c>
      <c r="E1540" s="836" t="s">
        <v>5052</v>
      </c>
      <c r="F1540" s="864" t="s">
        <v>5053</v>
      </c>
      <c r="G1540" s="836" t="s">
        <v>5610</v>
      </c>
      <c r="H1540" s="836" t="s">
        <v>6151</v>
      </c>
      <c r="I1540" s="850">
        <v>10476.666666666666</v>
      </c>
      <c r="J1540" s="850">
        <v>12</v>
      </c>
      <c r="K1540" s="851">
        <v>151800</v>
      </c>
    </row>
    <row r="1541" spans="1:11" ht="14.45" customHeight="1" x14ac:dyDescent="0.2">
      <c r="A1541" s="832" t="s">
        <v>604</v>
      </c>
      <c r="B1541" s="833" t="s">
        <v>605</v>
      </c>
      <c r="C1541" s="836" t="s">
        <v>634</v>
      </c>
      <c r="D1541" s="864" t="s">
        <v>635</v>
      </c>
      <c r="E1541" s="836" t="s">
        <v>5052</v>
      </c>
      <c r="F1541" s="864" t="s">
        <v>5053</v>
      </c>
      <c r="G1541" s="836" t="s">
        <v>5614</v>
      </c>
      <c r="H1541" s="836" t="s">
        <v>6152</v>
      </c>
      <c r="I1541" s="850">
        <v>12650</v>
      </c>
      <c r="J1541" s="850">
        <v>1</v>
      </c>
      <c r="K1541" s="851">
        <v>12650</v>
      </c>
    </row>
    <row r="1542" spans="1:11" ht="14.45" customHeight="1" x14ac:dyDescent="0.2">
      <c r="A1542" s="832" t="s">
        <v>604</v>
      </c>
      <c r="B1542" s="833" t="s">
        <v>605</v>
      </c>
      <c r="C1542" s="836" t="s">
        <v>634</v>
      </c>
      <c r="D1542" s="864" t="s">
        <v>635</v>
      </c>
      <c r="E1542" s="836" t="s">
        <v>5052</v>
      </c>
      <c r="F1542" s="864" t="s">
        <v>5053</v>
      </c>
      <c r="G1542" s="836" t="s">
        <v>5608</v>
      </c>
      <c r="H1542" s="836" t="s">
        <v>6153</v>
      </c>
      <c r="I1542" s="850">
        <v>11737.5</v>
      </c>
      <c r="J1542" s="850">
        <v>14</v>
      </c>
      <c r="K1542" s="851">
        <v>187800</v>
      </c>
    </row>
    <row r="1543" spans="1:11" ht="14.45" customHeight="1" x14ac:dyDescent="0.2">
      <c r="A1543" s="832" t="s">
        <v>604</v>
      </c>
      <c r="B1543" s="833" t="s">
        <v>605</v>
      </c>
      <c r="C1543" s="836" t="s">
        <v>634</v>
      </c>
      <c r="D1543" s="864" t="s">
        <v>635</v>
      </c>
      <c r="E1543" s="836" t="s">
        <v>5052</v>
      </c>
      <c r="F1543" s="864" t="s">
        <v>5053</v>
      </c>
      <c r="G1543" s="836" t="s">
        <v>6154</v>
      </c>
      <c r="H1543" s="836" t="s">
        <v>6155</v>
      </c>
      <c r="I1543" s="850">
        <v>10350</v>
      </c>
      <c r="J1543" s="850">
        <v>1</v>
      </c>
      <c r="K1543" s="851">
        <v>10350</v>
      </c>
    </row>
    <row r="1544" spans="1:11" ht="14.45" customHeight="1" x14ac:dyDescent="0.2">
      <c r="A1544" s="832" t="s">
        <v>604</v>
      </c>
      <c r="B1544" s="833" t="s">
        <v>605</v>
      </c>
      <c r="C1544" s="836" t="s">
        <v>634</v>
      </c>
      <c r="D1544" s="864" t="s">
        <v>635</v>
      </c>
      <c r="E1544" s="836" t="s">
        <v>5052</v>
      </c>
      <c r="F1544" s="864" t="s">
        <v>5053</v>
      </c>
      <c r="G1544" s="836" t="s">
        <v>5627</v>
      </c>
      <c r="H1544" s="836" t="s">
        <v>6156</v>
      </c>
      <c r="I1544" s="850">
        <v>6900</v>
      </c>
      <c r="J1544" s="850">
        <v>2</v>
      </c>
      <c r="K1544" s="851">
        <v>13800</v>
      </c>
    </row>
    <row r="1545" spans="1:11" ht="14.45" customHeight="1" x14ac:dyDescent="0.2">
      <c r="A1545" s="832" t="s">
        <v>604</v>
      </c>
      <c r="B1545" s="833" t="s">
        <v>605</v>
      </c>
      <c r="C1545" s="836" t="s">
        <v>634</v>
      </c>
      <c r="D1545" s="864" t="s">
        <v>635</v>
      </c>
      <c r="E1545" s="836" t="s">
        <v>5052</v>
      </c>
      <c r="F1545" s="864" t="s">
        <v>5053</v>
      </c>
      <c r="G1545" s="836" t="s">
        <v>5629</v>
      </c>
      <c r="H1545" s="836" t="s">
        <v>6157</v>
      </c>
      <c r="I1545" s="850">
        <v>6900</v>
      </c>
      <c r="J1545" s="850">
        <v>4</v>
      </c>
      <c r="K1545" s="851">
        <v>27600</v>
      </c>
    </row>
    <row r="1546" spans="1:11" ht="14.45" customHeight="1" x14ac:dyDescent="0.2">
      <c r="A1546" s="832" t="s">
        <v>604</v>
      </c>
      <c r="B1546" s="833" t="s">
        <v>605</v>
      </c>
      <c r="C1546" s="836" t="s">
        <v>634</v>
      </c>
      <c r="D1546" s="864" t="s">
        <v>635</v>
      </c>
      <c r="E1546" s="836" t="s">
        <v>5052</v>
      </c>
      <c r="F1546" s="864" t="s">
        <v>5053</v>
      </c>
      <c r="G1546" s="836" t="s">
        <v>5631</v>
      </c>
      <c r="H1546" s="836" t="s">
        <v>6158</v>
      </c>
      <c r="I1546" s="850">
        <v>6900</v>
      </c>
      <c r="J1546" s="850">
        <v>1</v>
      </c>
      <c r="K1546" s="851">
        <v>6900</v>
      </c>
    </row>
    <row r="1547" spans="1:11" ht="14.45" customHeight="1" x14ac:dyDescent="0.2">
      <c r="A1547" s="832" t="s">
        <v>604</v>
      </c>
      <c r="B1547" s="833" t="s">
        <v>605</v>
      </c>
      <c r="C1547" s="836" t="s">
        <v>634</v>
      </c>
      <c r="D1547" s="864" t="s">
        <v>635</v>
      </c>
      <c r="E1547" s="836" t="s">
        <v>5052</v>
      </c>
      <c r="F1547" s="864" t="s">
        <v>5053</v>
      </c>
      <c r="G1547" s="836" t="s">
        <v>5633</v>
      </c>
      <c r="H1547" s="836" t="s">
        <v>6159</v>
      </c>
      <c r="I1547" s="850">
        <v>6900</v>
      </c>
      <c r="J1547" s="850">
        <v>3</v>
      </c>
      <c r="K1547" s="851">
        <v>20700</v>
      </c>
    </row>
    <row r="1548" spans="1:11" ht="14.45" customHeight="1" x14ac:dyDescent="0.2">
      <c r="A1548" s="832" t="s">
        <v>604</v>
      </c>
      <c r="B1548" s="833" t="s">
        <v>605</v>
      </c>
      <c r="C1548" s="836" t="s">
        <v>634</v>
      </c>
      <c r="D1548" s="864" t="s">
        <v>635</v>
      </c>
      <c r="E1548" s="836" t="s">
        <v>5052</v>
      </c>
      <c r="F1548" s="864" t="s">
        <v>5053</v>
      </c>
      <c r="G1548" s="836" t="s">
        <v>5635</v>
      </c>
      <c r="H1548" s="836" t="s">
        <v>6160</v>
      </c>
      <c r="I1548" s="850">
        <v>6900</v>
      </c>
      <c r="J1548" s="850">
        <v>2</v>
      </c>
      <c r="K1548" s="851">
        <v>13800</v>
      </c>
    </row>
    <row r="1549" spans="1:11" ht="14.45" customHeight="1" x14ac:dyDescent="0.2">
      <c r="A1549" s="832" t="s">
        <v>604</v>
      </c>
      <c r="B1549" s="833" t="s">
        <v>605</v>
      </c>
      <c r="C1549" s="836" t="s">
        <v>634</v>
      </c>
      <c r="D1549" s="864" t="s">
        <v>635</v>
      </c>
      <c r="E1549" s="836" t="s">
        <v>5052</v>
      </c>
      <c r="F1549" s="864" t="s">
        <v>5053</v>
      </c>
      <c r="G1549" s="836" t="s">
        <v>5639</v>
      </c>
      <c r="H1549" s="836" t="s">
        <v>6161</v>
      </c>
      <c r="I1549" s="850">
        <v>5366.666666666667</v>
      </c>
      <c r="J1549" s="850">
        <v>7</v>
      </c>
      <c r="K1549" s="851">
        <v>48300</v>
      </c>
    </row>
    <row r="1550" spans="1:11" ht="14.45" customHeight="1" x14ac:dyDescent="0.2">
      <c r="A1550" s="832" t="s">
        <v>604</v>
      </c>
      <c r="B1550" s="833" t="s">
        <v>605</v>
      </c>
      <c r="C1550" s="836" t="s">
        <v>634</v>
      </c>
      <c r="D1550" s="864" t="s">
        <v>635</v>
      </c>
      <c r="E1550" s="836" t="s">
        <v>5052</v>
      </c>
      <c r="F1550" s="864" t="s">
        <v>5053</v>
      </c>
      <c r="G1550" s="836" t="s">
        <v>5641</v>
      </c>
      <c r="H1550" s="836" t="s">
        <v>6162</v>
      </c>
      <c r="I1550" s="850">
        <v>6900</v>
      </c>
      <c r="J1550" s="850">
        <v>3</v>
      </c>
      <c r="K1550" s="851">
        <v>20700</v>
      </c>
    </row>
    <row r="1551" spans="1:11" ht="14.45" customHeight="1" x14ac:dyDescent="0.2">
      <c r="A1551" s="832" t="s">
        <v>604</v>
      </c>
      <c r="B1551" s="833" t="s">
        <v>605</v>
      </c>
      <c r="C1551" s="836" t="s">
        <v>634</v>
      </c>
      <c r="D1551" s="864" t="s">
        <v>635</v>
      </c>
      <c r="E1551" s="836" t="s">
        <v>5052</v>
      </c>
      <c r="F1551" s="864" t="s">
        <v>5053</v>
      </c>
      <c r="G1551" s="836" t="s">
        <v>6163</v>
      </c>
      <c r="H1551" s="836" t="s">
        <v>6164</v>
      </c>
      <c r="I1551" s="850">
        <v>6900</v>
      </c>
      <c r="J1551" s="850">
        <v>4</v>
      </c>
      <c r="K1551" s="851">
        <v>27600</v>
      </c>
    </row>
    <row r="1552" spans="1:11" ht="14.45" customHeight="1" x14ac:dyDescent="0.2">
      <c r="A1552" s="832" t="s">
        <v>604</v>
      </c>
      <c r="B1552" s="833" t="s">
        <v>605</v>
      </c>
      <c r="C1552" s="836" t="s">
        <v>634</v>
      </c>
      <c r="D1552" s="864" t="s">
        <v>635</v>
      </c>
      <c r="E1552" s="836" t="s">
        <v>5052</v>
      </c>
      <c r="F1552" s="864" t="s">
        <v>5053</v>
      </c>
      <c r="G1552" s="836" t="s">
        <v>5643</v>
      </c>
      <c r="H1552" s="836" t="s">
        <v>6165</v>
      </c>
      <c r="I1552" s="850">
        <v>6900</v>
      </c>
      <c r="J1552" s="850">
        <v>3</v>
      </c>
      <c r="K1552" s="851">
        <v>20700</v>
      </c>
    </row>
    <row r="1553" spans="1:11" ht="14.45" customHeight="1" x14ac:dyDescent="0.2">
      <c r="A1553" s="832" t="s">
        <v>604</v>
      </c>
      <c r="B1553" s="833" t="s">
        <v>605</v>
      </c>
      <c r="C1553" s="836" t="s">
        <v>634</v>
      </c>
      <c r="D1553" s="864" t="s">
        <v>635</v>
      </c>
      <c r="E1553" s="836" t="s">
        <v>5052</v>
      </c>
      <c r="F1553" s="864" t="s">
        <v>5053</v>
      </c>
      <c r="G1553" s="836" t="s">
        <v>5645</v>
      </c>
      <c r="H1553" s="836" t="s">
        <v>6166</v>
      </c>
      <c r="I1553" s="850">
        <v>4140</v>
      </c>
      <c r="J1553" s="850">
        <v>6</v>
      </c>
      <c r="K1553" s="851">
        <v>41400</v>
      </c>
    </row>
    <row r="1554" spans="1:11" ht="14.45" customHeight="1" x14ac:dyDescent="0.2">
      <c r="A1554" s="832" t="s">
        <v>604</v>
      </c>
      <c r="B1554" s="833" t="s">
        <v>605</v>
      </c>
      <c r="C1554" s="836" t="s">
        <v>634</v>
      </c>
      <c r="D1554" s="864" t="s">
        <v>635</v>
      </c>
      <c r="E1554" s="836" t="s">
        <v>5052</v>
      </c>
      <c r="F1554" s="864" t="s">
        <v>5053</v>
      </c>
      <c r="G1554" s="836" t="s">
        <v>5647</v>
      </c>
      <c r="H1554" s="836" t="s">
        <v>6167</v>
      </c>
      <c r="I1554" s="850">
        <v>6900</v>
      </c>
      <c r="J1554" s="850">
        <v>2</v>
      </c>
      <c r="K1554" s="851">
        <v>13800</v>
      </c>
    </row>
    <row r="1555" spans="1:11" ht="14.45" customHeight="1" x14ac:dyDescent="0.2">
      <c r="A1555" s="832" t="s">
        <v>604</v>
      </c>
      <c r="B1555" s="833" t="s">
        <v>605</v>
      </c>
      <c r="C1555" s="836" t="s">
        <v>634</v>
      </c>
      <c r="D1555" s="864" t="s">
        <v>635</v>
      </c>
      <c r="E1555" s="836" t="s">
        <v>5052</v>
      </c>
      <c r="F1555" s="864" t="s">
        <v>5053</v>
      </c>
      <c r="G1555" s="836" t="s">
        <v>5649</v>
      </c>
      <c r="H1555" s="836" t="s">
        <v>6168</v>
      </c>
      <c r="I1555" s="850">
        <v>6900</v>
      </c>
      <c r="J1555" s="850">
        <v>2</v>
      </c>
      <c r="K1555" s="851">
        <v>13800</v>
      </c>
    </row>
    <row r="1556" spans="1:11" ht="14.45" customHeight="1" x14ac:dyDescent="0.2">
      <c r="A1556" s="832" t="s">
        <v>604</v>
      </c>
      <c r="B1556" s="833" t="s">
        <v>605</v>
      </c>
      <c r="C1556" s="836" t="s">
        <v>634</v>
      </c>
      <c r="D1556" s="864" t="s">
        <v>635</v>
      </c>
      <c r="E1556" s="836" t="s">
        <v>5052</v>
      </c>
      <c r="F1556" s="864" t="s">
        <v>5053</v>
      </c>
      <c r="G1556" s="836" t="s">
        <v>6169</v>
      </c>
      <c r="H1556" s="836" t="s">
        <v>6170</v>
      </c>
      <c r="I1556" s="850">
        <v>6900</v>
      </c>
      <c r="J1556" s="850">
        <v>1</v>
      </c>
      <c r="K1556" s="851">
        <v>6900</v>
      </c>
    </row>
    <row r="1557" spans="1:11" ht="14.45" customHeight="1" x14ac:dyDescent="0.2">
      <c r="A1557" s="832" t="s">
        <v>604</v>
      </c>
      <c r="B1557" s="833" t="s">
        <v>605</v>
      </c>
      <c r="C1557" s="836" t="s">
        <v>634</v>
      </c>
      <c r="D1557" s="864" t="s">
        <v>635</v>
      </c>
      <c r="E1557" s="836" t="s">
        <v>5052</v>
      </c>
      <c r="F1557" s="864" t="s">
        <v>5053</v>
      </c>
      <c r="G1557" s="836" t="s">
        <v>6171</v>
      </c>
      <c r="H1557" s="836" t="s">
        <v>6172</v>
      </c>
      <c r="I1557" s="850">
        <v>9775</v>
      </c>
      <c r="J1557" s="850">
        <v>1</v>
      </c>
      <c r="K1557" s="851">
        <v>9775</v>
      </c>
    </row>
    <row r="1558" spans="1:11" ht="14.45" customHeight="1" x14ac:dyDescent="0.2">
      <c r="A1558" s="832" t="s">
        <v>604</v>
      </c>
      <c r="B1558" s="833" t="s">
        <v>605</v>
      </c>
      <c r="C1558" s="836" t="s">
        <v>634</v>
      </c>
      <c r="D1558" s="864" t="s">
        <v>635</v>
      </c>
      <c r="E1558" s="836" t="s">
        <v>5052</v>
      </c>
      <c r="F1558" s="864" t="s">
        <v>5053</v>
      </c>
      <c r="G1558" s="836" t="s">
        <v>5621</v>
      </c>
      <c r="H1558" s="836" t="s">
        <v>6173</v>
      </c>
      <c r="I1558" s="850">
        <v>6450</v>
      </c>
      <c r="J1558" s="850">
        <v>4</v>
      </c>
      <c r="K1558" s="851">
        <v>41400</v>
      </c>
    </row>
    <row r="1559" spans="1:11" ht="14.45" customHeight="1" x14ac:dyDescent="0.2">
      <c r="A1559" s="832" t="s">
        <v>604</v>
      </c>
      <c r="B1559" s="833" t="s">
        <v>605</v>
      </c>
      <c r="C1559" s="836" t="s">
        <v>634</v>
      </c>
      <c r="D1559" s="864" t="s">
        <v>635</v>
      </c>
      <c r="E1559" s="836" t="s">
        <v>5052</v>
      </c>
      <c r="F1559" s="864" t="s">
        <v>5053</v>
      </c>
      <c r="G1559" s="836" t="s">
        <v>6174</v>
      </c>
      <c r="H1559" s="836" t="s">
        <v>6175</v>
      </c>
      <c r="I1559" s="850">
        <v>10762.5</v>
      </c>
      <c r="J1559" s="850">
        <v>4</v>
      </c>
      <c r="K1559" s="851">
        <v>43050</v>
      </c>
    </row>
    <row r="1560" spans="1:11" ht="14.45" customHeight="1" x14ac:dyDescent="0.2">
      <c r="A1560" s="832" t="s">
        <v>604</v>
      </c>
      <c r="B1560" s="833" t="s">
        <v>605</v>
      </c>
      <c r="C1560" s="836" t="s">
        <v>634</v>
      </c>
      <c r="D1560" s="864" t="s">
        <v>635</v>
      </c>
      <c r="E1560" s="836" t="s">
        <v>5052</v>
      </c>
      <c r="F1560" s="864" t="s">
        <v>5053</v>
      </c>
      <c r="G1560" s="836" t="s">
        <v>5637</v>
      </c>
      <c r="H1560" s="836" t="s">
        <v>6176</v>
      </c>
      <c r="I1560" s="850">
        <v>5175</v>
      </c>
      <c r="J1560" s="850">
        <v>6</v>
      </c>
      <c r="K1560" s="851">
        <v>41400</v>
      </c>
    </row>
    <row r="1561" spans="1:11" ht="14.45" customHeight="1" x14ac:dyDescent="0.2">
      <c r="A1561" s="832" t="s">
        <v>604</v>
      </c>
      <c r="B1561" s="833" t="s">
        <v>605</v>
      </c>
      <c r="C1561" s="836" t="s">
        <v>634</v>
      </c>
      <c r="D1561" s="864" t="s">
        <v>635</v>
      </c>
      <c r="E1561" s="836" t="s">
        <v>5052</v>
      </c>
      <c r="F1561" s="864" t="s">
        <v>5053</v>
      </c>
      <c r="G1561" s="836" t="s">
        <v>6177</v>
      </c>
      <c r="H1561" s="836" t="s">
        <v>6178</v>
      </c>
      <c r="I1561" s="850">
        <v>33350</v>
      </c>
      <c r="J1561" s="850">
        <v>1</v>
      </c>
      <c r="K1561" s="851">
        <v>33350</v>
      </c>
    </row>
    <row r="1562" spans="1:11" ht="14.45" customHeight="1" x14ac:dyDescent="0.2">
      <c r="A1562" s="832" t="s">
        <v>604</v>
      </c>
      <c r="B1562" s="833" t="s">
        <v>605</v>
      </c>
      <c r="C1562" s="836" t="s">
        <v>634</v>
      </c>
      <c r="D1562" s="864" t="s">
        <v>635</v>
      </c>
      <c r="E1562" s="836" t="s">
        <v>5052</v>
      </c>
      <c r="F1562" s="864" t="s">
        <v>5053</v>
      </c>
      <c r="G1562" s="836" t="s">
        <v>5776</v>
      </c>
      <c r="H1562" s="836" t="s">
        <v>6179</v>
      </c>
      <c r="I1562" s="850">
        <v>11116.666666666666</v>
      </c>
      <c r="J1562" s="850">
        <v>1</v>
      </c>
      <c r="K1562" s="851">
        <v>33350</v>
      </c>
    </row>
    <row r="1563" spans="1:11" ht="14.45" customHeight="1" x14ac:dyDescent="0.2">
      <c r="A1563" s="832" t="s">
        <v>604</v>
      </c>
      <c r="B1563" s="833" t="s">
        <v>605</v>
      </c>
      <c r="C1563" s="836" t="s">
        <v>634</v>
      </c>
      <c r="D1563" s="864" t="s">
        <v>635</v>
      </c>
      <c r="E1563" s="836" t="s">
        <v>5052</v>
      </c>
      <c r="F1563" s="864" t="s">
        <v>5053</v>
      </c>
      <c r="G1563" s="836" t="s">
        <v>6180</v>
      </c>
      <c r="H1563" s="836" t="s">
        <v>6181</v>
      </c>
      <c r="I1563" s="850">
        <v>38452.76953125</v>
      </c>
      <c r="J1563" s="850">
        <v>2</v>
      </c>
      <c r="K1563" s="851">
        <v>76905.5390625</v>
      </c>
    </row>
    <row r="1564" spans="1:11" ht="14.45" customHeight="1" x14ac:dyDescent="0.2">
      <c r="A1564" s="832" t="s">
        <v>604</v>
      </c>
      <c r="B1564" s="833" t="s">
        <v>605</v>
      </c>
      <c r="C1564" s="836" t="s">
        <v>634</v>
      </c>
      <c r="D1564" s="864" t="s">
        <v>635</v>
      </c>
      <c r="E1564" s="836" t="s">
        <v>5052</v>
      </c>
      <c r="F1564" s="864" t="s">
        <v>5053</v>
      </c>
      <c r="G1564" s="836" t="s">
        <v>6182</v>
      </c>
      <c r="H1564" s="836" t="s">
        <v>6183</v>
      </c>
      <c r="I1564" s="850">
        <v>33350</v>
      </c>
      <c r="J1564" s="850">
        <v>1</v>
      </c>
      <c r="K1564" s="851">
        <v>33350</v>
      </c>
    </row>
    <row r="1565" spans="1:11" ht="14.45" customHeight="1" x14ac:dyDescent="0.2">
      <c r="A1565" s="832" t="s">
        <v>604</v>
      </c>
      <c r="B1565" s="833" t="s">
        <v>605</v>
      </c>
      <c r="C1565" s="836" t="s">
        <v>634</v>
      </c>
      <c r="D1565" s="864" t="s">
        <v>635</v>
      </c>
      <c r="E1565" s="836" t="s">
        <v>5052</v>
      </c>
      <c r="F1565" s="864" t="s">
        <v>5053</v>
      </c>
      <c r="G1565" s="836" t="s">
        <v>6184</v>
      </c>
      <c r="H1565" s="836" t="s">
        <v>6185</v>
      </c>
      <c r="I1565" s="850">
        <v>16100</v>
      </c>
      <c r="J1565" s="850">
        <v>1</v>
      </c>
      <c r="K1565" s="851">
        <v>16100</v>
      </c>
    </row>
    <row r="1566" spans="1:11" ht="14.45" customHeight="1" x14ac:dyDescent="0.2">
      <c r="A1566" s="832" t="s">
        <v>604</v>
      </c>
      <c r="B1566" s="833" t="s">
        <v>605</v>
      </c>
      <c r="C1566" s="836" t="s">
        <v>634</v>
      </c>
      <c r="D1566" s="864" t="s">
        <v>635</v>
      </c>
      <c r="E1566" s="836" t="s">
        <v>5052</v>
      </c>
      <c r="F1566" s="864" t="s">
        <v>5053</v>
      </c>
      <c r="G1566" s="836" t="s">
        <v>5728</v>
      </c>
      <c r="H1566" s="836" t="s">
        <v>6186</v>
      </c>
      <c r="I1566" s="850">
        <v>19880.14453125</v>
      </c>
      <c r="J1566" s="850">
        <v>2</v>
      </c>
      <c r="K1566" s="851">
        <v>39760.2890625</v>
      </c>
    </row>
    <row r="1567" spans="1:11" ht="14.45" customHeight="1" x14ac:dyDescent="0.2">
      <c r="A1567" s="832" t="s">
        <v>604</v>
      </c>
      <c r="B1567" s="833" t="s">
        <v>605</v>
      </c>
      <c r="C1567" s="836" t="s">
        <v>634</v>
      </c>
      <c r="D1567" s="864" t="s">
        <v>635</v>
      </c>
      <c r="E1567" s="836" t="s">
        <v>5052</v>
      </c>
      <c r="F1567" s="864" t="s">
        <v>5053</v>
      </c>
      <c r="G1567" s="836" t="s">
        <v>6187</v>
      </c>
      <c r="H1567" s="836" t="s">
        <v>6188</v>
      </c>
      <c r="I1567" s="850">
        <v>16100</v>
      </c>
      <c r="J1567" s="850">
        <v>1</v>
      </c>
      <c r="K1567" s="851">
        <v>16100</v>
      </c>
    </row>
    <row r="1568" spans="1:11" ht="14.45" customHeight="1" x14ac:dyDescent="0.2">
      <c r="A1568" s="832" t="s">
        <v>604</v>
      </c>
      <c r="B1568" s="833" t="s">
        <v>605</v>
      </c>
      <c r="C1568" s="836" t="s">
        <v>634</v>
      </c>
      <c r="D1568" s="864" t="s">
        <v>635</v>
      </c>
      <c r="E1568" s="836" t="s">
        <v>5052</v>
      </c>
      <c r="F1568" s="864" t="s">
        <v>5053</v>
      </c>
      <c r="G1568" s="836" t="s">
        <v>6189</v>
      </c>
      <c r="H1568" s="836" t="s">
        <v>6190</v>
      </c>
      <c r="I1568" s="850">
        <v>2843.5</v>
      </c>
      <c r="J1568" s="850">
        <v>1</v>
      </c>
      <c r="K1568" s="851">
        <v>2843.5</v>
      </c>
    </row>
    <row r="1569" spans="1:11" ht="14.45" customHeight="1" x14ac:dyDescent="0.2">
      <c r="A1569" s="832" t="s">
        <v>604</v>
      </c>
      <c r="B1569" s="833" t="s">
        <v>605</v>
      </c>
      <c r="C1569" s="836" t="s">
        <v>634</v>
      </c>
      <c r="D1569" s="864" t="s">
        <v>635</v>
      </c>
      <c r="E1569" s="836" t="s">
        <v>5052</v>
      </c>
      <c r="F1569" s="864" t="s">
        <v>5053</v>
      </c>
      <c r="G1569" s="836" t="s">
        <v>5731</v>
      </c>
      <c r="H1569" s="836" t="s">
        <v>6191</v>
      </c>
      <c r="I1569" s="850">
        <v>2843.5</v>
      </c>
      <c r="J1569" s="850">
        <v>2</v>
      </c>
      <c r="K1569" s="851">
        <v>5687</v>
      </c>
    </row>
    <row r="1570" spans="1:11" ht="14.45" customHeight="1" x14ac:dyDescent="0.2">
      <c r="A1570" s="832" t="s">
        <v>604</v>
      </c>
      <c r="B1570" s="833" t="s">
        <v>605</v>
      </c>
      <c r="C1570" s="836" t="s">
        <v>634</v>
      </c>
      <c r="D1570" s="864" t="s">
        <v>635</v>
      </c>
      <c r="E1570" s="836" t="s">
        <v>5052</v>
      </c>
      <c r="F1570" s="864" t="s">
        <v>5053</v>
      </c>
      <c r="G1570" s="836" t="s">
        <v>5564</v>
      </c>
      <c r="H1570" s="836" t="s">
        <v>6192</v>
      </c>
      <c r="I1570" s="850">
        <v>2999.3533528645835</v>
      </c>
      <c r="J1570" s="850">
        <v>3</v>
      </c>
      <c r="K1570" s="851">
        <v>13800</v>
      </c>
    </row>
    <row r="1571" spans="1:11" ht="14.45" customHeight="1" x14ac:dyDescent="0.2">
      <c r="A1571" s="832" t="s">
        <v>604</v>
      </c>
      <c r="B1571" s="833" t="s">
        <v>605</v>
      </c>
      <c r="C1571" s="836" t="s">
        <v>634</v>
      </c>
      <c r="D1571" s="864" t="s">
        <v>635</v>
      </c>
      <c r="E1571" s="836" t="s">
        <v>5052</v>
      </c>
      <c r="F1571" s="864" t="s">
        <v>5053</v>
      </c>
      <c r="G1571" s="836" t="s">
        <v>6193</v>
      </c>
      <c r="H1571" s="836" t="s">
        <v>6194</v>
      </c>
      <c r="I1571" s="850">
        <v>9660</v>
      </c>
      <c r="J1571" s="850">
        <v>1</v>
      </c>
      <c r="K1571" s="851">
        <v>9660</v>
      </c>
    </row>
    <row r="1572" spans="1:11" ht="14.45" customHeight="1" x14ac:dyDescent="0.2">
      <c r="A1572" s="832" t="s">
        <v>604</v>
      </c>
      <c r="B1572" s="833" t="s">
        <v>605</v>
      </c>
      <c r="C1572" s="836" t="s">
        <v>634</v>
      </c>
      <c r="D1572" s="864" t="s">
        <v>635</v>
      </c>
      <c r="E1572" s="836" t="s">
        <v>5052</v>
      </c>
      <c r="F1572" s="864" t="s">
        <v>5053</v>
      </c>
      <c r="G1572" s="836" t="s">
        <v>6195</v>
      </c>
      <c r="H1572" s="836" t="s">
        <v>6196</v>
      </c>
      <c r="I1572" s="850">
        <v>9660</v>
      </c>
      <c r="J1572" s="850">
        <v>2</v>
      </c>
      <c r="K1572" s="851">
        <v>19320</v>
      </c>
    </row>
    <row r="1573" spans="1:11" ht="14.45" customHeight="1" x14ac:dyDescent="0.2">
      <c r="A1573" s="832" t="s">
        <v>604</v>
      </c>
      <c r="B1573" s="833" t="s">
        <v>605</v>
      </c>
      <c r="C1573" s="836" t="s">
        <v>634</v>
      </c>
      <c r="D1573" s="864" t="s">
        <v>635</v>
      </c>
      <c r="E1573" s="836" t="s">
        <v>5052</v>
      </c>
      <c r="F1573" s="864" t="s">
        <v>5053</v>
      </c>
      <c r="G1573" s="836" t="s">
        <v>5733</v>
      </c>
      <c r="H1573" s="836" t="s">
        <v>6197</v>
      </c>
      <c r="I1573" s="850">
        <v>9660</v>
      </c>
      <c r="J1573" s="850">
        <v>2</v>
      </c>
      <c r="K1573" s="851">
        <v>19320</v>
      </c>
    </row>
    <row r="1574" spans="1:11" ht="14.45" customHeight="1" x14ac:dyDescent="0.2">
      <c r="A1574" s="832" t="s">
        <v>604</v>
      </c>
      <c r="B1574" s="833" t="s">
        <v>605</v>
      </c>
      <c r="C1574" s="836" t="s">
        <v>634</v>
      </c>
      <c r="D1574" s="864" t="s">
        <v>635</v>
      </c>
      <c r="E1574" s="836" t="s">
        <v>5052</v>
      </c>
      <c r="F1574" s="864" t="s">
        <v>5053</v>
      </c>
      <c r="G1574" s="836" t="s">
        <v>6198</v>
      </c>
      <c r="H1574" s="836" t="s">
        <v>6199</v>
      </c>
      <c r="I1574" s="850">
        <v>9660</v>
      </c>
      <c r="J1574" s="850">
        <v>1</v>
      </c>
      <c r="K1574" s="851">
        <v>9660</v>
      </c>
    </row>
    <row r="1575" spans="1:11" ht="14.45" customHeight="1" x14ac:dyDescent="0.2">
      <c r="A1575" s="832" t="s">
        <v>604</v>
      </c>
      <c r="B1575" s="833" t="s">
        <v>605</v>
      </c>
      <c r="C1575" s="836" t="s">
        <v>634</v>
      </c>
      <c r="D1575" s="864" t="s">
        <v>635</v>
      </c>
      <c r="E1575" s="836" t="s">
        <v>5052</v>
      </c>
      <c r="F1575" s="864" t="s">
        <v>5053</v>
      </c>
      <c r="G1575" s="836" t="s">
        <v>5861</v>
      </c>
      <c r="H1575" s="836" t="s">
        <v>6200</v>
      </c>
      <c r="I1575" s="850">
        <v>10581.25</v>
      </c>
      <c r="J1575" s="850">
        <v>4</v>
      </c>
      <c r="K1575" s="851">
        <v>42325</v>
      </c>
    </row>
    <row r="1576" spans="1:11" ht="14.45" customHeight="1" x14ac:dyDescent="0.2">
      <c r="A1576" s="832" t="s">
        <v>604</v>
      </c>
      <c r="B1576" s="833" t="s">
        <v>605</v>
      </c>
      <c r="C1576" s="836" t="s">
        <v>634</v>
      </c>
      <c r="D1576" s="864" t="s">
        <v>635</v>
      </c>
      <c r="E1576" s="836" t="s">
        <v>5052</v>
      </c>
      <c r="F1576" s="864" t="s">
        <v>5053</v>
      </c>
      <c r="G1576" s="836" t="s">
        <v>5735</v>
      </c>
      <c r="H1576" s="836" t="s">
        <v>6201</v>
      </c>
      <c r="I1576" s="850">
        <v>11270</v>
      </c>
      <c r="J1576" s="850">
        <v>2</v>
      </c>
      <c r="K1576" s="851">
        <v>22540</v>
      </c>
    </row>
    <row r="1577" spans="1:11" ht="14.45" customHeight="1" x14ac:dyDescent="0.2">
      <c r="A1577" s="832" t="s">
        <v>604</v>
      </c>
      <c r="B1577" s="833" t="s">
        <v>605</v>
      </c>
      <c r="C1577" s="836" t="s">
        <v>634</v>
      </c>
      <c r="D1577" s="864" t="s">
        <v>635</v>
      </c>
      <c r="E1577" s="836" t="s">
        <v>5052</v>
      </c>
      <c r="F1577" s="864" t="s">
        <v>5053</v>
      </c>
      <c r="G1577" s="836" t="s">
        <v>5747</v>
      </c>
      <c r="H1577" s="836" t="s">
        <v>6202</v>
      </c>
      <c r="I1577" s="850">
        <v>12558</v>
      </c>
      <c r="J1577" s="850">
        <v>1</v>
      </c>
      <c r="K1577" s="851">
        <v>12558</v>
      </c>
    </row>
    <row r="1578" spans="1:11" ht="14.45" customHeight="1" x14ac:dyDescent="0.2">
      <c r="A1578" s="832" t="s">
        <v>604</v>
      </c>
      <c r="B1578" s="833" t="s">
        <v>605</v>
      </c>
      <c r="C1578" s="836" t="s">
        <v>634</v>
      </c>
      <c r="D1578" s="864" t="s">
        <v>635</v>
      </c>
      <c r="E1578" s="836" t="s">
        <v>5052</v>
      </c>
      <c r="F1578" s="864" t="s">
        <v>5053</v>
      </c>
      <c r="G1578" s="836" t="s">
        <v>5749</v>
      </c>
      <c r="H1578" s="836" t="s">
        <v>6203</v>
      </c>
      <c r="I1578" s="850">
        <v>12558</v>
      </c>
      <c r="J1578" s="850">
        <v>2</v>
      </c>
      <c r="K1578" s="851">
        <v>25116</v>
      </c>
    </row>
    <row r="1579" spans="1:11" ht="14.45" customHeight="1" x14ac:dyDescent="0.2">
      <c r="A1579" s="832" t="s">
        <v>604</v>
      </c>
      <c r="B1579" s="833" t="s">
        <v>605</v>
      </c>
      <c r="C1579" s="836" t="s">
        <v>634</v>
      </c>
      <c r="D1579" s="864" t="s">
        <v>635</v>
      </c>
      <c r="E1579" s="836" t="s">
        <v>5052</v>
      </c>
      <c r="F1579" s="864" t="s">
        <v>5053</v>
      </c>
      <c r="G1579" s="836" t="s">
        <v>5786</v>
      </c>
      <c r="H1579" s="836" t="s">
        <v>6204</v>
      </c>
      <c r="I1579" s="850">
        <v>4493.425470525568</v>
      </c>
      <c r="J1579" s="850">
        <v>5</v>
      </c>
      <c r="K1579" s="851">
        <v>40138.41983795166</v>
      </c>
    </row>
    <row r="1580" spans="1:11" ht="14.45" customHeight="1" x14ac:dyDescent="0.2">
      <c r="A1580" s="832" t="s">
        <v>604</v>
      </c>
      <c r="B1580" s="833" t="s">
        <v>605</v>
      </c>
      <c r="C1580" s="836" t="s">
        <v>634</v>
      </c>
      <c r="D1580" s="864" t="s">
        <v>635</v>
      </c>
      <c r="E1580" s="836" t="s">
        <v>5052</v>
      </c>
      <c r="F1580" s="864" t="s">
        <v>5053</v>
      </c>
      <c r="G1580" s="836" t="s">
        <v>5788</v>
      </c>
      <c r="H1580" s="836" t="s">
        <v>6205</v>
      </c>
      <c r="I1580" s="850">
        <v>4594.4200439453125</v>
      </c>
      <c r="J1580" s="850">
        <v>2</v>
      </c>
      <c r="K1580" s="851">
        <v>16055.360084533691</v>
      </c>
    </row>
    <row r="1581" spans="1:11" ht="14.45" customHeight="1" x14ac:dyDescent="0.2">
      <c r="A1581" s="832" t="s">
        <v>604</v>
      </c>
      <c r="B1581" s="833" t="s">
        <v>605</v>
      </c>
      <c r="C1581" s="836" t="s">
        <v>634</v>
      </c>
      <c r="D1581" s="864" t="s">
        <v>635</v>
      </c>
      <c r="E1581" s="836" t="s">
        <v>5052</v>
      </c>
      <c r="F1581" s="864" t="s">
        <v>5053</v>
      </c>
      <c r="G1581" s="836" t="s">
        <v>5790</v>
      </c>
      <c r="H1581" s="836" t="s">
        <v>6206</v>
      </c>
      <c r="I1581" s="850">
        <v>6125.893391927083</v>
      </c>
      <c r="J1581" s="850">
        <v>2</v>
      </c>
      <c r="K1581" s="851">
        <v>16055.360107421875</v>
      </c>
    </row>
    <row r="1582" spans="1:11" ht="14.45" customHeight="1" x14ac:dyDescent="0.2">
      <c r="A1582" s="832" t="s">
        <v>604</v>
      </c>
      <c r="B1582" s="833" t="s">
        <v>605</v>
      </c>
      <c r="C1582" s="836" t="s">
        <v>634</v>
      </c>
      <c r="D1582" s="864" t="s">
        <v>635</v>
      </c>
      <c r="E1582" s="836" t="s">
        <v>5052</v>
      </c>
      <c r="F1582" s="864" t="s">
        <v>5053</v>
      </c>
      <c r="G1582" s="836" t="s">
        <v>5792</v>
      </c>
      <c r="H1582" s="836" t="s">
        <v>6207</v>
      </c>
      <c r="I1582" s="850">
        <v>6125.893391927083</v>
      </c>
      <c r="J1582" s="850">
        <v>2</v>
      </c>
      <c r="K1582" s="851">
        <v>16055.360107421875</v>
      </c>
    </row>
    <row r="1583" spans="1:11" ht="14.45" customHeight="1" x14ac:dyDescent="0.2">
      <c r="A1583" s="832" t="s">
        <v>604</v>
      </c>
      <c r="B1583" s="833" t="s">
        <v>605</v>
      </c>
      <c r="C1583" s="836" t="s">
        <v>634</v>
      </c>
      <c r="D1583" s="864" t="s">
        <v>635</v>
      </c>
      <c r="E1583" s="836" t="s">
        <v>5052</v>
      </c>
      <c r="F1583" s="864" t="s">
        <v>5053</v>
      </c>
      <c r="G1583" s="836" t="s">
        <v>6208</v>
      </c>
      <c r="H1583" s="836" t="s">
        <v>6209</v>
      </c>
      <c r="I1583" s="850">
        <v>3450</v>
      </c>
      <c r="J1583" s="850">
        <v>2</v>
      </c>
      <c r="K1583" s="851">
        <v>16055.359817504883</v>
      </c>
    </row>
    <row r="1584" spans="1:11" ht="14.45" customHeight="1" x14ac:dyDescent="0.2">
      <c r="A1584" s="832" t="s">
        <v>604</v>
      </c>
      <c r="B1584" s="833" t="s">
        <v>605</v>
      </c>
      <c r="C1584" s="836" t="s">
        <v>634</v>
      </c>
      <c r="D1584" s="864" t="s">
        <v>635</v>
      </c>
      <c r="E1584" s="836" t="s">
        <v>5052</v>
      </c>
      <c r="F1584" s="864" t="s">
        <v>5053</v>
      </c>
      <c r="G1584" s="836" t="s">
        <v>6210</v>
      </c>
      <c r="H1584" s="836" t="s">
        <v>6211</v>
      </c>
      <c r="I1584" s="850">
        <v>8027.68017578125</v>
      </c>
      <c r="J1584" s="850">
        <v>1</v>
      </c>
      <c r="K1584" s="851">
        <v>8027.68017578125</v>
      </c>
    </row>
    <row r="1585" spans="1:11" ht="14.45" customHeight="1" x14ac:dyDescent="0.2">
      <c r="A1585" s="832" t="s">
        <v>604</v>
      </c>
      <c r="B1585" s="833" t="s">
        <v>605</v>
      </c>
      <c r="C1585" s="836" t="s">
        <v>634</v>
      </c>
      <c r="D1585" s="864" t="s">
        <v>635</v>
      </c>
      <c r="E1585" s="836" t="s">
        <v>5052</v>
      </c>
      <c r="F1585" s="864" t="s">
        <v>5053</v>
      </c>
      <c r="G1585" s="836" t="s">
        <v>6212</v>
      </c>
      <c r="H1585" s="836" t="s">
        <v>6213</v>
      </c>
      <c r="I1585" s="850">
        <v>4594.4200439453125</v>
      </c>
      <c r="J1585" s="850">
        <v>2</v>
      </c>
      <c r="K1585" s="851">
        <v>16055.360084533691</v>
      </c>
    </row>
    <row r="1586" spans="1:11" ht="14.45" customHeight="1" x14ac:dyDescent="0.2">
      <c r="A1586" s="832" t="s">
        <v>604</v>
      </c>
      <c r="B1586" s="833" t="s">
        <v>605</v>
      </c>
      <c r="C1586" s="836" t="s">
        <v>634</v>
      </c>
      <c r="D1586" s="864" t="s">
        <v>635</v>
      </c>
      <c r="E1586" s="836" t="s">
        <v>5052</v>
      </c>
      <c r="F1586" s="864" t="s">
        <v>5053</v>
      </c>
      <c r="G1586" s="836" t="s">
        <v>6214</v>
      </c>
      <c r="H1586" s="836" t="s">
        <v>6215</v>
      </c>
      <c r="I1586" s="850">
        <v>27498.80078125</v>
      </c>
      <c r="J1586" s="850">
        <v>1</v>
      </c>
      <c r="K1586" s="851">
        <v>27498.80078125</v>
      </c>
    </row>
    <row r="1587" spans="1:11" ht="14.45" customHeight="1" x14ac:dyDescent="0.2">
      <c r="A1587" s="832" t="s">
        <v>604</v>
      </c>
      <c r="B1587" s="833" t="s">
        <v>605</v>
      </c>
      <c r="C1587" s="836" t="s">
        <v>634</v>
      </c>
      <c r="D1587" s="864" t="s">
        <v>635</v>
      </c>
      <c r="E1587" s="836" t="s">
        <v>5052</v>
      </c>
      <c r="F1587" s="864" t="s">
        <v>5053</v>
      </c>
      <c r="G1587" s="836" t="s">
        <v>6216</v>
      </c>
      <c r="H1587" s="836" t="s">
        <v>6217</v>
      </c>
      <c r="I1587" s="850">
        <v>9656.2900390625</v>
      </c>
      <c r="J1587" s="850">
        <v>1</v>
      </c>
      <c r="K1587" s="851">
        <v>19312.640078123659</v>
      </c>
    </row>
    <row r="1588" spans="1:11" ht="14.45" customHeight="1" x14ac:dyDescent="0.2">
      <c r="A1588" s="832" t="s">
        <v>604</v>
      </c>
      <c r="B1588" s="833" t="s">
        <v>605</v>
      </c>
      <c r="C1588" s="836" t="s">
        <v>634</v>
      </c>
      <c r="D1588" s="864" t="s">
        <v>635</v>
      </c>
      <c r="E1588" s="836" t="s">
        <v>5052</v>
      </c>
      <c r="F1588" s="864" t="s">
        <v>5053</v>
      </c>
      <c r="G1588" s="836" t="s">
        <v>6218</v>
      </c>
      <c r="H1588" s="836" t="s">
        <v>6219</v>
      </c>
      <c r="I1588" s="850">
        <v>10350</v>
      </c>
      <c r="J1588" s="850">
        <v>1</v>
      </c>
      <c r="K1588" s="851">
        <v>10350</v>
      </c>
    </row>
    <row r="1589" spans="1:11" ht="14.45" customHeight="1" x14ac:dyDescent="0.2">
      <c r="A1589" s="832" t="s">
        <v>604</v>
      </c>
      <c r="B1589" s="833" t="s">
        <v>605</v>
      </c>
      <c r="C1589" s="836" t="s">
        <v>634</v>
      </c>
      <c r="D1589" s="864" t="s">
        <v>635</v>
      </c>
      <c r="E1589" s="836" t="s">
        <v>5052</v>
      </c>
      <c r="F1589" s="864" t="s">
        <v>5053</v>
      </c>
      <c r="G1589" s="836" t="s">
        <v>6220</v>
      </c>
      <c r="H1589" s="836" t="s">
        <v>6221</v>
      </c>
      <c r="I1589" s="850">
        <v>23805</v>
      </c>
      <c r="J1589" s="850">
        <v>1</v>
      </c>
      <c r="K1589" s="851">
        <v>23805</v>
      </c>
    </row>
    <row r="1590" spans="1:11" ht="14.45" customHeight="1" x14ac:dyDescent="0.2">
      <c r="A1590" s="832" t="s">
        <v>604</v>
      </c>
      <c r="B1590" s="833" t="s">
        <v>605</v>
      </c>
      <c r="C1590" s="836" t="s">
        <v>634</v>
      </c>
      <c r="D1590" s="864" t="s">
        <v>635</v>
      </c>
      <c r="E1590" s="836" t="s">
        <v>5052</v>
      </c>
      <c r="F1590" s="864" t="s">
        <v>5053</v>
      </c>
      <c r="G1590" s="836" t="s">
        <v>6222</v>
      </c>
      <c r="H1590" s="836" t="s">
        <v>6223</v>
      </c>
      <c r="I1590" s="850">
        <v>23805</v>
      </c>
      <c r="J1590" s="850">
        <v>1</v>
      </c>
      <c r="K1590" s="851">
        <v>23805</v>
      </c>
    </row>
    <row r="1591" spans="1:11" ht="14.45" customHeight="1" x14ac:dyDescent="0.2">
      <c r="A1591" s="832" t="s">
        <v>604</v>
      </c>
      <c r="B1591" s="833" t="s">
        <v>605</v>
      </c>
      <c r="C1591" s="836" t="s">
        <v>634</v>
      </c>
      <c r="D1591" s="864" t="s">
        <v>635</v>
      </c>
      <c r="E1591" s="836" t="s">
        <v>5052</v>
      </c>
      <c r="F1591" s="864" t="s">
        <v>5053</v>
      </c>
      <c r="G1591" s="836" t="s">
        <v>6224</v>
      </c>
      <c r="H1591" s="836" t="s">
        <v>6225</v>
      </c>
      <c r="I1591" s="850">
        <v>15870</v>
      </c>
      <c r="J1591" s="850">
        <v>1</v>
      </c>
      <c r="K1591" s="851">
        <v>15870</v>
      </c>
    </row>
    <row r="1592" spans="1:11" ht="14.45" customHeight="1" x14ac:dyDescent="0.2">
      <c r="A1592" s="832" t="s">
        <v>604</v>
      </c>
      <c r="B1592" s="833" t="s">
        <v>605</v>
      </c>
      <c r="C1592" s="836" t="s">
        <v>634</v>
      </c>
      <c r="D1592" s="864" t="s">
        <v>635</v>
      </c>
      <c r="E1592" s="836" t="s">
        <v>5052</v>
      </c>
      <c r="F1592" s="864" t="s">
        <v>5053</v>
      </c>
      <c r="G1592" s="836" t="s">
        <v>6226</v>
      </c>
      <c r="H1592" s="836" t="s">
        <v>6227</v>
      </c>
      <c r="I1592" s="850">
        <v>15870</v>
      </c>
      <c r="J1592" s="850">
        <v>1</v>
      </c>
      <c r="K1592" s="851">
        <v>15870</v>
      </c>
    </row>
    <row r="1593" spans="1:11" ht="14.45" customHeight="1" x14ac:dyDescent="0.2">
      <c r="A1593" s="832" t="s">
        <v>604</v>
      </c>
      <c r="B1593" s="833" t="s">
        <v>605</v>
      </c>
      <c r="C1593" s="836" t="s">
        <v>634</v>
      </c>
      <c r="D1593" s="864" t="s">
        <v>635</v>
      </c>
      <c r="E1593" s="836" t="s">
        <v>5052</v>
      </c>
      <c r="F1593" s="864" t="s">
        <v>5053</v>
      </c>
      <c r="G1593" s="836" t="s">
        <v>6228</v>
      </c>
      <c r="H1593" s="836" t="s">
        <v>6229</v>
      </c>
      <c r="I1593" s="850">
        <v>10119.990234375</v>
      </c>
      <c r="J1593" s="850">
        <v>1</v>
      </c>
      <c r="K1593" s="851">
        <v>10119.990234375</v>
      </c>
    </row>
    <row r="1594" spans="1:11" ht="14.45" customHeight="1" x14ac:dyDescent="0.2">
      <c r="A1594" s="832" t="s">
        <v>604</v>
      </c>
      <c r="B1594" s="833" t="s">
        <v>605</v>
      </c>
      <c r="C1594" s="836" t="s">
        <v>634</v>
      </c>
      <c r="D1594" s="864" t="s">
        <v>635</v>
      </c>
      <c r="E1594" s="836" t="s">
        <v>5052</v>
      </c>
      <c r="F1594" s="864" t="s">
        <v>5053</v>
      </c>
      <c r="G1594" s="836" t="s">
        <v>5802</v>
      </c>
      <c r="H1594" s="836" t="s">
        <v>6230</v>
      </c>
      <c r="I1594" s="850">
        <v>10120</v>
      </c>
      <c r="J1594" s="850">
        <v>2</v>
      </c>
      <c r="K1594" s="851">
        <v>20240</v>
      </c>
    </row>
    <row r="1595" spans="1:11" ht="14.45" customHeight="1" x14ac:dyDescent="0.2">
      <c r="A1595" s="832" t="s">
        <v>604</v>
      </c>
      <c r="B1595" s="833" t="s">
        <v>605</v>
      </c>
      <c r="C1595" s="836" t="s">
        <v>634</v>
      </c>
      <c r="D1595" s="864" t="s">
        <v>635</v>
      </c>
      <c r="E1595" s="836" t="s">
        <v>5052</v>
      </c>
      <c r="F1595" s="864" t="s">
        <v>5053</v>
      </c>
      <c r="G1595" s="836" t="s">
        <v>6231</v>
      </c>
      <c r="H1595" s="836" t="s">
        <v>6232</v>
      </c>
      <c r="I1595" s="850">
        <v>16675</v>
      </c>
      <c r="J1595" s="850">
        <v>1</v>
      </c>
      <c r="K1595" s="851">
        <v>16675</v>
      </c>
    </row>
    <row r="1596" spans="1:11" ht="14.45" customHeight="1" x14ac:dyDescent="0.2">
      <c r="A1596" s="832" t="s">
        <v>604</v>
      </c>
      <c r="B1596" s="833" t="s">
        <v>605</v>
      </c>
      <c r="C1596" s="836" t="s">
        <v>634</v>
      </c>
      <c r="D1596" s="864" t="s">
        <v>635</v>
      </c>
      <c r="E1596" s="836" t="s">
        <v>5052</v>
      </c>
      <c r="F1596" s="864" t="s">
        <v>5053</v>
      </c>
      <c r="G1596" s="836" t="s">
        <v>5806</v>
      </c>
      <c r="H1596" s="836" t="s">
        <v>6233</v>
      </c>
      <c r="I1596" s="850">
        <v>16675</v>
      </c>
      <c r="J1596" s="850">
        <v>2</v>
      </c>
      <c r="K1596" s="851">
        <v>33350</v>
      </c>
    </row>
    <row r="1597" spans="1:11" ht="14.45" customHeight="1" x14ac:dyDescent="0.2">
      <c r="A1597" s="832" t="s">
        <v>604</v>
      </c>
      <c r="B1597" s="833" t="s">
        <v>605</v>
      </c>
      <c r="C1597" s="836" t="s">
        <v>634</v>
      </c>
      <c r="D1597" s="864" t="s">
        <v>635</v>
      </c>
      <c r="E1597" s="836" t="s">
        <v>5052</v>
      </c>
      <c r="F1597" s="864" t="s">
        <v>5053</v>
      </c>
      <c r="G1597" s="836" t="s">
        <v>6234</v>
      </c>
      <c r="H1597" s="836" t="s">
        <v>6235</v>
      </c>
      <c r="I1597" s="850">
        <v>9085</v>
      </c>
      <c r="J1597" s="850">
        <v>2</v>
      </c>
      <c r="K1597" s="851">
        <v>33350.00048828125</v>
      </c>
    </row>
    <row r="1598" spans="1:11" ht="14.45" customHeight="1" x14ac:dyDescent="0.2">
      <c r="A1598" s="832" t="s">
        <v>604</v>
      </c>
      <c r="B1598" s="833" t="s">
        <v>605</v>
      </c>
      <c r="C1598" s="836" t="s">
        <v>634</v>
      </c>
      <c r="D1598" s="864" t="s">
        <v>635</v>
      </c>
      <c r="E1598" s="836" t="s">
        <v>5052</v>
      </c>
      <c r="F1598" s="864" t="s">
        <v>5053</v>
      </c>
      <c r="G1598" s="836" t="s">
        <v>5808</v>
      </c>
      <c r="H1598" s="836" t="s">
        <v>6236</v>
      </c>
      <c r="I1598" s="850">
        <v>16675</v>
      </c>
      <c r="J1598" s="850">
        <v>1</v>
      </c>
      <c r="K1598" s="851">
        <v>16675</v>
      </c>
    </row>
    <row r="1599" spans="1:11" ht="14.45" customHeight="1" x14ac:dyDescent="0.2">
      <c r="A1599" s="832" t="s">
        <v>604</v>
      </c>
      <c r="B1599" s="833" t="s">
        <v>605</v>
      </c>
      <c r="C1599" s="836" t="s">
        <v>634</v>
      </c>
      <c r="D1599" s="864" t="s">
        <v>635</v>
      </c>
      <c r="E1599" s="836" t="s">
        <v>5052</v>
      </c>
      <c r="F1599" s="864" t="s">
        <v>5053</v>
      </c>
      <c r="G1599" s="836" t="s">
        <v>5812</v>
      </c>
      <c r="H1599" s="836" t="s">
        <v>6237</v>
      </c>
      <c r="I1599" s="850">
        <v>9583.3333333333339</v>
      </c>
      <c r="J1599" s="850">
        <v>1</v>
      </c>
      <c r="K1599" s="851">
        <v>16674.999725341797</v>
      </c>
    </row>
    <row r="1600" spans="1:11" ht="14.45" customHeight="1" x14ac:dyDescent="0.2">
      <c r="A1600" s="832" t="s">
        <v>604</v>
      </c>
      <c r="B1600" s="833" t="s">
        <v>605</v>
      </c>
      <c r="C1600" s="836" t="s">
        <v>634</v>
      </c>
      <c r="D1600" s="864" t="s">
        <v>635</v>
      </c>
      <c r="E1600" s="836" t="s">
        <v>5052</v>
      </c>
      <c r="F1600" s="864" t="s">
        <v>5053</v>
      </c>
      <c r="G1600" s="836" t="s">
        <v>6238</v>
      </c>
      <c r="H1600" s="836" t="s">
        <v>6239</v>
      </c>
      <c r="I1600" s="850">
        <v>9583.3333333333339</v>
      </c>
      <c r="J1600" s="850">
        <v>1</v>
      </c>
      <c r="K1600" s="851">
        <v>16675.000183105469</v>
      </c>
    </row>
    <row r="1601" spans="1:11" ht="14.45" customHeight="1" x14ac:dyDescent="0.2">
      <c r="A1601" s="832" t="s">
        <v>604</v>
      </c>
      <c r="B1601" s="833" t="s">
        <v>605</v>
      </c>
      <c r="C1601" s="836" t="s">
        <v>634</v>
      </c>
      <c r="D1601" s="864" t="s">
        <v>635</v>
      </c>
      <c r="E1601" s="836" t="s">
        <v>5052</v>
      </c>
      <c r="F1601" s="864" t="s">
        <v>5053</v>
      </c>
      <c r="G1601" s="836" t="s">
        <v>6240</v>
      </c>
      <c r="H1601" s="836" t="s">
        <v>6241</v>
      </c>
      <c r="I1601" s="850">
        <v>8970</v>
      </c>
      <c r="J1601" s="850">
        <v>1</v>
      </c>
      <c r="K1601" s="851">
        <v>8970</v>
      </c>
    </row>
    <row r="1602" spans="1:11" ht="14.45" customHeight="1" x14ac:dyDescent="0.2">
      <c r="A1602" s="832" t="s">
        <v>604</v>
      </c>
      <c r="B1602" s="833" t="s">
        <v>605</v>
      </c>
      <c r="C1602" s="836" t="s">
        <v>634</v>
      </c>
      <c r="D1602" s="864" t="s">
        <v>635</v>
      </c>
      <c r="E1602" s="836" t="s">
        <v>5052</v>
      </c>
      <c r="F1602" s="864" t="s">
        <v>5053</v>
      </c>
      <c r="G1602" s="836" t="s">
        <v>5818</v>
      </c>
      <c r="H1602" s="836" t="s">
        <v>6242</v>
      </c>
      <c r="I1602" s="850">
        <v>3588</v>
      </c>
      <c r="J1602" s="850">
        <v>2</v>
      </c>
      <c r="K1602" s="851">
        <v>17940.000015258789</v>
      </c>
    </row>
    <row r="1603" spans="1:11" ht="14.45" customHeight="1" x14ac:dyDescent="0.2">
      <c r="A1603" s="832" t="s">
        <v>604</v>
      </c>
      <c r="B1603" s="833" t="s">
        <v>605</v>
      </c>
      <c r="C1603" s="836" t="s">
        <v>634</v>
      </c>
      <c r="D1603" s="864" t="s">
        <v>635</v>
      </c>
      <c r="E1603" s="836" t="s">
        <v>5052</v>
      </c>
      <c r="F1603" s="864" t="s">
        <v>5053</v>
      </c>
      <c r="G1603" s="836" t="s">
        <v>6243</v>
      </c>
      <c r="H1603" s="836" t="s">
        <v>6244</v>
      </c>
      <c r="I1603" s="850">
        <v>8970</v>
      </c>
      <c r="J1603" s="850">
        <v>2</v>
      </c>
      <c r="K1603" s="851">
        <v>17940</v>
      </c>
    </row>
    <row r="1604" spans="1:11" ht="14.45" customHeight="1" x14ac:dyDescent="0.2">
      <c r="A1604" s="832" t="s">
        <v>604</v>
      </c>
      <c r="B1604" s="833" t="s">
        <v>605</v>
      </c>
      <c r="C1604" s="836" t="s">
        <v>634</v>
      </c>
      <c r="D1604" s="864" t="s">
        <v>635</v>
      </c>
      <c r="E1604" s="836" t="s">
        <v>5052</v>
      </c>
      <c r="F1604" s="864" t="s">
        <v>5053</v>
      </c>
      <c r="G1604" s="836" t="s">
        <v>5820</v>
      </c>
      <c r="H1604" s="836" t="s">
        <v>6245</v>
      </c>
      <c r="I1604" s="850">
        <v>8970</v>
      </c>
      <c r="J1604" s="850">
        <v>1</v>
      </c>
      <c r="K1604" s="851">
        <v>8970</v>
      </c>
    </row>
    <row r="1605" spans="1:11" ht="14.45" customHeight="1" x14ac:dyDescent="0.2">
      <c r="A1605" s="832" t="s">
        <v>604</v>
      </c>
      <c r="B1605" s="833" t="s">
        <v>605</v>
      </c>
      <c r="C1605" s="836" t="s">
        <v>634</v>
      </c>
      <c r="D1605" s="864" t="s">
        <v>635</v>
      </c>
      <c r="E1605" s="836" t="s">
        <v>5052</v>
      </c>
      <c r="F1605" s="864" t="s">
        <v>5053</v>
      </c>
      <c r="G1605" s="836" t="s">
        <v>5824</v>
      </c>
      <c r="H1605" s="836" t="s">
        <v>6246</v>
      </c>
      <c r="I1605" s="850">
        <v>2990</v>
      </c>
      <c r="J1605" s="850">
        <v>2</v>
      </c>
      <c r="K1605" s="851">
        <v>17940</v>
      </c>
    </row>
    <row r="1606" spans="1:11" ht="14.45" customHeight="1" x14ac:dyDescent="0.2">
      <c r="A1606" s="832" t="s">
        <v>604</v>
      </c>
      <c r="B1606" s="833" t="s">
        <v>605</v>
      </c>
      <c r="C1606" s="836" t="s">
        <v>634</v>
      </c>
      <c r="D1606" s="864" t="s">
        <v>635</v>
      </c>
      <c r="E1606" s="836" t="s">
        <v>5052</v>
      </c>
      <c r="F1606" s="864" t="s">
        <v>5053</v>
      </c>
      <c r="G1606" s="836" t="s">
        <v>6247</v>
      </c>
      <c r="H1606" s="836" t="s">
        <v>6248</v>
      </c>
      <c r="I1606" s="850">
        <v>17825</v>
      </c>
      <c r="J1606" s="850">
        <v>1</v>
      </c>
      <c r="K1606" s="851">
        <v>17825</v>
      </c>
    </row>
    <row r="1607" spans="1:11" ht="14.45" customHeight="1" x14ac:dyDescent="0.2">
      <c r="A1607" s="832" t="s">
        <v>604</v>
      </c>
      <c r="B1607" s="833" t="s">
        <v>605</v>
      </c>
      <c r="C1607" s="836" t="s">
        <v>634</v>
      </c>
      <c r="D1607" s="864" t="s">
        <v>635</v>
      </c>
      <c r="E1607" s="836" t="s">
        <v>5052</v>
      </c>
      <c r="F1607" s="864" t="s">
        <v>5053</v>
      </c>
      <c r="G1607" s="836" t="s">
        <v>5753</v>
      </c>
      <c r="H1607" s="836" t="s">
        <v>6249</v>
      </c>
      <c r="I1607" s="850">
        <v>1265</v>
      </c>
      <c r="J1607" s="850">
        <v>1</v>
      </c>
      <c r="K1607" s="851">
        <v>1265</v>
      </c>
    </row>
    <row r="1608" spans="1:11" ht="14.45" customHeight="1" x14ac:dyDescent="0.2">
      <c r="A1608" s="832" t="s">
        <v>604</v>
      </c>
      <c r="B1608" s="833" t="s">
        <v>605</v>
      </c>
      <c r="C1608" s="836" t="s">
        <v>634</v>
      </c>
      <c r="D1608" s="864" t="s">
        <v>635</v>
      </c>
      <c r="E1608" s="836" t="s">
        <v>5052</v>
      </c>
      <c r="F1608" s="864" t="s">
        <v>5053</v>
      </c>
      <c r="G1608" s="836" t="s">
        <v>6250</v>
      </c>
      <c r="H1608" s="836" t="s">
        <v>6251</v>
      </c>
      <c r="I1608" s="850">
        <v>1265</v>
      </c>
      <c r="J1608" s="850">
        <v>3</v>
      </c>
      <c r="K1608" s="851">
        <v>3795</v>
      </c>
    </row>
    <row r="1609" spans="1:11" ht="14.45" customHeight="1" x14ac:dyDescent="0.2">
      <c r="A1609" s="832" t="s">
        <v>604</v>
      </c>
      <c r="B1609" s="833" t="s">
        <v>605</v>
      </c>
      <c r="C1609" s="836" t="s">
        <v>634</v>
      </c>
      <c r="D1609" s="864" t="s">
        <v>635</v>
      </c>
      <c r="E1609" s="836" t="s">
        <v>5052</v>
      </c>
      <c r="F1609" s="864" t="s">
        <v>5053</v>
      </c>
      <c r="G1609" s="836" t="s">
        <v>5755</v>
      </c>
      <c r="H1609" s="836" t="s">
        <v>6252</v>
      </c>
      <c r="I1609" s="850">
        <v>1265</v>
      </c>
      <c r="J1609" s="850">
        <v>2</v>
      </c>
      <c r="K1609" s="851">
        <v>2530</v>
      </c>
    </row>
    <row r="1610" spans="1:11" ht="14.45" customHeight="1" x14ac:dyDescent="0.2">
      <c r="A1610" s="832" t="s">
        <v>604</v>
      </c>
      <c r="B1610" s="833" t="s">
        <v>605</v>
      </c>
      <c r="C1610" s="836" t="s">
        <v>634</v>
      </c>
      <c r="D1610" s="864" t="s">
        <v>635</v>
      </c>
      <c r="E1610" s="836" t="s">
        <v>5052</v>
      </c>
      <c r="F1610" s="864" t="s">
        <v>5053</v>
      </c>
      <c r="G1610" s="836" t="s">
        <v>5757</v>
      </c>
      <c r="H1610" s="836" t="s">
        <v>6253</v>
      </c>
      <c r="I1610" s="850">
        <v>722.85714285714289</v>
      </c>
      <c r="J1610" s="850">
        <v>5</v>
      </c>
      <c r="K1610" s="851">
        <v>6325</v>
      </c>
    </row>
    <row r="1611" spans="1:11" ht="14.45" customHeight="1" x14ac:dyDescent="0.2">
      <c r="A1611" s="832" t="s">
        <v>604</v>
      </c>
      <c r="B1611" s="833" t="s">
        <v>605</v>
      </c>
      <c r="C1611" s="836" t="s">
        <v>634</v>
      </c>
      <c r="D1611" s="864" t="s">
        <v>635</v>
      </c>
      <c r="E1611" s="836" t="s">
        <v>5052</v>
      </c>
      <c r="F1611" s="864" t="s">
        <v>5053</v>
      </c>
      <c r="G1611" s="836" t="s">
        <v>5759</v>
      </c>
      <c r="H1611" s="836" t="s">
        <v>6254</v>
      </c>
      <c r="I1611" s="850">
        <v>506</v>
      </c>
      <c r="J1611" s="850">
        <v>2</v>
      </c>
      <c r="K1611" s="851">
        <v>2530</v>
      </c>
    </row>
    <row r="1612" spans="1:11" ht="14.45" customHeight="1" x14ac:dyDescent="0.2">
      <c r="A1612" s="832" t="s">
        <v>604</v>
      </c>
      <c r="B1612" s="833" t="s">
        <v>605</v>
      </c>
      <c r="C1612" s="836" t="s">
        <v>634</v>
      </c>
      <c r="D1612" s="864" t="s">
        <v>635</v>
      </c>
      <c r="E1612" s="836" t="s">
        <v>5052</v>
      </c>
      <c r="F1612" s="864" t="s">
        <v>5053</v>
      </c>
      <c r="G1612" s="836" t="s">
        <v>5761</v>
      </c>
      <c r="H1612" s="836" t="s">
        <v>6255</v>
      </c>
      <c r="I1612" s="850">
        <v>985.54998779296875</v>
      </c>
      <c r="J1612" s="850">
        <v>2</v>
      </c>
      <c r="K1612" s="851">
        <v>1971.0999755859375</v>
      </c>
    </row>
    <row r="1613" spans="1:11" ht="14.45" customHeight="1" x14ac:dyDescent="0.2">
      <c r="A1613" s="832" t="s">
        <v>604</v>
      </c>
      <c r="B1613" s="833" t="s">
        <v>605</v>
      </c>
      <c r="C1613" s="836" t="s">
        <v>634</v>
      </c>
      <c r="D1613" s="864" t="s">
        <v>635</v>
      </c>
      <c r="E1613" s="836" t="s">
        <v>5052</v>
      </c>
      <c r="F1613" s="864" t="s">
        <v>5053</v>
      </c>
      <c r="G1613" s="836" t="s">
        <v>5765</v>
      </c>
      <c r="H1613" s="836" t="s">
        <v>6256</v>
      </c>
      <c r="I1613" s="850">
        <v>985.552490234375</v>
      </c>
      <c r="J1613" s="850">
        <v>4</v>
      </c>
      <c r="K1613" s="851">
        <v>3942.2099609375</v>
      </c>
    </row>
    <row r="1614" spans="1:11" ht="14.45" customHeight="1" x14ac:dyDescent="0.2">
      <c r="A1614" s="832" t="s">
        <v>604</v>
      </c>
      <c r="B1614" s="833" t="s">
        <v>605</v>
      </c>
      <c r="C1614" s="836" t="s">
        <v>634</v>
      </c>
      <c r="D1614" s="864" t="s">
        <v>635</v>
      </c>
      <c r="E1614" s="836" t="s">
        <v>5052</v>
      </c>
      <c r="F1614" s="864" t="s">
        <v>5053</v>
      </c>
      <c r="G1614" s="836" t="s">
        <v>5767</v>
      </c>
      <c r="H1614" s="836" t="s">
        <v>6257</v>
      </c>
      <c r="I1614" s="850">
        <v>985.5519897460938</v>
      </c>
      <c r="J1614" s="850">
        <v>6</v>
      </c>
      <c r="K1614" s="851">
        <v>5913.3099365234375</v>
      </c>
    </row>
    <row r="1615" spans="1:11" ht="14.45" customHeight="1" x14ac:dyDescent="0.2">
      <c r="A1615" s="832" t="s">
        <v>604</v>
      </c>
      <c r="B1615" s="833" t="s">
        <v>605</v>
      </c>
      <c r="C1615" s="836" t="s">
        <v>634</v>
      </c>
      <c r="D1615" s="864" t="s">
        <v>635</v>
      </c>
      <c r="E1615" s="836" t="s">
        <v>5052</v>
      </c>
      <c r="F1615" s="864" t="s">
        <v>5053</v>
      </c>
      <c r="G1615" s="836" t="s">
        <v>6258</v>
      </c>
      <c r="H1615" s="836" t="s">
        <v>6259</v>
      </c>
      <c r="I1615" s="850">
        <v>2875</v>
      </c>
      <c r="J1615" s="850">
        <v>1</v>
      </c>
      <c r="K1615" s="851">
        <v>2875</v>
      </c>
    </row>
    <row r="1616" spans="1:11" ht="14.45" customHeight="1" x14ac:dyDescent="0.2">
      <c r="A1616" s="832" t="s">
        <v>604</v>
      </c>
      <c r="B1616" s="833" t="s">
        <v>605</v>
      </c>
      <c r="C1616" s="836" t="s">
        <v>634</v>
      </c>
      <c r="D1616" s="864" t="s">
        <v>635</v>
      </c>
      <c r="E1616" s="836" t="s">
        <v>5052</v>
      </c>
      <c r="F1616" s="864" t="s">
        <v>5053</v>
      </c>
      <c r="G1616" s="836" t="s">
        <v>5829</v>
      </c>
      <c r="H1616" s="836" t="s">
        <v>6260</v>
      </c>
      <c r="I1616" s="850">
        <v>18669.099609375</v>
      </c>
      <c r="J1616" s="850">
        <v>1</v>
      </c>
      <c r="K1616" s="851">
        <v>18669.099609375</v>
      </c>
    </row>
    <row r="1617" spans="1:11" ht="14.45" customHeight="1" x14ac:dyDescent="0.2">
      <c r="A1617" s="832" t="s">
        <v>604</v>
      </c>
      <c r="B1617" s="833" t="s">
        <v>605</v>
      </c>
      <c r="C1617" s="836" t="s">
        <v>634</v>
      </c>
      <c r="D1617" s="864" t="s">
        <v>635</v>
      </c>
      <c r="E1617" s="836" t="s">
        <v>5052</v>
      </c>
      <c r="F1617" s="864" t="s">
        <v>5053</v>
      </c>
      <c r="G1617" s="836" t="s">
        <v>6261</v>
      </c>
      <c r="H1617" s="836" t="s">
        <v>6262</v>
      </c>
      <c r="I1617" s="850">
        <v>7020.75</v>
      </c>
      <c r="J1617" s="850">
        <v>1</v>
      </c>
      <c r="K1617" s="851">
        <v>7020.75</v>
      </c>
    </row>
    <row r="1618" spans="1:11" ht="14.45" customHeight="1" x14ac:dyDescent="0.2">
      <c r="A1618" s="832" t="s">
        <v>604</v>
      </c>
      <c r="B1618" s="833" t="s">
        <v>605</v>
      </c>
      <c r="C1618" s="836" t="s">
        <v>634</v>
      </c>
      <c r="D1618" s="864" t="s">
        <v>635</v>
      </c>
      <c r="E1618" s="836" t="s">
        <v>5052</v>
      </c>
      <c r="F1618" s="864" t="s">
        <v>5053</v>
      </c>
      <c r="G1618" s="836" t="s">
        <v>6263</v>
      </c>
      <c r="H1618" s="836" t="s">
        <v>6264</v>
      </c>
      <c r="I1618" s="850">
        <v>5313</v>
      </c>
      <c r="J1618" s="850">
        <v>1</v>
      </c>
      <c r="K1618" s="851">
        <v>5313</v>
      </c>
    </row>
    <row r="1619" spans="1:11" ht="14.45" customHeight="1" x14ac:dyDescent="0.2">
      <c r="A1619" s="832" t="s">
        <v>604</v>
      </c>
      <c r="B1619" s="833" t="s">
        <v>605</v>
      </c>
      <c r="C1619" s="836" t="s">
        <v>634</v>
      </c>
      <c r="D1619" s="864" t="s">
        <v>635</v>
      </c>
      <c r="E1619" s="836" t="s">
        <v>5052</v>
      </c>
      <c r="F1619" s="864" t="s">
        <v>5053</v>
      </c>
      <c r="G1619" s="836" t="s">
        <v>6265</v>
      </c>
      <c r="H1619" s="836" t="s">
        <v>6266</v>
      </c>
      <c r="I1619" s="850">
        <v>5313</v>
      </c>
      <c r="J1619" s="850">
        <v>1</v>
      </c>
      <c r="K1619" s="851">
        <v>5313</v>
      </c>
    </row>
    <row r="1620" spans="1:11" ht="14.45" customHeight="1" x14ac:dyDescent="0.2">
      <c r="A1620" s="832" t="s">
        <v>604</v>
      </c>
      <c r="B1620" s="833" t="s">
        <v>605</v>
      </c>
      <c r="C1620" s="836" t="s">
        <v>634</v>
      </c>
      <c r="D1620" s="864" t="s">
        <v>635</v>
      </c>
      <c r="E1620" s="836" t="s">
        <v>5052</v>
      </c>
      <c r="F1620" s="864" t="s">
        <v>5053</v>
      </c>
      <c r="G1620" s="836" t="s">
        <v>6267</v>
      </c>
      <c r="H1620" s="836" t="s">
        <v>6268</v>
      </c>
      <c r="I1620" s="850">
        <v>9775</v>
      </c>
      <c r="J1620" s="850">
        <v>1</v>
      </c>
      <c r="K1620" s="851">
        <v>9775</v>
      </c>
    </row>
    <row r="1621" spans="1:11" ht="14.45" customHeight="1" x14ac:dyDescent="0.2">
      <c r="A1621" s="832" t="s">
        <v>604</v>
      </c>
      <c r="B1621" s="833" t="s">
        <v>605</v>
      </c>
      <c r="C1621" s="836" t="s">
        <v>634</v>
      </c>
      <c r="D1621" s="864" t="s">
        <v>635</v>
      </c>
      <c r="E1621" s="836" t="s">
        <v>5052</v>
      </c>
      <c r="F1621" s="864" t="s">
        <v>5053</v>
      </c>
      <c r="G1621" s="836" t="s">
        <v>5726</v>
      </c>
      <c r="H1621" s="836" t="s">
        <v>6269</v>
      </c>
      <c r="I1621" s="850">
        <v>16100</v>
      </c>
      <c r="J1621" s="850">
        <v>2</v>
      </c>
      <c r="K1621" s="851">
        <v>32200</v>
      </c>
    </row>
    <row r="1622" spans="1:11" ht="14.45" customHeight="1" x14ac:dyDescent="0.2">
      <c r="A1622" s="832" t="s">
        <v>604</v>
      </c>
      <c r="B1622" s="833" t="s">
        <v>605</v>
      </c>
      <c r="C1622" s="836" t="s">
        <v>634</v>
      </c>
      <c r="D1622" s="864" t="s">
        <v>635</v>
      </c>
      <c r="E1622" s="836" t="s">
        <v>5052</v>
      </c>
      <c r="F1622" s="864" t="s">
        <v>5053</v>
      </c>
      <c r="G1622" s="836" t="s">
        <v>5853</v>
      </c>
      <c r="H1622" s="836" t="s">
        <v>6270</v>
      </c>
      <c r="I1622" s="850">
        <v>9775</v>
      </c>
      <c r="J1622" s="850">
        <v>5</v>
      </c>
      <c r="K1622" s="851">
        <v>48875</v>
      </c>
    </row>
    <row r="1623" spans="1:11" ht="14.45" customHeight="1" x14ac:dyDescent="0.2">
      <c r="A1623" s="832" t="s">
        <v>604</v>
      </c>
      <c r="B1623" s="833" t="s">
        <v>605</v>
      </c>
      <c r="C1623" s="836" t="s">
        <v>634</v>
      </c>
      <c r="D1623" s="864" t="s">
        <v>635</v>
      </c>
      <c r="E1623" s="836" t="s">
        <v>5052</v>
      </c>
      <c r="F1623" s="864" t="s">
        <v>5053</v>
      </c>
      <c r="G1623" s="836" t="s">
        <v>5864</v>
      </c>
      <c r="H1623" s="836" t="s">
        <v>6271</v>
      </c>
      <c r="I1623" s="850">
        <v>9775</v>
      </c>
      <c r="J1623" s="850">
        <v>1</v>
      </c>
      <c r="K1623" s="851">
        <v>9775</v>
      </c>
    </row>
    <row r="1624" spans="1:11" ht="14.45" customHeight="1" x14ac:dyDescent="0.2">
      <c r="A1624" s="832" t="s">
        <v>604</v>
      </c>
      <c r="B1624" s="833" t="s">
        <v>605</v>
      </c>
      <c r="C1624" s="836" t="s">
        <v>634</v>
      </c>
      <c r="D1624" s="864" t="s">
        <v>635</v>
      </c>
      <c r="E1624" s="836" t="s">
        <v>5052</v>
      </c>
      <c r="F1624" s="864" t="s">
        <v>5053</v>
      </c>
      <c r="G1624" s="836" t="s">
        <v>6272</v>
      </c>
      <c r="H1624" s="836" t="s">
        <v>6273</v>
      </c>
      <c r="I1624" s="850">
        <v>16100</v>
      </c>
      <c r="J1624" s="850">
        <v>1</v>
      </c>
      <c r="K1624" s="851">
        <v>16100</v>
      </c>
    </row>
    <row r="1625" spans="1:11" ht="14.45" customHeight="1" x14ac:dyDescent="0.2">
      <c r="A1625" s="832" t="s">
        <v>604</v>
      </c>
      <c r="B1625" s="833" t="s">
        <v>605</v>
      </c>
      <c r="C1625" s="836" t="s">
        <v>634</v>
      </c>
      <c r="D1625" s="864" t="s">
        <v>635</v>
      </c>
      <c r="E1625" s="836" t="s">
        <v>5052</v>
      </c>
      <c r="F1625" s="864" t="s">
        <v>5053</v>
      </c>
      <c r="G1625" s="836" t="s">
        <v>6274</v>
      </c>
      <c r="H1625" s="836" t="s">
        <v>6275</v>
      </c>
      <c r="I1625" s="850">
        <v>16100</v>
      </c>
      <c r="J1625" s="850">
        <v>1</v>
      </c>
      <c r="K1625" s="851">
        <v>16100</v>
      </c>
    </row>
    <row r="1626" spans="1:11" ht="14.45" customHeight="1" x14ac:dyDescent="0.2">
      <c r="A1626" s="832" t="s">
        <v>604</v>
      </c>
      <c r="B1626" s="833" t="s">
        <v>605</v>
      </c>
      <c r="C1626" s="836" t="s">
        <v>634</v>
      </c>
      <c r="D1626" s="864" t="s">
        <v>635</v>
      </c>
      <c r="E1626" s="836" t="s">
        <v>5052</v>
      </c>
      <c r="F1626" s="864" t="s">
        <v>5053</v>
      </c>
      <c r="G1626" s="836" t="s">
        <v>6276</v>
      </c>
      <c r="H1626" s="836" t="s">
        <v>6277</v>
      </c>
      <c r="I1626" s="850">
        <v>16100</v>
      </c>
      <c r="J1626" s="850">
        <v>1</v>
      </c>
      <c r="K1626" s="851">
        <v>16100</v>
      </c>
    </row>
    <row r="1627" spans="1:11" ht="14.45" customHeight="1" x14ac:dyDescent="0.2">
      <c r="A1627" s="832" t="s">
        <v>604</v>
      </c>
      <c r="B1627" s="833" t="s">
        <v>605</v>
      </c>
      <c r="C1627" s="836" t="s">
        <v>634</v>
      </c>
      <c r="D1627" s="864" t="s">
        <v>635</v>
      </c>
      <c r="E1627" s="836" t="s">
        <v>5052</v>
      </c>
      <c r="F1627" s="864" t="s">
        <v>5053</v>
      </c>
      <c r="G1627" s="836" t="s">
        <v>6278</v>
      </c>
      <c r="H1627" s="836" t="s">
        <v>6279</v>
      </c>
      <c r="I1627" s="850">
        <v>747.5</v>
      </c>
      <c r="J1627" s="850">
        <v>1</v>
      </c>
      <c r="K1627" s="851">
        <v>747.5</v>
      </c>
    </row>
    <row r="1628" spans="1:11" ht="14.45" customHeight="1" x14ac:dyDescent="0.2">
      <c r="A1628" s="832" t="s">
        <v>604</v>
      </c>
      <c r="B1628" s="833" t="s">
        <v>605</v>
      </c>
      <c r="C1628" s="836" t="s">
        <v>634</v>
      </c>
      <c r="D1628" s="864" t="s">
        <v>635</v>
      </c>
      <c r="E1628" s="836" t="s">
        <v>5052</v>
      </c>
      <c r="F1628" s="864" t="s">
        <v>5053</v>
      </c>
      <c r="G1628" s="836" t="s">
        <v>5800</v>
      </c>
      <c r="H1628" s="836" t="s">
        <v>6280</v>
      </c>
      <c r="I1628" s="850">
        <v>4048</v>
      </c>
      <c r="J1628" s="850">
        <v>2</v>
      </c>
      <c r="K1628" s="851">
        <v>20240</v>
      </c>
    </row>
    <row r="1629" spans="1:11" ht="14.45" customHeight="1" x14ac:dyDescent="0.2">
      <c r="A1629" s="832" t="s">
        <v>604</v>
      </c>
      <c r="B1629" s="833" t="s">
        <v>605</v>
      </c>
      <c r="C1629" s="836" t="s">
        <v>634</v>
      </c>
      <c r="D1629" s="864" t="s">
        <v>635</v>
      </c>
      <c r="E1629" s="836" t="s">
        <v>5052</v>
      </c>
      <c r="F1629" s="864" t="s">
        <v>5053</v>
      </c>
      <c r="G1629" s="836" t="s">
        <v>6281</v>
      </c>
      <c r="H1629" s="836" t="s">
        <v>6282</v>
      </c>
      <c r="I1629" s="850">
        <v>10120</v>
      </c>
      <c r="J1629" s="850">
        <v>1</v>
      </c>
      <c r="K1629" s="851">
        <v>10120</v>
      </c>
    </row>
    <row r="1630" spans="1:11" ht="14.45" customHeight="1" x14ac:dyDescent="0.2">
      <c r="A1630" s="832" t="s">
        <v>604</v>
      </c>
      <c r="B1630" s="833" t="s">
        <v>605</v>
      </c>
      <c r="C1630" s="836" t="s">
        <v>634</v>
      </c>
      <c r="D1630" s="864" t="s">
        <v>635</v>
      </c>
      <c r="E1630" s="836" t="s">
        <v>5052</v>
      </c>
      <c r="F1630" s="864" t="s">
        <v>5053</v>
      </c>
      <c r="G1630" s="836" t="s">
        <v>6283</v>
      </c>
      <c r="H1630" s="836" t="s">
        <v>6284</v>
      </c>
      <c r="I1630" s="850">
        <v>17825</v>
      </c>
      <c r="J1630" s="850">
        <v>2</v>
      </c>
      <c r="K1630" s="851">
        <v>35650</v>
      </c>
    </row>
    <row r="1631" spans="1:11" ht="14.45" customHeight="1" x14ac:dyDescent="0.2">
      <c r="A1631" s="832" t="s">
        <v>604</v>
      </c>
      <c r="B1631" s="833" t="s">
        <v>605</v>
      </c>
      <c r="C1631" s="836" t="s">
        <v>634</v>
      </c>
      <c r="D1631" s="864" t="s">
        <v>635</v>
      </c>
      <c r="E1631" s="836" t="s">
        <v>5052</v>
      </c>
      <c r="F1631" s="864" t="s">
        <v>5053</v>
      </c>
      <c r="G1631" s="836" t="s">
        <v>6285</v>
      </c>
      <c r="H1631" s="836" t="s">
        <v>6286</v>
      </c>
      <c r="I1631" s="850">
        <v>7686.81005859375</v>
      </c>
      <c r="J1631" s="850">
        <v>1</v>
      </c>
      <c r="K1631" s="851">
        <v>7686.81005859375</v>
      </c>
    </row>
    <row r="1632" spans="1:11" ht="14.45" customHeight="1" x14ac:dyDescent="0.2">
      <c r="A1632" s="832" t="s">
        <v>604</v>
      </c>
      <c r="B1632" s="833" t="s">
        <v>605</v>
      </c>
      <c r="C1632" s="836" t="s">
        <v>634</v>
      </c>
      <c r="D1632" s="864" t="s">
        <v>635</v>
      </c>
      <c r="E1632" s="836" t="s">
        <v>5052</v>
      </c>
      <c r="F1632" s="864" t="s">
        <v>5053</v>
      </c>
      <c r="G1632" s="836" t="s">
        <v>6287</v>
      </c>
      <c r="H1632" s="836" t="s">
        <v>6288</v>
      </c>
      <c r="I1632" s="850">
        <v>21586.58984375</v>
      </c>
      <c r="J1632" s="850">
        <v>1</v>
      </c>
      <c r="K1632" s="851">
        <v>21586.58984375</v>
      </c>
    </row>
    <row r="1633" spans="1:11" ht="14.45" customHeight="1" x14ac:dyDescent="0.2">
      <c r="A1633" s="832" t="s">
        <v>604</v>
      </c>
      <c r="B1633" s="833" t="s">
        <v>605</v>
      </c>
      <c r="C1633" s="836" t="s">
        <v>634</v>
      </c>
      <c r="D1633" s="864" t="s">
        <v>635</v>
      </c>
      <c r="E1633" s="836" t="s">
        <v>5052</v>
      </c>
      <c r="F1633" s="864" t="s">
        <v>5053</v>
      </c>
      <c r="G1633" s="836" t="s">
        <v>6289</v>
      </c>
      <c r="H1633" s="836" t="s">
        <v>6290</v>
      </c>
      <c r="I1633" s="850">
        <v>11730</v>
      </c>
      <c r="J1633" s="850">
        <v>1</v>
      </c>
      <c r="K1633" s="851">
        <v>11730</v>
      </c>
    </row>
    <row r="1634" spans="1:11" ht="14.45" customHeight="1" x14ac:dyDescent="0.2">
      <c r="A1634" s="832" t="s">
        <v>604</v>
      </c>
      <c r="B1634" s="833" t="s">
        <v>605</v>
      </c>
      <c r="C1634" s="836" t="s">
        <v>634</v>
      </c>
      <c r="D1634" s="864" t="s">
        <v>635</v>
      </c>
      <c r="E1634" s="836" t="s">
        <v>5052</v>
      </c>
      <c r="F1634" s="864" t="s">
        <v>5053</v>
      </c>
      <c r="G1634" s="836" t="s">
        <v>6291</v>
      </c>
      <c r="H1634" s="836" t="s">
        <v>6292</v>
      </c>
      <c r="I1634" s="850">
        <v>11615</v>
      </c>
      <c r="J1634" s="850">
        <v>1</v>
      </c>
      <c r="K1634" s="851">
        <v>11615</v>
      </c>
    </row>
    <row r="1635" spans="1:11" ht="14.45" customHeight="1" x14ac:dyDescent="0.2">
      <c r="A1635" s="832" t="s">
        <v>604</v>
      </c>
      <c r="B1635" s="833" t="s">
        <v>605</v>
      </c>
      <c r="C1635" s="836" t="s">
        <v>634</v>
      </c>
      <c r="D1635" s="864" t="s">
        <v>635</v>
      </c>
      <c r="E1635" s="836" t="s">
        <v>5052</v>
      </c>
      <c r="F1635" s="864" t="s">
        <v>5053</v>
      </c>
      <c r="G1635" s="836" t="s">
        <v>6293</v>
      </c>
      <c r="H1635" s="836" t="s">
        <v>6294</v>
      </c>
      <c r="I1635" s="850">
        <v>10350</v>
      </c>
      <c r="J1635" s="850">
        <v>1</v>
      </c>
      <c r="K1635" s="851">
        <v>10350</v>
      </c>
    </row>
    <row r="1636" spans="1:11" ht="14.45" customHeight="1" x14ac:dyDescent="0.2">
      <c r="A1636" s="832" t="s">
        <v>604</v>
      </c>
      <c r="B1636" s="833" t="s">
        <v>605</v>
      </c>
      <c r="C1636" s="836" t="s">
        <v>634</v>
      </c>
      <c r="D1636" s="864" t="s">
        <v>635</v>
      </c>
      <c r="E1636" s="836" t="s">
        <v>5052</v>
      </c>
      <c r="F1636" s="864" t="s">
        <v>5053</v>
      </c>
      <c r="G1636" s="836" t="s">
        <v>6295</v>
      </c>
      <c r="H1636" s="836" t="s">
        <v>6296</v>
      </c>
      <c r="I1636" s="850">
        <v>1725</v>
      </c>
      <c r="J1636" s="850">
        <v>1</v>
      </c>
      <c r="K1636" s="851">
        <v>1725</v>
      </c>
    </row>
    <row r="1637" spans="1:11" ht="14.45" customHeight="1" x14ac:dyDescent="0.2">
      <c r="A1637" s="832" t="s">
        <v>604</v>
      </c>
      <c r="B1637" s="833" t="s">
        <v>605</v>
      </c>
      <c r="C1637" s="836" t="s">
        <v>634</v>
      </c>
      <c r="D1637" s="864" t="s">
        <v>635</v>
      </c>
      <c r="E1637" s="836" t="s">
        <v>5052</v>
      </c>
      <c r="F1637" s="864" t="s">
        <v>5053</v>
      </c>
      <c r="G1637" s="836" t="s">
        <v>6297</v>
      </c>
      <c r="H1637" s="836" t="s">
        <v>6298</v>
      </c>
      <c r="I1637" s="850">
        <v>1725</v>
      </c>
      <c r="J1637" s="850">
        <v>1</v>
      </c>
      <c r="K1637" s="851">
        <v>1725</v>
      </c>
    </row>
    <row r="1638" spans="1:11" ht="14.45" customHeight="1" x14ac:dyDescent="0.2">
      <c r="A1638" s="832" t="s">
        <v>604</v>
      </c>
      <c r="B1638" s="833" t="s">
        <v>605</v>
      </c>
      <c r="C1638" s="836" t="s">
        <v>634</v>
      </c>
      <c r="D1638" s="864" t="s">
        <v>635</v>
      </c>
      <c r="E1638" s="836" t="s">
        <v>5052</v>
      </c>
      <c r="F1638" s="864" t="s">
        <v>5053</v>
      </c>
      <c r="G1638" s="836" t="s">
        <v>6299</v>
      </c>
      <c r="H1638" s="836" t="s">
        <v>6300</v>
      </c>
      <c r="I1638" s="850">
        <v>2300</v>
      </c>
      <c r="J1638" s="850">
        <v>1</v>
      </c>
      <c r="K1638" s="851">
        <v>2300</v>
      </c>
    </row>
    <row r="1639" spans="1:11" ht="14.45" customHeight="1" x14ac:dyDescent="0.2">
      <c r="A1639" s="832" t="s">
        <v>604</v>
      </c>
      <c r="B1639" s="833" t="s">
        <v>605</v>
      </c>
      <c r="C1639" s="836" t="s">
        <v>634</v>
      </c>
      <c r="D1639" s="864" t="s">
        <v>635</v>
      </c>
      <c r="E1639" s="836" t="s">
        <v>5052</v>
      </c>
      <c r="F1639" s="864" t="s">
        <v>5053</v>
      </c>
      <c r="G1639" s="836" t="s">
        <v>6301</v>
      </c>
      <c r="H1639" s="836" t="s">
        <v>6302</v>
      </c>
      <c r="I1639" s="850">
        <v>10580</v>
      </c>
      <c r="J1639" s="850">
        <v>1</v>
      </c>
      <c r="K1639" s="851">
        <v>10580</v>
      </c>
    </row>
    <row r="1640" spans="1:11" ht="14.45" customHeight="1" x14ac:dyDescent="0.2">
      <c r="A1640" s="832" t="s">
        <v>604</v>
      </c>
      <c r="B1640" s="833" t="s">
        <v>605</v>
      </c>
      <c r="C1640" s="836" t="s">
        <v>634</v>
      </c>
      <c r="D1640" s="864" t="s">
        <v>635</v>
      </c>
      <c r="E1640" s="836" t="s">
        <v>5052</v>
      </c>
      <c r="F1640" s="864" t="s">
        <v>5053</v>
      </c>
      <c r="G1640" s="836" t="s">
        <v>6303</v>
      </c>
      <c r="H1640" s="836" t="s">
        <v>6304</v>
      </c>
      <c r="I1640" s="850">
        <v>22155.970703125</v>
      </c>
      <c r="J1640" s="850">
        <v>1</v>
      </c>
      <c r="K1640" s="851">
        <v>22155.970703125</v>
      </c>
    </row>
    <row r="1641" spans="1:11" ht="14.45" customHeight="1" x14ac:dyDescent="0.2">
      <c r="A1641" s="832" t="s">
        <v>604</v>
      </c>
      <c r="B1641" s="833" t="s">
        <v>605</v>
      </c>
      <c r="C1641" s="836" t="s">
        <v>634</v>
      </c>
      <c r="D1641" s="864" t="s">
        <v>635</v>
      </c>
      <c r="E1641" s="836" t="s">
        <v>5052</v>
      </c>
      <c r="F1641" s="864" t="s">
        <v>5053</v>
      </c>
      <c r="G1641" s="836" t="s">
        <v>6305</v>
      </c>
      <c r="H1641" s="836" t="s">
        <v>6306</v>
      </c>
      <c r="I1641" s="850">
        <v>22155.970703125</v>
      </c>
      <c r="J1641" s="850">
        <v>1</v>
      </c>
      <c r="K1641" s="851">
        <v>22155.970703125</v>
      </c>
    </row>
    <row r="1642" spans="1:11" ht="14.45" customHeight="1" x14ac:dyDescent="0.2">
      <c r="A1642" s="832" t="s">
        <v>604</v>
      </c>
      <c r="B1642" s="833" t="s">
        <v>605</v>
      </c>
      <c r="C1642" s="836" t="s">
        <v>634</v>
      </c>
      <c r="D1642" s="864" t="s">
        <v>635</v>
      </c>
      <c r="E1642" s="836" t="s">
        <v>5052</v>
      </c>
      <c r="F1642" s="864" t="s">
        <v>5053</v>
      </c>
      <c r="G1642" s="836" t="s">
        <v>6307</v>
      </c>
      <c r="H1642" s="836" t="s">
        <v>6308</v>
      </c>
      <c r="I1642" s="850">
        <v>7691.284912109375</v>
      </c>
      <c r="J1642" s="850">
        <v>2</v>
      </c>
      <c r="K1642" s="851">
        <v>15382.56982421875</v>
      </c>
    </row>
    <row r="1643" spans="1:11" ht="14.45" customHeight="1" x14ac:dyDescent="0.2">
      <c r="A1643" s="832" t="s">
        <v>604</v>
      </c>
      <c r="B1643" s="833" t="s">
        <v>605</v>
      </c>
      <c r="C1643" s="836" t="s">
        <v>634</v>
      </c>
      <c r="D1643" s="864" t="s">
        <v>635</v>
      </c>
      <c r="E1643" s="836" t="s">
        <v>5052</v>
      </c>
      <c r="F1643" s="864" t="s">
        <v>5053</v>
      </c>
      <c r="G1643" s="836" t="s">
        <v>5874</v>
      </c>
      <c r="H1643" s="836" t="s">
        <v>6309</v>
      </c>
      <c r="I1643" s="850">
        <v>2082.64990234375</v>
      </c>
      <c r="J1643" s="850">
        <v>1</v>
      </c>
      <c r="K1643" s="851">
        <v>2082.64990234375</v>
      </c>
    </row>
    <row r="1644" spans="1:11" ht="14.45" customHeight="1" x14ac:dyDescent="0.2">
      <c r="A1644" s="832" t="s">
        <v>604</v>
      </c>
      <c r="B1644" s="833" t="s">
        <v>605</v>
      </c>
      <c r="C1644" s="836" t="s">
        <v>634</v>
      </c>
      <c r="D1644" s="864" t="s">
        <v>635</v>
      </c>
      <c r="E1644" s="836" t="s">
        <v>5052</v>
      </c>
      <c r="F1644" s="864" t="s">
        <v>5053</v>
      </c>
      <c r="G1644" s="836" t="s">
        <v>5880</v>
      </c>
      <c r="H1644" s="836" t="s">
        <v>6310</v>
      </c>
      <c r="I1644" s="850">
        <v>14093.21337890625</v>
      </c>
      <c r="J1644" s="850">
        <v>6</v>
      </c>
      <c r="K1644" s="851">
        <v>84559.2802734375</v>
      </c>
    </row>
    <row r="1645" spans="1:11" ht="14.45" customHeight="1" x14ac:dyDescent="0.2">
      <c r="A1645" s="832" t="s">
        <v>604</v>
      </c>
      <c r="B1645" s="833" t="s">
        <v>605</v>
      </c>
      <c r="C1645" s="836" t="s">
        <v>634</v>
      </c>
      <c r="D1645" s="864" t="s">
        <v>635</v>
      </c>
      <c r="E1645" s="836" t="s">
        <v>5052</v>
      </c>
      <c r="F1645" s="864" t="s">
        <v>5053</v>
      </c>
      <c r="G1645" s="836" t="s">
        <v>5886</v>
      </c>
      <c r="H1645" s="836" t="s">
        <v>6311</v>
      </c>
      <c r="I1645" s="850">
        <v>5355.6417968750002</v>
      </c>
      <c r="J1645" s="850">
        <v>5</v>
      </c>
      <c r="K1645" s="851">
        <v>26778.208984375</v>
      </c>
    </row>
    <row r="1646" spans="1:11" ht="14.45" customHeight="1" x14ac:dyDescent="0.2">
      <c r="A1646" s="832" t="s">
        <v>604</v>
      </c>
      <c r="B1646" s="833" t="s">
        <v>605</v>
      </c>
      <c r="C1646" s="836" t="s">
        <v>634</v>
      </c>
      <c r="D1646" s="864" t="s">
        <v>635</v>
      </c>
      <c r="E1646" s="836" t="s">
        <v>5052</v>
      </c>
      <c r="F1646" s="864" t="s">
        <v>5053</v>
      </c>
      <c r="G1646" s="836" t="s">
        <v>6312</v>
      </c>
      <c r="H1646" s="836" t="s">
        <v>6313</v>
      </c>
      <c r="I1646" s="850">
        <v>8865</v>
      </c>
      <c r="J1646" s="850">
        <v>1</v>
      </c>
      <c r="K1646" s="851">
        <v>8865</v>
      </c>
    </row>
    <row r="1647" spans="1:11" ht="14.45" customHeight="1" x14ac:dyDescent="0.2">
      <c r="A1647" s="832" t="s">
        <v>604</v>
      </c>
      <c r="B1647" s="833" t="s">
        <v>605</v>
      </c>
      <c r="C1647" s="836" t="s">
        <v>634</v>
      </c>
      <c r="D1647" s="864" t="s">
        <v>635</v>
      </c>
      <c r="E1647" s="836" t="s">
        <v>5052</v>
      </c>
      <c r="F1647" s="864" t="s">
        <v>5053</v>
      </c>
      <c r="G1647" s="836" t="s">
        <v>5892</v>
      </c>
      <c r="H1647" s="836" t="s">
        <v>6314</v>
      </c>
      <c r="I1647" s="850">
        <v>13090.4501953125</v>
      </c>
      <c r="J1647" s="850">
        <v>3</v>
      </c>
      <c r="K1647" s="851">
        <v>39271.3505859375</v>
      </c>
    </row>
    <row r="1648" spans="1:11" ht="14.45" customHeight="1" x14ac:dyDescent="0.2">
      <c r="A1648" s="832" t="s">
        <v>604</v>
      </c>
      <c r="B1648" s="833" t="s">
        <v>605</v>
      </c>
      <c r="C1648" s="836" t="s">
        <v>634</v>
      </c>
      <c r="D1648" s="864" t="s">
        <v>635</v>
      </c>
      <c r="E1648" s="836" t="s">
        <v>5052</v>
      </c>
      <c r="F1648" s="864" t="s">
        <v>5053</v>
      </c>
      <c r="G1648" s="836" t="s">
        <v>5894</v>
      </c>
      <c r="H1648" s="836" t="s">
        <v>6315</v>
      </c>
      <c r="I1648" s="850">
        <v>13090.0302734375</v>
      </c>
      <c r="J1648" s="850">
        <v>1</v>
      </c>
      <c r="K1648" s="851">
        <v>13090.0302734375</v>
      </c>
    </row>
    <row r="1649" spans="1:11" ht="14.45" customHeight="1" x14ac:dyDescent="0.2">
      <c r="A1649" s="832" t="s">
        <v>604</v>
      </c>
      <c r="B1649" s="833" t="s">
        <v>605</v>
      </c>
      <c r="C1649" s="836" t="s">
        <v>634</v>
      </c>
      <c r="D1649" s="864" t="s">
        <v>635</v>
      </c>
      <c r="E1649" s="836" t="s">
        <v>5052</v>
      </c>
      <c r="F1649" s="864" t="s">
        <v>5053</v>
      </c>
      <c r="G1649" s="836" t="s">
        <v>6316</v>
      </c>
      <c r="H1649" s="836" t="s">
        <v>6317</v>
      </c>
      <c r="I1649" s="850">
        <v>13090.4501953125</v>
      </c>
      <c r="J1649" s="850">
        <v>1</v>
      </c>
      <c r="K1649" s="851">
        <v>13090.4501953125</v>
      </c>
    </row>
    <row r="1650" spans="1:11" ht="14.45" customHeight="1" x14ac:dyDescent="0.2">
      <c r="A1650" s="832" t="s">
        <v>604</v>
      </c>
      <c r="B1650" s="833" t="s">
        <v>605</v>
      </c>
      <c r="C1650" s="836" t="s">
        <v>634</v>
      </c>
      <c r="D1650" s="864" t="s">
        <v>635</v>
      </c>
      <c r="E1650" s="836" t="s">
        <v>5052</v>
      </c>
      <c r="F1650" s="864" t="s">
        <v>5053</v>
      </c>
      <c r="G1650" s="836" t="s">
        <v>5900</v>
      </c>
      <c r="H1650" s="836" t="s">
        <v>6318</v>
      </c>
      <c r="I1650" s="850">
        <v>13090.4501953125</v>
      </c>
      <c r="J1650" s="850">
        <v>1</v>
      </c>
      <c r="K1650" s="851">
        <v>13090.4501953125</v>
      </c>
    </row>
    <row r="1651" spans="1:11" ht="14.45" customHeight="1" x14ac:dyDescent="0.2">
      <c r="A1651" s="832" t="s">
        <v>604</v>
      </c>
      <c r="B1651" s="833" t="s">
        <v>605</v>
      </c>
      <c r="C1651" s="836" t="s">
        <v>634</v>
      </c>
      <c r="D1651" s="864" t="s">
        <v>635</v>
      </c>
      <c r="E1651" s="836" t="s">
        <v>5052</v>
      </c>
      <c r="F1651" s="864" t="s">
        <v>5053</v>
      </c>
      <c r="G1651" s="836" t="s">
        <v>5904</v>
      </c>
      <c r="H1651" s="836" t="s">
        <v>6319</v>
      </c>
      <c r="I1651" s="850">
        <v>15396.205240885416</v>
      </c>
      <c r="J1651" s="850">
        <v>6</v>
      </c>
      <c r="K1651" s="851">
        <v>92377.2314453125</v>
      </c>
    </row>
    <row r="1652" spans="1:11" ht="14.45" customHeight="1" x14ac:dyDescent="0.2">
      <c r="A1652" s="832" t="s">
        <v>604</v>
      </c>
      <c r="B1652" s="833" t="s">
        <v>605</v>
      </c>
      <c r="C1652" s="836" t="s">
        <v>634</v>
      </c>
      <c r="D1652" s="864" t="s">
        <v>635</v>
      </c>
      <c r="E1652" s="836" t="s">
        <v>5052</v>
      </c>
      <c r="F1652" s="864" t="s">
        <v>5053</v>
      </c>
      <c r="G1652" s="836" t="s">
        <v>6320</v>
      </c>
      <c r="H1652" s="836" t="s">
        <v>6321</v>
      </c>
      <c r="I1652" s="850">
        <v>11274.599609375</v>
      </c>
      <c r="J1652" s="850">
        <v>1</v>
      </c>
      <c r="K1652" s="851">
        <v>11274.599609375</v>
      </c>
    </row>
    <row r="1653" spans="1:11" ht="14.45" customHeight="1" x14ac:dyDescent="0.2">
      <c r="A1653" s="832" t="s">
        <v>604</v>
      </c>
      <c r="B1653" s="833" t="s">
        <v>605</v>
      </c>
      <c r="C1653" s="836" t="s">
        <v>634</v>
      </c>
      <c r="D1653" s="864" t="s">
        <v>635</v>
      </c>
      <c r="E1653" s="836" t="s">
        <v>5052</v>
      </c>
      <c r="F1653" s="864" t="s">
        <v>5053</v>
      </c>
      <c r="G1653" s="836" t="s">
        <v>6322</v>
      </c>
      <c r="H1653" s="836" t="s">
        <v>6323</v>
      </c>
      <c r="I1653" s="850">
        <v>26438.5</v>
      </c>
      <c r="J1653" s="850">
        <v>1</v>
      </c>
      <c r="K1653" s="851">
        <v>26438.5</v>
      </c>
    </row>
    <row r="1654" spans="1:11" ht="14.45" customHeight="1" x14ac:dyDescent="0.2">
      <c r="A1654" s="832" t="s">
        <v>604</v>
      </c>
      <c r="B1654" s="833" t="s">
        <v>605</v>
      </c>
      <c r="C1654" s="836" t="s">
        <v>634</v>
      </c>
      <c r="D1654" s="864" t="s">
        <v>635</v>
      </c>
      <c r="E1654" s="836" t="s">
        <v>5052</v>
      </c>
      <c r="F1654" s="864" t="s">
        <v>5053</v>
      </c>
      <c r="G1654" s="836" t="s">
        <v>5910</v>
      </c>
      <c r="H1654" s="836" t="s">
        <v>6324</v>
      </c>
      <c r="I1654" s="850">
        <v>26406.30078125</v>
      </c>
      <c r="J1654" s="850">
        <v>1</v>
      </c>
      <c r="K1654" s="851">
        <v>26406.30078125</v>
      </c>
    </row>
    <row r="1655" spans="1:11" ht="14.45" customHeight="1" x14ac:dyDescent="0.2">
      <c r="A1655" s="832" t="s">
        <v>604</v>
      </c>
      <c r="B1655" s="833" t="s">
        <v>605</v>
      </c>
      <c r="C1655" s="836" t="s">
        <v>634</v>
      </c>
      <c r="D1655" s="864" t="s">
        <v>635</v>
      </c>
      <c r="E1655" s="836" t="s">
        <v>5052</v>
      </c>
      <c r="F1655" s="864" t="s">
        <v>5053</v>
      </c>
      <c r="G1655" s="836" t="s">
        <v>5912</v>
      </c>
      <c r="H1655" s="836" t="s">
        <v>6325</v>
      </c>
      <c r="I1655" s="850">
        <v>29747.0673828125</v>
      </c>
      <c r="J1655" s="850">
        <v>6</v>
      </c>
      <c r="K1655" s="851">
        <v>178482.404296875</v>
      </c>
    </row>
    <row r="1656" spans="1:11" ht="14.45" customHeight="1" x14ac:dyDescent="0.2">
      <c r="A1656" s="832" t="s">
        <v>604</v>
      </c>
      <c r="B1656" s="833" t="s">
        <v>605</v>
      </c>
      <c r="C1656" s="836" t="s">
        <v>634</v>
      </c>
      <c r="D1656" s="864" t="s">
        <v>635</v>
      </c>
      <c r="E1656" s="836" t="s">
        <v>5052</v>
      </c>
      <c r="F1656" s="864" t="s">
        <v>5053</v>
      </c>
      <c r="G1656" s="836" t="s">
        <v>6326</v>
      </c>
      <c r="H1656" s="836" t="s">
        <v>6327</v>
      </c>
      <c r="I1656" s="850">
        <v>13018</v>
      </c>
      <c r="J1656" s="850">
        <v>2</v>
      </c>
      <c r="K1656" s="851">
        <v>26036</v>
      </c>
    </row>
    <row r="1657" spans="1:11" ht="14.45" customHeight="1" x14ac:dyDescent="0.2">
      <c r="A1657" s="832" t="s">
        <v>604</v>
      </c>
      <c r="B1657" s="833" t="s">
        <v>605</v>
      </c>
      <c r="C1657" s="836" t="s">
        <v>634</v>
      </c>
      <c r="D1657" s="864" t="s">
        <v>635</v>
      </c>
      <c r="E1657" s="836" t="s">
        <v>5052</v>
      </c>
      <c r="F1657" s="864" t="s">
        <v>5053</v>
      </c>
      <c r="G1657" s="836" t="s">
        <v>5914</v>
      </c>
      <c r="H1657" s="836" t="s">
        <v>6328</v>
      </c>
      <c r="I1657" s="850">
        <v>12719.007568359375</v>
      </c>
      <c r="J1657" s="850">
        <v>4</v>
      </c>
      <c r="K1657" s="851">
        <v>50876.0302734375</v>
      </c>
    </row>
    <row r="1658" spans="1:11" ht="14.45" customHeight="1" x14ac:dyDescent="0.2">
      <c r="A1658" s="832" t="s">
        <v>604</v>
      </c>
      <c r="B1658" s="833" t="s">
        <v>605</v>
      </c>
      <c r="C1658" s="836" t="s">
        <v>634</v>
      </c>
      <c r="D1658" s="864" t="s">
        <v>635</v>
      </c>
      <c r="E1658" s="836" t="s">
        <v>5052</v>
      </c>
      <c r="F1658" s="864" t="s">
        <v>5053</v>
      </c>
      <c r="G1658" s="836" t="s">
        <v>6329</v>
      </c>
      <c r="H1658" s="836" t="s">
        <v>6330</v>
      </c>
      <c r="I1658" s="850">
        <v>12719</v>
      </c>
      <c r="J1658" s="850">
        <v>2</v>
      </c>
      <c r="K1658" s="851">
        <v>25438</v>
      </c>
    </row>
    <row r="1659" spans="1:11" ht="14.45" customHeight="1" x14ac:dyDescent="0.2">
      <c r="A1659" s="832" t="s">
        <v>604</v>
      </c>
      <c r="B1659" s="833" t="s">
        <v>605</v>
      </c>
      <c r="C1659" s="836" t="s">
        <v>634</v>
      </c>
      <c r="D1659" s="864" t="s">
        <v>635</v>
      </c>
      <c r="E1659" s="836" t="s">
        <v>5052</v>
      </c>
      <c r="F1659" s="864" t="s">
        <v>5053</v>
      </c>
      <c r="G1659" s="836" t="s">
        <v>5872</v>
      </c>
      <c r="H1659" s="836" t="s">
        <v>6331</v>
      </c>
      <c r="I1659" s="850">
        <v>5355.5498046875</v>
      </c>
      <c r="J1659" s="850">
        <v>1</v>
      </c>
      <c r="K1659" s="851">
        <v>5355.5498046875</v>
      </c>
    </row>
    <row r="1660" spans="1:11" ht="14.45" customHeight="1" x14ac:dyDescent="0.2">
      <c r="A1660" s="832" t="s">
        <v>604</v>
      </c>
      <c r="B1660" s="833" t="s">
        <v>605</v>
      </c>
      <c r="C1660" s="836" t="s">
        <v>634</v>
      </c>
      <c r="D1660" s="864" t="s">
        <v>635</v>
      </c>
      <c r="E1660" s="836" t="s">
        <v>5052</v>
      </c>
      <c r="F1660" s="864" t="s">
        <v>5053</v>
      </c>
      <c r="G1660" s="836" t="s">
        <v>6332</v>
      </c>
      <c r="H1660" s="836" t="s">
        <v>6333</v>
      </c>
      <c r="I1660" s="850">
        <v>31368.650390625</v>
      </c>
      <c r="J1660" s="850">
        <v>2</v>
      </c>
      <c r="K1660" s="851">
        <v>62737.30078125</v>
      </c>
    </row>
    <row r="1661" spans="1:11" ht="14.45" customHeight="1" x14ac:dyDescent="0.2">
      <c r="A1661" s="832" t="s">
        <v>604</v>
      </c>
      <c r="B1661" s="833" t="s">
        <v>605</v>
      </c>
      <c r="C1661" s="836" t="s">
        <v>634</v>
      </c>
      <c r="D1661" s="864" t="s">
        <v>635</v>
      </c>
      <c r="E1661" s="836" t="s">
        <v>5052</v>
      </c>
      <c r="F1661" s="864" t="s">
        <v>5053</v>
      </c>
      <c r="G1661" s="836" t="s">
        <v>6334</v>
      </c>
      <c r="H1661" s="836" t="s">
        <v>6335</v>
      </c>
      <c r="I1661" s="850">
        <v>9108</v>
      </c>
      <c r="J1661" s="850">
        <v>2</v>
      </c>
      <c r="K1661" s="851">
        <v>18216</v>
      </c>
    </row>
    <row r="1662" spans="1:11" ht="14.45" customHeight="1" x14ac:dyDescent="0.2">
      <c r="A1662" s="832" t="s">
        <v>604</v>
      </c>
      <c r="B1662" s="833" t="s">
        <v>605</v>
      </c>
      <c r="C1662" s="836" t="s">
        <v>634</v>
      </c>
      <c r="D1662" s="864" t="s">
        <v>635</v>
      </c>
      <c r="E1662" s="836" t="s">
        <v>5052</v>
      </c>
      <c r="F1662" s="864" t="s">
        <v>5053</v>
      </c>
      <c r="G1662" s="836" t="s">
        <v>6336</v>
      </c>
      <c r="H1662" s="836" t="s">
        <v>6337</v>
      </c>
      <c r="I1662" s="850">
        <v>33350</v>
      </c>
      <c r="J1662" s="850">
        <v>1</v>
      </c>
      <c r="K1662" s="851">
        <v>33350</v>
      </c>
    </row>
    <row r="1663" spans="1:11" ht="14.45" customHeight="1" x14ac:dyDescent="0.2">
      <c r="A1663" s="832" t="s">
        <v>604</v>
      </c>
      <c r="B1663" s="833" t="s">
        <v>605</v>
      </c>
      <c r="C1663" s="836" t="s">
        <v>634</v>
      </c>
      <c r="D1663" s="864" t="s">
        <v>635</v>
      </c>
      <c r="E1663" s="836" t="s">
        <v>5052</v>
      </c>
      <c r="F1663" s="864" t="s">
        <v>5053</v>
      </c>
      <c r="G1663" s="836" t="s">
        <v>6338</v>
      </c>
      <c r="H1663" s="836" t="s">
        <v>6339</v>
      </c>
      <c r="I1663" s="850">
        <v>3248.989990234375</v>
      </c>
      <c r="J1663" s="850">
        <v>1</v>
      </c>
      <c r="K1663" s="851">
        <v>3248.989990234375</v>
      </c>
    </row>
    <row r="1664" spans="1:11" ht="14.45" customHeight="1" x14ac:dyDescent="0.2">
      <c r="A1664" s="832" t="s">
        <v>604</v>
      </c>
      <c r="B1664" s="833" t="s">
        <v>605</v>
      </c>
      <c r="C1664" s="836" t="s">
        <v>634</v>
      </c>
      <c r="D1664" s="864" t="s">
        <v>635</v>
      </c>
      <c r="E1664" s="836" t="s">
        <v>5052</v>
      </c>
      <c r="F1664" s="864" t="s">
        <v>5053</v>
      </c>
      <c r="G1664" s="836" t="s">
        <v>6340</v>
      </c>
      <c r="H1664" s="836" t="s">
        <v>6341</v>
      </c>
      <c r="I1664" s="850">
        <v>3248.989990234375</v>
      </c>
      <c r="J1664" s="850">
        <v>3</v>
      </c>
      <c r="K1664" s="851">
        <v>9746.969970703125</v>
      </c>
    </row>
    <row r="1665" spans="1:11" ht="14.45" customHeight="1" x14ac:dyDescent="0.2">
      <c r="A1665" s="832" t="s">
        <v>604</v>
      </c>
      <c r="B1665" s="833" t="s">
        <v>605</v>
      </c>
      <c r="C1665" s="836" t="s">
        <v>634</v>
      </c>
      <c r="D1665" s="864" t="s">
        <v>635</v>
      </c>
      <c r="E1665" s="836" t="s">
        <v>5052</v>
      </c>
      <c r="F1665" s="864" t="s">
        <v>5053</v>
      </c>
      <c r="G1665" s="836" t="s">
        <v>6342</v>
      </c>
      <c r="H1665" s="836" t="s">
        <v>6343</v>
      </c>
      <c r="I1665" s="850">
        <v>19899.619140625</v>
      </c>
      <c r="J1665" s="850">
        <v>1</v>
      </c>
      <c r="K1665" s="851">
        <v>19899.619140625</v>
      </c>
    </row>
    <row r="1666" spans="1:11" ht="14.45" customHeight="1" x14ac:dyDescent="0.2">
      <c r="A1666" s="832" t="s">
        <v>604</v>
      </c>
      <c r="B1666" s="833" t="s">
        <v>605</v>
      </c>
      <c r="C1666" s="836" t="s">
        <v>634</v>
      </c>
      <c r="D1666" s="864" t="s">
        <v>635</v>
      </c>
      <c r="E1666" s="836" t="s">
        <v>5052</v>
      </c>
      <c r="F1666" s="864" t="s">
        <v>5053</v>
      </c>
      <c r="G1666" s="836" t="s">
        <v>6344</v>
      </c>
      <c r="H1666" s="836" t="s">
        <v>6345</v>
      </c>
      <c r="I1666" s="850">
        <v>4798.8701171875</v>
      </c>
      <c r="J1666" s="850">
        <v>1</v>
      </c>
      <c r="K1666" s="851">
        <v>4798.8701171875</v>
      </c>
    </row>
    <row r="1667" spans="1:11" ht="14.45" customHeight="1" x14ac:dyDescent="0.2">
      <c r="A1667" s="832" t="s">
        <v>604</v>
      </c>
      <c r="B1667" s="833" t="s">
        <v>605</v>
      </c>
      <c r="C1667" s="836" t="s">
        <v>634</v>
      </c>
      <c r="D1667" s="864" t="s">
        <v>635</v>
      </c>
      <c r="E1667" s="836" t="s">
        <v>5052</v>
      </c>
      <c r="F1667" s="864" t="s">
        <v>5053</v>
      </c>
      <c r="G1667" s="836" t="s">
        <v>6346</v>
      </c>
      <c r="H1667" s="836" t="s">
        <v>6347</v>
      </c>
      <c r="I1667" s="850">
        <v>4798.8701171875</v>
      </c>
      <c r="J1667" s="850">
        <v>1</v>
      </c>
      <c r="K1667" s="851">
        <v>4798.8701171875</v>
      </c>
    </row>
    <row r="1668" spans="1:11" ht="14.45" customHeight="1" x14ac:dyDescent="0.2">
      <c r="A1668" s="832" t="s">
        <v>604</v>
      </c>
      <c r="B1668" s="833" t="s">
        <v>605</v>
      </c>
      <c r="C1668" s="836" t="s">
        <v>634</v>
      </c>
      <c r="D1668" s="864" t="s">
        <v>635</v>
      </c>
      <c r="E1668" s="836" t="s">
        <v>5052</v>
      </c>
      <c r="F1668" s="864" t="s">
        <v>5053</v>
      </c>
      <c r="G1668" s="836" t="s">
        <v>6348</v>
      </c>
      <c r="H1668" s="836" t="s">
        <v>6349</v>
      </c>
      <c r="I1668" s="850">
        <v>4798.8701171875</v>
      </c>
      <c r="J1668" s="850">
        <v>1</v>
      </c>
      <c r="K1668" s="851">
        <v>4798.8701171875</v>
      </c>
    </row>
    <row r="1669" spans="1:11" ht="14.45" customHeight="1" x14ac:dyDescent="0.2">
      <c r="A1669" s="832" t="s">
        <v>604</v>
      </c>
      <c r="B1669" s="833" t="s">
        <v>605</v>
      </c>
      <c r="C1669" s="836" t="s">
        <v>634</v>
      </c>
      <c r="D1669" s="864" t="s">
        <v>635</v>
      </c>
      <c r="E1669" s="836" t="s">
        <v>5052</v>
      </c>
      <c r="F1669" s="864" t="s">
        <v>5053</v>
      </c>
      <c r="G1669" s="836" t="s">
        <v>6350</v>
      </c>
      <c r="H1669" s="836" t="s">
        <v>6351</v>
      </c>
      <c r="I1669" s="850">
        <v>4798.8701171875</v>
      </c>
      <c r="J1669" s="850">
        <v>1</v>
      </c>
      <c r="K1669" s="851">
        <v>4798.8701171875</v>
      </c>
    </row>
    <row r="1670" spans="1:11" ht="14.45" customHeight="1" x14ac:dyDescent="0.2">
      <c r="A1670" s="832" t="s">
        <v>604</v>
      </c>
      <c r="B1670" s="833" t="s">
        <v>605</v>
      </c>
      <c r="C1670" s="836" t="s">
        <v>634</v>
      </c>
      <c r="D1670" s="864" t="s">
        <v>635</v>
      </c>
      <c r="E1670" s="836" t="s">
        <v>5052</v>
      </c>
      <c r="F1670" s="864" t="s">
        <v>5053</v>
      </c>
      <c r="G1670" s="836" t="s">
        <v>6352</v>
      </c>
      <c r="H1670" s="836" t="s">
        <v>6353</v>
      </c>
      <c r="I1670" s="850">
        <v>7757.06005859375</v>
      </c>
      <c r="J1670" s="850">
        <v>1</v>
      </c>
      <c r="K1670" s="851">
        <v>7757.06005859375</v>
      </c>
    </row>
    <row r="1671" spans="1:11" ht="14.45" customHeight="1" x14ac:dyDescent="0.2">
      <c r="A1671" s="832" t="s">
        <v>604</v>
      </c>
      <c r="B1671" s="833" t="s">
        <v>605</v>
      </c>
      <c r="C1671" s="836" t="s">
        <v>634</v>
      </c>
      <c r="D1671" s="864" t="s">
        <v>635</v>
      </c>
      <c r="E1671" s="836" t="s">
        <v>5052</v>
      </c>
      <c r="F1671" s="864" t="s">
        <v>5053</v>
      </c>
      <c r="G1671" s="836" t="s">
        <v>6354</v>
      </c>
      <c r="H1671" s="836" t="s">
        <v>6355</v>
      </c>
      <c r="I1671" s="850">
        <v>11500</v>
      </c>
      <c r="J1671" s="850">
        <v>4</v>
      </c>
      <c r="K1671" s="851">
        <v>46000</v>
      </c>
    </row>
    <row r="1672" spans="1:11" ht="14.45" customHeight="1" x14ac:dyDescent="0.2">
      <c r="A1672" s="832" t="s">
        <v>604</v>
      </c>
      <c r="B1672" s="833" t="s">
        <v>605</v>
      </c>
      <c r="C1672" s="836" t="s">
        <v>634</v>
      </c>
      <c r="D1672" s="864" t="s">
        <v>635</v>
      </c>
      <c r="E1672" s="836" t="s">
        <v>5052</v>
      </c>
      <c r="F1672" s="864" t="s">
        <v>5053</v>
      </c>
      <c r="G1672" s="836" t="s">
        <v>5653</v>
      </c>
      <c r="H1672" s="836" t="s">
        <v>6356</v>
      </c>
      <c r="I1672" s="850">
        <v>11734.05703125</v>
      </c>
      <c r="J1672" s="850">
        <v>10</v>
      </c>
      <c r="K1672" s="851">
        <v>117340.5703125</v>
      </c>
    </row>
    <row r="1673" spans="1:11" ht="14.45" customHeight="1" x14ac:dyDescent="0.2">
      <c r="A1673" s="832" t="s">
        <v>604</v>
      </c>
      <c r="B1673" s="833" t="s">
        <v>605</v>
      </c>
      <c r="C1673" s="836" t="s">
        <v>634</v>
      </c>
      <c r="D1673" s="864" t="s">
        <v>635</v>
      </c>
      <c r="E1673" s="836" t="s">
        <v>5052</v>
      </c>
      <c r="F1673" s="864" t="s">
        <v>5053</v>
      </c>
      <c r="G1673" s="836" t="s">
        <v>5655</v>
      </c>
      <c r="H1673" s="836" t="s">
        <v>6357</v>
      </c>
      <c r="I1673" s="850">
        <v>8052.5362548828125</v>
      </c>
      <c r="J1673" s="850">
        <v>22</v>
      </c>
      <c r="K1673" s="851">
        <v>253000</v>
      </c>
    </row>
    <row r="1674" spans="1:11" ht="14.45" customHeight="1" x14ac:dyDescent="0.2">
      <c r="A1674" s="832" t="s">
        <v>604</v>
      </c>
      <c r="B1674" s="833" t="s">
        <v>605</v>
      </c>
      <c r="C1674" s="836" t="s">
        <v>634</v>
      </c>
      <c r="D1674" s="864" t="s">
        <v>635</v>
      </c>
      <c r="E1674" s="836" t="s">
        <v>5052</v>
      </c>
      <c r="F1674" s="864" t="s">
        <v>5053</v>
      </c>
      <c r="G1674" s="836" t="s">
        <v>5657</v>
      </c>
      <c r="H1674" s="836" t="s">
        <v>6358</v>
      </c>
      <c r="I1674" s="850">
        <v>8632.2464425223206</v>
      </c>
      <c r="J1674" s="850">
        <v>20</v>
      </c>
      <c r="K1674" s="851">
        <v>237021.78024291992</v>
      </c>
    </row>
    <row r="1675" spans="1:11" ht="14.45" customHeight="1" x14ac:dyDescent="0.2">
      <c r="A1675" s="832" t="s">
        <v>604</v>
      </c>
      <c r="B1675" s="833" t="s">
        <v>605</v>
      </c>
      <c r="C1675" s="836" t="s">
        <v>634</v>
      </c>
      <c r="D1675" s="864" t="s">
        <v>635</v>
      </c>
      <c r="E1675" s="836" t="s">
        <v>5052</v>
      </c>
      <c r="F1675" s="864" t="s">
        <v>5053</v>
      </c>
      <c r="G1675" s="836" t="s">
        <v>5659</v>
      </c>
      <c r="H1675" s="836" t="s">
        <v>6359</v>
      </c>
      <c r="I1675" s="850">
        <v>7439.3720052083336</v>
      </c>
      <c r="J1675" s="850">
        <v>19</v>
      </c>
      <c r="K1675" s="851">
        <v>218500</v>
      </c>
    </row>
    <row r="1676" spans="1:11" ht="14.45" customHeight="1" x14ac:dyDescent="0.2">
      <c r="A1676" s="832" t="s">
        <v>604</v>
      </c>
      <c r="B1676" s="833" t="s">
        <v>605</v>
      </c>
      <c r="C1676" s="836" t="s">
        <v>634</v>
      </c>
      <c r="D1676" s="864" t="s">
        <v>635</v>
      </c>
      <c r="E1676" s="836" t="s">
        <v>5052</v>
      </c>
      <c r="F1676" s="864" t="s">
        <v>5053</v>
      </c>
      <c r="G1676" s="836" t="s">
        <v>5661</v>
      </c>
      <c r="H1676" s="836" t="s">
        <v>6360</v>
      </c>
      <c r="I1676" s="850">
        <v>7527.0346304086543</v>
      </c>
      <c r="J1676" s="850">
        <v>16</v>
      </c>
      <c r="K1676" s="851">
        <v>186340.580078125</v>
      </c>
    </row>
    <row r="1677" spans="1:11" ht="14.45" customHeight="1" x14ac:dyDescent="0.2">
      <c r="A1677" s="832" t="s">
        <v>604</v>
      </c>
      <c r="B1677" s="833" t="s">
        <v>605</v>
      </c>
      <c r="C1677" s="836" t="s">
        <v>634</v>
      </c>
      <c r="D1677" s="864" t="s">
        <v>635</v>
      </c>
      <c r="E1677" s="836" t="s">
        <v>5052</v>
      </c>
      <c r="F1677" s="864" t="s">
        <v>5053</v>
      </c>
      <c r="G1677" s="836" t="s">
        <v>5663</v>
      </c>
      <c r="H1677" s="836" t="s">
        <v>6361</v>
      </c>
      <c r="I1677" s="850">
        <v>7318.181818181818</v>
      </c>
      <c r="J1677" s="850">
        <v>7</v>
      </c>
      <c r="K1677" s="851">
        <v>80500</v>
      </c>
    </row>
    <row r="1678" spans="1:11" ht="14.45" customHeight="1" x14ac:dyDescent="0.2">
      <c r="A1678" s="832" t="s">
        <v>604</v>
      </c>
      <c r="B1678" s="833" t="s">
        <v>605</v>
      </c>
      <c r="C1678" s="836" t="s">
        <v>634</v>
      </c>
      <c r="D1678" s="864" t="s">
        <v>635</v>
      </c>
      <c r="E1678" s="836" t="s">
        <v>5052</v>
      </c>
      <c r="F1678" s="864" t="s">
        <v>5053</v>
      </c>
      <c r="G1678" s="836" t="s">
        <v>5665</v>
      </c>
      <c r="H1678" s="836" t="s">
        <v>6362</v>
      </c>
      <c r="I1678" s="850">
        <v>5750</v>
      </c>
      <c r="J1678" s="850">
        <v>2</v>
      </c>
      <c r="K1678" s="851">
        <v>23000</v>
      </c>
    </row>
    <row r="1679" spans="1:11" ht="14.45" customHeight="1" x14ac:dyDescent="0.2">
      <c r="A1679" s="832" t="s">
        <v>604</v>
      </c>
      <c r="B1679" s="833" t="s">
        <v>605</v>
      </c>
      <c r="C1679" s="836" t="s">
        <v>634</v>
      </c>
      <c r="D1679" s="864" t="s">
        <v>635</v>
      </c>
      <c r="E1679" s="836" t="s">
        <v>5052</v>
      </c>
      <c r="F1679" s="864" t="s">
        <v>5053</v>
      </c>
      <c r="G1679" s="836" t="s">
        <v>6363</v>
      </c>
      <c r="H1679" s="836" t="s">
        <v>6364</v>
      </c>
      <c r="I1679" s="850">
        <v>11500</v>
      </c>
      <c r="J1679" s="850">
        <v>1</v>
      </c>
      <c r="K1679" s="851">
        <v>11500</v>
      </c>
    </row>
    <row r="1680" spans="1:11" ht="14.45" customHeight="1" x14ac:dyDescent="0.2">
      <c r="A1680" s="832" t="s">
        <v>604</v>
      </c>
      <c r="B1680" s="833" t="s">
        <v>605</v>
      </c>
      <c r="C1680" s="836" t="s">
        <v>634</v>
      </c>
      <c r="D1680" s="864" t="s">
        <v>635</v>
      </c>
      <c r="E1680" s="836" t="s">
        <v>5052</v>
      </c>
      <c r="F1680" s="864" t="s">
        <v>5053</v>
      </c>
      <c r="G1680" s="836" t="s">
        <v>5606</v>
      </c>
      <c r="H1680" s="836" t="s">
        <v>6365</v>
      </c>
      <c r="I1680" s="850">
        <v>12650</v>
      </c>
      <c r="J1680" s="850">
        <v>10</v>
      </c>
      <c r="K1680" s="851">
        <v>126500</v>
      </c>
    </row>
    <row r="1681" spans="1:11" ht="14.45" customHeight="1" x14ac:dyDescent="0.2">
      <c r="A1681" s="832" t="s">
        <v>604</v>
      </c>
      <c r="B1681" s="833" t="s">
        <v>605</v>
      </c>
      <c r="C1681" s="836" t="s">
        <v>634</v>
      </c>
      <c r="D1681" s="864" t="s">
        <v>635</v>
      </c>
      <c r="E1681" s="836" t="s">
        <v>5052</v>
      </c>
      <c r="F1681" s="864" t="s">
        <v>5053</v>
      </c>
      <c r="G1681" s="836" t="s">
        <v>5612</v>
      </c>
      <c r="H1681" s="836" t="s">
        <v>6366</v>
      </c>
      <c r="I1681" s="850">
        <v>9035.7142857142862</v>
      </c>
      <c r="J1681" s="850">
        <v>10</v>
      </c>
      <c r="K1681" s="851">
        <v>126500</v>
      </c>
    </row>
    <row r="1682" spans="1:11" ht="14.45" customHeight="1" x14ac:dyDescent="0.2">
      <c r="A1682" s="832" t="s">
        <v>604</v>
      </c>
      <c r="B1682" s="833" t="s">
        <v>605</v>
      </c>
      <c r="C1682" s="836" t="s">
        <v>634</v>
      </c>
      <c r="D1682" s="864" t="s">
        <v>635</v>
      </c>
      <c r="E1682" s="836" t="s">
        <v>5052</v>
      </c>
      <c r="F1682" s="864" t="s">
        <v>5053</v>
      </c>
      <c r="G1682" s="836" t="s">
        <v>5617</v>
      </c>
      <c r="H1682" s="836" t="s">
        <v>6367</v>
      </c>
      <c r="I1682" s="850">
        <v>12650</v>
      </c>
      <c r="J1682" s="850">
        <v>1</v>
      </c>
      <c r="K1682" s="851">
        <v>12650</v>
      </c>
    </row>
    <row r="1683" spans="1:11" ht="14.45" customHeight="1" x14ac:dyDescent="0.2">
      <c r="A1683" s="832" t="s">
        <v>604</v>
      </c>
      <c r="B1683" s="833" t="s">
        <v>605</v>
      </c>
      <c r="C1683" s="836" t="s">
        <v>634</v>
      </c>
      <c r="D1683" s="864" t="s">
        <v>635</v>
      </c>
      <c r="E1683" s="836" t="s">
        <v>5052</v>
      </c>
      <c r="F1683" s="864" t="s">
        <v>5053</v>
      </c>
      <c r="G1683" s="836" t="s">
        <v>6368</v>
      </c>
      <c r="H1683" s="836" t="s">
        <v>6369</v>
      </c>
      <c r="I1683" s="850">
        <v>7757.06005859375</v>
      </c>
      <c r="J1683" s="850">
        <v>1</v>
      </c>
      <c r="K1683" s="851">
        <v>7757.06005859375</v>
      </c>
    </row>
    <row r="1684" spans="1:11" ht="14.45" customHeight="1" x14ac:dyDescent="0.2">
      <c r="A1684" s="832" t="s">
        <v>604</v>
      </c>
      <c r="B1684" s="833" t="s">
        <v>605</v>
      </c>
      <c r="C1684" s="836" t="s">
        <v>634</v>
      </c>
      <c r="D1684" s="864" t="s">
        <v>635</v>
      </c>
      <c r="E1684" s="836" t="s">
        <v>5052</v>
      </c>
      <c r="F1684" s="864" t="s">
        <v>5053</v>
      </c>
      <c r="G1684" s="836" t="s">
        <v>6370</v>
      </c>
      <c r="H1684" s="836" t="s">
        <v>6371</v>
      </c>
      <c r="I1684" s="850">
        <v>24799.640625</v>
      </c>
      <c r="J1684" s="850">
        <v>1</v>
      </c>
      <c r="K1684" s="851">
        <v>24799.640625</v>
      </c>
    </row>
    <row r="1685" spans="1:11" ht="14.45" customHeight="1" x14ac:dyDescent="0.2">
      <c r="A1685" s="832" t="s">
        <v>604</v>
      </c>
      <c r="B1685" s="833" t="s">
        <v>605</v>
      </c>
      <c r="C1685" s="836" t="s">
        <v>634</v>
      </c>
      <c r="D1685" s="864" t="s">
        <v>635</v>
      </c>
      <c r="E1685" s="836" t="s">
        <v>5052</v>
      </c>
      <c r="F1685" s="864" t="s">
        <v>5053</v>
      </c>
      <c r="G1685" s="836" t="s">
        <v>6372</v>
      </c>
      <c r="H1685" s="836" t="s">
        <v>6373</v>
      </c>
      <c r="I1685" s="850">
        <v>19899.599609375</v>
      </c>
      <c r="J1685" s="850">
        <v>1</v>
      </c>
      <c r="K1685" s="851">
        <v>19899.599609375</v>
      </c>
    </row>
    <row r="1686" spans="1:11" ht="14.45" customHeight="1" x14ac:dyDescent="0.2">
      <c r="A1686" s="832" t="s">
        <v>604</v>
      </c>
      <c r="B1686" s="833" t="s">
        <v>605</v>
      </c>
      <c r="C1686" s="836" t="s">
        <v>634</v>
      </c>
      <c r="D1686" s="864" t="s">
        <v>635</v>
      </c>
      <c r="E1686" s="836" t="s">
        <v>5052</v>
      </c>
      <c r="F1686" s="864" t="s">
        <v>5053</v>
      </c>
      <c r="G1686" s="836" t="s">
        <v>5297</v>
      </c>
      <c r="H1686" s="836" t="s">
        <v>6374</v>
      </c>
      <c r="I1686" s="850">
        <v>10062.5</v>
      </c>
      <c r="J1686" s="850">
        <v>2</v>
      </c>
      <c r="K1686" s="851">
        <v>20125</v>
      </c>
    </row>
    <row r="1687" spans="1:11" ht="14.45" customHeight="1" x14ac:dyDescent="0.2">
      <c r="A1687" s="832" t="s">
        <v>604</v>
      </c>
      <c r="B1687" s="833" t="s">
        <v>605</v>
      </c>
      <c r="C1687" s="836" t="s">
        <v>634</v>
      </c>
      <c r="D1687" s="864" t="s">
        <v>635</v>
      </c>
      <c r="E1687" s="836" t="s">
        <v>5052</v>
      </c>
      <c r="F1687" s="864" t="s">
        <v>5053</v>
      </c>
      <c r="G1687" s="836" t="s">
        <v>5299</v>
      </c>
      <c r="H1687" s="836" t="s">
        <v>6375</v>
      </c>
      <c r="I1687" s="850">
        <v>7475</v>
      </c>
      <c r="J1687" s="850">
        <v>2</v>
      </c>
      <c r="K1687" s="851">
        <v>14950</v>
      </c>
    </row>
    <row r="1688" spans="1:11" ht="14.45" customHeight="1" x14ac:dyDescent="0.2">
      <c r="A1688" s="832" t="s">
        <v>604</v>
      </c>
      <c r="B1688" s="833" t="s">
        <v>605</v>
      </c>
      <c r="C1688" s="836" t="s">
        <v>634</v>
      </c>
      <c r="D1688" s="864" t="s">
        <v>635</v>
      </c>
      <c r="E1688" s="836" t="s">
        <v>5052</v>
      </c>
      <c r="F1688" s="864" t="s">
        <v>5053</v>
      </c>
      <c r="G1688" s="836" t="s">
        <v>5307</v>
      </c>
      <c r="H1688" s="836" t="s">
        <v>6376</v>
      </c>
      <c r="I1688" s="850">
        <v>7538.8888888888887</v>
      </c>
      <c r="J1688" s="850">
        <v>7</v>
      </c>
      <c r="K1688" s="851">
        <v>57500</v>
      </c>
    </row>
    <row r="1689" spans="1:11" ht="14.45" customHeight="1" x14ac:dyDescent="0.2">
      <c r="A1689" s="832" t="s">
        <v>604</v>
      </c>
      <c r="B1689" s="833" t="s">
        <v>605</v>
      </c>
      <c r="C1689" s="836" t="s">
        <v>634</v>
      </c>
      <c r="D1689" s="864" t="s">
        <v>635</v>
      </c>
      <c r="E1689" s="836" t="s">
        <v>5052</v>
      </c>
      <c r="F1689" s="864" t="s">
        <v>5053</v>
      </c>
      <c r="G1689" s="836" t="s">
        <v>6377</v>
      </c>
      <c r="H1689" s="836" t="s">
        <v>6378</v>
      </c>
      <c r="I1689" s="850">
        <v>1572.02001953125</v>
      </c>
      <c r="J1689" s="850">
        <v>4</v>
      </c>
      <c r="K1689" s="851">
        <v>6288.070068359375</v>
      </c>
    </row>
    <row r="1690" spans="1:11" ht="14.45" customHeight="1" x14ac:dyDescent="0.2">
      <c r="A1690" s="832" t="s">
        <v>604</v>
      </c>
      <c r="B1690" s="833" t="s">
        <v>605</v>
      </c>
      <c r="C1690" s="836" t="s">
        <v>634</v>
      </c>
      <c r="D1690" s="864" t="s">
        <v>635</v>
      </c>
      <c r="E1690" s="836" t="s">
        <v>5052</v>
      </c>
      <c r="F1690" s="864" t="s">
        <v>5053</v>
      </c>
      <c r="G1690" s="836" t="s">
        <v>6379</v>
      </c>
      <c r="H1690" s="836" t="s">
        <v>6380</v>
      </c>
      <c r="I1690" s="850">
        <v>11866.2998046875</v>
      </c>
      <c r="J1690" s="850">
        <v>1</v>
      </c>
      <c r="K1690" s="851">
        <v>11866.2998046875</v>
      </c>
    </row>
    <row r="1691" spans="1:11" ht="14.45" customHeight="1" x14ac:dyDescent="0.2">
      <c r="A1691" s="832" t="s">
        <v>604</v>
      </c>
      <c r="B1691" s="833" t="s">
        <v>605</v>
      </c>
      <c r="C1691" s="836" t="s">
        <v>634</v>
      </c>
      <c r="D1691" s="864" t="s">
        <v>635</v>
      </c>
      <c r="E1691" s="836" t="s">
        <v>5052</v>
      </c>
      <c r="F1691" s="864" t="s">
        <v>5053</v>
      </c>
      <c r="G1691" s="836" t="s">
        <v>6381</v>
      </c>
      <c r="H1691" s="836" t="s">
        <v>6382</v>
      </c>
      <c r="I1691" s="850">
        <v>11866.2998046875</v>
      </c>
      <c r="J1691" s="850">
        <v>1</v>
      </c>
      <c r="K1691" s="851">
        <v>11866.2998046875</v>
      </c>
    </row>
    <row r="1692" spans="1:11" ht="14.45" customHeight="1" x14ac:dyDescent="0.2">
      <c r="A1692" s="832" t="s">
        <v>604</v>
      </c>
      <c r="B1692" s="833" t="s">
        <v>605</v>
      </c>
      <c r="C1692" s="836" t="s">
        <v>634</v>
      </c>
      <c r="D1692" s="864" t="s">
        <v>635</v>
      </c>
      <c r="E1692" s="836" t="s">
        <v>5052</v>
      </c>
      <c r="F1692" s="864" t="s">
        <v>5053</v>
      </c>
      <c r="G1692" s="836" t="s">
        <v>6383</v>
      </c>
      <c r="H1692" s="836" t="s">
        <v>6384</v>
      </c>
      <c r="I1692" s="850">
        <v>1610</v>
      </c>
      <c r="J1692" s="850">
        <v>17</v>
      </c>
      <c r="K1692" s="851">
        <v>27370</v>
      </c>
    </row>
    <row r="1693" spans="1:11" ht="14.45" customHeight="1" x14ac:dyDescent="0.2">
      <c r="A1693" s="832" t="s">
        <v>604</v>
      </c>
      <c r="B1693" s="833" t="s">
        <v>605</v>
      </c>
      <c r="C1693" s="836" t="s">
        <v>634</v>
      </c>
      <c r="D1693" s="864" t="s">
        <v>635</v>
      </c>
      <c r="E1693" s="836" t="s">
        <v>5052</v>
      </c>
      <c r="F1693" s="864" t="s">
        <v>5053</v>
      </c>
      <c r="G1693" s="836" t="s">
        <v>6385</v>
      </c>
      <c r="H1693" s="836" t="s">
        <v>6386</v>
      </c>
      <c r="I1693" s="850">
        <v>1610</v>
      </c>
      <c r="J1693" s="850">
        <v>25</v>
      </c>
      <c r="K1693" s="851">
        <v>40250</v>
      </c>
    </row>
    <row r="1694" spans="1:11" ht="14.45" customHeight="1" x14ac:dyDescent="0.2">
      <c r="A1694" s="832" t="s">
        <v>604</v>
      </c>
      <c r="B1694" s="833" t="s">
        <v>605</v>
      </c>
      <c r="C1694" s="836" t="s">
        <v>634</v>
      </c>
      <c r="D1694" s="864" t="s">
        <v>635</v>
      </c>
      <c r="E1694" s="836" t="s">
        <v>5052</v>
      </c>
      <c r="F1694" s="864" t="s">
        <v>5053</v>
      </c>
      <c r="G1694" s="836" t="s">
        <v>6387</v>
      </c>
      <c r="H1694" s="836" t="s">
        <v>6388</v>
      </c>
      <c r="I1694" s="850">
        <v>1610</v>
      </c>
      <c r="J1694" s="850">
        <v>17</v>
      </c>
      <c r="K1694" s="851">
        <v>27370</v>
      </c>
    </row>
    <row r="1695" spans="1:11" ht="14.45" customHeight="1" x14ac:dyDescent="0.2">
      <c r="A1695" s="832" t="s">
        <v>604</v>
      </c>
      <c r="B1695" s="833" t="s">
        <v>605</v>
      </c>
      <c r="C1695" s="836" t="s">
        <v>634</v>
      </c>
      <c r="D1695" s="864" t="s">
        <v>635</v>
      </c>
      <c r="E1695" s="836" t="s">
        <v>5052</v>
      </c>
      <c r="F1695" s="864" t="s">
        <v>5053</v>
      </c>
      <c r="G1695" s="836" t="s">
        <v>6389</v>
      </c>
      <c r="H1695" s="836" t="s">
        <v>6390</v>
      </c>
      <c r="I1695" s="850">
        <v>1610</v>
      </c>
      <c r="J1695" s="850">
        <v>1</v>
      </c>
      <c r="K1695" s="851">
        <v>1610</v>
      </c>
    </row>
    <row r="1696" spans="1:11" ht="14.45" customHeight="1" x14ac:dyDescent="0.2">
      <c r="A1696" s="832" t="s">
        <v>604</v>
      </c>
      <c r="B1696" s="833" t="s">
        <v>605</v>
      </c>
      <c r="C1696" s="836" t="s">
        <v>634</v>
      </c>
      <c r="D1696" s="864" t="s">
        <v>635</v>
      </c>
      <c r="E1696" s="836" t="s">
        <v>5052</v>
      </c>
      <c r="F1696" s="864" t="s">
        <v>5053</v>
      </c>
      <c r="G1696" s="836" t="s">
        <v>6391</v>
      </c>
      <c r="H1696" s="836" t="s">
        <v>6392</v>
      </c>
      <c r="I1696" s="850">
        <v>1610</v>
      </c>
      <c r="J1696" s="850">
        <v>4</v>
      </c>
      <c r="K1696" s="851">
        <v>6440</v>
      </c>
    </row>
    <row r="1697" spans="1:11" ht="14.45" customHeight="1" x14ac:dyDescent="0.2">
      <c r="A1697" s="832" t="s">
        <v>604</v>
      </c>
      <c r="B1697" s="833" t="s">
        <v>605</v>
      </c>
      <c r="C1697" s="836" t="s">
        <v>634</v>
      </c>
      <c r="D1697" s="864" t="s">
        <v>635</v>
      </c>
      <c r="E1697" s="836" t="s">
        <v>5052</v>
      </c>
      <c r="F1697" s="864" t="s">
        <v>5053</v>
      </c>
      <c r="G1697" s="836" t="s">
        <v>6393</v>
      </c>
      <c r="H1697" s="836" t="s">
        <v>6394</v>
      </c>
      <c r="I1697" s="850">
        <v>279.29998779296875</v>
      </c>
      <c r="J1697" s="850">
        <v>4</v>
      </c>
      <c r="K1697" s="851">
        <v>1117.199951171875</v>
      </c>
    </row>
    <row r="1698" spans="1:11" ht="14.45" customHeight="1" x14ac:dyDescent="0.2">
      <c r="A1698" s="832" t="s">
        <v>604</v>
      </c>
      <c r="B1698" s="833" t="s">
        <v>605</v>
      </c>
      <c r="C1698" s="836" t="s">
        <v>634</v>
      </c>
      <c r="D1698" s="864" t="s">
        <v>635</v>
      </c>
      <c r="E1698" s="836" t="s">
        <v>5052</v>
      </c>
      <c r="F1698" s="864" t="s">
        <v>5053</v>
      </c>
      <c r="G1698" s="836" t="s">
        <v>6395</v>
      </c>
      <c r="H1698" s="836" t="s">
        <v>6396</v>
      </c>
      <c r="I1698" s="850">
        <v>10350</v>
      </c>
      <c r="J1698" s="850">
        <v>1</v>
      </c>
      <c r="K1698" s="851">
        <v>10350</v>
      </c>
    </row>
    <row r="1699" spans="1:11" ht="14.45" customHeight="1" x14ac:dyDescent="0.2">
      <c r="A1699" s="832" t="s">
        <v>604</v>
      </c>
      <c r="B1699" s="833" t="s">
        <v>605</v>
      </c>
      <c r="C1699" s="836" t="s">
        <v>634</v>
      </c>
      <c r="D1699" s="864" t="s">
        <v>635</v>
      </c>
      <c r="E1699" s="836" t="s">
        <v>5052</v>
      </c>
      <c r="F1699" s="864" t="s">
        <v>5053</v>
      </c>
      <c r="G1699" s="836" t="s">
        <v>6397</v>
      </c>
      <c r="H1699" s="836" t="s">
        <v>6398</v>
      </c>
      <c r="I1699" s="850">
        <v>279.29998779296875</v>
      </c>
      <c r="J1699" s="850">
        <v>3</v>
      </c>
      <c r="K1699" s="851">
        <v>837.89996337890625</v>
      </c>
    </row>
    <row r="1700" spans="1:11" ht="14.45" customHeight="1" x14ac:dyDescent="0.2">
      <c r="A1700" s="832" t="s">
        <v>604</v>
      </c>
      <c r="B1700" s="833" t="s">
        <v>605</v>
      </c>
      <c r="C1700" s="836" t="s">
        <v>634</v>
      </c>
      <c r="D1700" s="864" t="s">
        <v>635</v>
      </c>
      <c r="E1700" s="836" t="s">
        <v>5052</v>
      </c>
      <c r="F1700" s="864" t="s">
        <v>5053</v>
      </c>
      <c r="G1700" s="836" t="s">
        <v>5667</v>
      </c>
      <c r="H1700" s="836" t="s">
        <v>6399</v>
      </c>
      <c r="I1700" s="850">
        <v>199.49999128069197</v>
      </c>
      <c r="J1700" s="850">
        <v>5</v>
      </c>
      <c r="K1700" s="851">
        <v>1396.4999389648438</v>
      </c>
    </row>
    <row r="1701" spans="1:11" ht="14.45" customHeight="1" x14ac:dyDescent="0.2">
      <c r="A1701" s="832" t="s">
        <v>604</v>
      </c>
      <c r="B1701" s="833" t="s">
        <v>605</v>
      </c>
      <c r="C1701" s="836" t="s">
        <v>634</v>
      </c>
      <c r="D1701" s="864" t="s">
        <v>635</v>
      </c>
      <c r="E1701" s="836" t="s">
        <v>5052</v>
      </c>
      <c r="F1701" s="864" t="s">
        <v>5053</v>
      </c>
      <c r="G1701" s="836" t="s">
        <v>6400</v>
      </c>
      <c r="H1701" s="836" t="s">
        <v>6401</v>
      </c>
      <c r="I1701" s="850">
        <v>279.29998779296875</v>
      </c>
      <c r="J1701" s="850">
        <v>1</v>
      </c>
      <c r="K1701" s="851">
        <v>279.29998779296875</v>
      </c>
    </row>
    <row r="1702" spans="1:11" ht="14.45" customHeight="1" x14ac:dyDescent="0.2">
      <c r="A1702" s="832" t="s">
        <v>604</v>
      </c>
      <c r="B1702" s="833" t="s">
        <v>605</v>
      </c>
      <c r="C1702" s="836" t="s">
        <v>634</v>
      </c>
      <c r="D1702" s="864" t="s">
        <v>635</v>
      </c>
      <c r="E1702" s="836" t="s">
        <v>5052</v>
      </c>
      <c r="F1702" s="864" t="s">
        <v>5053</v>
      </c>
      <c r="G1702" s="836" t="s">
        <v>5669</v>
      </c>
      <c r="H1702" s="836" t="s">
        <v>6402</v>
      </c>
      <c r="I1702" s="850">
        <v>279.30999755859375</v>
      </c>
      <c r="J1702" s="850">
        <v>1</v>
      </c>
      <c r="K1702" s="851">
        <v>279.30999755859375</v>
      </c>
    </row>
    <row r="1703" spans="1:11" ht="14.45" customHeight="1" x14ac:dyDescent="0.2">
      <c r="A1703" s="832" t="s">
        <v>604</v>
      </c>
      <c r="B1703" s="833" t="s">
        <v>605</v>
      </c>
      <c r="C1703" s="836" t="s">
        <v>634</v>
      </c>
      <c r="D1703" s="864" t="s">
        <v>635</v>
      </c>
      <c r="E1703" s="836" t="s">
        <v>5052</v>
      </c>
      <c r="F1703" s="864" t="s">
        <v>5053</v>
      </c>
      <c r="G1703" s="836" t="s">
        <v>5671</v>
      </c>
      <c r="H1703" s="836" t="s">
        <v>6403</v>
      </c>
      <c r="I1703" s="850">
        <v>199.49999128069197</v>
      </c>
      <c r="J1703" s="850">
        <v>5</v>
      </c>
      <c r="K1703" s="851">
        <v>1396.4999389648438</v>
      </c>
    </row>
    <row r="1704" spans="1:11" ht="14.45" customHeight="1" x14ac:dyDescent="0.2">
      <c r="A1704" s="832" t="s">
        <v>604</v>
      </c>
      <c r="B1704" s="833" t="s">
        <v>605</v>
      </c>
      <c r="C1704" s="836" t="s">
        <v>634</v>
      </c>
      <c r="D1704" s="864" t="s">
        <v>635</v>
      </c>
      <c r="E1704" s="836" t="s">
        <v>5052</v>
      </c>
      <c r="F1704" s="864" t="s">
        <v>5053</v>
      </c>
      <c r="G1704" s="836" t="s">
        <v>5673</v>
      </c>
      <c r="H1704" s="836" t="s">
        <v>6404</v>
      </c>
      <c r="I1704" s="850">
        <v>167.57999267578126</v>
      </c>
      <c r="J1704" s="850">
        <v>3</v>
      </c>
      <c r="K1704" s="851">
        <v>837.89996337890625</v>
      </c>
    </row>
    <row r="1705" spans="1:11" ht="14.45" customHeight="1" x14ac:dyDescent="0.2">
      <c r="A1705" s="832" t="s">
        <v>604</v>
      </c>
      <c r="B1705" s="833" t="s">
        <v>605</v>
      </c>
      <c r="C1705" s="836" t="s">
        <v>634</v>
      </c>
      <c r="D1705" s="864" t="s">
        <v>635</v>
      </c>
      <c r="E1705" s="836" t="s">
        <v>5052</v>
      </c>
      <c r="F1705" s="864" t="s">
        <v>5053</v>
      </c>
      <c r="G1705" s="836" t="s">
        <v>6405</v>
      </c>
      <c r="H1705" s="836" t="s">
        <v>6406</v>
      </c>
      <c r="I1705" s="850">
        <v>5175</v>
      </c>
      <c r="J1705" s="850">
        <v>1</v>
      </c>
      <c r="K1705" s="851">
        <v>5175</v>
      </c>
    </row>
    <row r="1706" spans="1:11" ht="14.45" customHeight="1" x14ac:dyDescent="0.2">
      <c r="A1706" s="832" t="s">
        <v>604</v>
      </c>
      <c r="B1706" s="833" t="s">
        <v>605</v>
      </c>
      <c r="C1706" s="836" t="s">
        <v>634</v>
      </c>
      <c r="D1706" s="864" t="s">
        <v>635</v>
      </c>
      <c r="E1706" s="836" t="s">
        <v>5052</v>
      </c>
      <c r="F1706" s="864" t="s">
        <v>5053</v>
      </c>
      <c r="G1706" s="836" t="s">
        <v>5692</v>
      </c>
      <c r="H1706" s="836" t="s">
        <v>6407</v>
      </c>
      <c r="I1706" s="850">
        <v>5175</v>
      </c>
      <c r="J1706" s="850">
        <v>1</v>
      </c>
      <c r="K1706" s="851">
        <v>5175</v>
      </c>
    </row>
    <row r="1707" spans="1:11" ht="14.45" customHeight="1" x14ac:dyDescent="0.2">
      <c r="A1707" s="832" t="s">
        <v>604</v>
      </c>
      <c r="B1707" s="833" t="s">
        <v>605</v>
      </c>
      <c r="C1707" s="836" t="s">
        <v>634</v>
      </c>
      <c r="D1707" s="864" t="s">
        <v>635</v>
      </c>
      <c r="E1707" s="836" t="s">
        <v>5052</v>
      </c>
      <c r="F1707" s="864" t="s">
        <v>5053</v>
      </c>
      <c r="G1707" s="836" t="s">
        <v>5696</v>
      </c>
      <c r="H1707" s="836" t="s">
        <v>6408</v>
      </c>
      <c r="I1707" s="850">
        <v>3758.331298828125</v>
      </c>
      <c r="J1707" s="850">
        <v>5</v>
      </c>
      <c r="K1707" s="851">
        <v>25875.00048828125</v>
      </c>
    </row>
    <row r="1708" spans="1:11" ht="14.45" customHeight="1" x14ac:dyDescent="0.2">
      <c r="A1708" s="832" t="s">
        <v>604</v>
      </c>
      <c r="B1708" s="833" t="s">
        <v>605</v>
      </c>
      <c r="C1708" s="836" t="s">
        <v>634</v>
      </c>
      <c r="D1708" s="864" t="s">
        <v>635</v>
      </c>
      <c r="E1708" s="836" t="s">
        <v>5052</v>
      </c>
      <c r="F1708" s="864" t="s">
        <v>5053</v>
      </c>
      <c r="G1708" s="836" t="s">
        <v>5700</v>
      </c>
      <c r="H1708" s="836" t="s">
        <v>6409</v>
      </c>
      <c r="I1708" s="850">
        <v>5175</v>
      </c>
      <c r="J1708" s="850">
        <v>2</v>
      </c>
      <c r="K1708" s="851">
        <v>10350</v>
      </c>
    </row>
    <row r="1709" spans="1:11" ht="14.45" customHeight="1" x14ac:dyDescent="0.2">
      <c r="A1709" s="832" t="s">
        <v>604</v>
      </c>
      <c r="B1709" s="833" t="s">
        <v>605</v>
      </c>
      <c r="C1709" s="836" t="s">
        <v>634</v>
      </c>
      <c r="D1709" s="864" t="s">
        <v>635</v>
      </c>
      <c r="E1709" s="836" t="s">
        <v>5052</v>
      </c>
      <c r="F1709" s="864" t="s">
        <v>5053</v>
      </c>
      <c r="G1709" s="836" t="s">
        <v>5702</v>
      </c>
      <c r="H1709" s="836" t="s">
        <v>6410</v>
      </c>
      <c r="I1709" s="850">
        <v>2587.5</v>
      </c>
      <c r="J1709" s="850">
        <v>2</v>
      </c>
      <c r="K1709" s="851">
        <v>10350</v>
      </c>
    </row>
    <row r="1710" spans="1:11" ht="14.45" customHeight="1" x14ac:dyDescent="0.2">
      <c r="A1710" s="832" t="s">
        <v>604</v>
      </c>
      <c r="B1710" s="833" t="s">
        <v>605</v>
      </c>
      <c r="C1710" s="836" t="s">
        <v>634</v>
      </c>
      <c r="D1710" s="864" t="s">
        <v>635</v>
      </c>
      <c r="E1710" s="836" t="s">
        <v>5052</v>
      </c>
      <c r="F1710" s="864" t="s">
        <v>5053</v>
      </c>
      <c r="G1710" s="836" t="s">
        <v>6411</v>
      </c>
      <c r="H1710" s="836" t="s">
        <v>6412</v>
      </c>
      <c r="I1710" s="850">
        <v>5175</v>
      </c>
      <c r="J1710" s="850">
        <v>1</v>
      </c>
      <c r="K1710" s="851">
        <v>5175</v>
      </c>
    </row>
    <row r="1711" spans="1:11" ht="14.45" customHeight="1" x14ac:dyDescent="0.2">
      <c r="A1711" s="832" t="s">
        <v>604</v>
      </c>
      <c r="B1711" s="833" t="s">
        <v>605</v>
      </c>
      <c r="C1711" s="836" t="s">
        <v>634</v>
      </c>
      <c r="D1711" s="864" t="s">
        <v>635</v>
      </c>
      <c r="E1711" s="836" t="s">
        <v>5052</v>
      </c>
      <c r="F1711" s="864" t="s">
        <v>5053</v>
      </c>
      <c r="G1711" s="836" t="s">
        <v>5678</v>
      </c>
      <c r="H1711" s="836" t="s">
        <v>6413</v>
      </c>
      <c r="I1711" s="850">
        <v>9764.5498046875</v>
      </c>
      <c r="J1711" s="850">
        <v>1</v>
      </c>
      <c r="K1711" s="851">
        <v>9764.5498046875</v>
      </c>
    </row>
    <row r="1712" spans="1:11" ht="14.45" customHeight="1" x14ac:dyDescent="0.2">
      <c r="A1712" s="832" t="s">
        <v>604</v>
      </c>
      <c r="B1712" s="833" t="s">
        <v>605</v>
      </c>
      <c r="C1712" s="836" t="s">
        <v>634</v>
      </c>
      <c r="D1712" s="864" t="s">
        <v>635</v>
      </c>
      <c r="E1712" s="836" t="s">
        <v>5052</v>
      </c>
      <c r="F1712" s="864" t="s">
        <v>5053</v>
      </c>
      <c r="G1712" s="836" t="s">
        <v>5682</v>
      </c>
      <c r="H1712" s="836" t="s">
        <v>6414</v>
      </c>
      <c r="I1712" s="850">
        <v>4025</v>
      </c>
      <c r="J1712" s="850">
        <v>7</v>
      </c>
      <c r="K1712" s="851">
        <v>36225</v>
      </c>
    </row>
    <row r="1713" spans="1:11" ht="14.45" customHeight="1" x14ac:dyDescent="0.2">
      <c r="A1713" s="832" t="s">
        <v>604</v>
      </c>
      <c r="B1713" s="833" t="s">
        <v>605</v>
      </c>
      <c r="C1713" s="836" t="s">
        <v>634</v>
      </c>
      <c r="D1713" s="864" t="s">
        <v>635</v>
      </c>
      <c r="E1713" s="836" t="s">
        <v>5052</v>
      </c>
      <c r="F1713" s="864" t="s">
        <v>5053</v>
      </c>
      <c r="G1713" s="836" t="s">
        <v>5686</v>
      </c>
      <c r="H1713" s="836" t="s">
        <v>6415</v>
      </c>
      <c r="I1713" s="850">
        <v>5037.2470128676468</v>
      </c>
      <c r="J1713" s="850">
        <v>13</v>
      </c>
      <c r="K1713" s="851">
        <v>76454.099609375</v>
      </c>
    </row>
    <row r="1714" spans="1:11" ht="14.45" customHeight="1" x14ac:dyDescent="0.2">
      <c r="A1714" s="832" t="s">
        <v>604</v>
      </c>
      <c r="B1714" s="833" t="s">
        <v>605</v>
      </c>
      <c r="C1714" s="836" t="s">
        <v>634</v>
      </c>
      <c r="D1714" s="864" t="s">
        <v>635</v>
      </c>
      <c r="E1714" s="836" t="s">
        <v>5052</v>
      </c>
      <c r="F1714" s="864" t="s">
        <v>5053</v>
      </c>
      <c r="G1714" s="836" t="s">
        <v>5690</v>
      </c>
      <c r="H1714" s="836" t="s">
        <v>6416</v>
      </c>
      <c r="I1714" s="850">
        <v>3549.0912873641305</v>
      </c>
      <c r="J1714" s="850">
        <v>14</v>
      </c>
      <c r="K1714" s="851">
        <v>72450.000007629395</v>
      </c>
    </row>
    <row r="1715" spans="1:11" ht="14.45" customHeight="1" x14ac:dyDescent="0.2">
      <c r="A1715" s="832" t="s">
        <v>604</v>
      </c>
      <c r="B1715" s="833" t="s">
        <v>605</v>
      </c>
      <c r="C1715" s="836" t="s">
        <v>634</v>
      </c>
      <c r="D1715" s="864" t="s">
        <v>635</v>
      </c>
      <c r="E1715" s="836" t="s">
        <v>5052</v>
      </c>
      <c r="F1715" s="864" t="s">
        <v>5053</v>
      </c>
      <c r="G1715" s="836" t="s">
        <v>5694</v>
      </c>
      <c r="H1715" s="836" t="s">
        <v>6417</v>
      </c>
      <c r="I1715" s="850">
        <v>4094.9155883789063</v>
      </c>
      <c r="J1715" s="850">
        <v>10</v>
      </c>
      <c r="K1715" s="851">
        <v>56339.5498046875</v>
      </c>
    </row>
    <row r="1716" spans="1:11" ht="14.45" customHeight="1" x14ac:dyDescent="0.2">
      <c r="A1716" s="832" t="s">
        <v>604</v>
      </c>
      <c r="B1716" s="833" t="s">
        <v>605</v>
      </c>
      <c r="C1716" s="836" t="s">
        <v>634</v>
      </c>
      <c r="D1716" s="864" t="s">
        <v>635</v>
      </c>
      <c r="E1716" s="836" t="s">
        <v>5052</v>
      </c>
      <c r="F1716" s="864" t="s">
        <v>5053</v>
      </c>
      <c r="G1716" s="836" t="s">
        <v>5698</v>
      </c>
      <c r="H1716" s="836" t="s">
        <v>6418</v>
      </c>
      <c r="I1716" s="850">
        <v>2587.5</v>
      </c>
      <c r="J1716" s="850">
        <v>4</v>
      </c>
      <c r="K1716" s="851">
        <v>20700</v>
      </c>
    </row>
    <row r="1717" spans="1:11" ht="14.45" customHeight="1" x14ac:dyDescent="0.2">
      <c r="A1717" s="832" t="s">
        <v>604</v>
      </c>
      <c r="B1717" s="833" t="s">
        <v>605</v>
      </c>
      <c r="C1717" s="836" t="s">
        <v>634</v>
      </c>
      <c r="D1717" s="864" t="s">
        <v>635</v>
      </c>
      <c r="E1717" s="836" t="s">
        <v>5052</v>
      </c>
      <c r="F1717" s="864" t="s">
        <v>5053</v>
      </c>
      <c r="G1717" s="836" t="s">
        <v>5684</v>
      </c>
      <c r="H1717" s="836" t="s">
        <v>6419</v>
      </c>
      <c r="I1717" s="850">
        <v>3696.4285714285716</v>
      </c>
      <c r="J1717" s="850">
        <v>5</v>
      </c>
      <c r="K1717" s="851">
        <v>25875</v>
      </c>
    </row>
    <row r="1718" spans="1:11" ht="14.45" customHeight="1" x14ac:dyDescent="0.2">
      <c r="A1718" s="832" t="s">
        <v>604</v>
      </c>
      <c r="B1718" s="833" t="s">
        <v>605</v>
      </c>
      <c r="C1718" s="836" t="s">
        <v>634</v>
      </c>
      <c r="D1718" s="864" t="s">
        <v>635</v>
      </c>
      <c r="E1718" s="836" t="s">
        <v>5052</v>
      </c>
      <c r="F1718" s="864" t="s">
        <v>5053</v>
      </c>
      <c r="G1718" s="836" t="s">
        <v>5688</v>
      </c>
      <c r="H1718" s="836" t="s">
        <v>6420</v>
      </c>
      <c r="I1718" s="850">
        <v>5175</v>
      </c>
      <c r="J1718" s="850">
        <v>1</v>
      </c>
      <c r="K1718" s="851">
        <v>5175</v>
      </c>
    </row>
    <row r="1719" spans="1:11" ht="14.45" customHeight="1" x14ac:dyDescent="0.2">
      <c r="A1719" s="832" t="s">
        <v>604</v>
      </c>
      <c r="B1719" s="833" t="s">
        <v>605</v>
      </c>
      <c r="C1719" s="836" t="s">
        <v>634</v>
      </c>
      <c r="D1719" s="864" t="s">
        <v>635</v>
      </c>
      <c r="E1719" s="836" t="s">
        <v>5052</v>
      </c>
      <c r="F1719" s="864" t="s">
        <v>5053</v>
      </c>
      <c r="G1719" s="836" t="s">
        <v>6421</v>
      </c>
      <c r="H1719" s="836" t="s">
        <v>6422</v>
      </c>
      <c r="I1719" s="850">
        <v>5175</v>
      </c>
      <c r="J1719" s="850">
        <v>1</v>
      </c>
      <c r="K1719" s="851">
        <v>5175</v>
      </c>
    </row>
    <row r="1720" spans="1:11" ht="14.45" customHeight="1" x14ac:dyDescent="0.2">
      <c r="A1720" s="832" t="s">
        <v>604</v>
      </c>
      <c r="B1720" s="833" t="s">
        <v>605</v>
      </c>
      <c r="C1720" s="836" t="s">
        <v>634</v>
      </c>
      <c r="D1720" s="864" t="s">
        <v>635</v>
      </c>
      <c r="E1720" s="836" t="s">
        <v>5052</v>
      </c>
      <c r="F1720" s="864" t="s">
        <v>5053</v>
      </c>
      <c r="G1720" s="836" t="s">
        <v>5676</v>
      </c>
      <c r="H1720" s="836" t="s">
        <v>6423</v>
      </c>
      <c r="I1720" s="850">
        <v>5175</v>
      </c>
      <c r="J1720" s="850">
        <v>5</v>
      </c>
      <c r="K1720" s="851">
        <v>25875</v>
      </c>
    </row>
    <row r="1721" spans="1:11" ht="14.45" customHeight="1" x14ac:dyDescent="0.2">
      <c r="A1721" s="832" t="s">
        <v>604</v>
      </c>
      <c r="B1721" s="833" t="s">
        <v>605</v>
      </c>
      <c r="C1721" s="836" t="s">
        <v>634</v>
      </c>
      <c r="D1721" s="864" t="s">
        <v>635</v>
      </c>
      <c r="E1721" s="836" t="s">
        <v>5052</v>
      </c>
      <c r="F1721" s="864" t="s">
        <v>5053</v>
      </c>
      <c r="G1721" s="836" t="s">
        <v>5680</v>
      </c>
      <c r="H1721" s="836" t="s">
        <v>6424</v>
      </c>
      <c r="I1721" s="850">
        <v>3558.6149406433105</v>
      </c>
      <c r="J1721" s="850">
        <v>10</v>
      </c>
      <c r="K1721" s="851">
        <v>46854.299011230469</v>
      </c>
    </row>
    <row r="1722" spans="1:11" ht="14.45" customHeight="1" x14ac:dyDescent="0.2">
      <c r="A1722" s="832" t="s">
        <v>604</v>
      </c>
      <c r="B1722" s="833" t="s">
        <v>605</v>
      </c>
      <c r="C1722" s="836" t="s">
        <v>634</v>
      </c>
      <c r="D1722" s="864" t="s">
        <v>635</v>
      </c>
      <c r="E1722" s="836" t="s">
        <v>5052</v>
      </c>
      <c r="F1722" s="864" t="s">
        <v>5053</v>
      </c>
      <c r="G1722" s="836" t="s">
        <v>5623</v>
      </c>
      <c r="H1722" s="836" t="s">
        <v>6425</v>
      </c>
      <c r="I1722" s="850">
        <v>10350</v>
      </c>
      <c r="J1722" s="850">
        <v>1</v>
      </c>
      <c r="K1722" s="851">
        <v>10350</v>
      </c>
    </row>
    <row r="1723" spans="1:11" ht="14.45" customHeight="1" x14ac:dyDescent="0.2">
      <c r="A1723" s="832" t="s">
        <v>604</v>
      </c>
      <c r="B1723" s="833" t="s">
        <v>605</v>
      </c>
      <c r="C1723" s="836" t="s">
        <v>634</v>
      </c>
      <c r="D1723" s="864" t="s">
        <v>635</v>
      </c>
      <c r="E1723" s="836" t="s">
        <v>5052</v>
      </c>
      <c r="F1723" s="864" t="s">
        <v>5053</v>
      </c>
      <c r="G1723" s="836" t="s">
        <v>6426</v>
      </c>
      <c r="H1723" s="836" t="s">
        <v>6427</v>
      </c>
      <c r="I1723" s="850">
        <v>3854.919921875</v>
      </c>
      <c r="J1723" s="850">
        <v>1</v>
      </c>
      <c r="K1723" s="851">
        <v>3854.919921875</v>
      </c>
    </row>
    <row r="1724" spans="1:11" ht="14.45" customHeight="1" x14ac:dyDescent="0.2">
      <c r="A1724" s="832" t="s">
        <v>604</v>
      </c>
      <c r="B1724" s="833" t="s">
        <v>605</v>
      </c>
      <c r="C1724" s="836" t="s">
        <v>634</v>
      </c>
      <c r="D1724" s="864" t="s">
        <v>635</v>
      </c>
      <c r="E1724" s="836" t="s">
        <v>5052</v>
      </c>
      <c r="F1724" s="864" t="s">
        <v>5053</v>
      </c>
      <c r="G1724" s="836" t="s">
        <v>6428</v>
      </c>
      <c r="H1724" s="836" t="s">
        <v>6429</v>
      </c>
      <c r="I1724" s="850">
        <v>3854.919921875</v>
      </c>
      <c r="J1724" s="850">
        <v>1</v>
      </c>
      <c r="K1724" s="851">
        <v>3854.919921875</v>
      </c>
    </row>
    <row r="1725" spans="1:11" ht="14.45" customHeight="1" x14ac:dyDescent="0.2">
      <c r="A1725" s="832" t="s">
        <v>604</v>
      </c>
      <c r="B1725" s="833" t="s">
        <v>605</v>
      </c>
      <c r="C1725" s="836" t="s">
        <v>634</v>
      </c>
      <c r="D1725" s="864" t="s">
        <v>635</v>
      </c>
      <c r="E1725" s="836" t="s">
        <v>5052</v>
      </c>
      <c r="F1725" s="864" t="s">
        <v>5053</v>
      </c>
      <c r="G1725" s="836" t="s">
        <v>6430</v>
      </c>
      <c r="H1725" s="836" t="s">
        <v>6431</v>
      </c>
      <c r="I1725" s="850">
        <v>236.41999816894531</v>
      </c>
      <c r="J1725" s="850">
        <v>1</v>
      </c>
      <c r="K1725" s="851">
        <v>236.41999816894531</v>
      </c>
    </row>
    <row r="1726" spans="1:11" ht="14.45" customHeight="1" x14ac:dyDescent="0.2">
      <c r="A1726" s="832" t="s">
        <v>604</v>
      </c>
      <c r="B1726" s="833" t="s">
        <v>605</v>
      </c>
      <c r="C1726" s="836" t="s">
        <v>634</v>
      </c>
      <c r="D1726" s="864" t="s">
        <v>635</v>
      </c>
      <c r="E1726" s="836" t="s">
        <v>5052</v>
      </c>
      <c r="F1726" s="864" t="s">
        <v>5053</v>
      </c>
      <c r="G1726" s="836" t="s">
        <v>5590</v>
      </c>
      <c r="H1726" s="836" t="s">
        <v>6432</v>
      </c>
      <c r="I1726" s="850">
        <v>236.41999816894531</v>
      </c>
      <c r="J1726" s="850">
        <v>2</v>
      </c>
      <c r="K1726" s="851">
        <v>472.83999633789063</v>
      </c>
    </row>
    <row r="1727" spans="1:11" ht="14.45" customHeight="1" x14ac:dyDescent="0.2">
      <c r="A1727" s="832" t="s">
        <v>604</v>
      </c>
      <c r="B1727" s="833" t="s">
        <v>605</v>
      </c>
      <c r="C1727" s="836" t="s">
        <v>634</v>
      </c>
      <c r="D1727" s="864" t="s">
        <v>635</v>
      </c>
      <c r="E1727" s="836" t="s">
        <v>5052</v>
      </c>
      <c r="F1727" s="864" t="s">
        <v>5053</v>
      </c>
      <c r="G1727" s="836" t="s">
        <v>5594</v>
      </c>
      <c r="H1727" s="836" t="s">
        <v>6433</v>
      </c>
      <c r="I1727" s="850">
        <v>236.41999816894531</v>
      </c>
      <c r="J1727" s="850">
        <v>1</v>
      </c>
      <c r="K1727" s="851">
        <v>236.41999816894531</v>
      </c>
    </row>
    <row r="1728" spans="1:11" ht="14.45" customHeight="1" x14ac:dyDescent="0.2">
      <c r="A1728" s="832" t="s">
        <v>604</v>
      </c>
      <c r="B1728" s="833" t="s">
        <v>605</v>
      </c>
      <c r="C1728" s="836" t="s">
        <v>634</v>
      </c>
      <c r="D1728" s="864" t="s">
        <v>635</v>
      </c>
      <c r="E1728" s="836" t="s">
        <v>5052</v>
      </c>
      <c r="F1728" s="864" t="s">
        <v>5053</v>
      </c>
      <c r="G1728" s="836" t="s">
        <v>5566</v>
      </c>
      <c r="H1728" s="836" t="s">
        <v>6434</v>
      </c>
      <c r="I1728" s="850">
        <v>10173.8896484375</v>
      </c>
      <c r="J1728" s="850">
        <v>1</v>
      </c>
      <c r="K1728" s="851">
        <v>10173.8896484375</v>
      </c>
    </row>
    <row r="1729" spans="1:11" ht="14.45" customHeight="1" x14ac:dyDescent="0.2">
      <c r="A1729" s="832" t="s">
        <v>604</v>
      </c>
      <c r="B1729" s="833" t="s">
        <v>605</v>
      </c>
      <c r="C1729" s="836" t="s">
        <v>634</v>
      </c>
      <c r="D1729" s="864" t="s">
        <v>635</v>
      </c>
      <c r="E1729" s="836" t="s">
        <v>5052</v>
      </c>
      <c r="F1729" s="864" t="s">
        <v>5053</v>
      </c>
      <c r="G1729" s="836" t="s">
        <v>5568</v>
      </c>
      <c r="H1729" s="836" t="s">
        <v>6435</v>
      </c>
      <c r="I1729" s="850">
        <v>5086.94482421875</v>
      </c>
      <c r="J1729" s="850">
        <v>2</v>
      </c>
      <c r="K1729" s="851">
        <v>20347.779296875</v>
      </c>
    </row>
    <row r="1730" spans="1:11" ht="14.45" customHeight="1" x14ac:dyDescent="0.2">
      <c r="A1730" s="832" t="s">
        <v>604</v>
      </c>
      <c r="B1730" s="833" t="s">
        <v>605</v>
      </c>
      <c r="C1730" s="836" t="s">
        <v>634</v>
      </c>
      <c r="D1730" s="864" t="s">
        <v>635</v>
      </c>
      <c r="E1730" s="836" t="s">
        <v>5052</v>
      </c>
      <c r="F1730" s="864" t="s">
        <v>5053</v>
      </c>
      <c r="G1730" s="836" t="s">
        <v>5570</v>
      </c>
      <c r="H1730" s="836" t="s">
        <v>6436</v>
      </c>
      <c r="I1730" s="850">
        <v>10173.8896484375</v>
      </c>
      <c r="J1730" s="850">
        <v>2</v>
      </c>
      <c r="K1730" s="851">
        <v>20347.779296875</v>
      </c>
    </row>
    <row r="1731" spans="1:11" ht="14.45" customHeight="1" x14ac:dyDescent="0.2">
      <c r="A1731" s="832" t="s">
        <v>604</v>
      </c>
      <c r="B1731" s="833" t="s">
        <v>605</v>
      </c>
      <c r="C1731" s="836" t="s">
        <v>634</v>
      </c>
      <c r="D1731" s="864" t="s">
        <v>635</v>
      </c>
      <c r="E1731" s="836" t="s">
        <v>5052</v>
      </c>
      <c r="F1731" s="864" t="s">
        <v>5053</v>
      </c>
      <c r="G1731" s="836" t="s">
        <v>6437</v>
      </c>
      <c r="H1731" s="836" t="s">
        <v>6438</v>
      </c>
      <c r="I1731" s="850">
        <v>19899.599609375</v>
      </c>
      <c r="J1731" s="850">
        <v>1</v>
      </c>
      <c r="K1731" s="851">
        <v>19899.599609375</v>
      </c>
    </row>
    <row r="1732" spans="1:11" ht="14.45" customHeight="1" x14ac:dyDescent="0.2">
      <c r="A1732" s="832" t="s">
        <v>604</v>
      </c>
      <c r="B1732" s="833" t="s">
        <v>605</v>
      </c>
      <c r="C1732" s="836" t="s">
        <v>634</v>
      </c>
      <c r="D1732" s="864" t="s">
        <v>635</v>
      </c>
      <c r="E1732" s="836" t="s">
        <v>5052</v>
      </c>
      <c r="F1732" s="864" t="s">
        <v>5053</v>
      </c>
      <c r="G1732" s="836" t="s">
        <v>6383</v>
      </c>
      <c r="H1732" s="836" t="s">
        <v>6439</v>
      </c>
      <c r="I1732" s="850">
        <v>1450.6875841864223</v>
      </c>
      <c r="J1732" s="850">
        <v>26</v>
      </c>
      <c r="K1732" s="851">
        <v>41964.96993637085</v>
      </c>
    </row>
    <row r="1733" spans="1:11" ht="14.45" customHeight="1" x14ac:dyDescent="0.2">
      <c r="A1733" s="832" t="s">
        <v>604</v>
      </c>
      <c r="B1733" s="833" t="s">
        <v>605</v>
      </c>
      <c r="C1733" s="836" t="s">
        <v>634</v>
      </c>
      <c r="D1733" s="864" t="s">
        <v>635</v>
      </c>
      <c r="E1733" s="836" t="s">
        <v>5052</v>
      </c>
      <c r="F1733" s="864" t="s">
        <v>5053</v>
      </c>
      <c r="G1733" s="836" t="s">
        <v>6385</v>
      </c>
      <c r="H1733" s="836" t="s">
        <v>6440</v>
      </c>
      <c r="I1733" s="850">
        <v>1414.5816650390625</v>
      </c>
      <c r="J1733" s="850">
        <v>22</v>
      </c>
      <c r="K1733" s="851">
        <v>35454.9899559021</v>
      </c>
    </row>
    <row r="1734" spans="1:11" ht="14.45" customHeight="1" x14ac:dyDescent="0.2">
      <c r="A1734" s="832" t="s">
        <v>604</v>
      </c>
      <c r="B1734" s="833" t="s">
        <v>605</v>
      </c>
      <c r="C1734" s="836" t="s">
        <v>634</v>
      </c>
      <c r="D1734" s="864" t="s">
        <v>635</v>
      </c>
      <c r="E1734" s="836" t="s">
        <v>5052</v>
      </c>
      <c r="F1734" s="864" t="s">
        <v>5053</v>
      </c>
      <c r="G1734" s="836" t="s">
        <v>6387</v>
      </c>
      <c r="H1734" s="836" t="s">
        <v>6441</v>
      </c>
      <c r="I1734" s="850">
        <v>1292.66533203125</v>
      </c>
      <c r="J1734" s="850">
        <v>24</v>
      </c>
      <c r="K1734" s="851">
        <v>38639.999954223633</v>
      </c>
    </row>
    <row r="1735" spans="1:11" ht="14.45" customHeight="1" x14ac:dyDescent="0.2">
      <c r="A1735" s="832" t="s">
        <v>604</v>
      </c>
      <c r="B1735" s="833" t="s">
        <v>605</v>
      </c>
      <c r="C1735" s="836" t="s">
        <v>634</v>
      </c>
      <c r="D1735" s="864" t="s">
        <v>635</v>
      </c>
      <c r="E1735" s="836" t="s">
        <v>5052</v>
      </c>
      <c r="F1735" s="864" t="s">
        <v>5053</v>
      </c>
      <c r="G1735" s="836" t="s">
        <v>6389</v>
      </c>
      <c r="H1735" s="836" t="s">
        <v>6442</v>
      </c>
      <c r="I1735" s="850">
        <v>1621.663330078125</v>
      </c>
      <c r="J1735" s="850">
        <v>3</v>
      </c>
      <c r="K1735" s="851">
        <v>4864.989990234375</v>
      </c>
    </row>
    <row r="1736" spans="1:11" ht="14.45" customHeight="1" x14ac:dyDescent="0.2">
      <c r="A1736" s="832" t="s">
        <v>604</v>
      </c>
      <c r="B1736" s="833" t="s">
        <v>605</v>
      </c>
      <c r="C1736" s="836" t="s">
        <v>634</v>
      </c>
      <c r="D1736" s="864" t="s">
        <v>635</v>
      </c>
      <c r="E1736" s="836" t="s">
        <v>5052</v>
      </c>
      <c r="F1736" s="864" t="s">
        <v>5053</v>
      </c>
      <c r="G1736" s="836" t="s">
        <v>6391</v>
      </c>
      <c r="H1736" s="836" t="s">
        <v>6443</v>
      </c>
      <c r="I1736" s="850">
        <v>1294.997998046875</v>
      </c>
      <c r="J1736" s="850">
        <v>4</v>
      </c>
      <c r="K1736" s="851">
        <v>6439.9999885559082</v>
      </c>
    </row>
    <row r="1737" spans="1:11" ht="14.45" customHeight="1" x14ac:dyDescent="0.2">
      <c r="A1737" s="832" t="s">
        <v>604</v>
      </c>
      <c r="B1737" s="833" t="s">
        <v>605</v>
      </c>
      <c r="C1737" s="836" t="s">
        <v>634</v>
      </c>
      <c r="D1737" s="864" t="s">
        <v>635</v>
      </c>
      <c r="E1737" s="836" t="s">
        <v>6444</v>
      </c>
      <c r="F1737" s="864" t="s">
        <v>6445</v>
      </c>
      <c r="G1737" s="836" t="s">
        <v>6446</v>
      </c>
      <c r="H1737" s="836" t="s">
        <v>6447</v>
      </c>
      <c r="I1737" s="850">
        <v>10248.7998046875</v>
      </c>
      <c r="J1737" s="850">
        <v>3</v>
      </c>
      <c r="K1737" s="851">
        <v>30746.3994140625</v>
      </c>
    </row>
    <row r="1738" spans="1:11" ht="14.45" customHeight="1" x14ac:dyDescent="0.2">
      <c r="A1738" s="832" t="s">
        <v>604</v>
      </c>
      <c r="B1738" s="833" t="s">
        <v>605</v>
      </c>
      <c r="C1738" s="836" t="s">
        <v>634</v>
      </c>
      <c r="D1738" s="864" t="s">
        <v>635</v>
      </c>
      <c r="E1738" s="836" t="s">
        <v>6444</v>
      </c>
      <c r="F1738" s="864" t="s">
        <v>6445</v>
      </c>
      <c r="G1738" s="836" t="s">
        <v>6448</v>
      </c>
      <c r="H1738" s="836" t="s">
        <v>6449</v>
      </c>
      <c r="I1738" s="850">
        <v>4318.89013671875</v>
      </c>
      <c r="J1738" s="850">
        <v>1</v>
      </c>
      <c r="K1738" s="851">
        <v>4318.89013671875</v>
      </c>
    </row>
    <row r="1739" spans="1:11" ht="14.45" customHeight="1" x14ac:dyDescent="0.2">
      <c r="A1739" s="832" t="s">
        <v>604</v>
      </c>
      <c r="B1739" s="833" t="s">
        <v>605</v>
      </c>
      <c r="C1739" s="836" t="s">
        <v>634</v>
      </c>
      <c r="D1739" s="864" t="s">
        <v>635</v>
      </c>
      <c r="E1739" s="836" t="s">
        <v>6444</v>
      </c>
      <c r="F1739" s="864" t="s">
        <v>6445</v>
      </c>
      <c r="G1739" s="836" t="s">
        <v>6450</v>
      </c>
      <c r="H1739" s="836" t="s">
        <v>6451</v>
      </c>
      <c r="I1739" s="850">
        <v>10789.76953125</v>
      </c>
      <c r="J1739" s="850">
        <v>2</v>
      </c>
      <c r="K1739" s="851">
        <v>21579.5390625</v>
      </c>
    </row>
    <row r="1740" spans="1:11" ht="14.45" customHeight="1" x14ac:dyDescent="0.2">
      <c r="A1740" s="832" t="s">
        <v>604</v>
      </c>
      <c r="B1740" s="833" t="s">
        <v>605</v>
      </c>
      <c r="C1740" s="836" t="s">
        <v>634</v>
      </c>
      <c r="D1740" s="864" t="s">
        <v>635</v>
      </c>
      <c r="E1740" s="836" t="s">
        <v>6444</v>
      </c>
      <c r="F1740" s="864" t="s">
        <v>6445</v>
      </c>
      <c r="G1740" s="836" t="s">
        <v>6452</v>
      </c>
      <c r="H1740" s="836" t="s">
        <v>6453</v>
      </c>
      <c r="I1740" s="850">
        <v>4999.0498046875</v>
      </c>
      <c r="J1740" s="850">
        <v>1</v>
      </c>
      <c r="K1740" s="851">
        <v>4999.0498046875</v>
      </c>
    </row>
    <row r="1741" spans="1:11" ht="14.45" customHeight="1" x14ac:dyDescent="0.2">
      <c r="A1741" s="832" t="s">
        <v>604</v>
      </c>
      <c r="B1741" s="833" t="s">
        <v>605</v>
      </c>
      <c r="C1741" s="836" t="s">
        <v>634</v>
      </c>
      <c r="D1741" s="864" t="s">
        <v>635</v>
      </c>
      <c r="E1741" s="836" t="s">
        <v>6444</v>
      </c>
      <c r="F1741" s="864" t="s">
        <v>6445</v>
      </c>
      <c r="G1741" s="836" t="s">
        <v>6454</v>
      </c>
      <c r="H1741" s="836" t="s">
        <v>6455</v>
      </c>
      <c r="I1741" s="850">
        <v>3157.06005859375</v>
      </c>
      <c r="J1741" s="850">
        <v>1</v>
      </c>
      <c r="K1741" s="851">
        <v>3157.06005859375</v>
      </c>
    </row>
    <row r="1742" spans="1:11" ht="14.45" customHeight="1" x14ac:dyDescent="0.2">
      <c r="A1742" s="832" t="s">
        <v>604</v>
      </c>
      <c r="B1742" s="833" t="s">
        <v>605</v>
      </c>
      <c r="C1742" s="836" t="s">
        <v>634</v>
      </c>
      <c r="D1742" s="864" t="s">
        <v>635</v>
      </c>
      <c r="E1742" s="836" t="s">
        <v>6444</v>
      </c>
      <c r="F1742" s="864" t="s">
        <v>6445</v>
      </c>
      <c r="G1742" s="836" t="s">
        <v>6456</v>
      </c>
      <c r="H1742" s="836" t="s">
        <v>6457</v>
      </c>
      <c r="I1742" s="850">
        <v>3157.06005859375</v>
      </c>
      <c r="J1742" s="850">
        <v>1</v>
      </c>
      <c r="K1742" s="851">
        <v>3157.06005859375</v>
      </c>
    </row>
    <row r="1743" spans="1:11" ht="14.45" customHeight="1" x14ac:dyDescent="0.2">
      <c r="A1743" s="832" t="s">
        <v>604</v>
      </c>
      <c r="B1743" s="833" t="s">
        <v>605</v>
      </c>
      <c r="C1743" s="836" t="s">
        <v>634</v>
      </c>
      <c r="D1743" s="864" t="s">
        <v>635</v>
      </c>
      <c r="E1743" s="836" t="s">
        <v>6444</v>
      </c>
      <c r="F1743" s="864" t="s">
        <v>6445</v>
      </c>
      <c r="G1743" s="836" t="s">
        <v>6458</v>
      </c>
      <c r="H1743" s="836" t="s">
        <v>6459</v>
      </c>
      <c r="I1743" s="850">
        <v>4218.509765625</v>
      </c>
      <c r="J1743" s="850">
        <v>1</v>
      </c>
      <c r="K1743" s="851">
        <v>4218.509765625</v>
      </c>
    </row>
    <row r="1744" spans="1:11" ht="14.45" customHeight="1" x14ac:dyDescent="0.2">
      <c r="A1744" s="832" t="s">
        <v>604</v>
      </c>
      <c r="B1744" s="833" t="s">
        <v>605</v>
      </c>
      <c r="C1744" s="836" t="s">
        <v>634</v>
      </c>
      <c r="D1744" s="864" t="s">
        <v>635</v>
      </c>
      <c r="E1744" s="836" t="s">
        <v>6444</v>
      </c>
      <c r="F1744" s="864" t="s">
        <v>6445</v>
      </c>
      <c r="G1744" s="836" t="s">
        <v>6460</v>
      </c>
      <c r="H1744" s="836" t="s">
        <v>6461</v>
      </c>
      <c r="I1744" s="850">
        <v>6938.89990234375</v>
      </c>
      <c r="J1744" s="850">
        <v>1</v>
      </c>
      <c r="K1744" s="851">
        <v>6938.89990234375</v>
      </c>
    </row>
    <row r="1745" spans="1:11" ht="14.45" customHeight="1" x14ac:dyDescent="0.2">
      <c r="A1745" s="832" t="s">
        <v>604</v>
      </c>
      <c r="B1745" s="833" t="s">
        <v>605</v>
      </c>
      <c r="C1745" s="836" t="s">
        <v>634</v>
      </c>
      <c r="D1745" s="864" t="s">
        <v>635</v>
      </c>
      <c r="E1745" s="836" t="s">
        <v>6444</v>
      </c>
      <c r="F1745" s="864" t="s">
        <v>6445</v>
      </c>
      <c r="G1745" s="836" t="s">
        <v>6462</v>
      </c>
      <c r="H1745" s="836" t="s">
        <v>6463</v>
      </c>
      <c r="I1745" s="850">
        <v>9087.1201171875</v>
      </c>
      <c r="J1745" s="850">
        <v>1</v>
      </c>
      <c r="K1745" s="851">
        <v>9087.1201171875</v>
      </c>
    </row>
    <row r="1746" spans="1:11" ht="14.45" customHeight="1" x14ac:dyDescent="0.2">
      <c r="A1746" s="832" t="s">
        <v>604</v>
      </c>
      <c r="B1746" s="833" t="s">
        <v>605</v>
      </c>
      <c r="C1746" s="836" t="s">
        <v>634</v>
      </c>
      <c r="D1746" s="864" t="s">
        <v>635</v>
      </c>
      <c r="E1746" s="836" t="s">
        <v>6444</v>
      </c>
      <c r="F1746" s="864" t="s">
        <v>6445</v>
      </c>
      <c r="G1746" s="836" t="s">
        <v>6464</v>
      </c>
      <c r="H1746" s="836" t="s">
        <v>6465</v>
      </c>
      <c r="I1746" s="850">
        <v>9733.349609375</v>
      </c>
      <c r="J1746" s="850">
        <v>1</v>
      </c>
      <c r="K1746" s="851">
        <v>9733.349609375</v>
      </c>
    </row>
    <row r="1747" spans="1:11" ht="14.45" customHeight="1" x14ac:dyDescent="0.2">
      <c r="A1747" s="832" t="s">
        <v>604</v>
      </c>
      <c r="B1747" s="833" t="s">
        <v>605</v>
      </c>
      <c r="C1747" s="836" t="s">
        <v>634</v>
      </c>
      <c r="D1747" s="864" t="s">
        <v>635</v>
      </c>
      <c r="E1747" s="836" t="s">
        <v>6444</v>
      </c>
      <c r="F1747" s="864" t="s">
        <v>6445</v>
      </c>
      <c r="G1747" s="836" t="s">
        <v>6466</v>
      </c>
      <c r="H1747" s="836" t="s">
        <v>6467</v>
      </c>
      <c r="I1747" s="850">
        <v>11172.990234375</v>
      </c>
      <c r="J1747" s="850">
        <v>1</v>
      </c>
      <c r="K1747" s="851">
        <v>11172.990234375</v>
      </c>
    </row>
    <row r="1748" spans="1:11" ht="14.45" customHeight="1" x14ac:dyDescent="0.2">
      <c r="A1748" s="832" t="s">
        <v>604</v>
      </c>
      <c r="B1748" s="833" t="s">
        <v>605</v>
      </c>
      <c r="C1748" s="836" t="s">
        <v>634</v>
      </c>
      <c r="D1748" s="864" t="s">
        <v>635</v>
      </c>
      <c r="E1748" s="836" t="s">
        <v>6444</v>
      </c>
      <c r="F1748" s="864" t="s">
        <v>6445</v>
      </c>
      <c r="G1748" s="836" t="s">
        <v>6468</v>
      </c>
      <c r="H1748" s="836" t="s">
        <v>6469</v>
      </c>
      <c r="I1748" s="850">
        <v>11172.990234375</v>
      </c>
      <c r="J1748" s="850">
        <v>1</v>
      </c>
      <c r="K1748" s="851">
        <v>11172.990234375</v>
      </c>
    </row>
    <row r="1749" spans="1:11" ht="14.45" customHeight="1" x14ac:dyDescent="0.2">
      <c r="A1749" s="832" t="s">
        <v>604</v>
      </c>
      <c r="B1749" s="833" t="s">
        <v>605</v>
      </c>
      <c r="C1749" s="836" t="s">
        <v>634</v>
      </c>
      <c r="D1749" s="864" t="s">
        <v>635</v>
      </c>
      <c r="E1749" s="836" t="s">
        <v>6444</v>
      </c>
      <c r="F1749" s="864" t="s">
        <v>6445</v>
      </c>
      <c r="G1749" s="836" t="s">
        <v>6470</v>
      </c>
      <c r="H1749" s="836" t="s">
        <v>6471</v>
      </c>
      <c r="I1749" s="850">
        <v>9399.8701171875</v>
      </c>
      <c r="J1749" s="850">
        <v>1</v>
      </c>
      <c r="K1749" s="851">
        <v>9399.8701171875</v>
      </c>
    </row>
    <row r="1750" spans="1:11" ht="14.45" customHeight="1" x14ac:dyDescent="0.2">
      <c r="A1750" s="832" t="s">
        <v>604</v>
      </c>
      <c r="B1750" s="833" t="s">
        <v>605</v>
      </c>
      <c r="C1750" s="836" t="s">
        <v>634</v>
      </c>
      <c r="D1750" s="864" t="s">
        <v>635</v>
      </c>
      <c r="E1750" s="836" t="s">
        <v>6444</v>
      </c>
      <c r="F1750" s="864" t="s">
        <v>6445</v>
      </c>
      <c r="G1750" s="836" t="s">
        <v>6472</v>
      </c>
      <c r="H1750" s="836" t="s">
        <v>6473</v>
      </c>
      <c r="I1750" s="850">
        <v>3032.389892578125</v>
      </c>
      <c r="J1750" s="850">
        <v>1</v>
      </c>
      <c r="K1750" s="851">
        <v>3032.389892578125</v>
      </c>
    </row>
    <row r="1751" spans="1:11" ht="14.45" customHeight="1" x14ac:dyDescent="0.2">
      <c r="A1751" s="832" t="s">
        <v>604</v>
      </c>
      <c r="B1751" s="833" t="s">
        <v>605</v>
      </c>
      <c r="C1751" s="836" t="s">
        <v>634</v>
      </c>
      <c r="D1751" s="864" t="s">
        <v>635</v>
      </c>
      <c r="E1751" s="836" t="s">
        <v>6444</v>
      </c>
      <c r="F1751" s="864" t="s">
        <v>6445</v>
      </c>
      <c r="G1751" s="836" t="s">
        <v>6474</v>
      </c>
      <c r="H1751" s="836" t="s">
        <v>6475</v>
      </c>
      <c r="I1751" s="850">
        <v>6718.60986328125</v>
      </c>
      <c r="J1751" s="850">
        <v>3</v>
      </c>
      <c r="K1751" s="851">
        <v>20155.82958984375</v>
      </c>
    </row>
    <row r="1752" spans="1:11" ht="14.45" customHeight="1" x14ac:dyDescent="0.2">
      <c r="A1752" s="832" t="s">
        <v>604</v>
      </c>
      <c r="B1752" s="833" t="s">
        <v>605</v>
      </c>
      <c r="C1752" s="836" t="s">
        <v>634</v>
      </c>
      <c r="D1752" s="864" t="s">
        <v>635</v>
      </c>
      <c r="E1752" s="836" t="s">
        <v>6444</v>
      </c>
      <c r="F1752" s="864" t="s">
        <v>6445</v>
      </c>
      <c r="G1752" s="836" t="s">
        <v>6476</v>
      </c>
      <c r="H1752" s="836" t="s">
        <v>6477</v>
      </c>
      <c r="I1752" s="850">
        <v>6718.60986328125</v>
      </c>
      <c r="J1752" s="850">
        <v>1</v>
      </c>
      <c r="K1752" s="851">
        <v>6718.60986328125</v>
      </c>
    </row>
    <row r="1753" spans="1:11" ht="14.45" customHeight="1" x14ac:dyDescent="0.2">
      <c r="A1753" s="832" t="s">
        <v>604</v>
      </c>
      <c r="B1753" s="833" t="s">
        <v>605</v>
      </c>
      <c r="C1753" s="836" t="s">
        <v>634</v>
      </c>
      <c r="D1753" s="864" t="s">
        <v>635</v>
      </c>
      <c r="E1753" s="836" t="s">
        <v>6444</v>
      </c>
      <c r="F1753" s="864" t="s">
        <v>6445</v>
      </c>
      <c r="G1753" s="836" t="s">
        <v>6478</v>
      </c>
      <c r="H1753" s="836" t="s">
        <v>6479</v>
      </c>
      <c r="I1753" s="850">
        <v>10780</v>
      </c>
      <c r="J1753" s="850">
        <v>1</v>
      </c>
      <c r="K1753" s="851">
        <v>10780</v>
      </c>
    </row>
    <row r="1754" spans="1:11" ht="14.45" customHeight="1" x14ac:dyDescent="0.2">
      <c r="A1754" s="832" t="s">
        <v>604</v>
      </c>
      <c r="B1754" s="833" t="s">
        <v>605</v>
      </c>
      <c r="C1754" s="836" t="s">
        <v>634</v>
      </c>
      <c r="D1754" s="864" t="s">
        <v>635</v>
      </c>
      <c r="E1754" s="836" t="s">
        <v>6444</v>
      </c>
      <c r="F1754" s="864" t="s">
        <v>6445</v>
      </c>
      <c r="G1754" s="836" t="s">
        <v>6480</v>
      </c>
      <c r="H1754" s="836" t="s">
        <v>6481</v>
      </c>
      <c r="I1754" s="850">
        <v>10780</v>
      </c>
      <c r="J1754" s="850">
        <v>2</v>
      </c>
      <c r="K1754" s="851">
        <v>21560</v>
      </c>
    </row>
    <row r="1755" spans="1:11" ht="14.45" customHeight="1" x14ac:dyDescent="0.2">
      <c r="A1755" s="832" t="s">
        <v>604</v>
      </c>
      <c r="B1755" s="833" t="s">
        <v>605</v>
      </c>
      <c r="C1755" s="836" t="s">
        <v>634</v>
      </c>
      <c r="D1755" s="864" t="s">
        <v>635</v>
      </c>
      <c r="E1755" s="836" t="s">
        <v>6444</v>
      </c>
      <c r="F1755" s="864" t="s">
        <v>6445</v>
      </c>
      <c r="G1755" s="836" t="s">
        <v>6482</v>
      </c>
      <c r="H1755" s="836" t="s">
        <v>6483</v>
      </c>
      <c r="I1755" s="850">
        <v>10780</v>
      </c>
      <c r="J1755" s="850">
        <v>1</v>
      </c>
      <c r="K1755" s="851">
        <v>10780</v>
      </c>
    </row>
    <row r="1756" spans="1:11" ht="14.45" customHeight="1" x14ac:dyDescent="0.2">
      <c r="A1756" s="832" t="s">
        <v>604</v>
      </c>
      <c r="B1756" s="833" t="s">
        <v>605</v>
      </c>
      <c r="C1756" s="836" t="s">
        <v>634</v>
      </c>
      <c r="D1756" s="864" t="s">
        <v>635</v>
      </c>
      <c r="E1756" s="836" t="s">
        <v>6444</v>
      </c>
      <c r="F1756" s="864" t="s">
        <v>6445</v>
      </c>
      <c r="G1756" s="836" t="s">
        <v>6484</v>
      </c>
      <c r="H1756" s="836" t="s">
        <v>6485</v>
      </c>
      <c r="I1756" s="850">
        <v>10780</v>
      </c>
      <c r="J1756" s="850">
        <v>1</v>
      </c>
      <c r="K1756" s="851">
        <v>10780</v>
      </c>
    </row>
    <row r="1757" spans="1:11" ht="14.45" customHeight="1" x14ac:dyDescent="0.2">
      <c r="A1757" s="832" t="s">
        <v>604</v>
      </c>
      <c r="B1757" s="833" t="s">
        <v>605</v>
      </c>
      <c r="C1757" s="836" t="s">
        <v>634</v>
      </c>
      <c r="D1757" s="864" t="s">
        <v>635</v>
      </c>
      <c r="E1757" s="836" t="s">
        <v>6444</v>
      </c>
      <c r="F1757" s="864" t="s">
        <v>6445</v>
      </c>
      <c r="G1757" s="836" t="s">
        <v>6486</v>
      </c>
      <c r="H1757" s="836" t="s">
        <v>6487</v>
      </c>
      <c r="I1757" s="850">
        <v>10780</v>
      </c>
      <c r="J1757" s="850">
        <v>2</v>
      </c>
      <c r="K1757" s="851">
        <v>21560</v>
      </c>
    </row>
    <row r="1758" spans="1:11" ht="14.45" customHeight="1" x14ac:dyDescent="0.2">
      <c r="A1758" s="832" t="s">
        <v>604</v>
      </c>
      <c r="B1758" s="833" t="s">
        <v>605</v>
      </c>
      <c r="C1758" s="836" t="s">
        <v>634</v>
      </c>
      <c r="D1758" s="864" t="s">
        <v>635</v>
      </c>
      <c r="E1758" s="836" t="s">
        <v>6444</v>
      </c>
      <c r="F1758" s="864" t="s">
        <v>6445</v>
      </c>
      <c r="G1758" s="836" t="s">
        <v>6480</v>
      </c>
      <c r="H1758" s="836" t="s">
        <v>6488</v>
      </c>
      <c r="I1758" s="850">
        <v>10780.009765625</v>
      </c>
      <c r="J1758" s="850">
        <v>1</v>
      </c>
      <c r="K1758" s="851">
        <v>10780.009765625</v>
      </c>
    </row>
    <row r="1759" spans="1:11" ht="14.45" customHeight="1" x14ac:dyDescent="0.2">
      <c r="A1759" s="832" t="s">
        <v>604</v>
      </c>
      <c r="B1759" s="833" t="s">
        <v>605</v>
      </c>
      <c r="C1759" s="836" t="s">
        <v>634</v>
      </c>
      <c r="D1759" s="864" t="s">
        <v>635</v>
      </c>
      <c r="E1759" s="836" t="s">
        <v>6444</v>
      </c>
      <c r="F1759" s="864" t="s">
        <v>6445</v>
      </c>
      <c r="G1759" s="836" t="s">
        <v>6489</v>
      </c>
      <c r="H1759" s="836" t="s">
        <v>6490</v>
      </c>
      <c r="I1759" s="850">
        <v>22310</v>
      </c>
      <c r="J1759" s="850">
        <v>1</v>
      </c>
      <c r="K1759" s="851">
        <v>22310</v>
      </c>
    </row>
    <row r="1760" spans="1:11" ht="14.45" customHeight="1" x14ac:dyDescent="0.2">
      <c r="A1760" s="832" t="s">
        <v>604</v>
      </c>
      <c r="B1760" s="833" t="s">
        <v>605</v>
      </c>
      <c r="C1760" s="836" t="s">
        <v>634</v>
      </c>
      <c r="D1760" s="864" t="s">
        <v>635</v>
      </c>
      <c r="E1760" s="836" t="s">
        <v>6444</v>
      </c>
      <c r="F1760" s="864" t="s">
        <v>6445</v>
      </c>
      <c r="G1760" s="836" t="s">
        <v>6491</v>
      </c>
      <c r="H1760" s="836" t="s">
        <v>6492</v>
      </c>
      <c r="I1760" s="850">
        <v>10780</v>
      </c>
      <c r="J1760" s="850">
        <v>1</v>
      </c>
      <c r="K1760" s="851">
        <v>10780</v>
      </c>
    </row>
    <row r="1761" spans="1:11" ht="14.45" customHeight="1" x14ac:dyDescent="0.2">
      <c r="A1761" s="832" t="s">
        <v>604</v>
      </c>
      <c r="B1761" s="833" t="s">
        <v>605</v>
      </c>
      <c r="C1761" s="836" t="s">
        <v>634</v>
      </c>
      <c r="D1761" s="864" t="s">
        <v>635</v>
      </c>
      <c r="E1761" s="836" t="s">
        <v>6444</v>
      </c>
      <c r="F1761" s="864" t="s">
        <v>6445</v>
      </c>
      <c r="G1761" s="836" t="s">
        <v>6493</v>
      </c>
      <c r="H1761" s="836" t="s">
        <v>6494</v>
      </c>
      <c r="I1761" s="850">
        <v>10780</v>
      </c>
      <c r="J1761" s="850">
        <v>1</v>
      </c>
      <c r="K1761" s="851">
        <v>10780</v>
      </c>
    </row>
    <row r="1762" spans="1:11" ht="14.45" customHeight="1" x14ac:dyDescent="0.2">
      <c r="A1762" s="832" t="s">
        <v>604</v>
      </c>
      <c r="B1762" s="833" t="s">
        <v>605</v>
      </c>
      <c r="C1762" s="836" t="s">
        <v>634</v>
      </c>
      <c r="D1762" s="864" t="s">
        <v>635</v>
      </c>
      <c r="E1762" s="836" t="s">
        <v>6444</v>
      </c>
      <c r="F1762" s="864" t="s">
        <v>6445</v>
      </c>
      <c r="G1762" s="836" t="s">
        <v>6495</v>
      </c>
      <c r="H1762" s="836" t="s">
        <v>6496</v>
      </c>
      <c r="I1762" s="850">
        <v>10780</v>
      </c>
      <c r="J1762" s="850">
        <v>1</v>
      </c>
      <c r="K1762" s="851">
        <v>10780</v>
      </c>
    </row>
    <row r="1763" spans="1:11" ht="14.45" customHeight="1" x14ac:dyDescent="0.2">
      <c r="A1763" s="832" t="s">
        <v>604</v>
      </c>
      <c r="B1763" s="833" t="s">
        <v>605</v>
      </c>
      <c r="C1763" s="836" t="s">
        <v>634</v>
      </c>
      <c r="D1763" s="864" t="s">
        <v>635</v>
      </c>
      <c r="E1763" s="836" t="s">
        <v>6444</v>
      </c>
      <c r="F1763" s="864" t="s">
        <v>6445</v>
      </c>
      <c r="G1763" s="836" t="s">
        <v>6497</v>
      </c>
      <c r="H1763" s="836" t="s">
        <v>6498</v>
      </c>
      <c r="I1763" s="850">
        <v>10780</v>
      </c>
      <c r="J1763" s="850">
        <v>1</v>
      </c>
      <c r="K1763" s="851">
        <v>10780</v>
      </c>
    </row>
    <row r="1764" spans="1:11" ht="14.45" customHeight="1" x14ac:dyDescent="0.2">
      <c r="A1764" s="832" t="s">
        <v>604</v>
      </c>
      <c r="B1764" s="833" t="s">
        <v>605</v>
      </c>
      <c r="C1764" s="836" t="s">
        <v>634</v>
      </c>
      <c r="D1764" s="864" t="s">
        <v>635</v>
      </c>
      <c r="E1764" s="836" t="s">
        <v>6444</v>
      </c>
      <c r="F1764" s="864" t="s">
        <v>6445</v>
      </c>
      <c r="G1764" s="836" t="s">
        <v>6499</v>
      </c>
      <c r="H1764" s="836" t="s">
        <v>6500</v>
      </c>
      <c r="I1764" s="850">
        <v>6159.2099609375</v>
      </c>
      <c r="J1764" s="850">
        <v>1</v>
      </c>
      <c r="K1764" s="851">
        <v>6159.2099609375</v>
      </c>
    </row>
    <row r="1765" spans="1:11" ht="14.45" customHeight="1" x14ac:dyDescent="0.2">
      <c r="A1765" s="832" t="s">
        <v>604</v>
      </c>
      <c r="B1765" s="833" t="s">
        <v>605</v>
      </c>
      <c r="C1765" s="836" t="s">
        <v>634</v>
      </c>
      <c r="D1765" s="864" t="s">
        <v>635</v>
      </c>
      <c r="E1765" s="836" t="s">
        <v>6444</v>
      </c>
      <c r="F1765" s="864" t="s">
        <v>6445</v>
      </c>
      <c r="G1765" s="836" t="s">
        <v>6501</v>
      </c>
      <c r="H1765" s="836" t="s">
        <v>6502</v>
      </c>
      <c r="I1765" s="850">
        <v>4344.97998046875</v>
      </c>
      <c r="J1765" s="850">
        <v>3</v>
      </c>
      <c r="K1765" s="851">
        <v>13034.93994140625</v>
      </c>
    </row>
    <row r="1766" spans="1:11" ht="14.45" customHeight="1" x14ac:dyDescent="0.2">
      <c r="A1766" s="832" t="s">
        <v>604</v>
      </c>
      <c r="B1766" s="833" t="s">
        <v>605</v>
      </c>
      <c r="C1766" s="836" t="s">
        <v>634</v>
      </c>
      <c r="D1766" s="864" t="s">
        <v>635</v>
      </c>
      <c r="E1766" s="836" t="s">
        <v>6444</v>
      </c>
      <c r="F1766" s="864" t="s">
        <v>6445</v>
      </c>
      <c r="G1766" s="836" t="s">
        <v>6501</v>
      </c>
      <c r="H1766" s="836" t="s">
        <v>6503</v>
      </c>
      <c r="I1766" s="850">
        <v>4344.97998046875</v>
      </c>
      <c r="J1766" s="850">
        <v>1</v>
      </c>
      <c r="K1766" s="851">
        <v>4344.97998046875</v>
      </c>
    </row>
    <row r="1767" spans="1:11" ht="14.45" customHeight="1" x14ac:dyDescent="0.2">
      <c r="A1767" s="832" t="s">
        <v>604</v>
      </c>
      <c r="B1767" s="833" t="s">
        <v>605</v>
      </c>
      <c r="C1767" s="836" t="s">
        <v>634</v>
      </c>
      <c r="D1767" s="864" t="s">
        <v>635</v>
      </c>
      <c r="E1767" s="836" t="s">
        <v>6444</v>
      </c>
      <c r="F1767" s="864" t="s">
        <v>6445</v>
      </c>
      <c r="G1767" s="836" t="s">
        <v>6504</v>
      </c>
      <c r="H1767" s="836" t="s">
        <v>6505</v>
      </c>
      <c r="I1767" s="850">
        <v>4344.97998046875</v>
      </c>
      <c r="J1767" s="850">
        <v>1</v>
      </c>
      <c r="K1767" s="851">
        <v>4344.97998046875</v>
      </c>
    </row>
    <row r="1768" spans="1:11" ht="14.45" customHeight="1" x14ac:dyDescent="0.2">
      <c r="A1768" s="832" t="s">
        <v>604</v>
      </c>
      <c r="B1768" s="833" t="s">
        <v>605</v>
      </c>
      <c r="C1768" s="836" t="s">
        <v>634</v>
      </c>
      <c r="D1768" s="864" t="s">
        <v>635</v>
      </c>
      <c r="E1768" s="836" t="s">
        <v>6444</v>
      </c>
      <c r="F1768" s="864" t="s">
        <v>6445</v>
      </c>
      <c r="G1768" s="836" t="s">
        <v>6506</v>
      </c>
      <c r="H1768" s="836" t="s">
        <v>6507</v>
      </c>
      <c r="I1768" s="850">
        <v>4344.97998046875</v>
      </c>
      <c r="J1768" s="850">
        <v>1</v>
      </c>
      <c r="K1768" s="851">
        <v>4344.97998046875</v>
      </c>
    </row>
    <row r="1769" spans="1:11" ht="14.45" customHeight="1" x14ac:dyDescent="0.2">
      <c r="A1769" s="832" t="s">
        <v>604</v>
      </c>
      <c r="B1769" s="833" t="s">
        <v>605</v>
      </c>
      <c r="C1769" s="836" t="s">
        <v>634</v>
      </c>
      <c r="D1769" s="864" t="s">
        <v>635</v>
      </c>
      <c r="E1769" s="836" t="s">
        <v>6444</v>
      </c>
      <c r="F1769" s="864" t="s">
        <v>6445</v>
      </c>
      <c r="G1769" s="836" t="s">
        <v>6508</v>
      </c>
      <c r="H1769" s="836" t="s">
        <v>6509</v>
      </c>
      <c r="I1769" s="850">
        <v>4344.97998046875</v>
      </c>
      <c r="J1769" s="850">
        <v>2</v>
      </c>
      <c r="K1769" s="851">
        <v>8689.9599609375</v>
      </c>
    </row>
    <row r="1770" spans="1:11" ht="14.45" customHeight="1" x14ac:dyDescent="0.2">
      <c r="A1770" s="832" t="s">
        <v>604</v>
      </c>
      <c r="B1770" s="833" t="s">
        <v>605</v>
      </c>
      <c r="C1770" s="836" t="s">
        <v>634</v>
      </c>
      <c r="D1770" s="864" t="s">
        <v>635</v>
      </c>
      <c r="E1770" s="836" t="s">
        <v>6444</v>
      </c>
      <c r="F1770" s="864" t="s">
        <v>6445</v>
      </c>
      <c r="G1770" s="836" t="s">
        <v>6508</v>
      </c>
      <c r="H1770" s="836" t="s">
        <v>6510</v>
      </c>
      <c r="I1770" s="850">
        <v>4344.97998046875</v>
      </c>
      <c r="J1770" s="850">
        <v>3</v>
      </c>
      <c r="K1770" s="851">
        <v>13034.93994140625</v>
      </c>
    </row>
    <row r="1771" spans="1:11" ht="14.45" customHeight="1" x14ac:dyDescent="0.2">
      <c r="A1771" s="832" t="s">
        <v>604</v>
      </c>
      <c r="B1771" s="833" t="s">
        <v>605</v>
      </c>
      <c r="C1771" s="836" t="s">
        <v>634</v>
      </c>
      <c r="D1771" s="864" t="s">
        <v>635</v>
      </c>
      <c r="E1771" s="836" t="s">
        <v>6444</v>
      </c>
      <c r="F1771" s="864" t="s">
        <v>6445</v>
      </c>
      <c r="G1771" s="836" t="s">
        <v>6511</v>
      </c>
      <c r="H1771" s="836" t="s">
        <v>6512</v>
      </c>
      <c r="I1771" s="850">
        <v>1052.199951171875</v>
      </c>
      <c r="J1771" s="850">
        <v>1</v>
      </c>
      <c r="K1771" s="851">
        <v>1052.199951171875</v>
      </c>
    </row>
    <row r="1772" spans="1:11" ht="14.45" customHeight="1" x14ac:dyDescent="0.2">
      <c r="A1772" s="832" t="s">
        <v>604</v>
      </c>
      <c r="B1772" s="833" t="s">
        <v>605</v>
      </c>
      <c r="C1772" s="836" t="s">
        <v>634</v>
      </c>
      <c r="D1772" s="864" t="s">
        <v>635</v>
      </c>
      <c r="E1772" s="836" t="s">
        <v>6444</v>
      </c>
      <c r="F1772" s="864" t="s">
        <v>6445</v>
      </c>
      <c r="G1772" s="836" t="s">
        <v>6511</v>
      </c>
      <c r="H1772" s="836" t="s">
        <v>6513</v>
      </c>
      <c r="I1772" s="850">
        <v>1052.199951171875</v>
      </c>
      <c r="J1772" s="850">
        <v>1</v>
      </c>
      <c r="K1772" s="851">
        <v>1052.199951171875</v>
      </c>
    </row>
    <row r="1773" spans="1:11" ht="14.45" customHeight="1" x14ac:dyDescent="0.2">
      <c r="A1773" s="832" t="s">
        <v>604</v>
      </c>
      <c r="B1773" s="833" t="s">
        <v>605</v>
      </c>
      <c r="C1773" s="836" t="s">
        <v>634</v>
      </c>
      <c r="D1773" s="864" t="s">
        <v>635</v>
      </c>
      <c r="E1773" s="836" t="s">
        <v>6444</v>
      </c>
      <c r="F1773" s="864" t="s">
        <v>6445</v>
      </c>
      <c r="G1773" s="836" t="s">
        <v>6514</v>
      </c>
      <c r="H1773" s="836" t="s">
        <v>6515</v>
      </c>
      <c r="I1773" s="850">
        <v>12919.099609375</v>
      </c>
      <c r="J1773" s="850">
        <v>33</v>
      </c>
      <c r="K1773" s="851">
        <v>426330.287109375</v>
      </c>
    </row>
    <row r="1774" spans="1:11" ht="14.45" customHeight="1" x14ac:dyDescent="0.2">
      <c r="A1774" s="832" t="s">
        <v>604</v>
      </c>
      <c r="B1774" s="833" t="s">
        <v>605</v>
      </c>
      <c r="C1774" s="836" t="s">
        <v>634</v>
      </c>
      <c r="D1774" s="864" t="s">
        <v>635</v>
      </c>
      <c r="E1774" s="836" t="s">
        <v>6444</v>
      </c>
      <c r="F1774" s="864" t="s">
        <v>6445</v>
      </c>
      <c r="G1774" s="836" t="s">
        <v>6516</v>
      </c>
      <c r="H1774" s="836" t="s">
        <v>6517</v>
      </c>
      <c r="I1774" s="850">
        <v>8605.66015625</v>
      </c>
      <c r="J1774" s="850">
        <v>1</v>
      </c>
      <c r="K1774" s="851">
        <v>8605.66015625</v>
      </c>
    </row>
    <row r="1775" spans="1:11" ht="14.45" customHeight="1" x14ac:dyDescent="0.2">
      <c r="A1775" s="832" t="s">
        <v>604</v>
      </c>
      <c r="B1775" s="833" t="s">
        <v>605</v>
      </c>
      <c r="C1775" s="836" t="s">
        <v>634</v>
      </c>
      <c r="D1775" s="864" t="s">
        <v>635</v>
      </c>
      <c r="E1775" s="836" t="s">
        <v>6444</v>
      </c>
      <c r="F1775" s="864" t="s">
        <v>6445</v>
      </c>
      <c r="G1775" s="836" t="s">
        <v>6518</v>
      </c>
      <c r="H1775" s="836" t="s">
        <v>6519</v>
      </c>
      <c r="I1775" s="850">
        <v>8605.66015625</v>
      </c>
      <c r="J1775" s="850">
        <v>2</v>
      </c>
      <c r="K1775" s="851">
        <v>17211.3203125</v>
      </c>
    </row>
    <row r="1776" spans="1:11" ht="14.45" customHeight="1" x14ac:dyDescent="0.2">
      <c r="A1776" s="832" t="s">
        <v>604</v>
      </c>
      <c r="B1776" s="833" t="s">
        <v>605</v>
      </c>
      <c r="C1776" s="836" t="s">
        <v>634</v>
      </c>
      <c r="D1776" s="864" t="s">
        <v>635</v>
      </c>
      <c r="E1776" s="836" t="s">
        <v>6444</v>
      </c>
      <c r="F1776" s="864" t="s">
        <v>6445</v>
      </c>
      <c r="G1776" s="836" t="s">
        <v>6520</v>
      </c>
      <c r="H1776" s="836" t="s">
        <v>6521</v>
      </c>
      <c r="I1776" s="850">
        <v>8469.2001953125</v>
      </c>
      <c r="J1776" s="850">
        <v>1</v>
      </c>
      <c r="K1776" s="851">
        <v>8469.2001953125</v>
      </c>
    </row>
    <row r="1777" spans="1:11" ht="14.45" customHeight="1" x14ac:dyDescent="0.2">
      <c r="A1777" s="832" t="s">
        <v>604</v>
      </c>
      <c r="B1777" s="833" t="s">
        <v>605</v>
      </c>
      <c r="C1777" s="836" t="s">
        <v>634</v>
      </c>
      <c r="D1777" s="864" t="s">
        <v>635</v>
      </c>
      <c r="E1777" s="836" t="s">
        <v>6444</v>
      </c>
      <c r="F1777" s="864" t="s">
        <v>6445</v>
      </c>
      <c r="G1777" s="836" t="s">
        <v>6522</v>
      </c>
      <c r="H1777" s="836" t="s">
        <v>6523</v>
      </c>
      <c r="I1777" s="850">
        <v>8469.16015625</v>
      </c>
      <c r="J1777" s="850">
        <v>1</v>
      </c>
      <c r="K1777" s="851">
        <v>8469.16015625</v>
      </c>
    </row>
    <row r="1778" spans="1:11" ht="14.45" customHeight="1" x14ac:dyDescent="0.2">
      <c r="A1778" s="832" t="s">
        <v>604</v>
      </c>
      <c r="B1778" s="833" t="s">
        <v>605</v>
      </c>
      <c r="C1778" s="836" t="s">
        <v>634</v>
      </c>
      <c r="D1778" s="864" t="s">
        <v>635</v>
      </c>
      <c r="E1778" s="836" t="s">
        <v>6444</v>
      </c>
      <c r="F1778" s="864" t="s">
        <v>6445</v>
      </c>
      <c r="G1778" s="836" t="s">
        <v>6524</v>
      </c>
      <c r="H1778" s="836" t="s">
        <v>6525</v>
      </c>
      <c r="I1778" s="850">
        <v>10645.7099609375</v>
      </c>
      <c r="J1778" s="850">
        <v>1</v>
      </c>
      <c r="K1778" s="851">
        <v>10645.7099609375</v>
      </c>
    </row>
    <row r="1779" spans="1:11" ht="14.45" customHeight="1" x14ac:dyDescent="0.2">
      <c r="A1779" s="832" t="s">
        <v>604</v>
      </c>
      <c r="B1779" s="833" t="s">
        <v>605</v>
      </c>
      <c r="C1779" s="836" t="s">
        <v>634</v>
      </c>
      <c r="D1779" s="864" t="s">
        <v>635</v>
      </c>
      <c r="E1779" s="836" t="s">
        <v>6444</v>
      </c>
      <c r="F1779" s="864" t="s">
        <v>6445</v>
      </c>
      <c r="G1779" s="836" t="s">
        <v>6526</v>
      </c>
      <c r="H1779" s="836" t="s">
        <v>6527</v>
      </c>
      <c r="I1779" s="850">
        <v>10645.6796875</v>
      </c>
      <c r="J1779" s="850">
        <v>2</v>
      </c>
      <c r="K1779" s="851">
        <v>21291.359375</v>
      </c>
    </row>
    <row r="1780" spans="1:11" ht="14.45" customHeight="1" x14ac:dyDescent="0.2">
      <c r="A1780" s="832" t="s">
        <v>604</v>
      </c>
      <c r="B1780" s="833" t="s">
        <v>605</v>
      </c>
      <c r="C1780" s="836" t="s">
        <v>634</v>
      </c>
      <c r="D1780" s="864" t="s">
        <v>635</v>
      </c>
      <c r="E1780" s="836" t="s">
        <v>6444</v>
      </c>
      <c r="F1780" s="864" t="s">
        <v>6445</v>
      </c>
      <c r="G1780" s="836" t="s">
        <v>6514</v>
      </c>
      <c r="H1780" s="836" t="s">
        <v>6528</v>
      </c>
      <c r="I1780" s="850">
        <v>12919.099609375</v>
      </c>
      <c r="J1780" s="850">
        <v>1</v>
      </c>
      <c r="K1780" s="851">
        <v>12919.099609375</v>
      </c>
    </row>
    <row r="1781" spans="1:11" ht="14.45" customHeight="1" x14ac:dyDescent="0.2">
      <c r="A1781" s="832" t="s">
        <v>604</v>
      </c>
      <c r="B1781" s="833" t="s">
        <v>605</v>
      </c>
      <c r="C1781" s="836" t="s">
        <v>634</v>
      </c>
      <c r="D1781" s="864" t="s">
        <v>635</v>
      </c>
      <c r="E1781" s="836" t="s">
        <v>6444</v>
      </c>
      <c r="F1781" s="864" t="s">
        <v>6445</v>
      </c>
      <c r="G1781" s="836" t="s">
        <v>6529</v>
      </c>
      <c r="H1781" s="836" t="s">
        <v>6530</v>
      </c>
      <c r="I1781" s="850">
        <v>8342</v>
      </c>
      <c r="J1781" s="850">
        <v>1</v>
      </c>
      <c r="K1781" s="851">
        <v>8342</v>
      </c>
    </row>
    <row r="1782" spans="1:11" ht="14.45" customHeight="1" x14ac:dyDescent="0.2">
      <c r="A1782" s="832" t="s">
        <v>604</v>
      </c>
      <c r="B1782" s="833" t="s">
        <v>605</v>
      </c>
      <c r="C1782" s="836" t="s">
        <v>634</v>
      </c>
      <c r="D1782" s="864" t="s">
        <v>635</v>
      </c>
      <c r="E1782" s="836" t="s">
        <v>6444</v>
      </c>
      <c r="F1782" s="864" t="s">
        <v>6445</v>
      </c>
      <c r="G1782" s="836" t="s">
        <v>6516</v>
      </c>
      <c r="H1782" s="836" t="s">
        <v>6531</v>
      </c>
      <c r="I1782" s="850">
        <v>8605.66015625</v>
      </c>
      <c r="J1782" s="850">
        <v>13</v>
      </c>
      <c r="K1782" s="851">
        <v>111873.58203125</v>
      </c>
    </row>
    <row r="1783" spans="1:11" ht="14.45" customHeight="1" x14ac:dyDescent="0.2">
      <c r="A1783" s="832" t="s">
        <v>604</v>
      </c>
      <c r="B1783" s="833" t="s">
        <v>605</v>
      </c>
      <c r="C1783" s="836" t="s">
        <v>634</v>
      </c>
      <c r="D1783" s="864" t="s">
        <v>635</v>
      </c>
      <c r="E1783" s="836" t="s">
        <v>6444</v>
      </c>
      <c r="F1783" s="864" t="s">
        <v>6445</v>
      </c>
      <c r="G1783" s="836" t="s">
        <v>6518</v>
      </c>
      <c r="H1783" s="836" t="s">
        <v>6532</v>
      </c>
      <c r="I1783" s="850">
        <v>8605.66015625</v>
      </c>
      <c r="J1783" s="850">
        <v>14</v>
      </c>
      <c r="K1783" s="851">
        <v>120479.2421875</v>
      </c>
    </row>
    <row r="1784" spans="1:11" ht="14.45" customHeight="1" x14ac:dyDescent="0.2">
      <c r="A1784" s="832" t="s">
        <v>604</v>
      </c>
      <c r="B1784" s="833" t="s">
        <v>605</v>
      </c>
      <c r="C1784" s="836" t="s">
        <v>634</v>
      </c>
      <c r="D1784" s="864" t="s">
        <v>635</v>
      </c>
      <c r="E1784" s="836" t="s">
        <v>6444</v>
      </c>
      <c r="F1784" s="864" t="s">
        <v>6445</v>
      </c>
      <c r="G1784" s="836" t="s">
        <v>6526</v>
      </c>
      <c r="H1784" s="836" t="s">
        <v>6533</v>
      </c>
      <c r="I1784" s="850">
        <v>10645.6796875</v>
      </c>
      <c r="J1784" s="850">
        <v>1</v>
      </c>
      <c r="K1784" s="851">
        <v>10645.6796875</v>
      </c>
    </row>
    <row r="1785" spans="1:11" ht="14.45" customHeight="1" x14ac:dyDescent="0.2">
      <c r="A1785" s="832" t="s">
        <v>604</v>
      </c>
      <c r="B1785" s="833" t="s">
        <v>605</v>
      </c>
      <c r="C1785" s="836" t="s">
        <v>634</v>
      </c>
      <c r="D1785" s="864" t="s">
        <v>635</v>
      </c>
      <c r="E1785" s="836" t="s">
        <v>6444</v>
      </c>
      <c r="F1785" s="864" t="s">
        <v>6445</v>
      </c>
      <c r="G1785" s="836" t="s">
        <v>6534</v>
      </c>
      <c r="H1785" s="836" t="s">
        <v>6535</v>
      </c>
      <c r="I1785" s="850">
        <v>10645.7099609375</v>
      </c>
      <c r="J1785" s="850">
        <v>1</v>
      </c>
      <c r="K1785" s="851">
        <v>10645.7099609375</v>
      </c>
    </row>
    <row r="1786" spans="1:11" ht="14.45" customHeight="1" x14ac:dyDescent="0.2">
      <c r="A1786" s="832" t="s">
        <v>604</v>
      </c>
      <c r="B1786" s="833" t="s">
        <v>605</v>
      </c>
      <c r="C1786" s="836" t="s">
        <v>634</v>
      </c>
      <c r="D1786" s="864" t="s">
        <v>635</v>
      </c>
      <c r="E1786" s="836" t="s">
        <v>6444</v>
      </c>
      <c r="F1786" s="864" t="s">
        <v>6445</v>
      </c>
      <c r="G1786" s="836" t="s">
        <v>6536</v>
      </c>
      <c r="H1786" s="836" t="s">
        <v>6537</v>
      </c>
      <c r="I1786" s="850">
        <v>8280.8665364583339</v>
      </c>
      <c r="J1786" s="850">
        <v>3</v>
      </c>
      <c r="K1786" s="851">
        <v>24842.599609375</v>
      </c>
    </row>
    <row r="1787" spans="1:11" ht="14.45" customHeight="1" x14ac:dyDescent="0.2">
      <c r="A1787" s="832" t="s">
        <v>604</v>
      </c>
      <c r="B1787" s="833" t="s">
        <v>605</v>
      </c>
      <c r="C1787" s="836" t="s">
        <v>634</v>
      </c>
      <c r="D1787" s="864" t="s">
        <v>635</v>
      </c>
      <c r="E1787" s="836" t="s">
        <v>6444</v>
      </c>
      <c r="F1787" s="864" t="s">
        <v>6445</v>
      </c>
      <c r="G1787" s="836" t="s">
        <v>6538</v>
      </c>
      <c r="H1787" s="836" t="s">
        <v>6539</v>
      </c>
      <c r="I1787" s="850">
        <v>8273.25</v>
      </c>
      <c r="J1787" s="850">
        <v>1</v>
      </c>
      <c r="K1787" s="851">
        <v>8273.25</v>
      </c>
    </row>
    <row r="1788" spans="1:11" ht="14.45" customHeight="1" x14ac:dyDescent="0.2">
      <c r="A1788" s="832" t="s">
        <v>604</v>
      </c>
      <c r="B1788" s="833" t="s">
        <v>605</v>
      </c>
      <c r="C1788" s="836" t="s">
        <v>634</v>
      </c>
      <c r="D1788" s="864" t="s">
        <v>635</v>
      </c>
      <c r="E1788" s="836" t="s">
        <v>6444</v>
      </c>
      <c r="F1788" s="864" t="s">
        <v>6445</v>
      </c>
      <c r="G1788" s="836" t="s">
        <v>6540</v>
      </c>
      <c r="H1788" s="836" t="s">
        <v>6541</v>
      </c>
      <c r="I1788" s="850">
        <v>4318.89013671875</v>
      </c>
      <c r="J1788" s="850">
        <v>1</v>
      </c>
      <c r="K1788" s="851">
        <v>4318.89013671875</v>
      </c>
    </row>
    <row r="1789" spans="1:11" ht="14.45" customHeight="1" x14ac:dyDescent="0.2">
      <c r="A1789" s="832" t="s">
        <v>604</v>
      </c>
      <c r="B1789" s="833" t="s">
        <v>605</v>
      </c>
      <c r="C1789" s="836" t="s">
        <v>634</v>
      </c>
      <c r="D1789" s="864" t="s">
        <v>635</v>
      </c>
      <c r="E1789" s="836" t="s">
        <v>6444</v>
      </c>
      <c r="F1789" s="864" t="s">
        <v>6445</v>
      </c>
      <c r="G1789" s="836" t="s">
        <v>6542</v>
      </c>
      <c r="H1789" s="836" t="s">
        <v>6543</v>
      </c>
      <c r="I1789" s="850">
        <v>9399.8701171875</v>
      </c>
      <c r="J1789" s="850">
        <v>1</v>
      </c>
      <c r="K1789" s="851">
        <v>9399.8701171875</v>
      </c>
    </row>
    <row r="1790" spans="1:11" ht="14.45" customHeight="1" x14ac:dyDescent="0.2">
      <c r="A1790" s="832" t="s">
        <v>604</v>
      </c>
      <c r="B1790" s="833" t="s">
        <v>605</v>
      </c>
      <c r="C1790" s="836" t="s">
        <v>634</v>
      </c>
      <c r="D1790" s="864" t="s">
        <v>635</v>
      </c>
      <c r="E1790" s="836" t="s">
        <v>6444</v>
      </c>
      <c r="F1790" s="864" t="s">
        <v>6445</v>
      </c>
      <c r="G1790" s="836" t="s">
        <v>6544</v>
      </c>
      <c r="H1790" s="836" t="s">
        <v>6545</v>
      </c>
      <c r="I1790" s="850">
        <v>9399.8701171875</v>
      </c>
      <c r="J1790" s="850">
        <v>1</v>
      </c>
      <c r="K1790" s="851">
        <v>9399.8701171875</v>
      </c>
    </row>
    <row r="1791" spans="1:11" ht="14.45" customHeight="1" x14ac:dyDescent="0.2">
      <c r="A1791" s="832" t="s">
        <v>604</v>
      </c>
      <c r="B1791" s="833" t="s">
        <v>605</v>
      </c>
      <c r="C1791" s="836" t="s">
        <v>634</v>
      </c>
      <c r="D1791" s="864" t="s">
        <v>635</v>
      </c>
      <c r="E1791" s="836" t="s">
        <v>6444</v>
      </c>
      <c r="F1791" s="864" t="s">
        <v>6445</v>
      </c>
      <c r="G1791" s="836" t="s">
        <v>6546</v>
      </c>
      <c r="H1791" s="836" t="s">
        <v>6547</v>
      </c>
      <c r="I1791" s="850">
        <v>63</v>
      </c>
      <c r="J1791" s="850">
        <v>120</v>
      </c>
      <c r="K1791" s="851">
        <v>7559.64013671875</v>
      </c>
    </row>
    <row r="1792" spans="1:11" ht="14.45" customHeight="1" x14ac:dyDescent="0.2">
      <c r="A1792" s="832" t="s">
        <v>604</v>
      </c>
      <c r="B1792" s="833" t="s">
        <v>605</v>
      </c>
      <c r="C1792" s="836" t="s">
        <v>634</v>
      </c>
      <c r="D1792" s="864" t="s">
        <v>635</v>
      </c>
      <c r="E1792" s="836" t="s">
        <v>6444</v>
      </c>
      <c r="F1792" s="864" t="s">
        <v>6445</v>
      </c>
      <c r="G1792" s="836" t="s">
        <v>6548</v>
      </c>
      <c r="H1792" s="836" t="s">
        <v>6549</v>
      </c>
      <c r="I1792" s="850">
        <v>63</v>
      </c>
      <c r="J1792" s="850">
        <v>40</v>
      </c>
      <c r="K1792" s="851">
        <v>2519.8798828125</v>
      </c>
    </row>
    <row r="1793" spans="1:11" ht="14.45" customHeight="1" x14ac:dyDescent="0.2">
      <c r="A1793" s="832" t="s">
        <v>604</v>
      </c>
      <c r="B1793" s="833" t="s">
        <v>605</v>
      </c>
      <c r="C1793" s="836" t="s">
        <v>634</v>
      </c>
      <c r="D1793" s="864" t="s">
        <v>635</v>
      </c>
      <c r="E1793" s="836" t="s">
        <v>6444</v>
      </c>
      <c r="F1793" s="864" t="s">
        <v>6445</v>
      </c>
      <c r="G1793" s="836" t="s">
        <v>6550</v>
      </c>
      <c r="H1793" s="836" t="s">
        <v>6551</v>
      </c>
      <c r="I1793" s="850">
        <v>63</v>
      </c>
      <c r="J1793" s="850">
        <v>80</v>
      </c>
      <c r="K1793" s="851">
        <v>5039.759765625</v>
      </c>
    </row>
    <row r="1794" spans="1:11" ht="14.45" customHeight="1" x14ac:dyDescent="0.2">
      <c r="A1794" s="832" t="s">
        <v>604</v>
      </c>
      <c r="B1794" s="833" t="s">
        <v>605</v>
      </c>
      <c r="C1794" s="836" t="s">
        <v>634</v>
      </c>
      <c r="D1794" s="864" t="s">
        <v>635</v>
      </c>
      <c r="E1794" s="836" t="s">
        <v>6444</v>
      </c>
      <c r="F1794" s="864" t="s">
        <v>6445</v>
      </c>
      <c r="G1794" s="836" t="s">
        <v>6552</v>
      </c>
      <c r="H1794" s="836" t="s">
        <v>6553</v>
      </c>
      <c r="I1794" s="850">
        <v>63</v>
      </c>
      <c r="J1794" s="850">
        <v>30</v>
      </c>
      <c r="K1794" s="851">
        <v>1889.9100341796875</v>
      </c>
    </row>
    <row r="1795" spans="1:11" ht="14.45" customHeight="1" x14ac:dyDescent="0.2">
      <c r="A1795" s="832" t="s">
        <v>604</v>
      </c>
      <c r="B1795" s="833" t="s">
        <v>605</v>
      </c>
      <c r="C1795" s="836" t="s">
        <v>634</v>
      </c>
      <c r="D1795" s="864" t="s">
        <v>635</v>
      </c>
      <c r="E1795" s="836" t="s">
        <v>6444</v>
      </c>
      <c r="F1795" s="864" t="s">
        <v>6445</v>
      </c>
      <c r="G1795" s="836" t="s">
        <v>6554</v>
      </c>
      <c r="H1795" s="836" t="s">
        <v>6555</v>
      </c>
      <c r="I1795" s="850">
        <v>63</v>
      </c>
      <c r="J1795" s="850">
        <v>10</v>
      </c>
      <c r="K1795" s="851">
        <v>629.969970703125</v>
      </c>
    </row>
    <row r="1796" spans="1:11" ht="14.45" customHeight="1" x14ac:dyDescent="0.2">
      <c r="A1796" s="832" t="s">
        <v>604</v>
      </c>
      <c r="B1796" s="833" t="s">
        <v>605</v>
      </c>
      <c r="C1796" s="836" t="s">
        <v>634</v>
      </c>
      <c r="D1796" s="864" t="s">
        <v>635</v>
      </c>
      <c r="E1796" s="836" t="s">
        <v>6444</v>
      </c>
      <c r="F1796" s="864" t="s">
        <v>6445</v>
      </c>
      <c r="G1796" s="836" t="s">
        <v>6556</v>
      </c>
      <c r="H1796" s="836" t="s">
        <v>6557</v>
      </c>
      <c r="I1796" s="850">
        <v>63</v>
      </c>
      <c r="J1796" s="850">
        <v>20</v>
      </c>
      <c r="K1796" s="851">
        <v>1259.93994140625</v>
      </c>
    </row>
    <row r="1797" spans="1:11" ht="14.45" customHeight="1" x14ac:dyDescent="0.2">
      <c r="A1797" s="832" t="s">
        <v>604</v>
      </c>
      <c r="B1797" s="833" t="s">
        <v>605</v>
      </c>
      <c r="C1797" s="836" t="s">
        <v>634</v>
      </c>
      <c r="D1797" s="864" t="s">
        <v>635</v>
      </c>
      <c r="E1797" s="836" t="s">
        <v>6444</v>
      </c>
      <c r="F1797" s="864" t="s">
        <v>6445</v>
      </c>
      <c r="G1797" s="836" t="s">
        <v>6558</v>
      </c>
      <c r="H1797" s="836" t="s">
        <v>6559</v>
      </c>
      <c r="I1797" s="850">
        <v>373.29000854492188</v>
      </c>
      <c r="J1797" s="850">
        <v>2</v>
      </c>
      <c r="K1797" s="851">
        <v>746.58001708984375</v>
      </c>
    </row>
    <row r="1798" spans="1:11" ht="14.45" customHeight="1" x14ac:dyDescent="0.2">
      <c r="A1798" s="832" t="s">
        <v>604</v>
      </c>
      <c r="B1798" s="833" t="s">
        <v>605</v>
      </c>
      <c r="C1798" s="836" t="s">
        <v>634</v>
      </c>
      <c r="D1798" s="864" t="s">
        <v>635</v>
      </c>
      <c r="E1798" s="836" t="s">
        <v>6444</v>
      </c>
      <c r="F1798" s="864" t="s">
        <v>6445</v>
      </c>
      <c r="G1798" s="836" t="s">
        <v>6560</v>
      </c>
      <c r="H1798" s="836" t="s">
        <v>6561</v>
      </c>
      <c r="I1798" s="850">
        <v>1504.030029296875</v>
      </c>
      <c r="J1798" s="850">
        <v>6</v>
      </c>
      <c r="K1798" s="851">
        <v>9024.179931640625</v>
      </c>
    </row>
    <row r="1799" spans="1:11" ht="14.45" customHeight="1" x14ac:dyDescent="0.2">
      <c r="A1799" s="832" t="s">
        <v>604</v>
      </c>
      <c r="B1799" s="833" t="s">
        <v>605</v>
      </c>
      <c r="C1799" s="836" t="s">
        <v>634</v>
      </c>
      <c r="D1799" s="864" t="s">
        <v>635</v>
      </c>
      <c r="E1799" s="836" t="s">
        <v>6444</v>
      </c>
      <c r="F1799" s="864" t="s">
        <v>6445</v>
      </c>
      <c r="G1799" s="836" t="s">
        <v>6560</v>
      </c>
      <c r="H1799" s="836" t="s">
        <v>6562</v>
      </c>
      <c r="I1799" s="850">
        <v>1086.3077867296006</v>
      </c>
      <c r="J1799" s="850">
        <v>18</v>
      </c>
      <c r="K1799" s="851">
        <v>28576.570361301303</v>
      </c>
    </row>
    <row r="1800" spans="1:11" ht="14.45" customHeight="1" x14ac:dyDescent="0.2">
      <c r="A1800" s="832" t="s">
        <v>604</v>
      </c>
      <c r="B1800" s="833" t="s">
        <v>605</v>
      </c>
      <c r="C1800" s="836" t="s">
        <v>634</v>
      </c>
      <c r="D1800" s="864" t="s">
        <v>635</v>
      </c>
      <c r="E1800" s="836" t="s">
        <v>6444</v>
      </c>
      <c r="F1800" s="864" t="s">
        <v>6445</v>
      </c>
      <c r="G1800" s="836" t="s">
        <v>6563</v>
      </c>
      <c r="H1800" s="836" t="s">
        <v>6564</v>
      </c>
      <c r="I1800" s="850">
        <v>1368.5</v>
      </c>
      <c r="J1800" s="850">
        <v>1</v>
      </c>
      <c r="K1800" s="851">
        <v>1368.5</v>
      </c>
    </row>
    <row r="1801" spans="1:11" ht="14.45" customHeight="1" x14ac:dyDescent="0.2">
      <c r="A1801" s="832" t="s">
        <v>604</v>
      </c>
      <c r="B1801" s="833" t="s">
        <v>605</v>
      </c>
      <c r="C1801" s="836" t="s">
        <v>634</v>
      </c>
      <c r="D1801" s="864" t="s">
        <v>635</v>
      </c>
      <c r="E1801" s="836" t="s">
        <v>6444</v>
      </c>
      <c r="F1801" s="864" t="s">
        <v>6445</v>
      </c>
      <c r="G1801" s="836" t="s">
        <v>6565</v>
      </c>
      <c r="H1801" s="836" t="s">
        <v>6566</v>
      </c>
      <c r="I1801" s="850">
        <v>471.5</v>
      </c>
      <c r="J1801" s="850">
        <v>30</v>
      </c>
      <c r="K1801" s="851">
        <v>14145</v>
      </c>
    </row>
    <row r="1802" spans="1:11" ht="14.45" customHeight="1" x14ac:dyDescent="0.2">
      <c r="A1802" s="832" t="s">
        <v>604</v>
      </c>
      <c r="B1802" s="833" t="s">
        <v>605</v>
      </c>
      <c r="C1802" s="836" t="s">
        <v>634</v>
      </c>
      <c r="D1802" s="864" t="s">
        <v>635</v>
      </c>
      <c r="E1802" s="836" t="s">
        <v>6444</v>
      </c>
      <c r="F1802" s="864" t="s">
        <v>6445</v>
      </c>
      <c r="G1802" s="836" t="s">
        <v>6567</v>
      </c>
      <c r="H1802" s="836" t="s">
        <v>6568</v>
      </c>
      <c r="I1802" s="850">
        <v>471.5</v>
      </c>
      <c r="J1802" s="850">
        <v>2</v>
      </c>
      <c r="K1802" s="851">
        <v>943</v>
      </c>
    </row>
    <row r="1803" spans="1:11" ht="14.45" customHeight="1" x14ac:dyDescent="0.2">
      <c r="A1803" s="832" t="s">
        <v>604</v>
      </c>
      <c r="B1803" s="833" t="s">
        <v>605</v>
      </c>
      <c r="C1803" s="836" t="s">
        <v>634</v>
      </c>
      <c r="D1803" s="864" t="s">
        <v>635</v>
      </c>
      <c r="E1803" s="836" t="s">
        <v>6444</v>
      </c>
      <c r="F1803" s="864" t="s">
        <v>6445</v>
      </c>
      <c r="G1803" s="836" t="s">
        <v>6569</v>
      </c>
      <c r="H1803" s="836" t="s">
        <v>6570</v>
      </c>
      <c r="I1803" s="850">
        <v>686.07000732421875</v>
      </c>
      <c r="J1803" s="850">
        <v>2</v>
      </c>
      <c r="K1803" s="851">
        <v>1372.1400146484375</v>
      </c>
    </row>
    <row r="1804" spans="1:11" ht="14.45" customHeight="1" x14ac:dyDescent="0.2">
      <c r="A1804" s="832" t="s">
        <v>604</v>
      </c>
      <c r="B1804" s="833" t="s">
        <v>605</v>
      </c>
      <c r="C1804" s="836" t="s">
        <v>634</v>
      </c>
      <c r="D1804" s="864" t="s">
        <v>635</v>
      </c>
      <c r="E1804" s="836" t="s">
        <v>6444</v>
      </c>
      <c r="F1804" s="864" t="s">
        <v>6445</v>
      </c>
      <c r="G1804" s="836" t="s">
        <v>6571</v>
      </c>
      <c r="H1804" s="836" t="s">
        <v>6572</v>
      </c>
      <c r="I1804" s="850">
        <v>874.030029296875</v>
      </c>
      <c r="J1804" s="850">
        <v>1</v>
      </c>
      <c r="K1804" s="851">
        <v>874.030029296875</v>
      </c>
    </row>
    <row r="1805" spans="1:11" ht="14.45" customHeight="1" x14ac:dyDescent="0.2">
      <c r="A1805" s="832" t="s">
        <v>604</v>
      </c>
      <c r="B1805" s="833" t="s">
        <v>605</v>
      </c>
      <c r="C1805" s="836" t="s">
        <v>634</v>
      </c>
      <c r="D1805" s="864" t="s">
        <v>635</v>
      </c>
      <c r="E1805" s="836" t="s">
        <v>6444</v>
      </c>
      <c r="F1805" s="864" t="s">
        <v>6445</v>
      </c>
      <c r="G1805" s="836" t="s">
        <v>6573</v>
      </c>
      <c r="H1805" s="836" t="s">
        <v>6574</v>
      </c>
      <c r="I1805" s="850">
        <v>257.73001098632813</v>
      </c>
      <c r="J1805" s="850">
        <v>3</v>
      </c>
      <c r="K1805" s="851">
        <v>773.19003295898438</v>
      </c>
    </row>
    <row r="1806" spans="1:11" ht="14.45" customHeight="1" x14ac:dyDescent="0.2">
      <c r="A1806" s="832" t="s">
        <v>604</v>
      </c>
      <c r="B1806" s="833" t="s">
        <v>605</v>
      </c>
      <c r="C1806" s="836" t="s">
        <v>634</v>
      </c>
      <c r="D1806" s="864" t="s">
        <v>635</v>
      </c>
      <c r="E1806" s="836" t="s">
        <v>6444</v>
      </c>
      <c r="F1806" s="864" t="s">
        <v>6445</v>
      </c>
      <c r="G1806" s="836" t="s">
        <v>6575</v>
      </c>
      <c r="H1806" s="836" t="s">
        <v>6576</v>
      </c>
      <c r="I1806" s="850">
        <v>211</v>
      </c>
      <c r="J1806" s="850">
        <v>19</v>
      </c>
      <c r="K1806" s="851">
        <v>4009</v>
      </c>
    </row>
    <row r="1807" spans="1:11" ht="14.45" customHeight="1" x14ac:dyDescent="0.2">
      <c r="A1807" s="832" t="s">
        <v>604</v>
      </c>
      <c r="B1807" s="833" t="s">
        <v>605</v>
      </c>
      <c r="C1807" s="836" t="s">
        <v>634</v>
      </c>
      <c r="D1807" s="864" t="s">
        <v>635</v>
      </c>
      <c r="E1807" s="836" t="s">
        <v>6444</v>
      </c>
      <c r="F1807" s="864" t="s">
        <v>6445</v>
      </c>
      <c r="G1807" s="836" t="s">
        <v>6577</v>
      </c>
      <c r="H1807" s="836" t="s">
        <v>6578</v>
      </c>
      <c r="I1807" s="850">
        <v>199</v>
      </c>
      <c r="J1807" s="850">
        <v>2</v>
      </c>
      <c r="K1807" s="851">
        <v>397.989990234375</v>
      </c>
    </row>
    <row r="1808" spans="1:11" ht="14.45" customHeight="1" x14ac:dyDescent="0.2">
      <c r="A1808" s="832" t="s">
        <v>604</v>
      </c>
      <c r="B1808" s="833" t="s">
        <v>605</v>
      </c>
      <c r="C1808" s="836" t="s">
        <v>634</v>
      </c>
      <c r="D1808" s="864" t="s">
        <v>635</v>
      </c>
      <c r="E1808" s="836" t="s">
        <v>6444</v>
      </c>
      <c r="F1808" s="864" t="s">
        <v>6445</v>
      </c>
      <c r="G1808" s="836" t="s">
        <v>6579</v>
      </c>
      <c r="H1808" s="836" t="s">
        <v>6580</v>
      </c>
      <c r="I1808" s="850">
        <v>63</v>
      </c>
      <c r="J1808" s="850">
        <v>80</v>
      </c>
      <c r="K1808" s="851">
        <v>5039.7601318359375</v>
      </c>
    </row>
    <row r="1809" spans="1:11" ht="14.45" customHeight="1" x14ac:dyDescent="0.2">
      <c r="A1809" s="832" t="s">
        <v>604</v>
      </c>
      <c r="B1809" s="833" t="s">
        <v>605</v>
      </c>
      <c r="C1809" s="836" t="s">
        <v>634</v>
      </c>
      <c r="D1809" s="864" t="s">
        <v>635</v>
      </c>
      <c r="E1809" s="836" t="s">
        <v>6444</v>
      </c>
      <c r="F1809" s="864" t="s">
        <v>6445</v>
      </c>
      <c r="G1809" s="836" t="s">
        <v>6546</v>
      </c>
      <c r="H1809" s="836" t="s">
        <v>6581</v>
      </c>
      <c r="I1809" s="850">
        <v>63</v>
      </c>
      <c r="J1809" s="850">
        <v>130</v>
      </c>
      <c r="K1809" s="851">
        <v>8189.610107421875</v>
      </c>
    </row>
    <row r="1810" spans="1:11" ht="14.45" customHeight="1" x14ac:dyDescent="0.2">
      <c r="A1810" s="832" t="s">
        <v>604</v>
      </c>
      <c r="B1810" s="833" t="s">
        <v>605</v>
      </c>
      <c r="C1810" s="836" t="s">
        <v>634</v>
      </c>
      <c r="D1810" s="864" t="s">
        <v>635</v>
      </c>
      <c r="E1810" s="836" t="s">
        <v>6444</v>
      </c>
      <c r="F1810" s="864" t="s">
        <v>6445</v>
      </c>
      <c r="G1810" s="836" t="s">
        <v>6548</v>
      </c>
      <c r="H1810" s="836" t="s">
        <v>6582</v>
      </c>
      <c r="I1810" s="850">
        <v>63</v>
      </c>
      <c r="J1810" s="850">
        <v>30</v>
      </c>
      <c r="K1810" s="851">
        <v>1889.9100341796875</v>
      </c>
    </row>
    <row r="1811" spans="1:11" ht="14.45" customHeight="1" x14ac:dyDescent="0.2">
      <c r="A1811" s="832" t="s">
        <v>604</v>
      </c>
      <c r="B1811" s="833" t="s">
        <v>605</v>
      </c>
      <c r="C1811" s="836" t="s">
        <v>634</v>
      </c>
      <c r="D1811" s="864" t="s">
        <v>635</v>
      </c>
      <c r="E1811" s="836" t="s">
        <v>6444</v>
      </c>
      <c r="F1811" s="864" t="s">
        <v>6445</v>
      </c>
      <c r="G1811" s="836" t="s">
        <v>6583</v>
      </c>
      <c r="H1811" s="836" t="s">
        <v>6584</v>
      </c>
      <c r="I1811" s="850">
        <v>62.995000839233398</v>
      </c>
      <c r="J1811" s="850">
        <v>25</v>
      </c>
      <c r="K1811" s="851">
        <v>1574.9299926757813</v>
      </c>
    </row>
    <row r="1812" spans="1:11" ht="14.45" customHeight="1" x14ac:dyDescent="0.2">
      <c r="A1812" s="832" t="s">
        <v>604</v>
      </c>
      <c r="B1812" s="833" t="s">
        <v>605</v>
      </c>
      <c r="C1812" s="836" t="s">
        <v>634</v>
      </c>
      <c r="D1812" s="864" t="s">
        <v>635</v>
      </c>
      <c r="E1812" s="836" t="s">
        <v>6444</v>
      </c>
      <c r="F1812" s="864" t="s">
        <v>6445</v>
      </c>
      <c r="G1812" s="836" t="s">
        <v>6550</v>
      </c>
      <c r="H1812" s="836" t="s">
        <v>6585</v>
      </c>
      <c r="I1812" s="850">
        <v>63</v>
      </c>
      <c r="J1812" s="850">
        <v>150</v>
      </c>
      <c r="K1812" s="851">
        <v>9449.55029296875</v>
      </c>
    </row>
    <row r="1813" spans="1:11" ht="14.45" customHeight="1" x14ac:dyDescent="0.2">
      <c r="A1813" s="832" t="s">
        <v>604</v>
      </c>
      <c r="B1813" s="833" t="s">
        <v>605</v>
      </c>
      <c r="C1813" s="836" t="s">
        <v>634</v>
      </c>
      <c r="D1813" s="864" t="s">
        <v>635</v>
      </c>
      <c r="E1813" s="836" t="s">
        <v>6444</v>
      </c>
      <c r="F1813" s="864" t="s">
        <v>6445</v>
      </c>
      <c r="G1813" s="836" t="s">
        <v>6552</v>
      </c>
      <c r="H1813" s="836" t="s">
        <v>6586</v>
      </c>
      <c r="I1813" s="850">
        <v>63</v>
      </c>
      <c r="J1813" s="850">
        <v>35</v>
      </c>
      <c r="K1813" s="851">
        <v>2204.9000244140625</v>
      </c>
    </row>
    <row r="1814" spans="1:11" ht="14.45" customHeight="1" x14ac:dyDescent="0.2">
      <c r="A1814" s="832" t="s">
        <v>604</v>
      </c>
      <c r="B1814" s="833" t="s">
        <v>605</v>
      </c>
      <c r="C1814" s="836" t="s">
        <v>634</v>
      </c>
      <c r="D1814" s="864" t="s">
        <v>635</v>
      </c>
      <c r="E1814" s="836" t="s">
        <v>6444</v>
      </c>
      <c r="F1814" s="864" t="s">
        <v>6445</v>
      </c>
      <c r="G1814" s="836" t="s">
        <v>6587</v>
      </c>
      <c r="H1814" s="836" t="s">
        <v>6588</v>
      </c>
      <c r="I1814" s="850">
        <v>62.997500419616699</v>
      </c>
      <c r="J1814" s="850">
        <v>75</v>
      </c>
      <c r="K1814" s="851">
        <v>4724.7799682617188</v>
      </c>
    </row>
    <row r="1815" spans="1:11" ht="14.45" customHeight="1" x14ac:dyDescent="0.2">
      <c r="A1815" s="832" t="s">
        <v>604</v>
      </c>
      <c r="B1815" s="833" t="s">
        <v>605</v>
      </c>
      <c r="C1815" s="836" t="s">
        <v>634</v>
      </c>
      <c r="D1815" s="864" t="s">
        <v>635</v>
      </c>
      <c r="E1815" s="836" t="s">
        <v>6444</v>
      </c>
      <c r="F1815" s="864" t="s">
        <v>6445</v>
      </c>
      <c r="G1815" s="836" t="s">
        <v>6554</v>
      </c>
      <c r="H1815" s="836" t="s">
        <v>6589</v>
      </c>
      <c r="I1815" s="850">
        <v>63</v>
      </c>
      <c r="J1815" s="850">
        <v>20</v>
      </c>
      <c r="K1815" s="851">
        <v>1259.93994140625</v>
      </c>
    </row>
    <row r="1816" spans="1:11" ht="14.45" customHeight="1" x14ac:dyDescent="0.2">
      <c r="A1816" s="832" t="s">
        <v>604</v>
      </c>
      <c r="B1816" s="833" t="s">
        <v>605</v>
      </c>
      <c r="C1816" s="836" t="s">
        <v>634</v>
      </c>
      <c r="D1816" s="864" t="s">
        <v>635</v>
      </c>
      <c r="E1816" s="836" t="s">
        <v>6444</v>
      </c>
      <c r="F1816" s="864" t="s">
        <v>6445</v>
      </c>
      <c r="G1816" s="836" t="s">
        <v>6556</v>
      </c>
      <c r="H1816" s="836" t="s">
        <v>6590</v>
      </c>
      <c r="I1816" s="850">
        <v>63</v>
      </c>
      <c r="J1816" s="850">
        <v>60</v>
      </c>
      <c r="K1816" s="851">
        <v>3779.81982421875</v>
      </c>
    </row>
    <row r="1817" spans="1:11" ht="14.45" customHeight="1" x14ac:dyDescent="0.2">
      <c r="A1817" s="832" t="s">
        <v>604</v>
      </c>
      <c r="B1817" s="833" t="s">
        <v>605</v>
      </c>
      <c r="C1817" s="836" t="s">
        <v>634</v>
      </c>
      <c r="D1817" s="864" t="s">
        <v>635</v>
      </c>
      <c r="E1817" s="836" t="s">
        <v>6444</v>
      </c>
      <c r="F1817" s="864" t="s">
        <v>6445</v>
      </c>
      <c r="G1817" s="836" t="s">
        <v>6591</v>
      </c>
      <c r="H1817" s="836" t="s">
        <v>6592</v>
      </c>
      <c r="I1817" s="850">
        <v>62.995000839233398</v>
      </c>
      <c r="J1817" s="850">
        <v>40</v>
      </c>
      <c r="K1817" s="851">
        <v>2519.8800048828125</v>
      </c>
    </row>
    <row r="1818" spans="1:11" ht="14.45" customHeight="1" x14ac:dyDescent="0.2">
      <c r="A1818" s="832" t="s">
        <v>604</v>
      </c>
      <c r="B1818" s="833" t="s">
        <v>605</v>
      </c>
      <c r="C1818" s="836" t="s">
        <v>634</v>
      </c>
      <c r="D1818" s="864" t="s">
        <v>635</v>
      </c>
      <c r="E1818" s="836" t="s">
        <v>6444</v>
      </c>
      <c r="F1818" s="864" t="s">
        <v>6445</v>
      </c>
      <c r="G1818" s="836" t="s">
        <v>6593</v>
      </c>
      <c r="H1818" s="836" t="s">
        <v>6594</v>
      </c>
      <c r="I1818" s="850">
        <v>63</v>
      </c>
      <c r="J1818" s="850">
        <v>30</v>
      </c>
      <c r="K1818" s="851">
        <v>1889.9100341796875</v>
      </c>
    </row>
    <row r="1819" spans="1:11" ht="14.45" customHeight="1" x14ac:dyDescent="0.2">
      <c r="A1819" s="832" t="s">
        <v>604</v>
      </c>
      <c r="B1819" s="833" t="s">
        <v>605</v>
      </c>
      <c r="C1819" s="836" t="s">
        <v>634</v>
      </c>
      <c r="D1819" s="864" t="s">
        <v>635</v>
      </c>
      <c r="E1819" s="836" t="s">
        <v>6444</v>
      </c>
      <c r="F1819" s="864" t="s">
        <v>6445</v>
      </c>
      <c r="G1819" s="836" t="s">
        <v>6565</v>
      </c>
      <c r="H1819" s="836" t="s">
        <v>6595</v>
      </c>
      <c r="I1819" s="850">
        <v>471.5</v>
      </c>
      <c r="J1819" s="850">
        <v>64</v>
      </c>
      <c r="K1819" s="851">
        <v>30176</v>
      </c>
    </row>
    <row r="1820" spans="1:11" ht="14.45" customHeight="1" x14ac:dyDescent="0.2">
      <c r="A1820" s="832" t="s">
        <v>604</v>
      </c>
      <c r="B1820" s="833" t="s">
        <v>605</v>
      </c>
      <c r="C1820" s="836" t="s">
        <v>634</v>
      </c>
      <c r="D1820" s="864" t="s">
        <v>635</v>
      </c>
      <c r="E1820" s="836" t="s">
        <v>6444</v>
      </c>
      <c r="F1820" s="864" t="s">
        <v>6445</v>
      </c>
      <c r="G1820" s="836" t="s">
        <v>6567</v>
      </c>
      <c r="H1820" s="836" t="s">
        <v>6596</v>
      </c>
      <c r="I1820" s="850">
        <v>471.5</v>
      </c>
      <c r="J1820" s="850">
        <v>2</v>
      </c>
      <c r="K1820" s="851">
        <v>943</v>
      </c>
    </row>
    <row r="1821" spans="1:11" ht="14.45" customHeight="1" x14ac:dyDescent="0.2">
      <c r="A1821" s="832" t="s">
        <v>604</v>
      </c>
      <c r="B1821" s="833" t="s">
        <v>605</v>
      </c>
      <c r="C1821" s="836" t="s">
        <v>634</v>
      </c>
      <c r="D1821" s="864" t="s">
        <v>635</v>
      </c>
      <c r="E1821" s="836" t="s">
        <v>6444</v>
      </c>
      <c r="F1821" s="864" t="s">
        <v>6445</v>
      </c>
      <c r="G1821" s="836" t="s">
        <v>6597</v>
      </c>
      <c r="H1821" s="836" t="s">
        <v>6598</v>
      </c>
      <c r="I1821" s="850">
        <v>454.16000366210938</v>
      </c>
      <c r="J1821" s="850">
        <v>10</v>
      </c>
      <c r="K1821" s="851">
        <v>4541.60009765625</v>
      </c>
    </row>
    <row r="1822" spans="1:11" ht="14.45" customHeight="1" x14ac:dyDescent="0.2">
      <c r="A1822" s="832" t="s">
        <v>604</v>
      </c>
      <c r="B1822" s="833" t="s">
        <v>605</v>
      </c>
      <c r="C1822" s="836" t="s">
        <v>634</v>
      </c>
      <c r="D1822" s="864" t="s">
        <v>635</v>
      </c>
      <c r="E1822" s="836" t="s">
        <v>6444</v>
      </c>
      <c r="F1822" s="864" t="s">
        <v>6445</v>
      </c>
      <c r="G1822" s="836" t="s">
        <v>6599</v>
      </c>
      <c r="H1822" s="836" t="s">
        <v>6600</v>
      </c>
      <c r="I1822" s="850">
        <v>1368.5</v>
      </c>
      <c r="J1822" s="850">
        <v>1</v>
      </c>
      <c r="K1822" s="851">
        <v>1368.5</v>
      </c>
    </row>
    <row r="1823" spans="1:11" ht="14.45" customHeight="1" x14ac:dyDescent="0.2">
      <c r="A1823" s="832" t="s">
        <v>604</v>
      </c>
      <c r="B1823" s="833" t="s">
        <v>605</v>
      </c>
      <c r="C1823" s="836" t="s">
        <v>634</v>
      </c>
      <c r="D1823" s="864" t="s">
        <v>635</v>
      </c>
      <c r="E1823" s="836" t="s">
        <v>6444</v>
      </c>
      <c r="F1823" s="864" t="s">
        <v>6445</v>
      </c>
      <c r="G1823" s="836" t="s">
        <v>6601</v>
      </c>
      <c r="H1823" s="836" t="s">
        <v>6602</v>
      </c>
      <c r="I1823" s="850">
        <v>322.20999145507813</v>
      </c>
      <c r="J1823" s="850">
        <v>10</v>
      </c>
      <c r="K1823" s="851">
        <v>3222.10009765625</v>
      </c>
    </row>
    <row r="1824" spans="1:11" ht="14.45" customHeight="1" x14ac:dyDescent="0.2">
      <c r="A1824" s="832" t="s">
        <v>604</v>
      </c>
      <c r="B1824" s="833" t="s">
        <v>605</v>
      </c>
      <c r="C1824" s="836" t="s">
        <v>634</v>
      </c>
      <c r="D1824" s="864" t="s">
        <v>635</v>
      </c>
      <c r="E1824" s="836" t="s">
        <v>6444</v>
      </c>
      <c r="F1824" s="864" t="s">
        <v>6445</v>
      </c>
      <c r="G1824" s="836" t="s">
        <v>6573</v>
      </c>
      <c r="H1824" s="836" t="s">
        <v>6603</v>
      </c>
      <c r="I1824" s="850">
        <v>257.73001098632813</v>
      </c>
      <c r="J1824" s="850">
        <v>1</v>
      </c>
      <c r="K1824" s="851">
        <v>257.73001098632813</v>
      </c>
    </row>
    <row r="1825" spans="1:11" ht="14.45" customHeight="1" x14ac:dyDescent="0.2">
      <c r="A1825" s="832" t="s">
        <v>604</v>
      </c>
      <c r="B1825" s="833" t="s">
        <v>605</v>
      </c>
      <c r="C1825" s="836" t="s">
        <v>634</v>
      </c>
      <c r="D1825" s="864" t="s">
        <v>635</v>
      </c>
      <c r="E1825" s="836" t="s">
        <v>6444</v>
      </c>
      <c r="F1825" s="864" t="s">
        <v>6445</v>
      </c>
      <c r="G1825" s="836" t="s">
        <v>6575</v>
      </c>
      <c r="H1825" s="836" t="s">
        <v>6604</v>
      </c>
      <c r="I1825" s="850">
        <v>211</v>
      </c>
      <c r="J1825" s="850">
        <v>47</v>
      </c>
      <c r="K1825" s="851">
        <v>9917</v>
      </c>
    </row>
    <row r="1826" spans="1:11" ht="14.45" customHeight="1" x14ac:dyDescent="0.2">
      <c r="A1826" s="832" t="s">
        <v>604</v>
      </c>
      <c r="B1826" s="833" t="s">
        <v>605</v>
      </c>
      <c r="C1826" s="836" t="s">
        <v>634</v>
      </c>
      <c r="D1826" s="864" t="s">
        <v>635</v>
      </c>
      <c r="E1826" s="836" t="s">
        <v>6444</v>
      </c>
      <c r="F1826" s="864" t="s">
        <v>6445</v>
      </c>
      <c r="G1826" s="836" t="s">
        <v>6605</v>
      </c>
      <c r="H1826" s="836" t="s">
        <v>6606</v>
      </c>
      <c r="I1826" s="850">
        <v>6171</v>
      </c>
      <c r="J1826" s="850">
        <v>1</v>
      </c>
      <c r="K1826" s="851">
        <v>6171</v>
      </c>
    </row>
    <row r="1827" spans="1:11" ht="14.45" customHeight="1" x14ac:dyDescent="0.2">
      <c r="A1827" s="832" t="s">
        <v>604</v>
      </c>
      <c r="B1827" s="833" t="s">
        <v>605</v>
      </c>
      <c r="C1827" s="836" t="s">
        <v>634</v>
      </c>
      <c r="D1827" s="864" t="s">
        <v>635</v>
      </c>
      <c r="E1827" s="836" t="s">
        <v>6444</v>
      </c>
      <c r="F1827" s="864" t="s">
        <v>6445</v>
      </c>
      <c r="G1827" s="836" t="s">
        <v>6607</v>
      </c>
      <c r="H1827" s="836" t="s">
        <v>6608</v>
      </c>
      <c r="I1827" s="850">
        <v>3146</v>
      </c>
      <c r="J1827" s="850">
        <v>10</v>
      </c>
      <c r="K1827" s="851">
        <v>31460</v>
      </c>
    </row>
    <row r="1828" spans="1:11" ht="14.45" customHeight="1" x14ac:dyDescent="0.2">
      <c r="A1828" s="832" t="s">
        <v>604</v>
      </c>
      <c r="B1828" s="833" t="s">
        <v>605</v>
      </c>
      <c r="C1828" s="836" t="s">
        <v>634</v>
      </c>
      <c r="D1828" s="864" t="s">
        <v>635</v>
      </c>
      <c r="E1828" s="836" t="s">
        <v>6444</v>
      </c>
      <c r="F1828" s="864" t="s">
        <v>6445</v>
      </c>
      <c r="G1828" s="836" t="s">
        <v>6609</v>
      </c>
      <c r="H1828" s="836" t="s">
        <v>6610</v>
      </c>
      <c r="I1828" s="850">
        <v>3146</v>
      </c>
      <c r="J1828" s="850">
        <v>5</v>
      </c>
      <c r="K1828" s="851">
        <v>15730</v>
      </c>
    </row>
    <row r="1829" spans="1:11" ht="14.45" customHeight="1" x14ac:dyDescent="0.2">
      <c r="A1829" s="832" t="s">
        <v>604</v>
      </c>
      <c r="B1829" s="833" t="s">
        <v>605</v>
      </c>
      <c r="C1829" s="836" t="s">
        <v>634</v>
      </c>
      <c r="D1829" s="864" t="s">
        <v>635</v>
      </c>
      <c r="E1829" s="836" t="s">
        <v>6444</v>
      </c>
      <c r="F1829" s="864" t="s">
        <v>6445</v>
      </c>
      <c r="G1829" s="836" t="s">
        <v>6611</v>
      </c>
      <c r="H1829" s="836" t="s">
        <v>6612</v>
      </c>
      <c r="I1829" s="850">
        <v>3340.2099609375</v>
      </c>
      <c r="J1829" s="850">
        <v>15</v>
      </c>
      <c r="K1829" s="851">
        <v>50103.087890625</v>
      </c>
    </row>
    <row r="1830" spans="1:11" ht="14.45" customHeight="1" x14ac:dyDescent="0.2">
      <c r="A1830" s="832" t="s">
        <v>604</v>
      </c>
      <c r="B1830" s="833" t="s">
        <v>605</v>
      </c>
      <c r="C1830" s="836" t="s">
        <v>634</v>
      </c>
      <c r="D1830" s="864" t="s">
        <v>635</v>
      </c>
      <c r="E1830" s="836" t="s">
        <v>6444</v>
      </c>
      <c r="F1830" s="864" t="s">
        <v>6445</v>
      </c>
      <c r="G1830" s="836" t="s">
        <v>6613</v>
      </c>
      <c r="H1830" s="836" t="s">
        <v>6614</v>
      </c>
      <c r="I1830" s="850">
        <v>17658.479687499999</v>
      </c>
      <c r="J1830" s="850">
        <v>4</v>
      </c>
      <c r="K1830" s="851">
        <v>84237.49853515625</v>
      </c>
    </row>
    <row r="1831" spans="1:11" ht="14.45" customHeight="1" x14ac:dyDescent="0.2">
      <c r="A1831" s="832" t="s">
        <v>604</v>
      </c>
      <c r="B1831" s="833" t="s">
        <v>605</v>
      </c>
      <c r="C1831" s="836" t="s">
        <v>634</v>
      </c>
      <c r="D1831" s="864" t="s">
        <v>635</v>
      </c>
      <c r="E1831" s="836" t="s">
        <v>6444</v>
      </c>
      <c r="F1831" s="864" t="s">
        <v>6445</v>
      </c>
      <c r="G1831" s="836" t="s">
        <v>6615</v>
      </c>
      <c r="H1831" s="836" t="s">
        <v>6616</v>
      </c>
      <c r="I1831" s="850">
        <v>21477.169921875</v>
      </c>
      <c r="J1831" s="850">
        <v>1</v>
      </c>
      <c r="K1831" s="851">
        <v>21477.169921875</v>
      </c>
    </row>
    <row r="1832" spans="1:11" ht="14.45" customHeight="1" x14ac:dyDescent="0.2">
      <c r="A1832" s="832" t="s">
        <v>604</v>
      </c>
      <c r="B1832" s="833" t="s">
        <v>605</v>
      </c>
      <c r="C1832" s="836" t="s">
        <v>634</v>
      </c>
      <c r="D1832" s="864" t="s">
        <v>635</v>
      </c>
      <c r="E1832" s="836" t="s">
        <v>6444</v>
      </c>
      <c r="F1832" s="864" t="s">
        <v>6445</v>
      </c>
      <c r="G1832" s="836" t="s">
        <v>6617</v>
      </c>
      <c r="H1832" s="836" t="s">
        <v>6618</v>
      </c>
      <c r="I1832" s="850">
        <v>21477.169921875</v>
      </c>
      <c r="J1832" s="850">
        <v>2</v>
      </c>
      <c r="K1832" s="851">
        <v>42954.33984375</v>
      </c>
    </row>
    <row r="1833" spans="1:11" ht="14.45" customHeight="1" x14ac:dyDescent="0.2">
      <c r="A1833" s="832" t="s">
        <v>604</v>
      </c>
      <c r="B1833" s="833" t="s">
        <v>605</v>
      </c>
      <c r="C1833" s="836" t="s">
        <v>634</v>
      </c>
      <c r="D1833" s="864" t="s">
        <v>635</v>
      </c>
      <c r="E1833" s="836" t="s">
        <v>6444</v>
      </c>
      <c r="F1833" s="864" t="s">
        <v>6445</v>
      </c>
      <c r="G1833" s="836" t="s">
        <v>6619</v>
      </c>
      <c r="H1833" s="836" t="s">
        <v>6620</v>
      </c>
      <c r="I1833" s="850">
        <v>21477.169921875</v>
      </c>
      <c r="J1833" s="850">
        <v>1</v>
      </c>
      <c r="K1833" s="851">
        <v>21477.169921875</v>
      </c>
    </row>
    <row r="1834" spans="1:11" ht="14.45" customHeight="1" x14ac:dyDescent="0.2">
      <c r="A1834" s="832" t="s">
        <v>604</v>
      </c>
      <c r="B1834" s="833" t="s">
        <v>605</v>
      </c>
      <c r="C1834" s="836" t="s">
        <v>634</v>
      </c>
      <c r="D1834" s="864" t="s">
        <v>635</v>
      </c>
      <c r="E1834" s="836" t="s">
        <v>6444</v>
      </c>
      <c r="F1834" s="864" t="s">
        <v>6445</v>
      </c>
      <c r="G1834" s="836" t="s">
        <v>6621</v>
      </c>
      <c r="H1834" s="836" t="s">
        <v>6622</v>
      </c>
      <c r="I1834" s="850">
        <v>23826.279296875</v>
      </c>
      <c r="J1834" s="850">
        <v>1</v>
      </c>
      <c r="K1834" s="851">
        <v>23826.279296875</v>
      </c>
    </row>
    <row r="1835" spans="1:11" ht="14.45" customHeight="1" x14ac:dyDescent="0.2">
      <c r="A1835" s="832" t="s">
        <v>604</v>
      </c>
      <c r="B1835" s="833" t="s">
        <v>605</v>
      </c>
      <c r="C1835" s="836" t="s">
        <v>634</v>
      </c>
      <c r="D1835" s="864" t="s">
        <v>635</v>
      </c>
      <c r="E1835" s="836" t="s">
        <v>6444</v>
      </c>
      <c r="F1835" s="864" t="s">
        <v>6445</v>
      </c>
      <c r="G1835" s="836" t="s">
        <v>6623</v>
      </c>
      <c r="H1835" s="836" t="s">
        <v>6624</v>
      </c>
      <c r="I1835" s="850">
        <v>23826.279296875</v>
      </c>
      <c r="J1835" s="850">
        <v>1</v>
      </c>
      <c r="K1835" s="851">
        <v>23826.279296875</v>
      </c>
    </row>
    <row r="1836" spans="1:11" ht="14.45" customHeight="1" x14ac:dyDescent="0.2">
      <c r="A1836" s="832" t="s">
        <v>604</v>
      </c>
      <c r="B1836" s="833" t="s">
        <v>605</v>
      </c>
      <c r="C1836" s="836" t="s">
        <v>634</v>
      </c>
      <c r="D1836" s="864" t="s">
        <v>635</v>
      </c>
      <c r="E1836" s="836" t="s">
        <v>6444</v>
      </c>
      <c r="F1836" s="864" t="s">
        <v>6445</v>
      </c>
      <c r="G1836" s="836" t="s">
        <v>6625</v>
      </c>
      <c r="H1836" s="836" t="s">
        <v>6626</v>
      </c>
      <c r="I1836" s="850">
        <v>7814.22021484375</v>
      </c>
      <c r="J1836" s="850">
        <v>1</v>
      </c>
      <c r="K1836" s="851">
        <v>7814.22021484375</v>
      </c>
    </row>
    <row r="1837" spans="1:11" ht="14.45" customHeight="1" x14ac:dyDescent="0.2">
      <c r="A1837" s="832" t="s">
        <v>604</v>
      </c>
      <c r="B1837" s="833" t="s">
        <v>605</v>
      </c>
      <c r="C1837" s="836" t="s">
        <v>634</v>
      </c>
      <c r="D1837" s="864" t="s">
        <v>635</v>
      </c>
      <c r="E1837" s="836" t="s">
        <v>6444</v>
      </c>
      <c r="F1837" s="864" t="s">
        <v>6445</v>
      </c>
      <c r="G1837" s="836" t="s">
        <v>6627</v>
      </c>
      <c r="H1837" s="836" t="s">
        <v>6628</v>
      </c>
      <c r="I1837" s="850">
        <v>22073.099609375</v>
      </c>
      <c r="J1837" s="850">
        <v>2</v>
      </c>
      <c r="K1837" s="851">
        <v>44146.19921875</v>
      </c>
    </row>
    <row r="1838" spans="1:11" ht="14.45" customHeight="1" x14ac:dyDescent="0.2">
      <c r="A1838" s="832" t="s">
        <v>604</v>
      </c>
      <c r="B1838" s="833" t="s">
        <v>605</v>
      </c>
      <c r="C1838" s="836" t="s">
        <v>634</v>
      </c>
      <c r="D1838" s="864" t="s">
        <v>635</v>
      </c>
      <c r="E1838" s="836" t="s">
        <v>6444</v>
      </c>
      <c r="F1838" s="864" t="s">
        <v>6445</v>
      </c>
      <c r="G1838" s="836" t="s">
        <v>6629</v>
      </c>
      <c r="H1838" s="836" t="s">
        <v>6630</v>
      </c>
      <c r="I1838" s="850">
        <v>22073.099609375</v>
      </c>
      <c r="J1838" s="850">
        <v>1</v>
      </c>
      <c r="K1838" s="851">
        <v>22073.099609375</v>
      </c>
    </row>
    <row r="1839" spans="1:11" ht="14.45" customHeight="1" x14ac:dyDescent="0.2">
      <c r="A1839" s="832" t="s">
        <v>604</v>
      </c>
      <c r="B1839" s="833" t="s">
        <v>605</v>
      </c>
      <c r="C1839" s="836" t="s">
        <v>634</v>
      </c>
      <c r="D1839" s="864" t="s">
        <v>635</v>
      </c>
      <c r="E1839" s="836" t="s">
        <v>6444</v>
      </c>
      <c r="F1839" s="864" t="s">
        <v>6445</v>
      </c>
      <c r="G1839" s="836" t="s">
        <v>6631</v>
      </c>
      <c r="H1839" s="836" t="s">
        <v>6632</v>
      </c>
      <c r="I1839" s="850">
        <v>1631.9766438802083</v>
      </c>
      <c r="J1839" s="850">
        <v>2</v>
      </c>
      <c r="K1839" s="851">
        <v>4174.4999389648438</v>
      </c>
    </row>
    <row r="1840" spans="1:11" ht="14.45" customHeight="1" x14ac:dyDescent="0.2">
      <c r="A1840" s="832" t="s">
        <v>604</v>
      </c>
      <c r="B1840" s="833" t="s">
        <v>605</v>
      </c>
      <c r="C1840" s="836" t="s">
        <v>634</v>
      </c>
      <c r="D1840" s="864" t="s">
        <v>635</v>
      </c>
      <c r="E1840" s="836" t="s">
        <v>6444</v>
      </c>
      <c r="F1840" s="864" t="s">
        <v>6445</v>
      </c>
      <c r="G1840" s="836" t="s">
        <v>6613</v>
      </c>
      <c r="H1840" s="836" t="s">
        <v>6633</v>
      </c>
      <c r="I1840" s="850">
        <v>22073.099609375</v>
      </c>
      <c r="J1840" s="850">
        <v>3</v>
      </c>
      <c r="K1840" s="851">
        <v>66219.298828125</v>
      </c>
    </row>
    <row r="1841" spans="1:11" ht="14.45" customHeight="1" x14ac:dyDescent="0.2">
      <c r="A1841" s="832" t="s">
        <v>604</v>
      </c>
      <c r="B1841" s="833" t="s">
        <v>605</v>
      </c>
      <c r="C1841" s="836" t="s">
        <v>634</v>
      </c>
      <c r="D1841" s="864" t="s">
        <v>635</v>
      </c>
      <c r="E1841" s="836" t="s">
        <v>6444</v>
      </c>
      <c r="F1841" s="864" t="s">
        <v>6445</v>
      </c>
      <c r="G1841" s="836" t="s">
        <v>6634</v>
      </c>
      <c r="H1841" s="836" t="s">
        <v>6635</v>
      </c>
      <c r="I1841" s="850">
        <v>4452.7998046875</v>
      </c>
      <c r="J1841" s="850">
        <v>1</v>
      </c>
      <c r="K1841" s="851">
        <v>4452.7998046875</v>
      </c>
    </row>
    <row r="1842" spans="1:11" ht="14.45" customHeight="1" x14ac:dyDescent="0.2">
      <c r="A1842" s="832" t="s">
        <v>604</v>
      </c>
      <c r="B1842" s="833" t="s">
        <v>605</v>
      </c>
      <c r="C1842" s="836" t="s">
        <v>634</v>
      </c>
      <c r="D1842" s="864" t="s">
        <v>635</v>
      </c>
      <c r="E1842" s="836" t="s">
        <v>6444</v>
      </c>
      <c r="F1842" s="864" t="s">
        <v>6445</v>
      </c>
      <c r="G1842" s="836" t="s">
        <v>6636</v>
      </c>
      <c r="H1842" s="836" t="s">
        <v>6637</v>
      </c>
      <c r="I1842" s="850">
        <v>15889.1904296875</v>
      </c>
      <c r="J1842" s="850">
        <v>5</v>
      </c>
      <c r="K1842" s="851">
        <v>79445.9521484375</v>
      </c>
    </row>
    <row r="1843" spans="1:11" ht="14.45" customHeight="1" x14ac:dyDescent="0.2">
      <c r="A1843" s="832" t="s">
        <v>604</v>
      </c>
      <c r="B1843" s="833" t="s">
        <v>605</v>
      </c>
      <c r="C1843" s="836" t="s">
        <v>634</v>
      </c>
      <c r="D1843" s="864" t="s">
        <v>635</v>
      </c>
      <c r="E1843" s="836" t="s">
        <v>6444</v>
      </c>
      <c r="F1843" s="864" t="s">
        <v>6445</v>
      </c>
      <c r="G1843" s="836" t="s">
        <v>6636</v>
      </c>
      <c r="H1843" s="836" t="s">
        <v>6638</v>
      </c>
      <c r="I1843" s="850">
        <v>15889.1904296875</v>
      </c>
      <c r="J1843" s="850">
        <v>10</v>
      </c>
      <c r="K1843" s="851">
        <v>158891.904296875</v>
      </c>
    </row>
    <row r="1844" spans="1:11" ht="14.45" customHeight="1" x14ac:dyDescent="0.2">
      <c r="A1844" s="832" t="s">
        <v>604</v>
      </c>
      <c r="B1844" s="833" t="s">
        <v>605</v>
      </c>
      <c r="C1844" s="836" t="s">
        <v>634</v>
      </c>
      <c r="D1844" s="864" t="s">
        <v>635</v>
      </c>
      <c r="E1844" s="836" t="s">
        <v>6444</v>
      </c>
      <c r="F1844" s="864" t="s">
        <v>6445</v>
      </c>
      <c r="G1844" s="836" t="s">
        <v>6639</v>
      </c>
      <c r="H1844" s="836" t="s">
        <v>6640</v>
      </c>
      <c r="I1844" s="850">
        <v>520.95001220703125</v>
      </c>
      <c r="J1844" s="850">
        <v>2</v>
      </c>
      <c r="K1844" s="851">
        <v>1041.9000244140625</v>
      </c>
    </row>
    <row r="1845" spans="1:11" ht="14.45" customHeight="1" x14ac:dyDescent="0.2">
      <c r="A1845" s="832" t="s">
        <v>604</v>
      </c>
      <c r="B1845" s="833" t="s">
        <v>605</v>
      </c>
      <c r="C1845" s="836" t="s">
        <v>634</v>
      </c>
      <c r="D1845" s="864" t="s">
        <v>635</v>
      </c>
      <c r="E1845" s="836" t="s">
        <v>6444</v>
      </c>
      <c r="F1845" s="864" t="s">
        <v>6445</v>
      </c>
      <c r="G1845" s="836" t="s">
        <v>6641</v>
      </c>
      <c r="H1845" s="836" t="s">
        <v>6642</v>
      </c>
      <c r="I1845" s="850">
        <v>841.91998291015625</v>
      </c>
      <c r="J1845" s="850">
        <v>1</v>
      </c>
      <c r="K1845" s="851">
        <v>841.91998291015625</v>
      </c>
    </row>
    <row r="1846" spans="1:11" ht="14.45" customHeight="1" x14ac:dyDescent="0.2">
      <c r="A1846" s="832" t="s">
        <v>604</v>
      </c>
      <c r="B1846" s="833" t="s">
        <v>605</v>
      </c>
      <c r="C1846" s="836" t="s">
        <v>634</v>
      </c>
      <c r="D1846" s="864" t="s">
        <v>635</v>
      </c>
      <c r="E1846" s="836" t="s">
        <v>6444</v>
      </c>
      <c r="F1846" s="864" t="s">
        <v>6445</v>
      </c>
      <c r="G1846" s="836" t="s">
        <v>6643</v>
      </c>
      <c r="H1846" s="836" t="s">
        <v>6644</v>
      </c>
      <c r="I1846" s="850">
        <v>3078</v>
      </c>
      <c r="J1846" s="850">
        <v>3</v>
      </c>
      <c r="K1846" s="851">
        <v>9234</v>
      </c>
    </row>
    <row r="1847" spans="1:11" ht="14.45" customHeight="1" x14ac:dyDescent="0.2">
      <c r="A1847" s="832" t="s">
        <v>604</v>
      </c>
      <c r="B1847" s="833" t="s">
        <v>605</v>
      </c>
      <c r="C1847" s="836" t="s">
        <v>634</v>
      </c>
      <c r="D1847" s="864" t="s">
        <v>635</v>
      </c>
      <c r="E1847" s="836" t="s">
        <v>6444</v>
      </c>
      <c r="F1847" s="864" t="s">
        <v>6445</v>
      </c>
      <c r="G1847" s="836" t="s">
        <v>6645</v>
      </c>
      <c r="H1847" s="836" t="s">
        <v>6646</v>
      </c>
      <c r="I1847" s="850">
        <v>6944.85009765625</v>
      </c>
      <c r="J1847" s="850">
        <v>3</v>
      </c>
      <c r="K1847" s="851">
        <v>20834.55029296875</v>
      </c>
    </row>
    <row r="1848" spans="1:11" ht="14.45" customHeight="1" x14ac:dyDescent="0.2">
      <c r="A1848" s="832" t="s">
        <v>604</v>
      </c>
      <c r="B1848" s="833" t="s">
        <v>605</v>
      </c>
      <c r="C1848" s="836" t="s">
        <v>634</v>
      </c>
      <c r="D1848" s="864" t="s">
        <v>635</v>
      </c>
      <c r="E1848" s="836" t="s">
        <v>6444</v>
      </c>
      <c r="F1848" s="864" t="s">
        <v>6445</v>
      </c>
      <c r="G1848" s="836" t="s">
        <v>6647</v>
      </c>
      <c r="H1848" s="836" t="s">
        <v>6648</v>
      </c>
      <c r="I1848" s="850">
        <v>4600</v>
      </c>
      <c r="J1848" s="850">
        <v>171</v>
      </c>
      <c r="K1848" s="851">
        <v>786600</v>
      </c>
    </row>
    <row r="1849" spans="1:11" ht="14.45" customHeight="1" x14ac:dyDescent="0.2">
      <c r="A1849" s="832" t="s">
        <v>604</v>
      </c>
      <c r="B1849" s="833" t="s">
        <v>605</v>
      </c>
      <c r="C1849" s="836" t="s">
        <v>634</v>
      </c>
      <c r="D1849" s="864" t="s">
        <v>635</v>
      </c>
      <c r="E1849" s="836" t="s">
        <v>6444</v>
      </c>
      <c r="F1849" s="864" t="s">
        <v>6445</v>
      </c>
      <c r="G1849" s="836" t="s">
        <v>6649</v>
      </c>
      <c r="H1849" s="836" t="s">
        <v>6650</v>
      </c>
      <c r="I1849" s="850">
        <v>5980</v>
      </c>
      <c r="J1849" s="850">
        <v>3</v>
      </c>
      <c r="K1849" s="851">
        <v>17940</v>
      </c>
    </row>
    <row r="1850" spans="1:11" ht="14.45" customHeight="1" x14ac:dyDescent="0.2">
      <c r="A1850" s="832" t="s">
        <v>604</v>
      </c>
      <c r="B1850" s="833" t="s">
        <v>605</v>
      </c>
      <c r="C1850" s="836" t="s">
        <v>634</v>
      </c>
      <c r="D1850" s="864" t="s">
        <v>635</v>
      </c>
      <c r="E1850" s="836" t="s">
        <v>6444</v>
      </c>
      <c r="F1850" s="864" t="s">
        <v>6445</v>
      </c>
      <c r="G1850" s="836" t="s">
        <v>6651</v>
      </c>
      <c r="H1850" s="836" t="s">
        <v>6652</v>
      </c>
      <c r="I1850" s="850">
        <v>5980</v>
      </c>
      <c r="J1850" s="850">
        <v>1</v>
      </c>
      <c r="K1850" s="851">
        <v>5980</v>
      </c>
    </row>
    <row r="1851" spans="1:11" ht="14.45" customHeight="1" x14ac:dyDescent="0.2">
      <c r="A1851" s="832" t="s">
        <v>604</v>
      </c>
      <c r="B1851" s="833" t="s">
        <v>605</v>
      </c>
      <c r="C1851" s="836" t="s">
        <v>634</v>
      </c>
      <c r="D1851" s="864" t="s">
        <v>635</v>
      </c>
      <c r="E1851" s="836" t="s">
        <v>6444</v>
      </c>
      <c r="F1851" s="864" t="s">
        <v>6445</v>
      </c>
      <c r="G1851" s="836" t="s">
        <v>6649</v>
      </c>
      <c r="H1851" s="836" t="s">
        <v>6653</v>
      </c>
      <c r="I1851" s="850">
        <v>5980</v>
      </c>
      <c r="J1851" s="850">
        <v>3</v>
      </c>
      <c r="K1851" s="851">
        <v>17940</v>
      </c>
    </row>
    <row r="1852" spans="1:11" ht="14.45" customHeight="1" x14ac:dyDescent="0.2">
      <c r="A1852" s="832" t="s">
        <v>604</v>
      </c>
      <c r="B1852" s="833" t="s">
        <v>605</v>
      </c>
      <c r="C1852" s="836" t="s">
        <v>634</v>
      </c>
      <c r="D1852" s="864" t="s">
        <v>635</v>
      </c>
      <c r="E1852" s="836" t="s">
        <v>6444</v>
      </c>
      <c r="F1852" s="864" t="s">
        <v>6445</v>
      </c>
      <c r="G1852" s="836" t="s">
        <v>6654</v>
      </c>
      <c r="H1852" s="836" t="s">
        <v>6655</v>
      </c>
      <c r="I1852" s="850">
        <v>2403.11669921875</v>
      </c>
      <c r="J1852" s="850">
        <v>2</v>
      </c>
      <c r="K1852" s="851">
        <v>8208.7000732421875</v>
      </c>
    </row>
    <row r="1853" spans="1:11" ht="14.45" customHeight="1" x14ac:dyDescent="0.2">
      <c r="A1853" s="832" t="s">
        <v>604</v>
      </c>
      <c r="B1853" s="833" t="s">
        <v>605</v>
      </c>
      <c r="C1853" s="836" t="s">
        <v>634</v>
      </c>
      <c r="D1853" s="864" t="s">
        <v>635</v>
      </c>
      <c r="E1853" s="836" t="s">
        <v>6444</v>
      </c>
      <c r="F1853" s="864" t="s">
        <v>6445</v>
      </c>
      <c r="G1853" s="836" t="s">
        <v>6656</v>
      </c>
      <c r="H1853" s="836" t="s">
        <v>6657</v>
      </c>
      <c r="I1853" s="850">
        <v>4104.35009765625</v>
      </c>
      <c r="J1853" s="850">
        <v>1</v>
      </c>
      <c r="K1853" s="851">
        <v>4104.35009765625</v>
      </c>
    </row>
    <row r="1854" spans="1:11" ht="14.45" customHeight="1" x14ac:dyDescent="0.2">
      <c r="A1854" s="832" t="s">
        <v>604</v>
      </c>
      <c r="B1854" s="833" t="s">
        <v>605</v>
      </c>
      <c r="C1854" s="836" t="s">
        <v>634</v>
      </c>
      <c r="D1854" s="864" t="s">
        <v>635</v>
      </c>
      <c r="E1854" s="836" t="s">
        <v>6444</v>
      </c>
      <c r="F1854" s="864" t="s">
        <v>6445</v>
      </c>
      <c r="G1854" s="836" t="s">
        <v>6658</v>
      </c>
      <c r="H1854" s="836" t="s">
        <v>6659</v>
      </c>
      <c r="I1854" s="850">
        <v>4386.10009765625</v>
      </c>
      <c r="J1854" s="850">
        <v>1</v>
      </c>
      <c r="K1854" s="851">
        <v>4386.10009765625</v>
      </c>
    </row>
    <row r="1855" spans="1:11" ht="14.45" customHeight="1" x14ac:dyDescent="0.2">
      <c r="A1855" s="832" t="s">
        <v>604</v>
      </c>
      <c r="B1855" s="833" t="s">
        <v>605</v>
      </c>
      <c r="C1855" s="836" t="s">
        <v>634</v>
      </c>
      <c r="D1855" s="864" t="s">
        <v>635</v>
      </c>
      <c r="E1855" s="836" t="s">
        <v>6444</v>
      </c>
      <c r="F1855" s="864" t="s">
        <v>6445</v>
      </c>
      <c r="G1855" s="836" t="s">
        <v>6660</v>
      </c>
      <c r="H1855" s="836" t="s">
        <v>6661</v>
      </c>
      <c r="I1855" s="850">
        <v>3784.64990234375</v>
      </c>
      <c r="J1855" s="850">
        <v>18</v>
      </c>
      <c r="K1855" s="851">
        <v>68123.69873046875</v>
      </c>
    </row>
    <row r="1856" spans="1:11" ht="14.45" customHeight="1" x14ac:dyDescent="0.2">
      <c r="A1856" s="832" t="s">
        <v>604</v>
      </c>
      <c r="B1856" s="833" t="s">
        <v>605</v>
      </c>
      <c r="C1856" s="836" t="s">
        <v>634</v>
      </c>
      <c r="D1856" s="864" t="s">
        <v>635</v>
      </c>
      <c r="E1856" s="836" t="s">
        <v>6444</v>
      </c>
      <c r="F1856" s="864" t="s">
        <v>6445</v>
      </c>
      <c r="G1856" s="836" t="s">
        <v>6662</v>
      </c>
      <c r="H1856" s="836" t="s">
        <v>6663</v>
      </c>
      <c r="I1856" s="850">
        <v>4732.9833984375</v>
      </c>
      <c r="J1856" s="850">
        <v>2</v>
      </c>
      <c r="K1856" s="851">
        <v>14197.900195360184</v>
      </c>
    </row>
    <row r="1857" spans="1:11" ht="14.45" customHeight="1" x14ac:dyDescent="0.2">
      <c r="A1857" s="832" t="s">
        <v>604</v>
      </c>
      <c r="B1857" s="833" t="s">
        <v>605</v>
      </c>
      <c r="C1857" s="836" t="s">
        <v>634</v>
      </c>
      <c r="D1857" s="864" t="s">
        <v>635</v>
      </c>
      <c r="E1857" s="836" t="s">
        <v>6444</v>
      </c>
      <c r="F1857" s="864" t="s">
        <v>6445</v>
      </c>
      <c r="G1857" s="836" t="s">
        <v>6664</v>
      </c>
      <c r="H1857" s="836" t="s">
        <v>6663</v>
      </c>
      <c r="I1857" s="850">
        <v>7098.9501953125</v>
      </c>
      <c r="J1857" s="850">
        <v>1</v>
      </c>
      <c r="K1857" s="851">
        <v>7098.9501953125</v>
      </c>
    </row>
    <row r="1858" spans="1:11" ht="14.45" customHeight="1" x14ac:dyDescent="0.2">
      <c r="A1858" s="832" t="s">
        <v>604</v>
      </c>
      <c r="B1858" s="833" t="s">
        <v>605</v>
      </c>
      <c r="C1858" s="836" t="s">
        <v>634</v>
      </c>
      <c r="D1858" s="864" t="s">
        <v>635</v>
      </c>
      <c r="E1858" s="836" t="s">
        <v>6444</v>
      </c>
      <c r="F1858" s="864" t="s">
        <v>6445</v>
      </c>
      <c r="G1858" s="836" t="s">
        <v>6660</v>
      </c>
      <c r="H1858" s="836" t="s">
        <v>6665</v>
      </c>
      <c r="I1858" s="850">
        <v>3784.64990234375</v>
      </c>
      <c r="J1858" s="850">
        <v>17</v>
      </c>
      <c r="K1858" s="851">
        <v>64339.048828125</v>
      </c>
    </row>
    <row r="1859" spans="1:11" ht="14.45" customHeight="1" x14ac:dyDescent="0.2">
      <c r="A1859" s="832" t="s">
        <v>604</v>
      </c>
      <c r="B1859" s="833" t="s">
        <v>605</v>
      </c>
      <c r="C1859" s="836" t="s">
        <v>634</v>
      </c>
      <c r="D1859" s="864" t="s">
        <v>635</v>
      </c>
      <c r="E1859" s="836" t="s">
        <v>6444</v>
      </c>
      <c r="F1859" s="864" t="s">
        <v>6445</v>
      </c>
      <c r="G1859" s="836" t="s">
        <v>6666</v>
      </c>
      <c r="H1859" s="836" t="s">
        <v>6667</v>
      </c>
      <c r="I1859" s="850">
        <v>8510</v>
      </c>
      <c r="J1859" s="850">
        <v>17</v>
      </c>
      <c r="K1859" s="851">
        <v>144670</v>
      </c>
    </row>
    <row r="1860" spans="1:11" ht="14.45" customHeight="1" x14ac:dyDescent="0.2">
      <c r="A1860" s="832" t="s">
        <v>604</v>
      </c>
      <c r="B1860" s="833" t="s">
        <v>605</v>
      </c>
      <c r="C1860" s="836" t="s">
        <v>634</v>
      </c>
      <c r="D1860" s="864" t="s">
        <v>635</v>
      </c>
      <c r="E1860" s="836" t="s">
        <v>6444</v>
      </c>
      <c r="F1860" s="864" t="s">
        <v>6445</v>
      </c>
      <c r="G1860" s="836" t="s">
        <v>6666</v>
      </c>
      <c r="H1860" s="836" t="s">
        <v>6668</v>
      </c>
      <c r="I1860" s="850">
        <v>8510</v>
      </c>
      <c r="J1860" s="850">
        <v>16</v>
      </c>
      <c r="K1860" s="851">
        <v>136160</v>
      </c>
    </row>
    <row r="1861" spans="1:11" ht="14.45" customHeight="1" x14ac:dyDescent="0.2">
      <c r="A1861" s="832" t="s">
        <v>604</v>
      </c>
      <c r="B1861" s="833" t="s">
        <v>605</v>
      </c>
      <c r="C1861" s="836" t="s">
        <v>634</v>
      </c>
      <c r="D1861" s="864" t="s">
        <v>635</v>
      </c>
      <c r="E1861" s="836" t="s">
        <v>6444</v>
      </c>
      <c r="F1861" s="864" t="s">
        <v>6445</v>
      </c>
      <c r="G1861" s="836" t="s">
        <v>6669</v>
      </c>
      <c r="H1861" s="836" t="s">
        <v>6670</v>
      </c>
      <c r="I1861" s="850">
        <v>8510</v>
      </c>
      <c r="J1861" s="850">
        <v>46</v>
      </c>
      <c r="K1861" s="851">
        <v>391460</v>
      </c>
    </row>
    <row r="1862" spans="1:11" ht="14.45" customHeight="1" x14ac:dyDescent="0.2">
      <c r="A1862" s="832" t="s">
        <v>604</v>
      </c>
      <c r="B1862" s="833" t="s">
        <v>605</v>
      </c>
      <c r="C1862" s="836" t="s">
        <v>634</v>
      </c>
      <c r="D1862" s="864" t="s">
        <v>635</v>
      </c>
      <c r="E1862" s="836" t="s">
        <v>6444</v>
      </c>
      <c r="F1862" s="864" t="s">
        <v>6445</v>
      </c>
      <c r="G1862" s="836" t="s">
        <v>6669</v>
      </c>
      <c r="H1862" s="836" t="s">
        <v>6671</v>
      </c>
      <c r="I1862" s="850">
        <v>8510</v>
      </c>
      <c r="J1862" s="850">
        <v>33</v>
      </c>
      <c r="K1862" s="851">
        <v>280830</v>
      </c>
    </row>
    <row r="1863" spans="1:11" ht="14.45" customHeight="1" x14ac:dyDescent="0.2">
      <c r="A1863" s="832" t="s">
        <v>604</v>
      </c>
      <c r="B1863" s="833" t="s">
        <v>605</v>
      </c>
      <c r="C1863" s="836" t="s">
        <v>634</v>
      </c>
      <c r="D1863" s="864" t="s">
        <v>635</v>
      </c>
      <c r="E1863" s="836" t="s">
        <v>6444</v>
      </c>
      <c r="F1863" s="864" t="s">
        <v>6445</v>
      </c>
      <c r="G1863" s="836" t="s">
        <v>6672</v>
      </c>
      <c r="H1863" s="836" t="s">
        <v>6673</v>
      </c>
      <c r="I1863" s="850">
        <v>2875</v>
      </c>
      <c r="J1863" s="850">
        <v>4</v>
      </c>
      <c r="K1863" s="851">
        <v>11500</v>
      </c>
    </row>
    <row r="1864" spans="1:11" ht="14.45" customHeight="1" x14ac:dyDescent="0.2">
      <c r="A1864" s="832" t="s">
        <v>604</v>
      </c>
      <c r="B1864" s="833" t="s">
        <v>605</v>
      </c>
      <c r="C1864" s="836" t="s">
        <v>634</v>
      </c>
      <c r="D1864" s="864" t="s">
        <v>635</v>
      </c>
      <c r="E1864" s="836" t="s">
        <v>6444</v>
      </c>
      <c r="F1864" s="864" t="s">
        <v>6445</v>
      </c>
      <c r="G1864" s="836" t="s">
        <v>6674</v>
      </c>
      <c r="H1864" s="836" t="s">
        <v>6675</v>
      </c>
      <c r="I1864" s="850">
        <v>2875</v>
      </c>
      <c r="J1864" s="850">
        <v>19</v>
      </c>
      <c r="K1864" s="851">
        <v>54625</v>
      </c>
    </row>
    <row r="1865" spans="1:11" ht="14.45" customHeight="1" x14ac:dyDescent="0.2">
      <c r="A1865" s="832" t="s">
        <v>604</v>
      </c>
      <c r="B1865" s="833" t="s">
        <v>605</v>
      </c>
      <c r="C1865" s="836" t="s">
        <v>634</v>
      </c>
      <c r="D1865" s="864" t="s">
        <v>635</v>
      </c>
      <c r="E1865" s="836" t="s">
        <v>6444</v>
      </c>
      <c r="F1865" s="864" t="s">
        <v>6445</v>
      </c>
      <c r="G1865" s="836" t="s">
        <v>6676</v>
      </c>
      <c r="H1865" s="836" t="s">
        <v>6677</v>
      </c>
      <c r="I1865" s="850">
        <v>5175</v>
      </c>
      <c r="J1865" s="850">
        <v>13</v>
      </c>
      <c r="K1865" s="851">
        <v>67275</v>
      </c>
    </row>
    <row r="1866" spans="1:11" ht="14.45" customHeight="1" x14ac:dyDescent="0.2">
      <c r="A1866" s="832" t="s">
        <v>604</v>
      </c>
      <c r="B1866" s="833" t="s">
        <v>605</v>
      </c>
      <c r="C1866" s="836" t="s">
        <v>634</v>
      </c>
      <c r="D1866" s="864" t="s">
        <v>635</v>
      </c>
      <c r="E1866" s="836" t="s">
        <v>6444</v>
      </c>
      <c r="F1866" s="864" t="s">
        <v>6445</v>
      </c>
      <c r="G1866" s="836" t="s">
        <v>6678</v>
      </c>
      <c r="H1866" s="836" t="s">
        <v>6679</v>
      </c>
      <c r="I1866" s="850">
        <v>5175</v>
      </c>
      <c r="J1866" s="850">
        <v>5</v>
      </c>
      <c r="K1866" s="851">
        <v>25875</v>
      </c>
    </row>
    <row r="1867" spans="1:11" ht="14.45" customHeight="1" x14ac:dyDescent="0.2">
      <c r="A1867" s="832" t="s">
        <v>604</v>
      </c>
      <c r="B1867" s="833" t="s">
        <v>605</v>
      </c>
      <c r="C1867" s="836" t="s">
        <v>634</v>
      </c>
      <c r="D1867" s="864" t="s">
        <v>635</v>
      </c>
      <c r="E1867" s="836" t="s">
        <v>6444</v>
      </c>
      <c r="F1867" s="864" t="s">
        <v>6445</v>
      </c>
      <c r="G1867" s="836" t="s">
        <v>6680</v>
      </c>
      <c r="H1867" s="836" t="s">
        <v>6681</v>
      </c>
      <c r="I1867" s="850">
        <v>4600</v>
      </c>
      <c r="J1867" s="850">
        <v>13</v>
      </c>
      <c r="K1867" s="851">
        <v>59800</v>
      </c>
    </row>
    <row r="1868" spans="1:11" ht="14.45" customHeight="1" x14ac:dyDescent="0.2">
      <c r="A1868" s="832" t="s">
        <v>604</v>
      </c>
      <c r="B1868" s="833" t="s">
        <v>605</v>
      </c>
      <c r="C1868" s="836" t="s">
        <v>634</v>
      </c>
      <c r="D1868" s="864" t="s">
        <v>635</v>
      </c>
      <c r="E1868" s="836" t="s">
        <v>6444</v>
      </c>
      <c r="F1868" s="864" t="s">
        <v>6445</v>
      </c>
      <c r="G1868" s="836" t="s">
        <v>6682</v>
      </c>
      <c r="H1868" s="836" t="s">
        <v>6683</v>
      </c>
      <c r="I1868" s="850">
        <v>4600</v>
      </c>
      <c r="J1868" s="850">
        <v>9</v>
      </c>
      <c r="K1868" s="851">
        <v>41400</v>
      </c>
    </row>
    <row r="1869" spans="1:11" ht="14.45" customHeight="1" x14ac:dyDescent="0.2">
      <c r="A1869" s="832" t="s">
        <v>604</v>
      </c>
      <c r="B1869" s="833" t="s">
        <v>605</v>
      </c>
      <c r="C1869" s="836" t="s">
        <v>634</v>
      </c>
      <c r="D1869" s="864" t="s">
        <v>635</v>
      </c>
      <c r="E1869" s="836" t="s">
        <v>6444</v>
      </c>
      <c r="F1869" s="864" t="s">
        <v>6445</v>
      </c>
      <c r="G1869" s="836" t="s">
        <v>6684</v>
      </c>
      <c r="H1869" s="836" t="s">
        <v>6685</v>
      </c>
      <c r="I1869" s="850">
        <v>4600</v>
      </c>
      <c r="J1869" s="850">
        <v>22</v>
      </c>
      <c r="K1869" s="851">
        <v>101200</v>
      </c>
    </row>
    <row r="1870" spans="1:11" ht="14.45" customHeight="1" x14ac:dyDescent="0.2">
      <c r="A1870" s="832" t="s">
        <v>604</v>
      </c>
      <c r="B1870" s="833" t="s">
        <v>605</v>
      </c>
      <c r="C1870" s="836" t="s">
        <v>634</v>
      </c>
      <c r="D1870" s="864" t="s">
        <v>635</v>
      </c>
      <c r="E1870" s="836" t="s">
        <v>6444</v>
      </c>
      <c r="F1870" s="864" t="s">
        <v>6445</v>
      </c>
      <c r="G1870" s="836" t="s">
        <v>6686</v>
      </c>
      <c r="H1870" s="836" t="s">
        <v>6687</v>
      </c>
      <c r="I1870" s="850">
        <v>5175</v>
      </c>
      <c r="J1870" s="850">
        <v>28</v>
      </c>
      <c r="K1870" s="851">
        <v>144900</v>
      </c>
    </row>
    <row r="1871" spans="1:11" ht="14.45" customHeight="1" x14ac:dyDescent="0.2">
      <c r="A1871" s="832" t="s">
        <v>604</v>
      </c>
      <c r="B1871" s="833" t="s">
        <v>605</v>
      </c>
      <c r="C1871" s="836" t="s">
        <v>634</v>
      </c>
      <c r="D1871" s="864" t="s">
        <v>635</v>
      </c>
      <c r="E1871" s="836" t="s">
        <v>6444</v>
      </c>
      <c r="F1871" s="864" t="s">
        <v>6445</v>
      </c>
      <c r="G1871" s="836" t="s">
        <v>6688</v>
      </c>
      <c r="H1871" s="836" t="s">
        <v>6689</v>
      </c>
      <c r="I1871" s="850">
        <v>5610.85009765625</v>
      </c>
      <c r="J1871" s="850">
        <v>1</v>
      </c>
      <c r="K1871" s="851">
        <v>5610.85009765625</v>
      </c>
    </row>
    <row r="1872" spans="1:11" ht="14.45" customHeight="1" x14ac:dyDescent="0.2">
      <c r="A1872" s="832" t="s">
        <v>604</v>
      </c>
      <c r="B1872" s="833" t="s">
        <v>605</v>
      </c>
      <c r="C1872" s="836" t="s">
        <v>634</v>
      </c>
      <c r="D1872" s="864" t="s">
        <v>635</v>
      </c>
      <c r="E1872" s="836" t="s">
        <v>6444</v>
      </c>
      <c r="F1872" s="864" t="s">
        <v>6445</v>
      </c>
      <c r="G1872" s="836" t="s">
        <v>6672</v>
      </c>
      <c r="H1872" s="836" t="s">
        <v>6690</v>
      </c>
      <c r="I1872" s="850">
        <v>2875</v>
      </c>
      <c r="J1872" s="850">
        <v>2</v>
      </c>
      <c r="K1872" s="851">
        <v>5750</v>
      </c>
    </row>
    <row r="1873" spans="1:11" ht="14.45" customHeight="1" x14ac:dyDescent="0.2">
      <c r="A1873" s="832" t="s">
        <v>604</v>
      </c>
      <c r="B1873" s="833" t="s">
        <v>605</v>
      </c>
      <c r="C1873" s="836" t="s">
        <v>634</v>
      </c>
      <c r="D1873" s="864" t="s">
        <v>635</v>
      </c>
      <c r="E1873" s="836" t="s">
        <v>6444</v>
      </c>
      <c r="F1873" s="864" t="s">
        <v>6445</v>
      </c>
      <c r="G1873" s="836" t="s">
        <v>6691</v>
      </c>
      <c r="H1873" s="836" t="s">
        <v>6692</v>
      </c>
      <c r="I1873" s="850">
        <v>4804.7001953125</v>
      </c>
      <c r="J1873" s="850">
        <v>2</v>
      </c>
      <c r="K1873" s="851">
        <v>9609.400390625</v>
      </c>
    </row>
    <row r="1874" spans="1:11" ht="14.45" customHeight="1" x14ac:dyDescent="0.2">
      <c r="A1874" s="832" t="s">
        <v>604</v>
      </c>
      <c r="B1874" s="833" t="s">
        <v>605</v>
      </c>
      <c r="C1874" s="836" t="s">
        <v>634</v>
      </c>
      <c r="D1874" s="864" t="s">
        <v>635</v>
      </c>
      <c r="E1874" s="836" t="s">
        <v>6444</v>
      </c>
      <c r="F1874" s="864" t="s">
        <v>6445</v>
      </c>
      <c r="G1874" s="836" t="s">
        <v>6674</v>
      </c>
      <c r="H1874" s="836" t="s">
        <v>6693</v>
      </c>
      <c r="I1874" s="850">
        <v>2875</v>
      </c>
      <c r="J1874" s="850">
        <v>16</v>
      </c>
      <c r="K1874" s="851">
        <v>46000</v>
      </c>
    </row>
    <row r="1875" spans="1:11" ht="14.45" customHeight="1" x14ac:dyDescent="0.2">
      <c r="A1875" s="832" t="s">
        <v>604</v>
      </c>
      <c r="B1875" s="833" t="s">
        <v>605</v>
      </c>
      <c r="C1875" s="836" t="s">
        <v>634</v>
      </c>
      <c r="D1875" s="864" t="s">
        <v>635</v>
      </c>
      <c r="E1875" s="836" t="s">
        <v>6444</v>
      </c>
      <c r="F1875" s="864" t="s">
        <v>6445</v>
      </c>
      <c r="G1875" s="836" t="s">
        <v>6676</v>
      </c>
      <c r="H1875" s="836" t="s">
        <v>6694</v>
      </c>
      <c r="I1875" s="850">
        <v>5175</v>
      </c>
      <c r="J1875" s="850">
        <v>14</v>
      </c>
      <c r="K1875" s="851">
        <v>72450</v>
      </c>
    </row>
    <row r="1876" spans="1:11" ht="14.45" customHeight="1" x14ac:dyDescent="0.2">
      <c r="A1876" s="832" t="s">
        <v>604</v>
      </c>
      <c r="B1876" s="833" t="s">
        <v>605</v>
      </c>
      <c r="C1876" s="836" t="s">
        <v>634</v>
      </c>
      <c r="D1876" s="864" t="s">
        <v>635</v>
      </c>
      <c r="E1876" s="836" t="s">
        <v>6444</v>
      </c>
      <c r="F1876" s="864" t="s">
        <v>6445</v>
      </c>
      <c r="G1876" s="836" t="s">
        <v>6678</v>
      </c>
      <c r="H1876" s="836" t="s">
        <v>6695</v>
      </c>
      <c r="I1876" s="850">
        <v>5175</v>
      </c>
      <c r="J1876" s="850">
        <v>15</v>
      </c>
      <c r="K1876" s="851">
        <v>77625</v>
      </c>
    </row>
    <row r="1877" spans="1:11" ht="14.45" customHeight="1" x14ac:dyDescent="0.2">
      <c r="A1877" s="832" t="s">
        <v>604</v>
      </c>
      <c r="B1877" s="833" t="s">
        <v>605</v>
      </c>
      <c r="C1877" s="836" t="s">
        <v>634</v>
      </c>
      <c r="D1877" s="864" t="s">
        <v>635</v>
      </c>
      <c r="E1877" s="836" t="s">
        <v>6444</v>
      </c>
      <c r="F1877" s="864" t="s">
        <v>6445</v>
      </c>
      <c r="G1877" s="836" t="s">
        <v>6680</v>
      </c>
      <c r="H1877" s="836" t="s">
        <v>6696</v>
      </c>
      <c r="I1877" s="850">
        <v>4600</v>
      </c>
      <c r="J1877" s="850">
        <v>22</v>
      </c>
      <c r="K1877" s="851">
        <v>101200</v>
      </c>
    </row>
    <row r="1878" spans="1:11" ht="14.45" customHeight="1" x14ac:dyDescent="0.2">
      <c r="A1878" s="832" t="s">
        <v>604</v>
      </c>
      <c r="B1878" s="833" t="s">
        <v>605</v>
      </c>
      <c r="C1878" s="836" t="s">
        <v>634</v>
      </c>
      <c r="D1878" s="864" t="s">
        <v>635</v>
      </c>
      <c r="E1878" s="836" t="s">
        <v>6444</v>
      </c>
      <c r="F1878" s="864" t="s">
        <v>6445</v>
      </c>
      <c r="G1878" s="836" t="s">
        <v>6682</v>
      </c>
      <c r="H1878" s="836" t="s">
        <v>6697</v>
      </c>
      <c r="I1878" s="850">
        <v>4600</v>
      </c>
      <c r="J1878" s="850">
        <v>4</v>
      </c>
      <c r="K1878" s="851">
        <v>18400</v>
      </c>
    </row>
    <row r="1879" spans="1:11" ht="14.45" customHeight="1" x14ac:dyDescent="0.2">
      <c r="A1879" s="832" t="s">
        <v>604</v>
      </c>
      <c r="B1879" s="833" t="s">
        <v>605</v>
      </c>
      <c r="C1879" s="836" t="s">
        <v>634</v>
      </c>
      <c r="D1879" s="864" t="s">
        <v>635</v>
      </c>
      <c r="E1879" s="836" t="s">
        <v>6444</v>
      </c>
      <c r="F1879" s="864" t="s">
        <v>6445</v>
      </c>
      <c r="G1879" s="836" t="s">
        <v>6684</v>
      </c>
      <c r="H1879" s="836" t="s">
        <v>6698</v>
      </c>
      <c r="I1879" s="850">
        <v>4600</v>
      </c>
      <c r="J1879" s="850">
        <v>43</v>
      </c>
      <c r="K1879" s="851">
        <v>197800</v>
      </c>
    </row>
    <row r="1880" spans="1:11" ht="14.45" customHeight="1" x14ac:dyDescent="0.2">
      <c r="A1880" s="832" t="s">
        <v>604</v>
      </c>
      <c r="B1880" s="833" t="s">
        <v>605</v>
      </c>
      <c r="C1880" s="836" t="s">
        <v>634</v>
      </c>
      <c r="D1880" s="864" t="s">
        <v>635</v>
      </c>
      <c r="E1880" s="836" t="s">
        <v>6444</v>
      </c>
      <c r="F1880" s="864" t="s">
        <v>6445</v>
      </c>
      <c r="G1880" s="836" t="s">
        <v>6686</v>
      </c>
      <c r="H1880" s="836" t="s">
        <v>6699</v>
      </c>
      <c r="I1880" s="850">
        <v>5175</v>
      </c>
      <c r="J1880" s="850">
        <v>34</v>
      </c>
      <c r="K1880" s="851">
        <v>175950</v>
      </c>
    </row>
    <row r="1881" spans="1:11" ht="14.45" customHeight="1" x14ac:dyDescent="0.2">
      <c r="A1881" s="832" t="s">
        <v>604</v>
      </c>
      <c r="B1881" s="833" t="s">
        <v>605</v>
      </c>
      <c r="C1881" s="836" t="s">
        <v>634</v>
      </c>
      <c r="D1881" s="864" t="s">
        <v>635</v>
      </c>
      <c r="E1881" s="836" t="s">
        <v>6444</v>
      </c>
      <c r="F1881" s="864" t="s">
        <v>6445</v>
      </c>
      <c r="G1881" s="836" t="s">
        <v>6700</v>
      </c>
      <c r="H1881" s="836" t="s">
        <v>6701</v>
      </c>
      <c r="I1881" s="850">
        <v>5638.4501953125</v>
      </c>
      <c r="J1881" s="850">
        <v>1</v>
      </c>
      <c r="K1881" s="851">
        <v>5638.4501953125</v>
      </c>
    </row>
    <row r="1882" spans="1:11" ht="14.45" customHeight="1" x14ac:dyDescent="0.2">
      <c r="A1882" s="832" t="s">
        <v>604</v>
      </c>
      <c r="B1882" s="833" t="s">
        <v>605</v>
      </c>
      <c r="C1882" s="836" t="s">
        <v>634</v>
      </c>
      <c r="D1882" s="864" t="s">
        <v>635</v>
      </c>
      <c r="E1882" s="836" t="s">
        <v>6444</v>
      </c>
      <c r="F1882" s="864" t="s">
        <v>6445</v>
      </c>
      <c r="G1882" s="836" t="s">
        <v>6702</v>
      </c>
      <c r="H1882" s="836" t="s">
        <v>6703</v>
      </c>
      <c r="I1882" s="850">
        <v>5638.4501953125</v>
      </c>
      <c r="J1882" s="850">
        <v>4</v>
      </c>
      <c r="K1882" s="851">
        <v>22553.80078125</v>
      </c>
    </row>
    <row r="1883" spans="1:11" ht="14.45" customHeight="1" x14ac:dyDescent="0.2">
      <c r="A1883" s="832" t="s">
        <v>604</v>
      </c>
      <c r="B1883" s="833" t="s">
        <v>605</v>
      </c>
      <c r="C1883" s="836" t="s">
        <v>634</v>
      </c>
      <c r="D1883" s="864" t="s">
        <v>635</v>
      </c>
      <c r="E1883" s="836" t="s">
        <v>6444</v>
      </c>
      <c r="F1883" s="864" t="s">
        <v>6445</v>
      </c>
      <c r="G1883" s="836" t="s">
        <v>6704</v>
      </c>
      <c r="H1883" s="836" t="s">
        <v>6705</v>
      </c>
      <c r="I1883" s="850">
        <v>5638.4501953125</v>
      </c>
      <c r="J1883" s="850">
        <v>1</v>
      </c>
      <c r="K1883" s="851">
        <v>5638.4501953125</v>
      </c>
    </row>
    <row r="1884" spans="1:11" ht="14.45" customHeight="1" x14ac:dyDescent="0.2">
      <c r="A1884" s="832" t="s">
        <v>604</v>
      </c>
      <c r="B1884" s="833" t="s">
        <v>605</v>
      </c>
      <c r="C1884" s="836" t="s">
        <v>634</v>
      </c>
      <c r="D1884" s="864" t="s">
        <v>635</v>
      </c>
      <c r="E1884" s="836" t="s">
        <v>6444</v>
      </c>
      <c r="F1884" s="864" t="s">
        <v>6445</v>
      </c>
      <c r="G1884" s="836" t="s">
        <v>6706</v>
      </c>
      <c r="H1884" s="836" t="s">
        <v>6707</v>
      </c>
      <c r="I1884" s="850">
        <v>5638.4501953125</v>
      </c>
      <c r="J1884" s="850">
        <v>1</v>
      </c>
      <c r="K1884" s="851">
        <v>5638.4501953125</v>
      </c>
    </row>
    <row r="1885" spans="1:11" ht="14.45" customHeight="1" x14ac:dyDescent="0.2">
      <c r="A1885" s="832" t="s">
        <v>604</v>
      </c>
      <c r="B1885" s="833" t="s">
        <v>605</v>
      </c>
      <c r="C1885" s="836" t="s">
        <v>634</v>
      </c>
      <c r="D1885" s="864" t="s">
        <v>635</v>
      </c>
      <c r="E1885" s="836" t="s">
        <v>6444</v>
      </c>
      <c r="F1885" s="864" t="s">
        <v>6445</v>
      </c>
      <c r="G1885" s="836" t="s">
        <v>6708</v>
      </c>
      <c r="H1885" s="836" t="s">
        <v>6709</v>
      </c>
      <c r="I1885" s="850">
        <v>5268.150146484375</v>
      </c>
      <c r="J1885" s="850">
        <v>2</v>
      </c>
      <c r="K1885" s="851">
        <v>10536.30029296875</v>
      </c>
    </row>
    <row r="1886" spans="1:11" ht="14.45" customHeight="1" x14ac:dyDescent="0.2">
      <c r="A1886" s="832" t="s">
        <v>604</v>
      </c>
      <c r="B1886" s="833" t="s">
        <v>605</v>
      </c>
      <c r="C1886" s="836" t="s">
        <v>634</v>
      </c>
      <c r="D1886" s="864" t="s">
        <v>635</v>
      </c>
      <c r="E1886" s="836" t="s">
        <v>6444</v>
      </c>
      <c r="F1886" s="864" t="s">
        <v>6445</v>
      </c>
      <c r="G1886" s="836" t="s">
        <v>6710</v>
      </c>
      <c r="H1886" s="836" t="s">
        <v>6711</v>
      </c>
      <c r="I1886" s="850">
        <v>5391.58349609375</v>
      </c>
      <c r="J1886" s="850">
        <v>3</v>
      </c>
      <c r="K1886" s="851">
        <v>16174.75048828125</v>
      </c>
    </row>
    <row r="1887" spans="1:11" ht="14.45" customHeight="1" x14ac:dyDescent="0.2">
      <c r="A1887" s="832" t="s">
        <v>604</v>
      </c>
      <c r="B1887" s="833" t="s">
        <v>605</v>
      </c>
      <c r="C1887" s="836" t="s">
        <v>634</v>
      </c>
      <c r="D1887" s="864" t="s">
        <v>635</v>
      </c>
      <c r="E1887" s="836" t="s">
        <v>6444</v>
      </c>
      <c r="F1887" s="864" t="s">
        <v>6445</v>
      </c>
      <c r="G1887" s="836" t="s">
        <v>6712</v>
      </c>
      <c r="H1887" s="836" t="s">
        <v>6713</v>
      </c>
      <c r="I1887" s="850">
        <v>5268.150146484375</v>
      </c>
      <c r="J1887" s="850">
        <v>2</v>
      </c>
      <c r="K1887" s="851">
        <v>10536.30029296875</v>
      </c>
    </row>
    <row r="1888" spans="1:11" ht="14.45" customHeight="1" x14ac:dyDescent="0.2">
      <c r="A1888" s="832" t="s">
        <v>604</v>
      </c>
      <c r="B1888" s="833" t="s">
        <v>605</v>
      </c>
      <c r="C1888" s="836" t="s">
        <v>634</v>
      </c>
      <c r="D1888" s="864" t="s">
        <v>635</v>
      </c>
      <c r="E1888" s="836" t="s">
        <v>6444</v>
      </c>
      <c r="F1888" s="864" t="s">
        <v>6445</v>
      </c>
      <c r="G1888" s="836" t="s">
        <v>6714</v>
      </c>
      <c r="H1888" s="836" t="s">
        <v>6715</v>
      </c>
      <c r="I1888" s="850">
        <v>5638.4501953125</v>
      </c>
      <c r="J1888" s="850">
        <v>1</v>
      </c>
      <c r="K1888" s="851">
        <v>5638.4501953125</v>
      </c>
    </row>
    <row r="1889" spans="1:11" ht="14.45" customHeight="1" x14ac:dyDescent="0.2">
      <c r="A1889" s="832" t="s">
        <v>604</v>
      </c>
      <c r="B1889" s="833" t="s">
        <v>605</v>
      </c>
      <c r="C1889" s="836" t="s">
        <v>634</v>
      </c>
      <c r="D1889" s="864" t="s">
        <v>635</v>
      </c>
      <c r="E1889" s="836" t="s">
        <v>6444</v>
      </c>
      <c r="F1889" s="864" t="s">
        <v>6445</v>
      </c>
      <c r="G1889" s="836" t="s">
        <v>6716</v>
      </c>
      <c r="H1889" s="836" t="s">
        <v>6717</v>
      </c>
      <c r="I1889" s="850">
        <v>1800.010009765625</v>
      </c>
      <c r="J1889" s="850">
        <v>1</v>
      </c>
      <c r="K1889" s="851">
        <v>1800.010009765625</v>
      </c>
    </row>
    <row r="1890" spans="1:11" ht="14.45" customHeight="1" x14ac:dyDescent="0.2">
      <c r="A1890" s="832" t="s">
        <v>604</v>
      </c>
      <c r="B1890" s="833" t="s">
        <v>605</v>
      </c>
      <c r="C1890" s="836" t="s">
        <v>634</v>
      </c>
      <c r="D1890" s="864" t="s">
        <v>635</v>
      </c>
      <c r="E1890" s="836" t="s">
        <v>6444</v>
      </c>
      <c r="F1890" s="864" t="s">
        <v>6445</v>
      </c>
      <c r="G1890" s="836" t="s">
        <v>6718</v>
      </c>
      <c r="H1890" s="836" t="s">
        <v>6719</v>
      </c>
      <c r="I1890" s="850">
        <v>1800.0025024414063</v>
      </c>
      <c r="J1890" s="850">
        <v>4</v>
      </c>
      <c r="K1890" s="851">
        <v>7200.010009765625</v>
      </c>
    </row>
    <row r="1891" spans="1:11" ht="14.45" customHeight="1" x14ac:dyDescent="0.2">
      <c r="A1891" s="832" t="s">
        <v>604</v>
      </c>
      <c r="B1891" s="833" t="s">
        <v>605</v>
      </c>
      <c r="C1891" s="836" t="s">
        <v>634</v>
      </c>
      <c r="D1891" s="864" t="s">
        <v>635</v>
      </c>
      <c r="E1891" s="836" t="s">
        <v>6444</v>
      </c>
      <c r="F1891" s="864" t="s">
        <v>6445</v>
      </c>
      <c r="G1891" s="836" t="s">
        <v>6720</v>
      </c>
      <c r="H1891" s="836" t="s">
        <v>6721</v>
      </c>
      <c r="I1891" s="850">
        <v>1800</v>
      </c>
      <c r="J1891" s="850">
        <v>3</v>
      </c>
      <c r="K1891" s="851">
        <v>5400</v>
      </c>
    </row>
    <row r="1892" spans="1:11" ht="14.45" customHeight="1" x14ac:dyDescent="0.2">
      <c r="A1892" s="832" t="s">
        <v>604</v>
      </c>
      <c r="B1892" s="833" t="s">
        <v>605</v>
      </c>
      <c r="C1892" s="836" t="s">
        <v>634</v>
      </c>
      <c r="D1892" s="864" t="s">
        <v>635</v>
      </c>
      <c r="E1892" s="836" t="s">
        <v>6444</v>
      </c>
      <c r="F1892" s="864" t="s">
        <v>6445</v>
      </c>
      <c r="G1892" s="836" t="s">
        <v>6722</v>
      </c>
      <c r="H1892" s="836" t="s">
        <v>6723</v>
      </c>
      <c r="I1892" s="850">
        <v>1800</v>
      </c>
      <c r="J1892" s="850">
        <v>1</v>
      </c>
      <c r="K1892" s="851">
        <v>1800</v>
      </c>
    </row>
    <row r="1893" spans="1:11" ht="14.45" customHeight="1" x14ac:dyDescent="0.2">
      <c r="A1893" s="832" t="s">
        <v>604</v>
      </c>
      <c r="B1893" s="833" t="s">
        <v>605</v>
      </c>
      <c r="C1893" s="836" t="s">
        <v>634</v>
      </c>
      <c r="D1893" s="864" t="s">
        <v>635</v>
      </c>
      <c r="E1893" s="836" t="s">
        <v>6444</v>
      </c>
      <c r="F1893" s="864" t="s">
        <v>6445</v>
      </c>
      <c r="G1893" s="836" t="s">
        <v>6724</v>
      </c>
      <c r="H1893" s="836" t="s">
        <v>6725</v>
      </c>
      <c r="I1893" s="850">
        <v>1800</v>
      </c>
      <c r="J1893" s="850">
        <v>1</v>
      </c>
      <c r="K1893" s="851">
        <v>1800</v>
      </c>
    </row>
    <row r="1894" spans="1:11" ht="14.45" customHeight="1" x14ac:dyDescent="0.2">
      <c r="A1894" s="832" t="s">
        <v>604</v>
      </c>
      <c r="B1894" s="833" t="s">
        <v>605</v>
      </c>
      <c r="C1894" s="836" t="s">
        <v>634</v>
      </c>
      <c r="D1894" s="864" t="s">
        <v>635</v>
      </c>
      <c r="E1894" s="836" t="s">
        <v>6444</v>
      </c>
      <c r="F1894" s="864" t="s">
        <v>6445</v>
      </c>
      <c r="G1894" s="836" t="s">
        <v>6726</v>
      </c>
      <c r="H1894" s="836" t="s">
        <v>6727</v>
      </c>
      <c r="I1894" s="850">
        <v>1800.010009765625</v>
      </c>
      <c r="J1894" s="850">
        <v>2</v>
      </c>
      <c r="K1894" s="851">
        <v>3600.010009765625</v>
      </c>
    </row>
    <row r="1895" spans="1:11" ht="14.45" customHeight="1" x14ac:dyDescent="0.2">
      <c r="A1895" s="832" t="s">
        <v>604</v>
      </c>
      <c r="B1895" s="833" t="s">
        <v>605</v>
      </c>
      <c r="C1895" s="836" t="s">
        <v>634</v>
      </c>
      <c r="D1895" s="864" t="s">
        <v>635</v>
      </c>
      <c r="E1895" s="836" t="s">
        <v>6444</v>
      </c>
      <c r="F1895" s="864" t="s">
        <v>6445</v>
      </c>
      <c r="G1895" s="836" t="s">
        <v>6728</v>
      </c>
      <c r="H1895" s="836" t="s">
        <v>6729</v>
      </c>
      <c r="I1895" s="850">
        <v>5638.4501953125</v>
      </c>
      <c r="J1895" s="850">
        <v>1</v>
      </c>
      <c r="K1895" s="851">
        <v>5638.4501953125</v>
      </c>
    </row>
    <row r="1896" spans="1:11" ht="14.45" customHeight="1" x14ac:dyDescent="0.2">
      <c r="A1896" s="832" t="s">
        <v>604</v>
      </c>
      <c r="B1896" s="833" t="s">
        <v>605</v>
      </c>
      <c r="C1896" s="836" t="s">
        <v>634</v>
      </c>
      <c r="D1896" s="864" t="s">
        <v>635</v>
      </c>
      <c r="E1896" s="836" t="s">
        <v>6444</v>
      </c>
      <c r="F1896" s="864" t="s">
        <v>6445</v>
      </c>
      <c r="G1896" s="836" t="s">
        <v>6730</v>
      </c>
      <c r="H1896" s="836" t="s">
        <v>6731</v>
      </c>
      <c r="I1896" s="850">
        <v>3990.5</v>
      </c>
      <c r="J1896" s="850">
        <v>1</v>
      </c>
      <c r="K1896" s="851">
        <v>3990.5</v>
      </c>
    </row>
    <row r="1897" spans="1:11" ht="14.45" customHeight="1" x14ac:dyDescent="0.2">
      <c r="A1897" s="832" t="s">
        <v>604</v>
      </c>
      <c r="B1897" s="833" t="s">
        <v>605</v>
      </c>
      <c r="C1897" s="836" t="s">
        <v>634</v>
      </c>
      <c r="D1897" s="864" t="s">
        <v>635</v>
      </c>
      <c r="E1897" s="836" t="s">
        <v>6444</v>
      </c>
      <c r="F1897" s="864" t="s">
        <v>6445</v>
      </c>
      <c r="G1897" s="836" t="s">
        <v>6732</v>
      </c>
      <c r="H1897" s="836" t="s">
        <v>6733</v>
      </c>
      <c r="I1897" s="850">
        <v>3990.5</v>
      </c>
      <c r="J1897" s="850">
        <v>1</v>
      </c>
      <c r="K1897" s="851">
        <v>3990.5</v>
      </c>
    </row>
    <row r="1898" spans="1:11" ht="14.45" customHeight="1" x14ac:dyDescent="0.2">
      <c r="A1898" s="832" t="s">
        <v>604</v>
      </c>
      <c r="B1898" s="833" t="s">
        <v>605</v>
      </c>
      <c r="C1898" s="836" t="s">
        <v>634</v>
      </c>
      <c r="D1898" s="864" t="s">
        <v>635</v>
      </c>
      <c r="E1898" s="836" t="s">
        <v>6444</v>
      </c>
      <c r="F1898" s="864" t="s">
        <v>6445</v>
      </c>
      <c r="G1898" s="836" t="s">
        <v>6734</v>
      </c>
      <c r="H1898" s="836" t="s">
        <v>6735</v>
      </c>
      <c r="I1898" s="850">
        <v>3990.5</v>
      </c>
      <c r="J1898" s="850">
        <v>1</v>
      </c>
      <c r="K1898" s="851">
        <v>3990.5</v>
      </c>
    </row>
    <row r="1899" spans="1:11" ht="14.45" customHeight="1" x14ac:dyDescent="0.2">
      <c r="A1899" s="832" t="s">
        <v>604</v>
      </c>
      <c r="B1899" s="833" t="s">
        <v>605</v>
      </c>
      <c r="C1899" s="836" t="s">
        <v>634</v>
      </c>
      <c r="D1899" s="864" t="s">
        <v>635</v>
      </c>
      <c r="E1899" s="836" t="s">
        <v>6444</v>
      </c>
      <c r="F1899" s="864" t="s">
        <v>6445</v>
      </c>
      <c r="G1899" s="836" t="s">
        <v>6736</v>
      </c>
      <c r="H1899" s="836" t="s">
        <v>6737</v>
      </c>
      <c r="I1899" s="850">
        <v>403.52999877929688</v>
      </c>
      <c r="J1899" s="850">
        <v>2</v>
      </c>
      <c r="K1899" s="851">
        <v>807.04998779296875</v>
      </c>
    </row>
    <row r="1900" spans="1:11" ht="14.45" customHeight="1" x14ac:dyDescent="0.2">
      <c r="A1900" s="832" t="s">
        <v>604</v>
      </c>
      <c r="B1900" s="833" t="s">
        <v>605</v>
      </c>
      <c r="C1900" s="836" t="s">
        <v>634</v>
      </c>
      <c r="D1900" s="864" t="s">
        <v>635</v>
      </c>
      <c r="E1900" s="836" t="s">
        <v>6444</v>
      </c>
      <c r="F1900" s="864" t="s">
        <v>6445</v>
      </c>
      <c r="G1900" s="836" t="s">
        <v>6738</v>
      </c>
      <c r="H1900" s="836" t="s">
        <v>6739</v>
      </c>
      <c r="I1900" s="850">
        <v>403.52999877929688</v>
      </c>
      <c r="J1900" s="850">
        <v>2</v>
      </c>
      <c r="K1900" s="851">
        <v>807.04998779296875</v>
      </c>
    </row>
    <row r="1901" spans="1:11" ht="14.45" customHeight="1" x14ac:dyDescent="0.2">
      <c r="A1901" s="832" t="s">
        <v>604</v>
      </c>
      <c r="B1901" s="833" t="s">
        <v>605</v>
      </c>
      <c r="C1901" s="836" t="s">
        <v>634</v>
      </c>
      <c r="D1901" s="864" t="s">
        <v>635</v>
      </c>
      <c r="E1901" s="836" t="s">
        <v>6444</v>
      </c>
      <c r="F1901" s="864" t="s">
        <v>6445</v>
      </c>
      <c r="G1901" s="836" t="s">
        <v>6740</v>
      </c>
      <c r="H1901" s="836" t="s">
        <v>6741</v>
      </c>
      <c r="I1901" s="850">
        <v>403.52999877929688</v>
      </c>
      <c r="J1901" s="850">
        <v>2</v>
      </c>
      <c r="K1901" s="851">
        <v>807.04998779296875</v>
      </c>
    </row>
    <row r="1902" spans="1:11" ht="14.45" customHeight="1" x14ac:dyDescent="0.2">
      <c r="A1902" s="832" t="s">
        <v>604</v>
      </c>
      <c r="B1902" s="833" t="s">
        <v>605</v>
      </c>
      <c r="C1902" s="836" t="s">
        <v>634</v>
      </c>
      <c r="D1902" s="864" t="s">
        <v>635</v>
      </c>
      <c r="E1902" s="836" t="s">
        <v>6444</v>
      </c>
      <c r="F1902" s="864" t="s">
        <v>6445</v>
      </c>
      <c r="G1902" s="836" t="s">
        <v>6742</v>
      </c>
      <c r="H1902" s="836" t="s">
        <v>6743</v>
      </c>
      <c r="I1902" s="850">
        <v>403.52999877929688</v>
      </c>
      <c r="J1902" s="850">
        <v>2</v>
      </c>
      <c r="K1902" s="851">
        <v>807.04998779296875</v>
      </c>
    </row>
    <row r="1903" spans="1:11" ht="14.45" customHeight="1" x14ac:dyDescent="0.2">
      <c r="A1903" s="832" t="s">
        <v>604</v>
      </c>
      <c r="B1903" s="833" t="s">
        <v>605</v>
      </c>
      <c r="C1903" s="836" t="s">
        <v>634</v>
      </c>
      <c r="D1903" s="864" t="s">
        <v>635</v>
      </c>
      <c r="E1903" s="836" t="s">
        <v>6444</v>
      </c>
      <c r="F1903" s="864" t="s">
        <v>6445</v>
      </c>
      <c r="G1903" s="836" t="s">
        <v>6744</v>
      </c>
      <c r="H1903" s="836" t="s">
        <v>6745</v>
      </c>
      <c r="I1903" s="850">
        <v>403.54998779296875</v>
      </c>
      <c r="J1903" s="850">
        <v>1</v>
      </c>
      <c r="K1903" s="851">
        <v>403.54998779296875</v>
      </c>
    </row>
    <row r="1904" spans="1:11" ht="14.45" customHeight="1" x14ac:dyDescent="0.2">
      <c r="A1904" s="832" t="s">
        <v>604</v>
      </c>
      <c r="B1904" s="833" t="s">
        <v>605</v>
      </c>
      <c r="C1904" s="836" t="s">
        <v>634</v>
      </c>
      <c r="D1904" s="864" t="s">
        <v>635</v>
      </c>
      <c r="E1904" s="836" t="s">
        <v>6444</v>
      </c>
      <c r="F1904" s="864" t="s">
        <v>6445</v>
      </c>
      <c r="G1904" s="836" t="s">
        <v>6746</v>
      </c>
      <c r="H1904" s="836" t="s">
        <v>6747</v>
      </c>
      <c r="I1904" s="850">
        <v>118.5</v>
      </c>
      <c r="J1904" s="850">
        <v>5</v>
      </c>
      <c r="K1904" s="851">
        <v>592.5</v>
      </c>
    </row>
    <row r="1905" spans="1:11" ht="14.45" customHeight="1" x14ac:dyDescent="0.2">
      <c r="A1905" s="832" t="s">
        <v>604</v>
      </c>
      <c r="B1905" s="833" t="s">
        <v>605</v>
      </c>
      <c r="C1905" s="836" t="s">
        <v>634</v>
      </c>
      <c r="D1905" s="864" t="s">
        <v>635</v>
      </c>
      <c r="E1905" s="836" t="s">
        <v>6444</v>
      </c>
      <c r="F1905" s="864" t="s">
        <v>6445</v>
      </c>
      <c r="G1905" s="836" t="s">
        <v>6748</v>
      </c>
      <c r="H1905" s="836" t="s">
        <v>6749</v>
      </c>
      <c r="I1905" s="850">
        <v>778.5999755859375</v>
      </c>
      <c r="J1905" s="850">
        <v>6</v>
      </c>
      <c r="K1905" s="851">
        <v>4671.580078125</v>
      </c>
    </row>
    <row r="1906" spans="1:11" ht="14.45" customHeight="1" x14ac:dyDescent="0.2">
      <c r="A1906" s="832" t="s">
        <v>604</v>
      </c>
      <c r="B1906" s="833" t="s">
        <v>605</v>
      </c>
      <c r="C1906" s="836" t="s">
        <v>634</v>
      </c>
      <c r="D1906" s="864" t="s">
        <v>635</v>
      </c>
      <c r="E1906" s="836" t="s">
        <v>6444</v>
      </c>
      <c r="F1906" s="864" t="s">
        <v>6445</v>
      </c>
      <c r="G1906" s="836" t="s">
        <v>6750</v>
      </c>
      <c r="H1906" s="836" t="s">
        <v>6751</v>
      </c>
      <c r="I1906" s="850">
        <v>778.5999755859375</v>
      </c>
      <c r="J1906" s="850">
        <v>10</v>
      </c>
      <c r="K1906" s="851">
        <v>7785.9599609375</v>
      </c>
    </row>
    <row r="1907" spans="1:11" ht="14.45" customHeight="1" x14ac:dyDescent="0.2">
      <c r="A1907" s="832" t="s">
        <v>604</v>
      </c>
      <c r="B1907" s="833" t="s">
        <v>605</v>
      </c>
      <c r="C1907" s="836" t="s">
        <v>634</v>
      </c>
      <c r="D1907" s="864" t="s">
        <v>635</v>
      </c>
      <c r="E1907" s="836" t="s">
        <v>6444</v>
      </c>
      <c r="F1907" s="864" t="s">
        <v>6445</v>
      </c>
      <c r="G1907" s="836" t="s">
        <v>6752</v>
      </c>
      <c r="H1907" s="836" t="s">
        <v>6753</v>
      </c>
      <c r="I1907" s="850">
        <v>778.5999755859375</v>
      </c>
      <c r="J1907" s="850">
        <v>10</v>
      </c>
      <c r="K1907" s="851">
        <v>7785.9599609375</v>
      </c>
    </row>
    <row r="1908" spans="1:11" ht="14.45" customHeight="1" x14ac:dyDescent="0.2">
      <c r="A1908" s="832" t="s">
        <v>604</v>
      </c>
      <c r="B1908" s="833" t="s">
        <v>605</v>
      </c>
      <c r="C1908" s="836" t="s">
        <v>634</v>
      </c>
      <c r="D1908" s="864" t="s">
        <v>635</v>
      </c>
      <c r="E1908" s="836" t="s">
        <v>6444</v>
      </c>
      <c r="F1908" s="864" t="s">
        <v>6445</v>
      </c>
      <c r="G1908" s="836" t="s">
        <v>6754</v>
      </c>
      <c r="H1908" s="836" t="s">
        <v>6755</v>
      </c>
      <c r="I1908" s="850">
        <v>2017.800048828125</v>
      </c>
      <c r="J1908" s="850">
        <v>1</v>
      </c>
      <c r="K1908" s="851">
        <v>2017.800048828125</v>
      </c>
    </row>
    <row r="1909" spans="1:11" ht="14.45" customHeight="1" x14ac:dyDescent="0.2">
      <c r="A1909" s="832" t="s">
        <v>604</v>
      </c>
      <c r="B1909" s="833" t="s">
        <v>605</v>
      </c>
      <c r="C1909" s="836" t="s">
        <v>634</v>
      </c>
      <c r="D1909" s="864" t="s">
        <v>635</v>
      </c>
      <c r="E1909" s="836" t="s">
        <v>6444</v>
      </c>
      <c r="F1909" s="864" t="s">
        <v>6445</v>
      </c>
      <c r="G1909" s="836" t="s">
        <v>6756</v>
      </c>
      <c r="H1909" s="836" t="s">
        <v>6757</v>
      </c>
      <c r="I1909" s="850">
        <v>2017.800048828125</v>
      </c>
      <c r="J1909" s="850">
        <v>1</v>
      </c>
      <c r="K1909" s="851">
        <v>2017.800048828125</v>
      </c>
    </row>
    <row r="1910" spans="1:11" ht="14.45" customHeight="1" x14ac:dyDescent="0.2">
      <c r="A1910" s="832" t="s">
        <v>604</v>
      </c>
      <c r="B1910" s="833" t="s">
        <v>605</v>
      </c>
      <c r="C1910" s="836" t="s">
        <v>634</v>
      </c>
      <c r="D1910" s="864" t="s">
        <v>635</v>
      </c>
      <c r="E1910" s="836" t="s">
        <v>6444</v>
      </c>
      <c r="F1910" s="864" t="s">
        <v>6445</v>
      </c>
      <c r="G1910" s="836" t="s">
        <v>6758</v>
      </c>
      <c r="H1910" s="836" t="s">
        <v>6759</v>
      </c>
      <c r="I1910" s="850">
        <v>443.41000366210938</v>
      </c>
      <c r="J1910" s="850">
        <v>1</v>
      </c>
      <c r="K1910" s="851">
        <v>443.41000366210938</v>
      </c>
    </row>
    <row r="1911" spans="1:11" ht="14.45" customHeight="1" x14ac:dyDescent="0.2">
      <c r="A1911" s="832" t="s">
        <v>604</v>
      </c>
      <c r="B1911" s="833" t="s">
        <v>605</v>
      </c>
      <c r="C1911" s="836" t="s">
        <v>634</v>
      </c>
      <c r="D1911" s="864" t="s">
        <v>635</v>
      </c>
      <c r="E1911" s="836" t="s">
        <v>6444</v>
      </c>
      <c r="F1911" s="864" t="s">
        <v>6445</v>
      </c>
      <c r="G1911" s="836" t="s">
        <v>6760</v>
      </c>
      <c r="H1911" s="836" t="s">
        <v>6761</v>
      </c>
      <c r="I1911" s="850">
        <v>939.6199951171875</v>
      </c>
      <c r="J1911" s="850">
        <v>1</v>
      </c>
      <c r="K1911" s="851">
        <v>939.6199951171875</v>
      </c>
    </row>
    <row r="1912" spans="1:11" ht="14.45" customHeight="1" x14ac:dyDescent="0.2">
      <c r="A1912" s="832" t="s">
        <v>604</v>
      </c>
      <c r="B1912" s="833" t="s">
        <v>605</v>
      </c>
      <c r="C1912" s="836" t="s">
        <v>634</v>
      </c>
      <c r="D1912" s="864" t="s">
        <v>635</v>
      </c>
      <c r="E1912" s="836" t="s">
        <v>6444</v>
      </c>
      <c r="F1912" s="864" t="s">
        <v>6445</v>
      </c>
      <c r="G1912" s="836" t="s">
        <v>6762</v>
      </c>
      <c r="H1912" s="836" t="s">
        <v>6763</v>
      </c>
      <c r="I1912" s="850">
        <v>939.6199951171875</v>
      </c>
      <c r="J1912" s="850">
        <v>2</v>
      </c>
      <c r="K1912" s="851">
        <v>1879.239990234375</v>
      </c>
    </row>
    <row r="1913" spans="1:11" ht="14.45" customHeight="1" x14ac:dyDescent="0.2">
      <c r="A1913" s="832" t="s">
        <v>604</v>
      </c>
      <c r="B1913" s="833" t="s">
        <v>605</v>
      </c>
      <c r="C1913" s="836" t="s">
        <v>634</v>
      </c>
      <c r="D1913" s="864" t="s">
        <v>635</v>
      </c>
      <c r="E1913" s="836" t="s">
        <v>6444</v>
      </c>
      <c r="F1913" s="864" t="s">
        <v>6445</v>
      </c>
      <c r="G1913" s="836" t="s">
        <v>6764</v>
      </c>
      <c r="H1913" s="836" t="s">
        <v>6765</v>
      </c>
      <c r="I1913" s="850">
        <v>939.6199951171875</v>
      </c>
      <c r="J1913" s="850">
        <v>1</v>
      </c>
      <c r="K1913" s="851">
        <v>939.6199951171875</v>
      </c>
    </row>
    <row r="1914" spans="1:11" ht="14.45" customHeight="1" x14ac:dyDescent="0.2">
      <c r="A1914" s="832" t="s">
        <v>604</v>
      </c>
      <c r="B1914" s="833" t="s">
        <v>605</v>
      </c>
      <c r="C1914" s="836" t="s">
        <v>634</v>
      </c>
      <c r="D1914" s="864" t="s">
        <v>635</v>
      </c>
      <c r="E1914" s="836" t="s">
        <v>6444</v>
      </c>
      <c r="F1914" s="864" t="s">
        <v>6445</v>
      </c>
      <c r="G1914" s="836" t="s">
        <v>6766</v>
      </c>
      <c r="H1914" s="836" t="s">
        <v>6767</v>
      </c>
      <c r="I1914" s="850">
        <v>1008.8200073242188</v>
      </c>
      <c r="J1914" s="850">
        <v>2</v>
      </c>
      <c r="K1914" s="851">
        <v>2017.6300048828125</v>
      </c>
    </row>
    <row r="1915" spans="1:11" ht="14.45" customHeight="1" x14ac:dyDescent="0.2">
      <c r="A1915" s="832" t="s">
        <v>604</v>
      </c>
      <c r="B1915" s="833" t="s">
        <v>605</v>
      </c>
      <c r="C1915" s="836" t="s">
        <v>634</v>
      </c>
      <c r="D1915" s="864" t="s">
        <v>635</v>
      </c>
      <c r="E1915" s="836" t="s">
        <v>6444</v>
      </c>
      <c r="F1915" s="864" t="s">
        <v>6445</v>
      </c>
      <c r="G1915" s="836" t="s">
        <v>6768</v>
      </c>
      <c r="H1915" s="836" t="s">
        <v>6769</v>
      </c>
      <c r="I1915" s="850">
        <v>1008.8200073242188</v>
      </c>
      <c r="J1915" s="850">
        <v>2</v>
      </c>
      <c r="K1915" s="851">
        <v>2017.6300048828125</v>
      </c>
    </row>
    <row r="1916" spans="1:11" ht="14.45" customHeight="1" x14ac:dyDescent="0.2">
      <c r="A1916" s="832" t="s">
        <v>604</v>
      </c>
      <c r="B1916" s="833" t="s">
        <v>605</v>
      </c>
      <c r="C1916" s="836" t="s">
        <v>634</v>
      </c>
      <c r="D1916" s="864" t="s">
        <v>635</v>
      </c>
      <c r="E1916" s="836" t="s">
        <v>6444</v>
      </c>
      <c r="F1916" s="864" t="s">
        <v>6445</v>
      </c>
      <c r="G1916" s="836" t="s">
        <v>6770</v>
      </c>
      <c r="H1916" s="836" t="s">
        <v>6771</v>
      </c>
      <c r="I1916" s="850">
        <v>1008.8099975585938</v>
      </c>
      <c r="J1916" s="850">
        <v>1</v>
      </c>
      <c r="K1916" s="851">
        <v>1008.8099975585938</v>
      </c>
    </row>
    <row r="1917" spans="1:11" ht="14.45" customHeight="1" x14ac:dyDescent="0.2">
      <c r="A1917" s="832" t="s">
        <v>604</v>
      </c>
      <c r="B1917" s="833" t="s">
        <v>605</v>
      </c>
      <c r="C1917" s="836" t="s">
        <v>634</v>
      </c>
      <c r="D1917" s="864" t="s">
        <v>635</v>
      </c>
      <c r="E1917" s="836" t="s">
        <v>6444</v>
      </c>
      <c r="F1917" s="864" t="s">
        <v>6445</v>
      </c>
      <c r="G1917" s="836" t="s">
        <v>6772</v>
      </c>
      <c r="H1917" s="836" t="s">
        <v>6773</v>
      </c>
      <c r="I1917" s="850">
        <v>1066.3299560546875</v>
      </c>
      <c r="J1917" s="850">
        <v>1</v>
      </c>
      <c r="K1917" s="851">
        <v>1066.3299560546875</v>
      </c>
    </row>
    <row r="1918" spans="1:11" ht="14.45" customHeight="1" x14ac:dyDescent="0.2">
      <c r="A1918" s="832" t="s">
        <v>604</v>
      </c>
      <c r="B1918" s="833" t="s">
        <v>605</v>
      </c>
      <c r="C1918" s="836" t="s">
        <v>634</v>
      </c>
      <c r="D1918" s="864" t="s">
        <v>635</v>
      </c>
      <c r="E1918" s="836" t="s">
        <v>6444</v>
      </c>
      <c r="F1918" s="864" t="s">
        <v>6445</v>
      </c>
      <c r="G1918" s="836" t="s">
        <v>6774</v>
      </c>
      <c r="H1918" s="836" t="s">
        <v>6775</v>
      </c>
      <c r="I1918" s="850">
        <v>1066.3299560546875</v>
      </c>
      <c r="J1918" s="850">
        <v>1</v>
      </c>
      <c r="K1918" s="851">
        <v>1066.3299560546875</v>
      </c>
    </row>
    <row r="1919" spans="1:11" ht="14.45" customHeight="1" x14ac:dyDescent="0.2">
      <c r="A1919" s="832" t="s">
        <v>604</v>
      </c>
      <c r="B1919" s="833" t="s">
        <v>605</v>
      </c>
      <c r="C1919" s="836" t="s">
        <v>634</v>
      </c>
      <c r="D1919" s="864" t="s">
        <v>635</v>
      </c>
      <c r="E1919" s="836" t="s">
        <v>6444</v>
      </c>
      <c r="F1919" s="864" t="s">
        <v>6445</v>
      </c>
      <c r="G1919" s="836" t="s">
        <v>6776</v>
      </c>
      <c r="H1919" s="836" t="s">
        <v>6777</v>
      </c>
      <c r="I1919" s="850">
        <v>444.45999145507813</v>
      </c>
      <c r="J1919" s="850">
        <v>1</v>
      </c>
      <c r="K1919" s="851">
        <v>444.45999145507813</v>
      </c>
    </row>
    <row r="1920" spans="1:11" ht="14.45" customHeight="1" x14ac:dyDescent="0.2">
      <c r="A1920" s="832" t="s">
        <v>604</v>
      </c>
      <c r="B1920" s="833" t="s">
        <v>605</v>
      </c>
      <c r="C1920" s="836" t="s">
        <v>634</v>
      </c>
      <c r="D1920" s="864" t="s">
        <v>635</v>
      </c>
      <c r="E1920" s="836" t="s">
        <v>6444</v>
      </c>
      <c r="F1920" s="864" t="s">
        <v>6445</v>
      </c>
      <c r="G1920" s="836" t="s">
        <v>6778</v>
      </c>
      <c r="H1920" s="836" t="s">
        <v>6779</v>
      </c>
      <c r="I1920" s="850">
        <v>4600</v>
      </c>
      <c r="J1920" s="850">
        <v>3</v>
      </c>
      <c r="K1920" s="851">
        <v>13800</v>
      </c>
    </row>
    <row r="1921" spans="1:11" ht="14.45" customHeight="1" x14ac:dyDescent="0.2">
      <c r="A1921" s="832" t="s">
        <v>604</v>
      </c>
      <c r="B1921" s="833" t="s">
        <v>605</v>
      </c>
      <c r="C1921" s="836" t="s">
        <v>634</v>
      </c>
      <c r="D1921" s="864" t="s">
        <v>635</v>
      </c>
      <c r="E1921" s="836" t="s">
        <v>6444</v>
      </c>
      <c r="F1921" s="864" t="s">
        <v>6445</v>
      </c>
      <c r="G1921" s="836" t="s">
        <v>6780</v>
      </c>
      <c r="H1921" s="836" t="s">
        <v>6781</v>
      </c>
      <c r="I1921" s="850">
        <v>1660.5999755859375</v>
      </c>
      <c r="J1921" s="850">
        <v>2</v>
      </c>
      <c r="K1921" s="851">
        <v>3321.199951171875</v>
      </c>
    </row>
    <row r="1922" spans="1:11" ht="14.45" customHeight="1" x14ac:dyDescent="0.2">
      <c r="A1922" s="832" t="s">
        <v>604</v>
      </c>
      <c r="B1922" s="833" t="s">
        <v>605</v>
      </c>
      <c r="C1922" s="836" t="s">
        <v>634</v>
      </c>
      <c r="D1922" s="864" t="s">
        <v>635</v>
      </c>
      <c r="E1922" s="836" t="s">
        <v>6444</v>
      </c>
      <c r="F1922" s="864" t="s">
        <v>6445</v>
      </c>
      <c r="G1922" s="836" t="s">
        <v>6782</v>
      </c>
      <c r="H1922" s="836" t="s">
        <v>6783</v>
      </c>
      <c r="I1922" s="850">
        <v>1660.5999755859375</v>
      </c>
      <c r="J1922" s="850">
        <v>1</v>
      </c>
      <c r="K1922" s="851">
        <v>1660.5999755859375</v>
      </c>
    </row>
    <row r="1923" spans="1:11" ht="14.45" customHeight="1" x14ac:dyDescent="0.2">
      <c r="A1923" s="832" t="s">
        <v>604</v>
      </c>
      <c r="B1923" s="833" t="s">
        <v>605</v>
      </c>
      <c r="C1923" s="836" t="s">
        <v>634</v>
      </c>
      <c r="D1923" s="864" t="s">
        <v>635</v>
      </c>
      <c r="E1923" s="836" t="s">
        <v>6444</v>
      </c>
      <c r="F1923" s="864" t="s">
        <v>6445</v>
      </c>
      <c r="G1923" s="836" t="s">
        <v>6784</v>
      </c>
      <c r="H1923" s="836" t="s">
        <v>6785</v>
      </c>
      <c r="I1923" s="850">
        <v>7044.89990234375</v>
      </c>
      <c r="J1923" s="850">
        <v>12</v>
      </c>
      <c r="K1923" s="851">
        <v>84538.79833984375</v>
      </c>
    </row>
    <row r="1924" spans="1:11" ht="14.45" customHeight="1" x14ac:dyDescent="0.2">
      <c r="A1924" s="832" t="s">
        <v>604</v>
      </c>
      <c r="B1924" s="833" t="s">
        <v>605</v>
      </c>
      <c r="C1924" s="836" t="s">
        <v>634</v>
      </c>
      <c r="D1924" s="864" t="s">
        <v>635</v>
      </c>
      <c r="E1924" s="836" t="s">
        <v>6444</v>
      </c>
      <c r="F1924" s="864" t="s">
        <v>6445</v>
      </c>
      <c r="G1924" s="836" t="s">
        <v>6786</v>
      </c>
      <c r="H1924" s="836" t="s">
        <v>6787</v>
      </c>
      <c r="I1924" s="850">
        <v>7520.3429129464284</v>
      </c>
      <c r="J1924" s="850">
        <v>6</v>
      </c>
      <c r="K1924" s="851">
        <v>54717.00048828125</v>
      </c>
    </row>
    <row r="1925" spans="1:11" ht="14.45" customHeight="1" x14ac:dyDescent="0.2">
      <c r="A1925" s="832" t="s">
        <v>604</v>
      </c>
      <c r="B1925" s="833" t="s">
        <v>605</v>
      </c>
      <c r="C1925" s="836" t="s">
        <v>634</v>
      </c>
      <c r="D1925" s="864" t="s">
        <v>635</v>
      </c>
      <c r="E1925" s="836" t="s">
        <v>6444</v>
      </c>
      <c r="F1925" s="864" t="s">
        <v>6445</v>
      </c>
      <c r="G1925" s="836" t="s">
        <v>6788</v>
      </c>
      <c r="H1925" s="836" t="s">
        <v>6789</v>
      </c>
      <c r="I1925" s="850">
        <v>1804.6099853515625</v>
      </c>
      <c r="J1925" s="850">
        <v>1</v>
      </c>
      <c r="K1925" s="851">
        <v>1804.6099853515625</v>
      </c>
    </row>
    <row r="1926" spans="1:11" ht="14.45" customHeight="1" x14ac:dyDescent="0.2">
      <c r="A1926" s="832" t="s">
        <v>604</v>
      </c>
      <c r="B1926" s="833" t="s">
        <v>605</v>
      </c>
      <c r="C1926" s="836" t="s">
        <v>634</v>
      </c>
      <c r="D1926" s="864" t="s">
        <v>635</v>
      </c>
      <c r="E1926" s="836" t="s">
        <v>6444</v>
      </c>
      <c r="F1926" s="864" t="s">
        <v>6445</v>
      </c>
      <c r="G1926" s="836" t="s">
        <v>6790</v>
      </c>
      <c r="H1926" s="836" t="s">
        <v>6791</v>
      </c>
      <c r="I1926" s="850">
        <v>1804.614990234375</v>
      </c>
      <c r="J1926" s="850">
        <v>3</v>
      </c>
      <c r="K1926" s="851">
        <v>5413.8399658203125</v>
      </c>
    </row>
    <row r="1927" spans="1:11" ht="14.45" customHeight="1" x14ac:dyDescent="0.2">
      <c r="A1927" s="832" t="s">
        <v>604</v>
      </c>
      <c r="B1927" s="833" t="s">
        <v>605</v>
      </c>
      <c r="C1927" s="836" t="s">
        <v>634</v>
      </c>
      <c r="D1927" s="864" t="s">
        <v>635</v>
      </c>
      <c r="E1927" s="836" t="s">
        <v>6444</v>
      </c>
      <c r="F1927" s="864" t="s">
        <v>6445</v>
      </c>
      <c r="G1927" s="836" t="s">
        <v>6792</v>
      </c>
      <c r="H1927" s="836" t="s">
        <v>6793</v>
      </c>
      <c r="I1927" s="850">
        <v>1804.6099853515625</v>
      </c>
      <c r="J1927" s="850">
        <v>1</v>
      </c>
      <c r="K1927" s="851">
        <v>1804.6099853515625</v>
      </c>
    </row>
    <row r="1928" spans="1:11" ht="14.45" customHeight="1" x14ac:dyDescent="0.2">
      <c r="A1928" s="832" t="s">
        <v>604</v>
      </c>
      <c r="B1928" s="833" t="s">
        <v>605</v>
      </c>
      <c r="C1928" s="836" t="s">
        <v>634</v>
      </c>
      <c r="D1928" s="864" t="s">
        <v>635</v>
      </c>
      <c r="E1928" s="836" t="s">
        <v>6444</v>
      </c>
      <c r="F1928" s="864" t="s">
        <v>6445</v>
      </c>
      <c r="G1928" s="836" t="s">
        <v>6794</v>
      </c>
      <c r="H1928" s="836" t="s">
        <v>6795</v>
      </c>
      <c r="I1928" s="850">
        <v>1804.6099853515625</v>
      </c>
      <c r="J1928" s="850">
        <v>4</v>
      </c>
      <c r="K1928" s="851">
        <v>7218.43994140625</v>
      </c>
    </row>
    <row r="1929" spans="1:11" ht="14.45" customHeight="1" x14ac:dyDescent="0.2">
      <c r="A1929" s="832" t="s">
        <v>604</v>
      </c>
      <c r="B1929" s="833" t="s">
        <v>605</v>
      </c>
      <c r="C1929" s="836" t="s">
        <v>634</v>
      </c>
      <c r="D1929" s="864" t="s">
        <v>635</v>
      </c>
      <c r="E1929" s="836" t="s">
        <v>6444</v>
      </c>
      <c r="F1929" s="864" t="s">
        <v>6445</v>
      </c>
      <c r="G1929" s="836" t="s">
        <v>6796</v>
      </c>
      <c r="H1929" s="836" t="s">
        <v>6797</v>
      </c>
      <c r="I1929" s="850">
        <v>1804.6099853515625</v>
      </c>
      <c r="J1929" s="850">
        <v>3</v>
      </c>
      <c r="K1929" s="851">
        <v>5413.8299560546875</v>
      </c>
    </row>
    <row r="1930" spans="1:11" ht="14.45" customHeight="1" x14ac:dyDescent="0.2">
      <c r="A1930" s="832" t="s">
        <v>604</v>
      </c>
      <c r="B1930" s="833" t="s">
        <v>605</v>
      </c>
      <c r="C1930" s="836" t="s">
        <v>634</v>
      </c>
      <c r="D1930" s="864" t="s">
        <v>635</v>
      </c>
      <c r="E1930" s="836" t="s">
        <v>6444</v>
      </c>
      <c r="F1930" s="864" t="s">
        <v>6445</v>
      </c>
      <c r="G1930" s="836" t="s">
        <v>6798</v>
      </c>
      <c r="H1930" s="836" t="s">
        <v>6799</v>
      </c>
      <c r="I1930" s="850">
        <v>1804.6099853515625</v>
      </c>
      <c r="J1930" s="850">
        <v>3</v>
      </c>
      <c r="K1930" s="851">
        <v>5413.8299560546875</v>
      </c>
    </row>
    <row r="1931" spans="1:11" ht="14.45" customHeight="1" x14ac:dyDescent="0.2">
      <c r="A1931" s="832" t="s">
        <v>604</v>
      </c>
      <c r="B1931" s="833" t="s">
        <v>605</v>
      </c>
      <c r="C1931" s="836" t="s">
        <v>634</v>
      </c>
      <c r="D1931" s="864" t="s">
        <v>635</v>
      </c>
      <c r="E1931" s="836" t="s">
        <v>6444</v>
      </c>
      <c r="F1931" s="864" t="s">
        <v>6445</v>
      </c>
      <c r="G1931" s="836" t="s">
        <v>6800</v>
      </c>
      <c r="H1931" s="836" t="s">
        <v>6801</v>
      </c>
      <c r="I1931" s="850">
        <v>1804.6119873046875</v>
      </c>
      <c r="J1931" s="850">
        <v>6</v>
      </c>
      <c r="K1931" s="851">
        <v>10827.669921875</v>
      </c>
    </row>
    <row r="1932" spans="1:11" ht="14.45" customHeight="1" x14ac:dyDescent="0.2">
      <c r="A1932" s="832" t="s">
        <v>604</v>
      </c>
      <c r="B1932" s="833" t="s">
        <v>605</v>
      </c>
      <c r="C1932" s="836" t="s">
        <v>634</v>
      </c>
      <c r="D1932" s="864" t="s">
        <v>635</v>
      </c>
      <c r="E1932" s="836" t="s">
        <v>6444</v>
      </c>
      <c r="F1932" s="864" t="s">
        <v>6445</v>
      </c>
      <c r="G1932" s="836" t="s">
        <v>6802</v>
      </c>
      <c r="H1932" s="836" t="s">
        <v>6803</v>
      </c>
      <c r="I1932" s="850">
        <v>1804.6099853515625</v>
      </c>
      <c r="J1932" s="850">
        <v>3</v>
      </c>
      <c r="K1932" s="851">
        <v>5413.8299560546875</v>
      </c>
    </row>
    <row r="1933" spans="1:11" ht="14.45" customHeight="1" x14ac:dyDescent="0.2">
      <c r="A1933" s="832" t="s">
        <v>604</v>
      </c>
      <c r="B1933" s="833" t="s">
        <v>605</v>
      </c>
      <c r="C1933" s="836" t="s">
        <v>634</v>
      </c>
      <c r="D1933" s="864" t="s">
        <v>635</v>
      </c>
      <c r="E1933" s="836" t="s">
        <v>6444</v>
      </c>
      <c r="F1933" s="864" t="s">
        <v>6445</v>
      </c>
      <c r="G1933" s="836" t="s">
        <v>6804</v>
      </c>
      <c r="H1933" s="836" t="s">
        <v>6805</v>
      </c>
      <c r="I1933" s="850">
        <v>1804.6099853515625</v>
      </c>
      <c r="J1933" s="850">
        <v>2</v>
      </c>
      <c r="K1933" s="851">
        <v>3609.219970703125</v>
      </c>
    </row>
    <row r="1934" spans="1:11" ht="14.45" customHeight="1" x14ac:dyDescent="0.2">
      <c r="A1934" s="832" t="s">
        <v>604</v>
      </c>
      <c r="B1934" s="833" t="s">
        <v>605</v>
      </c>
      <c r="C1934" s="836" t="s">
        <v>634</v>
      </c>
      <c r="D1934" s="864" t="s">
        <v>635</v>
      </c>
      <c r="E1934" s="836" t="s">
        <v>6444</v>
      </c>
      <c r="F1934" s="864" t="s">
        <v>6445</v>
      </c>
      <c r="G1934" s="836" t="s">
        <v>6806</v>
      </c>
      <c r="H1934" s="836" t="s">
        <v>6807</v>
      </c>
      <c r="I1934" s="850">
        <v>1660.5999755859375</v>
      </c>
      <c r="J1934" s="850">
        <v>1</v>
      </c>
      <c r="K1934" s="851">
        <v>1660.5999755859375</v>
      </c>
    </row>
    <row r="1935" spans="1:11" ht="14.45" customHeight="1" x14ac:dyDescent="0.2">
      <c r="A1935" s="832" t="s">
        <v>604</v>
      </c>
      <c r="B1935" s="833" t="s">
        <v>605</v>
      </c>
      <c r="C1935" s="836" t="s">
        <v>634</v>
      </c>
      <c r="D1935" s="864" t="s">
        <v>635</v>
      </c>
      <c r="E1935" s="836" t="s">
        <v>6444</v>
      </c>
      <c r="F1935" s="864" t="s">
        <v>6445</v>
      </c>
      <c r="G1935" s="836" t="s">
        <v>6808</v>
      </c>
      <c r="H1935" s="836" t="s">
        <v>6809</v>
      </c>
      <c r="I1935" s="850">
        <v>536.08001708984375</v>
      </c>
      <c r="J1935" s="850">
        <v>2</v>
      </c>
      <c r="K1935" s="851">
        <v>1072.1600341796875</v>
      </c>
    </row>
    <row r="1936" spans="1:11" ht="14.45" customHeight="1" x14ac:dyDescent="0.2">
      <c r="A1936" s="832" t="s">
        <v>604</v>
      </c>
      <c r="B1936" s="833" t="s">
        <v>605</v>
      </c>
      <c r="C1936" s="836" t="s">
        <v>634</v>
      </c>
      <c r="D1936" s="864" t="s">
        <v>635</v>
      </c>
      <c r="E1936" s="836" t="s">
        <v>6444</v>
      </c>
      <c r="F1936" s="864" t="s">
        <v>6445</v>
      </c>
      <c r="G1936" s="836" t="s">
        <v>6810</v>
      </c>
      <c r="H1936" s="836" t="s">
        <v>6811</v>
      </c>
      <c r="I1936" s="850">
        <v>444.45999145507813</v>
      </c>
      <c r="J1936" s="850">
        <v>1</v>
      </c>
      <c r="K1936" s="851">
        <v>444.45999145507813</v>
      </c>
    </row>
    <row r="1937" spans="1:11" ht="14.45" customHeight="1" x14ac:dyDescent="0.2">
      <c r="A1937" s="832" t="s">
        <v>604</v>
      </c>
      <c r="B1937" s="833" t="s">
        <v>605</v>
      </c>
      <c r="C1937" s="836" t="s">
        <v>634</v>
      </c>
      <c r="D1937" s="864" t="s">
        <v>635</v>
      </c>
      <c r="E1937" s="836" t="s">
        <v>6444</v>
      </c>
      <c r="F1937" s="864" t="s">
        <v>6445</v>
      </c>
      <c r="G1937" s="836" t="s">
        <v>6812</v>
      </c>
      <c r="H1937" s="836" t="s">
        <v>6813</v>
      </c>
      <c r="I1937" s="850">
        <v>444.46332804361981</v>
      </c>
      <c r="J1937" s="850">
        <v>4</v>
      </c>
      <c r="K1937" s="851">
        <v>1777.8499755859375</v>
      </c>
    </row>
    <row r="1938" spans="1:11" ht="14.45" customHeight="1" x14ac:dyDescent="0.2">
      <c r="A1938" s="832" t="s">
        <v>604</v>
      </c>
      <c r="B1938" s="833" t="s">
        <v>605</v>
      </c>
      <c r="C1938" s="836" t="s">
        <v>634</v>
      </c>
      <c r="D1938" s="864" t="s">
        <v>635</v>
      </c>
      <c r="E1938" s="836" t="s">
        <v>6444</v>
      </c>
      <c r="F1938" s="864" t="s">
        <v>6445</v>
      </c>
      <c r="G1938" s="836" t="s">
        <v>6814</v>
      </c>
      <c r="H1938" s="836" t="s">
        <v>6815</v>
      </c>
      <c r="I1938" s="850">
        <v>536.08001708984375</v>
      </c>
      <c r="J1938" s="850">
        <v>1</v>
      </c>
      <c r="K1938" s="851">
        <v>536.08001708984375</v>
      </c>
    </row>
    <row r="1939" spans="1:11" ht="14.45" customHeight="1" x14ac:dyDescent="0.2">
      <c r="A1939" s="832" t="s">
        <v>604</v>
      </c>
      <c r="B1939" s="833" t="s">
        <v>605</v>
      </c>
      <c r="C1939" s="836" t="s">
        <v>634</v>
      </c>
      <c r="D1939" s="864" t="s">
        <v>635</v>
      </c>
      <c r="E1939" s="836" t="s">
        <v>6444</v>
      </c>
      <c r="F1939" s="864" t="s">
        <v>6445</v>
      </c>
      <c r="G1939" s="836" t="s">
        <v>6816</v>
      </c>
      <c r="H1939" s="836" t="s">
        <v>6817</v>
      </c>
      <c r="I1939" s="850">
        <v>2005.5999755859375</v>
      </c>
      <c r="J1939" s="850">
        <v>1</v>
      </c>
      <c r="K1939" s="851">
        <v>2005.5999755859375</v>
      </c>
    </row>
    <row r="1940" spans="1:11" ht="14.45" customHeight="1" x14ac:dyDescent="0.2">
      <c r="A1940" s="832" t="s">
        <v>604</v>
      </c>
      <c r="B1940" s="833" t="s">
        <v>605</v>
      </c>
      <c r="C1940" s="836" t="s">
        <v>634</v>
      </c>
      <c r="D1940" s="864" t="s">
        <v>635</v>
      </c>
      <c r="E1940" s="836" t="s">
        <v>6444</v>
      </c>
      <c r="F1940" s="864" t="s">
        <v>6445</v>
      </c>
      <c r="G1940" s="836" t="s">
        <v>6818</v>
      </c>
      <c r="H1940" s="836" t="s">
        <v>6819</v>
      </c>
      <c r="I1940" s="850">
        <v>2005.5999755859375</v>
      </c>
      <c r="J1940" s="850">
        <v>1</v>
      </c>
      <c r="K1940" s="851">
        <v>2005.5999755859375</v>
      </c>
    </row>
    <row r="1941" spans="1:11" ht="14.45" customHeight="1" x14ac:dyDescent="0.2">
      <c r="A1941" s="832" t="s">
        <v>604</v>
      </c>
      <c r="B1941" s="833" t="s">
        <v>605</v>
      </c>
      <c r="C1941" s="836" t="s">
        <v>634</v>
      </c>
      <c r="D1941" s="864" t="s">
        <v>635</v>
      </c>
      <c r="E1941" s="836" t="s">
        <v>6444</v>
      </c>
      <c r="F1941" s="864" t="s">
        <v>6445</v>
      </c>
      <c r="G1941" s="836" t="s">
        <v>6820</v>
      </c>
      <c r="H1941" s="836" t="s">
        <v>6821</v>
      </c>
      <c r="I1941" s="850">
        <v>2005.5999755859375</v>
      </c>
      <c r="J1941" s="850">
        <v>2</v>
      </c>
      <c r="K1941" s="851">
        <v>4011.199951171875</v>
      </c>
    </row>
    <row r="1942" spans="1:11" ht="14.45" customHeight="1" x14ac:dyDescent="0.2">
      <c r="A1942" s="832" t="s">
        <v>604</v>
      </c>
      <c r="B1942" s="833" t="s">
        <v>605</v>
      </c>
      <c r="C1942" s="836" t="s">
        <v>634</v>
      </c>
      <c r="D1942" s="864" t="s">
        <v>635</v>
      </c>
      <c r="E1942" s="836" t="s">
        <v>6444</v>
      </c>
      <c r="F1942" s="864" t="s">
        <v>6445</v>
      </c>
      <c r="G1942" s="836" t="s">
        <v>6822</v>
      </c>
      <c r="H1942" s="836" t="s">
        <v>6823</v>
      </c>
      <c r="I1942" s="850">
        <v>1907.469970703125</v>
      </c>
      <c r="J1942" s="850">
        <v>1</v>
      </c>
      <c r="K1942" s="851">
        <v>1907.469970703125</v>
      </c>
    </row>
    <row r="1943" spans="1:11" ht="14.45" customHeight="1" x14ac:dyDescent="0.2">
      <c r="A1943" s="832" t="s">
        <v>604</v>
      </c>
      <c r="B1943" s="833" t="s">
        <v>605</v>
      </c>
      <c r="C1943" s="836" t="s">
        <v>634</v>
      </c>
      <c r="D1943" s="864" t="s">
        <v>635</v>
      </c>
      <c r="E1943" s="836" t="s">
        <v>6444</v>
      </c>
      <c r="F1943" s="864" t="s">
        <v>6445</v>
      </c>
      <c r="G1943" s="836" t="s">
        <v>6824</v>
      </c>
      <c r="H1943" s="836" t="s">
        <v>6825</v>
      </c>
      <c r="I1943" s="850">
        <v>1907.469970703125</v>
      </c>
      <c r="J1943" s="850">
        <v>1</v>
      </c>
      <c r="K1943" s="851">
        <v>1907.469970703125</v>
      </c>
    </row>
    <row r="1944" spans="1:11" ht="14.45" customHeight="1" x14ac:dyDescent="0.2">
      <c r="A1944" s="832" t="s">
        <v>604</v>
      </c>
      <c r="B1944" s="833" t="s">
        <v>605</v>
      </c>
      <c r="C1944" s="836" t="s">
        <v>634</v>
      </c>
      <c r="D1944" s="864" t="s">
        <v>635</v>
      </c>
      <c r="E1944" s="836" t="s">
        <v>6444</v>
      </c>
      <c r="F1944" s="864" t="s">
        <v>6445</v>
      </c>
      <c r="G1944" s="836" t="s">
        <v>6826</v>
      </c>
      <c r="H1944" s="836" t="s">
        <v>6827</v>
      </c>
      <c r="I1944" s="850">
        <v>1907.469970703125</v>
      </c>
      <c r="J1944" s="850">
        <v>2</v>
      </c>
      <c r="K1944" s="851">
        <v>3814.93994140625</v>
      </c>
    </row>
    <row r="1945" spans="1:11" ht="14.45" customHeight="1" x14ac:dyDescent="0.2">
      <c r="A1945" s="832" t="s">
        <v>604</v>
      </c>
      <c r="B1945" s="833" t="s">
        <v>605</v>
      </c>
      <c r="C1945" s="836" t="s">
        <v>634</v>
      </c>
      <c r="D1945" s="864" t="s">
        <v>635</v>
      </c>
      <c r="E1945" s="836" t="s">
        <v>6444</v>
      </c>
      <c r="F1945" s="864" t="s">
        <v>6445</v>
      </c>
      <c r="G1945" s="836" t="s">
        <v>6828</v>
      </c>
      <c r="H1945" s="836" t="s">
        <v>6829</v>
      </c>
      <c r="I1945" s="850">
        <v>1907.469970703125</v>
      </c>
      <c r="J1945" s="850">
        <v>1</v>
      </c>
      <c r="K1945" s="851">
        <v>1907.469970703125</v>
      </c>
    </row>
    <row r="1946" spans="1:11" ht="14.45" customHeight="1" x14ac:dyDescent="0.2">
      <c r="A1946" s="832" t="s">
        <v>604</v>
      </c>
      <c r="B1946" s="833" t="s">
        <v>605</v>
      </c>
      <c r="C1946" s="836" t="s">
        <v>634</v>
      </c>
      <c r="D1946" s="864" t="s">
        <v>635</v>
      </c>
      <c r="E1946" s="836" t="s">
        <v>6444</v>
      </c>
      <c r="F1946" s="864" t="s">
        <v>6445</v>
      </c>
      <c r="G1946" s="836" t="s">
        <v>6830</v>
      </c>
      <c r="H1946" s="836" t="s">
        <v>6831</v>
      </c>
      <c r="I1946" s="850">
        <v>1907.469970703125</v>
      </c>
      <c r="J1946" s="850">
        <v>1</v>
      </c>
      <c r="K1946" s="851">
        <v>1907.469970703125</v>
      </c>
    </row>
    <row r="1947" spans="1:11" ht="14.45" customHeight="1" x14ac:dyDescent="0.2">
      <c r="A1947" s="832" t="s">
        <v>604</v>
      </c>
      <c r="B1947" s="833" t="s">
        <v>605</v>
      </c>
      <c r="C1947" s="836" t="s">
        <v>634</v>
      </c>
      <c r="D1947" s="864" t="s">
        <v>635</v>
      </c>
      <c r="E1947" s="836" t="s">
        <v>6444</v>
      </c>
      <c r="F1947" s="864" t="s">
        <v>6445</v>
      </c>
      <c r="G1947" s="836" t="s">
        <v>6832</v>
      </c>
      <c r="H1947" s="836" t="s">
        <v>6833</v>
      </c>
      <c r="I1947" s="850">
        <v>404.5</v>
      </c>
      <c r="J1947" s="850">
        <v>1</v>
      </c>
      <c r="K1947" s="851">
        <v>404.5</v>
      </c>
    </row>
    <row r="1948" spans="1:11" ht="14.45" customHeight="1" x14ac:dyDescent="0.2">
      <c r="A1948" s="832" t="s">
        <v>604</v>
      </c>
      <c r="B1948" s="833" t="s">
        <v>605</v>
      </c>
      <c r="C1948" s="836" t="s">
        <v>634</v>
      </c>
      <c r="D1948" s="864" t="s">
        <v>635</v>
      </c>
      <c r="E1948" s="836" t="s">
        <v>6444</v>
      </c>
      <c r="F1948" s="864" t="s">
        <v>6445</v>
      </c>
      <c r="G1948" s="836" t="s">
        <v>6834</v>
      </c>
      <c r="H1948" s="836" t="s">
        <v>6835</v>
      </c>
      <c r="I1948" s="850">
        <v>294.3599853515625</v>
      </c>
      <c r="J1948" s="850">
        <v>1</v>
      </c>
      <c r="K1948" s="851">
        <v>294.3599853515625</v>
      </c>
    </row>
    <row r="1949" spans="1:11" ht="14.45" customHeight="1" x14ac:dyDescent="0.2">
      <c r="A1949" s="832" t="s">
        <v>604</v>
      </c>
      <c r="B1949" s="833" t="s">
        <v>605</v>
      </c>
      <c r="C1949" s="836" t="s">
        <v>634</v>
      </c>
      <c r="D1949" s="864" t="s">
        <v>635</v>
      </c>
      <c r="E1949" s="836" t="s">
        <v>6444</v>
      </c>
      <c r="F1949" s="864" t="s">
        <v>6445</v>
      </c>
      <c r="G1949" s="836" t="s">
        <v>6836</v>
      </c>
      <c r="H1949" s="836" t="s">
        <v>6837</v>
      </c>
      <c r="I1949" s="850">
        <v>294.3599853515625</v>
      </c>
      <c r="J1949" s="850">
        <v>3</v>
      </c>
      <c r="K1949" s="851">
        <v>883.08001708984375</v>
      </c>
    </row>
    <row r="1950" spans="1:11" ht="14.45" customHeight="1" x14ac:dyDescent="0.2">
      <c r="A1950" s="832" t="s">
        <v>604</v>
      </c>
      <c r="B1950" s="833" t="s">
        <v>605</v>
      </c>
      <c r="C1950" s="836" t="s">
        <v>634</v>
      </c>
      <c r="D1950" s="864" t="s">
        <v>635</v>
      </c>
      <c r="E1950" s="836" t="s">
        <v>6444</v>
      </c>
      <c r="F1950" s="864" t="s">
        <v>6445</v>
      </c>
      <c r="G1950" s="836" t="s">
        <v>6838</v>
      </c>
      <c r="H1950" s="836" t="s">
        <v>6839</v>
      </c>
      <c r="I1950" s="850">
        <v>294.3599853515625</v>
      </c>
      <c r="J1950" s="850">
        <v>1</v>
      </c>
      <c r="K1950" s="851">
        <v>294.3599853515625</v>
      </c>
    </row>
    <row r="1951" spans="1:11" ht="14.45" customHeight="1" x14ac:dyDescent="0.2">
      <c r="A1951" s="832" t="s">
        <v>604</v>
      </c>
      <c r="B1951" s="833" t="s">
        <v>605</v>
      </c>
      <c r="C1951" s="836" t="s">
        <v>634</v>
      </c>
      <c r="D1951" s="864" t="s">
        <v>635</v>
      </c>
      <c r="E1951" s="836" t="s">
        <v>6444</v>
      </c>
      <c r="F1951" s="864" t="s">
        <v>6445</v>
      </c>
      <c r="G1951" s="836" t="s">
        <v>6840</v>
      </c>
      <c r="H1951" s="836" t="s">
        <v>6841</v>
      </c>
      <c r="I1951" s="850">
        <v>294.35000610351563</v>
      </c>
      <c r="J1951" s="850">
        <v>1</v>
      </c>
      <c r="K1951" s="851">
        <v>294.35000610351563</v>
      </c>
    </row>
    <row r="1952" spans="1:11" ht="14.45" customHeight="1" x14ac:dyDescent="0.2">
      <c r="A1952" s="832" t="s">
        <v>604</v>
      </c>
      <c r="B1952" s="833" t="s">
        <v>605</v>
      </c>
      <c r="C1952" s="836" t="s">
        <v>634</v>
      </c>
      <c r="D1952" s="864" t="s">
        <v>635</v>
      </c>
      <c r="E1952" s="836" t="s">
        <v>6444</v>
      </c>
      <c r="F1952" s="864" t="s">
        <v>6445</v>
      </c>
      <c r="G1952" s="836" t="s">
        <v>6842</v>
      </c>
      <c r="H1952" s="836" t="s">
        <v>6843</v>
      </c>
      <c r="I1952" s="850">
        <v>294.35000610351563</v>
      </c>
      <c r="J1952" s="850">
        <v>1</v>
      </c>
      <c r="K1952" s="851">
        <v>294.35000610351563</v>
      </c>
    </row>
    <row r="1953" spans="1:11" ht="14.45" customHeight="1" x14ac:dyDescent="0.2">
      <c r="A1953" s="832" t="s">
        <v>604</v>
      </c>
      <c r="B1953" s="833" t="s">
        <v>605</v>
      </c>
      <c r="C1953" s="836" t="s">
        <v>634</v>
      </c>
      <c r="D1953" s="864" t="s">
        <v>635</v>
      </c>
      <c r="E1953" s="836" t="s">
        <v>6444</v>
      </c>
      <c r="F1953" s="864" t="s">
        <v>6445</v>
      </c>
      <c r="G1953" s="836" t="s">
        <v>6844</v>
      </c>
      <c r="H1953" s="836" t="s">
        <v>6845</v>
      </c>
      <c r="I1953" s="850">
        <v>294.3599853515625</v>
      </c>
      <c r="J1953" s="850">
        <v>1</v>
      </c>
      <c r="K1953" s="851">
        <v>294.3599853515625</v>
      </c>
    </row>
    <row r="1954" spans="1:11" ht="14.45" customHeight="1" x14ac:dyDescent="0.2">
      <c r="A1954" s="832" t="s">
        <v>604</v>
      </c>
      <c r="B1954" s="833" t="s">
        <v>605</v>
      </c>
      <c r="C1954" s="836" t="s">
        <v>634</v>
      </c>
      <c r="D1954" s="864" t="s">
        <v>635</v>
      </c>
      <c r="E1954" s="836" t="s">
        <v>6444</v>
      </c>
      <c r="F1954" s="864" t="s">
        <v>6445</v>
      </c>
      <c r="G1954" s="836" t="s">
        <v>6846</v>
      </c>
      <c r="H1954" s="836" t="s">
        <v>6847</v>
      </c>
      <c r="I1954" s="850">
        <v>536.08001708984375</v>
      </c>
      <c r="J1954" s="850">
        <v>2</v>
      </c>
      <c r="K1954" s="851">
        <v>1072.1600341796875</v>
      </c>
    </row>
    <row r="1955" spans="1:11" ht="14.45" customHeight="1" x14ac:dyDescent="0.2">
      <c r="A1955" s="832" t="s">
        <v>604</v>
      </c>
      <c r="B1955" s="833" t="s">
        <v>605</v>
      </c>
      <c r="C1955" s="836" t="s">
        <v>634</v>
      </c>
      <c r="D1955" s="864" t="s">
        <v>635</v>
      </c>
      <c r="E1955" s="836" t="s">
        <v>6444</v>
      </c>
      <c r="F1955" s="864" t="s">
        <v>6445</v>
      </c>
      <c r="G1955" s="836" t="s">
        <v>6848</v>
      </c>
      <c r="H1955" s="836" t="s">
        <v>6849</v>
      </c>
      <c r="I1955" s="850">
        <v>536.09002685546875</v>
      </c>
      <c r="J1955" s="850">
        <v>1</v>
      </c>
      <c r="K1955" s="851">
        <v>536.09002685546875</v>
      </c>
    </row>
    <row r="1956" spans="1:11" ht="14.45" customHeight="1" x14ac:dyDescent="0.2">
      <c r="A1956" s="832" t="s">
        <v>604</v>
      </c>
      <c r="B1956" s="833" t="s">
        <v>605</v>
      </c>
      <c r="C1956" s="836" t="s">
        <v>634</v>
      </c>
      <c r="D1956" s="864" t="s">
        <v>635</v>
      </c>
      <c r="E1956" s="836" t="s">
        <v>6444</v>
      </c>
      <c r="F1956" s="864" t="s">
        <v>6445</v>
      </c>
      <c r="G1956" s="836" t="s">
        <v>6850</v>
      </c>
      <c r="H1956" s="836" t="s">
        <v>6851</v>
      </c>
      <c r="I1956" s="850">
        <v>536.09002685546875</v>
      </c>
      <c r="J1956" s="850">
        <v>2</v>
      </c>
      <c r="K1956" s="851">
        <v>1072.1700439453125</v>
      </c>
    </row>
    <row r="1957" spans="1:11" ht="14.45" customHeight="1" x14ac:dyDescent="0.2">
      <c r="A1957" s="832" t="s">
        <v>604</v>
      </c>
      <c r="B1957" s="833" t="s">
        <v>605</v>
      </c>
      <c r="C1957" s="836" t="s">
        <v>634</v>
      </c>
      <c r="D1957" s="864" t="s">
        <v>635</v>
      </c>
      <c r="E1957" s="836" t="s">
        <v>6444</v>
      </c>
      <c r="F1957" s="864" t="s">
        <v>6445</v>
      </c>
      <c r="G1957" s="836" t="s">
        <v>6852</v>
      </c>
      <c r="H1957" s="836" t="s">
        <v>6853</v>
      </c>
      <c r="I1957" s="850">
        <v>3162.5</v>
      </c>
      <c r="J1957" s="850">
        <v>3</v>
      </c>
      <c r="K1957" s="851">
        <v>9487.5</v>
      </c>
    </row>
    <row r="1958" spans="1:11" ht="14.45" customHeight="1" x14ac:dyDescent="0.2">
      <c r="A1958" s="832" t="s">
        <v>604</v>
      </c>
      <c r="B1958" s="833" t="s">
        <v>605</v>
      </c>
      <c r="C1958" s="836" t="s">
        <v>634</v>
      </c>
      <c r="D1958" s="864" t="s">
        <v>635</v>
      </c>
      <c r="E1958" s="836" t="s">
        <v>6444</v>
      </c>
      <c r="F1958" s="864" t="s">
        <v>6445</v>
      </c>
      <c r="G1958" s="836" t="s">
        <v>6854</v>
      </c>
      <c r="H1958" s="836" t="s">
        <v>6855</v>
      </c>
      <c r="I1958" s="850">
        <v>2990</v>
      </c>
      <c r="J1958" s="850">
        <v>5</v>
      </c>
      <c r="K1958" s="851">
        <v>14950</v>
      </c>
    </row>
    <row r="1959" spans="1:11" ht="14.45" customHeight="1" x14ac:dyDescent="0.2">
      <c r="A1959" s="832" t="s">
        <v>604</v>
      </c>
      <c r="B1959" s="833" t="s">
        <v>605</v>
      </c>
      <c r="C1959" s="836" t="s">
        <v>634</v>
      </c>
      <c r="D1959" s="864" t="s">
        <v>635</v>
      </c>
      <c r="E1959" s="836" t="s">
        <v>6444</v>
      </c>
      <c r="F1959" s="864" t="s">
        <v>6445</v>
      </c>
      <c r="G1959" s="836" t="s">
        <v>6856</v>
      </c>
      <c r="H1959" s="836" t="s">
        <v>6857</v>
      </c>
      <c r="I1959" s="850">
        <v>536.08502197265625</v>
      </c>
      <c r="J1959" s="850">
        <v>3</v>
      </c>
      <c r="K1959" s="851">
        <v>1608.2500610351563</v>
      </c>
    </row>
    <row r="1960" spans="1:11" ht="14.45" customHeight="1" x14ac:dyDescent="0.2">
      <c r="A1960" s="832" t="s">
        <v>604</v>
      </c>
      <c r="B1960" s="833" t="s">
        <v>605</v>
      </c>
      <c r="C1960" s="836" t="s">
        <v>634</v>
      </c>
      <c r="D1960" s="864" t="s">
        <v>635</v>
      </c>
      <c r="E1960" s="836" t="s">
        <v>6444</v>
      </c>
      <c r="F1960" s="864" t="s">
        <v>6445</v>
      </c>
      <c r="G1960" s="836" t="s">
        <v>6858</v>
      </c>
      <c r="H1960" s="836" t="s">
        <v>6859</v>
      </c>
      <c r="I1960" s="850">
        <v>536.09002685546875</v>
      </c>
      <c r="J1960" s="850">
        <v>2</v>
      </c>
      <c r="K1960" s="851">
        <v>1072.1700439453125</v>
      </c>
    </row>
    <row r="1961" spans="1:11" ht="14.45" customHeight="1" x14ac:dyDescent="0.2">
      <c r="A1961" s="832" t="s">
        <v>604</v>
      </c>
      <c r="B1961" s="833" t="s">
        <v>605</v>
      </c>
      <c r="C1961" s="836" t="s">
        <v>634</v>
      </c>
      <c r="D1961" s="864" t="s">
        <v>635</v>
      </c>
      <c r="E1961" s="836" t="s">
        <v>6444</v>
      </c>
      <c r="F1961" s="864" t="s">
        <v>6445</v>
      </c>
      <c r="G1961" s="836" t="s">
        <v>6860</v>
      </c>
      <c r="H1961" s="836" t="s">
        <v>6861</v>
      </c>
      <c r="I1961" s="850">
        <v>118.5</v>
      </c>
      <c r="J1961" s="850">
        <v>8</v>
      </c>
      <c r="K1961" s="851">
        <v>948</v>
      </c>
    </row>
    <row r="1962" spans="1:11" ht="14.45" customHeight="1" x14ac:dyDescent="0.2">
      <c r="A1962" s="832" t="s">
        <v>604</v>
      </c>
      <c r="B1962" s="833" t="s">
        <v>605</v>
      </c>
      <c r="C1962" s="836" t="s">
        <v>634</v>
      </c>
      <c r="D1962" s="864" t="s">
        <v>635</v>
      </c>
      <c r="E1962" s="836" t="s">
        <v>6444</v>
      </c>
      <c r="F1962" s="864" t="s">
        <v>6445</v>
      </c>
      <c r="G1962" s="836" t="s">
        <v>6862</v>
      </c>
      <c r="H1962" s="836" t="s">
        <v>6863</v>
      </c>
      <c r="I1962" s="850">
        <v>118.5</v>
      </c>
      <c r="J1962" s="850">
        <v>5</v>
      </c>
      <c r="K1962" s="851">
        <v>592.5</v>
      </c>
    </row>
    <row r="1963" spans="1:11" ht="14.45" customHeight="1" x14ac:dyDescent="0.2">
      <c r="A1963" s="832" t="s">
        <v>604</v>
      </c>
      <c r="B1963" s="833" t="s">
        <v>605</v>
      </c>
      <c r="C1963" s="836" t="s">
        <v>634</v>
      </c>
      <c r="D1963" s="864" t="s">
        <v>635</v>
      </c>
      <c r="E1963" s="836" t="s">
        <v>6444</v>
      </c>
      <c r="F1963" s="864" t="s">
        <v>6445</v>
      </c>
      <c r="G1963" s="836" t="s">
        <v>6864</v>
      </c>
      <c r="H1963" s="836" t="s">
        <v>6865</v>
      </c>
      <c r="I1963" s="850">
        <v>630.6300048828125</v>
      </c>
      <c r="J1963" s="850">
        <v>2</v>
      </c>
      <c r="K1963" s="851">
        <v>1261.25</v>
      </c>
    </row>
    <row r="1964" spans="1:11" ht="14.45" customHeight="1" x14ac:dyDescent="0.2">
      <c r="A1964" s="832" t="s">
        <v>604</v>
      </c>
      <c r="B1964" s="833" t="s">
        <v>605</v>
      </c>
      <c r="C1964" s="836" t="s">
        <v>634</v>
      </c>
      <c r="D1964" s="864" t="s">
        <v>635</v>
      </c>
      <c r="E1964" s="836" t="s">
        <v>6444</v>
      </c>
      <c r="F1964" s="864" t="s">
        <v>6445</v>
      </c>
      <c r="G1964" s="836" t="s">
        <v>6866</v>
      </c>
      <c r="H1964" s="836" t="s">
        <v>6867</v>
      </c>
      <c r="I1964" s="850">
        <v>630.6300048828125</v>
      </c>
      <c r="J1964" s="850">
        <v>1</v>
      </c>
      <c r="K1964" s="851">
        <v>630.6300048828125</v>
      </c>
    </row>
    <row r="1965" spans="1:11" ht="14.45" customHeight="1" x14ac:dyDescent="0.2">
      <c r="A1965" s="832" t="s">
        <v>604</v>
      </c>
      <c r="B1965" s="833" t="s">
        <v>605</v>
      </c>
      <c r="C1965" s="836" t="s">
        <v>634</v>
      </c>
      <c r="D1965" s="864" t="s">
        <v>635</v>
      </c>
      <c r="E1965" s="836" t="s">
        <v>6444</v>
      </c>
      <c r="F1965" s="864" t="s">
        <v>6445</v>
      </c>
      <c r="G1965" s="836" t="s">
        <v>6868</v>
      </c>
      <c r="H1965" s="836" t="s">
        <v>6869</v>
      </c>
      <c r="I1965" s="850">
        <v>352.83999633789063</v>
      </c>
      <c r="J1965" s="850">
        <v>1</v>
      </c>
      <c r="K1965" s="851">
        <v>352.83999633789063</v>
      </c>
    </row>
    <row r="1966" spans="1:11" ht="14.45" customHeight="1" x14ac:dyDescent="0.2">
      <c r="A1966" s="832" t="s">
        <v>604</v>
      </c>
      <c r="B1966" s="833" t="s">
        <v>605</v>
      </c>
      <c r="C1966" s="836" t="s">
        <v>634</v>
      </c>
      <c r="D1966" s="864" t="s">
        <v>635</v>
      </c>
      <c r="E1966" s="836" t="s">
        <v>6444</v>
      </c>
      <c r="F1966" s="864" t="s">
        <v>6445</v>
      </c>
      <c r="G1966" s="836" t="s">
        <v>6870</v>
      </c>
      <c r="H1966" s="836" t="s">
        <v>6871</v>
      </c>
      <c r="I1966" s="850">
        <v>518.53997802734375</v>
      </c>
      <c r="J1966" s="850">
        <v>1</v>
      </c>
      <c r="K1966" s="851">
        <v>518.53997802734375</v>
      </c>
    </row>
    <row r="1967" spans="1:11" ht="14.45" customHeight="1" x14ac:dyDescent="0.2">
      <c r="A1967" s="832" t="s">
        <v>604</v>
      </c>
      <c r="B1967" s="833" t="s">
        <v>605</v>
      </c>
      <c r="C1967" s="836" t="s">
        <v>634</v>
      </c>
      <c r="D1967" s="864" t="s">
        <v>635</v>
      </c>
      <c r="E1967" s="836" t="s">
        <v>6444</v>
      </c>
      <c r="F1967" s="864" t="s">
        <v>6445</v>
      </c>
      <c r="G1967" s="836" t="s">
        <v>6872</v>
      </c>
      <c r="H1967" s="836" t="s">
        <v>6873</v>
      </c>
      <c r="I1967" s="850">
        <v>518.53997802734375</v>
      </c>
      <c r="J1967" s="850">
        <v>1</v>
      </c>
      <c r="K1967" s="851">
        <v>518.53997802734375</v>
      </c>
    </row>
    <row r="1968" spans="1:11" ht="14.45" customHeight="1" x14ac:dyDescent="0.2">
      <c r="A1968" s="832" t="s">
        <v>604</v>
      </c>
      <c r="B1968" s="833" t="s">
        <v>605</v>
      </c>
      <c r="C1968" s="836" t="s">
        <v>634</v>
      </c>
      <c r="D1968" s="864" t="s">
        <v>635</v>
      </c>
      <c r="E1968" s="836" t="s">
        <v>6444</v>
      </c>
      <c r="F1968" s="864" t="s">
        <v>6445</v>
      </c>
      <c r="G1968" s="836" t="s">
        <v>6874</v>
      </c>
      <c r="H1968" s="836" t="s">
        <v>6875</v>
      </c>
      <c r="I1968" s="850">
        <v>2014.010009765625</v>
      </c>
      <c r="J1968" s="850">
        <v>1</v>
      </c>
      <c r="K1968" s="851">
        <v>2014.010009765625</v>
      </c>
    </row>
    <row r="1969" spans="1:11" ht="14.45" customHeight="1" x14ac:dyDescent="0.2">
      <c r="A1969" s="832" t="s">
        <v>604</v>
      </c>
      <c r="B1969" s="833" t="s">
        <v>605</v>
      </c>
      <c r="C1969" s="836" t="s">
        <v>634</v>
      </c>
      <c r="D1969" s="864" t="s">
        <v>635</v>
      </c>
      <c r="E1969" s="836" t="s">
        <v>6444</v>
      </c>
      <c r="F1969" s="864" t="s">
        <v>6445</v>
      </c>
      <c r="G1969" s="836" t="s">
        <v>6876</v>
      </c>
      <c r="H1969" s="836" t="s">
        <v>6877</v>
      </c>
      <c r="I1969" s="850">
        <v>2014.010009765625</v>
      </c>
      <c r="J1969" s="850">
        <v>7</v>
      </c>
      <c r="K1969" s="851">
        <v>14098.040283203125</v>
      </c>
    </row>
    <row r="1970" spans="1:11" ht="14.45" customHeight="1" x14ac:dyDescent="0.2">
      <c r="A1970" s="832" t="s">
        <v>604</v>
      </c>
      <c r="B1970" s="833" t="s">
        <v>605</v>
      </c>
      <c r="C1970" s="836" t="s">
        <v>634</v>
      </c>
      <c r="D1970" s="864" t="s">
        <v>635</v>
      </c>
      <c r="E1970" s="836" t="s">
        <v>6444</v>
      </c>
      <c r="F1970" s="864" t="s">
        <v>6445</v>
      </c>
      <c r="G1970" s="836" t="s">
        <v>6878</v>
      </c>
      <c r="H1970" s="836" t="s">
        <v>6879</v>
      </c>
      <c r="I1970" s="850">
        <v>2014.010009765625</v>
      </c>
      <c r="J1970" s="850">
        <v>2</v>
      </c>
      <c r="K1970" s="851">
        <v>4028.02001953125</v>
      </c>
    </row>
    <row r="1971" spans="1:11" ht="14.45" customHeight="1" x14ac:dyDescent="0.2">
      <c r="A1971" s="832" t="s">
        <v>604</v>
      </c>
      <c r="B1971" s="833" t="s">
        <v>605</v>
      </c>
      <c r="C1971" s="836" t="s">
        <v>634</v>
      </c>
      <c r="D1971" s="864" t="s">
        <v>635</v>
      </c>
      <c r="E1971" s="836" t="s">
        <v>6444</v>
      </c>
      <c r="F1971" s="864" t="s">
        <v>6445</v>
      </c>
      <c r="G1971" s="836" t="s">
        <v>6880</v>
      </c>
      <c r="H1971" s="836" t="s">
        <v>6881</v>
      </c>
      <c r="I1971" s="850">
        <v>2014.010009765625</v>
      </c>
      <c r="J1971" s="850">
        <v>2</v>
      </c>
      <c r="K1971" s="851">
        <v>4028.02001953125</v>
      </c>
    </row>
    <row r="1972" spans="1:11" ht="14.45" customHeight="1" x14ac:dyDescent="0.2">
      <c r="A1972" s="832" t="s">
        <v>604</v>
      </c>
      <c r="B1972" s="833" t="s">
        <v>605</v>
      </c>
      <c r="C1972" s="836" t="s">
        <v>634</v>
      </c>
      <c r="D1972" s="864" t="s">
        <v>635</v>
      </c>
      <c r="E1972" s="836" t="s">
        <v>6444</v>
      </c>
      <c r="F1972" s="864" t="s">
        <v>6445</v>
      </c>
      <c r="G1972" s="836" t="s">
        <v>6882</v>
      </c>
      <c r="H1972" s="836" t="s">
        <v>6883</v>
      </c>
      <c r="I1972" s="850">
        <v>2014.010009765625</v>
      </c>
      <c r="J1972" s="850">
        <v>1</v>
      </c>
      <c r="K1972" s="851">
        <v>2014.010009765625</v>
      </c>
    </row>
    <row r="1973" spans="1:11" ht="14.45" customHeight="1" x14ac:dyDescent="0.2">
      <c r="A1973" s="832" t="s">
        <v>604</v>
      </c>
      <c r="B1973" s="833" t="s">
        <v>605</v>
      </c>
      <c r="C1973" s="836" t="s">
        <v>634</v>
      </c>
      <c r="D1973" s="864" t="s">
        <v>635</v>
      </c>
      <c r="E1973" s="836" t="s">
        <v>6444</v>
      </c>
      <c r="F1973" s="864" t="s">
        <v>6445</v>
      </c>
      <c r="G1973" s="836" t="s">
        <v>6884</v>
      </c>
      <c r="H1973" s="836" t="s">
        <v>6885</v>
      </c>
      <c r="I1973" s="850">
        <v>2014.010009765625</v>
      </c>
      <c r="J1973" s="850">
        <v>2</v>
      </c>
      <c r="K1973" s="851">
        <v>4028.010009765625</v>
      </c>
    </row>
    <row r="1974" spans="1:11" ht="14.45" customHeight="1" x14ac:dyDescent="0.2">
      <c r="A1974" s="832" t="s">
        <v>604</v>
      </c>
      <c r="B1974" s="833" t="s">
        <v>605</v>
      </c>
      <c r="C1974" s="836" t="s">
        <v>634</v>
      </c>
      <c r="D1974" s="864" t="s">
        <v>635</v>
      </c>
      <c r="E1974" s="836" t="s">
        <v>6444</v>
      </c>
      <c r="F1974" s="864" t="s">
        <v>6445</v>
      </c>
      <c r="G1974" s="836" t="s">
        <v>6886</v>
      </c>
      <c r="H1974" s="836" t="s">
        <v>6887</v>
      </c>
      <c r="I1974" s="850">
        <v>2014.010009765625</v>
      </c>
      <c r="J1974" s="850">
        <v>3</v>
      </c>
      <c r="K1974" s="851">
        <v>6042.02001953125</v>
      </c>
    </row>
    <row r="1975" spans="1:11" ht="14.45" customHeight="1" x14ac:dyDescent="0.2">
      <c r="A1975" s="832" t="s">
        <v>604</v>
      </c>
      <c r="B1975" s="833" t="s">
        <v>605</v>
      </c>
      <c r="C1975" s="836" t="s">
        <v>634</v>
      </c>
      <c r="D1975" s="864" t="s">
        <v>635</v>
      </c>
      <c r="E1975" s="836" t="s">
        <v>6444</v>
      </c>
      <c r="F1975" s="864" t="s">
        <v>6445</v>
      </c>
      <c r="G1975" s="836" t="s">
        <v>6888</v>
      </c>
      <c r="H1975" s="836" t="s">
        <v>6889</v>
      </c>
      <c r="I1975" s="850">
        <v>1342.67333984375</v>
      </c>
      <c r="J1975" s="850">
        <v>4</v>
      </c>
      <c r="K1975" s="851">
        <v>8056.0200292970985</v>
      </c>
    </row>
    <row r="1976" spans="1:11" ht="14.45" customHeight="1" x14ac:dyDescent="0.2">
      <c r="A1976" s="832" t="s">
        <v>604</v>
      </c>
      <c r="B1976" s="833" t="s">
        <v>605</v>
      </c>
      <c r="C1976" s="836" t="s">
        <v>634</v>
      </c>
      <c r="D1976" s="864" t="s">
        <v>635</v>
      </c>
      <c r="E1976" s="836" t="s">
        <v>6444</v>
      </c>
      <c r="F1976" s="864" t="s">
        <v>6445</v>
      </c>
      <c r="G1976" s="836" t="s">
        <v>6890</v>
      </c>
      <c r="H1976" s="836" t="s">
        <v>6891</v>
      </c>
      <c r="I1976" s="850">
        <v>2014.010009765625</v>
      </c>
      <c r="J1976" s="850">
        <v>3</v>
      </c>
      <c r="K1976" s="851">
        <v>6042.02001953125</v>
      </c>
    </row>
    <row r="1977" spans="1:11" ht="14.45" customHeight="1" x14ac:dyDescent="0.2">
      <c r="A1977" s="832" t="s">
        <v>604</v>
      </c>
      <c r="B1977" s="833" t="s">
        <v>605</v>
      </c>
      <c r="C1977" s="836" t="s">
        <v>634</v>
      </c>
      <c r="D1977" s="864" t="s">
        <v>635</v>
      </c>
      <c r="E1977" s="836" t="s">
        <v>6444</v>
      </c>
      <c r="F1977" s="864" t="s">
        <v>6445</v>
      </c>
      <c r="G1977" s="836" t="s">
        <v>6892</v>
      </c>
      <c r="H1977" s="836" t="s">
        <v>6893</v>
      </c>
      <c r="I1977" s="850">
        <v>543</v>
      </c>
      <c r="J1977" s="850">
        <v>2</v>
      </c>
      <c r="K1977" s="851">
        <v>1085.989990234375</v>
      </c>
    </row>
    <row r="1978" spans="1:11" ht="14.45" customHeight="1" x14ac:dyDescent="0.2">
      <c r="A1978" s="832" t="s">
        <v>604</v>
      </c>
      <c r="B1978" s="833" t="s">
        <v>605</v>
      </c>
      <c r="C1978" s="836" t="s">
        <v>634</v>
      </c>
      <c r="D1978" s="864" t="s">
        <v>635</v>
      </c>
      <c r="E1978" s="836" t="s">
        <v>6444</v>
      </c>
      <c r="F1978" s="864" t="s">
        <v>6445</v>
      </c>
      <c r="G1978" s="836" t="s">
        <v>6894</v>
      </c>
      <c r="H1978" s="836" t="s">
        <v>6895</v>
      </c>
      <c r="I1978" s="850">
        <v>2990</v>
      </c>
      <c r="J1978" s="850">
        <v>7</v>
      </c>
      <c r="K1978" s="851">
        <v>20930</v>
      </c>
    </row>
    <row r="1979" spans="1:11" ht="14.45" customHeight="1" x14ac:dyDescent="0.2">
      <c r="A1979" s="832" t="s">
        <v>604</v>
      </c>
      <c r="B1979" s="833" t="s">
        <v>605</v>
      </c>
      <c r="C1979" s="836" t="s">
        <v>634</v>
      </c>
      <c r="D1979" s="864" t="s">
        <v>635</v>
      </c>
      <c r="E1979" s="836" t="s">
        <v>6444</v>
      </c>
      <c r="F1979" s="864" t="s">
        <v>6445</v>
      </c>
      <c r="G1979" s="836" t="s">
        <v>6896</v>
      </c>
      <c r="H1979" s="836" t="s">
        <v>6897</v>
      </c>
      <c r="I1979" s="850">
        <v>3438.5</v>
      </c>
      <c r="J1979" s="850">
        <v>1</v>
      </c>
      <c r="K1979" s="851">
        <v>3438.5</v>
      </c>
    </row>
    <row r="1980" spans="1:11" ht="14.45" customHeight="1" x14ac:dyDescent="0.2">
      <c r="A1980" s="832" t="s">
        <v>604</v>
      </c>
      <c r="B1980" s="833" t="s">
        <v>605</v>
      </c>
      <c r="C1980" s="836" t="s">
        <v>634</v>
      </c>
      <c r="D1980" s="864" t="s">
        <v>635</v>
      </c>
      <c r="E1980" s="836" t="s">
        <v>6444</v>
      </c>
      <c r="F1980" s="864" t="s">
        <v>6445</v>
      </c>
      <c r="G1980" s="836" t="s">
        <v>6898</v>
      </c>
      <c r="H1980" s="836" t="s">
        <v>6899</v>
      </c>
      <c r="I1980" s="850">
        <v>3438.5</v>
      </c>
      <c r="J1980" s="850">
        <v>1</v>
      </c>
      <c r="K1980" s="851">
        <v>3438.5</v>
      </c>
    </row>
    <row r="1981" spans="1:11" ht="14.45" customHeight="1" x14ac:dyDescent="0.2">
      <c r="A1981" s="832" t="s">
        <v>604</v>
      </c>
      <c r="B1981" s="833" t="s">
        <v>605</v>
      </c>
      <c r="C1981" s="836" t="s">
        <v>634</v>
      </c>
      <c r="D1981" s="864" t="s">
        <v>635</v>
      </c>
      <c r="E1981" s="836" t="s">
        <v>6444</v>
      </c>
      <c r="F1981" s="864" t="s">
        <v>6445</v>
      </c>
      <c r="G1981" s="836" t="s">
        <v>6900</v>
      </c>
      <c r="H1981" s="836" t="s">
        <v>6901</v>
      </c>
      <c r="I1981" s="850">
        <v>3438.5</v>
      </c>
      <c r="J1981" s="850">
        <v>9</v>
      </c>
      <c r="K1981" s="851">
        <v>30946.5</v>
      </c>
    </row>
    <row r="1982" spans="1:11" ht="14.45" customHeight="1" x14ac:dyDescent="0.2">
      <c r="A1982" s="832" t="s">
        <v>604</v>
      </c>
      <c r="B1982" s="833" t="s">
        <v>605</v>
      </c>
      <c r="C1982" s="836" t="s">
        <v>634</v>
      </c>
      <c r="D1982" s="864" t="s">
        <v>635</v>
      </c>
      <c r="E1982" s="836" t="s">
        <v>6444</v>
      </c>
      <c r="F1982" s="864" t="s">
        <v>6445</v>
      </c>
      <c r="G1982" s="836" t="s">
        <v>6902</v>
      </c>
      <c r="H1982" s="836" t="s">
        <v>6903</v>
      </c>
      <c r="I1982" s="850">
        <v>3438.5</v>
      </c>
      <c r="J1982" s="850">
        <v>34</v>
      </c>
      <c r="K1982" s="851">
        <v>116909</v>
      </c>
    </row>
    <row r="1983" spans="1:11" ht="14.45" customHeight="1" x14ac:dyDescent="0.2">
      <c r="A1983" s="832" t="s">
        <v>604</v>
      </c>
      <c r="B1983" s="833" t="s">
        <v>605</v>
      </c>
      <c r="C1983" s="836" t="s">
        <v>634</v>
      </c>
      <c r="D1983" s="864" t="s">
        <v>635</v>
      </c>
      <c r="E1983" s="836" t="s">
        <v>6444</v>
      </c>
      <c r="F1983" s="864" t="s">
        <v>6445</v>
      </c>
      <c r="G1983" s="836" t="s">
        <v>6904</v>
      </c>
      <c r="H1983" s="836" t="s">
        <v>6905</v>
      </c>
      <c r="I1983" s="850">
        <v>3438.5</v>
      </c>
      <c r="J1983" s="850">
        <v>35</v>
      </c>
      <c r="K1983" s="851">
        <v>120347.5</v>
      </c>
    </row>
    <row r="1984" spans="1:11" ht="14.45" customHeight="1" x14ac:dyDescent="0.2">
      <c r="A1984" s="832" t="s">
        <v>604</v>
      </c>
      <c r="B1984" s="833" t="s">
        <v>605</v>
      </c>
      <c r="C1984" s="836" t="s">
        <v>634</v>
      </c>
      <c r="D1984" s="864" t="s">
        <v>635</v>
      </c>
      <c r="E1984" s="836" t="s">
        <v>6444</v>
      </c>
      <c r="F1984" s="864" t="s">
        <v>6445</v>
      </c>
      <c r="G1984" s="836" t="s">
        <v>6906</v>
      </c>
      <c r="H1984" s="836" t="s">
        <v>6907</v>
      </c>
      <c r="I1984" s="850">
        <v>3438.5</v>
      </c>
      <c r="J1984" s="850">
        <v>18</v>
      </c>
      <c r="K1984" s="851">
        <v>61893</v>
      </c>
    </row>
    <row r="1985" spans="1:11" ht="14.45" customHeight="1" x14ac:dyDescent="0.2">
      <c r="A1985" s="832" t="s">
        <v>604</v>
      </c>
      <c r="B1985" s="833" t="s">
        <v>605</v>
      </c>
      <c r="C1985" s="836" t="s">
        <v>634</v>
      </c>
      <c r="D1985" s="864" t="s">
        <v>635</v>
      </c>
      <c r="E1985" s="836" t="s">
        <v>6444</v>
      </c>
      <c r="F1985" s="864" t="s">
        <v>6445</v>
      </c>
      <c r="G1985" s="836" t="s">
        <v>6908</v>
      </c>
      <c r="H1985" s="836" t="s">
        <v>6909</v>
      </c>
      <c r="I1985" s="850">
        <v>1045.0050048828125</v>
      </c>
      <c r="J1985" s="850">
        <v>2</v>
      </c>
      <c r="K1985" s="851">
        <v>2090.010009765625</v>
      </c>
    </row>
    <row r="1986" spans="1:11" ht="14.45" customHeight="1" x14ac:dyDescent="0.2">
      <c r="A1986" s="832" t="s">
        <v>604</v>
      </c>
      <c r="B1986" s="833" t="s">
        <v>605</v>
      </c>
      <c r="C1986" s="836" t="s">
        <v>634</v>
      </c>
      <c r="D1986" s="864" t="s">
        <v>635</v>
      </c>
      <c r="E1986" s="836" t="s">
        <v>6444</v>
      </c>
      <c r="F1986" s="864" t="s">
        <v>6445</v>
      </c>
      <c r="G1986" s="836" t="s">
        <v>6910</v>
      </c>
      <c r="H1986" s="836" t="s">
        <v>6911</v>
      </c>
      <c r="I1986" s="850">
        <v>1045.010009765625</v>
      </c>
      <c r="J1986" s="850">
        <v>2</v>
      </c>
      <c r="K1986" s="851">
        <v>2090.010009765625</v>
      </c>
    </row>
    <row r="1987" spans="1:11" ht="14.45" customHeight="1" x14ac:dyDescent="0.2">
      <c r="A1987" s="832" t="s">
        <v>604</v>
      </c>
      <c r="B1987" s="833" t="s">
        <v>605</v>
      </c>
      <c r="C1987" s="836" t="s">
        <v>634</v>
      </c>
      <c r="D1987" s="864" t="s">
        <v>635</v>
      </c>
      <c r="E1987" s="836" t="s">
        <v>6444</v>
      </c>
      <c r="F1987" s="864" t="s">
        <v>6445</v>
      </c>
      <c r="G1987" s="836" t="s">
        <v>6912</v>
      </c>
      <c r="H1987" s="836" t="s">
        <v>6913</v>
      </c>
      <c r="I1987" s="850">
        <v>1045.010009765625</v>
      </c>
      <c r="J1987" s="850">
        <v>1</v>
      </c>
      <c r="K1987" s="851">
        <v>1045.010009765625</v>
      </c>
    </row>
    <row r="1988" spans="1:11" ht="14.45" customHeight="1" x14ac:dyDescent="0.2">
      <c r="A1988" s="832" t="s">
        <v>604</v>
      </c>
      <c r="B1988" s="833" t="s">
        <v>605</v>
      </c>
      <c r="C1988" s="836" t="s">
        <v>634</v>
      </c>
      <c r="D1988" s="864" t="s">
        <v>635</v>
      </c>
      <c r="E1988" s="836" t="s">
        <v>6444</v>
      </c>
      <c r="F1988" s="864" t="s">
        <v>6445</v>
      </c>
      <c r="G1988" s="836" t="s">
        <v>6914</v>
      </c>
      <c r="H1988" s="836" t="s">
        <v>6915</v>
      </c>
      <c r="I1988" s="850">
        <v>1045</v>
      </c>
      <c r="J1988" s="850">
        <v>1</v>
      </c>
      <c r="K1988" s="851">
        <v>1045</v>
      </c>
    </row>
    <row r="1989" spans="1:11" ht="14.45" customHeight="1" x14ac:dyDescent="0.2">
      <c r="A1989" s="832" t="s">
        <v>604</v>
      </c>
      <c r="B1989" s="833" t="s">
        <v>605</v>
      </c>
      <c r="C1989" s="836" t="s">
        <v>634</v>
      </c>
      <c r="D1989" s="864" t="s">
        <v>635</v>
      </c>
      <c r="E1989" s="836" t="s">
        <v>6444</v>
      </c>
      <c r="F1989" s="864" t="s">
        <v>6445</v>
      </c>
      <c r="G1989" s="836" t="s">
        <v>6916</v>
      </c>
      <c r="H1989" s="836" t="s">
        <v>6917</v>
      </c>
      <c r="I1989" s="850">
        <v>1694.4149780273438</v>
      </c>
      <c r="J1989" s="850">
        <v>4</v>
      </c>
      <c r="K1989" s="851">
        <v>6884.8299560546875</v>
      </c>
    </row>
    <row r="1990" spans="1:11" ht="14.45" customHeight="1" x14ac:dyDescent="0.2">
      <c r="A1990" s="832" t="s">
        <v>604</v>
      </c>
      <c r="B1990" s="833" t="s">
        <v>605</v>
      </c>
      <c r="C1990" s="836" t="s">
        <v>634</v>
      </c>
      <c r="D1990" s="864" t="s">
        <v>635</v>
      </c>
      <c r="E1990" s="836" t="s">
        <v>6444</v>
      </c>
      <c r="F1990" s="864" t="s">
        <v>6445</v>
      </c>
      <c r="G1990" s="836" t="s">
        <v>6918</v>
      </c>
      <c r="H1990" s="836" t="s">
        <v>6919</v>
      </c>
      <c r="I1990" s="850">
        <v>570</v>
      </c>
      <c r="J1990" s="850">
        <v>4</v>
      </c>
      <c r="K1990" s="851">
        <v>2279.989990234375</v>
      </c>
    </row>
    <row r="1991" spans="1:11" ht="14.45" customHeight="1" x14ac:dyDescent="0.2">
      <c r="A1991" s="832" t="s">
        <v>604</v>
      </c>
      <c r="B1991" s="833" t="s">
        <v>605</v>
      </c>
      <c r="C1991" s="836" t="s">
        <v>634</v>
      </c>
      <c r="D1991" s="864" t="s">
        <v>635</v>
      </c>
      <c r="E1991" s="836" t="s">
        <v>6444</v>
      </c>
      <c r="F1991" s="864" t="s">
        <v>6445</v>
      </c>
      <c r="G1991" s="836" t="s">
        <v>6920</v>
      </c>
      <c r="H1991" s="836" t="s">
        <v>6921</v>
      </c>
      <c r="I1991" s="850">
        <v>570</v>
      </c>
      <c r="J1991" s="850">
        <v>6</v>
      </c>
      <c r="K1991" s="851">
        <v>3419.989990234375</v>
      </c>
    </row>
    <row r="1992" spans="1:11" ht="14.45" customHeight="1" x14ac:dyDescent="0.2">
      <c r="A1992" s="832" t="s">
        <v>604</v>
      </c>
      <c r="B1992" s="833" t="s">
        <v>605</v>
      </c>
      <c r="C1992" s="836" t="s">
        <v>634</v>
      </c>
      <c r="D1992" s="864" t="s">
        <v>635</v>
      </c>
      <c r="E1992" s="836" t="s">
        <v>6444</v>
      </c>
      <c r="F1992" s="864" t="s">
        <v>6445</v>
      </c>
      <c r="G1992" s="836" t="s">
        <v>6922</v>
      </c>
      <c r="H1992" s="836" t="s">
        <v>6923</v>
      </c>
      <c r="I1992" s="850">
        <v>427.5</v>
      </c>
      <c r="J1992" s="850">
        <v>4</v>
      </c>
      <c r="K1992" s="851">
        <v>2279.9900000002235</v>
      </c>
    </row>
    <row r="1993" spans="1:11" ht="14.45" customHeight="1" x14ac:dyDescent="0.2">
      <c r="A1993" s="832" t="s">
        <v>604</v>
      </c>
      <c r="B1993" s="833" t="s">
        <v>605</v>
      </c>
      <c r="C1993" s="836" t="s">
        <v>634</v>
      </c>
      <c r="D1993" s="864" t="s">
        <v>635</v>
      </c>
      <c r="E1993" s="836" t="s">
        <v>6444</v>
      </c>
      <c r="F1993" s="864" t="s">
        <v>6445</v>
      </c>
      <c r="G1993" s="836" t="s">
        <v>6924</v>
      </c>
      <c r="H1993" s="836" t="s">
        <v>6925</v>
      </c>
      <c r="I1993" s="850">
        <v>570</v>
      </c>
      <c r="J1993" s="850">
        <v>2</v>
      </c>
      <c r="K1993" s="851">
        <v>1140</v>
      </c>
    </row>
    <row r="1994" spans="1:11" ht="14.45" customHeight="1" x14ac:dyDescent="0.2">
      <c r="A1994" s="832" t="s">
        <v>604</v>
      </c>
      <c r="B1994" s="833" t="s">
        <v>605</v>
      </c>
      <c r="C1994" s="836" t="s">
        <v>634</v>
      </c>
      <c r="D1994" s="864" t="s">
        <v>635</v>
      </c>
      <c r="E1994" s="836" t="s">
        <v>6444</v>
      </c>
      <c r="F1994" s="864" t="s">
        <v>6445</v>
      </c>
      <c r="G1994" s="836" t="s">
        <v>6926</v>
      </c>
      <c r="H1994" s="836" t="s">
        <v>6927</v>
      </c>
      <c r="I1994" s="850">
        <v>1858.5400390625</v>
      </c>
      <c r="J1994" s="850">
        <v>2</v>
      </c>
      <c r="K1994" s="851">
        <v>3717.080078125</v>
      </c>
    </row>
    <row r="1995" spans="1:11" ht="14.45" customHeight="1" x14ac:dyDescent="0.2">
      <c r="A1995" s="832" t="s">
        <v>604</v>
      </c>
      <c r="B1995" s="833" t="s">
        <v>605</v>
      </c>
      <c r="C1995" s="836" t="s">
        <v>634</v>
      </c>
      <c r="D1995" s="864" t="s">
        <v>635</v>
      </c>
      <c r="E1995" s="836" t="s">
        <v>6444</v>
      </c>
      <c r="F1995" s="864" t="s">
        <v>6445</v>
      </c>
      <c r="G1995" s="836" t="s">
        <v>6928</v>
      </c>
      <c r="H1995" s="836" t="s">
        <v>6929</v>
      </c>
      <c r="I1995" s="850">
        <v>1858.5400390625</v>
      </c>
      <c r="J1995" s="850">
        <v>4</v>
      </c>
      <c r="K1995" s="851">
        <v>7434.16015625</v>
      </c>
    </row>
    <row r="1996" spans="1:11" ht="14.45" customHeight="1" x14ac:dyDescent="0.2">
      <c r="A1996" s="832" t="s">
        <v>604</v>
      </c>
      <c r="B1996" s="833" t="s">
        <v>605</v>
      </c>
      <c r="C1996" s="836" t="s">
        <v>634</v>
      </c>
      <c r="D1996" s="864" t="s">
        <v>635</v>
      </c>
      <c r="E1996" s="836" t="s">
        <v>6444</v>
      </c>
      <c r="F1996" s="864" t="s">
        <v>6445</v>
      </c>
      <c r="G1996" s="836" t="s">
        <v>6930</v>
      </c>
      <c r="H1996" s="836" t="s">
        <v>6931</v>
      </c>
      <c r="I1996" s="850">
        <v>6499.7998046875</v>
      </c>
      <c r="J1996" s="850">
        <v>1</v>
      </c>
      <c r="K1996" s="851">
        <v>6499.7998046875</v>
      </c>
    </row>
    <row r="1997" spans="1:11" ht="14.45" customHeight="1" x14ac:dyDescent="0.2">
      <c r="A1997" s="832" t="s">
        <v>604</v>
      </c>
      <c r="B1997" s="833" t="s">
        <v>605</v>
      </c>
      <c r="C1997" s="836" t="s">
        <v>634</v>
      </c>
      <c r="D1997" s="864" t="s">
        <v>635</v>
      </c>
      <c r="E1997" s="836" t="s">
        <v>6444</v>
      </c>
      <c r="F1997" s="864" t="s">
        <v>6445</v>
      </c>
      <c r="G1997" s="836" t="s">
        <v>6932</v>
      </c>
      <c r="H1997" s="836" t="s">
        <v>6933</v>
      </c>
      <c r="I1997" s="850">
        <v>6499.7998046875</v>
      </c>
      <c r="J1997" s="850">
        <v>1</v>
      </c>
      <c r="K1997" s="851">
        <v>6499.7998046875</v>
      </c>
    </row>
    <row r="1998" spans="1:11" ht="14.45" customHeight="1" x14ac:dyDescent="0.2">
      <c r="A1998" s="832" t="s">
        <v>604</v>
      </c>
      <c r="B1998" s="833" t="s">
        <v>605</v>
      </c>
      <c r="C1998" s="836" t="s">
        <v>634</v>
      </c>
      <c r="D1998" s="864" t="s">
        <v>635</v>
      </c>
      <c r="E1998" s="836" t="s">
        <v>6444</v>
      </c>
      <c r="F1998" s="864" t="s">
        <v>6445</v>
      </c>
      <c r="G1998" s="836" t="s">
        <v>6934</v>
      </c>
      <c r="H1998" s="836" t="s">
        <v>6933</v>
      </c>
      <c r="I1998" s="850">
        <v>6499.7998046875</v>
      </c>
      <c r="J1998" s="850">
        <v>1</v>
      </c>
      <c r="K1998" s="851">
        <v>6499.7998046875</v>
      </c>
    </row>
    <row r="1999" spans="1:11" ht="14.45" customHeight="1" x14ac:dyDescent="0.2">
      <c r="A1999" s="832" t="s">
        <v>604</v>
      </c>
      <c r="B1999" s="833" t="s">
        <v>605</v>
      </c>
      <c r="C1999" s="836" t="s">
        <v>634</v>
      </c>
      <c r="D1999" s="864" t="s">
        <v>635</v>
      </c>
      <c r="E1999" s="836" t="s">
        <v>6444</v>
      </c>
      <c r="F1999" s="864" t="s">
        <v>6445</v>
      </c>
      <c r="G1999" s="836" t="s">
        <v>6935</v>
      </c>
      <c r="H1999" s="836" t="s">
        <v>6936</v>
      </c>
      <c r="I1999" s="850">
        <v>610.5</v>
      </c>
      <c r="J1999" s="850">
        <v>1</v>
      </c>
      <c r="K1999" s="851">
        <v>610.5</v>
      </c>
    </row>
    <row r="2000" spans="1:11" ht="14.45" customHeight="1" x14ac:dyDescent="0.2">
      <c r="A2000" s="832" t="s">
        <v>604</v>
      </c>
      <c r="B2000" s="833" t="s">
        <v>605</v>
      </c>
      <c r="C2000" s="836" t="s">
        <v>634</v>
      </c>
      <c r="D2000" s="864" t="s">
        <v>635</v>
      </c>
      <c r="E2000" s="836" t="s">
        <v>6444</v>
      </c>
      <c r="F2000" s="864" t="s">
        <v>6445</v>
      </c>
      <c r="G2000" s="836" t="s">
        <v>6937</v>
      </c>
      <c r="H2000" s="836" t="s">
        <v>6938</v>
      </c>
      <c r="I2000" s="850">
        <v>610.5</v>
      </c>
      <c r="J2000" s="850">
        <v>1</v>
      </c>
      <c r="K2000" s="851">
        <v>610.5</v>
      </c>
    </row>
    <row r="2001" spans="1:11" ht="14.45" customHeight="1" x14ac:dyDescent="0.2">
      <c r="A2001" s="832" t="s">
        <v>604</v>
      </c>
      <c r="B2001" s="833" t="s">
        <v>605</v>
      </c>
      <c r="C2001" s="836" t="s">
        <v>634</v>
      </c>
      <c r="D2001" s="864" t="s">
        <v>635</v>
      </c>
      <c r="E2001" s="836" t="s">
        <v>6444</v>
      </c>
      <c r="F2001" s="864" t="s">
        <v>6445</v>
      </c>
      <c r="G2001" s="836" t="s">
        <v>6939</v>
      </c>
      <c r="H2001" s="836" t="s">
        <v>6940</v>
      </c>
      <c r="I2001" s="850">
        <v>610.5</v>
      </c>
      <c r="J2001" s="850">
        <v>1</v>
      </c>
      <c r="K2001" s="851">
        <v>610.5</v>
      </c>
    </row>
    <row r="2002" spans="1:11" ht="14.45" customHeight="1" x14ac:dyDescent="0.2">
      <c r="A2002" s="832" t="s">
        <v>604</v>
      </c>
      <c r="B2002" s="833" t="s">
        <v>605</v>
      </c>
      <c r="C2002" s="836" t="s">
        <v>634</v>
      </c>
      <c r="D2002" s="864" t="s">
        <v>635</v>
      </c>
      <c r="E2002" s="836" t="s">
        <v>6444</v>
      </c>
      <c r="F2002" s="864" t="s">
        <v>6445</v>
      </c>
      <c r="G2002" s="836" t="s">
        <v>6941</v>
      </c>
      <c r="H2002" s="836" t="s">
        <v>6942</v>
      </c>
      <c r="I2002" s="850">
        <v>610.5</v>
      </c>
      <c r="J2002" s="850">
        <v>1</v>
      </c>
      <c r="K2002" s="851">
        <v>610.5</v>
      </c>
    </row>
    <row r="2003" spans="1:11" ht="14.45" customHeight="1" x14ac:dyDescent="0.2">
      <c r="A2003" s="832" t="s">
        <v>604</v>
      </c>
      <c r="B2003" s="833" t="s">
        <v>605</v>
      </c>
      <c r="C2003" s="836" t="s">
        <v>634</v>
      </c>
      <c r="D2003" s="864" t="s">
        <v>635</v>
      </c>
      <c r="E2003" s="836" t="s">
        <v>6444</v>
      </c>
      <c r="F2003" s="864" t="s">
        <v>6445</v>
      </c>
      <c r="G2003" s="836" t="s">
        <v>6943</v>
      </c>
      <c r="H2003" s="836" t="s">
        <v>6944</v>
      </c>
      <c r="I2003" s="850">
        <v>610.5</v>
      </c>
      <c r="J2003" s="850">
        <v>1</v>
      </c>
      <c r="K2003" s="851">
        <v>610.5</v>
      </c>
    </row>
    <row r="2004" spans="1:11" ht="14.45" customHeight="1" x14ac:dyDescent="0.2">
      <c r="A2004" s="832" t="s">
        <v>604</v>
      </c>
      <c r="B2004" s="833" t="s">
        <v>605</v>
      </c>
      <c r="C2004" s="836" t="s">
        <v>634</v>
      </c>
      <c r="D2004" s="864" t="s">
        <v>635</v>
      </c>
      <c r="E2004" s="836" t="s">
        <v>6444</v>
      </c>
      <c r="F2004" s="864" t="s">
        <v>6445</v>
      </c>
      <c r="G2004" s="836" t="s">
        <v>6945</v>
      </c>
      <c r="H2004" s="836" t="s">
        <v>6946</v>
      </c>
      <c r="I2004" s="850">
        <v>610.5</v>
      </c>
      <c r="J2004" s="850">
        <v>2</v>
      </c>
      <c r="K2004" s="851">
        <v>1221</v>
      </c>
    </row>
    <row r="2005" spans="1:11" ht="14.45" customHeight="1" x14ac:dyDescent="0.2">
      <c r="A2005" s="832" t="s">
        <v>604</v>
      </c>
      <c r="B2005" s="833" t="s">
        <v>605</v>
      </c>
      <c r="C2005" s="836" t="s">
        <v>634</v>
      </c>
      <c r="D2005" s="864" t="s">
        <v>635</v>
      </c>
      <c r="E2005" s="836" t="s">
        <v>6444</v>
      </c>
      <c r="F2005" s="864" t="s">
        <v>6445</v>
      </c>
      <c r="G2005" s="836" t="s">
        <v>6947</v>
      </c>
      <c r="H2005" s="836" t="s">
        <v>6948</v>
      </c>
      <c r="I2005" s="850">
        <v>610.5</v>
      </c>
      <c r="J2005" s="850">
        <v>2</v>
      </c>
      <c r="K2005" s="851">
        <v>1221</v>
      </c>
    </row>
    <row r="2006" spans="1:11" ht="14.45" customHeight="1" x14ac:dyDescent="0.2">
      <c r="A2006" s="832" t="s">
        <v>604</v>
      </c>
      <c r="B2006" s="833" t="s">
        <v>605</v>
      </c>
      <c r="C2006" s="836" t="s">
        <v>634</v>
      </c>
      <c r="D2006" s="864" t="s">
        <v>635</v>
      </c>
      <c r="E2006" s="836" t="s">
        <v>6444</v>
      </c>
      <c r="F2006" s="864" t="s">
        <v>6445</v>
      </c>
      <c r="G2006" s="836" t="s">
        <v>6949</v>
      </c>
      <c r="H2006" s="836" t="s">
        <v>6950</v>
      </c>
      <c r="I2006" s="850">
        <v>610.5</v>
      </c>
      <c r="J2006" s="850">
        <v>1</v>
      </c>
      <c r="K2006" s="851">
        <v>610.5</v>
      </c>
    </row>
    <row r="2007" spans="1:11" ht="14.45" customHeight="1" x14ac:dyDescent="0.2">
      <c r="A2007" s="832" t="s">
        <v>604</v>
      </c>
      <c r="B2007" s="833" t="s">
        <v>605</v>
      </c>
      <c r="C2007" s="836" t="s">
        <v>634</v>
      </c>
      <c r="D2007" s="864" t="s">
        <v>635</v>
      </c>
      <c r="E2007" s="836" t="s">
        <v>6444</v>
      </c>
      <c r="F2007" s="864" t="s">
        <v>6445</v>
      </c>
      <c r="G2007" s="836" t="s">
        <v>6951</v>
      </c>
      <c r="H2007" s="836" t="s">
        <v>6952</v>
      </c>
      <c r="I2007" s="850">
        <v>610.5</v>
      </c>
      <c r="J2007" s="850">
        <v>1</v>
      </c>
      <c r="K2007" s="851">
        <v>610.5</v>
      </c>
    </row>
    <row r="2008" spans="1:11" ht="14.45" customHeight="1" x14ac:dyDescent="0.2">
      <c r="A2008" s="832" t="s">
        <v>604</v>
      </c>
      <c r="B2008" s="833" t="s">
        <v>605</v>
      </c>
      <c r="C2008" s="836" t="s">
        <v>634</v>
      </c>
      <c r="D2008" s="864" t="s">
        <v>635</v>
      </c>
      <c r="E2008" s="836" t="s">
        <v>6444</v>
      </c>
      <c r="F2008" s="864" t="s">
        <v>6445</v>
      </c>
      <c r="G2008" s="836" t="s">
        <v>6953</v>
      </c>
      <c r="H2008" s="836" t="s">
        <v>6954</v>
      </c>
      <c r="I2008" s="850">
        <v>610.5</v>
      </c>
      <c r="J2008" s="850">
        <v>7</v>
      </c>
      <c r="K2008" s="851">
        <v>4273.5</v>
      </c>
    </row>
    <row r="2009" spans="1:11" ht="14.45" customHeight="1" x14ac:dyDescent="0.2">
      <c r="A2009" s="832" t="s">
        <v>604</v>
      </c>
      <c r="B2009" s="833" t="s">
        <v>605</v>
      </c>
      <c r="C2009" s="836" t="s">
        <v>634</v>
      </c>
      <c r="D2009" s="864" t="s">
        <v>635</v>
      </c>
      <c r="E2009" s="836" t="s">
        <v>6444</v>
      </c>
      <c r="F2009" s="864" t="s">
        <v>6445</v>
      </c>
      <c r="G2009" s="836" t="s">
        <v>6955</v>
      </c>
      <c r="H2009" s="836" t="s">
        <v>6956</v>
      </c>
      <c r="I2009" s="850">
        <v>610.5</v>
      </c>
      <c r="J2009" s="850">
        <v>9</v>
      </c>
      <c r="K2009" s="851">
        <v>5494.5</v>
      </c>
    </row>
    <row r="2010" spans="1:11" ht="14.45" customHeight="1" x14ac:dyDescent="0.2">
      <c r="A2010" s="832" t="s">
        <v>604</v>
      </c>
      <c r="B2010" s="833" t="s">
        <v>605</v>
      </c>
      <c r="C2010" s="836" t="s">
        <v>634</v>
      </c>
      <c r="D2010" s="864" t="s">
        <v>635</v>
      </c>
      <c r="E2010" s="836" t="s">
        <v>6444</v>
      </c>
      <c r="F2010" s="864" t="s">
        <v>6445</v>
      </c>
      <c r="G2010" s="836" t="s">
        <v>6957</v>
      </c>
      <c r="H2010" s="836" t="s">
        <v>6958</v>
      </c>
      <c r="I2010" s="850">
        <v>610.5</v>
      </c>
      <c r="J2010" s="850">
        <v>5</v>
      </c>
      <c r="K2010" s="851">
        <v>3052.5</v>
      </c>
    </row>
    <row r="2011" spans="1:11" ht="14.45" customHeight="1" x14ac:dyDescent="0.2">
      <c r="A2011" s="832" t="s">
        <v>604</v>
      </c>
      <c r="B2011" s="833" t="s">
        <v>605</v>
      </c>
      <c r="C2011" s="836" t="s">
        <v>634</v>
      </c>
      <c r="D2011" s="864" t="s">
        <v>635</v>
      </c>
      <c r="E2011" s="836" t="s">
        <v>6444</v>
      </c>
      <c r="F2011" s="864" t="s">
        <v>6445</v>
      </c>
      <c r="G2011" s="836" t="s">
        <v>6959</v>
      </c>
      <c r="H2011" s="836" t="s">
        <v>6960</v>
      </c>
      <c r="I2011" s="850">
        <v>610.5</v>
      </c>
      <c r="J2011" s="850">
        <v>9</v>
      </c>
      <c r="K2011" s="851">
        <v>5494.5</v>
      </c>
    </row>
    <row r="2012" spans="1:11" ht="14.45" customHeight="1" x14ac:dyDescent="0.2">
      <c r="A2012" s="832" t="s">
        <v>604</v>
      </c>
      <c r="B2012" s="833" t="s">
        <v>605</v>
      </c>
      <c r="C2012" s="836" t="s">
        <v>634</v>
      </c>
      <c r="D2012" s="864" t="s">
        <v>635</v>
      </c>
      <c r="E2012" s="836" t="s">
        <v>6444</v>
      </c>
      <c r="F2012" s="864" t="s">
        <v>6445</v>
      </c>
      <c r="G2012" s="836" t="s">
        <v>6961</v>
      </c>
      <c r="H2012" s="836" t="s">
        <v>6962</v>
      </c>
      <c r="I2012" s="850">
        <v>610.5</v>
      </c>
      <c r="J2012" s="850">
        <v>6</v>
      </c>
      <c r="K2012" s="851">
        <v>3663</v>
      </c>
    </row>
    <row r="2013" spans="1:11" ht="14.45" customHeight="1" x14ac:dyDescent="0.2">
      <c r="A2013" s="832" t="s">
        <v>604</v>
      </c>
      <c r="B2013" s="833" t="s">
        <v>605</v>
      </c>
      <c r="C2013" s="836" t="s">
        <v>634</v>
      </c>
      <c r="D2013" s="864" t="s">
        <v>635</v>
      </c>
      <c r="E2013" s="836" t="s">
        <v>6444</v>
      </c>
      <c r="F2013" s="864" t="s">
        <v>6445</v>
      </c>
      <c r="G2013" s="836" t="s">
        <v>6963</v>
      </c>
      <c r="H2013" s="836" t="s">
        <v>6964</v>
      </c>
      <c r="I2013" s="850">
        <v>610.5</v>
      </c>
      <c r="J2013" s="850">
        <v>3</v>
      </c>
      <c r="K2013" s="851">
        <v>1831.5</v>
      </c>
    </row>
    <row r="2014" spans="1:11" ht="14.45" customHeight="1" x14ac:dyDescent="0.2">
      <c r="A2014" s="832" t="s">
        <v>604</v>
      </c>
      <c r="B2014" s="833" t="s">
        <v>605</v>
      </c>
      <c r="C2014" s="836" t="s">
        <v>634</v>
      </c>
      <c r="D2014" s="864" t="s">
        <v>635</v>
      </c>
      <c r="E2014" s="836" t="s">
        <v>6444</v>
      </c>
      <c r="F2014" s="864" t="s">
        <v>6445</v>
      </c>
      <c r="G2014" s="836" t="s">
        <v>6965</v>
      </c>
      <c r="H2014" s="836" t="s">
        <v>6966</v>
      </c>
      <c r="I2014" s="850">
        <v>610.5</v>
      </c>
      <c r="J2014" s="850">
        <v>1</v>
      </c>
      <c r="K2014" s="851">
        <v>610.5</v>
      </c>
    </row>
    <row r="2015" spans="1:11" ht="14.45" customHeight="1" x14ac:dyDescent="0.2">
      <c r="A2015" s="832" t="s">
        <v>604</v>
      </c>
      <c r="B2015" s="833" t="s">
        <v>605</v>
      </c>
      <c r="C2015" s="836" t="s">
        <v>634</v>
      </c>
      <c r="D2015" s="864" t="s">
        <v>635</v>
      </c>
      <c r="E2015" s="836" t="s">
        <v>6444</v>
      </c>
      <c r="F2015" s="864" t="s">
        <v>6445</v>
      </c>
      <c r="G2015" s="836" t="s">
        <v>6967</v>
      </c>
      <c r="H2015" s="836" t="s">
        <v>6968</v>
      </c>
      <c r="I2015" s="850">
        <v>610.5</v>
      </c>
      <c r="J2015" s="850">
        <v>1</v>
      </c>
      <c r="K2015" s="851">
        <v>610.5</v>
      </c>
    </row>
    <row r="2016" spans="1:11" ht="14.45" customHeight="1" x14ac:dyDescent="0.2">
      <c r="A2016" s="832" t="s">
        <v>604</v>
      </c>
      <c r="B2016" s="833" t="s">
        <v>605</v>
      </c>
      <c r="C2016" s="836" t="s">
        <v>634</v>
      </c>
      <c r="D2016" s="864" t="s">
        <v>635</v>
      </c>
      <c r="E2016" s="836" t="s">
        <v>6444</v>
      </c>
      <c r="F2016" s="864" t="s">
        <v>6445</v>
      </c>
      <c r="G2016" s="836" t="s">
        <v>6969</v>
      </c>
      <c r="H2016" s="836" t="s">
        <v>6970</v>
      </c>
      <c r="I2016" s="850">
        <v>610.5</v>
      </c>
      <c r="J2016" s="850">
        <v>1</v>
      </c>
      <c r="K2016" s="851">
        <v>610.5</v>
      </c>
    </row>
    <row r="2017" spans="1:11" ht="14.45" customHeight="1" x14ac:dyDescent="0.2">
      <c r="A2017" s="832" t="s">
        <v>604</v>
      </c>
      <c r="B2017" s="833" t="s">
        <v>605</v>
      </c>
      <c r="C2017" s="836" t="s">
        <v>634</v>
      </c>
      <c r="D2017" s="864" t="s">
        <v>635</v>
      </c>
      <c r="E2017" s="836" t="s">
        <v>6444</v>
      </c>
      <c r="F2017" s="864" t="s">
        <v>6445</v>
      </c>
      <c r="G2017" s="836" t="s">
        <v>6971</v>
      </c>
      <c r="H2017" s="836" t="s">
        <v>6972</v>
      </c>
      <c r="I2017" s="850">
        <v>610.5</v>
      </c>
      <c r="J2017" s="850">
        <v>1</v>
      </c>
      <c r="K2017" s="851">
        <v>610.5</v>
      </c>
    </row>
    <row r="2018" spans="1:11" ht="14.45" customHeight="1" x14ac:dyDescent="0.2">
      <c r="A2018" s="832" t="s">
        <v>604</v>
      </c>
      <c r="B2018" s="833" t="s">
        <v>605</v>
      </c>
      <c r="C2018" s="836" t="s">
        <v>634</v>
      </c>
      <c r="D2018" s="864" t="s">
        <v>635</v>
      </c>
      <c r="E2018" s="836" t="s">
        <v>6444</v>
      </c>
      <c r="F2018" s="864" t="s">
        <v>6445</v>
      </c>
      <c r="G2018" s="836" t="s">
        <v>6973</v>
      </c>
      <c r="H2018" s="836" t="s">
        <v>6974</v>
      </c>
      <c r="I2018" s="850">
        <v>610.5</v>
      </c>
      <c r="J2018" s="850">
        <v>2</v>
      </c>
      <c r="K2018" s="851">
        <v>1221</v>
      </c>
    </row>
    <row r="2019" spans="1:11" ht="14.45" customHeight="1" x14ac:dyDescent="0.2">
      <c r="A2019" s="832" t="s">
        <v>604</v>
      </c>
      <c r="B2019" s="833" t="s">
        <v>605</v>
      </c>
      <c r="C2019" s="836" t="s">
        <v>634</v>
      </c>
      <c r="D2019" s="864" t="s">
        <v>635</v>
      </c>
      <c r="E2019" s="836" t="s">
        <v>6444</v>
      </c>
      <c r="F2019" s="864" t="s">
        <v>6445</v>
      </c>
      <c r="G2019" s="836" t="s">
        <v>6975</v>
      </c>
      <c r="H2019" s="836" t="s">
        <v>6976</v>
      </c>
      <c r="I2019" s="850">
        <v>610.5</v>
      </c>
      <c r="J2019" s="850">
        <v>1</v>
      </c>
      <c r="K2019" s="851">
        <v>610.5</v>
      </c>
    </row>
    <row r="2020" spans="1:11" ht="14.45" customHeight="1" x14ac:dyDescent="0.2">
      <c r="A2020" s="832" t="s">
        <v>604</v>
      </c>
      <c r="B2020" s="833" t="s">
        <v>605</v>
      </c>
      <c r="C2020" s="836" t="s">
        <v>634</v>
      </c>
      <c r="D2020" s="864" t="s">
        <v>635</v>
      </c>
      <c r="E2020" s="836" t="s">
        <v>6444</v>
      </c>
      <c r="F2020" s="864" t="s">
        <v>6445</v>
      </c>
      <c r="G2020" s="836" t="s">
        <v>6977</v>
      </c>
      <c r="H2020" s="836" t="s">
        <v>6978</v>
      </c>
      <c r="I2020" s="850">
        <v>610.5</v>
      </c>
      <c r="J2020" s="850">
        <v>3</v>
      </c>
      <c r="K2020" s="851">
        <v>1831.5</v>
      </c>
    </row>
    <row r="2021" spans="1:11" ht="14.45" customHeight="1" x14ac:dyDescent="0.2">
      <c r="A2021" s="832" t="s">
        <v>604</v>
      </c>
      <c r="B2021" s="833" t="s">
        <v>605</v>
      </c>
      <c r="C2021" s="836" t="s">
        <v>634</v>
      </c>
      <c r="D2021" s="864" t="s">
        <v>635</v>
      </c>
      <c r="E2021" s="836" t="s">
        <v>6444</v>
      </c>
      <c r="F2021" s="864" t="s">
        <v>6445</v>
      </c>
      <c r="G2021" s="836" t="s">
        <v>6979</v>
      </c>
      <c r="H2021" s="836" t="s">
        <v>6980</v>
      </c>
      <c r="I2021" s="850">
        <v>610.5</v>
      </c>
      <c r="J2021" s="850">
        <v>1</v>
      </c>
      <c r="K2021" s="851">
        <v>610.5</v>
      </c>
    </row>
    <row r="2022" spans="1:11" ht="14.45" customHeight="1" x14ac:dyDescent="0.2">
      <c r="A2022" s="832" t="s">
        <v>604</v>
      </c>
      <c r="B2022" s="833" t="s">
        <v>605</v>
      </c>
      <c r="C2022" s="836" t="s">
        <v>634</v>
      </c>
      <c r="D2022" s="864" t="s">
        <v>635</v>
      </c>
      <c r="E2022" s="836" t="s">
        <v>6444</v>
      </c>
      <c r="F2022" s="864" t="s">
        <v>6445</v>
      </c>
      <c r="G2022" s="836" t="s">
        <v>6981</v>
      </c>
      <c r="H2022" s="836" t="s">
        <v>6982</v>
      </c>
      <c r="I2022" s="850">
        <v>1482.510009765625</v>
      </c>
      <c r="J2022" s="850">
        <v>1</v>
      </c>
      <c r="K2022" s="851">
        <v>1482.510009765625</v>
      </c>
    </row>
    <row r="2023" spans="1:11" ht="14.45" customHeight="1" x14ac:dyDescent="0.2">
      <c r="A2023" s="832" t="s">
        <v>604</v>
      </c>
      <c r="B2023" s="833" t="s">
        <v>605</v>
      </c>
      <c r="C2023" s="836" t="s">
        <v>634</v>
      </c>
      <c r="D2023" s="864" t="s">
        <v>635</v>
      </c>
      <c r="E2023" s="836" t="s">
        <v>6444</v>
      </c>
      <c r="F2023" s="864" t="s">
        <v>6445</v>
      </c>
      <c r="G2023" s="836" t="s">
        <v>6983</v>
      </c>
      <c r="H2023" s="836" t="s">
        <v>6984</v>
      </c>
      <c r="I2023" s="850">
        <v>1482.510009765625</v>
      </c>
      <c r="J2023" s="850">
        <v>1</v>
      </c>
      <c r="K2023" s="851">
        <v>1482.510009765625</v>
      </c>
    </row>
    <row r="2024" spans="1:11" ht="14.45" customHeight="1" x14ac:dyDescent="0.2">
      <c r="A2024" s="832" t="s">
        <v>604</v>
      </c>
      <c r="B2024" s="833" t="s">
        <v>605</v>
      </c>
      <c r="C2024" s="836" t="s">
        <v>634</v>
      </c>
      <c r="D2024" s="864" t="s">
        <v>635</v>
      </c>
      <c r="E2024" s="836" t="s">
        <v>6444</v>
      </c>
      <c r="F2024" s="864" t="s">
        <v>6445</v>
      </c>
      <c r="G2024" s="836" t="s">
        <v>6985</v>
      </c>
      <c r="H2024" s="836" t="s">
        <v>6986</v>
      </c>
      <c r="I2024" s="850">
        <v>1738.8699951171875</v>
      </c>
      <c r="J2024" s="850">
        <v>5</v>
      </c>
      <c r="K2024" s="851">
        <v>8694.3499755859375</v>
      </c>
    </row>
    <row r="2025" spans="1:11" ht="14.45" customHeight="1" x14ac:dyDescent="0.2">
      <c r="A2025" s="832" t="s">
        <v>604</v>
      </c>
      <c r="B2025" s="833" t="s">
        <v>605</v>
      </c>
      <c r="C2025" s="836" t="s">
        <v>634</v>
      </c>
      <c r="D2025" s="864" t="s">
        <v>635</v>
      </c>
      <c r="E2025" s="836" t="s">
        <v>6444</v>
      </c>
      <c r="F2025" s="864" t="s">
        <v>6445</v>
      </c>
      <c r="G2025" s="836" t="s">
        <v>6987</v>
      </c>
      <c r="H2025" s="836" t="s">
        <v>6988</v>
      </c>
      <c r="I2025" s="850">
        <v>1482.510009765625</v>
      </c>
      <c r="J2025" s="850">
        <v>1</v>
      </c>
      <c r="K2025" s="851">
        <v>1482.510009765625</v>
      </c>
    </row>
    <row r="2026" spans="1:11" ht="14.45" customHeight="1" x14ac:dyDescent="0.2">
      <c r="A2026" s="832" t="s">
        <v>604</v>
      </c>
      <c r="B2026" s="833" t="s">
        <v>605</v>
      </c>
      <c r="C2026" s="836" t="s">
        <v>634</v>
      </c>
      <c r="D2026" s="864" t="s">
        <v>635</v>
      </c>
      <c r="E2026" s="836" t="s">
        <v>6444</v>
      </c>
      <c r="F2026" s="864" t="s">
        <v>6445</v>
      </c>
      <c r="G2026" s="836" t="s">
        <v>6989</v>
      </c>
      <c r="H2026" s="836" t="s">
        <v>6990</v>
      </c>
      <c r="I2026" s="850">
        <v>1612.1600341796875</v>
      </c>
      <c r="J2026" s="850">
        <v>5</v>
      </c>
      <c r="K2026" s="851">
        <v>8060.8001708984375</v>
      </c>
    </row>
    <row r="2027" spans="1:11" ht="14.45" customHeight="1" x14ac:dyDescent="0.2">
      <c r="A2027" s="832" t="s">
        <v>604</v>
      </c>
      <c r="B2027" s="833" t="s">
        <v>605</v>
      </c>
      <c r="C2027" s="836" t="s">
        <v>634</v>
      </c>
      <c r="D2027" s="864" t="s">
        <v>635</v>
      </c>
      <c r="E2027" s="836" t="s">
        <v>6444</v>
      </c>
      <c r="F2027" s="864" t="s">
        <v>6445</v>
      </c>
      <c r="G2027" s="836" t="s">
        <v>6991</v>
      </c>
      <c r="H2027" s="836" t="s">
        <v>6992</v>
      </c>
      <c r="I2027" s="850">
        <v>1612.1600341796875</v>
      </c>
      <c r="J2027" s="850">
        <v>2</v>
      </c>
      <c r="K2027" s="851">
        <v>3224.320068359375</v>
      </c>
    </row>
    <row r="2028" spans="1:11" ht="14.45" customHeight="1" x14ac:dyDescent="0.2">
      <c r="A2028" s="832" t="s">
        <v>604</v>
      </c>
      <c r="B2028" s="833" t="s">
        <v>605</v>
      </c>
      <c r="C2028" s="836" t="s">
        <v>634</v>
      </c>
      <c r="D2028" s="864" t="s">
        <v>635</v>
      </c>
      <c r="E2028" s="836" t="s">
        <v>6444</v>
      </c>
      <c r="F2028" s="864" t="s">
        <v>6445</v>
      </c>
      <c r="G2028" s="836" t="s">
        <v>6993</v>
      </c>
      <c r="H2028" s="836" t="s">
        <v>6994</v>
      </c>
      <c r="I2028" s="850">
        <v>1738.8699951171875</v>
      </c>
      <c r="J2028" s="850">
        <v>3</v>
      </c>
      <c r="K2028" s="851">
        <v>5216.6099853515625</v>
      </c>
    </row>
    <row r="2029" spans="1:11" ht="14.45" customHeight="1" x14ac:dyDescent="0.2">
      <c r="A2029" s="832" t="s">
        <v>604</v>
      </c>
      <c r="B2029" s="833" t="s">
        <v>605</v>
      </c>
      <c r="C2029" s="836" t="s">
        <v>634</v>
      </c>
      <c r="D2029" s="864" t="s">
        <v>635</v>
      </c>
      <c r="E2029" s="836" t="s">
        <v>6444</v>
      </c>
      <c r="F2029" s="864" t="s">
        <v>6445</v>
      </c>
      <c r="G2029" s="836" t="s">
        <v>6995</v>
      </c>
      <c r="H2029" s="836" t="s">
        <v>6996</v>
      </c>
      <c r="I2029" s="850">
        <v>1738.8699951171875</v>
      </c>
      <c r="J2029" s="850">
        <v>2</v>
      </c>
      <c r="K2029" s="851">
        <v>3477.739990234375</v>
      </c>
    </row>
    <row r="2030" spans="1:11" ht="14.45" customHeight="1" x14ac:dyDescent="0.2">
      <c r="A2030" s="832" t="s">
        <v>604</v>
      </c>
      <c r="B2030" s="833" t="s">
        <v>605</v>
      </c>
      <c r="C2030" s="836" t="s">
        <v>634</v>
      </c>
      <c r="D2030" s="864" t="s">
        <v>635</v>
      </c>
      <c r="E2030" s="836" t="s">
        <v>6444</v>
      </c>
      <c r="F2030" s="864" t="s">
        <v>6445</v>
      </c>
      <c r="G2030" s="836" t="s">
        <v>6997</v>
      </c>
      <c r="H2030" s="836" t="s">
        <v>6998</v>
      </c>
      <c r="I2030" s="850">
        <v>1738.8699951171875</v>
      </c>
      <c r="J2030" s="850">
        <v>12</v>
      </c>
      <c r="K2030" s="851">
        <v>20866.43994140625</v>
      </c>
    </row>
    <row r="2031" spans="1:11" ht="14.45" customHeight="1" x14ac:dyDescent="0.2">
      <c r="A2031" s="832" t="s">
        <v>604</v>
      </c>
      <c r="B2031" s="833" t="s">
        <v>605</v>
      </c>
      <c r="C2031" s="836" t="s">
        <v>634</v>
      </c>
      <c r="D2031" s="864" t="s">
        <v>635</v>
      </c>
      <c r="E2031" s="836" t="s">
        <v>6444</v>
      </c>
      <c r="F2031" s="864" t="s">
        <v>6445</v>
      </c>
      <c r="G2031" s="836" t="s">
        <v>6999</v>
      </c>
      <c r="H2031" s="836" t="s">
        <v>7000</v>
      </c>
      <c r="I2031" s="850">
        <v>1587.135030110677</v>
      </c>
      <c r="J2031" s="850">
        <v>6</v>
      </c>
      <c r="K2031" s="851">
        <v>11427.360239258036</v>
      </c>
    </row>
    <row r="2032" spans="1:11" ht="14.45" customHeight="1" x14ac:dyDescent="0.2">
      <c r="A2032" s="832" t="s">
        <v>604</v>
      </c>
      <c r="B2032" s="833" t="s">
        <v>605</v>
      </c>
      <c r="C2032" s="836" t="s">
        <v>634</v>
      </c>
      <c r="D2032" s="864" t="s">
        <v>635</v>
      </c>
      <c r="E2032" s="836" t="s">
        <v>6444</v>
      </c>
      <c r="F2032" s="864" t="s">
        <v>6445</v>
      </c>
      <c r="G2032" s="836" t="s">
        <v>7001</v>
      </c>
      <c r="H2032" s="836" t="s">
        <v>7002</v>
      </c>
      <c r="I2032" s="850">
        <v>1904.5633544921875</v>
      </c>
      <c r="J2032" s="850">
        <v>5</v>
      </c>
      <c r="K2032" s="851">
        <v>9522.8101806640625</v>
      </c>
    </row>
    <row r="2033" spans="1:11" ht="14.45" customHeight="1" x14ac:dyDescent="0.2">
      <c r="A2033" s="832" t="s">
        <v>604</v>
      </c>
      <c r="B2033" s="833" t="s">
        <v>605</v>
      </c>
      <c r="C2033" s="836" t="s">
        <v>634</v>
      </c>
      <c r="D2033" s="864" t="s">
        <v>635</v>
      </c>
      <c r="E2033" s="836" t="s">
        <v>6444</v>
      </c>
      <c r="F2033" s="864" t="s">
        <v>6445</v>
      </c>
      <c r="G2033" s="836" t="s">
        <v>7003</v>
      </c>
      <c r="H2033" s="836" t="s">
        <v>7004</v>
      </c>
      <c r="I2033" s="850">
        <v>1904.56005859375</v>
      </c>
      <c r="J2033" s="850">
        <v>5</v>
      </c>
      <c r="K2033" s="851">
        <v>9522.80029296875</v>
      </c>
    </row>
    <row r="2034" spans="1:11" ht="14.45" customHeight="1" x14ac:dyDescent="0.2">
      <c r="A2034" s="832" t="s">
        <v>604</v>
      </c>
      <c r="B2034" s="833" t="s">
        <v>605</v>
      </c>
      <c r="C2034" s="836" t="s">
        <v>634</v>
      </c>
      <c r="D2034" s="864" t="s">
        <v>635</v>
      </c>
      <c r="E2034" s="836" t="s">
        <v>6444</v>
      </c>
      <c r="F2034" s="864" t="s">
        <v>6445</v>
      </c>
      <c r="G2034" s="836" t="s">
        <v>7005</v>
      </c>
      <c r="H2034" s="836" t="s">
        <v>7006</v>
      </c>
      <c r="I2034" s="850">
        <v>1612.1600341796875</v>
      </c>
      <c r="J2034" s="850">
        <v>9</v>
      </c>
      <c r="K2034" s="851">
        <v>14509.430297851563</v>
      </c>
    </row>
    <row r="2035" spans="1:11" ht="14.45" customHeight="1" x14ac:dyDescent="0.2">
      <c r="A2035" s="832" t="s">
        <v>604</v>
      </c>
      <c r="B2035" s="833" t="s">
        <v>605</v>
      </c>
      <c r="C2035" s="836" t="s">
        <v>634</v>
      </c>
      <c r="D2035" s="864" t="s">
        <v>635</v>
      </c>
      <c r="E2035" s="836" t="s">
        <v>6444</v>
      </c>
      <c r="F2035" s="864" t="s">
        <v>6445</v>
      </c>
      <c r="G2035" s="836" t="s">
        <v>7007</v>
      </c>
      <c r="H2035" s="836" t="s">
        <v>7008</v>
      </c>
      <c r="I2035" s="850">
        <v>1904.5625305175781</v>
      </c>
      <c r="J2035" s="850">
        <v>7</v>
      </c>
      <c r="K2035" s="851">
        <v>13331.930297851563</v>
      </c>
    </row>
    <row r="2036" spans="1:11" ht="14.45" customHeight="1" x14ac:dyDescent="0.2">
      <c r="A2036" s="832" t="s">
        <v>604</v>
      </c>
      <c r="B2036" s="833" t="s">
        <v>605</v>
      </c>
      <c r="C2036" s="836" t="s">
        <v>634</v>
      </c>
      <c r="D2036" s="864" t="s">
        <v>635</v>
      </c>
      <c r="E2036" s="836" t="s">
        <v>6444</v>
      </c>
      <c r="F2036" s="864" t="s">
        <v>6445</v>
      </c>
      <c r="G2036" s="836" t="s">
        <v>7009</v>
      </c>
      <c r="H2036" s="836" t="s">
        <v>7010</v>
      </c>
      <c r="I2036" s="850">
        <v>1904.5650024414063</v>
      </c>
      <c r="J2036" s="850">
        <v>2</v>
      </c>
      <c r="K2036" s="851">
        <v>3809.1300048828125</v>
      </c>
    </row>
    <row r="2037" spans="1:11" ht="14.45" customHeight="1" x14ac:dyDescent="0.2">
      <c r="A2037" s="832" t="s">
        <v>604</v>
      </c>
      <c r="B2037" s="833" t="s">
        <v>605</v>
      </c>
      <c r="C2037" s="836" t="s">
        <v>634</v>
      </c>
      <c r="D2037" s="864" t="s">
        <v>635</v>
      </c>
      <c r="E2037" s="836" t="s">
        <v>6444</v>
      </c>
      <c r="F2037" s="864" t="s">
        <v>6445</v>
      </c>
      <c r="G2037" s="836" t="s">
        <v>7011</v>
      </c>
      <c r="H2037" s="836" t="s">
        <v>7012</v>
      </c>
      <c r="I2037" s="850">
        <v>1907.0999755859375</v>
      </c>
      <c r="J2037" s="850">
        <v>2</v>
      </c>
      <c r="K2037" s="851">
        <v>3814.199951171875</v>
      </c>
    </row>
    <row r="2038" spans="1:11" ht="14.45" customHeight="1" x14ac:dyDescent="0.2">
      <c r="A2038" s="832" t="s">
        <v>604</v>
      </c>
      <c r="B2038" s="833" t="s">
        <v>605</v>
      </c>
      <c r="C2038" s="836" t="s">
        <v>634</v>
      </c>
      <c r="D2038" s="864" t="s">
        <v>635</v>
      </c>
      <c r="E2038" s="836" t="s">
        <v>6444</v>
      </c>
      <c r="F2038" s="864" t="s">
        <v>6445</v>
      </c>
      <c r="G2038" s="836" t="s">
        <v>7013</v>
      </c>
      <c r="H2038" s="836" t="s">
        <v>7014</v>
      </c>
      <c r="I2038" s="850">
        <v>2087.25</v>
      </c>
      <c r="J2038" s="850">
        <v>1</v>
      </c>
      <c r="K2038" s="851">
        <v>2087.25</v>
      </c>
    </row>
    <row r="2039" spans="1:11" ht="14.45" customHeight="1" x14ac:dyDescent="0.2">
      <c r="A2039" s="832" t="s">
        <v>604</v>
      </c>
      <c r="B2039" s="833" t="s">
        <v>605</v>
      </c>
      <c r="C2039" s="836" t="s">
        <v>634</v>
      </c>
      <c r="D2039" s="864" t="s">
        <v>635</v>
      </c>
      <c r="E2039" s="836" t="s">
        <v>6444</v>
      </c>
      <c r="F2039" s="864" t="s">
        <v>6445</v>
      </c>
      <c r="G2039" s="836" t="s">
        <v>7015</v>
      </c>
      <c r="H2039" s="836" t="s">
        <v>7016</v>
      </c>
      <c r="I2039" s="850">
        <v>2087.25</v>
      </c>
      <c r="J2039" s="850">
        <v>1</v>
      </c>
      <c r="K2039" s="851">
        <v>2087.25</v>
      </c>
    </row>
    <row r="2040" spans="1:11" ht="14.45" customHeight="1" x14ac:dyDescent="0.2">
      <c r="A2040" s="832" t="s">
        <v>604</v>
      </c>
      <c r="B2040" s="833" t="s">
        <v>605</v>
      </c>
      <c r="C2040" s="836" t="s">
        <v>634</v>
      </c>
      <c r="D2040" s="864" t="s">
        <v>635</v>
      </c>
      <c r="E2040" s="836" t="s">
        <v>6444</v>
      </c>
      <c r="F2040" s="864" t="s">
        <v>6445</v>
      </c>
      <c r="G2040" s="836" t="s">
        <v>7017</v>
      </c>
      <c r="H2040" s="836" t="s">
        <v>7018</v>
      </c>
      <c r="I2040" s="850">
        <v>2028.4859863281249</v>
      </c>
      <c r="J2040" s="850">
        <v>5</v>
      </c>
      <c r="K2040" s="851">
        <v>17609.9501953125</v>
      </c>
    </row>
    <row r="2041" spans="1:11" ht="14.45" customHeight="1" x14ac:dyDescent="0.2">
      <c r="A2041" s="832" t="s">
        <v>604</v>
      </c>
      <c r="B2041" s="833" t="s">
        <v>605</v>
      </c>
      <c r="C2041" s="836" t="s">
        <v>634</v>
      </c>
      <c r="D2041" s="864" t="s">
        <v>635</v>
      </c>
      <c r="E2041" s="836" t="s">
        <v>6444</v>
      </c>
      <c r="F2041" s="864" t="s">
        <v>6445</v>
      </c>
      <c r="G2041" s="836" t="s">
        <v>7019</v>
      </c>
      <c r="H2041" s="836" t="s">
        <v>7020</v>
      </c>
      <c r="I2041" s="850">
        <v>2087.25</v>
      </c>
      <c r="J2041" s="850">
        <v>2</v>
      </c>
      <c r="K2041" s="851">
        <v>4174.5</v>
      </c>
    </row>
    <row r="2042" spans="1:11" ht="14.45" customHeight="1" x14ac:dyDescent="0.2">
      <c r="A2042" s="832" t="s">
        <v>604</v>
      </c>
      <c r="B2042" s="833" t="s">
        <v>605</v>
      </c>
      <c r="C2042" s="836" t="s">
        <v>634</v>
      </c>
      <c r="D2042" s="864" t="s">
        <v>635</v>
      </c>
      <c r="E2042" s="836" t="s">
        <v>6444</v>
      </c>
      <c r="F2042" s="864" t="s">
        <v>6445</v>
      </c>
      <c r="G2042" s="836" t="s">
        <v>7021</v>
      </c>
      <c r="H2042" s="836" t="s">
        <v>7022</v>
      </c>
      <c r="I2042" s="850">
        <v>2087.25</v>
      </c>
      <c r="J2042" s="850">
        <v>1</v>
      </c>
      <c r="K2042" s="851">
        <v>2087.25</v>
      </c>
    </row>
    <row r="2043" spans="1:11" ht="14.45" customHeight="1" x14ac:dyDescent="0.2">
      <c r="A2043" s="832" t="s">
        <v>604</v>
      </c>
      <c r="B2043" s="833" t="s">
        <v>605</v>
      </c>
      <c r="C2043" s="836" t="s">
        <v>634</v>
      </c>
      <c r="D2043" s="864" t="s">
        <v>635</v>
      </c>
      <c r="E2043" s="836" t="s">
        <v>6444</v>
      </c>
      <c r="F2043" s="864" t="s">
        <v>6445</v>
      </c>
      <c r="G2043" s="836" t="s">
        <v>7023</v>
      </c>
      <c r="H2043" s="836" t="s">
        <v>7024</v>
      </c>
      <c r="I2043" s="850">
        <v>2087.25</v>
      </c>
      <c r="J2043" s="850">
        <v>1</v>
      </c>
      <c r="K2043" s="851">
        <v>2087.25</v>
      </c>
    </row>
    <row r="2044" spans="1:11" ht="14.45" customHeight="1" x14ac:dyDescent="0.2">
      <c r="A2044" s="832" t="s">
        <v>604</v>
      </c>
      <c r="B2044" s="833" t="s">
        <v>605</v>
      </c>
      <c r="C2044" s="836" t="s">
        <v>634</v>
      </c>
      <c r="D2044" s="864" t="s">
        <v>635</v>
      </c>
      <c r="E2044" s="836" t="s">
        <v>6444</v>
      </c>
      <c r="F2044" s="864" t="s">
        <v>6445</v>
      </c>
      <c r="G2044" s="836" t="s">
        <v>7025</v>
      </c>
      <c r="H2044" s="836" t="s">
        <v>7026</v>
      </c>
      <c r="I2044" s="850">
        <v>2013.7949829101563</v>
      </c>
      <c r="J2044" s="850">
        <v>4</v>
      </c>
      <c r="K2044" s="851">
        <v>15522.7001953125</v>
      </c>
    </row>
    <row r="2045" spans="1:11" ht="14.45" customHeight="1" x14ac:dyDescent="0.2">
      <c r="A2045" s="832" t="s">
        <v>604</v>
      </c>
      <c r="B2045" s="833" t="s">
        <v>605</v>
      </c>
      <c r="C2045" s="836" t="s">
        <v>634</v>
      </c>
      <c r="D2045" s="864" t="s">
        <v>635</v>
      </c>
      <c r="E2045" s="836" t="s">
        <v>6444</v>
      </c>
      <c r="F2045" s="864" t="s">
        <v>6445</v>
      </c>
      <c r="G2045" s="836" t="s">
        <v>7027</v>
      </c>
      <c r="H2045" s="836" t="s">
        <v>7028</v>
      </c>
      <c r="I2045" s="850">
        <v>2087.25</v>
      </c>
      <c r="J2045" s="850">
        <v>1</v>
      </c>
      <c r="K2045" s="851">
        <v>2087.25</v>
      </c>
    </row>
    <row r="2046" spans="1:11" ht="14.45" customHeight="1" x14ac:dyDescent="0.2">
      <c r="A2046" s="832" t="s">
        <v>604</v>
      </c>
      <c r="B2046" s="833" t="s">
        <v>605</v>
      </c>
      <c r="C2046" s="836" t="s">
        <v>634</v>
      </c>
      <c r="D2046" s="864" t="s">
        <v>635</v>
      </c>
      <c r="E2046" s="836" t="s">
        <v>6444</v>
      </c>
      <c r="F2046" s="864" t="s">
        <v>6445</v>
      </c>
      <c r="G2046" s="836" t="s">
        <v>7029</v>
      </c>
      <c r="H2046" s="836" t="s">
        <v>7030</v>
      </c>
      <c r="I2046" s="850">
        <v>536.08502197265625</v>
      </c>
      <c r="J2046" s="850">
        <v>3</v>
      </c>
      <c r="K2046" s="851">
        <v>1608.2500610351563</v>
      </c>
    </row>
    <row r="2047" spans="1:11" ht="14.45" customHeight="1" x14ac:dyDescent="0.2">
      <c r="A2047" s="832" t="s">
        <v>604</v>
      </c>
      <c r="B2047" s="833" t="s">
        <v>605</v>
      </c>
      <c r="C2047" s="836" t="s">
        <v>634</v>
      </c>
      <c r="D2047" s="864" t="s">
        <v>635</v>
      </c>
      <c r="E2047" s="836" t="s">
        <v>6444</v>
      </c>
      <c r="F2047" s="864" t="s">
        <v>6445</v>
      </c>
      <c r="G2047" s="836" t="s">
        <v>7031</v>
      </c>
      <c r="H2047" s="836" t="s">
        <v>7032</v>
      </c>
      <c r="I2047" s="850">
        <v>536.09002685546875</v>
      </c>
      <c r="J2047" s="850">
        <v>2</v>
      </c>
      <c r="K2047" s="851">
        <v>1072.1700439453125</v>
      </c>
    </row>
    <row r="2048" spans="1:11" ht="14.45" customHeight="1" x14ac:dyDescent="0.2">
      <c r="A2048" s="832" t="s">
        <v>604</v>
      </c>
      <c r="B2048" s="833" t="s">
        <v>605</v>
      </c>
      <c r="C2048" s="836" t="s">
        <v>634</v>
      </c>
      <c r="D2048" s="864" t="s">
        <v>635</v>
      </c>
      <c r="E2048" s="836" t="s">
        <v>6444</v>
      </c>
      <c r="F2048" s="864" t="s">
        <v>6445</v>
      </c>
      <c r="G2048" s="836" t="s">
        <v>7033</v>
      </c>
      <c r="H2048" s="836" t="s">
        <v>7034</v>
      </c>
      <c r="I2048" s="850">
        <v>1482.510009765625</v>
      </c>
      <c r="J2048" s="850">
        <v>2</v>
      </c>
      <c r="K2048" s="851">
        <v>2965.02001953125</v>
      </c>
    </row>
    <row r="2049" spans="1:11" ht="14.45" customHeight="1" x14ac:dyDescent="0.2">
      <c r="A2049" s="832" t="s">
        <v>604</v>
      </c>
      <c r="B2049" s="833" t="s">
        <v>605</v>
      </c>
      <c r="C2049" s="836" t="s">
        <v>634</v>
      </c>
      <c r="D2049" s="864" t="s">
        <v>635</v>
      </c>
      <c r="E2049" s="836" t="s">
        <v>6444</v>
      </c>
      <c r="F2049" s="864" t="s">
        <v>6445</v>
      </c>
      <c r="G2049" s="836" t="s">
        <v>7035</v>
      </c>
      <c r="H2049" s="836" t="s">
        <v>7036</v>
      </c>
      <c r="I2049" s="850">
        <v>1213.5</v>
      </c>
      <c r="J2049" s="850">
        <v>1</v>
      </c>
      <c r="K2049" s="851">
        <v>1213.5</v>
      </c>
    </row>
    <row r="2050" spans="1:11" ht="14.45" customHeight="1" x14ac:dyDescent="0.2">
      <c r="A2050" s="832" t="s">
        <v>604</v>
      </c>
      <c r="B2050" s="833" t="s">
        <v>605</v>
      </c>
      <c r="C2050" s="836" t="s">
        <v>634</v>
      </c>
      <c r="D2050" s="864" t="s">
        <v>635</v>
      </c>
      <c r="E2050" s="836" t="s">
        <v>6444</v>
      </c>
      <c r="F2050" s="864" t="s">
        <v>6445</v>
      </c>
      <c r="G2050" s="836" t="s">
        <v>7037</v>
      </c>
      <c r="H2050" s="836" t="s">
        <v>7038</v>
      </c>
      <c r="I2050" s="850">
        <v>1213.5</v>
      </c>
      <c r="J2050" s="850">
        <v>1</v>
      </c>
      <c r="K2050" s="851">
        <v>1213.5</v>
      </c>
    </row>
    <row r="2051" spans="1:11" ht="14.45" customHeight="1" x14ac:dyDescent="0.2">
      <c r="A2051" s="832" t="s">
        <v>604</v>
      </c>
      <c r="B2051" s="833" t="s">
        <v>605</v>
      </c>
      <c r="C2051" s="836" t="s">
        <v>634</v>
      </c>
      <c r="D2051" s="864" t="s">
        <v>635</v>
      </c>
      <c r="E2051" s="836" t="s">
        <v>6444</v>
      </c>
      <c r="F2051" s="864" t="s">
        <v>6445</v>
      </c>
      <c r="G2051" s="836" t="s">
        <v>7039</v>
      </c>
      <c r="H2051" s="836" t="s">
        <v>7040</v>
      </c>
      <c r="I2051" s="850">
        <v>1213.5</v>
      </c>
      <c r="J2051" s="850">
        <v>1</v>
      </c>
      <c r="K2051" s="851">
        <v>1213.5</v>
      </c>
    </row>
    <row r="2052" spans="1:11" ht="14.45" customHeight="1" x14ac:dyDescent="0.2">
      <c r="A2052" s="832" t="s">
        <v>604</v>
      </c>
      <c r="B2052" s="833" t="s">
        <v>605</v>
      </c>
      <c r="C2052" s="836" t="s">
        <v>634</v>
      </c>
      <c r="D2052" s="864" t="s">
        <v>635</v>
      </c>
      <c r="E2052" s="836" t="s">
        <v>6444</v>
      </c>
      <c r="F2052" s="864" t="s">
        <v>6445</v>
      </c>
      <c r="G2052" s="836" t="s">
        <v>7041</v>
      </c>
      <c r="H2052" s="836" t="s">
        <v>7042</v>
      </c>
      <c r="I2052" s="850">
        <v>1213.489990234375</v>
      </c>
      <c r="J2052" s="850">
        <v>1</v>
      </c>
      <c r="K2052" s="851">
        <v>1213.489990234375</v>
      </c>
    </row>
    <row r="2053" spans="1:11" ht="14.45" customHeight="1" x14ac:dyDescent="0.2">
      <c r="A2053" s="832" t="s">
        <v>604</v>
      </c>
      <c r="B2053" s="833" t="s">
        <v>605</v>
      </c>
      <c r="C2053" s="836" t="s">
        <v>634</v>
      </c>
      <c r="D2053" s="864" t="s">
        <v>635</v>
      </c>
      <c r="E2053" s="836" t="s">
        <v>6444</v>
      </c>
      <c r="F2053" s="864" t="s">
        <v>6445</v>
      </c>
      <c r="G2053" s="836" t="s">
        <v>7043</v>
      </c>
      <c r="H2053" s="836" t="s">
        <v>7044</v>
      </c>
      <c r="I2053" s="850">
        <v>1322.6700439453125</v>
      </c>
      <c r="J2053" s="850">
        <v>1</v>
      </c>
      <c r="K2053" s="851">
        <v>1322.6700439453125</v>
      </c>
    </row>
    <row r="2054" spans="1:11" ht="14.45" customHeight="1" x14ac:dyDescent="0.2">
      <c r="A2054" s="832" t="s">
        <v>604</v>
      </c>
      <c r="B2054" s="833" t="s">
        <v>605</v>
      </c>
      <c r="C2054" s="836" t="s">
        <v>634</v>
      </c>
      <c r="D2054" s="864" t="s">
        <v>635</v>
      </c>
      <c r="E2054" s="836" t="s">
        <v>6444</v>
      </c>
      <c r="F2054" s="864" t="s">
        <v>6445</v>
      </c>
      <c r="G2054" s="836" t="s">
        <v>7045</v>
      </c>
      <c r="H2054" s="836" t="s">
        <v>7046</v>
      </c>
      <c r="I2054" s="850">
        <v>1612.1600341796875</v>
      </c>
      <c r="J2054" s="850">
        <v>1</v>
      </c>
      <c r="K2054" s="851">
        <v>1612.1600341796875</v>
      </c>
    </row>
    <row r="2055" spans="1:11" ht="14.45" customHeight="1" x14ac:dyDescent="0.2">
      <c r="A2055" s="832" t="s">
        <v>604</v>
      </c>
      <c r="B2055" s="833" t="s">
        <v>605</v>
      </c>
      <c r="C2055" s="836" t="s">
        <v>634</v>
      </c>
      <c r="D2055" s="864" t="s">
        <v>635</v>
      </c>
      <c r="E2055" s="836" t="s">
        <v>6444</v>
      </c>
      <c r="F2055" s="864" t="s">
        <v>6445</v>
      </c>
      <c r="G2055" s="836" t="s">
        <v>7047</v>
      </c>
      <c r="H2055" s="836" t="s">
        <v>7048</v>
      </c>
      <c r="I2055" s="850">
        <v>1089.719970703125</v>
      </c>
      <c r="J2055" s="850">
        <v>1</v>
      </c>
      <c r="K2055" s="851">
        <v>1089.719970703125</v>
      </c>
    </row>
    <row r="2056" spans="1:11" ht="14.45" customHeight="1" x14ac:dyDescent="0.2">
      <c r="A2056" s="832" t="s">
        <v>604</v>
      </c>
      <c r="B2056" s="833" t="s">
        <v>605</v>
      </c>
      <c r="C2056" s="836" t="s">
        <v>634</v>
      </c>
      <c r="D2056" s="864" t="s">
        <v>635</v>
      </c>
      <c r="E2056" s="836" t="s">
        <v>6444</v>
      </c>
      <c r="F2056" s="864" t="s">
        <v>6445</v>
      </c>
      <c r="G2056" s="836" t="s">
        <v>7049</v>
      </c>
      <c r="H2056" s="836" t="s">
        <v>7050</v>
      </c>
      <c r="I2056" s="850">
        <v>1089.719970703125</v>
      </c>
      <c r="J2056" s="850">
        <v>3</v>
      </c>
      <c r="K2056" s="851">
        <v>3269.14990234375</v>
      </c>
    </row>
    <row r="2057" spans="1:11" ht="14.45" customHeight="1" x14ac:dyDescent="0.2">
      <c r="A2057" s="832" t="s">
        <v>604</v>
      </c>
      <c r="B2057" s="833" t="s">
        <v>605</v>
      </c>
      <c r="C2057" s="836" t="s">
        <v>634</v>
      </c>
      <c r="D2057" s="864" t="s">
        <v>635</v>
      </c>
      <c r="E2057" s="836" t="s">
        <v>6444</v>
      </c>
      <c r="F2057" s="864" t="s">
        <v>6445</v>
      </c>
      <c r="G2057" s="836" t="s">
        <v>7051</v>
      </c>
      <c r="H2057" s="836" t="s">
        <v>7052</v>
      </c>
      <c r="I2057" s="850">
        <v>1089.719970703125</v>
      </c>
      <c r="J2057" s="850">
        <v>1</v>
      </c>
      <c r="K2057" s="851">
        <v>1089.719970703125</v>
      </c>
    </row>
    <row r="2058" spans="1:11" ht="14.45" customHeight="1" x14ac:dyDescent="0.2">
      <c r="A2058" s="832" t="s">
        <v>604</v>
      </c>
      <c r="B2058" s="833" t="s">
        <v>605</v>
      </c>
      <c r="C2058" s="836" t="s">
        <v>634</v>
      </c>
      <c r="D2058" s="864" t="s">
        <v>635</v>
      </c>
      <c r="E2058" s="836" t="s">
        <v>6444</v>
      </c>
      <c r="F2058" s="864" t="s">
        <v>6445</v>
      </c>
      <c r="G2058" s="836" t="s">
        <v>7053</v>
      </c>
      <c r="H2058" s="836" t="s">
        <v>7054</v>
      </c>
      <c r="I2058" s="850">
        <v>1089.719970703125</v>
      </c>
      <c r="J2058" s="850">
        <v>1</v>
      </c>
      <c r="K2058" s="851">
        <v>1089.719970703125</v>
      </c>
    </row>
    <row r="2059" spans="1:11" ht="14.45" customHeight="1" x14ac:dyDescent="0.2">
      <c r="A2059" s="832" t="s">
        <v>604</v>
      </c>
      <c r="B2059" s="833" t="s">
        <v>605</v>
      </c>
      <c r="C2059" s="836" t="s">
        <v>634</v>
      </c>
      <c r="D2059" s="864" t="s">
        <v>635</v>
      </c>
      <c r="E2059" s="836" t="s">
        <v>6444</v>
      </c>
      <c r="F2059" s="864" t="s">
        <v>6445</v>
      </c>
      <c r="G2059" s="836" t="s">
        <v>7055</v>
      </c>
      <c r="H2059" s="836" t="s">
        <v>7056</v>
      </c>
      <c r="I2059" s="850">
        <v>1089.719970703125</v>
      </c>
      <c r="J2059" s="850">
        <v>1</v>
      </c>
      <c r="K2059" s="851">
        <v>1089.719970703125</v>
      </c>
    </row>
    <row r="2060" spans="1:11" ht="14.45" customHeight="1" x14ac:dyDescent="0.2">
      <c r="A2060" s="832" t="s">
        <v>604</v>
      </c>
      <c r="B2060" s="833" t="s">
        <v>605</v>
      </c>
      <c r="C2060" s="836" t="s">
        <v>634</v>
      </c>
      <c r="D2060" s="864" t="s">
        <v>635</v>
      </c>
      <c r="E2060" s="836" t="s">
        <v>6444</v>
      </c>
      <c r="F2060" s="864" t="s">
        <v>6445</v>
      </c>
      <c r="G2060" s="836" t="s">
        <v>7057</v>
      </c>
      <c r="H2060" s="836" t="s">
        <v>7058</v>
      </c>
      <c r="I2060" s="850">
        <v>1161.8299560546875</v>
      </c>
      <c r="J2060" s="850">
        <v>1</v>
      </c>
      <c r="K2060" s="851">
        <v>1161.8299560546875</v>
      </c>
    </row>
    <row r="2061" spans="1:11" ht="14.45" customHeight="1" x14ac:dyDescent="0.2">
      <c r="A2061" s="832" t="s">
        <v>604</v>
      </c>
      <c r="B2061" s="833" t="s">
        <v>605</v>
      </c>
      <c r="C2061" s="836" t="s">
        <v>634</v>
      </c>
      <c r="D2061" s="864" t="s">
        <v>635</v>
      </c>
      <c r="E2061" s="836" t="s">
        <v>6444</v>
      </c>
      <c r="F2061" s="864" t="s">
        <v>6445</v>
      </c>
      <c r="G2061" s="836" t="s">
        <v>7059</v>
      </c>
      <c r="H2061" s="836" t="s">
        <v>7060</v>
      </c>
      <c r="I2061" s="850">
        <v>1907.1033121744792</v>
      </c>
      <c r="J2061" s="850">
        <v>5</v>
      </c>
      <c r="K2061" s="851">
        <v>9535.5098876953125</v>
      </c>
    </row>
    <row r="2062" spans="1:11" ht="14.45" customHeight="1" x14ac:dyDescent="0.2">
      <c r="A2062" s="832" t="s">
        <v>604</v>
      </c>
      <c r="B2062" s="833" t="s">
        <v>605</v>
      </c>
      <c r="C2062" s="836" t="s">
        <v>634</v>
      </c>
      <c r="D2062" s="864" t="s">
        <v>635</v>
      </c>
      <c r="E2062" s="836" t="s">
        <v>6444</v>
      </c>
      <c r="F2062" s="864" t="s">
        <v>6445</v>
      </c>
      <c r="G2062" s="836" t="s">
        <v>7061</v>
      </c>
      <c r="H2062" s="836" t="s">
        <v>7062</v>
      </c>
      <c r="I2062" s="850">
        <v>193.28714207240515</v>
      </c>
      <c r="J2062" s="850">
        <v>48</v>
      </c>
      <c r="K2062" s="851">
        <v>10824.130097655579</v>
      </c>
    </row>
    <row r="2063" spans="1:11" ht="14.45" customHeight="1" x14ac:dyDescent="0.2">
      <c r="A2063" s="832" t="s">
        <v>604</v>
      </c>
      <c r="B2063" s="833" t="s">
        <v>605</v>
      </c>
      <c r="C2063" s="836" t="s">
        <v>634</v>
      </c>
      <c r="D2063" s="864" t="s">
        <v>635</v>
      </c>
      <c r="E2063" s="836" t="s">
        <v>6444</v>
      </c>
      <c r="F2063" s="864" t="s">
        <v>6445</v>
      </c>
      <c r="G2063" s="836" t="s">
        <v>7063</v>
      </c>
      <c r="H2063" s="836" t="s">
        <v>7064</v>
      </c>
      <c r="I2063" s="850">
        <v>1907.0999755859375</v>
      </c>
      <c r="J2063" s="850">
        <v>2</v>
      </c>
      <c r="K2063" s="851">
        <v>3814.199951171875</v>
      </c>
    </row>
    <row r="2064" spans="1:11" ht="14.45" customHeight="1" x14ac:dyDescent="0.2">
      <c r="A2064" s="832" t="s">
        <v>604</v>
      </c>
      <c r="B2064" s="833" t="s">
        <v>605</v>
      </c>
      <c r="C2064" s="836" t="s">
        <v>634</v>
      </c>
      <c r="D2064" s="864" t="s">
        <v>635</v>
      </c>
      <c r="E2064" s="836" t="s">
        <v>6444</v>
      </c>
      <c r="F2064" s="864" t="s">
        <v>6445</v>
      </c>
      <c r="G2064" s="836" t="s">
        <v>7065</v>
      </c>
      <c r="H2064" s="836" t="s">
        <v>7066</v>
      </c>
      <c r="I2064" s="850">
        <v>1660.5999755859375</v>
      </c>
      <c r="J2064" s="850">
        <v>3</v>
      </c>
      <c r="K2064" s="851">
        <v>4981.7999267578125</v>
      </c>
    </row>
    <row r="2065" spans="1:11" ht="14.45" customHeight="1" x14ac:dyDescent="0.2">
      <c r="A2065" s="832" t="s">
        <v>604</v>
      </c>
      <c r="B2065" s="833" t="s">
        <v>605</v>
      </c>
      <c r="C2065" s="836" t="s">
        <v>634</v>
      </c>
      <c r="D2065" s="864" t="s">
        <v>635</v>
      </c>
      <c r="E2065" s="836" t="s">
        <v>6444</v>
      </c>
      <c r="F2065" s="864" t="s">
        <v>6445</v>
      </c>
      <c r="G2065" s="836" t="s">
        <v>7067</v>
      </c>
      <c r="H2065" s="836" t="s">
        <v>7068</v>
      </c>
      <c r="I2065" s="850">
        <v>1660.5999755859375</v>
      </c>
      <c r="J2065" s="850">
        <v>1</v>
      </c>
      <c r="K2065" s="851">
        <v>1660.5999755859375</v>
      </c>
    </row>
    <row r="2066" spans="1:11" ht="14.45" customHeight="1" x14ac:dyDescent="0.2">
      <c r="A2066" s="832" t="s">
        <v>604</v>
      </c>
      <c r="B2066" s="833" t="s">
        <v>605</v>
      </c>
      <c r="C2066" s="836" t="s">
        <v>634</v>
      </c>
      <c r="D2066" s="864" t="s">
        <v>635</v>
      </c>
      <c r="E2066" s="836" t="s">
        <v>6444</v>
      </c>
      <c r="F2066" s="864" t="s">
        <v>6445</v>
      </c>
      <c r="G2066" s="836" t="s">
        <v>7069</v>
      </c>
      <c r="H2066" s="836" t="s">
        <v>7070</v>
      </c>
      <c r="I2066" s="850">
        <v>1660.5999755859375</v>
      </c>
      <c r="J2066" s="850">
        <v>3</v>
      </c>
      <c r="K2066" s="851">
        <v>4981.7999267578125</v>
      </c>
    </row>
    <row r="2067" spans="1:11" ht="14.45" customHeight="1" x14ac:dyDescent="0.2">
      <c r="A2067" s="832" t="s">
        <v>604</v>
      </c>
      <c r="B2067" s="833" t="s">
        <v>605</v>
      </c>
      <c r="C2067" s="836" t="s">
        <v>634</v>
      </c>
      <c r="D2067" s="864" t="s">
        <v>635</v>
      </c>
      <c r="E2067" s="836" t="s">
        <v>6444</v>
      </c>
      <c r="F2067" s="864" t="s">
        <v>6445</v>
      </c>
      <c r="G2067" s="836" t="s">
        <v>6780</v>
      </c>
      <c r="H2067" s="836" t="s">
        <v>7071</v>
      </c>
      <c r="I2067" s="850">
        <v>1660.5999755859375</v>
      </c>
      <c r="J2067" s="850">
        <v>2</v>
      </c>
      <c r="K2067" s="851">
        <v>3321.199951171875</v>
      </c>
    </row>
    <row r="2068" spans="1:11" ht="14.45" customHeight="1" x14ac:dyDescent="0.2">
      <c r="A2068" s="832" t="s">
        <v>604</v>
      </c>
      <c r="B2068" s="833" t="s">
        <v>605</v>
      </c>
      <c r="C2068" s="836" t="s">
        <v>634</v>
      </c>
      <c r="D2068" s="864" t="s">
        <v>635</v>
      </c>
      <c r="E2068" s="836" t="s">
        <v>6444</v>
      </c>
      <c r="F2068" s="864" t="s">
        <v>6445</v>
      </c>
      <c r="G2068" s="836" t="s">
        <v>7072</v>
      </c>
      <c r="H2068" s="836" t="s">
        <v>7073</v>
      </c>
      <c r="I2068" s="850">
        <v>1660.5999755859375</v>
      </c>
      <c r="J2068" s="850">
        <v>3</v>
      </c>
      <c r="K2068" s="851">
        <v>4981.7999267578125</v>
      </c>
    </row>
    <row r="2069" spans="1:11" ht="14.45" customHeight="1" x14ac:dyDescent="0.2">
      <c r="A2069" s="832" t="s">
        <v>604</v>
      </c>
      <c r="B2069" s="833" t="s">
        <v>605</v>
      </c>
      <c r="C2069" s="836" t="s">
        <v>634</v>
      </c>
      <c r="D2069" s="864" t="s">
        <v>635</v>
      </c>
      <c r="E2069" s="836" t="s">
        <v>6444</v>
      </c>
      <c r="F2069" s="864" t="s">
        <v>6445</v>
      </c>
      <c r="G2069" s="836" t="s">
        <v>7074</v>
      </c>
      <c r="H2069" s="836" t="s">
        <v>7075</v>
      </c>
      <c r="I2069" s="850">
        <v>1660.5999755859375</v>
      </c>
      <c r="J2069" s="850">
        <v>10</v>
      </c>
      <c r="K2069" s="851">
        <v>16605.999755859375</v>
      </c>
    </row>
    <row r="2070" spans="1:11" ht="14.45" customHeight="1" x14ac:dyDescent="0.2">
      <c r="A2070" s="832" t="s">
        <v>604</v>
      </c>
      <c r="B2070" s="833" t="s">
        <v>605</v>
      </c>
      <c r="C2070" s="836" t="s">
        <v>634</v>
      </c>
      <c r="D2070" s="864" t="s">
        <v>635</v>
      </c>
      <c r="E2070" s="836" t="s">
        <v>6444</v>
      </c>
      <c r="F2070" s="864" t="s">
        <v>6445</v>
      </c>
      <c r="G2070" s="836" t="s">
        <v>7076</v>
      </c>
      <c r="H2070" s="836" t="s">
        <v>7077</v>
      </c>
      <c r="I2070" s="850">
        <v>1660.5999755859375</v>
      </c>
      <c r="J2070" s="850">
        <v>13</v>
      </c>
      <c r="K2070" s="851">
        <v>21587.799682617188</v>
      </c>
    </row>
    <row r="2071" spans="1:11" ht="14.45" customHeight="1" x14ac:dyDescent="0.2">
      <c r="A2071" s="832" t="s">
        <v>604</v>
      </c>
      <c r="B2071" s="833" t="s">
        <v>605</v>
      </c>
      <c r="C2071" s="836" t="s">
        <v>634</v>
      </c>
      <c r="D2071" s="864" t="s">
        <v>635</v>
      </c>
      <c r="E2071" s="836" t="s">
        <v>6444</v>
      </c>
      <c r="F2071" s="864" t="s">
        <v>6445</v>
      </c>
      <c r="G2071" s="836" t="s">
        <v>7078</v>
      </c>
      <c r="H2071" s="836" t="s">
        <v>7079</v>
      </c>
      <c r="I2071" s="850">
        <v>1660.5999755859375</v>
      </c>
      <c r="J2071" s="850">
        <v>11</v>
      </c>
      <c r="K2071" s="851">
        <v>18266.599731445313</v>
      </c>
    </row>
    <row r="2072" spans="1:11" ht="14.45" customHeight="1" x14ac:dyDescent="0.2">
      <c r="A2072" s="832" t="s">
        <v>604</v>
      </c>
      <c r="B2072" s="833" t="s">
        <v>605</v>
      </c>
      <c r="C2072" s="836" t="s">
        <v>634</v>
      </c>
      <c r="D2072" s="864" t="s">
        <v>635</v>
      </c>
      <c r="E2072" s="836" t="s">
        <v>6444</v>
      </c>
      <c r="F2072" s="864" t="s">
        <v>6445</v>
      </c>
      <c r="G2072" s="836" t="s">
        <v>7080</v>
      </c>
      <c r="H2072" s="836" t="s">
        <v>7081</v>
      </c>
      <c r="I2072" s="850">
        <v>1660.5999755859375</v>
      </c>
      <c r="J2072" s="850">
        <v>16</v>
      </c>
      <c r="K2072" s="851">
        <v>26569.599609375</v>
      </c>
    </row>
    <row r="2073" spans="1:11" ht="14.45" customHeight="1" x14ac:dyDescent="0.2">
      <c r="A2073" s="832" t="s">
        <v>604</v>
      </c>
      <c r="B2073" s="833" t="s">
        <v>605</v>
      </c>
      <c r="C2073" s="836" t="s">
        <v>634</v>
      </c>
      <c r="D2073" s="864" t="s">
        <v>635</v>
      </c>
      <c r="E2073" s="836" t="s">
        <v>6444</v>
      </c>
      <c r="F2073" s="864" t="s">
        <v>6445</v>
      </c>
      <c r="G2073" s="836" t="s">
        <v>7082</v>
      </c>
      <c r="H2073" s="836" t="s">
        <v>7083</v>
      </c>
      <c r="I2073" s="850">
        <v>1660.5999755859375</v>
      </c>
      <c r="J2073" s="850">
        <v>9</v>
      </c>
      <c r="K2073" s="851">
        <v>14945.399780273438</v>
      </c>
    </row>
    <row r="2074" spans="1:11" ht="14.45" customHeight="1" x14ac:dyDescent="0.2">
      <c r="A2074" s="832" t="s">
        <v>604</v>
      </c>
      <c r="B2074" s="833" t="s">
        <v>605</v>
      </c>
      <c r="C2074" s="836" t="s">
        <v>634</v>
      </c>
      <c r="D2074" s="864" t="s">
        <v>635</v>
      </c>
      <c r="E2074" s="836" t="s">
        <v>6444</v>
      </c>
      <c r="F2074" s="864" t="s">
        <v>6445</v>
      </c>
      <c r="G2074" s="836" t="s">
        <v>7084</v>
      </c>
      <c r="H2074" s="836" t="s">
        <v>7085</v>
      </c>
      <c r="I2074" s="850">
        <v>1660.5999755859375</v>
      </c>
      <c r="J2074" s="850">
        <v>11</v>
      </c>
      <c r="K2074" s="851">
        <v>18266.599731445313</v>
      </c>
    </row>
    <row r="2075" spans="1:11" ht="14.45" customHeight="1" x14ac:dyDescent="0.2">
      <c r="A2075" s="832" t="s">
        <v>604</v>
      </c>
      <c r="B2075" s="833" t="s">
        <v>605</v>
      </c>
      <c r="C2075" s="836" t="s">
        <v>634</v>
      </c>
      <c r="D2075" s="864" t="s">
        <v>635</v>
      </c>
      <c r="E2075" s="836" t="s">
        <v>6444</v>
      </c>
      <c r="F2075" s="864" t="s">
        <v>6445</v>
      </c>
      <c r="G2075" s="836" t="s">
        <v>7086</v>
      </c>
      <c r="H2075" s="836" t="s">
        <v>7087</v>
      </c>
      <c r="I2075" s="850">
        <v>1660.5999755859375</v>
      </c>
      <c r="J2075" s="850">
        <v>19</v>
      </c>
      <c r="K2075" s="851">
        <v>31551.399536132813</v>
      </c>
    </row>
    <row r="2076" spans="1:11" ht="14.45" customHeight="1" x14ac:dyDescent="0.2">
      <c r="A2076" s="832" t="s">
        <v>604</v>
      </c>
      <c r="B2076" s="833" t="s">
        <v>605</v>
      </c>
      <c r="C2076" s="836" t="s">
        <v>634</v>
      </c>
      <c r="D2076" s="864" t="s">
        <v>635</v>
      </c>
      <c r="E2076" s="836" t="s">
        <v>6444</v>
      </c>
      <c r="F2076" s="864" t="s">
        <v>6445</v>
      </c>
      <c r="G2076" s="836" t="s">
        <v>7088</v>
      </c>
      <c r="H2076" s="836" t="s">
        <v>7089</v>
      </c>
      <c r="I2076" s="850">
        <v>1660.5999755859375</v>
      </c>
      <c r="J2076" s="850">
        <v>4</v>
      </c>
      <c r="K2076" s="851">
        <v>6642.39990234375</v>
      </c>
    </row>
    <row r="2077" spans="1:11" ht="14.45" customHeight="1" x14ac:dyDescent="0.2">
      <c r="A2077" s="832" t="s">
        <v>604</v>
      </c>
      <c r="B2077" s="833" t="s">
        <v>605</v>
      </c>
      <c r="C2077" s="836" t="s">
        <v>634</v>
      </c>
      <c r="D2077" s="864" t="s">
        <v>635</v>
      </c>
      <c r="E2077" s="836" t="s">
        <v>6444</v>
      </c>
      <c r="F2077" s="864" t="s">
        <v>6445</v>
      </c>
      <c r="G2077" s="836" t="s">
        <v>7090</v>
      </c>
      <c r="H2077" s="836" t="s">
        <v>7091</v>
      </c>
      <c r="I2077" s="850">
        <v>1660.5999755859375</v>
      </c>
      <c r="J2077" s="850">
        <v>15</v>
      </c>
      <c r="K2077" s="851">
        <v>24908.99951171875</v>
      </c>
    </row>
    <row r="2078" spans="1:11" ht="14.45" customHeight="1" x14ac:dyDescent="0.2">
      <c r="A2078" s="832" t="s">
        <v>604</v>
      </c>
      <c r="B2078" s="833" t="s">
        <v>605</v>
      </c>
      <c r="C2078" s="836" t="s">
        <v>634</v>
      </c>
      <c r="D2078" s="864" t="s">
        <v>635</v>
      </c>
      <c r="E2078" s="836" t="s">
        <v>6444</v>
      </c>
      <c r="F2078" s="864" t="s">
        <v>6445</v>
      </c>
      <c r="G2078" s="836" t="s">
        <v>7092</v>
      </c>
      <c r="H2078" s="836" t="s">
        <v>7093</v>
      </c>
      <c r="I2078" s="850">
        <v>1660.5999755859375</v>
      </c>
      <c r="J2078" s="850">
        <v>8</v>
      </c>
      <c r="K2078" s="851">
        <v>13284.799682617188</v>
      </c>
    </row>
    <row r="2079" spans="1:11" ht="14.45" customHeight="1" x14ac:dyDescent="0.2">
      <c r="A2079" s="832" t="s">
        <v>604</v>
      </c>
      <c r="B2079" s="833" t="s">
        <v>605</v>
      </c>
      <c r="C2079" s="836" t="s">
        <v>634</v>
      </c>
      <c r="D2079" s="864" t="s">
        <v>635</v>
      </c>
      <c r="E2079" s="836" t="s">
        <v>6444</v>
      </c>
      <c r="F2079" s="864" t="s">
        <v>6445</v>
      </c>
      <c r="G2079" s="836" t="s">
        <v>7092</v>
      </c>
      <c r="H2079" s="836" t="s">
        <v>7094</v>
      </c>
      <c r="I2079" s="850">
        <v>1660.5999755859375</v>
      </c>
      <c r="J2079" s="850">
        <v>18</v>
      </c>
      <c r="K2079" s="851">
        <v>29890.799560546875</v>
      </c>
    </row>
    <row r="2080" spans="1:11" ht="14.45" customHeight="1" x14ac:dyDescent="0.2">
      <c r="A2080" s="832" t="s">
        <v>604</v>
      </c>
      <c r="B2080" s="833" t="s">
        <v>605</v>
      </c>
      <c r="C2080" s="836" t="s">
        <v>634</v>
      </c>
      <c r="D2080" s="864" t="s">
        <v>635</v>
      </c>
      <c r="E2080" s="836" t="s">
        <v>6444</v>
      </c>
      <c r="F2080" s="864" t="s">
        <v>6445</v>
      </c>
      <c r="G2080" s="836" t="s">
        <v>7095</v>
      </c>
      <c r="H2080" s="836" t="s">
        <v>7096</v>
      </c>
      <c r="I2080" s="850">
        <v>1660.5999755859375</v>
      </c>
      <c r="J2080" s="850">
        <v>17</v>
      </c>
      <c r="K2080" s="851">
        <v>28230.199584960938</v>
      </c>
    </row>
    <row r="2081" spans="1:11" ht="14.45" customHeight="1" x14ac:dyDescent="0.2">
      <c r="A2081" s="832" t="s">
        <v>604</v>
      </c>
      <c r="B2081" s="833" t="s">
        <v>605</v>
      </c>
      <c r="C2081" s="836" t="s">
        <v>634</v>
      </c>
      <c r="D2081" s="864" t="s">
        <v>635</v>
      </c>
      <c r="E2081" s="836" t="s">
        <v>6444</v>
      </c>
      <c r="F2081" s="864" t="s">
        <v>6445</v>
      </c>
      <c r="G2081" s="836" t="s">
        <v>7097</v>
      </c>
      <c r="H2081" s="836" t="s">
        <v>7098</v>
      </c>
      <c r="I2081" s="850">
        <v>1660.5999755859375</v>
      </c>
      <c r="J2081" s="850">
        <v>22</v>
      </c>
      <c r="K2081" s="851">
        <v>36533.19921875</v>
      </c>
    </row>
    <row r="2082" spans="1:11" ht="14.45" customHeight="1" x14ac:dyDescent="0.2">
      <c r="A2082" s="832" t="s">
        <v>604</v>
      </c>
      <c r="B2082" s="833" t="s">
        <v>605</v>
      </c>
      <c r="C2082" s="836" t="s">
        <v>634</v>
      </c>
      <c r="D2082" s="864" t="s">
        <v>635</v>
      </c>
      <c r="E2082" s="836" t="s">
        <v>6444</v>
      </c>
      <c r="F2082" s="864" t="s">
        <v>6445</v>
      </c>
      <c r="G2082" s="836" t="s">
        <v>7099</v>
      </c>
      <c r="H2082" s="836" t="s">
        <v>7100</v>
      </c>
      <c r="I2082" s="850">
        <v>1660.5999755859375</v>
      </c>
      <c r="J2082" s="850">
        <v>11</v>
      </c>
      <c r="K2082" s="851">
        <v>18266.599731445313</v>
      </c>
    </row>
    <row r="2083" spans="1:11" ht="14.45" customHeight="1" x14ac:dyDescent="0.2">
      <c r="A2083" s="832" t="s">
        <v>604</v>
      </c>
      <c r="B2083" s="833" t="s">
        <v>605</v>
      </c>
      <c r="C2083" s="836" t="s">
        <v>634</v>
      </c>
      <c r="D2083" s="864" t="s">
        <v>635</v>
      </c>
      <c r="E2083" s="836" t="s">
        <v>6444</v>
      </c>
      <c r="F2083" s="864" t="s">
        <v>6445</v>
      </c>
      <c r="G2083" s="836" t="s">
        <v>7101</v>
      </c>
      <c r="H2083" s="836" t="s">
        <v>7102</v>
      </c>
      <c r="I2083" s="850">
        <v>1660.5999755859375</v>
      </c>
      <c r="J2083" s="850">
        <v>9</v>
      </c>
      <c r="K2083" s="851">
        <v>14945.399780273438</v>
      </c>
    </row>
    <row r="2084" spans="1:11" ht="14.45" customHeight="1" x14ac:dyDescent="0.2">
      <c r="A2084" s="832" t="s">
        <v>604</v>
      </c>
      <c r="B2084" s="833" t="s">
        <v>605</v>
      </c>
      <c r="C2084" s="836" t="s">
        <v>634</v>
      </c>
      <c r="D2084" s="864" t="s">
        <v>635</v>
      </c>
      <c r="E2084" s="836" t="s">
        <v>6444</v>
      </c>
      <c r="F2084" s="864" t="s">
        <v>6445</v>
      </c>
      <c r="G2084" s="836" t="s">
        <v>6782</v>
      </c>
      <c r="H2084" s="836" t="s">
        <v>7103</v>
      </c>
      <c r="I2084" s="850">
        <v>1660.5999755859375</v>
      </c>
      <c r="J2084" s="850">
        <v>1</v>
      </c>
      <c r="K2084" s="851">
        <v>1660.5999755859375</v>
      </c>
    </row>
    <row r="2085" spans="1:11" ht="14.45" customHeight="1" x14ac:dyDescent="0.2">
      <c r="A2085" s="832" t="s">
        <v>604</v>
      </c>
      <c r="B2085" s="833" t="s">
        <v>605</v>
      </c>
      <c r="C2085" s="836" t="s">
        <v>634</v>
      </c>
      <c r="D2085" s="864" t="s">
        <v>635</v>
      </c>
      <c r="E2085" s="836" t="s">
        <v>6444</v>
      </c>
      <c r="F2085" s="864" t="s">
        <v>6445</v>
      </c>
      <c r="G2085" s="836" t="s">
        <v>7076</v>
      </c>
      <c r="H2085" s="836" t="s">
        <v>7104</v>
      </c>
      <c r="I2085" s="850">
        <v>1660.5999755859375</v>
      </c>
      <c r="J2085" s="850">
        <v>1</v>
      </c>
      <c r="K2085" s="851">
        <v>1660.5999755859375</v>
      </c>
    </row>
    <row r="2086" spans="1:11" ht="14.45" customHeight="1" x14ac:dyDescent="0.2">
      <c r="A2086" s="832" t="s">
        <v>604</v>
      </c>
      <c r="B2086" s="833" t="s">
        <v>605</v>
      </c>
      <c r="C2086" s="836" t="s">
        <v>634</v>
      </c>
      <c r="D2086" s="864" t="s">
        <v>635</v>
      </c>
      <c r="E2086" s="836" t="s">
        <v>6444</v>
      </c>
      <c r="F2086" s="864" t="s">
        <v>6445</v>
      </c>
      <c r="G2086" s="836" t="s">
        <v>7078</v>
      </c>
      <c r="H2086" s="836" t="s">
        <v>7105</v>
      </c>
      <c r="I2086" s="850">
        <v>1660.5999755859375</v>
      </c>
      <c r="J2086" s="850">
        <v>3</v>
      </c>
      <c r="K2086" s="851">
        <v>4981.7999267578125</v>
      </c>
    </row>
    <row r="2087" spans="1:11" ht="14.45" customHeight="1" x14ac:dyDescent="0.2">
      <c r="A2087" s="832" t="s">
        <v>604</v>
      </c>
      <c r="B2087" s="833" t="s">
        <v>605</v>
      </c>
      <c r="C2087" s="836" t="s">
        <v>634</v>
      </c>
      <c r="D2087" s="864" t="s">
        <v>635</v>
      </c>
      <c r="E2087" s="836" t="s">
        <v>6444</v>
      </c>
      <c r="F2087" s="864" t="s">
        <v>6445</v>
      </c>
      <c r="G2087" s="836" t="s">
        <v>7084</v>
      </c>
      <c r="H2087" s="836" t="s">
        <v>7106</v>
      </c>
      <c r="I2087" s="850">
        <v>1660.5999755859375</v>
      </c>
      <c r="J2087" s="850">
        <v>6</v>
      </c>
      <c r="K2087" s="851">
        <v>9963.599853515625</v>
      </c>
    </row>
    <row r="2088" spans="1:11" ht="14.45" customHeight="1" x14ac:dyDescent="0.2">
      <c r="A2088" s="832" t="s">
        <v>604</v>
      </c>
      <c r="B2088" s="833" t="s">
        <v>605</v>
      </c>
      <c r="C2088" s="836" t="s">
        <v>634</v>
      </c>
      <c r="D2088" s="864" t="s">
        <v>635</v>
      </c>
      <c r="E2088" s="836" t="s">
        <v>6444</v>
      </c>
      <c r="F2088" s="864" t="s">
        <v>6445</v>
      </c>
      <c r="G2088" s="836" t="s">
        <v>7097</v>
      </c>
      <c r="H2088" s="836" t="s">
        <v>7107</v>
      </c>
      <c r="I2088" s="850">
        <v>1660.5999755859375</v>
      </c>
      <c r="J2088" s="850">
        <v>8</v>
      </c>
      <c r="K2088" s="851">
        <v>13284.7998046875</v>
      </c>
    </row>
    <row r="2089" spans="1:11" ht="14.45" customHeight="1" x14ac:dyDescent="0.2">
      <c r="A2089" s="832" t="s">
        <v>604</v>
      </c>
      <c r="B2089" s="833" t="s">
        <v>605</v>
      </c>
      <c r="C2089" s="836" t="s">
        <v>634</v>
      </c>
      <c r="D2089" s="864" t="s">
        <v>635</v>
      </c>
      <c r="E2089" s="836" t="s">
        <v>6444</v>
      </c>
      <c r="F2089" s="864" t="s">
        <v>6445</v>
      </c>
      <c r="G2089" s="836" t="s">
        <v>7108</v>
      </c>
      <c r="H2089" s="836" t="s">
        <v>7109</v>
      </c>
      <c r="I2089" s="850">
        <v>1196.2200113932292</v>
      </c>
      <c r="J2089" s="850">
        <v>5</v>
      </c>
      <c r="K2089" s="851">
        <v>6933.300048828125</v>
      </c>
    </row>
    <row r="2090" spans="1:11" ht="14.45" customHeight="1" x14ac:dyDescent="0.2">
      <c r="A2090" s="832" t="s">
        <v>604</v>
      </c>
      <c r="B2090" s="833" t="s">
        <v>605</v>
      </c>
      <c r="C2090" s="836" t="s">
        <v>634</v>
      </c>
      <c r="D2090" s="864" t="s">
        <v>635</v>
      </c>
      <c r="E2090" s="836" t="s">
        <v>6444</v>
      </c>
      <c r="F2090" s="864" t="s">
        <v>6445</v>
      </c>
      <c r="G2090" s="836" t="s">
        <v>7110</v>
      </c>
      <c r="H2090" s="836" t="s">
        <v>7111</v>
      </c>
      <c r="I2090" s="850">
        <v>2202.199951171875</v>
      </c>
      <c r="J2090" s="850">
        <v>2</v>
      </c>
      <c r="K2090" s="851">
        <v>4404.39990234375</v>
      </c>
    </row>
    <row r="2091" spans="1:11" ht="14.45" customHeight="1" x14ac:dyDescent="0.2">
      <c r="A2091" s="832" t="s">
        <v>604</v>
      </c>
      <c r="B2091" s="833" t="s">
        <v>605</v>
      </c>
      <c r="C2091" s="836" t="s">
        <v>634</v>
      </c>
      <c r="D2091" s="864" t="s">
        <v>635</v>
      </c>
      <c r="E2091" s="836" t="s">
        <v>6444</v>
      </c>
      <c r="F2091" s="864" t="s">
        <v>6445</v>
      </c>
      <c r="G2091" s="836" t="s">
        <v>7112</v>
      </c>
      <c r="H2091" s="836" t="s">
        <v>7113</v>
      </c>
      <c r="I2091" s="850">
        <v>1386.6600341796875</v>
      </c>
      <c r="J2091" s="850">
        <v>1</v>
      </c>
      <c r="K2091" s="851">
        <v>1386.6600341796875</v>
      </c>
    </row>
    <row r="2092" spans="1:11" ht="14.45" customHeight="1" x14ac:dyDescent="0.2">
      <c r="A2092" s="832" t="s">
        <v>604</v>
      </c>
      <c r="B2092" s="833" t="s">
        <v>605</v>
      </c>
      <c r="C2092" s="836" t="s">
        <v>634</v>
      </c>
      <c r="D2092" s="864" t="s">
        <v>635</v>
      </c>
      <c r="E2092" s="836" t="s">
        <v>6444</v>
      </c>
      <c r="F2092" s="864" t="s">
        <v>6445</v>
      </c>
      <c r="G2092" s="836" t="s">
        <v>7114</v>
      </c>
      <c r="H2092" s="836" t="s">
        <v>7115</v>
      </c>
      <c r="I2092" s="850">
        <v>9200</v>
      </c>
      <c r="J2092" s="850">
        <v>1</v>
      </c>
      <c r="K2092" s="851">
        <v>9200</v>
      </c>
    </row>
    <row r="2093" spans="1:11" ht="14.45" customHeight="1" x14ac:dyDescent="0.2">
      <c r="A2093" s="832" t="s">
        <v>604</v>
      </c>
      <c r="B2093" s="833" t="s">
        <v>605</v>
      </c>
      <c r="C2093" s="836" t="s">
        <v>634</v>
      </c>
      <c r="D2093" s="864" t="s">
        <v>635</v>
      </c>
      <c r="E2093" s="836" t="s">
        <v>6444</v>
      </c>
      <c r="F2093" s="864" t="s">
        <v>6445</v>
      </c>
      <c r="G2093" s="836" t="s">
        <v>7116</v>
      </c>
      <c r="H2093" s="836" t="s">
        <v>7117</v>
      </c>
      <c r="I2093" s="850">
        <v>8099.4501953125</v>
      </c>
      <c r="J2093" s="850">
        <v>2</v>
      </c>
      <c r="K2093" s="851">
        <v>16198.900390625</v>
      </c>
    </row>
    <row r="2094" spans="1:11" ht="14.45" customHeight="1" x14ac:dyDescent="0.2">
      <c r="A2094" s="832" t="s">
        <v>604</v>
      </c>
      <c r="B2094" s="833" t="s">
        <v>605</v>
      </c>
      <c r="C2094" s="836" t="s">
        <v>634</v>
      </c>
      <c r="D2094" s="864" t="s">
        <v>635</v>
      </c>
      <c r="E2094" s="836" t="s">
        <v>6444</v>
      </c>
      <c r="F2094" s="864" t="s">
        <v>6445</v>
      </c>
      <c r="G2094" s="836" t="s">
        <v>7118</v>
      </c>
      <c r="H2094" s="836" t="s">
        <v>7119</v>
      </c>
      <c r="I2094" s="850">
        <v>1181.050048828125</v>
      </c>
      <c r="J2094" s="850">
        <v>5</v>
      </c>
      <c r="K2094" s="851">
        <v>5905.250244140625</v>
      </c>
    </row>
    <row r="2095" spans="1:11" ht="14.45" customHeight="1" x14ac:dyDescent="0.2">
      <c r="A2095" s="832" t="s">
        <v>604</v>
      </c>
      <c r="B2095" s="833" t="s">
        <v>605</v>
      </c>
      <c r="C2095" s="836" t="s">
        <v>634</v>
      </c>
      <c r="D2095" s="864" t="s">
        <v>635</v>
      </c>
      <c r="E2095" s="836" t="s">
        <v>6444</v>
      </c>
      <c r="F2095" s="864" t="s">
        <v>6445</v>
      </c>
      <c r="G2095" s="836" t="s">
        <v>7118</v>
      </c>
      <c r="H2095" s="836" t="s">
        <v>7120</v>
      </c>
      <c r="I2095" s="850">
        <v>1181.050048828125</v>
      </c>
      <c r="J2095" s="850">
        <v>12</v>
      </c>
      <c r="K2095" s="851">
        <v>14172.60009765625</v>
      </c>
    </row>
    <row r="2096" spans="1:11" ht="14.45" customHeight="1" x14ac:dyDescent="0.2">
      <c r="A2096" s="832" t="s">
        <v>604</v>
      </c>
      <c r="B2096" s="833" t="s">
        <v>605</v>
      </c>
      <c r="C2096" s="836" t="s">
        <v>634</v>
      </c>
      <c r="D2096" s="864" t="s">
        <v>635</v>
      </c>
      <c r="E2096" s="836" t="s">
        <v>6444</v>
      </c>
      <c r="F2096" s="864" t="s">
        <v>6445</v>
      </c>
      <c r="G2096" s="836" t="s">
        <v>7121</v>
      </c>
      <c r="H2096" s="836" t="s">
        <v>7122</v>
      </c>
      <c r="I2096" s="850">
        <v>138</v>
      </c>
      <c r="J2096" s="850">
        <v>8</v>
      </c>
      <c r="K2096" s="851">
        <v>1104</v>
      </c>
    </row>
    <row r="2097" spans="1:11" ht="14.45" customHeight="1" x14ac:dyDescent="0.2">
      <c r="A2097" s="832" t="s">
        <v>604</v>
      </c>
      <c r="B2097" s="833" t="s">
        <v>605</v>
      </c>
      <c r="C2097" s="836" t="s">
        <v>634</v>
      </c>
      <c r="D2097" s="864" t="s">
        <v>635</v>
      </c>
      <c r="E2097" s="836" t="s">
        <v>6444</v>
      </c>
      <c r="F2097" s="864" t="s">
        <v>6445</v>
      </c>
      <c r="G2097" s="836" t="s">
        <v>7123</v>
      </c>
      <c r="H2097" s="836" t="s">
        <v>7124</v>
      </c>
      <c r="I2097" s="850">
        <v>138</v>
      </c>
      <c r="J2097" s="850">
        <v>8</v>
      </c>
      <c r="K2097" s="851">
        <v>1104</v>
      </c>
    </row>
    <row r="2098" spans="1:11" ht="14.45" customHeight="1" x14ac:dyDescent="0.2">
      <c r="A2098" s="832" t="s">
        <v>604</v>
      </c>
      <c r="B2098" s="833" t="s">
        <v>605</v>
      </c>
      <c r="C2098" s="836" t="s">
        <v>634</v>
      </c>
      <c r="D2098" s="864" t="s">
        <v>635</v>
      </c>
      <c r="E2098" s="836" t="s">
        <v>6444</v>
      </c>
      <c r="F2098" s="864" t="s">
        <v>6445</v>
      </c>
      <c r="G2098" s="836" t="s">
        <v>7125</v>
      </c>
      <c r="H2098" s="836" t="s">
        <v>7126</v>
      </c>
      <c r="I2098" s="850">
        <v>100.30000305175781</v>
      </c>
      <c r="J2098" s="850">
        <v>6</v>
      </c>
      <c r="K2098" s="851">
        <v>601.82000732421875</v>
      </c>
    </row>
    <row r="2099" spans="1:11" ht="14.45" customHeight="1" x14ac:dyDescent="0.2">
      <c r="A2099" s="832" t="s">
        <v>604</v>
      </c>
      <c r="B2099" s="833" t="s">
        <v>605</v>
      </c>
      <c r="C2099" s="836" t="s">
        <v>634</v>
      </c>
      <c r="D2099" s="864" t="s">
        <v>635</v>
      </c>
      <c r="E2099" s="836" t="s">
        <v>6444</v>
      </c>
      <c r="F2099" s="864" t="s">
        <v>6445</v>
      </c>
      <c r="G2099" s="836" t="s">
        <v>7127</v>
      </c>
      <c r="H2099" s="836" t="s">
        <v>7128</v>
      </c>
      <c r="I2099" s="850">
        <v>1385.75</v>
      </c>
      <c r="J2099" s="850">
        <v>1</v>
      </c>
      <c r="K2099" s="851">
        <v>1385.75</v>
      </c>
    </row>
    <row r="2100" spans="1:11" ht="14.45" customHeight="1" x14ac:dyDescent="0.2">
      <c r="A2100" s="832" t="s">
        <v>604</v>
      </c>
      <c r="B2100" s="833" t="s">
        <v>605</v>
      </c>
      <c r="C2100" s="836" t="s">
        <v>634</v>
      </c>
      <c r="D2100" s="864" t="s">
        <v>635</v>
      </c>
      <c r="E2100" s="836" t="s">
        <v>6444</v>
      </c>
      <c r="F2100" s="864" t="s">
        <v>6445</v>
      </c>
      <c r="G2100" s="836" t="s">
        <v>7129</v>
      </c>
      <c r="H2100" s="836" t="s">
        <v>7130</v>
      </c>
      <c r="I2100" s="850">
        <v>2024.3299560546875</v>
      </c>
      <c r="J2100" s="850">
        <v>1</v>
      </c>
      <c r="K2100" s="851">
        <v>2024.3299560546875</v>
      </c>
    </row>
    <row r="2101" spans="1:11" ht="14.45" customHeight="1" x14ac:dyDescent="0.2">
      <c r="A2101" s="832" t="s">
        <v>604</v>
      </c>
      <c r="B2101" s="833" t="s">
        <v>605</v>
      </c>
      <c r="C2101" s="836" t="s">
        <v>634</v>
      </c>
      <c r="D2101" s="864" t="s">
        <v>635</v>
      </c>
      <c r="E2101" s="836" t="s">
        <v>6444</v>
      </c>
      <c r="F2101" s="864" t="s">
        <v>6445</v>
      </c>
      <c r="G2101" s="836" t="s">
        <v>7131</v>
      </c>
      <c r="H2101" s="836" t="s">
        <v>7132</v>
      </c>
      <c r="I2101" s="850">
        <v>3820.300048828125</v>
      </c>
      <c r="J2101" s="850">
        <v>4</v>
      </c>
      <c r="K2101" s="851">
        <v>15281.2001953125</v>
      </c>
    </row>
    <row r="2102" spans="1:11" ht="14.45" customHeight="1" x14ac:dyDescent="0.2">
      <c r="A2102" s="832" t="s">
        <v>604</v>
      </c>
      <c r="B2102" s="833" t="s">
        <v>605</v>
      </c>
      <c r="C2102" s="836" t="s">
        <v>634</v>
      </c>
      <c r="D2102" s="864" t="s">
        <v>635</v>
      </c>
      <c r="E2102" s="836" t="s">
        <v>6444</v>
      </c>
      <c r="F2102" s="864" t="s">
        <v>6445</v>
      </c>
      <c r="G2102" s="836" t="s">
        <v>7133</v>
      </c>
      <c r="H2102" s="836" t="s">
        <v>7134</v>
      </c>
      <c r="I2102" s="850">
        <v>5750</v>
      </c>
      <c r="J2102" s="850">
        <v>2</v>
      </c>
      <c r="K2102" s="851">
        <v>11500</v>
      </c>
    </row>
    <row r="2103" spans="1:11" ht="14.45" customHeight="1" x14ac:dyDescent="0.2">
      <c r="A2103" s="832" t="s">
        <v>604</v>
      </c>
      <c r="B2103" s="833" t="s">
        <v>605</v>
      </c>
      <c r="C2103" s="836" t="s">
        <v>634</v>
      </c>
      <c r="D2103" s="864" t="s">
        <v>635</v>
      </c>
      <c r="E2103" s="836" t="s">
        <v>6444</v>
      </c>
      <c r="F2103" s="864" t="s">
        <v>6445</v>
      </c>
      <c r="G2103" s="836" t="s">
        <v>7135</v>
      </c>
      <c r="H2103" s="836" t="s">
        <v>7136</v>
      </c>
      <c r="I2103" s="850">
        <v>2011.4458414713542</v>
      </c>
      <c r="J2103" s="850">
        <v>13</v>
      </c>
      <c r="K2103" s="851">
        <v>50665.550262451172</v>
      </c>
    </row>
    <row r="2104" spans="1:11" ht="14.45" customHeight="1" x14ac:dyDescent="0.2">
      <c r="A2104" s="832" t="s">
        <v>604</v>
      </c>
      <c r="B2104" s="833" t="s">
        <v>605</v>
      </c>
      <c r="C2104" s="836" t="s">
        <v>634</v>
      </c>
      <c r="D2104" s="864" t="s">
        <v>635</v>
      </c>
      <c r="E2104" s="836" t="s">
        <v>6444</v>
      </c>
      <c r="F2104" s="864" t="s">
        <v>6445</v>
      </c>
      <c r="G2104" s="836" t="s">
        <v>7137</v>
      </c>
      <c r="H2104" s="836" t="s">
        <v>7136</v>
      </c>
      <c r="I2104" s="850">
        <v>2351.6977317116475</v>
      </c>
      <c r="J2104" s="850">
        <v>14</v>
      </c>
      <c r="K2104" s="851">
        <v>53476.150146484375</v>
      </c>
    </row>
    <row r="2105" spans="1:11" ht="14.45" customHeight="1" x14ac:dyDescent="0.2">
      <c r="A2105" s="832" t="s">
        <v>604</v>
      </c>
      <c r="B2105" s="833" t="s">
        <v>605</v>
      </c>
      <c r="C2105" s="836" t="s">
        <v>634</v>
      </c>
      <c r="D2105" s="864" t="s">
        <v>635</v>
      </c>
      <c r="E2105" s="836" t="s">
        <v>6444</v>
      </c>
      <c r="F2105" s="864" t="s">
        <v>6445</v>
      </c>
      <c r="G2105" s="836" t="s">
        <v>7131</v>
      </c>
      <c r="H2105" s="836" t="s">
        <v>7138</v>
      </c>
      <c r="I2105" s="850">
        <v>3820.300048828125</v>
      </c>
      <c r="J2105" s="850">
        <v>6</v>
      </c>
      <c r="K2105" s="851">
        <v>22921.80029296875</v>
      </c>
    </row>
    <row r="2106" spans="1:11" ht="14.45" customHeight="1" x14ac:dyDescent="0.2">
      <c r="A2106" s="832" t="s">
        <v>604</v>
      </c>
      <c r="B2106" s="833" t="s">
        <v>605</v>
      </c>
      <c r="C2106" s="836" t="s">
        <v>634</v>
      </c>
      <c r="D2106" s="864" t="s">
        <v>635</v>
      </c>
      <c r="E2106" s="836" t="s">
        <v>6444</v>
      </c>
      <c r="F2106" s="864" t="s">
        <v>6445</v>
      </c>
      <c r="G2106" s="836" t="s">
        <v>7133</v>
      </c>
      <c r="H2106" s="836" t="s">
        <v>7139</v>
      </c>
      <c r="I2106" s="850">
        <v>5750</v>
      </c>
      <c r="J2106" s="850">
        <v>4</v>
      </c>
      <c r="K2106" s="851">
        <v>23000</v>
      </c>
    </row>
    <row r="2107" spans="1:11" ht="14.45" customHeight="1" x14ac:dyDescent="0.2">
      <c r="A2107" s="832" t="s">
        <v>604</v>
      </c>
      <c r="B2107" s="833" t="s">
        <v>605</v>
      </c>
      <c r="C2107" s="836" t="s">
        <v>634</v>
      </c>
      <c r="D2107" s="864" t="s">
        <v>635</v>
      </c>
      <c r="E2107" s="836" t="s">
        <v>6444</v>
      </c>
      <c r="F2107" s="864" t="s">
        <v>6445</v>
      </c>
      <c r="G2107" s="836" t="s">
        <v>7137</v>
      </c>
      <c r="H2107" s="836" t="s">
        <v>7140</v>
      </c>
      <c r="I2107" s="850">
        <v>3680</v>
      </c>
      <c r="J2107" s="850">
        <v>35</v>
      </c>
      <c r="K2107" s="851">
        <v>128800</v>
      </c>
    </row>
    <row r="2108" spans="1:11" ht="14.45" customHeight="1" x14ac:dyDescent="0.2">
      <c r="A2108" s="832" t="s">
        <v>604</v>
      </c>
      <c r="B2108" s="833" t="s">
        <v>605</v>
      </c>
      <c r="C2108" s="836" t="s">
        <v>634</v>
      </c>
      <c r="D2108" s="864" t="s">
        <v>635</v>
      </c>
      <c r="E2108" s="836" t="s">
        <v>6444</v>
      </c>
      <c r="F2108" s="864" t="s">
        <v>6445</v>
      </c>
      <c r="G2108" s="836" t="s">
        <v>7141</v>
      </c>
      <c r="H2108" s="836" t="s">
        <v>7142</v>
      </c>
      <c r="I2108" s="850">
        <v>2770.35009765625</v>
      </c>
      <c r="J2108" s="850">
        <v>5</v>
      </c>
      <c r="K2108" s="851">
        <v>13851.75</v>
      </c>
    </row>
    <row r="2109" spans="1:11" ht="14.45" customHeight="1" x14ac:dyDescent="0.2">
      <c r="A2109" s="832" t="s">
        <v>604</v>
      </c>
      <c r="B2109" s="833" t="s">
        <v>605</v>
      </c>
      <c r="C2109" s="836" t="s">
        <v>634</v>
      </c>
      <c r="D2109" s="864" t="s">
        <v>635</v>
      </c>
      <c r="E2109" s="836" t="s">
        <v>6444</v>
      </c>
      <c r="F2109" s="864" t="s">
        <v>6445</v>
      </c>
      <c r="G2109" s="836" t="s">
        <v>7143</v>
      </c>
      <c r="H2109" s="836" t="s">
        <v>7144</v>
      </c>
      <c r="I2109" s="850">
        <v>1000.5</v>
      </c>
      <c r="J2109" s="850">
        <v>1</v>
      </c>
      <c r="K2109" s="851">
        <v>1000.5</v>
      </c>
    </row>
    <row r="2110" spans="1:11" ht="14.45" customHeight="1" x14ac:dyDescent="0.2">
      <c r="A2110" s="832" t="s">
        <v>604</v>
      </c>
      <c r="B2110" s="833" t="s">
        <v>605</v>
      </c>
      <c r="C2110" s="836" t="s">
        <v>634</v>
      </c>
      <c r="D2110" s="864" t="s">
        <v>635</v>
      </c>
      <c r="E2110" s="836" t="s">
        <v>6444</v>
      </c>
      <c r="F2110" s="864" t="s">
        <v>6445</v>
      </c>
      <c r="G2110" s="836" t="s">
        <v>6784</v>
      </c>
      <c r="H2110" s="836" t="s">
        <v>7145</v>
      </c>
      <c r="I2110" s="850">
        <v>7157.0249430338545</v>
      </c>
      <c r="J2110" s="850">
        <v>40</v>
      </c>
      <c r="K2110" s="851">
        <v>283141.4970703125</v>
      </c>
    </row>
    <row r="2111" spans="1:11" ht="14.45" customHeight="1" x14ac:dyDescent="0.2">
      <c r="A2111" s="832" t="s">
        <v>604</v>
      </c>
      <c r="B2111" s="833" t="s">
        <v>605</v>
      </c>
      <c r="C2111" s="836" t="s">
        <v>634</v>
      </c>
      <c r="D2111" s="864" t="s">
        <v>635</v>
      </c>
      <c r="E2111" s="836" t="s">
        <v>6444</v>
      </c>
      <c r="F2111" s="864" t="s">
        <v>6445</v>
      </c>
      <c r="G2111" s="836" t="s">
        <v>6788</v>
      </c>
      <c r="H2111" s="836" t="s">
        <v>7146</v>
      </c>
      <c r="I2111" s="850">
        <v>1804.6099853515625</v>
      </c>
      <c r="J2111" s="850">
        <v>1</v>
      </c>
      <c r="K2111" s="851">
        <v>1804.6099853515625</v>
      </c>
    </row>
    <row r="2112" spans="1:11" ht="14.45" customHeight="1" x14ac:dyDescent="0.2">
      <c r="A2112" s="832" t="s">
        <v>604</v>
      </c>
      <c r="B2112" s="833" t="s">
        <v>605</v>
      </c>
      <c r="C2112" s="836" t="s">
        <v>634</v>
      </c>
      <c r="D2112" s="864" t="s">
        <v>635</v>
      </c>
      <c r="E2112" s="836" t="s">
        <v>6444</v>
      </c>
      <c r="F2112" s="864" t="s">
        <v>6445</v>
      </c>
      <c r="G2112" s="836" t="s">
        <v>6790</v>
      </c>
      <c r="H2112" s="836" t="s">
        <v>7147</v>
      </c>
      <c r="I2112" s="850">
        <v>1804.6119873046875</v>
      </c>
      <c r="J2112" s="850">
        <v>6</v>
      </c>
      <c r="K2112" s="851">
        <v>10827.669921875</v>
      </c>
    </row>
    <row r="2113" spans="1:11" ht="14.45" customHeight="1" x14ac:dyDescent="0.2">
      <c r="A2113" s="832" t="s">
        <v>604</v>
      </c>
      <c r="B2113" s="833" t="s">
        <v>605</v>
      </c>
      <c r="C2113" s="836" t="s">
        <v>634</v>
      </c>
      <c r="D2113" s="864" t="s">
        <v>635</v>
      </c>
      <c r="E2113" s="836" t="s">
        <v>6444</v>
      </c>
      <c r="F2113" s="864" t="s">
        <v>6445</v>
      </c>
      <c r="G2113" s="836" t="s">
        <v>6792</v>
      </c>
      <c r="H2113" s="836" t="s">
        <v>7148</v>
      </c>
      <c r="I2113" s="850">
        <v>1624.1489868164063</v>
      </c>
      <c r="J2113" s="850">
        <v>10</v>
      </c>
      <c r="K2113" s="851">
        <v>18046.109853515401</v>
      </c>
    </row>
    <row r="2114" spans="1:11" ht="14.45" customHeight="1" x14ac:dyDescent="0.2">
      <c r="A2114" s="832" t="s">
        <v>604</v>
      </c>
      <c r="B2114" s="833" t="s">
        <v>605</v>
      </c>
      <c r="C2114" s="836" t="s">
        <v>634</v>
      </c>
      <c r="D2114" s="864" t="s">
        <v>635</v>
      </c>
      <c r="E2114" s="836" t="s">
        <v>6444</v>
      </c>
      <c r="F2114" s="864" t="s">
        <v>6445</v>
      </c>
      <c r="G2114" s="836" t="s">
        <v>6794</v>
      </c>
      <c r="H2114" s="836" t="s">
        <v>7149</v>
      </c>
      <c r="I2114" s="850">
        <v>1804.6099853515625</v>
      </c>
      <c r="J2114" s="850">
        <v>7</v>
      </c>
      <c r="K2114" s="851">
        <v>12632.269897460938</v>
      </c>
    </row>
    <row r="2115" spans="1:11" ht="14.45" customHeight="1" x14ac:dyDescent="0.2">
      <c r="A2115" s="832" t="s">
        <v>604</v>
      </c>
      <c r="B2115" s="833" t="s">
        <v>605</v>
      </c>
      <c r="C2115" s="836" t="s">
        <v>634</v>
      </c>
      <c r="D2115" s="864" t="s">
        <v>635</v>
      </c>
      <c r="E2115" s="836" t="s">
        <v>6444</v>
      </c>
      <c r="F2115" s="864" t="s">
        <v>6445</v>
      </c>
      <c r="G2115" s="836" t="s">
        <v>6796</v>
      </c>
      <c r="H2115" s="836" t="s">
        <v>7150</v>
      </c>
      <c r="I2115" s="850">
        <v>1804.6110975477432</v>
      </c>
      <c r="J2115" s="850">
        <v>12</v>
      </c>
      <c r="K2115" s="851">
        <v>21655.339721679688</v>
      </c>
    </row>
    <row r="2116" spans="1:11" ht="14.45" customHeight="1" x14ac:dyDescent="0.2">
      <c r="A2116" s="832" t="s">
        <v>604</v>
      </c>
      <c r="B2116" s="833" t="s">
        <v>605</v>
      </c>
      <c r="C2116" s="836" t="s">
        <v>634</v>
      </c>
      <c r="D2116" s="864" t="s">
        <v>635</v>
      </c>
      <c r="E2116" s="836" t="s">
        <v>6444</v>
      </c>
      <c r="F2116" s="864" t="s">
        <v>6445</v>
      </c>
      <c r="G2116" s="836" t="s">
        <v>6798</v>
      </c>
      <c r="H2116" s="836" t="s">
        <v>7151</v>
      </c>
      <c r="I2116" s="850">
        <v>1804.6119873046875</v>
      </c>
      <c r="J2116" s="850">
        <v>12</v>
      </c>
      <c r="K2116" s="851">
        <v>21655.33984375</v>
      </c>
    </row>
    <row r="2117" spans="1:11" ht="14.45" customHeight="1" x14ac:dyDescent="0.2">
      <c r="A2117" s="832" t="s">
        <v>604</v>
      </c>
      <c r="B2117" s="833" t="s">
        <v>605</v>
      </c>
      <c r="C2117" s="836" t="s">
        <v>634</v>
      </c>
      <c r="D2117" s="864" t="s">
        <v>635</v>
      </c>
      <c r="E2117" s="836" t="s">
        <v>6444</v>
      </c>
      <c r="F2117" s="864" t="s">
        <v>6445</v>
      </c>
      <c r="G2117" s="836" t="s">
        <v>6800</v>
      </c>
      <c r="H2117" s="836" t="s">
        <v>7152</v>
      </c>
      <c r="I2117" s="850">
        <v>1804.6099853515625</v>
      </c>
      <c r="J2117" s="850">
        <v>4</v>
      </c>
      <c r="K2117" s="851">
        <v>7218.43994140625</v>
      </c>
    </row>
    <row r="2118" spans="1:11" ht="14.45" customHeight="1" x14ac:dyDescent="0.2">
      <c r="A2118" s="832" t="s">
        <v>604</v>
      </c>
      <c r="B2118" s="833" t="s">
        <v>605</v>
      </c>
      <c r="C2118" s="836" t="s">
        <v>634</v>
      </c>
      <c r="D2118" s="864" t="s">
        <v>635</v>
      </c>
      <c r="E2118" s="836" t="s">
        <v>6444</v>
      </c>
      <c r="F2118" s="864" t="s">
        <v>6445</v>
      </c>
      <c r="G2118" s="836" t="s">
        <v>6802</v>
      </c>
      <c r="H2118" s="836" t="s">
        <v>7153</v>
      </c>
      <c r="I2118" s="850">
        <v>1804.6099853515625</v>
      </c>
      <c r="J2118" s="850">
        <v>3</v>
      </c>
      <c r="K2118" s="851">
        <v>5413.8299560546875</v>
      </c>
    </row>
    <row r="2119" spans="1:11" ht="14.45" customHeight="1" x14ac:dyDescent="0.2">
      <c r="A2119" s="832" t="s">
        <v>604</v>
      </c>
      <c r="B2119" s="833" t="s">
        <v>605</v>
      </c>
      <c r="C2119" s="836" t="s">
        <v>634</v>
      </c>
      <c r="D2119" s="864" t="s">
        <v>635</v>
      </c>
      <c r="E2119" s="836" t="s">
        <v>6444</v>
      </c>
      <c r="F2119" s="864" t="s">
        <v>6445</v>
      </c>
      <c r="G2119" s="836" t="s">
        <v>6804</v>
      </c>
      <c r="H2119" s="836" t="s">
        <v>7154</v>
      </c>
      <c r="I2119" s="850">
        <v>1804.6124877929688</v>
      </c>
      <c r="J2119" s="850">
        <v>5</v>
      </c>
      <c r="K2119" s="851">
        <v>9023.0599365234375</v>
      </c>
    </row>
    <row r="2120" spans="1:11" ht="14.45" customHeight="1" x14ac:dyDescent="0.2">
      <c r="A2120" s="832" t="s">
        <v>604</v>
      </c>
      <c r="B2120" s="833" t="s">
        <v>605</v>
      </c>
      <c r="C2120" s="836" t="s">
        <v>634</v>
      </c>
      <c r="D2120" s="864" t="s">
        <v>635</v>
      </c>
      <c r="E2120" s="836" t="s">
        <v>6444</v>
      </c>
      <c r="F2120" s="864" t="s">
        <v>6445</v>
      </c>
      <c r="G2120" s="836" t="s">
        <v>7155</v>
      </c>
      <c r="H2120" s="836" t="s">
        <v>7156</v>
      </c>
      <c r="I2120" s="850">
        <v>4897.85009765625</v>
      </c>
      <c r="J2120" s="850">
        <v>1</v>
      </c>
      <c r="K2120" s="851">
        <v>4897.85009765625</v>
      </c>
    </row>
    <row r="2121" spans="1:11" ht="14.45" customHeight="1" x14ac:dyDescent="0.2">
      <c r="A2121" s="832" t="s">
        <v>604</v>
      </c>
      <c r="B2121" s="833" t="s">
        <v>605</v>
      </c>
      <c r="C2121" s="836" t="s">
        <v>634</v>
      </c>
      <c r="D2121" s="864" t="s">
        <v>635</v>
      </c>
      <c r="E2121" s="836" t="s">
        <v>6444</v>
      </c>
      <c r="F2121" s="864" t="s">
        <v>6445</v>
      </c>
      <c r="G2121" s="836" t="s">
        <v>7157</v>
      </c>
      <c r="H2121" s="836" t="s">
        <v>7158</v>
      </c>
      <c r="I2121" s="850">
        <v>4897.85009765625</v>
      </c>
      <c r="J2121" s="850">
        <v>1</v>
      </c>
      <c r="K2121" s="851">
        <v>4897.85009765625</v>
      </c>
    </row>
    <row r="2122" spans="1:11" ht="14.45" customHeight="1" x14ac:dyDescent="0.2">
      <c r="A2122" s="832" t="s">
        <v>604</v>
      </c>
      <c r="B2122" s="833" t="s">
        <v>605</v>
      </c>
      <c r="C2122" s="836" t="s">
        <v>634</v>
      </c>
      <c r="D2122" s="864" t="s">
        <v>635</v>
      </c>
      <c r="E2122" s="836" t="s">
        <v>6444</v>
      </c>
      <c r="F2122" s="864" t="s">
        <v>6445</v>
      </c>
      <c r="G2122" s="836" t="s">
        <v>6700</v>
      </c>
      <c r="H2122" s="836" t="s">
        <v>7159</v>
      </c>
      <c r="I2122" s="850">
        <v>5638.4501953125</v>
      </c>
      <c r="J2122" s="850">
        <v>1</v>
      </c>
      <c r="K2122" s="851">
        <v>5638.4501953125</v>
      </c>
    </row>
    <row r="2123" spans="1:11" ht="14.45" customHeight="1" x14ac:dyDescent="0.2">
      <c r="A2123" s="832" t="s">
        <v>604</v>
      </c>
      <c r="B2123" s="833" t="s">
        <v>605</v>
      </c>
      <c r="C2123" s="836" t="s">
        <v>634</v>
      </c>
      <c r="D2123" s="864" t="s">
        <v>635</v>
      </c>
      <c r="E2123" s="836" t="s">
        <v>6444</v>
      </c>
      <c r="F2123" s="864" t="s">
        <v>6445</v>
      </c>
      <c r="G2123" s="836" t="s">
        <v>6702</v>
      </c>
      <c r="H2123" s="836" t="s">
        <v>7160</v>
      </c>
      <c r="I2123" s="850">
        <v>5638.4501953125</v>
      </c>
      <c r="J2123" s="850">
        <v>1</v>
      </c>
      <c r="K2123" s="851">
        <v>5638.4501953125</v>
      </c>
    </row>
    <row r="2124" spans="1:11" ht="14.45" customHeight="1" x14ac:dyDescent="0.2">
      <c r="A2124" s="832" t="s">
        <v>604</v>
      </c>
      <c r="B2124" s="833" t="s">
        <v>605</v>
      </c>
      <c r="C2124" s="836" t="s">
        <v>634</v>
      </c>
      <c r="D2124" s="864" t="s">
        <v>635</v>
      </c>
      <c r="E2124" s="836" t="s">
        <v>6444</v>
      </c>
      <c r="F2124" s="864" t="s">
        <v>6445</v>
      </c>
      <c r="G2124" s="836" t="s">
        <v>6704</v>
      </c>
      <c r="H2124" s="836" t="s">
        <v>7161</v>
      </c>
      <c r="I2124" s="850">
        <v>5638.4501953125</v>
      </c>
      <c r="J2124" s="850">
        <v>2</v>
      </c>
      <c r="K2124" s="851">
        <v>11276.900390625</v>
      </c>
    </row>
    <row r="2125" spans="1:11" ht="14.45" customHeight="1" x14ac:dyDescent="0.2">
      <c r="A2125" s="832" t="s">
        <v>604</v>
      </c>
      <c r="B2125" s="833" t="s">
        <v>605</v>
      </c>
      <c r="C2125" s="836" t="s">
        <v>634</v>
      </c>
      <c r="D2125" s="864" t="s">
        <v>635</v>
      </c>
      <c r="E2125" s="836" t="s">
        <v>6444</v>
      </c>
      <c r="F2125" s="864" t="s">
        <v>6445</v>
      </c>
      <c r="G2125" s="836" t="s">
        <v>6706</v>
      </c>
      <c r="H2125" s="836" t="s">
        <v>7162</v>
      </c>
      <c r="I2125" s="850">
        <v>5638.4501953125</v>
      </c>
      <c r="J2125" s="850">
        <v>5</v>
      </c>
      <c r="K2125" s="851">
        <v>28192.2509765625</v>
      </c>
    </row>
    <row r="2126" spans="1:11" ht="14.45" customHeight="1" x14ac:dyDescent="0.2">
      <c r="A2126" s="832" t="s">
        <v>604</v>
      </c>
      <c r="B2126" s="833" t="s">
        <v>605</v>
      </c>
      <c r="C2126" s="836" t="s">
        <v>634</v>
      </c>
      <c r="D2126" s="864" t="s">
        <v>635</v>
      </c>
      <c r="E2126" s="836" t="s">
        <v>6444</v>
      </c>
      <c r="F2126" s="864" t="s">
        <v>6445</v>
      </c>
      <c r="G2126" s="836" t="s">
        <v>6708</v>
      </c>
      <c r="H2126" s="836" t="s">
        <v>7163</v>
      </c>
      <c r="I2126" s="850">
        <v>4897.85009765625</v>
      </c>
      <c r="J2126" s="850">
        <v>2</v>
      </c>
      <c r="K2126" s="851">
        <v>9795.7001953125</v>
      </c>
    </row>
    <row r="2127" spans="1:11" ht="14.45" customHeight="1" x14ac:dyDescent="0.2">
      <c r="A2127" s="832" t="s">
        <v>604</v>
      </c>
      <c r="B2127" s="833" t="s">
        <v>605</v>
      </c>
      <c r="C2127" s="836" t="s">
        <v>634</v>
      </c>
      <c r="D2127" s="864" t="s">
        <v>635</v>
      </c>
      <c r="E2127" s="836" t="s">
        <v>6444</v>
      </c>
      <c r="F2127" s="864" t="s">
        <v>6445</v>
      </c>
      <c r="G2127" s="836" t="s">
        <v>6710</v>
      </c>
      <c r="H2127" s="836" t="s">
        <v>7164</v>
      </c>
      <c r="I2127" s="850">
        <v>5638.4501953125</v>
      </c>
      <c r="J2127" s="850">
        <v>1</v>
      </c>
      <c r="K2127" s="851">
        <v>5638.4501953125</v>
      </c>
    </row>
    <row r="2128" spans="1:11" ht="14.45" customHeight="1" x14ac:dyDescent="0.2">
      <c r="A2128" s="832" t="s">
        <v>604</v>
      </c>
      <c r="B2128" s="833" t="s">
        <v>605</v>
      </c>
      <c r="C2128" s="836" t="s">
        <v>634</v>
      </c>
      <c r="D2128" s="864" t="s">
        <v>635</v>
      </c>
      <c r="E2128" s="836" t="s">
        <v>6444</v>
      </c>
      <c r="F2128" s="864" t="s">
        <v>6445</v>
      </c>
      <c r="G2128" s="836" t="s">
        <v>6712</v>
      </c>
      <c r="H2128" s="836" t="s">
        <v>7165</v>
      </c>
      <c r="I2128" s="850">
        <v>4897.85009765625</v>
      </c>
      <c r="J2128" s="850">
        <v>2</v>
      </c>
      <c r="K2128" s="851">
        <v>9795.7001953125</v>
      </c>
    </row>
    <row r="2129" spans="1:11" ht="14.45" customHeight="1" x14ac:dyDescent="0.2">
      <c r="A2129" s="832" t="s">
        <v>604</v>
      </c>
      <c r="B2129" s="833" t="s">
        <v>605</v>
      </c>
      <c r="C2129" s="836" t="s">
        <v>634</v>
      </c>
      <c r="D2129" s="864" t="s">
        <v>635</v>
      </c>
      <c r="E2129" s="836" t="s">
        <v>6444</v>
      </c>
      <c r="F2129" s="864" t="s">
        <v>6445</v>
      </c>
      <c r="G2129" s="836" t="s">
        <v>6714</v>
      </c>
      <c r="H2129" s="836" t="s">
        <v>7166</v>
      </c>
      <c r="I2129" s="850">
        <v>4897.85009765625</v>
      </c>
      <c r="J2129" s="850">
        <v>1</v>
      </c>
      <c r="K2129" s="851">
        <v>4897.85009765625</v>
      </c>
    </row>
    <row r="2130" spans="1:11" ht="14.45" customHeight="1" x14ac:dyDescent="0.2">
      <c r="A2130" s="832" t="s">
        <v>604</v>
      </c>
      <c r="B2130" s="833" t="s">
        <v>605</v>
      </c>
      <c r="C2130" s="836" t="s">
        <v>634</v>
      </c>
      <c r="D2130" s="864" t="s">
        <v>635</v>
      </c>
      <c r="E2130" s="836" t="s">
        <v>6444</v>
      </c>
      <c r="F2130" s="864" t="s">
        <v>6445</v>
      </c>
      <c r="G2130" s="836" t="s">
        <v>7167</v>
      </c>
      <c r="H2130" s="836" t="s">
        <v>7168</v>
      </c>
      <c r="I2130" s="850">
        <v>2418.22998046875</v>
      </c>
      <c r="J2130" s="850">
        <v>1</v>
      </c>
      <c r="K2130" s="851">
        <v>2418.22998046875</v>
      </c>
    </row>
    <row r="2131" spans="1:11" ht="14.45" customHeight="1" x14ac:dyDescent="0.2">
      <c r="A2131" s="832" t="s">
        <v>604</v>
      </c>
      <c r="B2131" s="833" t="s">
        <v>605</v>
      </c>
      <c r="C2131" s="836" t="s">
        <v>634</v>
      </c>
      <c r="D2131" s="864" t="s">
        <v>635</v>
      </c>
      <c r="E2131" s="836" t="s">
        <v>6444</v>
      </c>
      <c r="F2131" s="864" t="s">
        <v>6445</v>
      </c>
      <c r="G2131" s="836" t="s">
        <v>7169</v>
      </c>
      <c r="H2131" s="836" t="s">
        <v>7170</v>
      </c>
      <c r="I2131" s="850">
        <v>2418.22998046875</v>
      </c>
      <c r="J2131" s="850">
        <v>1</v>
      </c>
      <c r="K2131" s="851">
        <v>2418.22998046875</v>
      </c>
    </row>
    <row r="2132" spans="1:11" ht="14.45" customHeight="1" x14ac:dyDescent="0.2">
      <c r="A2132" s="832" t="s">
        <v>604</v>
      </c>
      <c r="B2132" s="833" t="s">
        <v>605</v>
      </c>
      <c r="C2132" s="836" t="s">
        <v>634</v>
      </c>
      <c r="D2132" s="864" t="s">
        <v>635</v>
      </c>
      <c r="E2132" s="836" t="s">
        <v>6444</v>
      </c>
      <c r="F2132" s="864" t="s">
        <v>6445</v>
      </c>
      <c r="G2132" s="836" t="s">
        <v>7171</v>
      </c>
      <c r="H2132" s="836" t="s">
        <v>7172</v>
      </c>
      <c r="I2132" s="850">
        <v>2418.22998046875</v>
      </c>
      <c r="J2132" s="850">
        <v>1</v>
      </c>
      <c r="K2132" s="851">
        <v>2418.22998046875</v>
      </c>
    </row>
    <row r="2133" spans="1:11" ht="14.45" customHeight="1" x14ac:dyDescent="0.2">
      <c r="A2133" s="832" t="s">
        <v>604</v>
      </c>
      <c r="B2133" s="833" t="s">
        <v>605</v>
      </c>
      <c r="C2133" s="836" t="s">
        <v>634</v>
      </c>
      <c r="D2133" s="864" t="s">
        <v>635</v>
      </c>
      <c r="E2133" s="836" t="s">
        <v>6444</v>
      </c>
      <c r="F2133" s="864" t="s">
        <v>6445</v>
      </c>
      <c r="G2133" s="836" t="s">
        <v>7173</v>
      </c>
      <c r="H2133" s="836" t="s">
        <v>7174</v>
      </c>
      <c r="I2133" s="850">
        <v>1649.47998046875</v>
      </c>
      <c r="J2133" s="850">
        <v>2</v>
      </c>
      <c r="K2133" s="851">
        <v>3298.9599609375</v>
      </c>
    </row>
    <row r="2134" spans="1:11" ht="14.45" customHeight="1" x14ac:dyDescent="0.2">
      <c r="A2134" s="832" t="s">
        <v>604</v>
      </c>
      <c r="B2134" s="833" t="s">
        <v>605</v>
      </c>
      <c r="C2134" s="836" t="s">
        <v>634</v>
      </c>
      <c r="D2134" s="864" t="s">
        <v>635</v>
      </c>
      <c r="E2134" s="836" t="s">
        <v>6444</v>
      </c>
      <c r="F2134" s="864" t="s">
        <v>6445</v>
      </c>
      <c r="G2134" s="836" t="s">
        <v>7175</v>
      </c>
      <c r="H2134" s="836" t="s">
        <v>7176</v>
      </c>
      <c r="I2134" s="850">
        <v>10154.5</v>
      </c>
      <c r="J2134" s="850">
        <v>1</v>
      </c>
      <c r="K2134" s="851">
        <v>10154.5</v>
      </c>
    </row>
    <row r="2135" spans="1:11" ht="14.45" customHeight="1" x14ac:dyDescent="0.2">
      <c r="A2135" s="832" t="s">
        <v>604</v>
      </c>
      <c r="B2135" s="833" t="s">
        <v>605</v>
      </c>
      <c r="C2135" s="836" t="s">
        <v>634</v>
      </c>
      <c r="D2135" s="864" t="s">
        <v>635</v>
      </c>
      <c r="E2135" s="836" t="s">
        <v>6444</v>
      </c>
      <c r="F2135" s="864" t="s">
        <v>6445</v>
      </c>
      <c r="G2135" s="836" t="s">
        <v>7177</v>
      </c>
      <c r="H2135" s="836" t="s">
        <v>7178</v>
      </c>
      <c r="I2135" s="850">
        <v>1800</v>
      </c>
      <c r="J2135" s="850">
        <v>1</v>
      </c>
      <c r="K2135" s="851">
        <v>1800</v>
      </c>
    </row>
    <row r="2136" spans="1:11" ht="14.45" customHeight="1" x14ac:dyDescent="0.2">
      <c r="A2136" s="832" t="s">
        <v>604</v>
      </c>
      <c r="B2136" s="833" t="s">
        <v>605</v>
      </c>
      <c r="C2136" s="836" t="s">
        <v>634</v>
      </c>
      <c r="D2136" s="864" t="s">
        <v>635</v>
      </c>
      <c r="E2136" s="836" t="s">
        <v>6444</v>
      </c>
      <c r="F2136" s="864" t="s">
        <v>6445</v>
      </c>
      <c r="G2136" s="836" t="s">
        <v>6716</v>
      </c>
      <c r="H2136" s="836" t="s">
        <v>7179</v>
      </c>
      <c r="I2136" s="850">
        <v>1800</v>
      </c>
      <c r="J2136" s="850">
        <v>3</v>
      </c>
      <c r="K2136" s="851">
        <v>5400</v>
      </c>
    </row>
    <row r="2137" spans="1:11" ht="14.45" customHeight="1" x14ac:dyDescent="0.2">
      <c r="A2137" s="832" t="s">
        <v>604</v>
      </c>
      <c r="B2137" s="833" t="s">
        <v>605</v>
      </c>
      <c r="C2137" s="836" t="s">
        <v>634</v>
      </c>
      <c r="D2137" s="864" t="s">
        <v>635</v>
      </c>
      <c r="E2137" s="836" t="s">
        <v>6444</v>
      </c>
      <c r="F2137" s="864" t="s">
        <v>6445</v>
      </c>
      <c r="G2137" s="836" t="s">
        <v>6718</v>
      </c>
      <c r="H2137" s="836" t="s">
        <v>7180</v>
      </c>
      <c r="I2137" s="850">
        <v>1800.0033365885417</v>
      </c>
      <c r="J2137" s="850">
        <v>3</v>
      </c>
      <c r="K2137" s="851">
        <v>5400.010009765625</v>
      </c>
    </row>
    <row r="2138" spans="1:11" ht="14.45" customHeight="1" x14ac:dyDescent="0.2">
      <c r="A2138" s="832" t="s">
        <v>604</v>
      </c>
      <c r="B2138" s="833" t="s">
        <v>605</v>
      </c>
      <c r="C2138" s="836" t="s">
        <v>634</v>
      </c>
      <c r="D2138" s="864" t="s">
        <v>635</v>
      </c>
      <c r="E2138" s="836" t="s">
        <v>6444</v>
      </c>
      <c r="F2138" s="864" t="s">
        <v>6445</v>
      </c>
      <c r="G2138" s="836" t="s">
        <v>6720</v>
      </c>
      <c r="H2138" s="836" t="s">
        <v>7181</v>
      </c>
      <c r="I2138" s="850">
        <v>1800.0066731770833</v>
      </c>
      <c r="J2138" s="850">
        <v>4</v>
      </c>
      <c r="K2138" s="851">
        <v>7200.02001953125</v>
      </c>
    </row>
    <row r="2139" spans="1:11" ht="14.45" customHeight="1" x14ac:dyDescent="0.2">
      <c r="A2139" s="832" t="s">
        <v>604</v>
      </c>
      <c r="B2139" s="833" t="s">
        <v>605</v>
      </c>
      <c r="C2139" s="836" t="s">
        <v>634</v>
      </c>
      <c r="D2139" s="864" t="s">
        <v>635</v>
      </c>
      <c r="E2139" s="836" t="s">
        <v>6444</v>
      </c>
      <c r="F2139" s="864" t="s">
        <v>6445</v>
      </c>
      <c r="G2139" s="836" t="s">
        <v>6722</v>
      </c>
      <c r="H2139" s="836" t="s">
        <v>7182</v>
      </c>
      <c r="I2139" s="850">
        <v>1800</v>
      </c>
      <c r="J2139" s="850">
        <v>4</v>
      </c>
      <c r="K2139" s="851">
        <v>7200</v>
      </c>
    </row>
    <row r="2140" spans="1:11" ht="14.45" customHeight="1" x14ac:dyDescent="0.2">
      <c r="A2140" s="832" t="s">
        <v>604</v>
      </c>
      <c r="B2140" s="833" t="s">
        <v>605</v>
      </c>
      <c r="C2140" s="836" t="s">
        <v>634</v>
      </c>
      <c r="D2140" s="864" t="s">
        <v>635</v>
      </c>
      <c r="E2140" s="836" t="s">
        <v>6444</v>
      </c>
      <c r="F2140" s="864" t="s">
        <v>6445</v>
      </c>
      <c r="G2140" s="836" t="s">
        <v>6724</v>
      </c>
      <c r="H2140" s="836" t="s">
        <v>7183</v>
      </c>
      <c r="I2140" s="850">
        <v>1800.0050048828125</v>
      </c>
      <c r="J2140" s="850">
        <v>3</v>
      </c>
      <c r="K2140" s="851">
        <v>5400.010009765625</v>
      </c>
    </row>
    <row r="2141" spans="1:11" ht="14.45" customHeight="1" x14ac:dyDescent="0.2">
      <c r="A2141" s="832" t="s">
        <v>604</v>
      </c>
      <c r="B2141" s="833" t="s">
        <v>605</v>
      </c>
      <c r="C2141" s="836" t="s">
        <v>634</v>
      </c>
      <c r="D2141" s="864" t="s">
        <v>635</v>
      </c>
      <c r="E2141" s="836" t="s">
        <v>6444</v>
      </c>
      <c r="F2141" s="864" t="s">
        <v>6445</v>
      </c>
      <c r="G2141" s="836" t="s">
        <v>7184</v>
      </c>
      <c r="H2141" s="836" t="s">
        <v>7185</v>
      </c>
      <c r="I2141" s="850">
        <v>1800</v>
      </c>
      <c r="J2141" s="850">
        <v>1</v>
      </c>
      <c r="K2141" s="851">
        <v>1800</v>
      </c>
    </row>
    <row r="2142" spans="1:11" ht="14.45" customHeight="1" x14ac:dyDescent="0.2">
      <c r="A2142" s="832" t="s">
        <v>604</v>
      </c>
      <c r="B2142" s="833" t="s">
        <v>605</v>
      </c>
      <c r="C2142" s="836" t="s">
        <v>634</v>
      </c>
      <c r="D2142" s="864" t="s">
        <v>635</v>
      </c>
      <c r="E2142" s="836" t="s">
        <v>6444</v>
      </c>
      <c r="F2142" s="864" t="s">
        <v>6445</v>
      </c>
      <c r="G2142" s="836" t="s">
        <v>6726</v>
      </c>
      <c r="H2142" s="836" t="s">
        <v>7186</v>
      </c>
      <c r="I2142" s="850">
        <v>1800.010009765625</v>
      </c>
      <c r="J2142" s="850">
        <v>2</v>
      </c>
      <c r="K2142" s="851">
        <v>3600.02001953125</v>
      </c>
    </row>
    <row r="2143" spans="1:11" ht="14.45" customHeight="1" x14ac:dyDescent="0.2">
      <c r="A2143" s="832" t="s">
        <v>604</v>
      </c>
      <c r="B2143" s="833" t="s">
        <v>605</v>
      </c>
      <c r="C2143" s="836" t="s">
        <v>634</v>
      </c>
      <c r="D2143" s="864" t="s">
        <v>635</v>
      </c>
      <c r="E2143" s="836" t="s">
        <v>6444</v>
      </c>
      <c r="F2143" s="864" t="s">
        <v>6445</v>
      </c>
      <c r="G2143" s="836" t="s">
        <v>7187</v>
      </c>
      <c r="H2143" s="836" t="s">
        <v>7188</v>
      </c>
      <c r="I2143" s="850">
        <v>1800</v>
      </c>
      <c r="J2143" s="850">
        <v>1</v>
      </c>
      <c r="K2143" s="851">
        <v>1800</v>
      </c>
    </row>
    <row r="2144" spans="1:11" ht="14.45" customHeight="1" x14ac:dyDescent="0.2">
      <c r="A2144" s="832" t="s">
        <v>604</v>
      </c>
      <c r="B2144" s="833" t="s">
        <v>605</v>
      </c>
      <c r="C2144" s="836" t="s">
        <v>634</v>
      </c>
      <c r="D2144" s="864" t="s">
        <v>635</v>
      </c>
      <c r="E2144" s="836" t="s">
        <v>6444</v>
      </c>
      <c r="F2144" s="864" t="s">
        <v>6445</v>
      </c>
      <c r="G2144" s="836" t="s">
        <v>7189</v>
      </c>
      <c r="H2144" s="836" t="s">
        <v>7190</v>
      </c>
      <c r="I2144" s="850">
        <v>4857.60009765625</v>
      </c>
      <c r="J2144" s="850">
        <v>2</v>
      </c>
      <c r="K2144" s="851">
        <v>9715.2001953125</v>
      </c>
    </row>
    <row r="2145" spans="1:11" ht="14.45" customHeight="1" x14ac:dyDescent="0.2">
      <c r="A2145" s="832" t="s">
        <v>604</v>
      </c>
      <c r="B2145" s="833" t="s">
        <v>605</v>
      </c>
      <c r="C2145" s="836" t="s">
        <v>634</v>
      </c>
      <c r="D2145" s="864" t="s">
        <v>635</v>
      </c>
      <c r="E2145" s="836" t="s">
        <v>6444</v>
      </c>
      <c r="F2145" s="864" t="s">
        <v>6445</v>
      </c>
      <c r="G2145" s="836" t="s">
        <v>7191</v>
      </c>
      <c r="H2145" s="836" t="s">
        <v>7192</v>
      </c>
      <c r="I2145" s="850">
        <v>4857.60009765625</v>
      </c>
      <c r="J2145" s="850">
        <v>1</v>
      </c>
      <c r="K2145" s="851">
        <v>4857.60009765625</v>
      </c>
    </row>
    <row r="2146" spans="1:11" ht="14.45" customHeight="1" x14ac:dyDescent="0.2">
      <c r="A2146" s="832" t="s">
        <v>604</v>
      </c>
      <c r="B2146" s="833" t="s">
        <v>605</v>
      </c>
      <c r="C2146" s="836" t="s">
        <v>634</v>
      </c>
      <c r="D2146" s="864" t="s">
        <v>635</v>
      </c>
      <c r="E2146" s="836" t="s">
        <v>6444</v>
      </c>
      <c r="F2146" s="864" t="s">
        <v>6445</v>
      </c>
      <c r="G2146" s="836" t="s">
        <v>7193</v>
      </c>
      <c r="H2146" s="836" t="s">
        <v>7194</v>
      </c>
      <c r="I2146" s="850">
        <v>4857.60009765625</v>
      </c>
      <c r="J2146" s="850">
        <v>1</v>
      </c>
      <c r="K2146" s="851">
        <v>4857.60009765625</v>
      </c>
    </row>
    <row r="2147" spans="1:11" ht="14.45" customHeight="1" x14ac:dyDescent="0.2">
      <c r="A2147" s="832" t="s">
        <v>604</v>
      </c>
      <c r="B2147" s="833" t="s">
        <v>605</v>
      </c>
      <c r="C2147" s="836" t="s">
        <v>634</v>
      </c>
      <c r="D2147" s="864" t="s">
        <v>635</v>
      </c>
      <c r="E2147" s="836" t="s">
        <v>6444</v>
      </c>
      <c r="F2147" s="864" t="s">
        <v>6445</v>
      </c>
      <c r="G2147" s="836" t="s">
        <v>6728</v>
      </c>
      <c r="H2147" s="836" t="s">
        <v>7195</v>
      </c>
      <c r="I2147" s="850">
        <v>4897.85009765625</v>
      </c>
      <c r="J2147" s="850">
        <v>1</v>
      </c>
      <c r="K2147" s="851">
        <v>4897.85009765625</v>
      </c>
    </row>
    <row r="2148" spans="1:11" ht="14.45" customHeight="1" x14ac:dyDescent="0.2">
      <c r="A2148" s="832" t="s">
        <v>604</v>
      </c>
      <c r="B2148" s="833" t="s">
        <v>605</v>
      </c>
      <c r="C2148" s="836" t="s">
        <v>634</v>
      </c>
      <c r="D2148" s="864" t="s">
        <v>635</v>
      </c>
      <c r="E2148" s="836" t="s">
        <v>6444</v>
      </c>
      <c r="F2148" s="864" t="s">
        <v>6445</v>
      </c>
      <c r="G2148" s="836" t="s">
        <v>7196</v>
      </c>
      <c r="H2148" s="836" t="s">
        <v>7197</v>
      </c>
      <c r="I2148" s="850">
        <v>536.0999755859375</v>
      </c>
      <c r="J2148" s="850">
        <v>1</v>
      </c>
      <c r="K2148" s="851">
        <v>536.0999755859375</v>
      </c>
    </row>
    <row r="2149" spans="1:11" ht="14.45" customHeight="1" x14ac:dyDescent="0.2">
      <c r="A2149" s="832" t="s">
        <v>604</v>
      </c>
      <c r="B2149" s="833" t="s">
        <v>605</v>
      </c>
      <c r="C2149" s="836" t="s">
        <v>634</v>
      </c>
      <c r="D2149" s="864" t="s">
        <v>635</v>
      </c>
      <c r="E2149" s="836" t="s">
        <v>6444</v>
      </c>
      <c r="F2149" s="864" t="s">
        <v>6445</v>
      </c>
      <c r="G2149" s="836" t="s">
        <v>6808</v>
      </c>
      <c r="H2149" s="836" t="s">
        <v>7198</v>
      </c>
      <c r="I2149" s="850">
        <v>536.09000651041663</v>
      </c>
      <c r="J2149" s="850">
        <v>3</v>
      </c>
      <c r="K2149" s="851">
        <v>1608.27001953125</v>
      </c>
    </row>
    <row r="2150" spans="1:11" ht="14.45" customHeight="1" x14ac:dyDescent="0.2">
      <c r="A2150" s="832" t="s">
        <v>604</v>
      </c>
      <c r="B2150" s="833" t="s">
        <v>605</v>
      </c>
      <c r="C2150" s="836" t="s">
        <v>634</v>
      </c>
      <c r="D2150" s="864" t="s">
        <v>635</v>
      </c>
      <c r="E2150" s="836" t="s">
        <v>6444</v>
      </c>
      <c r="F2150" s="864" t="s">
        <v>6445</v>
      </c>
      <c r="G2150" s="836" t="s">
        <v>7199</v>
      </c>
      <c r="H2150" s="836" t="s">
        <v>7200</v>
      </c>
      <c r="I2150" s="850">
        <v>536.09500122070313</v>
      </c>
      <c r="J2150" s="850">
        <v>2</v>
      </c>
      <c r="K2150" s="851">
        <v>1072.1900024414063</v>
      </c>
    </row>
    <row r="2151" spans="1:11" ht="14.45" customHeight="1" x14ac:dyDescent="0.2">
      <c r="A2151" s="832" t="s">
        <v>604</v>
      </c>
      <c r="B2151" s="833" t="s">
        <v>605</v>
      </c>
      <c r="C2151" s="836" t="s">
        <v>634</v>
      </c>
      <c r="D2151" s="864" t="s">
        <v>635</v>
      </c>
      <c r="E2151" s="836" t="s">
        <v>6444</v>
      </c>
      <c r="F2151" s="864" t="s">
        <v>6445</v>
      </c>
      <c r="G2151" s="836" t="s">
        <v>7201</v>
      </c>
      <c r="H2151" s="836" t="s">
        <v>7202</v>
      </c>
      <c r="I2151" s="850">
        <v>281.70001220703125</v>
      </c>
      <c r="J2151" s="850">
        <v>2</v>
      </c>
      <c r="K2151" s="851">
        <v>563.3900146484375</v>
      </c>
    </row>
    <row r="2152" spans="1:11" ht="14.45" customHeight="1" x14ac:dyDescent="0.2">
      <c r="A2152" s="832" t="s">
        <v>604</v>
      </c>
      <c r="B2152" s="833" t="s">
        <v>605</v>
      </c>
      <c r="C2152" s="836" t="s">
        <v>634</v>
      </c>
      <c r="D2152" s="864" t="s">
        <v>635</v>
      </c>
      <c r="E2152" s="836" t="s">
        <v>6444</v>
      </c>
      <c r="F2152" s="864" t="s">
        <v>6445</v>
      </c>
      <c r="G2152" s="836" t="s">
        <v>7203</v>
      </c>
      <c r="H2152" s="836" t="s">
        <v>7204</v>
      </c>
      <c r="I2152" s="850">
        <v>281.69000244140625</v>
      </c>
      <c r="J2152" s="850">
        <v>1</v>
      </c>
      <c r="K2152" s="851">
        <v>281.69000244140625</v>
      </c>
    </row>
    <row r="2153" spans="1:11" ht="14.45" customHeight="1" x14ac:dyDescent="0.2">
      <c r="A2153" s="832" t="s">
        <v>604</v>
      </c>
      <c r="B2153" s="833" t="s">
        <v>605</v>
      </c>
      <c r="C2153" s="836" t="s">
        <v>634</v>
      </c>
      <c r="D2153" s="864" t="s">
        <v>635</v>
      </c>
      <c r="E2153" s="836" t="s">
        <v>6444</v>
      </c>
      <c r="F2153" s="864" t="s">
        <v>6445</v>
      </c>
      <c r="G2153" s="836" t="s">
        <v>6812</v>
      </c>
      <c r="H2153" s="836" t="s">
        <v>7205</v>
      </c>
      <c r="I2153" s="850">
        <v>444.47000122070313</v>
      </c>
      <c r="J2153" s="850">
        <v>1</v>
      </c>
      <c r="K2153" s="851">
        <v>444.47000122070313</v>
      </c>
    </row>
    <row r="2154" spans="1:11" ht="14.45" customHeight="1" x14ac:dyDescent="0.2">
      <c r="A2154" s="832" t="s">
        <v>604</v>
      </c>
      <c r="B2154" s="833" t="s">
        <v>605</v>
      </c>
      <c r="C2154" s="836" t="s">
        <v>634</v>
      </c>
      <c r="D2154" s="864" t="s">
        <v>635</v>
      </c>
      <c r="E2154" s="836" t="s">
        <v>6444</v>
      </c>
      <c r="F2154" s="864" t="s">
        <v>6445</v>
      </c>
      <c r="G2154" s="836" t="s">
        <v>7206</v>
      </c>
      <c r="H2154" s="836" t="s">
        <v>7207</v>
      </c>
      <c r="I2154" s="850">
        <v>536.08502197265625</v>
      </c>
      <c r="J2154" s="850">
        <v>2</v>
      </c>
      <c r="K2154" s="851">
        <v>1072.1700439453125</v>
      </c>
    </row>
    <row r="2155" spans="1:11" ht="14.45" customHeight="1" x14ac:dyDescent="0.2">
      <c r="A2155" s="832" t="s">
        <v>604</v>
      </c>
      <c r="B2155" s="833" t="s">
        <v>605</v>
      </c>
      <c r="C2155" s="836" t="s">
        <v>634</v>
      </c>
      <c r="D2155" s="864" t="s">
        <v>635</v>
      </c>
      <c r="E2155" s="836" t="s">
        <v>6444</v>
      </c>
      <c r="F2155" s="864" t="s">
        <v>6445</v>
      </c>
      <c r="G2155" s="836" t="s">
        <v>7208</v>
      </c>
      <c r="H2155" s="836" t="s">
        <v>7209</v>
      </c>
      <c r="I2155" s="850">
        <v>2005.5999755859375</v>
      </c>
      <c r="J2155" s="850">
        <v>1</v>
      </c>
      <c r="K2155" s="851">
        <v>2005.5999755859375</v>
      </c>
    </row>
    <row r="2156" spans="1:11" ht="14.45" customHeight="1" x14ac:dyDescent="0.2">
      <c r="A2156" s="832" t="s">
        <v>604</v>
      </c>
      <c r="B2156" s="833" t="s">
        <v>605</v>
      </c>
      <c r="C2156" s="836" t="s">
        <v>634</v>
      </c>
      <c r="D2156" s="864" t="s">
        <v>635</v>
      </c>
      <c r="E2156" s="836" t="s">
        <v>6444</v>
      </c>
      <c r="F2156" s="864" t="s">
        <v>6445</v>
      </c>
      <c r="G2156" s="836" t="s">
        <v>6818</v>
      </c>
      <c r="H2156" s="836" t="s">
        <v>7210</v>
      </c>
      <c r="I2156" s="850">
        <v>2005.5999755859375</v>
      </c>
      <c r="J2156" s="850">
        <v>1</v>
      </c>
      <c r="K2156" s="851">
        <v>2005.5999755859375</v>
      </c>
    </row>
    <row r="2157" spans="1:11" ht="14.45" customHeight="1" x14ac:dyDescent="0.2">
      <c r="A2157" s="832" t="s">
        <v>604</v>
      </c>
      <c r="B2157" s="833" t="s">
        <v>605</v>
      </c>
      <c r="C2157" s="836" t="s">
        <v>634</v>
      </c>
      <c r="D2157" s="864" t="s">
        <v>635</v>
      </c>
      <c r="E2157" s="836" t="s">
        <v>6444</v>
      </c>
      <c r="F2157" s="864" t="s">
        <v>6445</v>
      </c>
      <c r="G2157" s="836" t="s">
        <v>7211</v>
      </c>
      <c r="H2157" s="836" t="s">
        <v>7212</v>
      </c>
      <c r="I2157" s="850">
        <v>1907.469970703125</v>
      </c>
      <c r="J2157" s="850">
        <v>1</v>
      </c>
      <c r="K2157" s="851">
        <v>1907.469970703125</v>
      </c>
    </row>
    <row r="2158" spans="1:11" ht="14.45" customHeight="1" x14ac:dyDescent="0.2">
      <c r="A2158" s="832" t="s">
        <v>604</v>
      </c>
      <c r="B2158" s="833" t="s">
        <v>605</v>
      </c>
      <c r="C2158" s="836" t="s">
        <v>634</v>
      </c>
      <c r="D2158" s="864" t="s">
        <v>635</v>
      </c>
      <c r="E2158" s="836" t="s">
        <v>6444</v>
      </c>
      <c r="F2158" s="864" t="s">
        <v>6445</v>
      </c>
      <c r="G2158" s="836" t="s">
        <v>7213</v>
      </c>
      <c r="H2158" s="836" t="s">
        <v>7214</v>
      </c>
      <c r="I2158" s="850">
        <v>1907.469970703125</v>
      </c>
      <c r="J2158" s="850">
        <v>1</v>
      </c>
      <c r="K2158" s="851">
        <v>1907.469970703125</v>
      </c>
    </row>
    <row r="2159" spans="1:11" ht="14.45" customHeight="1" x14ac:dyDescent="0.2">
      <c r="A2159" s="832" t="s">
        <v>604</v>
      </c>
      <c r="B2159" s="833" t="s">
        <v>605</v>
      </c>
      <c r="C2159" s="836" t="s">
        <v>634</v>
      </c>
      <c r="D2159" s="864" t="s">
        <v>635</v>
      </c>
      <c r="E2159" s="836" t="s">
        <v>6444</v>
      </c>
      <c r="F2159" s="864" t="s">
        <v>6445</v>
      </c>
      <c r="G2159" s="836" t="s">
        <v>7215</v>
      </c>
      <c r="H2159" s="836" t="s">
        <v>7216</v>
      </c>
      <c r="I2159" s="850">
        <v>1907.469970703125</v>
      </c>
      <c r="J2159" s="850">
        <v>1</v>
      </c>
      <c r="K2159" s="851">
        <v>1907.469970703125</v>
      </c>
    </row>
    <row r="2160" spans="1:11" ht="14.45" customHeight="1" x14ac:dyDescent="0.2">
      <c r="A2160" s="832" t="s">
        <v>604</v>
      </c>
      <c r="B2160" s="833" t="s">
        <v>605</v>
      </c>
      <c r="C2160" s="836" t="s">
        <v>634</v>
      </c>
      <c r="D2160" s="864" t="s">
        <v>635</v>
      </c>
      <c r="E2160" s="836" t="s">
        <v>6444</v>
      </c>
      <c r="F2160" s="864" t="s">
        <v>6445</v>
      </c>
      <c r="G2160" s="836" t="s">
        <v>6822</v>
      </c>
      <c r="H2160" s="836" t="s">
        <v>7217</v>
      </c>
      <c r="I2160" s="850">
        <v>1907.469970703125</v>
      </c>
      <c r="J2160" s="850">
        <v>1</v>
      </c>
      <c r="K2160" s="851">
        <v>1907.469970703125</v>
      </c>
    </row>
    <row r="2161" spans="1:11" ht="14.45" customHeight="1" x14ac:dyDescent="0.2">
      <c r="A2161" s="832" t="s">
        <v>604</v>
      </c>
      <c r="B2161" s="833" t="s">
        <v>605</v>
      </c>
      <c r="C2161" s="836" t="s">
        <v>634</v>
      </c>
      <c r="D2161" s="864" t="s">
        <v>635</v>
      </c>
      <c r="E2161" s="836" t="s">
        <v>6444</v>
      </c>
      <c r="F2161" s="864" t="s">
        <v>6445</v>
      </c>
      <c r="G2161" s="836" t="s">
        <v>6824</v>
      </c>
      <c r="H2161" s="836" t="s">
        <v>7218</v>
      </c>
      <c r="I2161" s="850">
        <v>1907.469970703125</v>
      </c>
      <c r="J2161" s="850">
        <v>6</v>
      </c>
      <c r="K2161" s="851">
        <v>11444.81982421875</v>
      </c>
    </row>
    <row r="2162" spans="1:11" ht="14.45" customHeight="1" x14ac:dyDescent="0.2">
      <c r="A2162" s="832" t="s">
        <v>604</v>
      </c>
      <c r="B2162" s="833" t="s">
        <v>605</v>
      </c>
      <c r="C2162" s="836" t="s">
        <v>634</v>
      </c>
      <c r="D2162" s="864" t="s">
        <v>635</v>
      </c>
      <c r="E2162" s="836" t="s">
        <v>6444</v>
      </c>
      <c r="F2162" s="864" t="s">
        <v>6445</v>
      </c>
      <c r="G2162" s="836" t="s">
        <v>6826</v>
      </c>
      <c r="H2162" s="836" t="s">
        <v>7219</v>
      </c>
      <c r="I2162" s="850">
        <v>1907.469970703125</v>
      </c>
      <c r="J2162" s="850">
        <v>6</v>
      </c>
      <c r="K2162" s="851">
        <v>11444.81982421875</v>
      </c>
    </row>
    <row r="2163" spans="1:11" ht="14.45" customHeight="1" x14ac:dyDescent="0.2">
      <c r="A2163" s="832" t="s">
        <v>604</v>
      </c>
      <c r="B2163" s="833" t="s">
        <v>605</v>
      </c>
      <c r="C2163" s="836" t="s">
        <v>634</v>
      </c>
      <c r="D2163" s="864" t="s">
        <v>635</v>
      </c>
      <c r="E2163" s="836" t="s">
        <v>6444</v>
      </c>
      <c r="F2163" s="864" t="s">
        <v>6445</v>
      </c>
      <c r="G2163" s="836" t="s">
        <v>6828</v>
      </c>
      <c r="H2163" s="836" t="s">
        <v>7220</v>
      </c>
      <c r="I2163" s="850">
        <v>1907.469970703125</v>
      </c>
      <c r="J2163" s="850">
        <v>20</v>
      </c>
      <c r="K2163" s="851">
        <v>38149.3994140625</v>
      </c>
    </row>
    <row r="2164" spans="1:11" ht="14.45" customHeight="1" x14ac:dyDescent="0.2">
      <c r="A2164" s="832" t="s">
        <v>604</v>
      </c>
      <c r="B2164" s="833" t="s">
        <v>605</v>
      </c>
      <c r="C2164" s="836" t="s">
        <v>634</v>
      </c>
      <c r="D2164" s="864" t="s">
        <v>635</v>
      </c>
      <c r="E2164" s="836" t="s">
        <v>6444</v>
      </c>
      <c r="F2164" s="864" t="s">
        <v>6445</v>
      </c>
      <c r="G2164" s="836" t="s">
        <v>6830</v>
      </c>
      <c r="H2164" s="836" t="s">
        <v>7221</v>
      </c>
      <c r="I2164" s="850">
        <v>1907.469970703125</v>
      </c>
      <c r="J2164" s="850">
        <v>13</v>
      </c>
      <c r="K2164" s="851">
        <v>24797.109619140625</v>
      </c>
    </row>
    <row r="2165" spans="1:11" ht="14.45" customHeight="1" x14ac:dyDescent="0.2">
      <c r="A2165" s="832" t="s">
        <v>604</v>
      </c>
      <c r="B2165" s="833" t="s">
        <v>605</v>
      </c>
      <c r="C2165" s="836" t="s">
        <v>634</v>
      </c>
      <c r="D2165" s="864" t="s">
        <v>635</v>
      </c>
      <c r="E2165" s="836" t="s">
        <v>6444</v>
      </c>
      <c r="F2165" s="864" t="s">
        <v>6445</v>
      </c>
      <c r="G2165" s="836" t="s">
        <v>7222</v>
      </c>
      <c r="H2165" s="836" t="s">
        <v>7223</v>
      </c>
      <c r="I2165" s="850">
        <v>1907.469970703125</v>
      </c>
      <c r="J2165" s="850">
        <v>8</v>
      </c>
      <c r="K2165" s="851">
        <v>15259.759765625</v>
      </c>
    </row>
    <row r="2166" spans="1:11" ht="14.45" customHeight="1" x14ac:dyDescent="0.2">
      <c r="A2166" s="832" t="s">
        <v>604</v>
      </c>
      <c r="B2166" s="833" t="s">
        <v>605</v>
      </c>
      <c r="C2166" s="836" t="s">
        <v>634</v>
      </c>
      <c r="D2166" s="864" t="s">
        <v>635</v>
      </c>
      <c r="E2166" s="836" t="s">
        <v>6444</v>
      </c>
      <c r="F2166" s="864" t="s">
        <v>6445</v>
      </c>
      <c r="G2166" s="836" t="s">
        <v>7224</v>
      </c>
      <c r="H2166" s="836" t="s">
        <v>7225</v>
      </c>
      <c r="I2166" s="850">
        <v>1907.469970703125</v>
      </c>
      <c r="J2166" s="850">
        <v>4</v>
      </c>
      <c r="K2166" s="851">
        <v>7629.8798828125</v>
      </c>
    </row>
    <row r="2167" spans="1:11" ht="14.45" customHeight="1" x14ac:dyDescent="0.2">
      <c r="A2167" s="832" t="s">
        <v>604</v>
      </c>
      <c r="B2167" s="833" t="s">
        <v>605</v>
      </c>
      <c r="C2167" s="836" t="s">
        <v>634</v>
      </c>
      <c r="D2167" s="864" t="s">
        <v>635</v>
      </c>
      <c r="E2167" s="836" t="s">
        <v>6444</v>
      </c>
      <c r="F2167" s="864" t="s">
        <v>6445</v>
      </c>
      <c r="G2167" s="836" t="s">
        <v>7226</v>
      </c>
      <c r="H2167" s="836" t="s">
        <v>7227</v>
      </c>
      <c r="I2167" s="850">
        <v>1907.469970703125</v>
      </c>
      <c r="J2167" s="850">
        <v>1</v>
      </c>
      <c r="K2167" s="851">
        <v>1907.469970703125</v>
      </c>
    </row>
    <row r="2168" spans="1:11" ht="14.45" customHeight="1" x14ac:dyDescent="0.2">
      <c r="A2168" s="832" t="s">
        <v>604</v>
      </c>
      <c r="B2168" s="833" t="s">
        <v>605</v>
      </c>
      <c r="C2168" s="836" t="s">
        <v>634</v>
      </c>
      <c r="D2168" s="864" t="s">
        <v>635</v>
      </c>
      <c r="E2168" s="836" t="s">
        <v>6444</v>
      </c>
      <c r="F2168" s="864" t="s">
        <v>6445</v>
      </c>
      <c r="G2168" s="836" t="s">
        <v>7228</v>
      </c>
      <c r="H2168" s="836" t="s">
        <v>7229</v>
      </c>
      <c r="I2168" s="850">
        <v>3162.5</v>
      </c>
      <c r="J2168" s="850">
        <v>1</v>
      </c>
      <c r="K2168" s="851">
        <v>3162.5</v>
      </c>
    </row>
    <row r="2169" spans="1:11" ht="14.45" customHeight="1" x14ac:dyDescent="0.2">
      <c r="A2169" s="832" t="s">
        <v>604</v>
      </c>
      <c r="B2169" s="833" t="s">
        <v>605</v>
      </c>
      <c r="C2169" s="836" t="s">
        <v>634</v>
      </c>
      <c r="D2169" s="864" t="s">
        <v>635</v>
      </c>
      <c r="E2169" s="836" t="s">
        <v>6444</v>
      </c>
      <c r="F2169" s="864" t="s">
        <v>6445</v>
      </c>
      <c r="G2169" s="836" t="s">
        <v>7230</v>
      </c>
      <c r="H2169" s="836" t="s">
        <v>7231</v>
      </c>
      <c r="I2169" s="850">
        <v>2990</v>
      </c>
      <c r="J2169" s="850">
        <v>2</v>
      </c>
      <c r="K2169" s="851">
        <v>5980</v>
      </c>
    </row>
    <row r="2170" spans="1:11" ht="14.45" customHeight="1" x14ac:dyDescent="0.2">
      <c r="A2170" s="832" t="s">
        <v>604</v>
      </c>
      <c r="B2170" s="833" t="s">
        <v>605</v>
      </c>
      <c r="C2170" s="836" t="s">
        <v>634</v>
      </c>
      <c r="D2170" s="864" t="s">
        <v>635</v>
      </c>
      <c r="E2170" s="836" t="s">
        <v>6444</v>
      </c>
      <c r="F2170" s="864" t="s">
        <v>6445</v>
      </c>
      <c r="G2170" s="836" t="s">
        <v>6852</v>
      </c>
      <c r="H2170" s="836" t="s">
        <v>7232</v>
      </c>
      <c r="I2170" s="850">
        <v>3162.5</v>
      </c>
      <c r="J2170" s="850">
        <v>4</v>
      </c>
      <c r="K2170" s="851">
        <v>12650</v>
      </c>
    </row>
    <row r="2171" spans="1:11" ht="14.45" customHeight="1" x14ac:dyDescent="0.2">
      <c r="A2171" s="832" t="s">
        <v>604</v>
      </c>
      <c r="B2171" s="833" t="s">
        <v>605</v>
      </c>
      <c r="C2171" s="836" t="s">
        <v>634</v>
      </c>
      <c r="D2171" s="864" t="s">
        <v>635</v>
      </c>
      <c r="E2171" s="836" t="s">
        <v>6444</v>
      </c>
      <c r="F2171" s="864" t="s">
        <v>6445</v>
      </c>
      <c r="G2171" s="836" t="s">
        <v>6854</v>
      </c>
      <c r="H2171" s="836" t="s">
        <v>7233</v>
      </c>
      <c r="I2171" s="850">
        <v>2990</v>
      </c>
      <c r="J2171" s="850">
        <v>4</v>
      </c>
      <c r="K2171" s="851">
        <v>11960</v>
      </c>
    </row>
    <row r="2172" spans="1:11" ht="14.45" customHeight="1" x14ac:dyDescent="0.2">
      <c r="A2172" s="832" t="s">
        <v>604</v>
      </c>
      <c r="B2172" s="833" t="s">
        <v>605</v>
      </c>
      <c r="C2172" s="836" t="s">
        <v>634</v>
      </c>
      <c r="D2172" s="864" t="s">
        <v>635</v>
      </c>
      <c r="E2172" s="836" t="s">
        <v>6444</v>
      </c>
      <c r="F2172" s="864" t="s">
        <v>6445</v>
      </c>
      <c r="G2172" s="836" t="s">
        <v>6846</v>
      </c>
      <c r="H2172" s="836" t="s">
        <v>7234</v>
      </c>
      <c r="I2172" s="850">
        <v>536.09002685546875</v>
      </c>
      <c r="J2172" s="850">
        <v>1</v>
      </c>
      <c r="K2172" s="851">
        <v>536.09002685546875</v>
      </c>
    </row>
    <row r="2173" spans="1:11" ht="14.45" customHeight="1" x14ac:dyDescent="0.2">
      <c r="A2173" s="832" t="s">
        <v>604</v>
      </c>
      <c r="B2173" s="833" t="s">
        <v>605</v>
      </c>
      <c r="C2173" s="836" t="s">
        <v>634</v>
      </c>
      <c r="D2173" s="864" t="s">
        <v>635</v>
      </c>
      <c r="E2173" s="836" t="s">
        <v>6444</v>
      </c>
      <c r="F2173" s="864" t="s">
        <v>6445</v>
      </c>
      <c r="G2173" s="836" t="s">
        <v>6848</v>
      </c>
      <c r="H2173" s="836" t="s">
        <v>7235</v>
      </c>
      <c r="I2173" s="850">
        <v>536.09000651041663</v>
      </c>
      <c r="J2173" s="850">
        <v>3</v>
      </c>
      <c r="K2173" s="851">
        <v>1608.27001953125</v>
      </c>
    </row>
    <row r="2174" spans="1:11" ht="14.45" customHeight="1" x14ac:dyDescent="0.2">
      <c r="A2174" s="832" t="s">
        <v>604</v>
      </c>
      <c r="B2174" s="833" t="s">
        <v>605</v>
      </c>
      <c r="C2174" s="836" t="s">
        <v>634</v>
      </c>
      <c r="D2174" s="864" t="s">
        <v>635</v>
      </c>
      <c r="E2174" s="836" t="s">
        <v>6444</v>
      </c>
      <c r="F2174" s="864" t="s">
        <v>6445</v>
      </c>
      <c r="G2174" s="836" t="s">
        <v>6856</v>
      </c>
      <c r="H2174" s="836" t="s">
        <v>7236</v>
      </c>
      <c r="I2174" s="850">
        <v>536.04501342773438</v>
      </c>
      <c r="J2174" s="850">
        <v>2</v>
      </c>
      <c r="K2174" s="851">
        <v>1072.0900268554688</v>
      </c>
    </row>
    <row r="2175" spans="1:11" ht="14.45" customHeight="1" x14ac:dyDescent="0.2">
      <c r="A2175" s="832" t="s">
        <v>604</v>
      </c>
      <c r="B2175" s="833" t="s">
        <v>605</v>
      </c>
      <c r="C2175" s="836" t="s">
        <v>634</v>
      </c>
      <c r="D2175" s="864" t="s">
        <v>635</v>
      </c>
      <c r="E2175" s="836" t="s">
        <v>6444</v>
      </c>
      <c r="F2175" s="864" t="s">
        <v>6445</v>
      </c>
      <c r="G2175" s="836" t="s">
        <v>6858</v>
      </c>
      <c r="H2175" s="836" t="s">
        <v>7237</v>
      </c>
      <c r="I2175" s="850">
        <v>536.010009765625</v>
      </c>
      <c r="J2175" s="850">
        <v>1</v>
      </c>
      <c r="K2175" s="851">
        <v>536.010009765625</v>
      </c>
    </row>
    <row r="2176" spans="1:11" ht="14.45" customHeight="1" x14ac:dyDescent="0.2">
      <c r="A2176" s="832" t="s">
        <v>604</v>
      </c>
      <c r="B2176" s="833" t="s">
        <v>605</v>
      </c>
      <c r="C2176" s="836" t="s">
        <v>634</v>
      </c>
      <c r="D2176" s="864" t="s">
        <v>635</v>
      </c>
      <c r="E2176" s="836" t="s">
        <v>6444</v>
      </c>
      <c r="F2176" s="864" t="s">
        <v>6445</v>
      </c>
      <c r="G2176" s="836" t="s">
        <v>6746</v>
      </c>
      <c r="H2176" s="836" t="s">
        <v>7238</v>
      </c>
      <c r="I2176" s="850">
        <v>118.51000213623047</v>
      </c>
      <c r="J2176" s="850">
        <v>10</v>
      </c>
      <c r="K2176" s="851">
        <v>1185.050048828125</v>
      </c>
    </row>
    <row r="2177" spans="1:11" ht="14.45" customHeight="1" x14ac:dyDescent="0.2">
      <c r="A2177" s="832" t="s">
        <v>604</v>
      </c>
      <c r="B2177" s="833" t="s">
        <v>605</v>
      </c>
      <c r="C2177" s="836" t="s">
        <v>634</v>
      </c>
      <c r="D2177" s="864" t="s">
        <v>635</v>
      </c>
      <c r="E2177" s="836" t="s">
        <v>6444</v>
      </c>
      <c r="F2177" s="864" t="s">
        <v>6445</v>
      </c>
      <c r="G2177" s="836" t="s">
        <v>6862</v>
      </c>
      <c r="H2177" s="836" t="s">
        <v>7239</v>
      </c>
      <c r="I2177" s="850">
        <v>118.5</v>
      </c>
      <c r="J2177" s="850">
        <v>11</v>
      </c>
      <c r="K2177" s="851">
        <v>1303.5</v>
      </c>
    </row>
    <row r="2178" spans="1:11" ht="14.45" customHeight="1" x14ac:dyDescent="0.2">
      <c r="A2178" s="832" t="s">
        <v>604</v>
      </c>
      <c r="B2178" s="833" t="s">
        <v>605</v>
      </c>
      <c r="C2178" s="836" t="s">
        <v>634</v>
      </c>
      <c r="D2178" s="864" t="s">
        <v>635</v>
      </c>
      <c r="E2178" s="836" t="s">
        <v>6444</v>
      </c>
      <c r="F2178" s="864" t="s">
        <v>6445</v>
      </c>
      <c r="G2178" s="836" t="s">
        <v>6864</v>
      </c>
      <c r="H2178" s="836" t="s">
        <v>7240</v>
      </c>
      <c r="I2178" s="850">
        <v>630.6300048828125</v>
      </c>
      <c r="J2178" s="850">
        <v>1</v>
      </c>
      <c r="K2178" s="851">
        <v>630.6300048828125</v>
      </c>
    </row>
    <row r="2179" spans="1:11" ht="14.45" customHeight="1" x14ac:dyDescent="0.2">
      <c r="A2179" s="832" t="s">
        <v>604</v>
      </c>
      <c r="B2179" s="833" t="s">
        <v>605</v>
      </c>
      <c r="C2179" s="836" t="s">
        <v>634</v>
      </c>
      <c r="D2179" s="864" t="s">
        <v>635</v>
      </c>
      <c r="E2179" s="836" t="s">
        <v>6444</v>
      </c>
      <c r="F2179" s="864" t="s">
        <v>6445</v>
      </c>
      <c r="G2179" s="836" t="s">
        <v>7241</v>
      </c>
      <c r="H2179" s="836" t="s">
        <v>7242</v>
      </c>
      <c r="I2179" s="850">
        <v>2087.25</v>
      </c>
      <c r="J2179" s="850">
        <v>2</v>
      </c>
      <c r="K2179" s="851">
        <v>4174.5</v>
      </c>
    </row>
    <row r="2180" spans="1:11" ht="14.45" customHeight="1" x14ac:dyDescent="0.2">
      <c r="A2180" s="832" t="s">
        <v>604</v>
      </c>
      <c r="B2180" s="833" t="s">
        <v>605</v>
      </c>
      <c r="C2180" s="836" t="s">
        <v>634</v>
      </c>
      <c r="D2180" s="864" t="s">
        <v>635</v>
      </c>
      <c r="E2180" s="836" t="s">
        <v>6444</v>
      </c>
      <c r="F2180" s="864" t="s">
        <v>6445</v>
      </c>
      <c r="G2180" s="836" t="s">
        <v>7243</v>
      </c>
      <c r="H2180" s="836" t="s">
        <v>7244</v>
      </c>
      <c r="I2180" s="850">
        <v>2014.010009765625</v>
      </c>
      <c r="J2180" s="850">
        <v>1</v>
      </c>
      <c r="K2180" s="851">
        <v>2014.010009765625</v>
      </c>
    </row>
    <row r="2181" spans="1:11" ht="14.45" customHeight="1" x14ac:dyDescent="0.2">
      <c r="A2181" s="832" t="s">
        <v>604</v>
      </c>
      <c r="B2181" s="833" t="s">
        <v>605</v>
      </c>
      <c r="C2181" s="836" t="s">
        <v>634</v>
      </c>
      <c r="D2181" s="864" t="s">
        <v>635</v>
      </c>
      <c r="E2181" s="836" t="s">
        <v>6444</v>
      </c>
      <c r="F2181" s="864" t="s">
        <v>6445</v>
      </c>
      <c r="G2181" s="836" t="s">
        <v>6874</v>
      </c>
      <c r="H2181" s="836" t="s">
        <v>7245</v>
      </c>
      <c r="I2181" s="850">
        <v>2014.010009765625</v>
      </c>
      <c r="J2181" s="850">
        <v>2</v>
      </c>
      <c r="K2181" s="851">
        <v>4028.010009765625</v>
      </c>
    </row>
    <row r="2182" spans="1:11" ht="14.45" customHeight="1" x14ac:dyDescent="0.2">
      <c r="A2182" s="832" t="s">
        <v>604</v>
      </c>
      <c r="B2182" s="833" t="s">
        <v>605</v>
      </c>
      <c r="C2182" s="836" t="s">
        <v>634</v>
      </c>
      <c r="D2182" s="864" t="s">
        <v>635</v>
      </c>
      <c r="E2182" s="836" t="s">
        <v>6444</v>
      </c>
      <c r="F2182" s="864" t="s">
        <v>6445</v>
      </c>
      <c r="G2182" s="836" t="s">
        <v>6876</v>
      </c>
      <c r="H2182" s="836" t="s">
        <v>7246</v>
      </c>
      <c r="I2182" s="850">
        <v>2014.010009765625</v>
      </c>
      <c r="J2182" s="850">
        <v>4</v>
      </c>
      <c r="K2182" s="851">
        <v>8056.030029296875</v>
      </c>
    </row>
    <row r="2183" spans="1:11" ht="14.45" customHeight="1" x14ac:dyDescent="0.2">
      <c r="A2183" s="832" t="s">
        <v>604</v>
      </c>
      <c r="B2183" s="833" t="s">
        <v>605</v>
      </c>
      <c r="C2183" s="836" t="s">
        <v>634</v>
      </c>
      <c r="D2183" s="864" t="s">
        <v>635</v>
      </c>
      <c r="E2183" s="836" t="s">
        <v>6444</v>
      </c>
      <c r="F2183" s="864" t="s">
        <v>6445</v>
      </c>
      <c r="G2183" s="836" t="s">
        <v>6880</v>
      </c>
      <c r="H2183" s="836" t="s">
        <v>7247</v>
      </c>
      <c r="I2183" s="850">
        <v>2014.010009765625</v>
      </c>
      <c r="J2183" s="850">
        <v>1</v>
      </c>
      <c r="K2183" s="851">
        <v>2014.010009765625</v>
      </c>
    </row>
    <row r="2184" spans="1:11" ht="14.45" customHeight="1" x14ac:dyDescent="0.2">
      <c r="A2184" s="832" t="s">
        <v>604</v>
      </c>
      <c r="B2184" s="833" t="s">
        <v>605</v>
      </c>
      <c r="C2184" s="836" t="s">
        <v>634</v>
      </c>
      <c r="D2184" s="864" t="s">
        <v>635</v>
      </c>
      <c r="E2184" s="836" t="s">
        <v>6444</v>
      </c>
      <c r="F2184" s="864" t="s">
        <v>6445</v>
      </c>
      <c r="G2184" s="836" t="s">
        <v>6882</v>
      </c>
      <c r="H2184" s="836" t="s">
        <v>7248</v>
      </c>
      <c r="I2184" s="850">
        <v>2014.010009765625</v>
      </c>
      <c r="J2184" s="850">
        <v>1</v>
      </c>
      <c r="K2184" s="851">
        <v>2014.010009765625</v>
      </c>
    </row>
    <row r="2185" spans="1:11" ht="14.45" customHeight="1" x14ac:dyDescent="0.2">
      <c r="A2185" s="832" t="s">
        <v>604</v>
      </c>
      <c r="B2185" s="833" t="s">
        <v>605</v>
      </c>
      <c r="C2185" s="836" t="s">
        <v>634</v>
      </c>
      <c r="D2185" s="864" t="s">
        <v>635</v>
      </c>
      <c r="E2185" s="836" t="s">
        <v>6444</v>
      </c>
      <c r="F2185" s="864" t="s">
        <v>6445</v>
      </c>
      <c r="G2185" s="836" t="s">
        <v>6884</v>
      </c>
      <c r="H2185" s="836" t="s">
        <v>7249</v>
      </c>
      <c r="I2185" s="850">
        <v>2014.010009765625</v>
      </c>
      <c r="J2185" s="850">
        <v>5</v>
      </c>
      <c r="K2185" s="851">
        <v>10070.0400390625</v>
      </c>
    </row>
    <row r="2186" spans="1:11" ht="14.45" customHeight="1" x14ac:dyDescent="0.2">
      <c r="A2186" s="832" t="s">
        <v>604</v>
      </c>
      <c r="B2186" s="833" t="s">
        <v>605</v>
      </c>
      <c r="C2186" s="836" t="s">
        <v>634</v>
      </c>
      <c r="D2186" s="864" t="s">
        <v>635</v>
      </c>
      <c r="E2186" s="836" t="s">
        <v>6444</v>
      </c>
      <c r="F2186" s="864" t="s">
        <v>6445</v>
      </c>
      <c r="G2186" s="836" t="s">
        <v>6886</v>
      </c>
      <c r="H2186" s="836" t="s">
        <v>7250</v>
      </c>
      <c r="I2186" s="850">
        <v>2014.010009765625</v>
      </c>
      <c r="J2186" s="850">
        <v>4</v>
      </c>
      <c r="K2186" s="851">
        <v>8056.030029296875</v>
      </c>
    </row>
    <row r="2187" spans="1:11" ht="14.45" customHeight="1" x14ac:dyDescent="0.2">
      <c r="A2187" s="832" t="s">
        <v>604</v>
      </c>
      <c r="B2187" s="833" t="s">
        <v>605</v>
      </c>
      <c r="C2187" s="836" t="s">
        <v>634</v>
      </c>
      <c r="D2187" s="864" t="s">
        <v>635</v>
      </c>
      <c r="E2187" s="836" t="s">
        <v>6444</v>
      </c>
      <c r="F2187" s="864" t="s">
        <v>6445</v>
      </c>
      <c r="G2187" s="836" t="s">
        <v>6888</v>
      </c>
      <c r="H2187" s="836" t="s">
        <v>7251</v>
      </c>
      <c r="I2187" s="850">
        <v>2014.010009765625</v>
      </c>
      <c r="J2187" s="850">
        <v>3</v>
      </c>
      <c r="K2187" s="851">
        <v>6042.02001953125</v>
      </c>
    </row>
    <row r="2188" spans="1:11" ht="14.45" customHeight="1" x14ac:dyDescent="0.2">
      <c r="A2188" s="832" t="s">
        <v>604</v>
      </c>
      <c r="B2188" s="833" t="s">
        <v>605</v>
      </c>
      <c r="C2188" s="836" t="s">
        <v>634</v>
      </c>
      <c r="D2188" s="864" t="s">
        <v>635</v>
      </c>
      <c r="E2188" s="836" t="s">
        <v>6444</v>
      </c>
      <c r="F2188" s="864" t="s">
        <v>6445</v>
      </c>
      <c r="G2188" s="836" t="s">
        <v>6890</v>
      </c>
      <c r="H2188" s="836" t="s">
        <v>7252</v>
      </c>
      <c r="I2188" s="850">
        <v>2014.010009765625</v>
      </c>
      <c r="J2188" s="850">
        <v>3</v>
      </c>
      <c r="K2188" s="851">
        <v>6042.030029296875</v>
      </c>
    </row>
    <row r="2189" spans="1:11" ht="14.45" customHeight="1" x14ac:dyDescent="0.2">
      <c r="A2189" s="832" t="s">
        <v>604</v>
      </c>
      <c r="B2189" s="833" t="s">
        <v>605</v>
      </c>
      <c r="C2189" s="836" t="s">
        <v>634</v>
      </c>
      <c r="D2189" s="864" t="s">
        <v>635</v>
      </c>
      <c r="E2189" s="836" t="s">
        <v>6444</v>
      </c>
      <c r="F2189" s="864" t="s">
        <v>6445</v>
      </c>
      <c r="G2189" s="836" t="s">
        <v>7253</v>
      </c>
      <c r="H2189" s="836" t="s">
        <v>7254</v>
      </c>
      <c r="I2189" s="850">
        <v>778.5999755859375</v>
      </c>
      <c r="J2189" s="850">
        <v>15</v>
      </c>
      <c r="K2189" s="851">
        <v>11678.9404296875</v>
      </c>
    </row>
    <row r="2190" spans="1:11" ht="14.45" customHeight="1" x14ac:dyDescent="0.2">
      <c r="A2190" s="832" t="s">
        <v>604</v>
      </c>
      <c r="B2190" s="833" t="s">
        <v>605</v>
      </c>
      <c r="C2190" s="836" t="s">
        <v>634</v>
      </c>
      <c r="D2190" s="864" t="s">
        <v>635</v>
      </c>
      <c r="E2190" s="836" t="s">
        <v>6444</v>
      </c>
      <c r="F2190" s="864" t="s">
        <v>6445</v>
      </c>
      <c r="G2190" s="836" t="s">
        <v>7255</v>
      </c>
      <c r="H2190" s="836" t="s">
        <v>7256</v>
      </c>
      <c r="I2190" s="850">
        <v>778.5999755859375</v>
      </c>
      <c r="J2190" s="850">
        <v>5</v>
      </c>
      <c r="K2190" s="851">
        <v>3892.97998046875</v>
      </c>
    </row>
    <row r="2191" spans="1:11" ht="14.45" customHeight="1" x14ac:dyDescent="0.2">
      <c r="A2191" s="832" t="s">
        <v>604</v>
      </c>
      <c r="B2191" s="833" t="s">
        <v>605</v>
      </c>
      <c r="C2191" s="836" t="s">
        <v>634</v>
      </c>
      <c r="D2191" s="864" t="s">
        <v>635</v>
      </c>
      <c r="E2191" s="836" t="s">
        <v>6444</v>
      </c>
      <c r="F2191" s="864" t="s">
        <v>6445</v>
      </c>
      <c r="G2191" s="836" t="s">
        <v>6894</v>
      </c>
      <c r="H2191" s="836" t="s">
        <v>7257</v>
      </c>
      <c r="I2191" s="850">
        <v>2990</v>
      </c>
      <c r="J2191" s="850">
        <v>3</v>
      </c>
      <c r="K2191" s="851">
        <v>8970</v>
      </c>
    </row>
    <row r="2192" spans="1:11" ht="14.45" customHeight="1" x14ac:dyDescent="0.2">
      <c r="A2192" s="832" t="s">
        <v>604</v>
      </c>
      <c r="B2192" s="833" t="s">
        <v>605</v>
      </c>
      <c r="C2192" s="836" t="s">
        <v>634</v>
      </c>
      <c r="D2192" s="864" t="s">
        <v>635</v>
      </c>
      <c r="E2192" s="836" t="s">
        <v>6444</v>
      </c>
      <c r="F2192" s="864" t="s">
        <v>6445</v>
      </c>
      <c r="G2192" s="836" t="s">
        <v>6898</v>
      </c>
      <c r="H2192" s="836" t="s">
        <v>7258</v>
      </c>
      <c r="I2192" s="850">
        <v>3438.5</v>
      </c>
      <c r="J2192" s="850">
        <v>2</v>
      </c>
      <c r="K2192" s="851">
        <v>6877</v>
      </c>
    </row>
    <row r="2193" spans="1:11" ht="14.45" customHeight="1" x14ac:dyDescent="0.2">
      <c r="A2193" s="832" t="s">
        <v>604</v>
      </c>
      <c r="B2193" s="833" t="s">
        <v>605</v>
      </c>
      <c r="C2193" s="836" t="s">
        <v>634</v>
      </c>
      <c r="D2193" s="864" t="s">
        <v>635</v>
      </c>
      <c r="E2193" s="836" t="s">
        <v>6444</v>
      </c>
      <c r="F2193" s="864" t="s">
        <v>6445</v>
      </c>
      <c r="G2193" s="836" t="s">
        <v>6900</v>
      </c>
      <c r="H2193" s="836" t="s">
        <v>7259</v>
      </c>
      <c r="I2193" s="850">
        <v>3438.5</v>
      </c>
      <c r="J2193" s="850">
        <v>14</v>
      </c>
      <c r="K2193" s="851">
        <v>48139</v>
      </c>
    </row>
    <row r="2194" spans="1:11" ht="14.45" customHeight="1" x14ac:dyDescent="0.2">
      <c r="A2194" s="832" t="s">
        <v>604</v>
      </c>
      <c r="B2194" s="833" t="s">
        <v>605</v>
      </c>
      <c r="C2194" s="836" t="s">
        <v>634</v>
      </c>
      <c r="D2194" s="864" t="s">
        <v>635</v>
      </c>
      <c r="E2194" s="836" t="s">
        <v>6444</v>
      </c>
      <c r="F2194" s="864" t="s">
        <v>6445</v>
      </c>
      <c r="G2194" s="836" t="s">
        <v>6902</v>
      </c>
      <c r="H2194" s="836" t="s">
        <v>7260</v>
      </c>
      <c r="I2194" s="850">
        <v>3438.5</v>
      </c>
      <c r="J2194" s="850">
        <v>41</v>
      </c>
      <c r="K2194" s="851">
        <v>140978.5</v>
      </c>
    </row>
    <row r="2195" spans="1:11" ht="14.45" customHeight="1" x14ac:dyDescent="0.2">
      <c r="A2195" s="832" t="s">
        <v>604</v>
      </c>
      <c r="B2195" s="833" t="s">
        <v>605</v>
      </c>
      <c r="C2195" s="836" t="s">
        <v>634</v>
      </c>
      <c r="D2195" s="864" t="s">
        <v>635</v>
      </c>
      <c r="E2195" s="836" t="s">
        <v>6444</v>
      </c>
      <c r="F2195" s="864" t="s">
        <v>6445</v>
      </c>
      <c r="G2195" s="836" t="s">
        <v>6904</v>
      </c>
      <c r="H2195" s="836" t="s">
        <v>7261</v>
      </c>
      <c r="I2195" s="850">
        <v>3438.5</v>
      </c>
      <c r="J2195" s="850">
        <v>45</v>
      </c>
      <c r="K2195" s="851">
        <v>154732.5</v>
      </c>
    </row>
    <row r="2196" spans="1:11" ht="14.45" customHeight="1" x14ac:dyDescent="0.2">
      <c r="A2196" s="832" t="s">
        <v>604</v>
      </c>
      <c r="B2196" s="833" t="s">
        <v>605</v>
      </c>
      <c r="C2196" s="836" t="s">
        <v>634</v>
      </c>
      <c r="D2196" s="864" t="s">
        <v>635</v>
      </c>
      <c r="E2196" s="836" t="s">
        <v>6444</v>
      </c>
      <c r="F2196" s="864" t="s">
        <v>6445</v>
      </c>
      <c r="G2196" s="836" t="s">
        <v>6906</v>
      </c>
      <c r="H2196" s="836" t="s">
        <v>7262</v>
      </c>
      <c r="I2196" s="850">
        <v>3438.5</v>
      </c>
      <c r="J2196" s="850">
        <v>40</v>
      </c>
      <c r="K2196" s="851">
        <v>137540</v>
      </c>
    </row>
    <row r="2197" spans="1:11" ht="14.45" customHeight="1" x14ac:dyDescent="0.2">
      <c r="A2197" s="832" t="s">
        <v>604</v>
      </c>
      <c r="B2197" s="833" t="s">
        <v>605</v>
      </c>
      <c r="C2197" s="836" t="s">
        <v>634</v>
      </c>
      <c r="D2197" s="864" t="s">
        <v>635</v>
      </c>
      <c r="E2197" s="836" t="s">
        <v>6444</v>
      </c>
      <c r="F2197" s="864" t="s">
        <v>6445</v>
      </c>
      <c r="G2197" s="836" t="s">
        <v>7263</v>
      </c>
      <c r="H2197" s="836" t="s">
        <v>7264</v>
      </c>
      <c r="I2197" s="850">
        <v>1092.5</v>
      </c>
      <c r="J2197" s="850">
        <v>1</v>
      </c>
      <c r="K2197" s="851">
        <v>1092.5</v>
      </c>
    </row>
    <row r="2198" spans="1:11" ht="14.45" customHeight="1" x14ac:dyDescent="0.2">
      <c r="A2198" s="832" t="s">
        <v>604</v>
      </c>
      <c r="B2198" s="833" t="s">
        <v>605</v>
      </c>
      <c r="C2198" s="836" t="s">
        <v>634</v>
      </c>
      <c r="D2198" s="864" t="s">
        <v>635</v>
      </c>
      <c r="E2198" s="836" t="s">
        <v>6444</v>
      </c>
      <c r="F2198" s="864" t="s">
        <v>6445</v>
      </c>
      <c r="G2198" s="836" t="s">
        <v>7265</v>
      </c>
      <c r="H2198" s="836" t="s">
        <v>7266</v>
      </c>
      <c r="I2198" s="850">
        <v>1640.8299560546875</v>
      </c>
      <c r="J2198" s="850">
        <v>1</v>
      </c>
      <c r="K2198" s="851">
        <v>1640.8299560546875</v>
      </c>
    </row>
    <row r="2199" spans="1:11" ht="14.45" customHeight="1" x14ac:dyDescent="0.2">
      <c r="A2199" s="832" t="s">
        <v>604</v>
      </c>
      <c r="B2199" s="833" t="s">
        <v>605</v>
      </c>
      <c r="C2199" s="836" t="s">
        <v>634</v>
      </c>
      <c r="D2199" s="864" t="s">
        <v>635</v>
      </c>
      <c r="E2199" s="836" t="s">
        <v>6444</v>
      </c>
      <c r="F2199" s="864" t="s">
        <v>6445</v>
      </c>
      <c r="G2199" s="836" t="s">
        <v>7267</v>
      </c>
      <c r="H2199" s="836" t="s">
        <v>7268</v>
      </c>
      <c r="I2199" s="850">
        <v>1640.8299560546875</v>
      </c>
      <c r="J2199" s="850">
        <v>5</v>
      </c>
      <c r="K2199" s="851">
        <v>8204.1497802734375</v>
      </c>
    </row>
    <row r="2200" spans="1:11" ht="14.45" customHeight="1" x14ac:dyDescent="0.2">
      <c r="A2200" s="832" t="s">
        <v>604</v>
      </c>
      <c r="B2200" s="833" t="s">
        <v>605</v>
      </c>
      <c r="C2200" s="836" t="s">
        <v>634</v>
      </c>
      <c r="D2200" s="864" t="s">
        <v>635</v>
      </c>
      <c r="E2200" s="836" t="s">
        <v>6444</v>
      </c>
      <c r="F2200" s="864" t="s">
        <v>6445</v>
      </c>
      <c r="G2200" s="836" t="s">
        <v>6916</v>
      </c>
      <c r="H2200" s="836" t="s">
        <v>7269</v>
      </c>
      <c r="I2200" s="850">
        <v>1476.7479614257813</v>
      </c>
      <c r="J2200" s="850">
        <v>9</v>
      </c>
      <c r="K2200" s="851">
        <v>13126.6396484375</v>
      </c>
    </row>
    <row r="2201" spans="1:11" ht="14.45" customHeight="1" x14ac:dyDescent="0.2">
      <c r="A2201" s="832" t="s">
        <v>604</v>
      </c>
      <c r="B2201" s="833" t="s">
        <v>605</v>
      </c>
      <c r="C2201" s="836" t="s">
        <v>634</v>
      </c>
      <c r="D2201" s="864" t="s">
        <v>635</v>
      </c>
      <c r="E2201" s="836" t="s">
        <v>6444</v>
      </c>
      <c r="F2201" s="864" t="s">
        <v>6445</v>
      </c>
      <c r="G2201" s="836" t="s">
        <v>7270</v>
      </c>
      <c r="H2201" s="836" t="s">
        <v>7271</v>
      </c>
      <c r="I2201" s="850">
        <v>1858.5400390625</v>
      </c>
      <c r="J2201" s="850">
        <v>3</v>
      </c>
      <c r="K2201" s="851">
        <v>5575.6201171875</v>
      </c>
    </row>
    <row r="2202" spans="1:11" ht="14.45" customHeight="1" x14ac:dyDescent="0.2">
      <c r="A2202" s="832" t="s">
        <v>604</v>
      </c>
      <c r="B2202" s="833" t="s">
        <v>605</v>
      </c>
      <c r="C2202" s="836" t="s">
        <v>634</v>
      </c>
      <c r="D2202" s="864" t="s">
        <v>635</v>
      </c>
      <c r="E2202" s="836" t="s">
        <v>6444</v>
      </c>
      <c r="F2202" s="864" t="s">
        <v>6445</v>
      </c>
      <c r="G2202" s="836" t="s">
        <v>7272</v>
      </c>
      <c r="H2202" s="836" t="s">
        <v>7273</v>
      </c>
      <c r="I2202" s="850">
        <v>1858.5400390625</v>
      </c>
      <c r="J2202" s="850">
        <v>2</v>
      </c>
      <c r="K2202" s="851">
        <v>3717.080078125</v>
      </c>
    </row>
    <row r="2203" spans="1:11" ht="14.45" customHeight="1" x14ac:dyDescent="0.2">
      <c r="A2203" s="832" t="s">
        <v>604</v>
      </c>
      <c r="B2203" s="833" t="s">
        <v>605</v>
      </c>
      <c r="C2203" s="836" t="s">
        <v>634</v>
      </c>
      <c r="D2203" s="864" t="s">
        <v>635</v>
      </c>
      <c r="E2203" s="836" t="s">
        <v>6444</v>
      </c>
      <c r="F2203" s="864" t="s">
        <v>6445</v>
      </c>
      <c r="G2203" s="836" t="s">
        <v>6926</v>
      </c>
      <c r="H2203" s="836" t="s">
        <v>7274</v>
      </c>
      <c r="I2203" s="850">
        <v>1858.5400390625</v>
      </c>
      <c r="J2203" s="850">
        <v>17</v>
      </c>
      <c r="K2203" s="851">
        <v>31595.1806640625</v>
      </c>
    </row>
    <row r="2204" spans="1:11" ht="14.45" customHeight="1" x14ac:dyDescent="0.2">
      <c r="A2204" s="832" t="s">
        <v>604</v>
      </c>
      <c r="B2204" s="833" t="s">
        <v>605</v>
      </c>
      <c r="C2204" s="836" t="s">
        <v>634</v>
      </c>
      <c r="D2204" s="864" t="s">
        <v>635</v>
      </c>
      <c r="E2204" s="836" t="s">
        <v>6444</v>
      </c>
      <c r="F2204" s="864" t="s">
        <v>6445</v>
      </c>
      <c r="G2204" s="836" t="s">
        <v>6928</v>
      </c>
      <c r="H2204" s="836" t="s">
        <v>7275</v>
      </c>
      <c r="I2204" s="850">
        <v>1858.5400390625</v>
      </c>
      <c r="J2204" s="850">
        <v>20</v>
      </c>
      <c r="K2204" s="851">
        <v>37170.80078125</v>
      </c>
    </row>
    <row r="2205" spans="1:11" ht="14.45" customHeight="1" x14ac:dyDescent="0.2">
      <c r="A2205" s="832" t="s">
        <v>604</v>
      </c>
      <c r="B2205" s="833" t="s">
        <v>605</v>
      </c>
      <c r="C2205" s="836" t="s">
        <v>634</v>
      </c>
      <c r="D2205" s="864" t="s">
        <v>635</v>
      </c>
      <c r="E2205" s="836" t="s">
        <v>6444</v>
      </c>
      <c r="F2205" s="864" t="s">
        <v>6445</v>
      </c>
      <c r="G2205" s="836" t="s">
        <v>7276</v>
      </c>
      <c r="H2205" s="836" t="s">
        <v>7277</v>
      </c>
      <c r="I2205" s="850">
        <v>1858.5400390625</v>
      </c>
      <c r="J2205" s="850">
        <v>15</v>
      </c>
      <c r="K2205" s="851">
        <v>27878.1005859375</v>
      </c>
    </row>
    <row r="2206" spans="1:11" ht="14.45" customHeight="1" x14ac:dyDescent="0.2">
      <c r="A2206" s="832" t="s">
        <v>604</v>
      </c>
      <c r="B2206" s="833" t="s">
        <v>605</v>
      </c>
      <c r="C2206" s="836" t="s">
        <v>634</v>
      </c>
      <c r="D2206" s="864" t="s">
        <v>635</v>
      </c>
      <c r="E2206" s="836" t="s">
        <v>6444</v>
      </c>
      <c r="F2206" s="864" t="s">
        <v>6445</v>
      </c>
      <c r="G2206" s="836" t="s">
        <v>7278</v>
      </c>
      <c r="H2206" s="836" t="s">
        <v>7279</v>
      </c>
      <c r="I2206" s="850">
        <v>1858.5400390625</v>
      </c>
      <c r="J2206" s="850">
        <v>4</v>
      </c>
      <c r="K2206" s="851">
        <v>7434.16015625</v>
      </c>
    </row>
    <row r="2207" spans="1:11" ht="14.45" customHeight="1" x14ac:dyDescent="0.2">
      <c r="A2207" s="832" t="s">
        <v>604</v>
      </c>
      <c r="B2207" s="833" t="s">
        <v>605</v>
      </c>
      <c r="C2207" s="836" t="s">
        <v>634</v>
      </c>
      <c r="D2207" s="864" t="s">
        <v>635</v>
      </c>
      <c r="E2207" s="836" t="s">
        <v>6444</v>
      </c>
      <c r="F2207" s="864" t="s">
        <v>6445</v>
      </c>
      <c r="G2207" s="836" t="s">
        <v>7280</v>
      </c>
      <c r="H2207" s="836" t="s">
        <v>7281</v>
      </c>
      <c r="I2207" s="850">
        <v>1858.5400390625</v>
      </c>
      <c r="J2207" s="850">
        <v>1</v>
      </c>
      <c r="K2207" s="851">
        <v>1858.5400390625</v>
      </c>
    </row>
    <row r="2208" spans="1:11" ht="14.45" customHeight="1" x14ac:dyDescent="0.2">
      <c r="A2208" s="832" t="s">
        <v>604</v>
      </c>
      <c r="B2208" s="833" t="s">
        <v>605</v>
      </c>
      <c r="C2208" s="836" t="s">
        <v>634</v>
      </c>
      <c r="D2208" s="864" t="s">
        <v>635</v>
      </c>
      <c r="E2208" s="836" t="s">
        <v>6444</v>
      </c>
      <c r="F2208" s="864" t="s">
        <v>6445</v>
      </c>
      <c r="G2208" s="836" t="s">
        <v>7282</v>
      </c>
      <c r="H2208" s="836" t="s">
        <v>7283</v>
      </c>
      <c r="I2208" s="850">
        <v>570</v>
      </c>
      <c r="J2208" s="850">
        <v>1</v>
      </c>
      <c r="K2208" s="851">
        <v>570</v>
      </c>
    </row>
    <row r="2209" spans="1:11" ht="14.45" customHeight="1" x14ac:dyDescent="0.2">
      <c r="A2209" s="832" t="s">
        <v>604</v>
      </c>
      <c r="B2209" s="833" t="s">
        <v>605</v>
      </c>
      <c r="C2209" s="836" t="s">
        <v>634</v>
      </c>
      <c r="D2209" s="864" t="s">
        <v>635</v>
      </c>
      <c r="E2209" s="836" t="s">
        <v>6444</v>
      </c>
      <c r="F2209" s="864" t="s">
        <v>6445</v>
      </c>
      <c r="G2209" s="836" t="s">
        <v>6918</v>
      </c>
      <c r="H2209" s="836" t="s">
        <v>7284</v>
      </c>
      <c r="I2209" s="850">
        <v>475.83333333333331</v>
      </c>
      <c r="J2209" s="850">
        <v>6</v>
      </c>
      <c r="K2209" s="851">
        <v>3420</v>
      </c>
    </row>
    <row r="2210" spans="1:11" ht="14.45" customHeight="1" x14ac:dyDescent="0.2">
      <c r="A2210" s="832" t="s">
        <v>604</v>
      </c>
      <c r="B2210" s="833" t="s">
        <v>605</v>
      </c>
      <c r="C2210" s="836" t="s">
        <v>634</v>
      </c>
      <c r="D2210" s="864" t="s">
        <v>635</v>
      </c>
      <c r="E2210" s="836" t="s">
        <v>6444</v>
      </c>
      <c r="F2210" s="864" t="s">
        <v>6445</v>
      </c>
      <c r="G2210" s="836" t="s">
        <v>6920</v>
      </c>
      <c r="H2210" s="836" t="s">
        <v>7285</v>
      </c>
      <c r="I2210" s="850">
        <v>427.8125</v>
      </c>
      <c r="J2210" s="850">
        <v>12</v>
      </c>
      <c r="K2210" s="851">
        <v>6839.9599802400917</v>
      </c>
    </row>
    <row r="2211" spans="1:11" ht="14.45" customHeight="1" x14ac:dyDescent="0.2">
      <c r="A2211" s="832" t="s">
        <v>604</v>
      </c>
      <c r="B2211" s="833" t="s">
        <v>605</v>
      </c>
      <c r="C2211" s="836" t="s">
        <v>634</v>
      </c>
      <c r="D2211" s="864" t="s">
        <v>635</v>
      </c>
      <c r="E2211" s="836" t="s">
        <v>6444</v>
      </c>
      <c r="F2211" s="864" t="s">
        <v>6445</v>
      </c>
      <c r="G2211" s="836" t="s">
        <v>6922</v>
      </c>
      <c r="H2211" s="836" t="s">
        <v>7286</v>
      </c>
      <c r="I2211" s="850">
        <v>415.45454545454544</v>
      </c>
      <c r="J2211" s="850">
        <v>15</v>
      </c>
      <c r="K2211" s="851">
        <v>8549.9599800109863</v>
      </c>
    </row>
    <row r="2212" spans="1:11" ht="14.45" customHeight="1" x14ac:dyDescent="0.2">
      <c r="A2212" s="832" t="s">
        <v>604</v>
      </c>
      <c r="B2212" s="833" t="s">
        <v>605</v>
      </c>
      <c r="C2212" s="836" t="s">
        <v>634</v>
      </c>
      <c r="D2212" s="864" t="s">
        <v>635</v>
      </c>
      <c r="E2212" s="836" t="s">
        <v>6444</v>
      </c>
      <c r="F2212" s="864" t="s">
        <v>6445</v>
      </c>
      <c r="G2212" s="836" t="s">
        <v>6924</v>
      </c>
      <c r="H2212" s="836" t="s">
        <v>7287</v>
      </c>
      <c r="I2212" s="850">
        <v>569.9949951171875</v>
      </c>
      <c r="J2212" s="850">
        <v>3</v>
      </c>
      <c r="K2212" s="851">
        <v>1709.97998046875</v>
      </c>
    </row>
    <row r="2213" spans="1:11" ht="14.45" customHeight="1" x14ac:dyDescent="0.2">
      <c r="A2213" s="832" t="s">
        <v>604</v>
      </c>
      <c r="B2213" s="833" t="s">
        <v>605</v>
      </c>
      <c r="C2213" s="836" t="s">
        <v>634</v>
      </c>
      <c r="D2213" s="864" t="s">
        <v>635</v>
      </c>
      <c r="E2213" s="836" t="s">
        <v>6444</v>
      </c>
      <c r="F2213" s="864" t="s">
        <v>6445</v>
      </c>
      <c r="G2213" s="836" t="s">
        <v>7288</v>
      </c>
      <c r="H2213" s="836" t="s">
        <v>7289</v>
      </c>
      <c r="I2213" s="850">
        <v>475.8316650390625</v>
      </c>
      <c r="J2213" s="850">
        <v>5</v>
      </c>
      <c r="K2213" s="851">
        <v>2849.989990234375</v>
      </c>
    </row>
    <row r="2214" spans="1:11" ht="14.45" customHeight="1" x14ac:dyDescent="0.2">
      <c r="A2214" s="832" t="s">
        <v>604</v>
      </c>
      <c r="B2214" s="833" t="s">
        <v>605</v>
      </c>
      <c r="C2214" s="836" t="s">
        <v>634</v>
      </c>
      <c r="D2214" s="864" t="s">
        <v>635</v>
      </c>
      <c r="E2214" s="836" t="s">
        <v>6444</v>
      </c>
      <c r="F2214" s="864" t="s">
        <v>6445</v>
      </c>
      <c r="G2214" s="836" t="s">
        <v>7290</v>
      </c>
      <c r="H2214" s="836" t="s">
        <v>7291</v>
      </c>
      <c r="I2214" s="850">
        <v>506</v>
      </c>
      <c r="J2214" s="850">
        <v>1</v>
      </c>
      <c r="K2214" s="851">
        <v>506</v>
      </c>
    </row>
    <row r="2215" spans="1:11" ht="14.45" customHeight="1" x14ac:dyDescent="0.2">
      <c r="A2215" s="832" t="s">
        <v>604</v>
      </c>
      <c r="B2215" s="833" t="s">
        <v>605</v>
      </c>
      <c r="C2215" s="836" t="s">
        <v>634</v>
      </c>
      <c r="D2215" s="864" t="s">
        <v>635</v>
      </c>
      <c r="E2215" s="836" t="s">
        <v>6444</v>
      </c>
      <c r="F2215" s="864" t="s">
        <v>6445</v>
      </c>
      <c r="G2215" s="836" t="s">
        <v>6989</v>
      </c>
      <c r="H2215" s="836" t="s">
        <v>7292</v>
      </c>
      <c r="I2215" s="850">
        <v>1612.1600341796875</v>
      </c>
      <c r="J2215" s="850">
        <v>1</v>
      </c>
      <c r="K2215" s="851">
        <v>1612.1600341796875</v>
      </c>
    </row>
    <row r="2216" spans="1:11" ht="14.45" customHeight="1" x14ac:dyDescent="0.2">
      <c r="A2216" s="832" t="s">
        <v>604</v>
      </c>
      <c r="B2216" s="833" t="s">
        <v>605</v>
      </c>
      <c r="C2216" s="836" t="s">
        <v>634</v>
      </c>
      <c r="D2216" s="864" t="s">
        <v>635</v>
      </c>
      <c r="E2216" s="836" t="s">
        <v>6444</v>
      </c>
      <c r="F2216" s="864" t="s">
        <v>6445</v>
      </c>
      <c r="G2216" s="836" t="s">
        <v>6997</v>
      </c>
      <c r="H2216" s="836" t="s">
        <v>7293</v>
      </c>
      <c r="I2216" s="850">
        <v>1738.8699951171875</v>
      </c>
      <c r="J2216" s="850">
        <v>1</v>
      </c>
      <c r="K2216" s="851">
        <v>1738.8699951171875</v>
      </c>
    </row>
    <row r="2217" spans="1:11" ht="14.45" customHeight="1" x14ac:dyDescent="0.2">
      <c r="A2217" s="832" t="s">
        <v>604</v>
      </c>
      <c r="B2217" s="833" t="s">
        <v>605</v>
      </c>
      <c r="C2217" s="836" t="s">
        <v>634</v>
      </c>
      <c r="D2217" s="864" t="s">
        <v>635</v>
      </c>
      <c r="E2217" s="836" t="s">
        <v>6444</v>
      </c>
      <c r="F2217" s="864" t="s">
        <v>6445</v>
      </c>
      <c r="G2217" s="836" t="s">
        <v>6999</v>
      </c>
      <c r="H2217" s="836" t="s">
        <v>7294</v>
      </c>
      <c r="I2217" s="850">
        <v>1904.56005859375</v>
      </c>
      <c r="J2217" s="850">
        <v>2</v>
      </c>
      <c r="K2217" s="851">
        <v>3809.1201171875</v>
      </c>
    </row>
    <row r="2218" spans="1:11" ht="14.45" customHeight="1" x14ac:dyDescent="0.2">
      <c r="A2218" s="832" t="s">
        <v>604</v>
      </c>
      <c r="B2218" s="833" t="s">
        <v>605</v>
      </c>
      <c r="C2218" s="836" t="s">
        <v>634</v>
      </c>
      <c r="D2218" s="864" t="s">
        <v>635</v>
      </c>
      <c r="E2218" s="836" t="s">
        <v>6444</v>
      </c>
      <c r="F2218" s="864" t="s">
        <v>6445</v>
      </c>
      <c r="G2218" s="836" t="s">
        <v>7001</v>
      </c>
      <c r="H2218" s="836" t="s">
        <v>7295</v>
      </c>
      <c r="I2218" s="850">
        <v>1904.56005859375</v>
      </c>
      <c r="J2218" s="850">
        <v>2</v>
      </c>
      <c r="K2218" s="851">
        <v>3809.1201171875</v>
      </c>
    </row>
    <row r="2219" spans="1:11" ht="14.45" customHeight="1" x14ac:dyDescent="0.2">
      <c r="A2219" s="832" t="s">
        <v>604</v>
      </c>
      <c r="B2219" s="833" t="s">
        <v>605</v>
      </c>
      <c r="C2219" s="836" t="s">
        <v>634</v>
      </c>
      <c r="D2219" s="864" t="s">
        <v>635</v>
      </c>
      <c r="E2219" s="836" t="s">
        <v>6444</v>
      </c>
      <c r="F2219" s="864" t="s">
        <v>6445</v>
      </c>
      <c r="G2219" s="836" t="s">
        <v>7003</v>
      </c>
      <c r="H2219" s="836" t="s">
        <v>7296</v>
      </c>
      <c r="I2219" s="850">
        <v>1904.56005859375</v>
      </c>
      <c r="J2219" s="850">
        <v>3</v>
      </c>
      <c r="K2219" s="851">
        <v>5713.68017578125</v>
      </c>
    </row>
    <row r="2220" spans="1:11" ht="14.45" customHeight="1" x14ac:dyDescent="0.2">
      <c r="A2220" s="832" t="s">
        <v>604</v>
      </c>
      <c r="B2220" s="833" t="s">
        <v>605</v>
      </c>
      <c r="C2220" s="836" t="s">
        <v>634</v>
      </c>
      <c r="D2220" s="864" t="s">
        <v>635</v>
      </c>
      <c r="E2220" s="836" t="s">
        <v>6444</v>
      </c>
      <c r="F2220" s="864" t="s">
        <v>6445</v>
      </c>
      <c r="G2220" s="836" t="s">
        <v>7005</v>
      </c>
      <c r="H2220" s="836" t="s">
        <v>7297</v>
      </c>
      <c r="I2220" s="850">
        <v>1612.1600341796875</v>
      </c>
      <c r="J2220" s="850">
        <v>1</v>
      </c>
      <c r="K2220" s="851">
        <v>1612.1600341796875</v>
      </c>
    </row>
    <row r="2221" spans="1:11" ht="14.45" customHeight="1" x14ac:dyDescent="0.2">
      <c r="A2221" s="832" t="s">
        <v>604</v>
      </c>
      <c r="B2221" s="833" t="s">
        <v>605</v>
      </c>
      <c r="C2221" s="836" t="s">
        <v>634</v>
      </c>
      <c r="D2221" s="864" t="s">
        <v>635</v>
      </c>
      <c r="E2221" s="836" t="s">
        <v>6444</v>
      </c>
      <c r="F2221" s="864" t="s">
        <v>6445</v>
      </c>
      <c r="G2221" s="836" t="s">
        <v>7007</v>
      </c>
      <c r="H2221" s="836" t="s">
        <v>7298</v>
      </c>
      <c r="I2221" s="850">
        <v>1904.56005859375</v>
      </c>
      <c r="J2221" s="850">
        <v>2</v>
      </c>
      <c r="K2221" s="851">
        <v>3809.1201171875</v>
      </c>
    </row>
    <row r="2222" spans="1:11" ht="14.45" customHeight="1" x14ac:dyDescent="0.2">
      <c r="A2222" s="832" t="s">
        <v>604</v>
      </c>
      <c r="B2222" s="833" t="s">
        <v>605</v>
      </c>
      <c r="C2222" s="836" t="s">
        <v>634</v>
      </c>
      <c r="D2222" s="864" t="s">
        <v>635</v>
      </c>
      <c r="E2222" s="836" t="s">
        <v>6444</v>
      </c>
      <c r="F2222" s="864" t="s">
        <v>6445</v>
      </c>
      <c r="G2222" s="836" t="s">
        <v>7009</v>
      </c>
      <c r="H2222" s="836" t="s">
        <v>7299</v>
      </c>
      <c r="I2222" s="850">
        <v>1904.56005859375</v>
      </c>
      <c r="J2222" s="850">
        <v>1</v>
      </c>
      <c r="K2222" s="851">
        <v>1904.56005859375</v>
      </c>
    </row>
    <row r="2223" spans="1:11" ht="14.45" customHeight="1" x14ac:dyDescent="0.2">
      <c r="A2223" s="832" t="s">
        <v>604</v>
      </c>
      <c r="B2223" s="833" t="s">
        <v>605</v>
      </c>
      <c r="C2223" s="836" t="s">
        <v>634</v>
      </c>
      <c r="D2223" s="864" t="s">
        <v>635</v>
      </c>
      <c r="E2223" s="836" t="s">
        <v>6444</v>
      </c>
      <c r="F2223" s="864" t="s">
        <v>6445</v>
      </c>
      <c r="G2223" s="836" t="s">
        <v>7011</v>
      </c>
      <c r="H2223" s="836" t="s">
        <v>7300</v>
      </c>
      <c r="I2223" s="850">
        <v>1907.0999755859375</v>
      </c>
      <c r="J2223" s="850">
        <v>1</v>
      </c>
      <c r="K2223" s="851">
        <v>1907.0999755859375</v>
      </c>
    </row>
    <row r="2224" spans="1:11" ht="14.45" customHeight="1" x14ac:dyDescent="0.2">
      <c r="A2224" s="832" t="s">
        <v>604</v>
      </c>
      <c r="B2224" s="833" t="s">
        <v>605</v>
      </c>
      <c r="C2224" s="836" t="s">
        <v>634</v>
      </c>
      <c r="D2224" s="864" t="s">
        <v>635</v>
      </c>
      <c r="E2224" s="836" t="s">
        <v>6444</v>
      </c>
      <c r="F2224" s="864" t="s">
        <v>6445</v>
      </c>
      <c r="G2224" s="836" t="s">
        <v>7013</v>
      </c>
      <c r="H2224" s="836" t="s">
        <v>7301</v>
      </c>
      <c r="I2224" s="850">
        <v>2087.25</v>
      </c>
      <c r="J2224" s="850">
        <v>4</v>
      </c>
      <c r="K2224" s="851">
        <v>8349</v>
      </c>
    </row>
    <row r="2225" spans="1:11" ht="14.45" customHeight="1" x14ac:dyDescent="0.2">
      <c r="A2225" s="832" t="s">
        <v>604</v>
      </c>
      <c r="B2225" s="833" t="s">
        <v>605</v>
      </c>
      <c r="C2225" s="836" t="s">
        <v>634</v>
      </c>
      <c r="D2225" s="864" t="s">
        <v>635</v>
      </c>
      <c r="E2225" s="836" t="s">
        <v>6444</v>
      </c>
      <c r="F2225" s="864" t="s">
        <v>6445</v>
      </c>
      <c r="G2225" s="836" t="s">
        <v>7017</v>
      </c>
      <c r="H2225" s="836" t="s">
        <v>7302</v>
      </c>
      <c r="I2225" s="850">
        <v>2087.25</v>
      </c>
      <c r="J2225" s="850">
        <v>4</v>
      </c>
      <c r="K2225" s="851">
        <v>8349</v>
      </c>
    </row>
    <row r="2226" spans="1:11" ht="14.45" customHeight="1" x14ac:dyDescent="0.2">
      <c r="A2226" s="832" t="s">
        <v>604</v>
      </c>
      <c r="B2226" s="833" t="s">
        <v>605</v>
      </c>
      <c r="C2226" s="836" t="s">
        <v>634</v>
      </c>
      <c r="D2226" s="864" t="s">
        <v>635</v>
      </c>
      <c r="E2226" s="836" t="s">
        <v>6444</v>
      </c>
      <c r="F2226" s="864" t="s">
        <v>6445</v>
      </c>
      <c r="G2226" s="836" t="s">
        <v>7019</v>
      </c>
      <c r="H2226" s="836" t="s">
        <v>7303</v>
      </c>
      <c r="I2226" s="850">
        <v>2087.25</v>
      </c>
      <c r="J2226" s="850">
        <v>6</v>
      </c>
      <c r="K2226" s="851">
        <v>12523.5</v>
      </c>
    </row>
    <row r="2227" spans="1:11" ht="14.45" customHeight="1" x14ac:dyDescent="0.2">
      <c r="A2227" s="832" t="s">
        <v>604</v>
      </c>
      <c r="B2227" s="833" t="s">
        <v>605</v>
      </c>
      <c r="C2227" s="836" t="s">
        <v>634</v>
      </c>
      <c r="D2227" s="864" t="s">
        <v>635</v>
      </c>
      <c r="E2227" s="836" t="s">
        <v>6444</v>
      </c>
      <c r="F2227" s="864" t="s">
        <v>6445</v>
      </c>
      <c r="G2227" s="836" t="s">
        <v>7025</v>
      </c>
      <c r="H2227" s="836" t="s">
        <v>7304</v>
      </c>
      <c r="I2227" s="850">
        <v>2087.25</v>
      </c>
      <c r="J2227" s="850">
        <v>4</v>
      </c>
      <c r="K2227" s="851">
        <v>8349</v>
      </c>
    </row>
    <row r="2228" spans="1:11" ht="14.45" customHeight="1" x14ac:dyDescent="0.2">
      <c r="A2228" s="832" t="s">
        <v>604</v>
      </c>
      <c r="B2228" s="833" t="s">
        <v>605</v>
      </c>
      <c r="C2228" s="836" t="s">
        <v>634</v>
      </c>
      <c r="D2228" s="864" t="s">
        <v>635</v>
      </c>
      <c r="E2228" s="836" t="s">
        <v>6444</v>
      </c>
      <c r="F2228" s="864" t="s">
        <v>6445</v>
      </c>
      <c r="G2228" s="836" t="s">
        <v>7027</v>
      </c>
      <c r="H2228" s="836" t="s">
        <v>7305</v>
      </c>
      <c r="I2228" s="850">
        <v>2087.25</v>
      </c>
      <c r="J2228" s="850">
        <v>2</v>
      </c>
      <c r="K2228" s="851">
        <v>4174.5</v>
      </c>
    </row>
    <row r="2229" spans="1:11" ht="14.45" customHeight="1" x14ac:dyDescent="0.2">
      <c r="A2229" s="832" t="s">
        <v>604</v>
      </c>
      <c r="B2229" s="833" t="s">
        <v>605</v>
      </c>
      <c r="C2229" s="836" t="s">
        <v>634</v>
      </c>
      <c r="D2229" s="864" t="s">
        <v>635</v>
      </c>
      <c r="E2229" s="836" t="s">
        <v>6444</v>
      </c>
      <c r="F2229" s="864" t="s">
        <v>6445</v>
      </c>
      <c r="G2229" s="836" t="s">
        <v>7031</v>
      </c>
      <c r="H2229" s="836" t="s">
        <v>7306</v>
      </c>
      <c r="I2229" s="850">
        <v>536.0999755859375</v>
      </c>
      <c r="J2229" s="850">
        <v>1</v>
      </c>
      <c r="K2229" s="851">
        <v>536.0999755859375</v>
      </c>
    </row>
    <row r="2230" spans="1:11" ht="14.45" customHeight="1" x14ac:dyDescent="0.2">
      <c r="A2230" s="832" t="s">
        <v>604</v>
      </c>
      <c r="B2230" s="833" t="s">
        <v>605</v>
      </c>
      <c r="C2230" s="836" t="s">
        <v>634</v>
      </c>
      <c r="D2230" s="864" t="s">
        <v>635</v>
      </c>
      <c r="E2230" s="836" t="s">
        <v>6444</v>
      </c>
      <c r="F2230" s="864" t="s">
        <v>6445</v>
      </c>
      <c r="G2230" s="836" t="s">
        <v>7039</v>
      </c>
      <c r="H2230" s="836" t="s">
        <v>7307</v>
      </c>
      <c r="I2230" s="850">
        <v>1213.489990234375</v>
      </c>
      <c r="J2230" s="850">
        <v>2</v>
      </c>
      <c r="K2230" s="851">
        <v>2426.97998046875</v>
      </c>
    </row>
    <row r="2231" spans="1:11" ht="14.45" customHeight="1" x14ac:dyDescent="0.2">
      <c r="A2231" s="832" t="s">
        <v>604</v>
      </c>
      <c r="B2231" s="833" t="s">
        <v>605</v>
      </c>
      <c r="C2231" s="836" t="s">
        <v>634</v>
      </c>
      <c r="D2231" s="864" t="s">
        <v>635</v>
      </c>
      <c r="E2231" s="836" t="s">
        <v>6444</v>
      </c>
      <c r="F2231" s="864" t="s">
        <v>6445</v>
      </c>
      <c r="G2231" s="836" t="s">
        <v>7041</v>
      </c>
      <c r="H2231" s="836" t="s">
        <v>7308</v>
      </c>
      <c r="I2231" s="850">
        <v>1213.489990234375</v>
      </c>
      <c r="J2231" s="850">
        <v>2</v>
      </c>
      <c r="K2231" s="851">
        <v>2426.97998046875</v>
      </c>
    </row>
    <row r="2232" spans="1:11" ht="14.45" customHeight="1" x14ac:dyDescent="0.2">
      <c r="A2232" s="832" t="s">
        <v>604</v>
      </c>
      <c r="B2232" s="833" t="s">
        <v>605</v>
      </c>
      <c r="C2232" s="836" t="s">
        <v>634</v>
      </c>
      <c r="D2232" s="864" t="s">
        <v>635</v>
      </c>
      <c r="E2232" s="836" t="s">
        <v>6444</v>
      </c>
      <c r="F2232" s="864" t="s">
        <v>6445</v>
      </c>
      <c r="G2232" s="836" t="s">
        <v>7309</v>
      </c>
      <c r="H2232" s="836" t="s">
        <v>7310</v>
      </c>
      <c r="I2232" s="850">
        <v>1213.510009765625</v>
      </c>
      <c r="J2232" s="850">
        <v>2</v>
      </c>
      <c r="K2232" s="851">
        <v>2427.010009765625</v>
      </c>
    </row>
    <row r="2233" spans="1:11" ht="14.45" customHeight="1" x14ac:dyDescent="0.2">
      <c r="A2233" s="832" t="s">
        <v>604</v>
      </c>
      <c r="B2233" s="833" t="s">
        <v>605</v>
      </c>
      <c r="C2233" s="836" t="s">
        <v>634</v>
      </c>
      <c r="D2233" s="864" t="s">
        <v>635</v>
      </c>
      <c r="E2233" s="836" t="s">
        <v>6444</v>
      </c>
      <c r="F2233" s="864" t="s">
        <v>6445</v>
      </c>
      <c r="G2233" s="836" t="s">
        <v>7311</v>
      </c>
      <c r="H2233" s="836" t="s">
        <v>7312</v>
      </c>
      <c r="I2233" s="850">
        <v>1322.6700439453125</v>
      </c>
      <c r="J2233" s="850">
        <v>1</v>
      </c>
      <c r="K2233" s="851">
        <v>1322.6700439453125</v>
      </c>
    </row>
    <row r="2234" spans="1:11" ht="14.45" customHeight="1" x14ac:dyDescent="0.2">
      <c r="A2234" s="832" t="s">
        <v>604</v>
      </c>
      <c r="B2234" s="833" t="s">
        <v>605</v>
      </c>
      <c r="C2234" s="836" t="s">
        <v>634</v>
      </c>
      <c r="D2234" s="864" t="s">
        <v>635</v>
      </c>
      <c r="E2234" s="836" t="s">
        <v>6444</v>
      </c>
      <c r="F2234" s="864" t="s">
        <v>6445</v>
      </c>
      <c r="G2234" s="836" t="s">
        <v>7313</v>
      </c>
      <c r="H2234" s="836" t="s">
        <v>7314</v>
      </c>
      <c r="I2234" s="850">
        <v>1089.719970703125</v>
      </c>
      <c r="J2234" s="850">
        <v>1</v>
      </c>
      <c r="K2234" s="851">
        <v>1089.719970703125</v>
      </c>
    </row>
    <row r="2235" spans="1:11" ht="14.45" customHeight="1" x14ac:dyDescent="0.2">
      <c r="A2235" s="832" t="s">
        <v>604</v>
      </c>
      <c r="B2235" s="833" t="s">
        <v>605</v>
      </c>
      <c r="C2235" s="836" t="s">
        <v>634</v>
      </c>
      <c r="D2235" s="864" t="s">
        <v>635</v>
      </c>
      <c r="E2235" s="836" t="s">
        <v>6444</v>
      </c>
      <c r="F2235" s="864" t="s">
        <v>6445</v>
      </c>
      <c r="G2235" s="836" t="s">
        <v>7049</v>
      </c>
      <c r="H2235" s="836" t="s">
        <v>7315</v>
      </c>
      <c r="I2235" s="850">
        <v>1089.719970703125</v>
      </c>
      <c r="J2235" s="850">
        <v>1</v>
      </c>
      <c r="K2235" s="851">
        <v>1089.719970703125</v>
      </c>
    </row>
    <row r="2236" spans="1:11" ht="14.45" customHeight="1" x14ac:dyDescent="0.2">
      <c r="A2236" s="832" t="s">
        <v>604</v>
      </c>
      <c r="B2236" s="833" t="s">
        <v>605</v>
      </c>
      <c r="C2236" s="836" t="s">
        <v>634</v>
      </c>
      <c r="D2236" s="864" t="s">
        <v>635</v>
      </c>
      <c r="E2236" s="836" t="s">
        <v>6444</v>
      </c>
      <c r="F2236" s="864" t="s">
        <v>6445</v>
      </c>
      <c r="G2236" s="836" t="s">
        <v>7051</v>
      </c>
      <c r="H2236" s="836" t="s">
        <v>7316</v>
      </c>
      <c r="I2236" s="850">
        <v>1089.719970703125</v>
      </c>
      <c r="J2236" s="850">
        <v>2</v>
      </c>
      <c r="K2236" s="851">
        <v>2179.429931640625</v>
      </c>
    </row>
    <row r="2237" spans="1:11" ht="14.45" customHeight="1" x14ac:dyDescent="0.2">
      <c r="A2237" s="832" t="s">
        <v>604</v>
      </c>
      <c r="B2237" s="833" t="s">
        <v>605</v>
      </c>
      <c r="C2237" s="836" t="s">
        <v>634</v>
      </c>
      <c r="D2237" s="864" t="s">
        <v>635</v>
      </c>
      <c r="E2237" s="836" t="s">
        <v>6444</v>
      </c>
      <c r="F2237" s="864" t="s">
        <v>6445</v>
      </c>
      <c r="G2237" s="836" t="s">
        <v>7059</v>
      </c>
      <c r="H2237" s="836" t="s">
        <v>7317</v>
      </c>
      <c r="I2237" s="850">
        <v>1907.1099853515625</v>
      </c>
      <c r="J2237" s="850">
        <v>2</v>
      </c>
      <c r="K2237" s="851">
        <v>3814.2099609375</v>
      </c>
    </row>
    <row r="2238" spans="1:11" ht="14.45" customHeight="1" x14ac:dyDescent="0.2">
      <c r="A2238" s="832" t="s">
        <v>604</v>
      </c>
      <c r="B2238" s="833" t="s">
        <v>605</v>
      </c>
      <c r="C2238" s="836" t="s">
        <v>634</v>
      </c>
      <c r="D2238" s="864" t="s">
        <v>635</v>
      </c>
      <c r="E2238" s="836" t="s">
        <v>6444</v>
      </c>
      <c r="F2238" s="864" t="s">
        <v>6445</v>
      </c>
      <c r="G2238" s="836" t="s">
        <v>7318</v>
      </c>
      <c r="H2238" s="836" t="s">
        <v>7319</v>
      </c>
      <c r="I2238" s="850">
        <v>880.1500244140625</v>
      </c>
      <c r="J2238" s="850">
        <v>1</v>
      </c>
      <c r="K2238" s="851">
        <v>880.1500244140625</v>
      </c>
    </row>
    <row r="2239" spans="1:11" ht="14.45" customHeight="1" x14ac:dyDescent="0.2">
      <c r="A2239" s="832" t="s">
        <v>604</v>
      </c>
      <c r="B2239" s="833" t="s">
        <v>605</v>
      </c>
      <c r="C2239" s="836" t="s">
        <v>634</v>
      </c>
      <c r="D2239" s="864" t="s">
        <v>635</v>
      </c>
      <c r="E2239" s="836" t="s">
        <v>6444</v>
      </c>
      <c r="F2239" s="864" t="s">
        <v>6445</v>
      </c>
      <c r="G2239" s="836" t="s">
        <v>7320</v>
      </c>
      <c r="H2239" s="836" t="s">
        <v>7321</v>
      </c>
      <c r="I2239" s="850">
        <v>880.15997314453125</v>
      </c>
      <c r="J2239" s="850">
        <v>2</v>
      </c>
      <c r="K2239" s="851">
        <v>1760.31005859375</v>
      </c>
    </row>
    <row r="2240" spans="1:11" ht="14.45" customHeight="1" x14ac:dyDescent="0.2">
      <c r="A2240" s="832" t="s">
        <v>604</v>
      </c>
      <c r="B2240" s="833" t="s">
        <v>605</v>
      </c>
      <c r="C2240" s="836" t="s">
        <v>634</v>
      </c>
      <c r="D2240" s="864" t="s">
        <v>635</v>
      </c>
      <c r="E2240" s="836" t="s">
        <v>6444</v>
      </c>
      <c r="F2240" s="864" t="s">
        <v>6445</v>
      </c>
      <c r="G2240" s="836" t="s">
        <v>7322</v>
      </c>
      <c r="H2240" s="836" t="s">
        <v>7323</v>
      </c>
      <c r="I2240" s="850">
        <v>880.1500244140625</v>
      </c>
      <c r="J2240" s="850">
        <v>1</v>
      </c>
      <c r="K2240" s="851">
        <v>880.1500244140625</v>
      </c>
    </row>
    <row r="2241" spans="1:11" ht="14.45" customHeight="1" x14ac:dyDescent="0.2">
      <c r="A2241" s="832" t="s">
        <v>604</v>
      </c>
      <c r="B2241" s="833" t="s">
        <v>605</v>
      </c>
      <c r="C2241" s="836" t="s">
        <v>634</v>
      </c>
      <c r="D2241" s="864" t="s">
        <v>635</v>
      </c>
      <c r="E2241" s="836" t="s">
        <v>6444</v>
      </c>
      <c r="F2241" s="864" t="s">
        <v>6445</v>
      </c>
      <c r="G2241" s="836" t="s">
        <v>7324</v>
      </c>
      <c r="H2241" s="836" t="s">
        <v>7325</v>
      </c>
      <c r="I2241" s="850">
        <v>880.1500244140625</v>
      </c>
      <c r="J2241" s="850">
        <v>1</v>
      </c>
      <c r="K2241" s="851">
        <v>880.1500244140625</v>
      </c>
    </row>
    <row r="2242" spans="1:11" ht="14.45" customHeight="1" x14ac:dyDescent="0.2">
      <c r="A2242" s="832" t="s">
        <v>604</v>
      </c>
      <c r="B2242" s="833" t="s">
        <v>605</v>
      </c>
      <c r="C2242" s="836" t="s">
        <v>634</v>
      </c>
      <c r="D2242" s="864" t="s">
        <v>635</v>
      </c>
      <c r="E2242" s="836" t="s">
        <v>6444</v>
      </c>
      <c r="F2242" s="864" t="s">
        <v>6445</v>
      </c>
      <c r="G2242" s="836" t="s">
        <v>7061</v>
      </c>
      <c r="H2242" s="836" t="s">
        <v>7326</v>
      </c>
      <c r="I2242" s="850">
        <v>180.4</v>
      </c>
      <c r="J2242" s="850">
        <v>43</v>
      </c>
      <c r="K2242" s="851">
        <v>9696.6501171868294</v>
      </c>
    </row>
    <row r="2243" spans="1:11" ht="14.45" customHeight="1" x14ac:dyDescent="0.2">
      <c r="A2243" s="832" t="s">
        <v>604</v>
      </c>
      <c r="B2243" s="833" t="s">
        <v>605</v>
      </c>
      <c r="C2243" s="836" t="s">
        <v>634</v>
      </c>
      <c r="D2243" s="864" t="s">
        <v>635</v>
      </c>
      <c r="E2243" s="836" t="s">
        <v>6444</v>
      </c>
      <c r="F2243" s="864" t="s">
        <v>6445</v>
      </c>
      <c r="G2243" s="836" t="s">
        <v>7327</v>
      </c>
      <c r="H2243" s="836" t="s">
        <v>7328</v>
      </c>
      <c r="I2243" s="850">
        <v>939.989990234375</v>
      </c>
      <c r="J2243" s="850">
        <v>1</v>
      </c>
      <c r="K2243" s="851">
        <v>939.989990234375</v>
      </c>
    </row>
    <row r="2244" spans="1:11" ht="14.45" customHeight="1" x14ac:dyDescent="0.2">
      <c r="A2244" s="832" t="s">
        <v>604</v>
      </c>
      <c r="B2244" s="833" t="s">
        <v>605</v>
      </c>
      <c r="C2244" s="836" t="s">
        <v>634</v>
      </c>
      <c r="D2244" s="864" t="s">
        <v>635</v>
      </c>
      <c r="E2244" s="836" t="s">
        <v>6444</v>
      </c>
      <c r="F2244" s="864" t="s">
        <v>6445</v>
      </c>
      <c r="G2244" s="836" t="s">
        <v>7329</v>
      </c>
      <c r="H2244" s="836" t="s">
        <v>7330</v>
      </c>
      <c r="I2244" s="850">
        <v>1008.8200073242188</v>
      </c>
      <c r="J2244" s="850">
        <v>2</v>
      </c>
      <c r="K2244" s="851">
        <v>2017.6300048828125</v>
      </c>
    </row>
    <row r="2245" spans="1:11" ht="14.45" customHeight="1" x14ac:dyDescent="0.2">
      <c r="A2245" s="832" t="s">
        <v>604</v>
      </c>
      <c r="B2245" s="833" t="s">
        <v>605</v>
      </c>
      <c r="C2245" s="836" t="s">
        <v>634</v>
      </c>
      <c r="D2245" s="864" t="s">
        <v>635</v>
      </c>
      <c r="E2245" s="836" t="s">
        <v>6444</v>
      </c>
      <c r="F2245" s="864" t="s">
        <v>6445</v>
      </c>
      <c r="G2245" s="836" t="s">
        <v>7331</v>
      </c>
      <c r="H2245" s="836" t="s">
        <v>7332</v>
      </c>
      <c r="I2245" s="850">
        <v>1008.8099975585938</v>
      </c>
      <c r="J2245" s="850">
        <v>1</v>
      </c>
      <c r="K2245" s="851">
        <v>1008.8099975585938</v>
      </c>
    </row>
    <row r="2246" spans="1:11" ht="14.45" customHeight="1" x14ac:dyDescent="0.2">
      <c r="A2246" s="832" t="s">
        <v>604</v>
      </c>
      <c r="B2246" s="833" t="s">
        <v>605</v>
      </c>
      <c r="C2246" s="836" t="s">
        <v>634</v>
      </c>
      <c r="D2246" s="864" t="s">
        <v>635</v>
      </c>
      <c r="E2246" s="836" t="s">
        <v>6444</v>
      </c>
      <c r="F2246" s="864" t="s">
        <v>6445</v>
      </c>
      <c r="G2246" s="836" t="s">
        <v>7333</v>
      </c>
      <c r="H2246" s="836" t="s">
        <v>7334</v>
      </c>
      <c r="I2246" s="850">
        <v>1008.8099975585938</v>
      </c>
      <c r="J2246" s="850">
        <v>1</v>
      </c>
      <c r="K2246" s="851">
        <v>1008.8099975585938</v>
      </c>
    </row>
    <row r="2247" spans="1:11" ht="14.45" customHeight="1" x14ac:dyDescent="0.2">
      <c r="A2247" s="832" t="s">
        <v>604</v>
      </c>
      <c r="B2247" s="833" t="s">
        <v>605</v>
      </c>
      <c r="C2247" s="836" t="s">
        <v>634</v>
      </c>
      <c r="D2247" s="864" t="s">
        <v>635</v>
      </c>
      <c r="E2247" s="836" t="s">
        <v>6444</v>
      </c>
      <c r="F2247" s="864" t="s">
        <v>6445</v>
      </c>
      <c r="G2247" s="836" t="s">
        <v>7335</v>
      </c>
      <c r="H2247" s="836" t="s">
        <v>7336</v>
      </c>
      <c r="I2247" s="850">
        <v>1008.8099975585938</v>
      </c>
      <c r="J2247" s="850">
        <v>1</v>
      </c>
      <c r="K2247" s="851">
        <v>1008.8099975585938</v>
      </c>
    </row>
    <row r="2248" spans="1:11" ht="14.45" customHeight="1" x14ac:dyDescent="0.2">
      <c r="A2248" s="832" t="s">
        <v>604</v>
      </c>
      <c r="B2248" s="833" t="s">
        <v>605</v>
      </c>
      <c r="C2248" s="836" t="s">
        <v>634</v>
      </c>
      <c r="D2248" s="864" t="s">
        <v>635</v>
      </c>
      <c r="E2248" s="836" t="s">
        <v>6444</v>
      </c>
      <c r="F2248" s="864" t="s">
        <v>6445</v>
      </c>
      <c r="G2248" s="836" t="s">
        <v>7337</v>
      </c>
      <c r="H2248" s="836" t="s">
        <v>7338</v>
      </c>
      <c r="I2248" s="850">
        <v>1008.8099975585938</v>
      </c>
      <c r="J2248" s="850">
        <v>1</v>
      </c>
      <c r="K2248" s="851">
        <v>1008.8099975585938</v>
      </c>
    </row>
    <row r="2249" spans="1:11" ht="14.45" customHeight="1" x14ac:dyDescent="0.2">
      <c r="A2249" s="832" t="s">
        <v>604</v>
      </c>
      <c r="B2249" s="833" t="s">
        <v>605</v>
      </c>
      <c r="C2249" s="836" t="s">
        <v>634</v>
      </c>
      <c r="D2249" s="864" t="s">
        <v>635</v>
      </c>
      <c r="E2249" s="836" t="s">
        <v>6444</v>
      </c>
      <c r="F2249" s="864" t="s">
        <v>6445</v>
      </c>
      <c r="G2249" s="836" t="s">
        <v>7339</v>
      </c>
      <c r="H2249" s="836" t="s">
        <v>7340</v>
      </c>
      <c r="I2249" s="850">
        <v>1066.8499755859375</v>
      </c>
      <c r="J2249" s="850">
        <v>2</v>
      </c>
      <c r="K2249" s="851">
        <v>2133.699951171875</v>
      </c>
    </row>
    <row r="2250" spans="1:11" ht="14.45" customHeight="1" x14ac:dyDescent="0.2">
      <c r="A2250" s="832" t="s">
        <v>604</v>
      </c>
      <c r="B2250" s="833" t="s">
        <v>605</v>
      </c>
      <c r="C2250" s="836" t="s">
        <v>634</v>
      </c>
      <c r="D2250" s="864" t="s">
        <v>635</v>
      </c>
      <c r="E2250" s="836" t="s">
        <v>6444</v>
      </c>
      <c r="F2250" s="864" t="s">
        <v>6445</v>
      </c>
      <c r="G2250" s="836" t="s">
        <v>7341</v>
      </c>
      <c r="H2250" s="836" t="s">
        <v>7342</v>
      </c>
      <c r="I2250" s="850">
        <v>1066.8299560546875</v>
      </c>
      <c r="J2250" s="850">
        <v>1</v>
      </c>
      <c r="K2250" s="851">
        <v>1066.8299560546875</v>
      </c>
    </row>
    <row r="2251" spans="1:11" ht="14.45" customHeight="1" x14ac:dyDescent="0.2">
      <c r="A2251" s="832" t="s">
        <v>604</v>
      </c>
      <c r="B2251" s="833" t="s">
        <v>605</v>
      </c>
      <c r="C2251" s="836" t="s">
        <v>634</v>
      </c>
      <c r="D2251" s="864" t="s">
        <v>635</v>
      </c>
      <c r="E2251" s="836" t="s">
        <v>6444</v>
      </c>
      <c r="F2251" s="864" t="s">
        <v>6445</v>
      </c>
      <c r="G2251" s="836" t="s">
        <v>7343</v>
      </c>
      <c r="H2251" s="836" t="s">
        <v>7344</v>
      </c>
      <c r="I2251" s="850">
        <v>1066.8299560546875</v>
      </c>
      <c r="J2251" s="850">
        <v>2</v>
      </c>
      <c r="K2251" s="851">
        <v>2133.659912109375</v>
      </c>
    </row>
    <row r="2252" spans="1:11" ht="14.45" customHeight="1" x14ac:dyDescent="0.2">
      <c r="A2252" s="832" t="s">
        <v>604</v>
      </c>
      <c r="B2252" s="833" t="s">
        <v>605</v>
      </c>
      <c r="C2252" s="836" t="s">
        <v>634</v>
      </c>
      <c r="D2252" s="864" t="s">
        <v>635</v>
      </c>
      <c r="E2252" s="836" t="s">
        <v>6444</v>
      </c>
      <c r="F2252" s="864" t="s">
        <v>6445</v>
      </c>
      <c r="G2252" s="836" t="s">
        <v>7345</v>
      </c>
      <c r="H2252" s="836" t="s">
        <v>7346</v>
      </c>
      <c r="I2252" s="850">
        <v>1175.969970703125</v>
      </c>
      <c r="J2252" s="850">
        <v>1</v>
      </c>
      <c r="K2252" s="851">
        <v>1175.969970703125</v>
      </c>
    </row>
    <row r="2253" spans="1:11" ht="14.45" customHeight="1" x14ac:dyDescent="0.2">
      <c r="A2253" s="832" t="s">
        <v>604</v>
      </c>
      <c r="B2253" s="833" t="s">
        <v>605</v>
      </c>
      <c r="C2253" s="836" t="s">
        <v>634</v>
      </c>
      <c r="D2253" s="864" t="s">
        <v>635</v>
      </c>
      <c r="E2253" s="836" t="s">
        <v>6444</v>
      </c>
      <c r="F2253" s="864" t="s">
        <v>6445</v>
      </c>
      <c r="G2253" s="836" t="s">
        <v>7347</v>
      </c>
      <c r="H2253" s="836" t="s">
        <v>7348</v>
      </c>
      <c r="I2253" s="850">
        <v>1175.969970703125</v>
      </c>
      <c r="J2253" s="850">
        <v>1</v>
      </c>
      <c r="K2253" s="851">
        <v>1175.969970703125</v>
      </c>
    </row>
    <row r="2254" spans="1:11" ht="14.45" customHeight="1" x14ac:dyDescent="0.2">
      <c r="A2254" s="832" t="s">
        <v>604</v>
      </c>
      <c r="B2254" s="833" t="s">
        <v>605</v>
      </c>
      <c r="C2254" s="836" t="s">
        <v>634</v>
      </c>
      <c r="D2254" s="864" t="s">
        <v>635</v>
      </c>
      <c r="E2254" s="836" t="s">
        <v>6444</v>
      </c>
      <c r="F2254" s="864" t="s">
        <v>6445</v>
      </c>
      <c r="G2254" s="836" t="s">
        <v>7349</v>
      </c>
      <c r="H2254" s="836" t="s">
        <v>7350</v>
      </c>
      <c r="I2254" s="850">
        <v>1175.969970703125</v>
      </c>
      <c r="J2254" s="850">
        <v>3</v>
      </c>
      <c r="K2254" s="851">
        <v>3527.89990234375</v>
      </c>
    </row>
    <row r="2255" spans="1:11" ht="14.45" customHeight="1" x14ac:dyDescent="0.2">
      <c r="A2255" s="832" t="s">
        <v>604</v>
      </c>
      <c r="B2255" s="833" t="s">
        <v>605</v>
      </c>
      <c r="C2255" s="836" t="s">
        <v>634</v>
      </c>
      <c r="D2255" s="864" t="s">
        <v>635</v>
      </c>
      <c r="E2255" s="836" t="s">
        <v>6444</v>
      </c>
      <c r="F2255" s="864" t="s">
        <v>6445</v>
      </c>
      <c r="G2255" s="836" t="s">
        <v>7351</v>
      </c>
      <c r="H2255" s="836" t="s">
        <v>7352</v>
      </c>
      <c r="I2255" s="850">
        <v>1175.969970703125</v>
      </c>
      <c r="J2255" s="850">
        <v>3</v>
      </c>
      <c r="K2255" s="851">
        <v>3527.89990234375</v>
      </c>
    </row>
    <row r="2256" spans="1:11" ht="14.45" customHeight="1" x14ac:dyDescent="0.2">
      <c r="A2256" s="832" t="s">
        <v>604</v>
      </c>
      <c r="B2256" s="833" t="s">
        <v>605</v>
      </c>
      <c r="C2256" s="836" t="s">
        <v>634</v>
      </c>
      <c r="D2256" s="864" t="s">
        <v>635</v>
      </c>
      <c r="E2256" s="836" t="s">
        <v>6444</v>
      </c>
      <c r="F2256" s="864" t="s">
        <v>6445</v>
      </c>
      <c r="G2256" s="836" t="s">
        <v>7353</v>
      </c>
      <c r="H2256" s="836" t="s">
        <v>7354</v>
      </c>
      <c r="I2256" s="850">
        <v>1175.969970703125</v>
      </c>
      <c r="J2256" s="850">
        <v>3</v>
      </c>
      <c r="K2256" s="851">
        <v>3527.909912109375</v>
      </c>
    </row>
    <row r="2257" spans="1:11" ht="14.45" customHeight="1" x14ac:dyDescent="0.2">
      <c r="A2257" s="832" t="s">
        <v>604</v>
      </c>
      <c r="B2257" s="833" t="s">
        <v>605</v>
      </c>
      <c r="C2257" s="836" t="s">
        <v>634</v>
      </c>
      <c r="D2257" s="864" t="s">
        <v>635</v>
      </c>
      <c r="E2257" s="836" t="s">
        <v>6444</v>
      </c>
      <c r="F2257" s="864" t="s">
        <v>6445</v>
      </c>
      <c r="G2257" s="836" t="s">
        <v>7074</v>
      </c>
      <c r="H2257" s="836" t="s">
        <v>7355</v>
      </c>
      <c r="I2257" s="850">
        <v>1660.5999755859375</v>
      </c>
      <c r="J2257" s="850">
        <v>1</v>
      </c>
      <c r="K2257" s="851">
        <v>1660.5999755859375</v>
      </c>
    </row>
    <row r="2258" spans="1:11" ht="14.45" customHeight="1" x14ac:dyDescent="0.2">
      <c r="A2258" s="832" t="s">
        <v>604</v>
      </c>
      <c r="B2258" s="833" t="s">
        <v>605</v>
      </c>
      <c r="C2258" s="836" t="s">
        <v>634</v>
      </c>
      <c r="D2258" s="864" t="s">
        <v>635</v>
      </c>
      <c r="E2258" s="836" t="s">
        <v>6444</v>
      </c>
      <c r="F2258" s="864" t="s">
        <v>6445</v>
      </c>
      <c r="G2258" s="836" t="s">
        <v>7080</v>
      </c>
      <c r="H2258" s="836" t="s">
        <v>7356</v>
      </c>
      <c r="I2258" s="850">
        <v>1660.5999755859375</v>
      </c>
      <c r="J2258" s="850">
        <v>1</v>
      </c>
      <c r="K2258" s="851">
        <v>1660.5999755859375</v>
      </c>
    </row>
    <row r="2259" spans="1:11" ht="14.45" customHeight="1" x14ac:dyDescent="0.2">
      <c r="A2259" s="832" t="s">
        <v>604</v>
      </c>
      <c r="B2259" s="833" t="s">
        <v>605</v>
      </c>
      <c r="C2259" s="836" t="s">
        <v>634</v>
      </c>
      <c r="D2259" s="864" t="s">
        <v>635</v>
      </c>
      <c r="E2259" s="836" t="s">
        <v>6444</v>
      </c>
      <c r="F2259" s="864" t="s">
        <v>6445</v>
      </c>
      <c r="G2259" s="836" t="s">
        <v>7082</v>
      </c>
      <c r="H2259" s="836" t="s">
        <v>7357</v>
      </c>
      <c r="I2259" s="850">
        <v>1660.5999755859375</v>
      </c>
      <c r="J2259" s="850">
        <v>1</v>
      </c>
      <c r="K2259" s="851">
        <v>1660.5999755859375</v>
      </c>
    </row>
    <row r="2260" spans="1:11" ht="14.45" customHeight="1" x14ac:dyDescent="0.2">
      <c r="A2260" s="832" t="s">
        <v>604</v>
      </c>
      <c r="B2260" s="833" t="s">
        <v>605</v>
      </c>
      <c r="C2260" s="836" t="s">
        <v>634</v>
      </c>
      <c r="D2260" s="864" t="s">
        <v>635</v>
      </c>
      <c r="E2260" s="836" t="s">
        <v>6444</v>
      </c>
      <c r="F2260" s="864" t="s">
        <v>6445</v>
      </c>
      <c r="G2260" s="836" t="s">
        <v>7095</v>
      </c>
      <c r="H2260" s="836" t="s">
        <v>7358</v>
      </c>
      <c r="I2260" s="850">
        <v>1660.5999755859375</v>
      </c>
      <c r="J2260" s="850">
        <v>1</v>
      </c>
      <c r="K2260" s="851">
        <v>1660.5999755859375</v>
      </c>
    </row>
    <row r="2261" spans="1:11" ht="14.45" customHeight="1" x14ac:dyDescent="0.2">
      <c r="A2261" s="832" t="s">
        <v>604</v>
      </c>
      <c r="B2261" s="833" t="s">
        <v>605</v>
      </c>
      <c r="C2261" s="836" t="s">
        <v>634</v>
      </c>
      <c r="D2261" s="864" t="s">
        <v>635</v>
      </c>
      <c r="E2261" s="836" t="s">
        <v>6444</v>
      </c>
      <c r="F2261" s="864" t="s">
        <v>6445</v>
      </c>
      <c r="G2261" s="836" t="s">
        <v>7099</v>
      </c>
      <c r="H2261" s="836" t="s">
        <v>7359</v>
      </c>
      <c r="I2261" s="850">
        <v>1660.5999755859375</v>
      </c>
      <c r="J2261" s="850">
        <v>1</v>
      </c>
      <c r="K2261" s="851">
        <v>1660.5999755859375</v>
      </c>
    </row>
    <row r="2262" spans="1:11" ht="14.45" customHeight="1" x14ac:dyDescent="0.2">
      <c r="A2262" s="832" t="s">
        <v>604</v>
      </c>
      <c r="B2262" s="833" t="s">
        <v>605</v>
      </c>
      <c r="C2262" s="836" t="s">
        <v>634</v>
      </c>
      <c r="D2262" s="864" t="s">
        <v>635</v>
      </c>
      <c r="E2262" s="836" t="s">
        <v>6444</v>
      </c>
      <c r="F2262" s="864" t="s">
        <v>6445</v>
      </c>
      <c r="G2262" s="836" t="s">
        <v>7101</v>
      </c>
      <c r="H2262" s="836" t="s">
        <v>7360</v>
      </c>
      <c r="I2262" s="850">
        <v>1660.5999755859375</v>
      </c>
      <c r="J2262" s="850">
        <v>1</v>
      </c>
      <c r="K2262" s="851">
        <v>1660.5999755859375</v>
      </c>
    </row>
    <row r="2263" spans="1:11" ht="14.45" customHeight="1" x14ac:dyDescent="0.2">
      <c r="A2263" s="832" t="s">
        <v>604</v>
      </c>
      <c r="B2263" s="833" t="s">
        <v>605</v>
      </c>
      <c r="C2263" s="836" t="s">
        <v>634</v>
      </c>
      <c r="D2263" s="864" t="s">
        <v>635</v>
      </c>
      <c r="E2263" s="836" t="s">
        <v>6444</v>
      </c>
      <c r="F2263" s="864" t="s">
        <v>6445</v>
      </c>
      <c r="G2263" s="836" t="s">
        <v>7361</v>
      </c>
      <c r="H2263" s="836" t="s">
        <v>7362</v>
      </c>
      <c r="I2263" s="850">
        <v>506</v>
      </c>
      <c r="J2263" s="850">
        <v>1</v>
      </c>
      <c r="K2263" s="851">
        <v>506</v>
      </c>
    </row>
    <row r="2264" spans="1:11" ht="14.45" customHeight="1" x14ac:dyDescent="0.2">
      <c r="A2264" s="832" t="s">
        <v>604</v>
      </c>
      <c r="B2264" s="833" t="s">
        <v>605</v>
      </c>
      <c r="C2264" s="836" t="s">
        <v>634</v>
      </c>
      <c r="D2264" s="864" t="s">
        <v>635</v>
      </c>
      <c r="E2264" s="836" t="s">
        <v>6444</v>
      </c>
      <c r="F2264" s="864" t="s">
        <v>6445</v>
      </c>
      <c r="G2264" s="836" t="s">
        <v>6935</v>
      </c>
      <c r="H2264" s="836" t="s">
        <v>7363</v>
      </c>
      <c r="I2264" s="850">
        <v>610.5</v>
      </c>
      <c r="J2264" s="850">
        <v>1</v>
      </c>
      <c r="K2264" s="851">
        <v>610.5</v>
      </c>
    </row>
    <row r="2265" spans="1:11" ht="14.45" customHeight="1" x14ac:dyDescent="0.2">
      <c r="A2265" s="832" t="s">
        <v>604</v>
      </c>
      <c r="B2265" s="833" t="s">
        <v>605</v>
      </c>
      <c r="C2265" s="836" t="s">
        <v>634</v>
      </c>
      <c r="D2265" s="864" t="s">
        <v>635</v>
      </c>
      <c r="E2265" s="836" t="s">
        <v>6444</v>
      </c>
      <c r="F2265" s="864" t="s">
        <v>6445</v>
      </c>
      <c r="G2265" s="836" t="s">
        <v>7364</v>
      </c>
      <c r="H2265" s="836" t="s">
        <v>7365</v>
      </c>
      <c r="I2265" s="850">
        <v>610.5</v>
      </c>
      <c r="J2265" s="850">
        <v>2</v>
      </c>
      <c r="K2265" s="851">
        <v>1221</v>
      </c>
    </row>
    <row r="2266" spans="1:11" ht="14.45" customHeight="1" x14ac:dyDescent="0.2">
      <c r="A2266" s="832" t="s">
        <v>604</v>
      </c>
      <c r="B2266" s="833" t="s">
        <v>605</v>
      </c>
      <c r="C2266" s="836" t="s">
        <v>634</v>
      </c>
      <c r="D2266" s="864" t="s">
        <v>635</v>
      </c>
      <c r="E2266" s="836" t="s">
        <v>6444</v>
      </c>
      <c r="F2266" s="864" t="s">
        <v>6445</v>
      </c>
      <c r="G2266" s="836" t="s">
        <v>7366</v>
      </c>
      <c r="H2266" s="836" t="s">
        <v>7367</v>
      </c>
      <c r="I2266" s="850">
        <v>610.5</v>
      </c>
      <c r="J2266" s="850">
        <v>4</v>
      </c>
      <c r="K2266" s="851">
        <v>2442</v>
      </c>
    </row>
    <row r="2267" spans="1:11" ht="14.45" customHeight="1" x14ac:dyDescent="0.2">
      <c r="A2267" s="832" t="s">
        <v>604</v>
      </c>
      <c r="B2267" s="833" t="s">
        <v>605</v>
      </c>
      <c r="C2267" s="836" t="s">
        <v>634</v>
      </c>
      <c r="D2267" s="864" t="s">
        <v>635</v>
      </c>
      <c r="E2267" s="836" t="s">
        <v>6444</v>
      </c>
      <c r="F2267" s="864" t="s">
        <v>6445</v>
      </c>
      <c r="G2267" s="836" t="s">
        <v>6959</v>
      </c>
      <c r="H2267" s="836" t="s">
        <v>7368</v>
      </c>
      <c r="I2267" s="850">
        <v>610.5</v>
      </c>
      <c r="J2267" s="850">
        <v>2</v>
      </c>
      <c r="K2267" s="851">
        <v>1221</v>
      </c>
    </row>
    <row r="2268" spans="1:11" ht="14.45" customHeight="1" x14ac:dyDescent="0.2">
      <c r="A2268" s="832" t="s">
        <v>604</v>
      </c>
      <c r="B2268" s="833" t="s">
        <v>605</v>
      </c>
      <c r="C2268" s="836" t="s">
        <v>634</v>
      </c>
      <c r="D2268" s="864" t="s">
        <v>635</v>
      </c>
      <c r="E2268" s="836" t="s">
        <v>6444</v>
      </c>
      <c r="F2268" s="864" t="s">
        <v>6445</v>
      </c>
      <c r="G2268" s="836" t="s">
        <v>6961</v>
      </c>
      <c r="H2268" s="836" t="s">
        <v>7369</v>
      </c>
      <c r="I2268" s="850">
        <v>610.5</v>
      </c>
      <c r="J2268" s="850">
        <v>11</v>
      </c>
      <c r="K2268" s="851">
        <v>6715.5</v>
      </c>
    </row>
    <row r="2269" spans="1:11" ht="14.45" customHeight="1" x14ac:dyDescent="0.2">
      <c r="A2269" s="832" t="s">
        <v>604</v>
      </c>
      <c r="B2269" s="833" t="s">
        <v>605</v>
      </c>
      <c r="C2269" s="836" t="s">
        <v>634</v>
      </c>
      <c r="D2269" s="864" t="s">
        <v>635</v>
      </c>
      <c r="E2269" s="836" t="s">
        <v>6444</v>
      </c>
      <c r="F2269" s="864" t="s">
        <v>6445</v>
      </c>
      <c r="G2269" s="836" t="s">
        <v>6963</v>
      </c>
      <c r="H2269" s="836" t="s">
        <v>7370</v>
      </c>
      <c r="I2269" s="850">
        <v>610.5</v>
      </c>
      <c r="J2269" s="850">
        <v>2</v>
      </c>
      <c r="K2269" s="851">
        <v>1221</v>
      </c>
    </row>
    <row r="2270" spans="1:11" ht="14.45" customHeight="1" x14ac:dyDescent="0.2">
      <c r="A2270" s="832" t="s">
        <v>604</v>
      </c>
      <c r="B2270" s="833" t="s">
        <v>605</v>
      </c>
      <c r="C2270" s="836" t="s">
        <v>634</v>
      </c>
      <c r="D2270" s="864" t="s">
        <v>635</v>
      </c>
      <c r="E2270" s="836" t="s">
        <v>6444</v>
      </c>
      <c r="F2270" s="864" t="s">
        <v>6445</v>
      </c>
      <c r="G2270" s="836" t="s">
        <v>6965</v>
      </c>
      <c r="H2270" s="836" t="s">
        <v>7371</v>
      </c>
      <c r="I2270" s="850">
        <v>610.5</v>
      </c>
      <c r="J2270" s="850">
        <v>3</v>
      </c>
      <c r="K2270" s="851">
        <v>1831.5</v>
      </c>
    </row>
    <row r="2271" spans="1:11" ht="14.45" customHeight="1" x14ac:dyDescent="0.2">
      <c r="A2271" s="832" t="s">
        <v>604</v>
      </c>
      <c r="B2271" s="833" t="s">
        <v>605</v>
      </c>
      <c r="C2271" s="836" t="s">
        <v>634</v>
      </c>
      <c r="D2271" s="864" t="s">
        <v>635</v>
      </c>
      <c r="E2271" s="836" t="s">
        <v>6444</v>
      </c>
      <c r="F2271" s="864" t="s">
        <v>6445</v>
      </c>
      <c r="G2271" s="836" t="s">
        <v>6967</v>
      </c>
      <c r="H2271" s="836" t="s">
        <v>7372</v>
      </c>
      <c r="I2271" s="850">
        <v>610.5</v>
      </c>
      <c r="J2271" s="850">
        <v>1</v>
      </c>
      <c r="K2271" s="851">
        <v>610.5</v>
      </c>
    </row>
    <row r="2272" spans="1:11" ht="14.45" customHeight="1" x14ac:dyDescent="0.2">
      <c r="A2272" s="832" t="s">
        <v>604</v>
      </c>
      <c r="B2272" s="833" t="s">
        <v>605</v>
      </c>
      <c r="C2272" s="836" t="s">
        <v>634</v>
      </c>
      <c r="D2272" s="864" t="s">
        <v>635</v>
      </c>
      <c r="E2272" s="836" t="s">
        <v>6444</v>
      </c>
      <c r="F2272" s="864" t="s">
        <v>6445</v>
      </c>
      <c r="G2272" s="836" t="s">
        <v>6969</v>
      </c>
      <c r="H2272" s="836" t="s">
        <v>7373</v>
      </c>
      <c r="I2272" s="850">
        <v>610.5</v>
      </c>
      <c r="J2272" s="850">
        <v>1</v>
      </c>
      <c r="K2272" s="851">
        <v>610.5</v>
      </c>
    </row>
    <row r="2273" spans="1:11" ht="14.45" customHeight="1" x14ac:dyDescent="0.2">
      <c r="A2273" s="832" t="s">
        <v>604</v>
      </c>
      <c r="B2273" s="833" t="s">
        <v>605</v>
      </c>
      <c r="C2273" s="836" t="s">
        <v>634</v>
      </c>
      <c r="D2273" s="864" t="s">
        <v>635</v>
      </c>
      <c r="E2273" s="836" t="s">
        <v>6444</v>
      </c>
      <c r="F2273" s="864" t="s">
        <v>6445</v>
      </c>
      <c r="G2273" s="836" t="s">
        <v>7374</v>
      </c>
      <c r="H2273" s="836" t="s">
        <v>7375</v>
      </c>
      <c r="I2273" s="850">
        <v>610.5</v>
      </c>
      <c r="J2273" s="850">
        <v>1</v>
      </c>
      <c r="K2273" s="851">
        <v>610.5</v>
      </c>
    </row>
    <row r="2274" spans="1:11" ht="14.45" customHeight="1" x14ac:dyDescent="0.2">
      <c r="A2274" s="832" t="s">
        <v>604</v>
      </c>
      <c r="B2274" s="833" t="s">
        <v>605</v>
      </c>
      <c r="C2274" s="836" t="s">
        <v>634</v>
      </c>
      <c r="D2274" s="864" t="s">
        <v>635</v>
      </c>
      <c r="E2274" s="836" t="s">
        <v>6444</v>
      </c>
      <c r="F2274" s="864" t="s">
        <v>6445</v>
      </c>
      <c r="G2274" s="836" t="s">
        <v>7376</v>
      </c>
      <c r="H2274" s="836" t="s">
        <v>7377</v>
      </c>
      <c r="I2274" s="850">
        <v>610.5</v>
      </c>
      <c r="J2274" s="850">
        <v>1</v>
      </c>
      <c r="K2274" s="851">
        <v>610.5</v>
      </c>
    </row>
    <row r="2275" spans="1:11" ht="14.45" customHeight="1" x14ac:dyDescent="0.2">
      <c r="A2275" s="832" t="s">
        <v>604</v>
      </c>
      <c r="B2275" s="833" t="s">
        <v>605</v>
      </c>
      <c r="C2275" s="836" t="s">
        <v>634</v>
      </c>
      <c r="D2275" s="864" t="s">
        <v>635</v>
      </c>
      <c r="E2275" s="836" t="s">
        <v>6444</v>
      </c>
      <c r="F2275" s="864" t="s">
        <v>6445</v>
      </c>
      <c r="G2275" s="836" t="s">
        <v>7378</v>
      </c>
      <c r="H2275" s="836" t="s">
        <v>7379</v>
      </c>
      <c r="I2275" s="850">
        <v>610.5</v>
      </c>
      <c r="J2275" s="850">
        <v>4</v>
      </c>
      <c r="K2275" s="851">
        <v>2442</v>
      </c>
    </row>
    <row r="2276" spans="1:11" ht="14.45" customHeight="1" x14ac:dyDescent="0.2">
      <c r="A2276" s="832" t="s">
        <v>604</v>
      </c>
      <c r="B2276" s="833" t="s">
        <v>605</v>
      </c>
      <c r="C2276" s="836" t="s">
        <v>634</v>
      </c>
      <c r="D2276" s="864" t="s">
        <v>635</v>
      </c>
      <c r="E2276" s="836" t="s">
        <v>6444</v>
      </c>
      <c r="F2276" s="864" t="s">
        <v>6445</v>
      </c>
      <c r="G2276" s="836" t="s">
        <v>6971</v>
      </c>
      <c r="H2276" s="836" t="s">
        <v>7380</v>
      </c>
      <c r="I2276" s="850">
        <v>610.5</v>
      </c>
      <c r="J2276" s="850">
        <v>1</v>
      </c>
      <c r="K2276" s="851">
        <v>610.5</v>
      </c>
    </row>
    <row r="2277" spans="1:11" ht="14.45" customHeight="1" x14ac:dyDescent="0.2">
      <c r="A2277" s="832" t="s">
        <v>604</v>
      </c>
      <c r="B2277" s="833" t="s">
        <v>605</v>
      </c>
      <c r="C2277" s="836" t="s">
        <v>634</v>
      </c>
      <c r="D2277" s="864" t="s">
        <v>635</v>
      </c>
      <c r="E2277" s="836" t="s">
        <v>6444</v>
      </c>
      <c r="F2277" s="864" t="s">
        <v>6445</v>
      </c>
      <c r="G2277" s="836" t="s">
        <v>6973</v>
      </c>
      <c r="H2277" s="836" t="s">
        <v>7381</v>
      </c>
      <c r="I2277" s="850">
        <v>610.5</v>
      </c>
      <c r="J2277" s="850">
        <v>5</v>
      </c>
      <c r="K2277" s="851">
        <v>3052.5</v>
      </c>
    </row>
    <row r="2278" spans="1:11" ht="14.45" customHeight="1" x14ac:dyDescent="0.2">
      <c r="A2278" s="832" t="s">
        <v>604</v>
      </c>
      <c r="B2278" s="833" t="s">
        <v>605</v>
      </c>
      <c r="C2278" s="836" t="s">
        <v>634</v>
      </c>
      <c r="D2278" s="864" t="s">
        <v>635</v>
      </c>
      <c r="E2278" s="836" t="s">
        <v>6444</v>
      </c>
      <c r="F2278" s="864" t="s">
        <v>6445</v>
      </c>
      <c r="G2278" s="836" t="s">
        <v>6975</v>
      </c>
      <c r="H2278" s="836" t="s">
        <v>7382</v>
      </c>
      <c r="I2278" s="850">
        <v>610.5</v>
      </c>
      <c r="J2278" s="850">
        <v>5</v>
      </c>
      <c r="K2278" s="851">
        <v>3052.5</v>
      </c>
    </row>
    <row r="2279" spans="1:11" ht="14.45" customHeight="1" x14ac:dyDescent="0.2">
      <c r="A2279" s="832" t="s">
        <v>604</v>
      </c>
      <c r="B2279" s="833" t="s">
        <v>605</v>
      </c>
      <c r="C2279" s="836" t="s">
        <v>634</v>
      </c>
      <c r="D2279" s="864" t="s">
        <v>635</v>
      </c>
      <c r="E2279" s="836" t="s">
        <v>6444</v>
      </c>
      <c r="F2279" s="864" t="s">
        <v>6445</v>
      </c>
      <c r="G2279" s="836" t="s">
        <v>6977</v>
      </c>
      <c r="H2279" s="836" t="s">
        <v>7383</v>
      </c>
      <c r="I2279" s="850">
        <v>610.5</v>
      </c>
      <c r="J2279" s="850">
        <v>6</v>
      </c>
      <c r="K2279" s="851">
        <v>3663.010009765625</v>
      </c>
    </row>
    <row r="2280" spans="1:11" ht="14.45" customHeight="1" x14ac:dyDescent="0.2">
      <c r="A2280" s="832" t="s">
        <v>604</v>
      </c>
      <c r="B2280" s="833" t="s">
        <v>605</v>
      </c>
      <c r="C2280" s="836" t="s">
        <v>634</v>
      </c>
      <c r="D2280" s="864" t="s">
        <v>635</v>
      </c>
      <c r="E2280" s="836" t="s">
        <v>6444</v>
      </c>
      <c r="F2280" s="864" t="s">
        <v>6445</v>
      </c>
      <c r="G2280" s="836" t="s">
        <v>6979</v>
      </c>
      <c r="H2280" s="836" t="s">
        <v>7384</v>
      </c>
      <c r="I2280" s="850">
        <v>610.5</v>
      </c>
      <c r="J2280" s="850">
        <v>7</v>
      </c>
      <c r="K2280" s="851">
        <v>4273.5</v>
      </c>
    </row>
    <row r="2281" spans="1:11" ht="14.45" customHeight="1" x14ac:dyDescent="0.2">
      <c r="A2281" s="832" t="s">
        <v>604</v>
      </c>
      <c r="B2281" s="833" t="s">
        <v>605</v>
      </c>
      <c r="C2281" s="836" t="s">
        <v>634</v>
      </c>
      <c r="D2281" s="864" t="s">
        <v>635</v>
      </c>
      <c r="E2281" s="836" t="s">
        <v>6444</v>
      </c>
      <c r="F2281" s="864" t="s">
        <v>6445</v>
      </c>
      <c r="G2281" s="836" t="s">
        <v>7385</v>
      </c>
      <c r="H2281" s="836" t="s">
        <v>7386</v>
      </c>
      <c r="I2281" s="850">
        <v>610.5</v>
      </c>
      <c r="J2281" s="850">
        <v>11</v>
      </c>
      <c r="K2281" s="851">
        <v>6715.5</v>
      </c>
    </row>
    <row r="2282" spans="1:11" ht="14.45" customHeight="1" x14ac:dyDescent="0.2">
      <c r="A2282" s="832" t="s">
        <v>604</v>
      </c>
      <c r="B2282" s="833" t="s">
        <v>605</v>
      </c>
      <c r="C2282" s="836" t="s">
        <v>634</v>
      </c>
      <c r="D2282" s="864" t="s">
        <v>635</v>
      </c>
      <c r="E2282" s="836" t="s">
        <v>6444</v>
      </c>
      <c r="F2282" s="864" t="s">
        <v>6445</v>
      </c>
      <c r="G2282" s="836" t="s">
        <v>7387</v>
      </c>
      <c r="H2282" s="836" t="s">
        <v>7388</v>
      </c>
      <c r="I2282" s="850">
        <v>610.5</v>
      </c>
      <c r="J2282" s="850">
        <v>6</v>
      </c>
      <c r="K2282" s="851">
        <v>3663</v>
      </c>
    </row>
    <row r="2283" spans="1:11" ht="14.45" customHeight="1" x14ac:dyDescent="0.2">
      <c r="A2283" s="832" t="s">
        <v>604</v>
      </c>
      <c r="B2283" s="833" t="s">
        <v>605</v>
      </c>
      <c r="C2283" s="836" t="s">
        <v>634</v>
      </c>
      <c r="D2283" s="864" t="s">
        <v>635</v>
      </c>
      <c r="E2283" s="836" t="s">
        <v>6444</v>
      </c>
      <c r="F2283" s="864" t="s">
        <v>6445</v>
      </c>
      <c r="G2283" s="836" t="s">
        <v>7389</v>
      </c>
      <c r="H2283" s="836" t="s">
        <v>7390</v>
      </c>
      <c r="I2283" s="850">
        <v>920</v>
      </c>
      <c r="J2283" s="850">
        <v>1</v>
      </c>
      <c r="K2283" s="851">
        <v>920</v>
      </c>
    </row>
    <row r="2284" spans="1:11" ht="14.45" customHeight="1" x14ac:dyDescent="0.2">
      <c r="A2284" s="832" t="s">
        <v>604</v>
      </c>
      <c r="B2284" s="833" t="s">
        <v>605</v>
      </c>
      <c r="C2284" s="836" t="s">
        <v>634</v>
      </c>
      <c r="D2284" s="864" t="s">
        <v>635</v>
      </c>
      <c r="E2284" s="836" t="s">
        <v>6444</v>
      </c>
      <c r="F2284" s="864" t="s">
        <v>6445</v>
      </c>
      <c r="G2284" s="836" t="s">
        <v>7391</v>
      </c>
      <c r="H2284" s="836" t="s">
        <v>7392</v>
      </c>
      <c r="I2284" s="850">
        <v>920</v>
      </c>
      <c r="J2284" s="850">
        <v>1</v>
      </c>
      <c r="K2284" s="851">
        <v>920</v>
      </c>
    </row>
    <row r="2285" spans="1:11" ht="14.45" customHeight="1" x14ac:dyDescent="0.2">
      <c r="A2285" s="832" t="s">
        <v>604</v>
      </c>
      <c r="B2285" s="833" t="s">
        <v>605</v>
      </c>
      <c r="C2285" s="836" t="s">
        <v>634</v>
      </c>
      <c r="D2285" s="864" t="s">
        <v>635</v>
      </c>
      <c r="E2285" s="836" t="s">
        <v>6444</v>
      </c>
      <c r="F2285" s="864" t="s">
        <v>6445</v>
      </c>
      <c r="G2285" s="836" t="s">
        <v>7393</v>
      </c>
      <c r="H2285" s="836" t="s">
        <v>7394</v>
      </c>
      <c r="I2285" s="850">
        <v>576.66666666666663</v>
      </c>
      <c r="J2285" s="850">
        <v>2</v>
      </c>
      <c r="K2285" s="851">
        <v>1840</v>
      </c>
    </row>
    <row r="2286" spans="1:11" ht="14.45" customHeight="1" x14ac:dyDescent="0.2">
      <c r="A2286" s="832" t="s">
        <v>604</v>
      </c>
      <c r="B2286" s="833" t="s">
        <v>605</v>
      </c>
      <c r="C2286" s="836" t="s">
        <v>634</v>
      </c>
      <c r="D2286" s="864" t="s">
        <v>635</v>
      </c>
      <c r="E2286" s="836" t="s">
        <v>6444</v>
      </c>
      <c r="F2286" s="864" t="s">
        <v>6445</v>
      </c>
      <c r="G2286" s="836" t="s">
        <v>7395</v>
      </c>
      <c r="H2286" s="836" t="s">
        <v>7396</v>
      </c>
      <c r="I2286" s="850">
        <v>809.5999755859375</v>
      </c>
      <c r="J2286" s="850">
        <v>1</v>
      </c>
      <c r="K2286" s="851">
        <v>809.5999755859375</v>
      </c>
    </row>
    <row r="2287" spans="1:11" ht="14.45" customHeight="1" x14ac:dyDescent="0.2">
      <c r="A2287" s="832" t="s">
        <v>604</v>
      </c>
      <c r="B2287" s="833" t="s">
        <v>605</v>
      </c>
      <c r="C2287" s="836" t="s">
        <v>634</v>
      </c>
      <c r="D2287" s="864" t="s">
        <v>635</v>
      </c>
      <c r="E2287" s="836" t="s">
        <v>6444</v>
      </c>
      <c r="F2287" s="864" t="s">
        <v>6445</v>
      </c>
      <c r="G2287" s="836" t="s">
        <v>7397</v>
      </c>
      <c r="H2287" s="836" t="s">
        <v>7398</v>
      </c>
      <c r="I2287" s="850">
        <v>809.5999755859375</v>
      </c>
      <c r="J2287" s="850">
        <v>1</v>
      </c>
      <c r="K2287" s="851">
        <v>809.5999755859375</v>
      </c>
    </row>
    <row r="2288" spans="1:11" ht="14.45" customHeight="1" x14ac:dyDescent="0.2">
      <c r="A2288" s="832" t="s">
        <v>604</v>
      </c>
      <c r="B2288" s="833" t="s">
        <v>605</v>
      </c>
      <c r="C2288" s="836" t="s">
        <v>634</v>
      </c>
      <c r="D2288" s="864" t="s">
        <v>635</v>
      </c>
      <c r="E2288" s="836" t="s">
        <v>6444</v>
      </c>
      <c r="F2288" s="864" t="s">
        <v>6445</v>
      </c>
      <c r="G2288" s="836" t="s">
        <v>7399</v>
      </c>
      <c r="H2288" s="836" t="s">
        <v>7400</v>
      </c>
      <c r="I2288" s="850">
        <v>809.5999755859375</v>
      </c>
      <c r="J2288" s="850">
        <v>1</v>
      </c>
      <c r="K2288" s="851">
        <v>809.5999755859375</v>
      </c>
    </row>
    <row r="2289" spans="1:11" ht="14.45" customHeight="1" x14ac:dyDescent="0.2">
      <c r="A2289" s="832" t="s">
        <v>604</v>
      </c>
      <c r="B2289" s="833" t="s">
        <v>605</v>
      </c>
      <c r="C2289" s="836" t="s">
        <v>634</v>
      </c>
      <c r="D2289" s="864" t="s">
        <v>635</v>
      </c>
      <c r="E2289" s="836" t="s">
        <v>6444</v>
      </c>
      <c r="F2289" s="864" t="s">
        <v>6445</v>
      </c>
      <c r="G2289" s="836" t="s">
        <v>7401</v>
      </c>
      <c r="H2289" s="836" t="s">
        <v>7402</v>
      </c>
      <c r="I2289" s="850">
        <v>809.5999755859375</v>
      </c>
      <c r="J2289" s="850">
        <v>1</v>
      </c>
      <c r="K2289" s="851">
        <v>809.5999755859375</v>
      </c>
    </row>
    <row r="2290" spans="1:11" ht="14.45" customHeight="1" x14ac:dyDescent="0.2">
      <c r="A2290" s="832" t="s">
        <v>604</v>
      </c>
      <c r="B2290" s="833" t="s">
        <v>605</v>
      </c>
      <c r="C2290" s="836" t="s">
        <v>634</v>
      </c>
      <c r="D2290" s="864" t="s">
        <v>635</v>
      </c>
      <c r="E2290" s="836" t="s">
        <v>7403</v>
      </c>
      <c r="F2290" s="864" t="s">
        <v>7404</v>
      </c>
      <c r="G2290" s="836" t="s">
        <v>7405</v>
      </c>
      <c r="H2290" s="836" t="s">
        <v>7406</v>
      </c>
      <c r="I2290" s="850">
        <v>3329.25</v>
      </c>
      <c r="J2290" s="850">
        <v>14</v>
      </c>
      <c r="K2290" s="851">
        <v>46609.5</v>
      </c>
    </row>
    <row r="2291" spans="1:11" ht="14.45" customHeight="1" x14ac:dyDescent="0.2">
      <c r="A2291" s="832" t="s">
        <v>604</v>
      </c>
      <c r="B2291" s="833" t="s">
        <v>605</v>
      </c>
      <c r="C2291" s="836" t="s">
        <v>634</v>
      </c>
      <c r="D2291" s="864" t="s">
        <v>635</v>
      </c>
      <c r="E2291" s="836" t="s">
        <v>7403</v>
      </c>
      <c r="F2291" s="864" t="s">
        <v>7404</v>
      </c>
      <c r="G2291" s="836" t="s">
        <v>7405</v>
      </c>
      <c r="H2291" s="836" t="s">
        <v>7407</v>
      </c>
      <c r="I2291" s="850">
        <v>3329.25</v>
      </c>
      <c r="J2291" s="850">
        <v>6</v>
      </c>
      <c r="K2291" s="851">
        <v>19975.5</v>
      </c>
    </row>
    <row r="2292" spans="1:11" ht="14.45" customHeight="1" x14ac:dyDescent="0.2">
      <c r="A2292" s="832" t="s">
        <v>604</v>
      </c>
      <c r="B2292" s="833" t="s">
        <v>605</v>
      </c>
      <c r="C2292" s="836" t="s">
        <v>634</v>
      </c>
      <c r="D2292" s="864" t="s">
        <v>635</v>
      </c>
      <c r="E2292" s="836" t="s">
        <v>7403</v>
      </c>
      <c r="F2292" s="864" t="s">
        <v>7404</v>
      </c>
      <c r="G2292" s="836" t="s">
        <v>7408</v>
      </c>
      <c r="H2292" s="836" t="s">
        <v>7409</v>
      </c>
      <c r="I2292" s="850">
        <v>18178.099609375</v>
      </c>
      <c r="J2292" s="850">
        <v>1</v>
      </c>
      <c r="K2292" s="851">
        <v>18178.099609375</v>
      </c>
    </row>
    <row r="2293" spans="1:11" ht="14.45" customHeight="1" x14ac:dyDescent="0.2">
      <c r="A2293" s="832" t="s">
        <v>604</v>
      </c>
      <c r="B2293" s="833" t="s">
        <v>605</v>
      </c>
      <c r="C2293" s="836" t="s">
        <v>634</v>
      </c>
      <c r="D2293" s="864" t="s">
        <v>635</v>
      </c>
      <c r="E2293" s="836" t="s">
        <v>7403</v>
      </c>
      <c r="F2293" s="864" t="s">
        <v>7404</v>
      </c>
      <c r="G2293" s="836" t="s">
        <v>7410</v>
      </c>
      <c r="H2293" s="836" t="s">
        <v>7411</v>
      </c>
      <c r="I2293" s="850">
        <v>4142.4661132812498</v>
      </c>
      <c r="J2293" s="850">
        <v>9</v>
      </c>
      <c r="K2293" s="851">
        <v>37282.27099609375</v>
      </c>
    </row>
    <row r="2294" spans="1:11" ht="14.45" customHeight="1" x14ac:dyDescent="0.2">
      <c r="A2294" s="832" t="s">
        <v>604</v>
      </c>
      <c r="B2294" s="833" t="s">
        <v>605</v>
      </c>
      <c r="C2294" s="836" t="s">
        <v>634</v>
      </c>
      <c r="D2294" s="864" t="s">
        <v>635</v>
      </c>
      <c r="E2294" s="836" t="s">
        <v>7403</v>
      </c>
      <c r="F2294" s="864" t="s">
        <v>7404</v>
      </c>
      <c r="G2294" s="836" t="s">
        <v>7412</v>
      </c>
      <c r="H2294" s="836" t="s">
        <v>7413</v>
      </c>
      <c r="I2294" s="850">
        <v>34767.94921875</v>
      </c>
      <c r="J2294" s="850">
        <v>12</v>
      </c>
      <c r="K2294" s="851">
        <v>417215.390625</v>
      </c>
    </row>
    <row r="2295" spans="1:11" ht="14.45" customHeight="1" x14ac:dyDescent="0.2">
      <c r="A2295" s="832" t="s">
        <v>604</v>
      </c>
      <c r="B2295" s="833" t="s">
        <v>605</v>
      </c>
      <c r="C2295" s="836" t="s">
        <v>634</v>
      </c>
      <c r="D2295" s="864" t="s">
        <v>635</v>
      </c>
      <c r="E2295" s="836" t="s">
        <v>7403</v>
      </c>
      <c r="F2295" s="864" t="s">
        <v>7404</v>
      </c>
      <c r="G2295" s="836" t="s">
        <v>7414</v>
      </c>
      <c r="H2295" s="836" t="s">
        <v>7415</v>
      </c>
      <c r="I2295" s="850">
        <v>8390.400390625</v>
      </c>
      <c r="J2295" s="850">
        <v>10</v>
      </c>
      <c r="K2295" s="851">
        <v>83904.00390625</v>
      </c>
    </row>
    <row r="2296" spans="1:11" ht="14.45" customHeight="1" x14ac:dyDescent="0.2">
      <c r="A2296" s="832" t="s">
        <v>604</v>
      </c>
      <c r="B2296" s="833" t="s">
        <v>605</v>
      </c>
      <c r="C2296" s="836" t="s">
        <v>634</v>
      </c>
      <c r="D2296" s="864" t="s">
        <v>635</v>
      </c>
      <c r="E2296" s="836" t="s">
        <v>7403</v>
      </c>
      <c r="F2296" s="864" t="s">
        <v>7404</v>
      </c>
      <c r="G2296" s="836" t="s">
        <v>7412</v>
      </c>
      <c r="H2296" s="836" t="s">
        <v>7416</v>
      </c>
      <c r="I2296" s="850">
        <v>34767.94921875</v>
      </c>
      <c r="J2296" s="850">
        <v>8</v>
      </c>
      <c r="K2296" s="851">
        <v>278143.59375</v>
      </c>
    </row>
    <row r="2297" spans="1:11" ht="14.45" customHeight="1" x14ac:dyDescent="0.2">
      <c r="A2297" s="832" t="s">
        <v>604</v>
      </c>
      <c r="B2297" s="833" t="s">
        <v>605</v>
      </c>
      <c r="C2297" s="836" t="s">
        <v>634</v>
      </c>
      <c r="D2297" s="864" t="s">
        <v>635</v>
      </c>
      <c r="E2297" s="836" t="s">
        <v>7403</v>
      </c>
      <c r="F2297" s="864" t="s">
        <v>7404</v>
      </c>
      <c r="G2297" s="836" t="s">
        <v>7417</v>
      </c>
      <c r="H2297" s="836" t="s">
        <v>7418</v>
      </c>
      <c r="I2297" s="850">
        <v>13985.8095703125</v>
      </c>
      <c r="J2297" s="850">
        <v>2</v>
      </c>
      <c r="K2297" s="851">
        <v>27971.619140625</v>
      </c>
    </row>
    <row r="2298" spans="1:11" ht="14.45" customHeight="1" x14ac:dyDescent="0.2">
      <c r="A2298" s="832" t="s">
        <v>604</v>
      </c>
      <c r="B2298" s="833" t="s">
        <v>605</v>
      </c>
      <c r="C2298" s="836" t="s">
        <v>634</v>
      </c>
      <c r="D2298" s="864" t="s">
        <v>635</v>
      </c>
      <c r="E2298" s="836" t="s">
        <v>7403</v>
      </c>
      <c r="F2298" s="864" t="s">
        <v>7404</v>
      </c>
      <c r="G2298" s="836" t="s">
        <v>7419</v>
      </c>
      <c r="H2298" s="836" t="s">
        <v>7420</v>
      </c>
      <c r="I2298" s="850">
        <v>13985.8095703125</v>
      </c>
      <c r="J2298" s="850">
        <v>2</v>
      </c>
      <c r="K2298" s="851">
        <v>27971.619140625</v>
      </c>
    </row>
    <row r="2299" spans="1:11" ht="14.45" customHeight="1" x14ac:dyDescent="0.2">
      <c r="A2299" s="832" t="s">
        <v>604</v>
      </c>
      <c r="B2299" s="833" t="s">
        <v>605</v>
      </c>
      <c r="C2299" s="836" t="s">
        <v>634</v>
      </c>
      <c r="D2299" s="864" t="s">
        <v>635</v>
      </c>
      <c r="E2299" s="836" t="s">
        <v>7403</v>
      </c>
      <c r="F2299" s="864" t="s">
        <v>7404</v>
      </c>
      <c r="G2299" s="836" t="s">
        <v>7414</v>
      </c>
      <c r="H2299" s="836" t="s">
        <v>7421</v>
      </c>
      <c r="I2299" s="850">
        <v>8390.400390625</v>
      </c>
      <c r="J2299" s="850">
        <v>8</v>
      </c>
      <c r="K2299" s="851">
        <v>67123.19921875</v>
      </c>
    </row>
    <row r="2300" spans="1:11" ht="14.45" customHeight="1" x14ac:dyDescent="0.2">
      <c r="A2300" s="832" t="s">
        <v>604</v>
      </c>
      <c r="B2300" s="833" t="s">
        <v>605</v>
      </c>
      <c r="C2300" s="836" t="s">
        <v>634</v>
      </c>
      <c r="D2300" s="864" t="s">
        <v>635</v>
      </c>
      <c r="E2300" s="836" t="s">
        <v>7403</v>
      </c>
      <c r="F2300" s="864" t="s">
        <v>7404</v>
      </c>
      <c r="G2300" s="836" t="s">
        <v>7422</v>
      </c>
      <c r="H2300" s="836" t="s">
        <v>7423</v>
      </c>
      <c r="I2300" s="850">
        <v>5175</v>
      </c>
      <c r="J2300" s="850">
        <v>4</v>
      </c>
      <c r="K2300" s="851">
        <v>20700</v>
      </c>
    </row>
    <row r="2301" spans="1:11" ht="14.45" customHeight="1" x14ac:dyDescent="0.2">
      <c r="A2301" s="832" t="s">
        <v>604</v>
      </c>
      <c r="B2301" s="833" t="s">
        <v>605</v>
      </c>
      <c r="C2301" s="836" t="s">
        <v>634</v>
      </c>
      <c r="D2301" s="864" t="s">
        <v>635</v>
      </c>
      <c r="E2301" s="836" t="s">
        <v>7403</v>
      </c>
      <c r="F2301" s="864" t="s">
        <v>7404</v>
      </c>
      <c r="G2301" s="836" t="s">
        <v>7422</v>
      </c>
      <c r="H2301" s="836" t="s">
        <v>7424</v>
      </c>
      <c r="I2301" s="850">
        <v>5175</v>
      </c>
      <c r="J2301" s="850">
        <v>2</v>
      </c>
      <c r="K2301" s="851">
        <v>10350</v>
      </c>
    </row>
    <row r="2302" spans="1:11" ht="14.45" customHeight="1" x14ac:dyDescent="0.2">
      <c r="A2302" s="832" t="s">
        <v>604</v>
      </c>
      <c r="B2302" s="833" t="s">
        <v>605</v>
      </c>
      <c r="C2302" s="836" t="s">
        <v>634</v>
      </c>
      <c r="D2302" s="864" t="s">
        <v>635</v>
      </c>
      <c r="E2302" s="836" t="s">
        <v>7403</v>
      </c>
      <c r="F2302" s="864" t="s">
        <v>7404</v>
      </c>
      <c r="G2302" s="836" t="s">
        <v>7425</v>
      </c>
      <c r="H2302" s="836" t="s">
        <v>7426</v>
      </c>
      <c r="I2302" s="850">
        <v>9119.5</v>
      </c>
      <c r="J2302" s="850">
        <v>3</v>
      </c>
      <c r="K2302" s="851">
        <v>27358.5</v>
      </c>
    </row>
    <row r="2303" spans="1:11" ht="14.45" customHeight="1" x14ac:dyDescent="0.2">
      <c r="A2303" s="832" t="s">
        <v>604</v>
      </c>
      <c r="B2303" s="833" t="s">
        <v>605</v>
      </c>
      <c r="C2303" s="836" t="s">
        <v>634</v>
      </c>
      <c r="D2303" s="864" t="s">
        <v>635</v>
      </c>
      <c r="E2303" s="836" t="s">
        <v>7403</v>
      </c>
      <c r="F2303" s="864" t="s">
        <v>7404</v>
      </c>
      <c r="G2303" s="836" t="s">
        <v>7425</v>
      </c>
      <c r="H2303" s="836" t="s">
        <v>7427</v>
      </c>
      <c r="I2303" s="850">
        <v>9119.5</v>
      </c>
      <c r="J2303" s="850">
        <v>3</v>
      </c>
      <c r="K2303" s="851">
        <v>27358.5</v>
      </c>
    </row>
    <row r="2304" spans="1:11" ht="14.45" customHeight="1" x14ac:dyDescent="0.2">
      <c r="A2304" s="832" t="s">
        <v>604</v>
      </c>
      <c r="B2304" s="833" t="s">
        <v>605</v>
      </c>
      <c r="C2304" s="836" t="s">
        <v>634</v>
      </c>
      <c r="D2304" s="864" t="s">
        <v>635</v>
      </c>
      <c r="E2304" s="836" t="s">
        <v>7403</v>
      </c>
      <c r="F2304" s="864" t="s">
        <v>7404</v>
      </c>
      <c r="G2304" s="836" t="s">
        <v>7428</v>
      </c>
      <c r="H2304" s="836" t="s">
        <v>7429</v>
      </c>
      <c r="I2304" s="850">
        <v>3450</v>
      </c>
      <c r="J2304" s="850">
        <v>4</v>
      </c>
      <c r="K2304" s="851">
        <v>13800</v>
      </c>
    </row>
    <row r="2305" spans="1:11" ht="14.45" customHeight="1" x14ac:dyDescent="0.2">
      <c r="A2305" s="832" t="s">
        <v>604</v>
      </c>
      <c r="B2305" s="833" t="s">
        <v>605</v>
      </c>
      <c r="C2305" s="836" t="s">
        <v>634</v>
      </c>
      <c r="D2305" s="864" t="s">
        <v>635</v>
      </c>
      <c r="E2305" s="836" t="s">
        <v>7403</v>
      </c>
      <c r="F2305" s="864" t="s">
        <v>7404</v>
      </c>
      <c r="G2305" s="836" t="s">
        <v>7430</v>
      </c>
      <c r="H2305" s="836" t="s">
        <v>7431</v>
      </c>
      <c r="I2305" s="850">
        <v>8390.400390625</v>
      </c>
      <c r="J2305" s="850">
        <v>4</v>
      </c>
      <c r="K2305" s="851">
        <v>33561.6015625</v>
      </c>
    </row>
    <row r="2306" spans="1:11" ht="14.45" customHeight="1" x14ac:dyDescent="0.2">
      <c r="A2306" s="832" t="s">
        <v>604</v>
      </c>
      <c r="B2306" s="833" t="s">
        <v>605</v>
      </c>
      <c r="C2306" s="836" t="s">
        <v>634</v>
      </c>
      <c r="D2306" s="864" t="s">
        <v>635</v>
      </c>
      <c r="E2306" s="836" t="s">
        <v>7403</v>
      </c>
      <c r="F2306" s="864" t="s">
        <v>7404</v>
      </c>
      <c r="G2306" s="836" t="s">
        <v>7432</v>
      </c>
      <c r="H2306" s="836" t="s">
        <v>7433</v>
      </c>
      <c r="I2306" s="850">
        <v>7364.60009765625</v>
      </c>
      <c r="J2306" s="850">
        <v>11</v>
      </c>
      <c r="K2306" s="851">
        <v>81010.6015625</v>
      </c>
    </row>
    <row r="2307" spans="1:11" ht="14.45" customHeight="1" x14ac:dyDescent="0.2">
      <c r="A2307" s="832" t="s">
        <v>604</v>
      </c>
      <c r="B2307" s="833" t="s">
        <v>605</v>
      </c>
      <c r="C2307" s="836" t="s">
        <v>634</v>
      </c>
      <c r="D2307" s="864" t="s">
        <v>635</v>
      </c>
      <c r="E2307" s="836" t="s">
        <v>7403</v>
      </c>
      <c r="F2307" s="864" t="s">
        <v>7404</v>
      </c>
      <c r="G2307" s="836" t="s">
        <v>7434</v>
      </c>
      <c r="H2307" s="836" t="s">
        <v>7435</v>
      </c>
      <c r="I2307" s="850">
        <v>8286.900390625</v>
      </c>
      <c r="J2307" s="850">
        <v>30</v>
      </c>
      <c r="K2307" s="851">
        <v>248607.0078125</v>
      </c>
    </row>
    <row r="2308" spans="1:11" ht="14.45" customHeight="1" x14ac:dyDescent="0.2">
      <c r="A2308" s="832" t="s">
        <v>604</v>
      </c>
      <c r="B2308" s="833" t="s">
        <v>605</v>
      </c>
      <c r="C2308" s="836" t="s">
        <v>634</v>
      </c>
      <c r="D2308" s="864" t="s">
        <v>635</v>
      </c>
      <c r="E2308" s="836" t="s">
        <v>7403</v>
      </c>
      <c r="F2308" s="864" t="s">
        <v>7404</v>
      </c>
      <c r="G2308" s="836" t="s">
        <v>7430</v>
      </c>
      <c r="H2308" s="836" t="s">
        <v>7436</v>
      </c>
      <c r="I2308" s="850">
        <v>8390.400390625</v>
      </c>
      <c r="J2308" s="850">
        <v>5</v>
      </c>
      <c r="K2308" s="851">
        <v>41952.001953125</v>
      </c>
    </row>
    <row r="2309" spans="1:11" ht="14.45" customHeight="1" x14ac:dyDescent="0.2">
      <c r="A2309" s="832" t="s">
        <v>604</v>
      </c>
      <c r="B2309" s="833" t="s">
        <v>605</v>
      </c>
      <c r="C2309" s="836" t="s">
        <v>634</v>
      </c>
      <c r="D2309" s="864" t="s">
        <v>635</v>
      </c>
      <c r="E2309" s="836" t="s">
        <v>7403</v>
      </c>
      <c r="F2309" s="864" t="s">
        <v>7404</v>
      </c>
      <c r="G2309" s="836" t="s">
        <v>7437</v>
      </c>
      <c r="H2309" s="836" t="s">
        <v>7438</v>
      </c>
      <c r="I2309" s="850">
        <v>8390.400390625</v>
      </c>
      <c r="J2309" s="850">
        <v>1</v>
      </c>
      <c r="K2309" s="851">
        <v>8390.400390625</v>
      </c>
    </row>
    <row r="2310" spans="1:11" ht="14.45" customHeight="1" x14ac:dyDescent="0.2">
      <c r="A2310" s="832" t="s">
        <v>604</v>
      </c>
      <c r="B2310" s="833" t="s">
        <v>605</v>
      </c>
      <c r="C2310" s="836" t="s">
        <v>634</v>
      </c>
      <c r="D2310" s="864" t="s">
        <v>635</v>
      </c>
      <c r="E2310" s="836" t="s">
        <v>7403</v>
      </c>
      <c r="F2310" s="864" t="s">
        <v>7404</v>
      </c>
      <c r="G2310" s="836" t="s">
        <v>7432</v>
      </c>
      <c r="H2310" s="836" t="s">
        <v>7439</v>
      </c>
      <c r="I2310" s="850">
        <v>7364.60009765625</v>
      </c>
      <c r="J2310" s="850">
        <v>23</v>
      </c>
      <c r="K2310" s="851">
        <v>169385.802734375</v>
      </c>
    </row>
    <row r="2311" spans="1:11" ht="14.45" customHeight="1" x14ac:dyDescent="0.2">
      <c r="A2311" s="832" t="s">
        <v>604</v>
      </c>
      <c r="B2311" s="833" t="s">
        <v>605</v>
      </c>
      <c r="C2311" s="836" t="s">
        <v>634</v>
      </c>
      <c r="D2311" s="864" t="s">
        <v>635</v>
      </c>
      <c r="E2311" s="836" t="s">
        <v>7403</v>
      </c>
      <c r="F2311" s="864" t="s">
        <v>7404</v>
      </c>
      <c r="G2311" s="836" t="s">
        <v>7434</v>
      </c>
      <c r="H2311" s="836" t="s">
        <v>7440</v>
      </c>
      <c r="I2311" s="850">
        <v>8286.900390625</v>
      </c>
      <c r="J2311" s="850">
        <v>53</v>
      </c>
      <c r="K2311" s="851">
        <v>439205.71484375</v>
      </c>
    </row>
    <row r="2312" spans="1:11" ht="14.45" customHeight="1" x14ac:dyDescent="0.2">
      <c r="A2312" s="832" t="s">
        <v>604</v>
      </c>
      <c r="B2312" s="833" t="s">
        <v>605</v>
      </c>
      <c r="C2312" s="836" t="s">
        <v>634</v>
      </c>
      <c r="D2312" s="864" t="s">
        <v>635</v>
      </c>
      <c r="E2312" s="836" t="s">
        <v>7403</v>
      </c>
      <c r="F2312" s="864" t="s">
        <v>7404</v>
      </c>
      <c r="G2312" s="836" t="s">
        <v>7441</v>
      </c>
      <c r="H2312" s="836" t="s">
        <v>7442</v>
      </c>
      <c r="I2312" s="850">
        <v>9177</v>
      </c>
      <c r="J2312" s="850">
        <v>3</v>
      </c>
      <c r="K2312" s="851">
        <v>27531</v>
      </c>
    </row>
    <row r="2313" spans="1:11" ht="14.45" customHeight="1" x14ac:dyDescent="0.2">
      <c r="A2313" s="832" t="s">
        <v>604</v>
      </c>
      <c r="B2313" s="833" t="s">
        <v>605</v>
      </c>
      <c r="C2313" s="836" t="s">
        <v>634</v>
      </c>
      <c r="D2313" s="864" t="s">
        <v>635</v>
      </c>
      <c r="E2313" s="836" t="s">
        <v>7403</v>
      </c>
      <c r="F2313" s="864" t="s">
        <v>7404</v>
      </c>
      <c r="G2313" s="836" t="s">
        <v>7443</v>
      </c>
      <c r="H2313" s="836" t="s">
        <v>7444</v>
      </c>
      <c r="I2313" s="850">
        <v>4600</v>
      </c>
      <c r="J2313" s="850">
        <v>4</v>
      </c>
      <c r="K2313" s="851">
        <v>18400</v>
      </c>
    </row>
    <row r="2314" spans="1:11" ht="14.45" customHeight="1" x14ac:dyDescent="0.2">
      <c r="A2314" s="832" t="s">
        <v>604</v>
      </c>
      <c r="B2314" s="833" t="s">
        <v>605</v>
      </c>
      <c r="C2314" s="836" t="s">
        <v>634</v>
      </c>
      <c r="D2314" s="864" t="s">
        <v>635</v>
      </c>
      <c r="E2314" s="836" t="s">
        <v>7403</v>
      </c>
      <c r="F2314" s="864" t="s">
        <v>7404</v>
      </c>
      <c r="G2314" s="836" t="s">
        <v>7445</v>
      </c>
      <c r="H2314" s="836" t="s">
        <v>7446</v>
      </c>
      <c r="I2314" s="850">
        <v>9119.5</v>
      </c>
      <c r="J2314" s="850">
        <v>3</v>
      </c>
      <c r="K2314" s="851">
        <v>27358.5</v>
      </c>
    </row>
    <row r="2315" spans="1:11" ht="14.45" customHeight="1" x14ac:dyDescent="0.2">
      <c r="A2315" s="832" t="s">
        <v>604</v>
      </c>
      <c r="B2315" s="833" t="s">
        <v>605</v>
      </c>
      <c r="C2315" s="836" t="s">
        <v>634</v>
      </c>
      <c r="D2315" s="864" t="s">
        <v>635</v>
      </c>
      <c r="E2315" s="836" t="s">
        <v>7403</v>
      </c>
      <c r="F2315" s="864" t="s">
        <v>7404</v>
      </c>
      <c r="G2315" s="836" t="s">
        <v>7447</v>
      </c>
      <c r="H2315" s="836" t="s">
        <v>7448</v>
      </c>
      <c r="I2315" s="850">
        <v>3438.5</v>
      </c>
      <c r="J2315" s="850">
        <v>4</v>
      </c>
      <c r="K2315" s="851">
        <v>13754</v>
      </c>
    </row>
    <row r="2316" spans="1:11" ht="14.45" customHeight="1" x14ac:dyDescent="0.2">
      <c r="A2316" s="832" t="s">
        <v>604</v>
      </c>
      <c r="B2316" s="833" t="s">
        <v>605</v>
      </c>
      <c r="C2316" s="836" t="s">
        <v>634</v>
      </c>
      <c r="D2316" s="864" t="s">
        <v>635</v>
      </c>
      <c r="E2316" s="836" t="s">
        <v>7403</v>
      </c>
      <c r="F2316" s="864" t="s">
        <v>7404</v>
      </c>
      <c r="G2316" s="836" t="s">
        <v>7449</v>
      </c>
      <c r="H2316" s="836" t="s">
        <v>7450</v>
      </c>
      <c r="I2316" s="850">
        <v>3438.5</v>
      </c>
      <c r="J2316" s="850">
        <v>1</v>
      </c>
      <c r="K2316" s="851">
        <v>3438.5</v>
      </c>
    </row>
    <row r="2317" spans="1:11" ht="14.45" customHeight="1" x14ac:dyDescent="0.2">
      <c r="A2317" s="832" t="s">
        <v>604</v>
      </c>
      <c r="B2317" s="833" t="s">
        <v>605</v>
      </c>
      <c r="C2317" s="836" t="s">
        <v>634</v>
      </c>
      <c r="D2317" s="864" t="s">
        <v>635</v>
      </c>
      <c r="E2317" s="836" t="s">
        <v>7403</v>
      </c>
      <c r="F2317" s="864" t="s">
        <v>7404</v>
      </c>
      <c r="G2317" s="836" t="s">
        <v>7451</v>
      </c>
      <c r="H2317" s="836" t="s">
        <v>7452</v>
      </c>
      <c r="I2317" s="850">
        <v>3438.5</v>
      </c>
      <c r="J2317" s="850">
        <v>10</v>
      </c>
      <c r="K2317" s="851">
        <v>34385</v>
      </c>
    </row>
    <row r="2318" spans="1:11" ht="14.45" customHeight="1" x14ac:dyDescent="0.2">
      <c r="A2318" s="832" t="s">
        <v>604</v>
      </c>
      <c r="B2318" s="833" t="s">
        <v>605</v>
      </c>
      <c r="C2318" s="836" t="s">
        <v>634</v>
      </c>
      <c r="D2318" s="864" t="s">
        <v>635</v>
      </c>
      <c r="E2318" s="836" t="s">
        <v>7403</v>
      </c>
      <c r="F2318" s="864" t="s">
        <v>7404</v>
      </c>
      <c r="G2318" s="836" t="s">
        <v>7453</v>
      </c>
      <c r="H2318" s="836" t="s">
        <v>7454</v>
      </c>
      <c r="I2318" s="850">
        <v>3438.5</v>
      </c>
      <c r="J2318" s="850">
        <v>6</v>
      </c>
      <c r="K2318" s="851">
        <v>20631</v>
      </c>
    </row>
    <row r="2319" spans="1:11" ht="14.45" customHeight="1" x14ac:dyDescent="0.2">
      <c r="A2319" s="832" t="s">
        <v>604</v>
      </c>
      <c r="B2319" s="833" t="s">
        <v>605</v>
      </c>
      <c r="C2319" s="836" t="s">
        <v>634</v>
      </c>
      <c r="D2319" s="864" t="s">
        <v>635</v>
      </c>
      <c r="E2319" s="836" t="s">
        <v>7403</v>
      </c>
      <c r="F2319" s="864" t="s">
        <v>7404</v>
      </c>
      <c r="G2319" s="836" t="s">
        <v>7445</v>
      </c>
      <c r="H2319" s="836" t="s">
        <v>7455</v>
      </c>
      <c r="I2319" s="850">
        <v>9119.5</v>
      </c>
      <c r="J2319" s="850">
        <v>7</v>
      </c>
      <c r="K2319" s="851">
        <v>63836.5</v>
      </c>
    </row>
    <row r="2320" spans="1:11" ht="14.45" customHeight="1" x14ac:dyDescent="0.2">
      <c r="A2320" s="832" t="s">
        <v>604</v>
      </c>
      <c r="B2320" s="833" t="s">
        <v>605</v>
      </c>
      <c r="C2320" s="836" t="s">
        <v>634</v>
      </c>
      <c r="D2320" s="864" t="s">
        <v>635</v>
      </c>
      <c r="E2320" s="836" t="s">
        <v>7403</v>
      </c>
      <c r="F2320" s="864" t="s">
        <v>7404</v>
      </c>
      <c r="G2320" s="836" t="s">
        <v>7456</v>
      </c>
      <c r="H2320" s="836" t="s">
        <v>7457</v>
      </c>
      <c r="I2320" s="850">
        <v>3438.5</v>
      </c>
      <c r="J2320" s="850">
        <v>5</v>
      </c>
      <c r="K2320" s="851">
        <v>17192.5</v>
      </c>
    </row>
    <row r="2321" spans="1:11" ht="14.45" customHeight="1" x14ac:dyDescent="0.2">
      <c r="A2321" s="832" t="s">
        <v>604</v>
      </c>
      <c r="B2321" s="833" t="s">
        <v>605</v>
      </c>
      <c r="C2321" s="836" t="s">
        <v>634</v>
      </c>
      <c r="D2321" s="864" t="s">
        <v>635</v>
      </c>
      <c r="E2321" s="836" t="s">
        <v>7403</v>
      </c>
      <c r="F2321" s="864" t="s">
        <v>7404</v>
      </c>
      <c r="G2321" s="836" t="s">
        <v>7447</v>
      </c>
      <c r="H2321" s="836" t="s">
        <v>7458</v>
      </c>
      <c r="I2321" s="850">
        <v>3438.5</v>
      </c>
      <c r="J2321" s="850">
        <v>3</v>
      </c>
      <c r="K2321" s="851">
        <v>10315.5</v>
      </c>
    </row>
    <row r="2322" spans="1:11" ht="14.45" customHeight="1" x14ac:dyDescent="0.2">
      <c r="A2322" s="832" t="s">
        <v>604</v>
      </c>
      <c r="B2322" s="833" t="s">
        <v>605</v>
      </c>
      <c r="C2322" s="836" t="s">
        <v>634</v>
      </c>
      <c r="D2322" s="864" t="s">
        <v>635</v>
      </c>
      <c r="E2322" s="836" t="s">
        <v>7403</v>
      </c>
      <c r="F2322" s="864" t="s">
        <v>7404</v>
      </c>
      <c r="G2322" s="836" t="s">
        <v>7449</v>
      </c>
      <c r="H2322" s="836" t="s">
        <v>7459</v>
      </c>
      <c r="I2322" s="850">
        <v>3438.5</v>
      </c>
      <c r="J2322" s="850">
        <v>2</v>
      </c>
      <c r="K2322" s="851">
        <v>6877</v>
      </c>
    </row>
    <row r="2323" spans="1:11" ht="14.45" customHeight="1" x14ac:dyDescent="0.2">
      <c r="A2323" s="832" t="s">
        <v>604</v>
      </c>
      <c r="B2323" s="833" t="s">
        <v>605</v>
      </c>
      <c r="C2323" s="836" t="s">
        <v>634</v>
      </c>
      <c r="D2323" s="864" t="s">
        <v>635</v>
      </c>
      <c r="E2323" s="836" t="s">
        <v>7403</v>
      </c>
      <c r="F2323" s="864" t="s">
        <v>7404</v>
      </c>
      <c r="G2323" s="836" t="s">
        <v>7451</v>
      </c>
      <c r="H2323" s="836" t="s">
        <v>7460</v>
      </c>
      <c r="I2323" s="850">
        <v>3438.5</v>
      </c>
      <c r="J2323" s="850">
        <v>9</v>
      </c>
      <c r="K2323" s="851">
        <v>30946.5</v>
      </c>
    </row>
    <row r="2324" spans="1:11" ht="14.45" customHeight="1" x14ac:dyDescent="0.2">
      <c r="A2324" s="832" t="s">
        <v>604</v>
      </c>
      <c r="B2324" s="833" t="s">
        <v>605</v>
      </c>
      <c r="C2324" s="836" t="s">
        <v>634</v>
      </c>
      <c r="D2324" s="864" t="s">
        <v>635</v>
      </c>
      <c r="E2324" s="836" t="s">
        <v>7403</v>
      </c>
      <c r="F2324" s="864" t="s">
        <v>7404</v>
      </c>
      <c r="G2324" s="836" t="s">
        <v>7453</v>
      </c>
      <c r="H2324" s="836" t="s">
        <v>7461</v>
      </c>
      <c r="I2324" s="850">
        <v>3438.5</v>
      </c>
      <c r="J2324" s="850">
        <v>12</v>
      </c>
      <c r="K2324" s="851">
        <v>41262</v>
      </c>
    </row>
    <row r="2325" spans="1:11" ht="14.45" customHeight="1" x14ac:dyDescent="0.2">
      <c r="A2325" s="832" t="s">
        <v>604</v>
      </c>
      <c r="B2325" s="833" t="s">
        <v>605</v>
      </c>
      <c r="C2325" s="836" t="s">
        <v>634</v>
      </c>
      <c r="D2325" s="864" t="s">
        <v>635</v>
      </c>
      <c r="E2325" s="836" t="s">
        <v>4610</v>
      </c>
      <c r="F2325" s="864" t="s">
        <v>4611</v>
      </c>
      <c r="G2325" s="836" t="s">
        <v>7462</v>
      </c>
      <c r="H2325" s="836" t="s">
        <v>7463</v>
      </c>
      <c r="I2325" s="850">
        <v>27225</v>
      </c>
      <c r="J2325" s="850">
        <v>1</v>
      </c>
      <c r="K2325" s="851">
        <v>27225</v>
      </c>
    </row>
    <row r="2326" spans="1:11" ht="14.45" customHeight="1" x14ac:dyDescent="0.2">
      <c r="A2326" s="832" t="s">
        <v>604</v>
      </c>
      <c r="B2326" s="833" t="s">
        <v>605</v>
      </c>
      <c r="C2326" s="836" t="s">
        <v>634</v>
      </c>
      <c r="D2326" s="864" t="s">
        <v>635</v>
      </c>
      <c r="E2326" s="836" t="s">
        <v>4339</v>
      </c>
      <c r="F2326" s="864" t="s">
        <v>4340</v>
      </c>
      <c r="G2326" s="836" t="s">
        <v>7464</v>
      </c>
      <c r="H2326" s="836" t="s">
        <v>7465</v>
      </c>
      <c r="I2326" s="850">
        <v>198.68666585286459</v>
      </c>
      <c r="J2326" s="850">
        <v>50</v>
      </c>
      <c r="K2326" s="851">
        <v>10007.579711914063</v>
      </c>
    </row>
    <row r="2327" spans="1:11" ht="14.45" customHeight="1" x14ac:dyDescent="0.2">
      <c r="A2327" s="832" t="s">
        <v>604</v>
      </c>
      <c r="B2327" s="833" t="s">
        <v>605</v>
      </c>
      <c r="C2327" s="836" t="s">
        <v>634</v>
      </c>
      <c r="D2327" s="864" t="s">
        <v>635</v>
      </c>
      <c r="E2327" s="836" t="s">
        <v>4339</v>
      </c>
      <c r="F2327" s="864" t="s">
        <v>4340</v>
      </c>
      <c r="G2327" s="836" t="s">
        <v>7466</v>
      </c>
      <c r="H2327" s="836" t="s">
        <v>7467</v>
      </c>
      <c r="I2327" s="850">
        <v>15.529999732971191</v>
      </c>
      <c r="J2327" s="850">
        <v>60</v>
      </c>
      <c r="K2327" s="851">
        <v>931.80000305175781</v>
      </c>
    </row>
    <row r="2328" spans="1:11" ht="14.45" customHeight="1" x14ac:dyDescent="0.2">
      <c r="A2328" s="832" t="s">
        <v>604</v>
      </c>
      <c r="B2328" s="833" t="s">
        <v>605</v>
      </c>
      <c r="C2328" s="836" t="s">
        <v>634</v>
      </c>
      <c r="D2328" s="864" t="s">
        <v>635</v>
      </c>
      <c r="E2328" s="836" t="s">
        <v>4339</v>
      </c>
      <c r="F2328" s="864" t="s">
        <v>4340</v>
      </c>
      <c r="G2328" s="836" t="s">
        <v>7468</v>
      </c>
      <c r="H2328" s="836" t="s">
        <v>7469</v>
      </c>
      <c r="I2328" s="850">
        <v>65.199996948242188</v>
      </c>
      <c r="J2328" s="850">
        <v>450</v>
      </c>
      <c r="K2328" s="851">
        <v>29339.989990234375</v>
      </c>
    </row>
    <row r="2329" spans="1:11" ht="14.45" customHeight="1" x14ac:dyDescent="0.2">
      <c r="A2329" s="832" t="s">
        <v>604</v>
      </c>
      <c r="B2329" s="833" t="s">
        <v>605</v>
      </c>
      <c r="C2329" s="836" t="s">
        <v>634</v>
      </c>
      <c r="D2329" s="864" t="s">
        <v>635</v>
      </c>
      <c r="E2329" s="836" t="s">
        <v>4339</v>
      </c>
      <c r="F2329" s="864" t="s">
        <v>4340</v>
      </c>
      <c r="G2329" s="836" t="s">
        <v>7464</v>
      </c>
      <c r="H2329" s="836" t="s">
        <v>7470</v>
      </c>
      <c r="I2329" s="850">
        <v>191.36000061035156</v>
      </c>
      <c r="J2329" s="850">
        <v>110</v>
      </c>
      <c r="K2329" s="851">
        <v>21049.599487304688</v>
      </c>
    </row>
    <row r="2330" spans="1:11" ht="14.45" customHeight="1" x14ac:dyDescent="0.2">
      <c r="A2330" s="832" t="s">
        <v>604</v>
      </c>
      <c r="B2330" s="833" t="s">
        <v>605</v>
      </c>
      <c r="C2330" s="836" t="s">
        <v>634</v>
      </c>
      <c r="D2330" s="864" t="s">
        <v>635</v>
      </c>
      <c r="E2330" s="836" t="s">
        <v>4339</v>
      </c>
      <c r="F2330" s="864" t="s">
        <v>4340</v>
      </c>
      <c r="G2330" s="836" t="s">
        <v>7466</v>
      </c>
      <c r="H2330" s="836" t="s">
        <v>7471</v>
      </c>
      <c r="I2330" s="850">
        <v>15.529999732971191</v>
      </c>
      <c r="J2330" s="850">
        <v>20</v>
      </c>
      <c r="K2330" s="851">
        <v>310.60000610351563</v>
      </c>
    </row>
    <row r="2331" spans="1:11" ht="14.45" customHeight="1" x14ac:dyDescent="0.2">
      <c r="A2331" s="832" t="s">
        <v>604</v>
      </c>
      <c r="B2331" s="833" t="s">
        <v>605</v>
      </c>
      <c r="C2331" s="836" t="s">
        <v>634</v>
      </c>
      <c r="D2331" s="864" t="s">
        <v>635</v>
      </c>
      <c r="E2331" s="836" t="s">
        <v>4339</v>
      </c>
      <c r="F2331" s="864" t="s">
        <v>4340</v>
      </c>
      <c r="G2331" s="836" t="s">
        <v>7468</v>
      </c>
      <c r="H2331" s="836" t="s">
        <v>7472</v>
      </c>
      <c r="I2331" s="850">
        <v>65.199996948242188</v>
      </c>
      <c r="J2331" s="850">
        <v>400</v>
      </c>
      <c r="K2331" s="851">
        <v>26080</v>
      </c>
    </row>
    <row r="2332" spans="1:11" ht="14.45" customHeight="1" x14ac:dyDescent="0.2">
      <c r="A2332" s="832" t="s">
        <v>604</v>
      </c>
      <c r="B2332" s="833" t="s">
        <v>605</v>
      </c>
      <c r="C2332" s="836" t="s">
        <v>634</v>
      </c>
      <c r="D2332" s="864" t="s">
        <v>635</v>
      </c>
      <c r="E2332" s="836" t="s">
        <v>4339</v>
      </c>
      <c r="F2332" s="864" t="s">
        <v>4340</v>
      </c>
      <c r="G2332" s="836" t="s">
        <v>7473</v>
      </c>
      <c r="H2332" s="836" t="s">
        <v>7474</v>
      </c>
      <c r="I2332" s="850">
        <v>5.6399998664855957</v>
      </c>
      <c r="J2332" s="850">
        <v>900</v>
      </c>
      <c r="K2332" s="851">
        <v>5071.5</v>
      </c>
    </row>
    <row r="2333" spans="1:11" ht="14.45" customHeight="1" x14ac:dyDescent="0.2">
      <c r="A2333" s="832" t="s">
        <v>604</v>
      </c>
      <c r="B2333" s="833" t="s">
        <v>605</v>
      </c>
      <c r="C2333" s="836" t="s">
        <v>634</v>
      </c>
      <c r="D2333" s="864" t="s">
        <v>635</v>
      </c>
      <c r="E2333" s="836" t="s">
        <v>4339</v>
      </c>
      <c r="F2333" s="864" t="s">
        <v>4340</v>
      </c>
      <c r="G2333" s="836" t="s">
        <v>7473</v>
      </c>
      <c r="H2333" s="836" t="s">
        <v>7475</v>
      </c>
      <c r="I2333" s="850">
        <v>5.6399998664855957</v>
      </c>
      <c r="J2333" s="850">
        <v>900</v>
      </c>
      <c r="K2333" s="851">
        <v>5071.5</v>
      </c>
    </row>
    <row r="2334" spans="1:11" ht="14.45" customHeight="1" x14ac:dyDescent="0.2">
      <c r="A2334" s="832" t="s">
        <v>604</v>
      </c>
      <c r="B2334" s="833" t="s">
        <v>605</v>
      </c>
      <c r="C2334" s="836" t="s">
        <v>634</v>
      </c>
      <c r="D2334" s="864" t="s">
        <v>635</v>
      </c>
      <c r="E2334" s="836" t="s">
        <v>4339</v>
      </c>
      <c r="F2334" s="864" t="s">
        <v>4340</v>
      </c>
      <c r="G2334" s="836" t="s">
        <v>4633</v>
      </c>
      <c r="H2334" s="836" t="s">
        <v>4634</v>
      </c>
      <c r="I2334" s="850">
        <v>11.359999656677246</v>
      </c>
      <c r="J2334" s="850">
        <v>160</v>
      </c>
      <c r="K2334" s="851">
        <v>1817.699951171875</v>
      </c>
    </row>
    <row r="2335" spans="1:11" ht="14.45" customHeight="1" x14ac:dyDescent="0.2">
      <c r="A2335" s="832" t="s">
        <v>604</v>
      </c>
      <c r="B2335" s="833" t="s">
        <v>605</v>
      </c>
      <c r="C2335" s="836" t="s">
        <v>634</v>
      </c>
      <c r="D2335" s="864" t="s">
        <v>635</v>
      </c>
      <c r="E2335" s="836" t="s">
        <v>4339</v>
      </c>
      <c r="F2335" s="864" t="s">
        <v>4340</v>
      </c>
      <c r="G2335" s="836" t="s">
        <v>7476</v>
      </c>
      <c r="H2335" s="836" t="s">
        <v>7477</v>
      </c>
      <c r="I2335" s="850">
        <v>361.79000854492188</v>
      </c>
      <c r="J2335" s="850">
        <v>400</v>
      </c>
      <c r="K2335" s="851">
        <v>144716.001953125</v>
      </c>
    </row>
    <row r="2336" spans="1:11" ht="14.45" customHeight="1" x14ac:dyDescent="0.2">
      <c r="A2336" s="832" t="s">
        <v>604</v>
      </c>
      <c r="B2336" s="833" t="s">
        <v>605</v>
      </c>
      <c r="C2336" s="836" t="s">
        <v>634</v>
      </c>
      <c r="D2336" s="864" t="s">
        <v>635</v>
      </c>
      <c r="E2336" s="836" t="s">
        <v>4339</v>
      </c>
      <c r="F2336" s="864" t="s">
        <v>4340</v>
      </c>
      <c r="G2336" s="836" t="s">
        <v>7478</v>
      </c>
      <c r="H2336" s="836" t="s">
        <v>7479</v>
      </c>
      <c r="I2336" s="850">
        <v>63.083333333333336</v>
      </c>
      <c r="J2336" s="850">
        <v>140</v>
      </c>
      <c r="K2336" s="851">
        <v>8830.849853515625</v>
      </c>
    </row>
    <row r="2337" spans="1:11" ht="14.45" customHeight="1" x14ac:dyDescent="0.2">
      <c r="A2337" s="832" t="s">
        <v>604</v>
      </c>
      <c r="B2337" s="833" t="s">
        <v>605</v>
      </c>
      <c r="C2337" s="836" t="s">
        <v>634</v>
      </c>
      <c r="D2337" s="864" t="s">
        <v>635</v>
      </c>
      <c r="E2337" s="836" t="s">
        <v>4339</v>
      </c>
      <c r="F2337" s="864" t="s">
        <v>4340</v>
      </c>
      <c r="G2337" s="836" t="s">
        <v>7480</v>
      </c>
      <c r="H2337" s="836" t="s">
        <v>7481</v>
      </c>
      <c r="I2337" s="850">
        <v>145.25</v>
      </c>
      <c r="J2337" s="850">
        <v>50</v>
      </c>
      <c r="K2337" s="851">
        <v>7262.25</v>
      </c>
    </row>
    <row r="2338" spans="1:11" ht="14.45" customHeight="1" x14ac:dyDescent="0.2">
      <c r="A2338" s="832" t="s">
        <v>604</v>
      </c>
      <c r="B2338" s="833" t="s">
        <v>605</v>
      </c>
      <c r="C2338" s="836" t="s">
        <v>634</v>
      </c>
      <c r="D2338" s="864" t="s">
        <v>635</v>
      </c>
      <c r="E2338" s="836" t="s">
        <v>4339</v>
      </c>
      <c r="F2338" s="864" t="s">
        <v>4340</v>
      </c>
      <c r="G2338" s="836" t="s">
        <v>4640</v>
      </c>
      <c r="H2338" s="836" t="s">
        <v>4641</v>
      </c>
      <c r="I2338" s="850">
        <v>148.89571053641183</v>
      </c>
      <c r="J2338" s="850">
        <v>340</v>
      </c>
      <c r="K2338" s="851">
        <v>50721.6005859375</v>
      </c>
    </row>
    <row r="2339" spans="1:11" ht="14.45" customHeight="1" x14ac:dyDescent="0.2">
      <c r="A2339" s="832" t="s">
        <v>604</v>
      </c>
      <c r="B2339" s="833" t="s">
        <v>605</v>
      </c>
      <c r="C2339" s="836" t="s">
        <v>634</v>
      </c>
      <c r="D2339" s="864" t="s">
        <v>635</v>
      </c>
      <c r="E2339" s="836" t="s">
        <v>4339</v>
      </c>
      <c r="F2339" s="864" t="s">
        <v>4340</v>
      </c>
      <c r="G2339" s="836" t="s">
        <v>4920</v>
      </c>
      <c r="H2339" s="836" t="s">
        <v>4925</v>
      </c>
      <c r="I2339" s="850">
        <v>85.400001525878906</v>
      </c>
      <c r="J2339" s="850">
        <v>15</v>
      </c>
      <c r="K2339" s="851">
        <v>1281.050048828125</v>
      </c>
    </row>
    <row r="2340" spans="1:11" ht="14.45" customHeight="1" x14ac:dyDescent="0.2">
      <c r="A2340" s="832" t="s">
        <v>604</v>
      </c>
      <c r="B2340" s="833" t="s">
        <v>605</v>
      </c>
      <c r="C2340" s="836" t="s">
        <v>634</v>
      </c>
      <c r="D2340" s="864" t="s">
        <v>635</v>
      </c>
      <c r="E2340" s="836" t="s">
        <v>4339</v>
      </c>
      <c r="F2340" s="864" t="s">
        <v>4340</v>
      </c>
      <c r="G2340" s="836" t="s">
        <v>4368</v>
      </c>
      <c r="H2340" s="836" t="s">
        <v>4926</v>
      </c>
      <c r="I2340" s="850">
        <v>92</v>
      </c>
      <c r="J2340" s="850">
        <v>20</v>
      </c>
      <c r="K2340" s="851">
        <v>1840</v>
      </c>
    </row>
    <row r="2341" spans="1:11" ht="14.45" customHeight="1" x14ac:dyDescent="0.2">
      <c r="A2341" s="832" t="s">
        <v>604</v>
      </c>
      <c r="B2341" s="833" t="s">
        <v>605</v>
      </c>
      <c r="C2341" s="836" t="s">
        <v>634</v>
      </c>
      <c r="D2341" s="864" t="s">
        <v>635</v>
      </c>
      <c r="E2341" s="836" t="s">
        <v>4339</v>
      </c>
      <c r="F2341" s="864" t="s">
        <v>4340</v>
      </c>
      <c r="G2341" s="836" t="s">
        <v>4633</v>
      </c>
      <c r="H2341" s="836" t="s">
        <v>4649</v>
      </c>
      <c r="I2341" s="850">
        <v>11.363999748229981</v>
      </c>
      <c r="J2341" s="850">
        <v>160</v>
      </c>
      <c r="K2341" s="851">
        <v>1818.0599975585938</v>
      </c>
    </row>
    <row r="2342" spans="1:11" ht="14.45" customHeight="1" x14ac:dyDescent="0.2">
      <c r="A2342" s="832" t="s">
        <v>604</v>
      </c>
      <c r="B2342" s="833" t="s">
        <v>605</v>
      </c>
      <c r="C2342" s="836" t="s">
        <v>634</v>
      </c>
      <c r="D2342" s="864" t="s">
        <v>635</v>
      </c>
      <c r="E2342" s="836" t="s">
        <v>4339</v>
      </c>
      <c r="F2342" s="864" t="s">
        <v>4340</v>
      </c>
      <c r="G2342" s="836" t="s">
        <v>7476</v>
      </c>
      <c r="H2342" s="836" t="s">
        <v>7482</v>
      </c>
      <c r="I2342" s="850">
        <v>361.79000854492188</v>
      </c>
      <c r="J2342" s="850">
        <v>450</v>
      </c>
      <c r="K2342" s="851">
        <v>162805.5</v>
      </c>
    </row>
    <row r="2343" spans="1:11" ht="14.45" customHeight="1" x14ac:dyDescent="0.2">
      <c r="A2343" s="832" t="s">
        <v>604</v>
      </c>
      <c r="B2343" s="833" t="s">
        <v>605</v>
      </c>
      <c r="C2343" s="836" t="s">
        <v>634</v>
      </c>
      <c r="D2343" s="864" t="s">
        <v>635</v>
      </c>
      <c r="E2343" s="836" t="s">
        <v>4339</v>
      </c>
      <c r="F2343" s="864" t="s">
        <v>4340</v>
      </c>
      <c r="G2343" s="836" t="s">
        <v>7478</v>
      </c>
      <c r="H2343" s="836" t="s">
        <v>7483</v>
      </c>
      <c r="I2343" s="850">
        <v>63.545999908447264</v>
      </c>
      <c r="J2343" s="850">
        <v>130</v>
      </c>
      <c r="K2343" s="851">
        <v>8257.5400390625</v>
      </c>
    </row>
    <row r="2344" spans="1:11" ht="14.45" customHeight="1" x14ac:dyDescent="0.2">
      <c r="A2344" s="832" t="s">
        <v>604</v>
      </c>
      <c r="B2344" s="833" t="s">
        <v>605</v>
      </c>
      <c r="C2344" s="836" t="s">
        <v>634</v>
      </c>
      <c r="D2344" s="864" t="s">
        <v>635</v>
      </c>
      <c r="E2344" s="836" t="s">
        <v>4339</v>
      </c>
      <c r="F2344" s="864" t="s">
        <v>4340</v>
      </c>
      <c r="G2344" s="836" t="s">
        <v>7480</v>
      </c>
      <c r="H2344" s="836" t="s">
        <v>7484</v>
      </c>
      <c r="I2344" s="850">
        <v>123.45999908447266</v>
      </c>
      <c r="J2344" s="850">
        <v>70</v>
      </c>
      <c r="K2344" s="851">
        <v>8859.8497314453125</v>
      </c>
    </row>
    <row r="2345" spans="1:11" ht="14.45" customHeight="1" x14ac:dyDescent="0.2">
      <c r="A2345" s="832" t="s">
        <v>604</v>
      </c>
      <c r="B2345" s="833" t="s">
        <v>605</v>
      </c>
      <c r="C2345" s="836" t="s">
        <v>634</v>
      </c>
      <c r="D2345" s="864" t="s">
        <v>635</v>
      </c>
      <c r="E2345" s="836" t="s">
        <v>4339</v>
      </c>
      <c r="F2345" s="864" t="s">
        <v>4340</v>
      </c>
      <c r="G2345" s="836" t="s">
        <v>4349</v>
      </c>
      <c r="H2345" s="836" t="s">
        <v>4367</v>
      </c>
      <c r="I2345" s="850">
        <v>30.180000305175781</v>
      </c>
      <c r="J2345" s="850">
        <v>100</v>
      </c>
      <c r="K2345" s="851">
        <v>3018</v>
      </c>
    </row>
    <row r="2346" spans="1:11" ht="14.45" customHeight="1" x14ac:dyDescent="0.2">
      <c r="A2346" s="832" t="s">
        <v>604</v>
      </c>
      <c r="B2346" s="833" t="s">
        <v>605</v>
      </c>
      <c r="C2346" s="836" t="s">
        <v>634</v>
      </c>
      <c r="D2346" s="864" t="s">
        <v>635</v>
      </c>
      <c r="E2346" s="836" t="s">
        <v>4339</v>
      </c>
      <c r="F2346" s="864" t="s">
        <v>4340</v>
      </c>
      <c r="G2346" s="836" t="s">
        <v>4640</v>
      </c>
      <c r="H2346" s="836" t="s">
        <v>4654</v>
      </c>
      <c r="I2346" s="850">
        <v>139.17374610900879</v>
      </c>
      <c r="J2346" s="850">
        <v>380</v>
      </c>
      <c r="K2346" s="851">
        <v>52886.199951171875</v>
      </c>
    </row>
    <row r="2347" spans="1:11" ht="14.45" customHeight="1" x14ac:dyDescent="0.2">
      <c r="A2347" s="832" t="s">
        <v>604</v>
      </c>
      <c r="B2347" s="833" t="s">
        <v>605</v>
      </c>
      <c r="C2347" s="836" t="s">
        <v>634</v>
      </c>
      <c r="D2347" s="864" t="s">
        <v>635</v>
      </c>
      <c r="E2347" s="836" t="s">
        <v>4339</v>
      </c>
      <c r="F2347" s="864" t="s">
        <v>4340</v>
      </c>
      <c r="G2347" s="836" t="s">
        <v>4793</v>
      </c>
      <c r="H2347" s="836" t="s">
        <v>4794</v>
      </c>
      <c r="I2347" s="850">
        <v>61.212499618530273</v>
      </c>
      <c r="J2347" s="850">
        <v>23</v>
      </c>
      <c r="K2347" s="851">
        <v>1407.8599853515625</v>
      </c>
    </row>
    <row r="2348" spans="1:11" ht="14.45" customHeight="1" x14ac:dyDescent="0.2">
      <c r="A2348" s="832" t="s">
        <v>604</v>
      </c>
      <c r="B2348" s="833" t="s">
        <v>605</v>
      </c>
      <c r="C2348" s="836" t="s">
        <v>634</v>
      </c>
      <c r="D2348" s="864" t="s">
        <v>635</v>
      </c>
      <c r="E2348" s="836" t="s">
        <v>4339</v>
      </c>
      <c r="F2348" s="864" t="s">
        <v>4340</v>
      </c>
      <c r="G2348" s="836" t="s">
        <v>4382</v>
      </c>
      <c r="H2348" s="836" t="s">
        <v>4664</v>
      </c>
      <c r="I2348" s="850">
        <v>46.31666692097982</v>
      </c>
      <c r="J2348" s="850">
        <v>46</v>
      </c>
      <c r="K2348" s="851">
        <v>2130.6200256347656</v>
      </c>
    </row>
    <row r="2349" spans="1:11" ht="14.45" customHeight="1" x14ac:dyDescent="0.2">
      <c r="A2349" s="832" t="s">
        <v>604</v>
      </c>
      <c r="B2349" s="833" t="s">
        <v>605</v>
      </c>
      <c r="C2349" s="836" t="s">
        <v>634</v>
      </c>
      <c r="D2349" s="864" t="s">
        <v>635</v>
      </c>
      <c r="E2349" s="836" t="s">
        <v>4339</v>
      </c>
      <c r="F2349" s="864" t="s">
        <v>4340</v>
      </c>
      <c r="G2349" s="836" t="s">
        <v>4793</v>
      </c>
      <c r="H2349" s="836" t="s">
        <v>4932</v>
      </c>
      <c r="I2349" s="850">
        <v>61.216000366210935</v>
      </c>
      <c r="J2349" s="850">
        <v>25</v>
      </c>
      <c r="K2349" s="851">
        <v>1530.4100341796875</v>
      </c>
    </row>
    <row r="2350" spans="1:11" ht="14.45" customHeight="1" x14ac:dyDescent="0.2">
      <c r="A2350" s="832" t="s">
        <v>604</v>
      </c>
      <c r="B2350" s="833" t="s">
        <v>605</v>
      </c>
      <c r="C2350" s="836" t="s">
        <v>634</v>
      </c>
      <c r="D2350" s="864" t="s">
        <v>635</v>
      </c>
      <c r="E2350" s="836" t="s">
        <v>4339</v>
      </c>
      <c r="F2350" s="864" t="s">
        <v>4340</v>
      </c>
      <c r="G2350" s="836" t="s">
        <v>4382</v>
      </c>
      <c r="H2350" s="836" t="s">
        <v>4383</v>
      </c>
      <c r="I2350" s="850">
        <v>46.314000701904298</v>
      </c>
      <c r="J2350" s="850">
        <v>84</v>
      </c>
      <c r="K2350" s="851">
        <v>3890.340087890625</v>
      </c>
    </row>
    <row r="2351" spans="1:11" ht="14.45" customHeight="1" x14ac:dyDescent="0.2">
      <c r="A2351" s="832" t="s">
        <v>604</v>
      </c>
      <c r="B2351" s="833" t="s">
        <v>605</v>
      </c>
      <c r="C2351" s="836" t="s">
        <v>634</v>
      </c>
      <c r="D2351" s="864" t="s">
        <v>635</v>
      </c>
      <c r="E2351" s="836" t="s">
        <v>4339</v>
      </c>
      <c r="F2351" s="864" t="s">
        <v>4340</v>
      </c>
      <c r="G2351" s="836" t="s">
        <v>7485</v>
      </c>
      <c r="H2351" s="836" t="s">
        <v>7486</v>
      </c>
      <c r="I2351" s="850">
        <v>7.5900001525878906</v>
      </c>
      <c r="J2351" s="850">
        <v>20</v>
      </c>
      <c r="K2351" s="851">
        <v>151.80000305175781</v>
      </c>
    </row>
    <row r="2352" spans="1:11" ht="14.45" customHeight="1" x14ac:dyDescent="0.2">
      <c r="A2352" s="832" t="s">
        <v>604</v>
      </c>
      <c r="B2352" s="833" t="s">
        <v>605</v>
      </c>
      <c r="C2352" s="836" t="s">
        <v>634</v>
      </c>
      <c r="D2352" s="864" t="s">
        <v>635</v>
      </c>
      <c r="E2352" s="836" t="s">
        <v>4339</v>
      </c>
      <c r="F2352" s="864" t="s">
        <v>4340</v>
      </c>
      <c r="G2352" s="836" t="s">
        <v>4385</v>
      </c>
      <c r="H2352" s="836" t="s">
        <v>4386</v>
      </c>
      <c r="I2352" s="850">
        <v>10.526000022888184</v>
      </c>
      <c r="J2352" s="850">
        <v>500</v>
      </c>
      <c r="K2352" s="851">
        <v>5262.4000244140625</v>
      </c>
    </row>
    <row r="2353" spans="1:11" ht="14.45" customHeight="1" x14ac:dyDescent="0.2">
      <c r="A2353" s="832" t="s">
        <v>604</v>
      </c>
      <c r="B2353" s="833" t="s">
        <v>605</v>
      </c>
      <c r="C2353" s="836" t="s">
        <v>634</v>
      </c>
      <c r="D2353" s="864" t="s">
        <v>635</v>
      </c>
      <c r="E2353" s="836" t="s">
        <v>4339</v>
      </c>
      <c r="F2353" s="864" t="s">
        <v>4340</v>
      </c>
      <c r="G2353" s="836" t="s">
        <v>4385</v>
      </c>
      <c r="H2353" s="836" t="s">
        <v>4387</v>
      </c>
      <c r="I2353" s="850">
        <v>10.521667003631592</v>
      </c>
      <c r="J2353" s="850">
        <v>830</v>
      </c>
      <c r="K2353" s="851">
        <v>8733.199951171875</v>
      </c>
    </row>
    <row r="2354" spans="1:11" ht="14.45" customHeight="1" x14ac:dyDescent="0.2">
      <c r="A2354" s="832" t="s">
        <v>604</v>
      </c>
      <c r="B2354" s="833" t="s">
        <v>605</v>
      </c>
      <c r="C2354" s="836" t="s">
        <v>634</v>
      </c>
      <c r="D2354" s="864" t="s">
        <v>635</v>
      </c>
      <c r="E2354" s="836" t="s">
        <v>4339</v>
      </c>
      <c r="F2354" s="864" t="s">
        <v>4340</v>
      </c>
      <c r="G2354" s="836" t="s">
        <v>4388</v>
      </c>
      <c r="H2354" s="836" t="s">
        <v>4389</v>
      </c>
      <c r="I2354" s="850">
        <v>2.5099999904632568</v>
      </c>
      <c r="J2354" s="850">
        <v>120</v>
      </c>
      <c r="K2354" s="851">
        <v>301.20001220703125</v>
      </c>
    </row>
    <row r="2355" spans="1:11" ht="14.45" customHeight="1" x14ac:dyDescent="0.2">
      <c r="A2355" s="832" t="s">
        <v>604</v>
      </c>
      <c r="B2355" s="833" t="s">
        <v>605</v>
      </c>
      <c r="C2355" s="836" t="s">
        <v>634</v>
      </c>
      <c r="D2355" s="864" t="s">
        <v>635</v>
      </c>
      <c r="E2355" s="836" t="s">
        <v>4339</v>
      </c>
      <c r="F2355" s="864" t="s">
        <v>4340</v>
      </c>
      <c r="G2355" s="836" t="s">
        <v>4684</v>
      </c>
      <c r="H2355" s="836" t="s">
        <v>4685</v>
      </c>
      <c r="I2355" s="850">
        <v>2.1800000667572021</v>
      </c>
      <c r="J2355" s="850">
        <v>110</v>
      </c>
      <c r="K2355" s="851">
        <v>239.80000305175781</v>
      </c>
    </row>
    <row r="2356" spans="1:11" ht="14.45" customHeight="1" x14ac:dyDescent="0.2">
      <c r="A2356" s="832" t="s">
        <v>604</v>
      </c>
      <c r="B2356" s="833" t="s">
        <v>605</v>
      </c>
      <c r="C2356" s="836" t="s">
        <v>634</v>
      </c>
      <c r="D2356" s="864" t="s">
        <v>635</v>
      </c>
      <c r="E2356" s="836" t="s">
        <v>4339</v>
      </c>
      <c r="F2356" s="864" t="s">
        <v>4340</v>
      </c>
      <c r="G2356" s="836" t="s">
        <v>4396</v>
      </c>
      <c r="H2356" s="836" t="s">
        <v>4397</v>
      </c>
      <c r="I2356" s="850">
        <v>2.869999885559082</v>
      </c>
      <c r="J2356" s="850">
        <v>90</v>
      </c>
      <c r="K2356" s="851">
        <v>258.29999542236328</v>
      </c>
    </row>
    <row r="2357" spans="1:11" ht="14.45" customHeight="1" x14ac:dyDescent="0.2">
      <c r="A2357" s="832" t="s">
        <v>604</v>
      </c>
      <c r="B2357" s="833" t="s">
        <v>605</v>
      </c>
      <c r="C2357" s="836" t="s">
        <v>634</v>
      </c>
      <c r="D2357" s="864" t="s">
        <v>635</v>
      </c>
      <c r="E2357" s="836" t="s">
        <v>4339</v>
      </c>
      <c r="F2357" s="864" t="s">
        <v>4340</v>
      </c>
      <c r="G2357" s="836" t="s">
        <v>4686</v>
      </c>
      <c r="H2357" s="836" t="s">
        <v>4687</v>
      </c>
      <c r="I2357" s="850">
        <v>3.5649999380111694</v>
      </c>
      <c r="J2357" s="850">
        <v>180</v>
      </c>
      <c r="K2357" s="851">
        <v>641.59999847412109</v>
      </c>
    </row>
    <row r="2358" spans="1:11" ht="14.45" customHeight="1" x14ac:dyDescent="0.2">
      <c r="A2358" s="832" t="s">
        <v>604</v>
      </c>
      <c r="B2358" s="833" t="s">
        <v>605</v>
      </c>
      <c r="C2358" s="836" t="s">
        <v>634</v>
      </c>
      <c r="D2358" s="864" t="s">
        <v>635</v>
      </c>
      <c r="E2358" s="836" t="s">
        <v>4339</v>
      </c>
      <c r="F2358" s="864" t="s">
        <v>4340</v>
      </c>
      <c r="G2358" s="836" t="s">
        <v>4691</v>
      </c>
      <c r="H2358" s="836" t="s">
        <v>4865</v>
      </c>
      <c r="I2358" s="850">
        <v>4.317500114440918</v>
      </c>
      <c r="J2358" s="850">
        <v>230</v>
      </c>
      <c r="K2358" s="851">
        <v>993.00001525878906</v>
      </c>
    </row>
    <row r="2359" spans="1:11" ht="14.45" customHeight="1" x14ac:dyDescent="0.2">
      <c r="A2359" s="832" t="s">
        <v>604</v>
      </c>
      <c r="B2359" s="833" t="s">
        <v>605</v>
      </c>
      <c r="C2359" s="836" t="s">
        <v>634</v>
      </c>
      <c r="D2359" s="864" t="s">
        <v>635</v>
      </c>
      <c r="E2359" s="836" t="s">
        <v>4339</v>
      </c>
      <c r="F2359" s="864" t="s">
        <v>4340</v>
      </c>
      <c r="G2359" s="836" t="s">
        <v>7487</v>
      </c>
      <c r="H2359" s="836" t="s">
        <v>7488</v>
      </c>
      <c r="I2359" s="850">
        <v>5.1399998664855957</v>
      </c>
      <c r="J2359" s="850">
        <v>210</v>
      </c>
      <c r="K2359" s="851">
        <v>1079.3999786376953</v>
      </c>
    </row>
    <row r="2360" spans="1:11" ht="14.45" customHeight="1" x14ac:dyDescent="0.2">
      <c r="A2360" s="832" t="s">
        <v>604</v>
      </c>
      <c r="B2360" s="833" t="s">
        <v>605</v>
      </c>
      <c r="C2360" s="836" t="s">
        <v>634</v>
      </c>
      <c r="D2360" s="864" t="s">
        <v>635</v>
      </c>
      <c r="E2360" s="836" t="s">
        <v>4339</v>
      </c>
      <c r="F2360" s="864" t="s">
        <v>4340</v>
      </c>
      <c r="G2360" s="836" t="s">
        <v>4866</v>
      </c>
      <c r="H2360" s="836" t="s">
        <v>4867</v>
      </c>
      <c r="I2360" s="850">
        <v>12.073333104451498</v>
      </c>
      <c r="J2360" s="850">
        <v>160</v>
      </c>
      <c r="K2360" s="851">
        <v>1931.7000122070313</v>
      </c>
    </row>
    <row r="2361" spans="1:11" ht="14.45" customHeight="1" x14ac:dyDescent="0.2">
      <c r="A2361" s="832" t="s">
        <v>604</v>
      </c>
      <c r="B2361" s="833" t="s">
        <v>605</v>
      </c>
      <c r="C2361" s="836" t="s">
        <v>634</v>
      </c>
      <c r="D2361" s="864" t="s">
        <v>635</v>
      </c>
      <c r="E2361" s="836" t="s">
        <v>4339</v>
      </c>
      <c r="F2361" s="864" t="s">
        <v>4340</v>
      </c>
      <c r="G2361" s="836" t="s">
        <v>4684</v>
      </c>
      <c r="H2361" s="836" t="s">
        <v>4688</v>
      </c>
      <c r="I2361" s="850">
        <v>2.1800000667572021</v>
      </c>
      <c r="J2361" s="850">
        <v>60</v>
      </c>
      <c r="K2361" s="851">
        <v>130.80000305175781</v>
      </c>
    </row>
    <row r="2362" spans="1:11" ht="14.45" customHeight="1" x14ac:dyDescent="0.2">
      <c r="A2362" s="832" t="s">
        <v>604</v>
      </c>
      <c r="B2362" s="833" t="s">
        <v>605</v>
      </c>
      <c r="C2362" s="836" t="s">
        <v>634</v>
      </c>
      <c r="D2362" s="864" t="s">
        <v>635</v>
      </c>
      <c r="E2362" s="836" t="s">
        <v>4339</v>
      </c>
      <c r="F2362" s="864" t="s">
        <v>4340</v>
      </c>
      <c r="G2362" s="836" t="s">
        <v>4396</v>
      </c>
      <c r="H2362" s="836" t="s">
        <v>4689</v>
      </c>
      <c r="I2362" s="850">
        <v>2.877500057220459</v>
      </c>
      <c r="J2362" s="850">
        <v>160</v>
      </c>
      <c r="K2362" s="851">
        <v>460.30000305175781</v>
      </c>
    </row>
    <row r="2363" spans="1:11" ht="14.45" customHeight="1" x14ac:dyDescent="0.2">
      <c r="A2363" s="832" t="s">
        <v>604</v>
      </c>
      <c r="B2363" s="833" t="s">
        <v>605</v>
      </c>
      <c r="C2363" s="836" t="s">
        <v>634</v>
      </c>
      <c r="D2363" s="864" t="s">
        <v>635</v>
      </c>
      <c r="E2363" s="836" t="s">
        <v>4339</v>
      </c>
      <c r="F2363" s="864" t="s">
        <v>4340</v>
      </c>
      <c r="G2363" s="836" t="s">
        <v>4686</v>
      </c>
      <c r="H2363" s="836" t="s">
        <v>4690</v>
      </c>
      <c r="I2363" s="850">
        <v>3.5649999380111694</v>
      </c>
      <c r="J2363" s="850">
        <v>210</v>
      </c>
      <c r="K2363" s="851">
        <v>748.20000457763672</v>
      </c>
    </row>
    <row r="2364" spans="1:11" ht="14.45" customHeight="1" x14ac:dyDescent="0.2">
      <c r="A2364" s="832" t="s">
        <v>604</v>
      </c>
      <c r="B2364" s="833" t="s">
        <v>605</v>
      </c>
      <c r="C2364" s="836" t="s">
        <v>634</v>
      </c>
      <c r="D2364" s="864" t="s">
        <v>635</v>
      </c>
      <c r="E2364" s="836" t="s">
        <v>4339</v>
      </c>
      <c r="F2364" s="864" t="s">
        <v>4340</v>
      </c>
      <c r="G2364" s="836" t="s">
        <v>4691</v>
      </c>
      <c r="H2364" s="836" t="s">
        <v>4692</v>
      </c>
      <c r="I2364" s="850">
        <v>4.3240000724792482</v>
      </c>
      <c r="J2364" s="850">
        <v>170</v>
      </c>
      <c r="K2364" s="851">
        <v>734.90000915527344</v>
      </c>
    </row>
    <row r="2365" spans="1:11" ht="14.45" customHeight="1" x14ac:dyDescent="0.2">
      <c r="A2365" s="832" t="s">
        <v>604</v>
      </c>
      <c r="B2365" s="833" t="s">
        <v>605</v>
      </c>
      <c r="C2365" s="836" t="s">
        <v>634</v>
      </c>
      <c r="D2365" s="864" t="s">
        <v>635</v>
      </c>
      <c r="E2365" s="836" t="s">
        <v>4339</v>
      </c>
      <c r="F2365" s="864" t="s">
        <v>4340</v>
      </c>
      <c r="G2365" s="836" t="s">
        <v>7487</v>
      </c>
      <c r="H2365" s="836" t="s">
        <v>7489</v>
      </c>
      <c r="I2365" s="850">
        <v>5.1424999237060547</v>
      </c>
      <c r="J2365" s="850">
        <v>130</v>
      </c>
      <c r="K2365" s="851">
        <v>668.5</v>
      </c>
    </row>
    <row r="2366" spans="1:11" ht="14.45" customHeight="1" x14ac:dyDescent="0.2">
      <c r="A2366" s="832" t="s">
        <v>604</v>
      </c>
      <c r="B2366" s="833" t="s">
        <v>605</v>
      </c>
      <c r="C2366" s="836" t="s">
        <v>634</v>
      </c>
      <c r="D2366" s="864" t="s">
        <v>635</v>
      </c>
      <c r="E2366" s="836" t="s">
        <v>4339</v>
      </c>
      <c r="F2366" s="864" t="s">
        <v>4340</v>
      </c>
      <c r="G2366" s="836" t="s">
        <v>4866</v>
      </c>
      <c r="H2366" s="836" t="s">
        <v>7490</v>
      </c>
      <c r="I2366" s="850">
        <v>12.077499866485596</v>
      </c>
      <c r="J2366" s="850">
        <v>130</v>
      </c>
      <c r="K2366" s="851">
        <v>1570.1000061035156</v>
      </c>
    </row>
    <row r="2367" spans="1:11" ht="14.45" customHeight="1" x14ac:dyDescent="0.2">
      <c r="A2367" s="832" t="s">
        <v>604</v>
      </c>
      <c r="B2367" s="833" t="s">
        <v>605</v>
      </c>
      <c r="C2367" s="836" t="s">
        <v>634</v>
      </c>
      <c r="D2367" s="864" t="s">
        <v>635</v>
      </c>
      <c r="E2367" s="836" t="s">
        <v>4339</v>
      </c>
      <c r="F2367" s="864" t="s">
        <v>4340</v>
      </c>
      <c r="G2367" s="836" t="s">
        <v>7491</v>
      </c>
      <c r="H2367" s="836" t="s">
        <v>7492</v>
      </c>
      <c r="I2367" s="850">
        <v>105.45428357805524</v>
      </c>
      <c r="J2367" s="850">
        <v>21</v>
      </c>
      <c r="K2367" s="851">
        <v>2214.5699768066406</v>
      </c>
    </row>
    <row r="2368" spans="1:11" ht="14.45" customHeight="1" x14ac:dyDescent="0.2">
      <c r="A2368" s="832" t="s">
        <v>604</v>
      </c>
      <c r="B2368" s="833" t="s">
        <v>605</v>
      </c>
      <c r="C2368" s="836" t="s">
        <v>634</v>
      </c>
      <c r="D2368" s="864" t="s">
        <v>635</v>
      </c>
      <c r="E2368" s="836" t="s">
        <v>4339</v>
      </c>
      <c r="F2368" s="864" t="s">
        <v>4340</v>
      </c>
      <c r="G2368" s="836" t="s">
        <v>7491</v>
      </c>
      <c r="H2368" s="836" t="s">
        <v>7493</v>
      </c>
      <c r="I2368" s="850">
        <v>105.4566650390625</v>
      </c>
      <c r="J2368" s="850">
        <v>10</v>
      </c>
      <c r="K2368" s="851">
        <v>1054.5699920654297</v>
      </c>
    </row>
    <row r="2369" spans="1:11" ht="14.45" customHeight="1" x14ac:dyDescent="0.2">
      <c r="A2369" s="832" t="s">
        <v>604</v>
      </c>
      <c r="B2369" s="833" t="s">
        <v>605</v>
      </c>
      <c r="C2369" s="836" t="s">
        <v>634</v>
      </c>
      <c r="D2369" s="864" t="s">
        <v>635</v>
      </c>
      <c r="E2369" s="836" t="s">
        <v>4339</v>
      </c>
      <c r="F2369" s="864" t="s">
        <v>4340</v>
      </c>
      <c r="G2369" s="836" t="s">
        <v>4873</v>
      </c>
      <c r="H2369" s="836" t="s">
        <v>4874</v>
      </c>
      <c r="I2369" s="850">
        <v>5.3499999046325684</v>
      </c>
      <c r="J2369" s="850">
        <v>240</v>
      </c>
      <c r="K2369" s="851">
        <v>1283.4000244140625</v>
      </c>
    </row>
    <row r="2370" spans="1:11" ht="14.45" customHeight="1" x14ac:dyDescent="0.2">
      <c r="A2370" s="832" t="s">
        <v>604</v>
      </c>
      <c r="B2370" s="833" t="s">
        <v>605</v>
      </c>
      <c r="C2370" s="836" t="s">
        <v>634</v>
      </c>
      <c r="D2370" s="864" t="s">
        <v>635</v>
      </c>
      <c r="E2370" s="836" t="s">
        <v>4339</v>
      </c>
      <c r="F2370" s="864" t="s">
        <v>4340</v>
      </c>
      <c r="G2370" s="836" t="s">
        <v>4876</v>
      </c>
      <c r="H2370" s="836" t="s">
        <v>4877</v>
      </c>
      <c r="I2370" s="850">
        <v>11.260000228881836</v>
      </c>
      <c r="J2370" s="850">
        <v>300</v>
      </c>
      <c r="K2370" s="851">
        <v>3377.550048828125</v>
      </c>
    </row>
    <row r="2371" spans="1:11" ht="14.45" customHeight="1" x14ac:dyDescent="0.2">
      <c r="A2371" s="832" t="s">
        <v>604</v>
      </c>
      <c r="B2371" s="833" t="s">
        <v>605</v>
      </c>
      <c r="C2371" s="836" t="s">
        <v>634</v>
      </c>
      <c r="D2371" s="864" t="s">
        <v>635</v>
      </c>
      <c r="E2371" s="836" t="s">
        <v>4339</v>
      </c>
      <c r="F2371" s="864" t="s">
        <v>4340</v>
      </c>
      <c r="G2371" s="836" t="s">
        <v>4876</v>
      </c>
      <c r="H2371" s="836" t="s">
        <v>4878</v>
      </c>
      <c r="I2371" s="850">
        <v>11.260000228881836</v>
      </c>
      <c r="J2371" s="850">
        <v>192</v>
      </c>
      <c r="K2371" s="851">
        <v>2161.469970703125</v>
      </c>
    </row>
    <row r="2372" spans="1:11" ht="14.45" customHeight="1" x14ac:dyDescent="0.2">
      <c r="A2372" s="832" t="s">
        <v>604</v>
      </c>
      <c r="B2372" s="833" t="s">
        <v>605</v>
      </c>
      <c r="C2372" s="836" t="s">
        <v>634</v>
      </c>
      <c r="D2372" s="864" t="s">
        <v>635</v>
      </c>
      <c r="E2372" s="836" t="s">
        <v>4339</v>
      </c>
      <c r="F2372" s="864" t="s">
        <v>4340</v>
      </c>
      <c r="G2372" s="836" t="s">
        <v>7494</v>
      </c>
      <c r="H2372" s="836" t="s">
        <v>7495</v>
      </c>
      <c r="I2372" s="850">
        <v>11.310000419616699</v>
      </c>
      <c r="J2372" s="850">
        <v>60</v>
      </c>
      <c r="K2372" s="851">
        <v>678.79998779296875</v>
      </c>
    </row>
    <row r="2373" spans="1:11" ht="14.45" customHeight="1" x14ac:dyDescent="0.2">
      <c r="A2373" s="832" t="s">
        <v>604</v>
      </c>
      <c r="B2373" s="833" t="s">
        <v>605</v>
      </c>
      <c r="C2373" s="836" t="s">
        <v>634</v>
      </c>
      <c r="D2373" s="864" t="s">
        <v>635</v>
      </c>
      <c r="E2373" s="836" t="s">
        <v>4339</v>
      </c>
      <c r="F2373" s="864" t="s">
        <v>4340</v>
      </c>
      <c r="G2373" s="836" t="s">
        <v>7496</v>
      </c>
      <c r="H2373" s="836" t="s">
        <v>7497</v>
      </c>
      <c r="I2373" s="850">
        <v>13.869999885559082</v>
      </c>
      <c r="J2373" s="850">
        <v>48</v>
      </c>
      <c r="K2373" s="851">
        <v>665.84002685546875</v>
      </c>
    </row>
    <row r="2374" spans="1:11" ht="14.45" customHeight="1" x14ac:dyDescent="0.2">
      <c r="A2374" s="832" t="s">
        <v>604</v>
      </c>
      <c r="B2374" s="833" t="s">
        <v>605</v>
      </c>
      <c r="C2374" s="836" t="s">
        <v>634</v>
      </c>
      <c r="D2374" s="864" t="s">
        <v>635</v>
      </c>
      <c r="E2374" s="836" t="s">
        <v>4339</v>
      </c>
      <c r="F2374" s="864" t="s">
        <v>4340</v>
      </c>
      <c r="G2374" s="836" t="s">
        <v>7498</v>
      </c>
      <c r="H2374" s="836" t="s">
        <v>7499</v>
      </c>
      <c r="I2374" s="850">
        <v>17.559999465942383</v>
      </c>
      <c r="J2374" s="850">
        <v>20</v>
      </c>
      <c r="K2374" s="851">
        <v>351.10000610351563</v>
      </c>
    </row>
    <row r="2375" spans="1:11" ht="14.45" customHeight="1" x14ac:dyDescent="0.2">
      <c r="A2375" s="832" t="s">
        <v>604</v>
      </c>
      <c r="B2375" s="833" t="s">
        <v>605</v>
      </c>
      <c r="C2375" s="836" t="s">
        <v>634</v>
      </c>
      <c r="D2375" s="864" t="s">
        <v>635</v>
      </c>
      <c r="E2375" s="836" t="s">
        <v>4339</v>
      </c>
      <c r="F2375" s="864" t="s">
        <v>4340</v>
      </c>
      <c r="G2375" s="836" t="s">
        <v>7496</v>
      </c>
      <c r="H2375" s="836" t="s">
        <v>7500</v>
      </c>
      <c r="I2375" s="850">
        <v>13.869999885559082</v>
      </c>
      <c r="J2375" s="850">
        <v>48</v>
      </c>
      <c r="K2375" s="851">
        <v>665.82000732421875</v>
      </c>
    </row>
    <row r="2376" spans="1:11" ht="14.45" customHeight="1" x14ac:dyDescent="0.2">
      <c r="A2376" s="832" t="s">
        <v>604</v>
      </c>
      <c r="B2376" s="833" t="s">
        <v>605</v>
      </c>
      <c r="C2376" s="836" t="s">
        <v>634</v>
      </c>
      <c r="D2376" s="864" t="s">
        <v>635</v>
      </c>
      <c r="E2376" s="836" t="s">
        <v>4339</v>
      </c>
      <c r="F2376" s="864" t="s">
        <v>4340</v>
      </c>
      <c r="G2376" s="836" t="s">
        <v>7498</v>
      </c>
      <c r="H2376" s="836" t="s">
        <v>7501</v>
      </c>
      <c r="I2376" s="850">
        <v>17.549999237060547</v>
      </c>
      <c r="J2376" s="850">
        <v>40</v>
      </c>
      <c r="K2376" s="851">
        <v>702.19000244140625</v>
      </c>
    </row>
    <row r="2377" spans="1:11" ht="14.45" customHeight="1" x14ac:dyDescent="0.2">
      <c r="A2377" s="832" t="s">
        <v>604</v>
      </c>
      <c r="B2377" s="833" t="s">
        <v>605</v>
      </c>
      <c r="C2377" s="836" t="s">
        <v>634</v>
      </c>
      <c r="D2377" s="864" t="s">
        <v>635</v>
      </c>
      <c r="E2377" s="836" t="s">
        <v>4339</v>
      </c>
      <c r="F2377" s="864" t="s">
        <v>4340</v>
      </c>
      <c r="G2377" s="836" t="s">
        <v>7502</v>
      </c>
      <c r="H2377" s="836" t="s">
        <v>7503</v>
      </c>
      <c r="I2377" s="850">
        <v>16.219999313354492</v>
      </c>
      <c r="J2377" s="850">
        <v>1440</v>
      </c>
      <c r="K2377" s="851">
        <v>23349.599609375</v>
      </c>
    </row>
    <row r="2378" spans="1:11" ht="14.45" customHeight="1" x14ac:dyDescent="0.2">
      <c r="A2378" s="832" t="s">
        <v>604</v>
      </c>
      <c r="B2378" s="833" t="s">
        <v>605</v>
      </c>
      <c r="C2378" s="836" t="s">
        <v>634</v>
      </c>
      <c r="D2378" s="864" t="s">
        <v>635</v>
      </c>
      <c r="E2378" s="836" t="s">
        <v>4339</v>
      </c>
      <c r="F2378" s="864" t="s">
        <v>4340</v>
      </c>
      <c r="G2378" s="836" t="s">
        <v>7502</v>
      </c>
      <c r="H2378" s="836" t="s">
        <v>7504</v>
      </c>
      <c r="I2378" s="850">
        <v>16.219999313354492</v>
      </c>
      <c r="J2378" s="850">
        <v>1440</v>
      </c>
      <c r="K2378" s="851">
        <v>23349.599609375</v>
      </c>
    </row>
    <row r="2379" spans="1:11" ht="14.45" customHeight="1" x14ac:dyDescent="0.2">
      <c r="A2379" s="832" t="s">
        <v>604</v>
      </c>
      <c r="B2379" s="833" t="s">
        <v>605</v>
      </c>
      <c r="C2379" s="836" t="s">
        <v>634</v>
      </c>
      <c r="D2379" s="864" t="s">
        <v>635</v>
      </c>
      <c r="E2379" s="836" t="s">
        <v>4339</v>
      </c>
      <c r="F2379" s="864" t="s">
        <v>4340</v>
      </c>
      <c r="G2379" s="836" t="s">
        <v>7505</v>
      </c>
      <c r="H2379" s="836" t="s">
        <v>7506</v>
      </c>
      <c r="I2379" s="850">
        <v>267.66000366210938</v>
      </c>
      <c r="J2379" s="850">
        <v>17</v>
      </c>
      <c r="K2379" s="851">
        <v>4550.27001953125</v>
      </c>
    </row>
    <row r="2380" spans="1:11" ht="14.45" customHeight="1" x14ac:dyDescent="0.2">
      <c r="A2380" s="832" t="s">
        <v>604</v>
      </c>
      <c r="B2380" s="833" t="s">
        <v>605</v>
      </c>
      <c r="C2380" s="836" t="s">
        <v>634</v>
      </c>
      <c r="D2380" s="864" t="s">
        <v>635</v>
      </c>
      <c r="E2380" s="836" t="s">
        <v>4339</v>
      </c>
      <c r="F2380" s="864" t="s">
        <v>4340</v>
      </c>
      <c r="G2380" s="836" t="s">
        <v>4658</v>
      </c>
      <c r="H2380" s="836" t="s">
        <v>4701</v>
      </c>
      <c r="I2380" s="850">
        <v>10.119999885559082</v>
      </c>
      <c r="J2380" s="850">
        <v>12</v>
      </c>
      <c r="K2380" s="851">
        <v>121.44000244140625</v>
      </c>
    </row>
    <row r="2381" spans="1:11" ht="14.45" customHeight="1" x14ac:dyDescent="0.2">
      <c r="A2381" s="832" t="s">
        <v>604</v>
      </c>
      <c r="B2381" s="833" t="s">
        <v>605</v>
      </c>
      <c r="C2381" s="836" t="s">
        <v>634</v>
      </c>
      <c r="D2381" s="864" t="s">
        <v>635</v>
      </c>
      <c r="E2381" s="836" t="s">
        <v>4339</v>
      </c>
      <c r="F2381" s="864" t="s">
        <v>4340</v>
      </c>
      <c r="G2381" s="836" t="s">
        <v>7507</v>
      </c>
      <c r="H2381" s="836" t="s">
        <v>7508</v>
      </c>
      <c r="I2381" s="850">
        <v>2.380000114440918</v>
      </c>
      <c r="J2381" s="850">
        <v>200</v>
      </c>
      <c r="K2381" s="851">
        <v>476</v>
      </c>
    </row>
    <row r="2382" spans="1:11" ht="14.45" customHeight="1" x14ac:dyDescent="0.2">
      <c r="A2382" s="832" t="s">
        <v>604</v>
      </c>
      <c r="B2382" s="833" t="s">
        <v>605</v>
      </c>
      <c r="C2382" s="836" t="s">
        <v>634</v>
      </c>
      <c r="D2382" s="864" t="s">
        <v>635</v>
      </c>
      <c r="E2382" s="836" t="s">
        <v>4339</v>
      </c>
      <c r="F2382" s="864" t="s">
        <v>4340</v>
      </c>
      <c r="G2382" s="836" t="s">
        <v>7507</v>
      </c>
      <c r="H2382" s="836" t="s">
        <v>7509</v>
      </c>
      <c r="I2382" s="850">
        <v>2.3062500655651093</v>
      </c>
      <c r="J2382" s="850">
        <v>4800</v>
      </c>
      <c r="K2382" s="851">
        <v>11473.839965820313</v>
      </c>
    </row>
    <row r="2383" spans="1:11" ht="14.45" customHeight="1" x14ac:dyDescent="0.2">
      <c r="A2383" s="832" t="s">
        <v>604</v>
      </c>
      <c r="B2383" s="833" t="s">
        <v>605</v>
      </c>
      <c r="C2383" s="836" t="s">
        <v>634</v>
      </c>
      <c r="D2383" s="864" t="s">
        <v>635</v>
      </c>
      <c r="E2383" s="836" t="s">
        <v>4339</v>
      </c>
      <c r="F2383" s="864" t="s">
        <v>4340</v>
      </c>
      <c r="G2383" s="836" t="s">
        <v>4414</v>
      </c>
      <c r="H2383" s="836" t="s">
        <v>4415</v>
      </c>
      <c r="I2383" s="850">
        <v>0.67000001668930054</v>
      </c>
      <c r="J2383" s="850">
        <v>50</v>
      </c>
      <c r="K2383" s="851">
        <v>33.5</v>
      </c>
    </row>
    <row r="2384" spans="1:11" ht="14.45" customHeight="1" x14ac:dyDescent="0.2">
      <c r="A2384" s="832" t="s">
        <v>604</v>
      </c>
      <c r="B2384" s="833" t="s">
        <v>605</v>
      </c>
      <c r="C2384" s="836" t="s">
        <v>634</v>
      </c>
      <c r="D2384" s="864" t="s">
        <v>635</v>
      </c>
      <c r="E2384" s="836" t="s">
        <v>4339</v>
      </c>
      <c r="F2384" s="864" t="s">
        <v>4340</v>
      </c>
      <c r="G2384" s="836" t="s">
        <v>4414</v>
      </c>
      <c r="H2384" s="836" t="s">
        <v>4416</v>
      </c>
      <c r="I2384" s="850">
        <v>0.67000001668930054</v>
      </c>
      <c r="J2384" s="850">
        <v>550</v>
      </c>
      <c r="K2384" s="851">
        <v>368.5</v>
      </c>
    </row>
    <row r="2385" spans="1:11" ht="14.45" customHeight="1" x14ac:dyDescent="0.2">
      <c r="A2385" s="832" t="s">
        <v>604</v>
      </c>
      <c r="B2385" s="833" t="s">
        <v>605</v>
      </c>
      <c r="C2385" s="836" t="s">
        <v>634</v>
      </c>
      <c r="D2385" s="864" t="s">
        <v>635</v>
      </c>
      <c r="E2385" s="836" t="s">
        <v>4422</v>
      </c>
      <c r="F2385" s="864" t="s">
        <v>4423</v>
      </c>
      <c r="G2385" s="836" t="s">
        <v>7510</v>
      </c>
      <c r="H2385" s="836" t="s">
        <v>7511</v>
      </c>
      <c r="I2385" s="850">
        <v>539.96002197265625</v>
      </c>
      <c r="J2385" s="850">
        <v>12</v>
      </c>
      <c r="K2385" s="851">
        <v>6479.5498046875</v>
      </c>
    </row>
    <row r="2386" spans="1:11" ht="14.45" customHeight="1" x14ac:dyDescent="0.2">
      <c r="A2386" s="832" t="s">
        <v>604</v>
      </c>
      <c r="B2386" s="833" t="s">
        <v>605</v>
      </c>
      <c r="C2386" s="836" t="s">
        <v>634</v>
      </c>
      <c r="D2386" s="864" t="s">
        <v>635</v>
      </c>
      <c r="E2386" s="836" t="s">
        <v>4422</v>
      </c>
      <c r="F2386" s="864" t="s">
        <v>4423</v>
      </c>
      <c r="G2386" s="836" t="s">
        <v>7512</v>
      </c>
      <c r="H2386" s="836" t="s">
        <v>7513</v>
      </c>
      <c r="I2386" s="850">
        <v>539.96002197265625</v>
      </c>
      <c r="J2386" s="850">
        <v>12</v>
      </c>
      <c r="K2386" s="851">
        <v>6479.5498046875</v>
      </c>
    </row>
    <row r="2387" spans="1:11" ht="14.45" customHeight="1" x14ac:dyDescent="0.2">
      <c r="A2387" s="832" t="s">
        <v>604</v>
      </c>
      <c r="B2387" s="833" t="s">
        <v>605</v>
      </c>
      <c r="C2387" s="836" t="s">
        <v>634</v>
      </c>
      <c r="D2387" s="864" t="s">
        <v>635</v>
      </c>
      <c r="E2387" s="836" t="s">
        <v>4422</v>
      </c>
      <c r="F2387" s="864" t="s">
        <v>4423</v>
      </c>
      <c r="G2387" s="836" t="s">
        <v>7510</v>
      </c>
      <c r="H2387" s="836" t="s">
        <v>7514</v>
      </c>
      <c r="I2387" s="850">
        <v>539.96002197265625</v>
      </c>
      <c r="J2387" s="850">
        <v>1</v>
      </c>
      <c r="K2387" s="851">
        <v>539.96002197265625</v>
      </c>
    </row>
    <row r="2388" spans="1:11" ht="14.45" customHeight="1" x14ac:dyDescent="0.2">
      <c r="A2388" s="832" t="s">
        <v>604</v>
      </c>
      <c r="B2388" s="833" t="s">
        <v>605</v>
      </c>
      <c r="C2388" s="836" t="s">
        <v>634</v>
      </c>
      <c r="D2388" s="864" t="s">
        <v>635</v>
      </c>
      <c r="E2388" s="836" t="s">
        <v>4422</v>
      </c>
      <c r="F2388" s="864" t="s">
        <v>4423</v>
      </c>
      <c r="G2388" s="836" t="s">
        <v>7512</v>
      </c>
      <c r="H2388" s="836" t="s">
        <v>7515</v>
      </c>
      <c r="I2388" s="850">
        <v>539.96002197265625</v>
      </c>
      <c r="J2388" s="850">
        <v>1</v>
      </c>
      <c r="K2388" s="851">
        <v>539.96002197265625</v>
      </c>
    </row>
    <row r="2389" spans="1:11" ht="14.45" customHeight="1" x14ac:dyDescent="0.2">
      <c r="A2389" s="832" t="s">
        <v>604</v>
      </c>
      <c r="B2389" s="833" t="s">
        <v>605</v>
      </c>
      <c r="C2389" s="836" t="s">
        <v>634</v>
      </c>
      <c r="D2389" s="864" t="s">
        <v>635</v>
      </c>
      <c r="E2389" s="836" t="s">
        <v>4422</v>
      </c>
      <c r="F2389" s="864" t="s">
        <v>4423</v>
      </c>
      <c r="G2389" s="836" t="s">
        <v>7516</v>
      </c>
      <c r="H2389" s="836" t="s">
        <v>7517</v>
      </c>
      <c r="I2389" s="850">
        <v>133.10000610351563</v>
      </c>
      <c r="J2389" s="850">
        <v>5</v>
      </c>
      <c r="K2389" s="851">
        <v>665.50003051757813</v>
      </c>
    </row>
    <row r="2390" spans="1:11" ht="14.45" customHeight="1" x14ac:dyDescent="0.2">
      <c r="A2390" s="832" t="s">
        <v>604</v>
      </c>
      <c r="B2390" s="833" t="s">
        <v>605</v>
      </c>
      <c r="C2390" s="836" t="s">
        <v>634</v>
      </c>
      <c r="D2390" s="864" t="s">
        <v>635</v>
      </c>
      <c r="E2390" s="836" t="s">
        <v>4422</v>
      </c>
      <c r="F2390" s="864" t="s">
        <v>4423</v>
      </c>
      <c r="G2390" s="836" t="s">
        <v>7518</v>
      </c>
      <c r="H2390" s="836" t="s">
        <v>7519</v>
      </c>
      <c r="I2390" s="850">
        <v>2.9040000915527342</v>
      </c>
      <c r="J2390" s="850">
        <v>1200</v>
      </c>
      <c r="K2390" s="851">
        <v>3485</v>
      </c>
    </row>
    <row r="2391" spans="1:11" ht="14.45" customHeight="1" x14ac:dyDescent="0.2">
      <c r="A2391" s="832" t="s">
        <v>604</v>
      </c>
      <c r="B2391" s="833" t="s">
        <v>605</v>
      </c>
      <c r="C2391" s="836" t="s">
        <v>634</v>
      </c>
      <c r="D2391" s="864" t="s">
        <v>635</v>
      </c>
      <c r="E2391" s="836" t="s">
        <v>4422</v>
      </c>
      <c r="F2391" s="864" t="s">
        <v>4423</v>
      </c>
      <c r="G2391" s="836" t="s">
        <v>4945</v>
      </c>
      <c r="H2391" s="836" t="s">
        <v>4946</v>
      </c>
      <c r="I2391" s="850">
        <v>2.9033334255218506</v>
      </c>
      <c r="J2391" s="850">
        <v>1400</v>
      </c>
      <c r="K2391" s="851">
        <v>4067</v>
      </c>
    </row>
    <row r="2392" spans="1:11" ht="14.45" customHeight="1" x14ac:dyDescent="0.2">
      <c r="A2392" s="832" t="s">
        <v>604</v>
      </c>
      <c r="B2392" s="833" t="s">
        <v>605</v>
      </c>
      <c r="C2392" s="836" t="s">
        <v>634</v>
      </c>
      <c r="D2392" s="864" t="s">
        <v>635</v>
      </c>
      <c r="E2392" s="836" t="s">
        <v>4422</v>
      </c>
      <c r="F2392" s="864" t="s">
        <v>4423</v>
      </c>
      <c r="G2392" s="836" t="s">
        <v>7520</v>
      </c>
      <c r="H2392" s="836" t="s">
        <v>7521</v>
      </c>
      <c r="I2392" s="850">
        <v>3884.699951171875</v>
      </c>
      <c r="J2392" s="850">
        <v>24</v>
      </c>
      <c r="K2392" s="851">
        <v>93232.796875</v>
      </c>
    </row>
    <row r="2393" spans="1:11" ht="14.45" customHeight="1" x14ac:dyDescent="0.2">
      <c r="A2393" s="832" t="s">
        <v>604</v>
      </c>
      <c r="B2393" s="833" t="s">
        <v>605</v>
      </c>
      <c r="C2393" s="836" t="s">
        <v>634</v>
      </c>
      <c r="D2393" s="864" t="s">
        <v>635</v>
      </c>
      <c r="E2393" s="836" t="s">
        <v>4422</v>
      </c>
      <c r="F2393" s="864" t="s">
        <v>4423</v>
      </c>
      <c r="G2393" s="836" t="s">
        <v>7522</v>
      </c>
      <c r="H2393" s="836" t="s">
        <v>7523</v>
      </c>
      <c r="I2393" s="850">
        <v>2185</v>
      </c>
      <c r="J2393" s="850">
        <v>140</v>
      </c>
      <c r="K2393" s="851">
        <v>305900</v>
      </c>
    </row>
    <row r="2394" spans="1:11" ht="14.45" customHeight="1" x14ac:dyDescent="0.2">
      <c r="A2394" s="832" t="s">
        <v>604</v>
      </c>
      <c r="B2394" s="833" t="s">
        <v>605</v>
      </c>
      <c r="C2394" s="836" t="s">
        <v>634</v>
      </c>
      <c r="D2394" s="864" t="s">
        <v>635</v>
      </c>
      <c r="E2394" s="836" t="s">
        <v>4422</v>
      </c>
      <c r="F2394" s="864" t="s">
        <v>4423</v>
      </c>
      <c r="G2394" s="836" t="s">
        <v>7524</v>
      </c>
      <c r="H2394" s="836" t="s">
        <v>7525</v>
      </c>
      <c r="I2394" s="850">
        <v>1610</v>
      </c>
      <c r="J2394" s="850">
        <v>4</v>
      </c>
      <c r="K2394" s="851">
        <v>6440</v>
      </c>
    </row>
    <row r="2395" spans="1:11" ht="14.45" customHeight="1" x14ac:dyDescent="0.2">
      <c r="A2395" s="832" t="s">
        <v>604</v>
      </c>
      <c r="B2395" s="833" t="s">
        <v>605</v>
      </c>
      <c r="C2395" s="836" t="s">
        <v>634</v>
      </c>
      <c r="D2395" s="864" t="s">
        <v>635</v>
      </c>
      <c r="E2395" s="836" t="s">
        <v>4422</v>
      </c>
      <c r="F2395" s="864" t="s">
        <v>4423</v>
      </c>
      <c r="G2395" s="836" t="s">
        <v>7526</v>
      </c>
      <c r="H2395" s="836" t="s">
        <v>7527</v>
      </c>
      <c r="I2395" s="850">
        <v>1719.25</v>
      </c>
      <c r="J2395" s="850">
        <v>40</v>
      </c>
      <c r="K2395" s="851">
        <v>68770</v>
      </c>
    </row>
    <row r="2396" spans="1:11" ht="14.45" customHeight="1" x14ac:dyDescent="0.2">
      <c r="A2396" s="832" t="s">
        <v>604</v>
      </c>
      <c r="B2396" s="833" t="s">
        <v>605</v>
      </c>
      <c r="C2396" s="836" t="s">
        <v>634</v>
      </c>
      <c r="D2396" s="864" t="s">
        <v>635</v>
      </c>
      <c r="E2396" s="836" t="s">
        <v>4422</v>
      </c>
      <c r="F2396" s="864" t="s">
        <v>4423</v>
      </c>
      <c r="G2396" s="836" t="s">
        <v>7528</v>
      </c>
      <c r="H2396" s="836" t="s">
        <v>7529</v>
      </c>
      <c r="I2396" s="850">
        <v>1588</v>
      </c>
      <c r="J2396" s="850">
        <v>40</v>
      </c>
      <c r="K2396" s="851">
        <v>63520.029296875</v>
      </c>
    </row>
    <row r="2397" spans="1:11" ht="14.45" customHeight="1" x14ac:dyDescent="0.2">
      <c r="A2397" s="832" t="s">
        <v>604</v>
      </c>
      <c r="B2397" s="833" t="s">
        <v>605</v>
      </c>
      <c r="C2397" s="836" t="s">
        <v>634</v>
      </c>
      <c r="D2397" s="864" t="s">
        <v>635</v>
      </c>
      <c r="E2397" s="836" t="s">
        <v>4422</v>
      </c>
      <c r="F2397" s="864" t="s">
        <v>4423</v>
      </c>
      <c r="G2397" s="836" t="s">
        <v>7530</v>
      </c>
      <c r="H2397" s="836" t="s">
        <v>7531</v>
      </c>
      <c r="I2397" s="850">
        <v>1786.7149658203125</v>
      </c>
      <c r="J2397" s="850">
        <v>60</v>
      </c>
      <c r="K2397" s="851">
        <v>107202.87890625</v>
      </c>
    </row>
    <row r="2398" spans="1:11" ht="14.45" customHeight="1" x14ac:dyDescent="0.2">
      <c r="A2398" s="832" t="s">
        <v>604</v>
      </c>
      <c r="B2398" s="833" t="s">
        <v>605</v>
      </c>
      <c r="C2398" s="836" t="s">
        <v>634</v>
      </c>
      <c r="D2398" s="864" t="s">
        <v>635</v>
      </c>
      <c r="E2398" s="836" t="s">
        <v>4422</v>
      </c>
      <c r="F2398" s="864" t="s">
        <v>4423</v>
      </c>
      <c r="G2398" s="836" t="s">
        <v>7532</v>
      </c>
      <c r="H2398" s="836" t="s">
        <v>7533</v>
      </c>
      <c r="I2398" s="850">
        <v>3638.419921875</v>
      </c>
      <c r="J2398" s="850">
        <v>8</v>
      </c>
      <c r="K2398" s="851">
        <v>29107.330078125</v>
      </c>
    </row>
    <row r="2399" spans="1:11" ht="14.45" customHeight="1" x14ac:dyDescent="0.2">
      <c r="A2399" s="832" t="s">
        <v>604</v>
      </c>
      <c r="B2399" s="833" t="s">
        <v>605</v>
      </c>
      <c r="C2399" s="836" t="s">
        <v>634</v>
      </c>
      <c r="D2399" s="864" t="s">
        <v>635</v>
      </c>
      <c r="E2399" s="836" t="s">
        <v>4422</v>
      </c>
      <c r="F2399" s="864" t="s">
        <v>4423</v>
      </c>
      <c r="G2399" s="836" t="s">
        <v>7520</v>
      </c>
      <c r="H2399" s="836" t="s">
        <v>7534</v>
      </c>
      <c r="I2399" s="850">
        <v>3884.699951171875</v>
      </c>
      <c r="J2399" s="850">
        <v>16</v>
      </c>
      <c r="K2399" s="851">
        <v>62155.19921875</v>
      </c>
    </row>
    <row r="2400" spans="1:11" ht="14.45" customHeight="1" x14ac:dyDescent="0.2">
      <c r="A2400" s="832" t="s">
        <v>604</v>
      </c>
      <c r="B2400" s="833" t="s">
        <v>605</v>
      </c>
      <c r="C2400" s="836" t="s">
        <v>634</v>
      </c>
      <c r="D2400" s="864" t="s">
        <v>635</v>
      </c>
      <c r="E2400" s="836" t="s">
        <v>4422</v>
      </c>
      <c r="F2400" s="864" t="s">
        <v>4423</v>
      </c>
      <c r="G2400" s="836" t="s">
        <v>7522</v>
      </c>
      <c r="H2400" s="836" t="s">
        <v>7535</v>
      </c>
      <c r="I2400" s="850">
        <v>2185</v>
      </c>
      <c r="J2400" s="850">
        <v>170</v>
      </c>
      <c r="K2400" s="851">
        <v>371450</v>
      </c>
    </row>
    <row r="2401" spans="1:11" ht="14.45" customHeight="1" x14ac:dyDescent="0.2">
      <c r="A2401" s="832" t="s">
        <v>604</v>
      </c>
      <c r="B2401" s="833" t="s">
        <v>605</v>
      </c>
      <c r="C2401" s="836" t="s">
        <v>634</v>
      </c>
      <c r="D2401" s="864" t="s">
        <v>635</v>
      </c>
      <c r="E2401" s="836" t="s">
        <v>4422</v>
      </c>
      <c r="F2401" s="864" t="s">
        <v>4423</v>
      </c>
      <c r="G2401" s="836" t="s">
        <v>7526</v>
      </c>
      <c r="H2401" s="836" t="s">
        <v>7536</v>
      </c>
      <c r="I2401" s="850">
        <v>1719.25</v>
      </c>
      <c r="J2401" s="850">
        <v>40</v>
      </c>
      <c r="K2401" s="851">
        <v>68770</v>
      </c>
    </row>
    <row r="2402" spans="1:11" ht="14.45" customHeight="1" x14ac:dyDescent="0.2">
      <c r="A2402" s="832" t="s">
        <v>604</v>
      </c>
      <c r="B2402" s="833" t="s">
        <v>605</v>
      </c>
      <c r="C2402" s="836" t="s">
        <v>634</v>
      </c>
      <c r="D2402" s="864" t="s">
        <v>635</v>
      </c>
      <c r="E2402" s="836" t="s">
        <v>4422</v>
      </c>
      <c r="F2402" s="864" t="s">
        <v>4423</v>
      </c>
      <c r="G2402" s="836" t="s">
        <v>7528</v>
      </c>
      <c r="H2402" s="836" t="s">
        <v>7537</v>
      </c>
      <c r="I2402" s="850">
        <v>1588</v>
      </c>
      <c r="J2402" s="850">
        <v>50</v>
      </c>
      <c r="K2402" s="851">
        <v>79400.0390625</v>
      </c>
    </row>
    <row r="2403" spans="1:11" ht="14.45" customHeight="1" x14ac:dyDescent="0.2">
      <c r="A2403" s="832" t="s">
        <v>604</v>
      </c>
      <c r="B2403" s="833" t="s">
        <v>605</v>
      </c>
      <c r="C2403" s="836" t="s">
        <v>634</v>
      </c>
      <c r="D2403" s="864" t="s">
        <v>635</v>
      </c>
      <c r="E2403" s="836" t="s">
        <v>4422</v>
      </c>
      <c r="F2403" s="864" t="s">
        <v>4423</v>
      </c>
      <c r="G2403" s="836" t="s">
        <v>7538</v>
      </c>
      <c r="H2403" s="836" t="s">
        <v>7539</v>
      </c>
      <c r="I2403" s="850">
        <v>914.25</v>
      </c>
      <c r="J2403" s="850">
        <v>20</v>
      </c>
      <c r="K2403" s="851">
        <v>18285</v>
      </c>
    </row>
    <row r="2404" spans="1:11" ht="14.45" customHeight="1" x14ac:dyDescent="0.2">
      <c r="A2404" s="832" t="s">
        <v>604</v>
      </c>
      <c r="B2404" s="833" t="s">
        <v>605</v>
      </c>
      <c r="C2404" s="836" t="s">
        <v>634</v>
      </c>
      <c r="D2404" s="864" t="s">
        <v>635</v>
      </c>
      <c r="E2404" s="836" t="s">
        <v>4422</v>
      </c>
      <c r="F2404" s="864" t="s">
        <v>4423</v>
      </c>
      <c r="G2404" s="836" t="s">
        <v>7530</v>
      </c>
      <c r="H2404" s="836" t="s">
        <v>7540</v>
      </c>
      <c r="I2404" s="850">
        <v>1786.7132975260417</v>
      </c>
      <c r="J2404" s="850">
        <v>60</v>
      </c>
      <c r="K2404" s="851">
        <v>107202.87890625</v>
      </c>
    </row>
    <row r="2405" spans="1:11" ht="14.45" customHeight="1" x14ac:dyDescent="0.2">
      <c r="A2405" s="832" t="s">
        <v>604</v>
      </c>
      <c r="B2405" s="833" t="s">
        <v>605</v>
      </c>
      <c r="C2405" s="836" t="s">
        <v>634</v>
      </c>
      <c r="D2405" s="864" t="s">
        <v>635</v>
      </c>
      <c r="E2405" s="836" t="s">
        <v>4422</v>
      </c>
      <c r="F2405" s="864" t="s">
        <v>4423</v>
      </c>
      <c r="G2405" s="836" t="s">
        <v>7532</v>
      </c>
      <c r="H2405" s="836" t="s">
        <v>7541</v>
      </c>
      <c r="I2405" s="850">
        <v>3638.419921875</v>
      </c>
      <c r="J2405" s="850">
        <v>16</v>
      </c>
      <c r="K2405" s="851">
        <v>58214.66015625</v>
      </c>
    </row>
    <row r="2406" spans="1:11" ht="14.45" customHeight="1" x14ac:dyDescent="0.2">
      <c r="A2406" s="832" t="s">
        <v>604</v>
      </c>
      <c r="B2406" s="833" t="s">
        <v>605</v>
      </c>
      <c r="C2406" s="836" t="s">
        <v>634</v>
      </c>
      <c r="D2406" s="864" t="s">
        <v>635</v>
      </c>
      <c r="E2406" s="836" t="s">
        <v>4422</v>
      </c>
      <c r="F2406" s="864" t="s">
        <v>4423</v>
      </c>
      <c r="G2406" s="836" t="s">
        <v>7542</v>
      </c>
      <c r="H2406" s="836" t="s">
        <v>7543</v>
      </c>
      <c r="I2406" s="850">
        <v>575</v>
      </c>
      <c r="J2406" s="850">
        <v>2</v>
      </c>
      <c r="K2406" s="851">
        <v>1150</v>
      </c>
    </row>
    <row r="2407" spans="1:11" ht="14.45" customHeight="1" x14ac:dyDescent="0.2">
      <c r="A2407" s="832" t="s">
        <v>604</v>
      </c>
      <c r="B2407" s="833" t="s">
        <v>605</v>
      </c>
      <c r="C2407" s="836" t="s">
        <v>634</v>
      </c>
      <c r="D2407" s="864" t="s">
        <v>635</v>
      </c>
      <c r="E2407" s="836" t="s">
        <v>4422</v>
      </c>
      <c r="F2407" s="864" t="s">
        <v>4423</v>
      </c>
      <c r="G2407" s="836" t="s">
        <v>7544</v>
      </c>
      <c r="H2407" s="836" t="s">
        <v>7545</v>
      </c>
      <c r="I2407" s="850">
        <v>805</v>
      </c>
      <c r="J2407" s="850">
        <v>2</v>
      </c>
      <c r="K2407" s="851">
        <v>1610</v>
      </c>
    </row>
    <row r="2408" spans="1:11" ht="14.45" customHeight="1" x14ac:dyDescent="0.2">
      <c r="A2408" s="832" t="s">
        <v>604</v>
      </c>
      <c r="B2408" s="833" t="s">
        <v>605</v>
      </c>
      <c r="C2408" s="836" t="s">
        <v>634</v>
      </c>
      <c r="D2408" s="864" t="s">
        <v>635</v>
      </c>
      <c r="E2408" s="836" t="s">
        <v>4422</v>
      </c>
      <c r="F2408" s="864" t="s">
        <v>4423</v>
      </c>
      <c r="G2408" s="836" t="s">
        <v>7516</v>
      </c>
      <c r="H2408" s="836" t="s">
        <v>7546</v>
      </c>
      <c r="I2408" s="850">
        <v>133.10000610351563</v>
      </c>
      <c r="J2408" s="850">
        <v>1</v>
      </c>
      <c r="K2408" s="851">
        <v>133.10000610351563</v>
      </c>
    </row>
    <row r="2409" spans="1:11" ht="14.45" customHeight="1" x14ac:dyDescent="0.2">
      <c r="A2409" s="832" t="s">
        <v>604</v>
      </c>
      <c r="B2409" s="833" t="s">
        <v>605</v>
      </c>
      <c r="C2409" s="836" t="s">
        <v>634</v>
      </c>
      <c r="D2409" s="864" t="s">
        <v>635</v>
      </c>
      <c r="E2409" s="836" t="s">
        <v>4422</v>
      </c>
      <c r="F2409" s="864" t="s">
        <v>4423</v>
      </c>
      <c r="G2409" s="836" t="s">
        <v>7547</v>
      </c>
      <c r="H2409" s="836" t="s">
        <v>7548</v>
      </c>
      <c r="I2409" s="850">
        <v>2.9033334255218506</v>
      </c>
      <c r="J2409" s="850">
        <v>400</v>
      </c>
      <c r="K2409" s="851">
        <v>1161</v>
      </c>
    </row>
    <row r="2410" spans="1:11" ht="14.45" customHeight="1" x14ac:dyDescent="0.2">
      <c r="A2410" s="832" t="s">
        <v>604</v>
      </c>
      <c r="B2410" s="833" t="s">
        <v>605</v>
      </c>
      <c r="C2410" s="836" t="s">
        <v>634</v>
      </c>
      <c r="D2410" s="864" t="s">
        <v>635</v>
      </c>
      <c r="E2410" s="836" t="s">
        <v>4422</v>
      </c>
      <c r="F2410" s="864" t="s">
        <v>4423</v>
      </c>
      <c r="G2410" s="836" t="s">
        <v>7518</v>
      </c>
      <c r="H2410" s="836" t="s">
        <v>7549</v>
      </c>
      <c r="I2410" s="850">
        <v>2.901428665433611</v>
      </c>
      <c r="J2410" s="850">
        <v>1500</v>
      </c>
      <c r="K2410" s="851">
        <v>4353</v>
      </c>
    </row>
    <row r="2411" spans="1:11" ht="14.45" customHeight="1" x14ac:dyDescent="0.2">
      <c r="A2411" s="832" t="s">
        <v>604</v>
      </c>
      <c r="B2411" s="833" t="s">
        <v>605</v>
      </c>
      <c r="C2411" s="836" t="s">
        <v>634</v>
      </c>
      <c r="D2411" s="864" t="s">
        <v>635</v>
      </c>
      <c r="E2411" s="836" t="s">
        <v>4422</v>
      </c>
      <c r="F2411" s="864" t="s">
        <v>4423</v>
      </c>
      <c r="G2411" s="836" t="s">
        <v>4945</v>
      </c>
      <c r="H2411" s="836" t="s">
        <v>4951</v>
      </c>
      <c r="I2411" s="850">
        <v>2.9028572354997908</v>
      </c>
      <c r="J2411" s="850">
        <v>1500</v>
      </c>
      <c r="K2411" s="851">
        <v>4355</v>
      </c>
    </row>
    <row r="2412" spans="1:11" ht="14.45" customHeight="1" x14ac:dyDescent="0.2">
      <c r="A2412" s="832" t="s">
        <v>604</v>
      </c>
      <c r="B2412" s="833" t="s">
        <v>605</v>
      </c>
      <c r="C2412" s="836" t="s">
        <v>634</v>
      </c>
      <c r="D2412" s="864" t="s">
        <v>635</v>
      </c>
      <c r="E2412" s="836" t="s">
        <v>4422</v>
      </c>
      <c r="F2412" s="864" t="s">
        <v>4423</v>
      </c>
      <c r="G2412" s="836" t="s">
        <v>7550</v>
      </c>
      <c r="H2412" s="836" t="s">
        <v>7551</v>
      </c>
      <c r="I2412" s="850">
        <v>1936</v>
      </c>
      <c r="J2412" s="850">
        <v>1</v>
      </c>
      <c r="K2412" s="851">
        <v>1936</v>
      </c>
    </row>
    <row r="2413" spans="1:11" ht="14.45" customHeight="1" x14ac:dyDescent="0.2">
      <c r="A2413" s="832" t="s">
        <v>604</v>
      </c>
      <c r="B2413" s="833" t="s">
        <v>605</v>
      </c>
      <c r="C2413" s="836" t="s">
        <v>634</v>
      </c>
      <c r="D2413" s="864" t="s">
        <v>635</v>
      </c>
      <c r="E2413" s="836" t="s">
        <v>4422</v>
      </c>
      <c r="F2413" s="864" t="s">
        <v>4423</v>
      </c>
      <c r="G2413" s="836" t="s">
        <v>7550</v>
      </c>
      <c r="H2413" s="836" t="s">
        <v>7552</v>
      </c>
      <c r="I2413" s="850">
        <v>1936</v>
      </c>
      <c r="J2413" s="850">
        <v>1</v>
      </c>
      <c r="K2413" s="851">
        <v>1936</v>
      </c>
    </row>
    <row r="2414" spans="1:11" ht="14.45" customHeight="1" x14ac:dyDescent="0.2">
      <c r="A2414" s="832" t="s">
        <v>604</v>
      </c>
      <c r="B2414" s="833" t="s">
        <v>605</v>
      </c>
      <c r="C2414" s="836" t="s">
        <v>634</v>
      </c>
      <c r="D2414" s="864" t="s">
        <v>635</v>
      </c>
      <c r="E2414" s="836" t="s">
        <v>4422</v>
      </c>
      <c r="F2414" s="864" t="s">
        <v>4423</v>
      </c>
      <c r="G2414" s="836" t="s">
        <v>7553</v>
      </c>
      <c r="H2414" s="836" t="s">
        <v>7554</v>
      </c>
      <c r="I2414" s="850">
        <v>1210</v>
      </c>
      <c r="J2414" s="850">
        <v>40</v>
      </c>
      <c r="K2414" s="851">
        <v>48400</v>
      </c>
    </row>
    <row r="2415" spans="1:11" ht="14.45" customHeight="1" x14ac:dyDescent="0.2">
      <c r="A2415" s="832" t="s">
        <v>604</v>
      </c>
      <c r="B2415" s="833" t="s">
        <v>605</v>
      </c>
      <c r="C2415" s="836" t="s">
        <v>634</v>
      </c>
      <c r="D2415" s="864" t="s">
        <v>635</v>
      </c>
      <c r="E2415" s="836" t="s">
        <v>4422</v>
      </c>
      <c r="F2415" s="864" t="s">
        <v>4423</v>
      </c>
      <c r="G2415" s="836" t="s">
        <v>7555</v>
      </c>
      <c r="H2415" s="836" t="s">
        <v>7556</v>
      </c>
      <c r="I2415" s="850">
        <v>265.45999145507813</v>
      </c>
      <c r="J2415" s="850">
        <v>12</v>
      </c>
      <c r="K2415" s="851">
        <v>3185.5</v>
      </c>
    </row>
    <row r="2416" spans="1:11" ht="14.45" customHeight="1" x14ac:dyDescent="0.2">
      <c r="A2416" s="832" t="s">
        <v>604</v>
      </c>
      <c r="B2416" s="833" t="s">
        <v>605</v>
      </c>
      <c r="C2416" s="836" t="s">
        <v>634</v>
      </c>
      <c r="D2416" s="864" t="s">
        <v>635</v>
      </c>
      <c r="E2416" s="836" t="s">
        <v>4422</v>
      </c>
      <c r="F2416" s="864" t="s">
        <v>4423</v>
      </c>
      <c r="G2416" s="836" t="s">
        <v>7553</v>
      </c>
      <c r="H2416" s="836" t="s">
        <v>7557</v>
      </c>
      <c r="I2416" s="850">
        <v>1210</v>
      </c>
      <c r="J2416" s="850">
        <v>70</v>
      </c>
      <c r="K2416" s="851">
        <v>84700</v>
      </c>
    </row>
    <row r="2417" spans="1:11" ht="14.45" customHeight="1" x14ac:dyDescent="0.2">
      <c r="A2417" s="832" t="s">
        <v>604</v>
      </c>
      <c r="B2417" s="833" t="s">
        <v>605</v>
      </c>
      <c r="C2417" s="836" t="s">
        <v>634</v>
      </c>
      <c r="D2417" s="864" t="s">
        <v>635</v>
      </c>
      <c r="E2417" s="836" t="s">
        <v>4422</v>
      </c>
      <c r="F2417" s="864" t="s">
        <v>4423</v>
      </c>
      <c r="G2417" s="836" t="s">
        <v>7558</v>
      </c>
      <c r="H2417" s="836" t="s">
        <v>7559</v>
      </c>
      <c r="I2417" s="850">
        <v>8.4700002670288086</v>
      </c>
      <c r="J2417" s="850">
        <v>100</v>
      </c>
      <c r="K2417" s="851">
        <v>847</v>
      </c>
    </row>
    <row r="2418" spans="1:11" ht="14.45" customHeight="1" x14ac:dyDescent="0.2">
      <c r="A2418" s="832" t="s">
        <v>604</v>
      </c>
      <c r="B2418" s="833" t="s">
        <v>605</v>
      </c>
      <c r="C2418" s="836" t="s">
        <v>634</v>
      </c>
      <c r="D2418" s="864" t="s">
        <v>635</v>
      </c>
      <c r="E2418" s="836" t="s">
        <v>4422</v>
      </c>
      <c r="F2418" s="864" t="s">
        <v>4423</v>
      </c>
      <c r="G2418" s="836" t="s">
        <v>7560</v>
      </c>
      <c r="H2418" s="836" t="s">
        <v>7561</v>
      </c>
      <c r="I2418" s="850">
        <v>8.4700002670288086</v>
      </c>
      <c r="J2418" s="850">
        <v>200</v>
      </c>
      <c r="K2418" s="851">
        <v>1694</v>
      </c>
    </row>
    <row r="2419" spans="1:11" ht="14.45" customHeight="1" x14ac:dyDescent="0.2">
      <c r="A2419" s="832" t="s">
        <v>604</v>
      </c>
      <c r="B2419" s="833" t="s">
        <v>605</v>
      </c>
      <c r="C2419" s="836" t="s">
        <v>634</v>
      </c>
      <c r="D2419" s="864" t="s">
        <v>635</v>
      </c>
      <c r="E2419" s="836" t="s">
        <v>4422</v>
      </c>
      <c r="F2419" s="864" t="s">
        <v>4423</v>
      </c>
      <c r="G2419" s="836" t="s">
        <v>7562</v>
      </c>
      <c r="H2419" s="836" t="s">
        <v>7563</v>
      </c>
      <c r="I2419" s="850">
        <v>1196.68994140625</v>
      </c>
      <c r="J2419" s="850">
        <v>1</v>
      </c>
      <c r="K2419" s="851">
        <v>1196.68994140625</v>
      </c>
    </row>
    <row r="2420" spans="1:11" ht="14.45" customHeight="1" x14ac:dyDescent="0.2">
      <c r="A2420" s="832" t="s">
        <v>604</v>
      </c>
      <c r="B2420" s="833" t="s">
        <v>605</v>
      </c>
      <c r="C2420" s="836" t="s">
        <v>634</v>
      </c>
      <c r="D2420" s="864" t="s">
        <v>635</v>
      </c>
      <c r="E2420" s="836" t="s">
        <v>4422</v>
      </c>
      <c r="F2420" s="864" t="s">
        <v>4423</v>
      </c>
      <c r="G2420" s="836" t="s">
        <v>7564</v>
      </c>
      <c r="H2420" s="836" t="s">
        <v>7565</v>
      </c>
      <c r="I2420" s="850">
        <v>7744</v>
      </c>
      <c r="J2420" s="850">
        <v>1</v>
      </c>
      <c r="K2420" s="851">
        <v>7744</v>
      </c>
    </row>
    <row r="2421" spans="1:11" ht="14.45" customHeight="1" x14ac:dyDescent="0.2">
      <c r="A2421" s="832" t="s">
        <v>604</v>
      </c>
      <c r="B2421" s="833" t="s">
        <v>605</v>
      </c>
      <c r="C2421" s="836" t="s">
        <v>634</v>
      </c>
      <c r="D2421" s="864" t="s">
        <v>635</v>
      </c>
      <c r="E2421" s="836" t="s">
        <v>4422</v>
      </c>
      <c r="F2421" s="864" t="s">
        <v>4423</v>
      </c>
      <c r="G2421" s="836" t="s">
        <v>7566</v>
      </c>
      <c r="H2421" s="836" t="s">
        <v>7567</v>
      </c>
      <c r="I2421" s="850">
        <v>5566</v>
      </c>
      <c r="J2421" s="850">
        <v>2</v>
      </c>
      <c r="K2421" s="851">
        <v>11132</v>
      </c>
    </row>
    <row r="2422" spans="1:11" ht="14.45" customHeight="1" x14ac:dyDescent="0.2">
      <c r="A2422" s="832" t="s">
        <v>604</v>
      </c>
      <c r="B2422" s="833" t="s">
        <v>605</v>
      </c>
      <c r="C2422" s="836" t="s">
        <v>634</v>
      </c>
      <c r="D2422" s="864" t="s">
        <v>635</v>
      </c>
      <c r="E2422" s="836" t="s">
        <v>4422</v>
      </c>
      <c r="F2422" s="864" t="s">
        <v>4423</v>
      </c>
      <c r="G2422" s="836" t="s">
        <v>7568</v>
      </c>
      <c r="H2422" s="836" t="s">
        <v>7569</v>
      </c>
      <c r="I2422" s="850">
        <v>17.299999237060547</v>
      </c>
      <c r="J2422" s="850">
        <v>900</v>
      </c>
      <c r="K2422" s="851">
        <v>15572.700439453125</v>
      </c>
    </row>
    <row r="2423" spans="1:11" ht="14.45" customHeight="1" x14ac:dyDescent="0.2">
      <c r="A2423" s="832" t="s">
        <v>604</v>
      </c>
      <c r="B2423" s="833" t="s">
        <v>605</v>
      </c>
      <c r="C2423" s="836" t="s">
        <v>634</v>
      </c>
      <c r="D2423" s="864" t="s">
        <v>635</v>
      </c>
      <c r="E2423" s="836" t="s">
        <v>4422</v>
      </c>
      <c r="F2423" s="864" t="s">
        <v>4423</v>
      </c>
      <c r="G2423" s="836" t="s">
        <v>7568</v>
      </c>
      <c r="H2423" s="836" t="s">
        <v>7570</v>
      </c>
      <c r="I2423" s="850">
        <v>17.299999237060547</v>
      </c>
      <c r="J2423" s="850">
        <v>1000</v>
      </c>
      <c r="K2423" s="851">
        <v>17303.00048828125</v>
      </c>
    </row>
    <row r="2424" spans="1:11" ht="14.45" customHeight="1" x14ac:dyDescent="0.2">
      <c r="A2424" s="832" t="s">
        <v>604</v>
      </c>
      <c r="B2424" s="833" t="s">
        <v>605</v>
      </c>
      <c r="C2424" s="836" t="s">
        <v>634</v>
      </c>
      <c r="D2424" s="864" t="s">
        <v>635</v>
      </c>
      <c r="E2424" s="836" t="s">
        <v>4422</v>
      </c>
      <c r="F2424" s="864" t="s">
        <v>4423</v>
      </c>
      <c r="G2424" s="836" t="s">
        <v>7571</v>
      </c>
      <c r="H2424" s="836" t="s">
        <v>7572</v>
      </c>
      <c r="I2424" s="850">
        <v>57.479999542236328</v>
      </c>
      <c r="J2424" s="850">
        <v>50</v>
      </c>
      <c r="K2424" s="851">
        <v>2873.75</v>
      </c>
    </row>
    <row r="2425" spans="1:11" ht="14.45" customHeight="1" x14ac:dyDescent="0.2">
      <c r="A2425" s="832" t="s">
        <v>604</v>
      </c>
      <c r="B2425" s="833" t="s">
        <v>605</v>
      </c>
      <c r="C2425" s="836" t="s">
        <v>634</v>
      </c>
      <c r="D2425" s="864" t="s">
        <v>635</v>
      </c>
      <c r="E2425" s="836" t="s">
        <v>4422</v>
      </c>
      <c r="F2425" s="864" t="s">
        <v>4423</v>
      </c>
      <c r="G2425" s="836" t="s">
        <v>7573</v>
      </c>
      <c r="H2425" s="836" t="s">
        <v>7574</v>
      </c>
      <c r="I2425" s="850">
        <v>1217.1400146484375</v>
      </c>
      <c r="J2425" s="850">
        <v>2</v>
      </c>
      <c r="K2425" s="851">
        <v>2434.280029296875</v>
      </c>
    </row>
    <row r="2426" spans="1:11" ht="14.45" customHeight="1" x14ac:dyDescent="0.2">
      <c r="A2426" s="832" t="s">
        <v>604</v>
      </c>
      <c r="B2426" s="833" t="s">
        <v>605</v>
      </c>
      <c r="C2426" s="836" t="s">
        <v>634</v>
      </c>
      <c r="D2426" s="864" t="s">
        <v>635</v>
      </c>
      <c r="E2426" s="836" t="s">
        <v>4422</v>
      </c>
      <c r="F2426" s="864" t="s">
        <v>4423</v>
      </c>
      <c r="G2426" s="836" t="s">
        <v>7575</v>
      </c>
      <c r="H2426" s="836" t="s">
        <v>7576</v>
      </c>
      <c r="I2426" s="850">
        <v>4840</v>
      </c>
      <c r="J2426" s="850">
        <v>179</v>
      </c>
      <c r="K2426" s="851">
        <v>866360</v>
      </c>
    </row>
    <row r="2427" spans="1:11" ht="14.45" customHeight="1" x14ac:dyDescent="0.2">
      <c r="A2427" s="832" t="s">
        <v>604</v>
      </c>
      <c r="B2427" s="833" t="s">
        <v>605</v>
      </c>
      <c r="C2427" s="836" t="s">
        <v>634</v>
      </c>
      <c r="D2427" s="864" t="s">
        <v>635</v>
      </c>
      <c r="E2427" s="836" t="s">
        <v>4422</v>
      </c>
      <c r="F2427" s="864" t="s">
        <v>4423</v>
      </c>
      <c r="G2427" s="836" t="s">
        <v>7577</v>
      </c>
      <c r="H2427" s="836" t="s">
        <v>7578</v>
      </c>
      <c r="I2427" s="850">
        <v>6171</v>
      </c>
      <c r="J2427" s="850">
        <v>1</v>
      </c>
      <c r="K2427" s="851">
        <v>6171</v>
      </c>
    </row>
    <row r="2428" spans="1:11" ht="14.45" customHeight="1" x14ac:dyDescent="0.2">
      <c r="A2428" s="832" t="s">
        <v>604</v>
      </c>
      <c r="B2428" s="833" t="s">
        <v>605</v>
      </c>
      <c r="C2428" s="836" t="s">
        <v>634</v>
      </c>
      <c r="D2428" s="864" t="s">
        <v>635</v>
      </c>
      <c r="E2428" s="836" t="s">
        <v>4422</v>
      </c>
      <c r="F2428" s="864" t="s">
        <v>4423</v>
      </c>
      <c r="G2428" s="836" t="s">
        <v>7579</v>
      </c>
      <c r="H2428" s="836" t="s">
        <v>7580</v>
      </c>
      <c r="I2428" s="850">
        <v>3605.800048828125</v>
      </c>
      <c r="J2428" s="850">
        <v>6</v>
      </c>
      <c r="K2428" s="851">
        <v>21634.80078125</v>
      </c>
    </row>
    <row r="2429" spans="1:11" ht="14.45" customHeight="1" x14ac:dyDescent="0.2">
      <c r="A2429" s="832" t="s">
        <v>604</v>
      </c>
      <c r="B2429" s="833" t="s">
        <v>605</v>
      </c>
      <c r="C2429" s="836" t="s">
        <v>634</v>
      </c>
      <c r="D2429" s="864" t="s">
        <v>635</v>
      </c>
      <c r="E2429" s="836" t="s">
        <v>4422</v>
      </c>
      <c r="F2429" s="864" t="s">
        <v>4423</v>
      </c>
      <c r="G2429" s="836" t="s">
        <v>7581</v>
      </c>
      <c r="H2429" s="836" t="s">
        <v>7582</v>
      </c>
      <c r="I2429" s="850">
        <v>3605.800048828125</v>
      </c>
      <c r="J2429" s="850">
        <v>6</v>
      </c>
      <c r="K2429" s="851">
        <v>21634.80078125</v>
      </c>
    </row>
    <row r="2430" spans="1:11" ht="14.45" customHeight="1" x14ac:dyDescent="0.2">
      <c r="A2430" s="832" t="s">
        <v>604</v>
      </c>
      <c r="B2430" s="833" t="s">
        <v>605</v>
      </c>
      <c r="C2430" s="836" t="s">
        <v>634</v>
      </c>
      <c r="D2430" s="864" t="s">
        <v>635</v>
      </c>
      <c r="E2430" s="836" t="s">
        <v>4422</v>
      </c>
      <c r="F2430" s="864" t="s">
        <v>4423</v>
      </c>
      <c r="G2430" s="836" t="s">
        <v>7583</v>
      </c>
      <c r="H2430" s="836" t="s">
        <v>7584</v>
      </c>
      <c r="I2430" s="850">
        <v>3605.800048828125</v>
      </c>
      <c r="J2430" s="850">
        <v>3</v>
      </c>
      <c r="K2430" s="851">
        <v>10817.400390625</v>
      </c>
    </row>
    <row r="2431" spans="1:11" ht="14.45" customHeight="1" x14ac:dyDescent="0.2">
      <c r="A2431" s="832" t="s">
        <v>604</v>
      </c>
      <c r="B2431" s="833" t="s">
        <v>605</v>
      </c>
      <c r="C2431" s="836" t="s">
        <v>634</v>
      </c>
      <c r="D2431" s="864" t="s">
        <v>635</v>
      </c>
      <c r="E2431" s="836" t="s">
        <v>4422</v>
      </c>
      <c r="F2431" s="864" t="s">
        <v>4423</v>
      </c>
      <c r="G2431" s="836" t="s">
        <v>7585</v>
      </c>
      <c r="H2431" s="836" t="s">
        <v>7586</v>
      </c>
      <c r="I2431" s="850">
        <v>4991.25</v>
      </c>
      <c r="J2431" s="850">
        <v>1</v>
      </c>
      <c r="K2431" s="851">
        <v>4991.25</v>
      </c>
    </row>
    <row r="2432" spans="1:11" ht="14.45" customHeight="1" x14ac:dyDescent="0.2">
      <c r="A2432" s="832" t="s">
        <v>604</v>
      </c>
      <c r="B2432" s="833" t="s">
        <v>605</v>
      </c>
      <c r="C2432" s="836" t="s">
        <v>634</v>
      </c>
      <c r="D2432" s="864" t="s">
        <v>635</v>
      </c>
      <c r="E2432" s="836" t="s">
        <v>4422</v>
      </c>
      <c r="F2432" s="864" t="s">
        <v>4423</v>
      </c>
      <c r="G2432" s="836" t="s">
        <v>7587</v>
      </c>
      <c r="H2432" s="836" t="s">
        <v>7588</v>
      </c>
      <c r="I2432" s="850">
        <v>6582.39990234375</v>
      </c>
      <c r="J2432" s="850">
        <v>2</v>
      </c>
      <c r="K2432" s="851">
        <v>13164.7998046875</v>
      </c>
    </row>
    <row r="2433" spans="1:11" ht="14.45" customHeight="1" x14ac:dyDescent="0.2">
      <c r="A2433" s="832" t="s">
        <v>604</v>
      </c>
      <c r="B2433" s="833" t="s">
        <v>605</v>
      </c>
      <c r="C2433" s="836" t="s">
        <v>634</v>
      </c>
      <c r="D2433" s="864" t="s">
        <v>635</v>
      </c>
      <c r="E2433" s="836" t="s">
        <v>4422</v>
      </c>
      <c r="F2433" s="864" t="s">
        <v>4423</v>
      </c>
      <c r="G2433" s="836" t="s">
        <v>7589</v>
      </c>
      <c r="H2433" s="836" t="s">
        <v>7590</v>
      </c>
      <c r="I2433" s="850">
        <v>2904</v>
      </c>
      <c r="J2433" s="850">
        <v>10</v>
      </c>
      <c r="K2433" s="851">
        <v>29040</v>
      </c>
    </row>
    <row r="2434" spans="1:11" ht="14.45" customHeight="1" x14ac:dyDescent="0.2">
      <c r="A2434" s="832" t="s">
        <v>604</v>
      </c>
      <c r="B2434" s="833" t="s">
        <v>605</v>
      </c>
      <c r="C2434" s="836" t="s">
        <v>634</v>
      </c>
      <c r="D2434" s="864" t="s">
        <v>635</v>
      </c>
      <c r="E2434" s="836" t="s">
        <v>4422</v>
      </c>
      <c r="F2434" s="864" t="s">
        <v>4423</v>
      </c>
      <c r="G2434" s="836" t="s">
        <v>7591</v>
      </c>
      <c r="H2434" s="836" t="s">
        <v>7592</v>
      </c>
      <c r="I2434" s="850">
        <v>4356</v>
      </c>
      <c r="J2434" s="850">
        <v>3</v>
      </c>
      <c r="K2434" s="851">
        <v>13068</v>
      </c>
    </row>
    <row r="2435" spans="1:11" ht="14.45" customHeight="1" x14ac:dyDescent="0.2">
      <c r="A2435" s="832" t="s">
        <v>604</v>
      </c>
      <c r="B2435" s="833" t="s">
        <v>605</v>
      </c>
      <c r="C2435" s="836" t="s">
        <v>634</v>
      </c>
      <c r="D2435" s="864" t="s">
        <v>635</v>
      </c>
      <c r="E2435" s="836" t="s">
        <v>4422</v>
      </c>
      <c r="F2435" s="864" t="s">
        <v>4423</v>
      </c>
      <c r="G2435" s="836" t="s">
        <v>7593</v>
      </c>
      <c r="H2435" s="836" t="s">
        <v>7594</v>
      </c>
      <c r="I2435" s="850">
        <v>4356</v>
      </c>
      <c r="J2435" s="850">
        <v>3</v>
      </c>
      <c r="K2435" s="851">
        <v>13068</v>
      </c>
    </row>
    <row r="2436" spans="1:11" ht="14.45" customHeight="1" x14ac:dyDescent="0.2">
      <c r="A2436" s="832" t="s">
        <v>604</v>
      </c>
      <c r="B2436" s="833" t="s">
        <v>605</v>
      </c>
      <c r="C2436" s="836" t="s">
        <v>634</v>
      </c>
      <c r="D2436" s="864" t="s">
        <v>635</v>
      </c>
      <c r="E2436" s="836" t="s">
        <v>4422</v>
      </c>
      <c r="F2436" s="864" t="s">
        <v>4423</v>
      </c>
      <c r="G2436" s="836" t="s">
        <v>7595</v>
      </c>
      <c r="H2436" s="836" t="s">
        <v>7596</v>
      </c>
      <c r="I2436" s="850">
        <v>2904</v>
      </c>
      <c r="J2436" s="850">
        <v>45</v>
      </c>
      <c r="K2436" s="851">
        <v>130680</v>
      </c>
    </row>
    <row r="2437" spans="1:11" ht="14.45" customHeight="1" x14ac:dyDescent="0.2">
      <c r="A2437" s="832" t="s">
        <v>604</v>
      </c>
      <c r="B2437" s="833" t="s">
        <v>605</v>
      </c>
      <c r="C2437" s="836" t="s">
        <v>634</v>
      </c>
      <c r="D2437" s="864" t="s">
        <v>635</v>
      </c>
      <c r="E2437" s="836" t="s">
        <v>4422</v>
      </c>
      <c r="F2437" s="864" t="s">
        <v>4423</v>
      </c>
      <c r="G2437" s="836" t="s">
        <v>7597</v>
      </c>
      <c r="H2437" s="836" t="s">
        <v>7598</v>
      </c>
      <c r="I2437" s="850">
        <v>2904</v>
      </c>
      <c r="J2437" s="850">
        <v>85</v>
      </c>
      <c r="K2437" s="851">
        <v>246840</v>
      </c>
    </row>
    <row r="2438" spans="1:11" ht="14.45" customHeight="1" x14ac:dyDescent="0.2">
      <c r="A2438" s="832" t="s">
        <v>604</v>
      </c>
      <c r="B2438" s="833" t="s">
        <v>605</v>
      </c>
      <c r="C2438" s="836" t="s">
        <v>634</v>
      </c>
      <c r="D2438" s="864" t="s">
        <v>635</v>
      </c>
      <c r="E2438" s="836" t="s">
        <v>4422</v>
      </c>
      <c r="F2438" s="864" t="s">
        <v>4423</v>
      </c>
      <c r="G2438" s="836" t="s">
        <v>7599</v>
      </c>
      <c r="H2438" s="836" t="s">
        <v>7600</v>
      </c>
      <c r="I2438" s="850">
        <v>6171</v>
      </c>
      <c r="J2438" s="850">
        <v>1</v>
      </c>
      <c r="K2438" s="851">
        <v>6171</v>
      </c>
    </row>
    <row r="2439" spans="1:11" ht="14.45" customHeight="1" x14ac:dyDescent="0.2">
      <c r="A2439" s="832" t="s">
        <v>604</v>
      </c>
      <c r="B2439" s="833" t="s">
        <v>605</v>
      </c>
      <c r="C2439" s="836" t="s">
        <v>634</v>
      </c>
      <c r="D2439" s="864" t="s">
        <v>635</v>
      </c>
      <c r="E2439" s="836" t="s">
        <v>4422</v>
      </c>
      <c r="F2439" s="864" t="s">
        <v>4423</v>
      </c>
      <c r="G2439" s="836" t="s">
        <v>7585</v>
      </c>
      <c r="H2439" s="836" t="s">
        <v>7601</v>
      </c>
      <c r="I2439" s="850">
        <v>4991.25</v>
      </c>
      <c r="J2439" s="850">
        <v>1</v>
      </c>
      <c r="K2439" s="851">
        <v>4991.25</v>
      </c>
    </row>
    <row r="2440" spans="1:11" ht="14.45" customHeight="1" x14ac:dyDescent="0.2">
      <c r="A2440" s="832" t="s">
        <v>604</v>
      </c>
      <c r="B2440" s="833" t="s">
        <v>605</v>
      </c>
      <c r="C2440" s="836" t="s">
        <v>634</v>
      </c>
      <c r="D2440" s="864" t="s">
        <v>635</v>
      </c>
      <c r="E2440" s="836" t="s">
        <v>4422</v>
      </c>
      <c r="F2440" s="864" t="s">
        <v>4423</v>
      </c>
      <c r="G2440" s="836" t="s">
        <v>7602</v>
      </c>
      <c r="H2440" s="836" t="s">
        <v>7603</v>
      </c>
      <c r="I2440" s="850">
        <v>4991.25</v>
      </c>
      <c r="J2440" s="850">
        <v>2</v>
      </c>
      <c r="K2440" s="851">
        <v>9982.5</v>
      </c>
    </row>
    <row r="2441" spans="1:11" ht="14.45" customHeight="1" x14ac:dyDescent="0.2">
      <c r="A2441" s="832" t="s">
        <v>604</v>
      </c>
      <c r="B2441" s="833" t="s">
        <v>605</v>
      </c>
      <c r="C2441" s="836" t="s">
        <v>634</v>
      </c>
      <c r="D2441" s="864" t="s">
        <v>635</v>
      </c>
      <c r="E2441" s="836" t="s">
        <v>4422</v>
      </c>
      <c r="F2441" s="864" t="s">
        <v>4423</v>
      </c>
      <c r="G2441" s="836" t="s">
        <v>7587</v>
      </c>
      <c r="H2441" s="836" t="s">
        <v>7604</v>
      </c>
      <c r="I2441" s="850">
        <v>6582.39990234375</v>
      </c>
      <c r="J2441" s="850">
        <v>1</v>
      </c>
      <c r="K2441" s="851">
        <v>6582.39990234375</v>
      </c>
    </row>
    <row r="2442" spans="1:11" ht="14.45" customHeight="1" x14ac:dyDescent="0.2">
      <c r="A2442" s="832" t="s">
        <v>604</v>
      </c>
      <c r="B2442" s="833" t="s">
        <v>605</v>
      </c>
      <c r="C2442" s="836" t="s">
        <v>634</v>
      </c>
      <c r="D2442" s="864" t="s">
        <v>635</v>
      </c>
      <c r="E2442" s="836" t="s">
        <v>4422</v>
      </c>
      <c r="F2442" s="864" t="s">
        <v>4423</v>
      </c>
      <c r="G2442" s="836" t="s">
        <v>7605</v>
      </c>
      <c r="H2442" s="836" t="s">
        <v>7606</v>
      </c>
      <c r="I2442" s="850">
        <v>4991.25</v>
      </c>
      <c r="J2442" s="850">
        <v>1</v>
      </c>
      <c r="K2442" s="851">
        <v>4991.25</v>
      </c>
    </row>
    <row r="2443" spans="1:11" ht="14.45" customHeight="1" x14ac:dyDescent="0.2">
      <c r="A2443" s="832" t="s">
        <v>604</v>
      </c>
      <c r="B2443" s="833" t="s">
        <v>605</v>
      </c>
      <c r="C2443" s="836" t="s">
        <v>634</v>
      </c>
      <c r="D2443" s="864" t="s">
        <v>635</v>
      </c>
      <c r="E2443" s="836" t="s">
        <v>4422</v>
      </c>
      <c r="F2443" s="864" t="s">
        <v>4423</v>
      </c>
      <c r="G2443" s="836" t="s">
        <v>7589</v>
      </c>
      <c r="H2443" s="836" t="s">
        <v>7607</v>
      </c>
      <c r="I2443" s="850">
        <v>2904</v>
      </c>
      <c r="J2443" s="850">
        <v>15</v>
      </c>
      <c r="K2443" s="851">
        <v>43560</v>
      </c>
    </row>
    <row r="2444" spans="1:11" ht="14.45" customHeight="1" x14ac:dyDescent="0.2">
      <c r="A2444" s="832" t="s">
        <v>604</v>
      </c>
      <c r="B2444" s="833" t="s">
        <v>605</v>
      </c>
      <c r="C2444" s="836" t="s">
        <v>634</v>
      </c>
      <c r="D2444" s="864" t="s">
        <v>635</v>
      </c>
      <c r="E2444" s="836" t="s">
        <v>4422</v>
      </c>
      <c r="F2444" s="864" t="s">
        <v>4423</v>
      </c>
      <c r="G2444" s="836" t="s">
        <v>7608</v>
      </c>
      <c r="H2444" s="836" t="s">
        <v>7609</v>
      </c>
      <c r="I2444" s="850">
        <v>2904</v>
      </c>
      <c r="J2444" s="850">
        <v>20</v>
      </c>
      <c r="K2444" s="851">
        <v>58080</v>
      </c>
    </row>
    <row r="2445" spans="1:11" ht="14.45" customHeight="1" x14ac:dyDescent="0.2">
      <c r="A2445" s="832" t="s">
        <v>604</v>
      </c>
      <c r="B2445" s="833" t="s">
        <v>605</v>
      </c>
      <c r="C2445" s="836" t="s">
        <v>634</v>
      </c>
      <c r="D2445" s="864" t="s">
        <v>635</v>
      </c>
      <c r="E2445" s="836" t="s">
        <v>4422</v>
      </c>
      <c r="F2445" s="864" t="s">
        <v>4423</v>
      </c>
      <c r="G2445" s="836" t="s">
        <v>7591</v>
      </c>
      <c r="H2445" s="836" t="s">
        <v>7610</v>
      </c>
      <c r="I2445" s="850">
        <v>4356</v>
      </c>
      <c r="J2445" s="850">
        <v>6</v>
      </c>
      <c r="K2445" s="851">
        <v>26136</v>
      </c>
    </row>
    <row r="2446" spans="1:11" ht="14.45" customHeight="1" x14ac:dyDescent="0.2">
      <c r="A2446" s="832" t="s">
        <v>604</v>
      </c>
      <c r="B2446" s="833" t="s">
        <v>605</v>
      </c>
      <c r="C2446" s="836" t="s">
        <v>634</v>
      </c>
      <c r="D2446" s="864" t="s">
        <v>635</v>
      </c>
      <c r="E2446" s="836" t="s">
        <v>4422</v>
      </c>
      <c r="F2446" s="864" t="s">
        <v>4423</v>
      </c>
      <c r="G2446" s="836" t="s">
        <v>7611</v>
      </c>
      <c r="H2446" s="836" t="s">
        <v>7612</v>
      </c>
      <c r="I2446" s="850">
        <v>4604.58984375</v>
      </c>
      <c r="J2446" s="850">
        <v>3</v>
      </c>
      <c r="K2446" s="851">
        <v>13813.7802734375</v>
      </c>
    </row>
    <row r="2447" spans="1:11" ht="14.45" customHeight="1" x14ac:dyDescent="0.2">
      <c r="A2447" s="832" t="s">
        <v>604</v>
      </c>
      <c r="B2447" s="833" t="s">
        <v>605</v>
      </c>
      <c r="C2447" s="836" t="s">
        <v>634</v>
      </c>
      <c r="D2447" s="864" t="s">
        <v>635</v>
      </c>
      <c r="E2447" s="836" t="s">
        <v>4422</v>
      </c>
      <c r="F2447" s="864" t="s">
        <v>4423</v>
      </c>
      <c r="G2447" s="836" t="s">
        <v>7593</v>
      </c>
      <c r="H2447" s="836" t="s">
        <v>7613</v>
      </c>
      <c r="I2447" s="850">
        <v>4356</v>
      </c>
      <c r="J2447" s="850">
        <v>3</v>
      </c>
      <c r="K2447" s="851">
        <v>13068</v>
      </c>
    </row>
    <row r="2448" spans="1:11" ht="14.45" customHeight="1" x14ac:dyDescent="0.2">
      <c r="A2448" s="832" t="s">
        <v>604</v>
      </c>
      <c r="B2448" s="833" t="s">
        <v>605</v>
      </c>
      <c r="C2448" s="836" t="s">
        <v>634</v>
      </c>
      <c r="D2448" s="864" t="s">
        <v>635</v>
      </c>
      <c r="E2448" s="836" t="s">
        <v>4422</v>
      </c>
      <c r="F2448" s="864" t="s">
        <v>4423</v>
      </c>
      <c r="G2448" s="836" t="s">
        <v>7614</v>
      </c>
      <c r="H2448" s="836" t="s">
        <v>7615</v>
      </c>
      <c r="I2448" s="850">
        <v>4640.10986328125</v>
      </c>
      <c r="J2448" s="850">
        <v>5</v>
      </c>
      <c r="K2448" s="851">
        <v>23200.5390625</v>
      </c>
    </row>
    <row r="2449" spans="1:11" ht="14.45" customHeight="1" x14ac:dyDescent="0.2">
      <c r="A2449" s="832" t="s">
        <v>604</v>
      </c>
      <c r="B2449" s="833" t="s">
        <v>605</v>
      </c>
      <c r="C2449" s="836" t="s">
        <v>634</v>
      </c>
      <c r="D2449" s="864" t="s">
        <v>635</v>
      </c>
      <c r="E2449" s="836" t="s">
        <v>4422</v>
      </c>
      <c r="F2449" s="864" t="s">
        <v>4423</v>
      </c>
      <c r="G2449" s="836" t="s">
        <v>7595</v>
      </c>
      <c r="H2449" s="836" t="s">
        <v>7616</v>
      </c>
      <c r="I2449" s="850">
        <v>2904</v>
      </c>
      <c r="J2449" s="850">
        <v>85</v>
      </c>
      <c r="K2449" s="851">
        <v>246840</v>
      </c>
    </row>
    <row r="2450" spans="1:11" ht="14.45" customHeight="1" x14ac:dyDescent="0.2">
      <c r="A2450" s="832" t="s">
        <v>604</v>
      </c>
      <c r="B2450" s="833" t="s">
        <v>605</v>
      </c>
      <c r="C2450" s="836" t="s">
        <v>634</v>
      </c>
      <c r="D2450" s="864" t="s">
        <v>635</v>
      </c>
      <c r="E2450" s="836" t="s">
        <v>4422</v>
      </c>
      <c r="F2450" s="864" t="s">
        <v>4423</v>
      </c>
      <c r="G2450" s="836" t="s">
        <v>7597</v>
      </c>
      <c r="H2450" s="836" t="s">
        <v>7617</v>
      </c>
      <c r="I2450" s="850">
        <v>2904</v>
      </c>
      <c r="J2450" s="850">
        <v>80</v>
      </c>
      <c r="K2450" s="851">
        <v>232320</v>
      </c>
    </row>
    <row r="2451" spans="1:11" ht="14.45" customHeight="1" x14ac:dyDescent="0.2">
      <c r="A2451" s="832" t="s">
        <v>604</v>
      </c>
      <c r="B2451" s="833" t="s">
        <v>605</v>
      </c>
      <c r="C2451" s="836" t="s">
        <v>634</v>
      </c>
      <c r="D2451" s="864" t="s">
        <v>635</v>
      </c>
      <c r="E2451" s="836" t="s">
        <v>4422</v>
      </c>
      <c r="F2451" s="864" t="s">
        <v>4423</v>
      </c>
      <c r="G2451" s="836" t="s">
        <v>7618</v>
      </c>
      <c r="H2451" s="836" t="s">
        <v>7619</v>
      </c>
      <c r="I2451" s="850">
        <v>3206.5</v>
      </c>
      <c r="J2451" s="850">
        <v>2</v>
      </c>
      <c r="K2451" s="851">
        <v>6413</v>
      </c>
    </row>
    <row r="2452" spans="1:11" ht="14.45" customHeight="1" x14ac:dyDescent="0.2">
      <c r="A2452" s="832" t="s">
        <v>604</v>
      </c>
      <c r="B2452" s="833" t="s">
        <v>605</v>
      </c>
      <c r="C2452" s="836" t="s">
        <v>634</v>
      </c>
      <c r="D2452" s="864" t="s">
        <v>635</v>
      </c>
      <c r="E2452" s="836" t="s">
        <v>4422</v>
      </c>
      <c r="F2452" s="864" t="s">
        <v>4423</v>
      </c>
      <c r="G2452" s="836" t="s">
        <v>7620</v>
      </c>
      <c r="H2452" s="836" t="s">
        <v>7621</v>
      </c>
      <c r="I2452" s="850">
        <v>9849.400390625</v>
      </c>
      <c r="J2452" s="850">
        <v>1</v>
      </c>
      <c r="K2452" s="851">
        <v>9849.400390625</v>
      </c>
    </row>
    <row r="2453" spans="1:11" ht="14.45" customHeight="1" x14ac:dyDescent="0.2">
      <c r="A2453" s="832" t="s">
        <v>604</v>
      </c>
      <c r="B2453" s="833" t="s">
        <v>605</v>
      </c>
      <c r="C2453" s="836" t="s">
        <v>634</v>
      </c>
      <c r="D2453" s="864" t="s">
        <v>635</v>
      </c>
      <c r="E2453" s="836" t="s">
        <v>4422</v>
      </c>
      <c r="F2453" s="864" t="s">
        <v>4423</v>
      </c>
      <c r="G2453" s="836" t="s">
        <v>7622</v>
      </c>
      <c r="H2453" s="836" t="s">
        <v>7623</v>
      </c>
      <c r="I2453" s="850">
        <v>3960.330078125</v>
      </c>
      <c r="J2453" s="850">
        <v>2</v>
      </c>
      <c r="K2453" s="851">
        <v>7920.66015625</v>
      </c>
    </row>
    <row r="2454" spans="1:11" ht="14.45" customHeight="1" x14ac:dyDescent="0.2">
      <c r="A2454" s="832" t="s">
        <v>604</v>
      </c>
      <c r="B2454" s="833" t="s">
        <v>605</v>
      </c>
      <c r="C2454" s="836" t="s">
        <v>634</v>
      </c>
      <c r="D2454" s="864" t="s">
        <v>635</v>
      </c>
      <c r="E2454" s="836" t="s">
        <v>4422</v>
      </c>
      <c r="F2454" s="864" t="s">
        <v>4423</v>
      </c>
      <c r="G2454" s="836" t="s">
        <v>7624</v>
      </c>
      <c r="H2454" s="836" t="s">
        <v>7625</v>
      </c>
      <c r="I2454" s="850">
        <v>9.9999997764825821E-3</v>
      </c>
      <c r="J2454" s="850">
        <v>1</v>
      </c>
      <c r="K2454" s="851">
        <v>9.9999997764825821E-3</v>
      </c>
    </row>
    <row r="2455" spans="1:11" ht="14.45" customHeight="1" x14ac:dyDescent="0.2">
      <c r="A2455" s="832" t="s">
        <v>604</v>
      </c>
      <c r="B2455" s="833" t="s">
        <v>605</v>
      </c>
      <c r="C2455" s="836" t="s">
        <v>634</v>
      </c>
      <c r="D2455" s="864" t="s">
        <v>635</v>
      </c>
      <c r="E2455" s="836" t="s">
        <v>4422</v>
      </c>
      <c r="F2455" s="864" t="s">
        <v>4423</v>
      </c>
      <c r="G2455" s="836" t="s">
        <v>7626</v>
      </c>
      <c r="H2455" s="836" t="s">
        <v>7627</v>
      </c>
      <c r="I2455" s="850">
        <v>9.9999997764825821E-3</v>
      </c>
      <c r="J2455" s="850">
        <v>1</v>
      </c>
      <c r="K2455" s="851">
        <v>9.9999997764825821E-3</v>
      </c>
    </row>
    <row r="2456" spans="1:11" ht="14.45" customHeight="1" x14ac:dyDescent="0.2">
      <c r="A2456" s="832" t="s">
        <v>604</v>
      </c>
      <c r="B2456" s="833" t="s">
        <v>605</v>
      </c>
      <c r="C2456" s="836" t="s">
        <v>634</v>
      </c>
      <c r="D2456" s="864" t="s">
        <v>635</v>
      </c>
      <c r="E2456" s="836" t="s">
        <v>4422</v>
      </c>
      <c r="F2456" s="864" t="s">
        <v>4423</v>
      </c>
      <c r="G2456" s="836" t="s">
        <v>7628</v>
      </c>
      <c r="H2456" s="836" t="s">
        <v>7629</v>
      </c>
      <c r="I2456" s="850">
        <v>9.9999997764825821E-3</v>
      </c>
      <c r="J2456" s="850">
        <v>1</v>
      </c>
      <c r="K2456" s="851">
        <v>9.9999997764825821E-3</v>
      </c>
    </row>
    <row r="2457" spans="1:11" ht="14.45" customHeight="1" x14ac:dyDescent="0.2">
      <c r="A2457" s="832" t="s">
        <v>604</v>
      </c>
      <c r="B2457" s="833" t="s">
        <v>605</v>
      </c>
      <c r="C2457" s="836" t="s">
        <v>634</v>
      </c>
      <c r="D2457" s="864" t="s">
        <v>635</v>
      </c>
      <c r="E2457" s="836" t="s">
        <v>4422</v>
      </c>
      <c r="F2457" s="864" t="s">
        <v>4423</v>
      </c>
      <c r="G2457" s="836" t="s">
        <v>7630</v>
      </c>
      <c r="H2457" s="836" t="s">
        <v>7631</v>
      </c>
      <c r="I2457" s="850">
        <v>9.9999997764825821E-3</v>
      </c>
      <c r="J2457" s="850">
        <v>1</v>
      </c>
      <c r="K2457" s="851">
        <v>9.9999997764825821E-3</v>
      </c>
    </row>
    <row r="2458" spans="1:11" ht="14.45" customHeight="1" x14ac:dyDescent="0.2">
      <c r="A2458" s="832" t="s">
        <v>604</v>
      </c>
      <c r="B2458" s="833" t="s">
        <v>605</v>
      </c>
      <c r="C2458" s="836" t="s">
        <v>634</v>
      </c>
      <c r="D2458" s="864" t="s">
        <v>635</v>
      </c>
      <c r="E2458" s="836" t="s">
        <v>4422</v>
      </c>
      <c r="F2458" s="864" t="s">
        <v>4423</v>
      </c>
      <c r="G2458" s="836" t="s">
        <v>7632</v>
      </c>
      <c r="H2458" s="836" t="s">
        <v>7633</v>
      </c>
      <c r="I2458" s="850">
        <v>9.9999997764825821E-3</v>
      </c>
      <c r="J2458" s="850">
        <v>2</v>
      </c>
      <c r="K2458" s="851">
        <v>1.9999999552965164E-2</v>
      </c>
    </row>
    <row r="2459" spans="1:11" ht="14.45" customHeight="1" x14ac:dyDescent="0.2">
      <c r="A2459" s="832" t="s">
        <v>604</v>
      </c>
      <c r="B2459" s="833" t="s">
        <v>605</v>
      </c>
      <c r="C2459" s="836" t="s">
        <v>634</v>
      </c>
      <c r="D2459" s="864" t="s">
        <v>635</v>
      </c>
      <c r="E2459" s="836" t="s">
        <v>4422</v>
      </c>
      <c r="F2459" s="864" t="s">
        <v>4423</v>
      </c>
      <c r="G2459" s="836" t="s">
        <v>7634</v>
      </c>
      <c r="H2459" s="836" t="s">
        <v>7635</v>
      </c>
      <c r="I2459" s="850">
        <v>9.9999997764825821E-3</v>
      </c>
      <c r="J2459" s="850">
        <v>2</v>
      </c>
      <c r="K2459" s="851">
        <v>1.9999999552965164E-2</v>
      </c>
    </row>
    <row r="2460" spans="1:11" ht="14.45" customHeight="1" x14ac:dyDescent="0.2">
      <c r="A2460" s="832" t="s">
        <v>604</v>
      </c>
      <c r="B2460" s="833" t="s">
        <v>605</v>
      </c>
      <c r="C2460" s="836" t="s">
        <v>634</v>
      </c>
      <c r="D2460" s="864" t="s">
        <v>635</v>
      </c>
      <c r="E2460" s="836" t="s">
        <v>4422</v>
      </c>
      <c r="F2460" s="864" t="s">
        <v>4423</v>
      </c>
      <c r="G2460" s="836" t="s">
        <v>7636</v>
      </c>
      <c r="H2460" s="836" t="s">
        <v>7637</v>
      </c>
      <c r="I2460" s="850">
        <v>1142.719970703125</v>
      </c>
      <c r="J2460" s="850">
        <v>5</v>
      </c>
      <c r="K2460" s="851">
        <v>5713.6201171875</v>
      </c>
    </row>
    <row r="2461" spans="1:11" ht="14.45" customHeight="1" x14ac:dyDescent="0.2">
      <c r="A2461" s="832" t="s">
        <v>604</v>
      </c>
      <c r="B2461" s="833" t="s">
        <v>605</v>
      </c>
      <c r="C2461" s="836" t="s">
        <v>634</v>
      </c>
      <c r="D2461" s="864" t="s">
        <v>635</v>
      </c>
      <c r="E2461" s="836" t="s">
        <v>4422</v>
      </c>
      <c r="F2461" s="864" t="s">
        <v>4423</v>
      </c>
      <c r="G2461" s="836" t="s">
        <v>7638</v>
      </c>
      <c r="H2461" s="836" t="s">
        <v>7639</v>
      </c>
      <c r="I2461" s="850">
        <v>1815</v>
      </c>
      <c r="J2461" s="850">
        <v>15</v>
      </c>
      <c r="K2461" s="851">
        <v>27225</v>
      </c>
    </row>
    <row r="2462" spans="1:11" ht="14.45" customHeight="1" x14ac:dyDescent="0.2">
      <c r="A2462" s="832" t="s">
        <v>604</v>
      </c>
      <c r="B2462" s="833" t="s">
        <v>605</v>
      </c>
      <c r="C2462" s="836" t="s">
        <v>634</v>
      </c>
      <c r="D2462" s="864" t="s">
        <v>635</v>
      </c>
      <c r="E2462" s="836" t="s">
        <v>4422</v>
      </c>
      <c r="F2462" s="864" t="s">
        <v>4423</v>
      </c>
      <c r="G2462" s="836" t="s">
        <v>7640</v>
      </c>
      <c r="H2462" s="836" t="s">
        <v>7641</v>
      </c>
      <c r="I2462" s="850">
        <v>6149.22021484375</v>
      </c>
      <c r="J2462" s="850">
        <v>2</v>
      </c>
      <c r="K2462" s="851">
        <v>12298.4404296875</v>
      </c>
    </row>
    <row r="2463" spans="1:11" ht="14.45" customHeight="1" x14ac:dyDescent="0.2">
      <c r="A2463" s="832" t="s">
        <v>604</v>
      </c>
      <c r="B2463" s="833" t="s">
        <v>605</v>
      </c>
      <c r="C2463" s="836" t="s">
        <v>634</v>
      </c>
      <c r="D2463" s="864" t="s">
        <v>635</v>
      </c>
      <c r="E2463" s="836" t="s">
        <v>4422</v>
      </c>
      <c r="F2463" s="864" t="s">
        <v>4423</v>
      </c>
      <c r="G2463" s="836" t="s">
        <v>7642</v>
      </c>
      <c r="H2463" s="836" t="s">
        <v>7643</v>
      </c>
      <c r="I2463" s="850">
        <v>15730</v>
      </c>
      <c r="J2463" s="850">
        <v>14</v>
      </c>
      <c r="K2463" s="851">
        <v>220220</v>
      </c>
    </row>
    <row r="2464" spans="1:11" ht="14.45" customHeight="1" x14ac:dyDescent="0.2">
      <c r="A2464" s="832" t="s">
        <v>604</v>
      </c>
      <c r="B2464" s="833" t="s">
        <v>605</v>
      </c>
      <c r="C2464" s="836" t="s">
        <v>634</v>
      </c>
      <c r="D2464" s="864" t="s">
        <v>635</v>
      </c>
      <c r="E2464" s="836" t="s">
        <v>4422</v>
      </c>
      <c r="F2464" s="864" t="s">
        <v>4423</v>
      </c>
      <c r="G2464" s="836" t="s">
        <v>7644</v>
      </c>
      <c r="H2464" s="836" t="s">
        <v>7645</v>
      </c>
      <c r="I2464" s="850">
        <v>665.5</v>
      </c>
      <c r="J2464" s="850">
        <v>5</v>
      </c>
      <c r="K2464" s="851">
        <v>3327.5</v>
      </c>
    </row>
    <row r="2465" spans="1:11" ht="14.45" customHeight="1" x14ac:dyDescent="0.2">
      <c r="A2465" s="832" t="s">
        <v>604</v>
      </c>
      <c r="B2465" s="833" t="s">
        <v>605</v>
      </c>
      <c r="C2465" s="836" t="s">
        <v>634</v>
      </c>
      <c r="D2465" s="864" t="s">
        <v>635</v>
      </c>
      <c r="E2465" s="836" t="s">
        <v>4422</v>
      </c>
      <c r="F2465" s="864" t="s">
        <v>4423</v>
      </c>
      <c r="G2465" s="836" t="s">
        <v>7646</v>
      </c>
      <c r="H2465" s="836" t="s">
        <v>7647</v>
      </c>
      <c r="I2465" s="850">
        <v>665.5</v>
      </c>
      <c r="J2465" s="850">
        <v>70</v>
      </c>
      <c r="K2465" s="851">
        <v>46585</v>
      </c>
    </row>
    <row r="2466" spans="1:11" ht="14.45" customHeight="1" x14ac:dyDescent="0.2">
      <c r="A2466" s="832" t="s">
        <v>604</v>
      </c>
      <c r="B2466" s="833" t="s">
        <v>605</v>
      </c>
      <c r="C2466" s="836" t="s">
        <v>634</v>
      </c>
      <c r="D2466" s="864" t="s">
        <v>635</v>
      </c>
      <c r="E2466" s="836" t="s">
        <v>4422</v>
      </c>
      <c r="F2466" s="864" t="s">
        <v>4423</v>
      </c>
      <c r="G2466" s="836" t="s">
        <v>7646</v>
      </c>
      <c r="H2466" s="836" t="s">
        <v>7648</v>
      </c>
      <c r="I2466" s="850">
        <v>665.5</v>
      </c>
      <c r="J2466" s="850">
        <v>55</v>
      </c>
      <c r="K2466" s="851">
        <v>36602.5</v>
      </c>
    </row>
    <row r="2467" spans="1:11" ht="14.45" customHeight="1" x14ac:dyDescent="0.2">
      <c r="A2467" s="832" t="s">
        <v>604</v>
      </c>
      <c r="B2467" s="833" t="s">
        <v>605</v>
      </c>
      <c r="C2467" s="836" t="s">
        <v>634</v>
      </c>
      <c r="D2467" s="864" t="s">
        <v>635</v>
      </c>
      <c r="E2467" s="836" t="s">
        <v>4422</v>
      </c>
      <c r="F2467" s="864" t="s">
        <v>4423</v>
      </c>
      <c r="G2467" s="836" t="s">
        <v>7649</v>
      </c>
      <c r="H2467" s="836" t="s">
        <v>7650</v>
      </c>
      <c r="I2467" s="850">
        <v>4317.52001953125</v>
      </c>
      <c r="J2467" s="850">
        <v>13</v>
      </c>
      <c r="K2467" s="851">
        <v>56127.76171875</v>
      </c>
    </row>
    <row r="2468" spans="1:11" ht="14.45" customHeight="1" x14ac:dyDescent="0.2">
      <c r="A2468" s="832" t="s">
        <v>604</v>
      </c>
      <c r="B2468" s="833" t="s">
        <v>605</v>
      </c>
      <c r="C2468" s="836" t="s">
        <v>634</v>
      </c>
      <c r="D2468" s="864" t="s">
        <v>635</v>
      </c>
      <c r="E2468" s="836" t="s">
        <v>4422</v>
      </c>
      <c r="F2468" s="864" t="s">
        <v>4423</v>
      </c>
      <c r="G2468" s="836" t="s">
        <v>4970</v>
      </c>
      <c r="H2468" s="836" t="s">
        <v>7651</v>
      </c>
      <c r="I2468" s="850">
        <v>3.1500000953674316</v>
      </c>
      <c r="J2468" s="850">
        <v>520</v>
      </c>
      <c r="K2468" s="851">
        <v>1638</v>
      </c>
    </row>
    <row r="2469" spans="1:11" ht="14.45" customHeight="1" x14ac:dyDescent="0.2">
      <c r="A2469" s="832" t="s">
        <v>604</v>
      </c>
      <c r="B2469" s="833" t="s">
        <v>605</v>
      </c>
      <c r="C2469" s="836" t="s">
        <v>634</v>
      </c>
      <c r="D2469" s="864" t="s">
        <v>635</v>
      </c>
      <c r="E2469" s="836" t="s">
        <v>4422</v>
      </c>
      <c r="F2469" s="864" t="s">
        <v>4423</v>
      </c>
      <c r="G2469" s="836" t="s">
        <v>4970</v>
      </c>
      <c r="H2469" s="836" t="s">
        <v>4971</v>
      </c>
      <c r="I2469" s="850">
        <v>3.1400001049041748</v>
      </c>
      <c r="J2469" s="850">
        <v>150</v>
      </c>
      <c r="K2469" s="851">
        <v>471</v>
      </c>
    </row>
    <row r="2470" spans="1:11" ht="14.45" customHeight="1" x14ac:dyDescent="0.2">
      <c r="A2470" s="832" t="s">
        <v>604</v>
      </c>
      <c r="B2470" s="833" t="s">
        <v>605</v>
      </c>
      <c r="C2470" s="836" t="s">
        <v>634</v>
      </c>
      <c r="D2470" s="864" t="s">
        <v>635</v>
      </c>
      <c r="E2470" s="836" t="s">
        <v>4422</v>
      </c>
      <c r="F2470" s="864" t="s">
        <v>4423</v>
      </c>
      <c r="G2470" s="836" t="s">
        <v>7652</v>
      </c>
      <c r="H2470" s="836" t="s">
        <v>7653</v>
      </c>
      <c r="I2470" s="850">
        <v>80.580001831054688</v>
      </c>
      <c r="J2470" s="850">
        <v>1</v>
      </c>
      <c r="K2470" s="851">
        <v>80.580001831054688</v>
      </c>
    </row>
    <row r="2471" spans="1:11" ht="14.45" customHeight="1" x14ac:dyDescent="0.2">
      <c r="A2471" s="832" t="s">
        <v>604</v>
      </c>
      <c r="B2471" s="833" t="s">
        <v>605</v>
      </c>
      <c r="C2471" s="836" t="s">
        <v>634</v>
      </c>
      <c r="D2471" s="864" t="s">
        <v>635</v>
      </c>
      <c r="E2471" s="836" t="s">
        <v>4422</v>
      </c>
      <c r="F2471" s="864" t="s">
        <v>4423</v>
      </c>
      <c r="G2471" s="836" t="s">
        <v>7654</v>
      </c>
      <c r="H2471" s="836" t="s">
        <v>7655</v>
      </c>
      <c r="I2471" s="850">
        <v>35.729999542236328</v>
      </c>
      <c r="J2471" s="850">
        <v>600</v>
      </c>
      <c r="K2471" s="851">
        <v>21608</v>
      </c>
    </row>
    <row r="2472" spans="1:11" ht="14.45" customHeight="1" x14ac:dyDescent="0.2">
      <c r="A2472" s="832" t="s">
        <v>604</v>
      </c>
      <c r="B2472" s="833" t="s">
        <v>605</v>
      </c>
      <c r="C2472" s="836" t="s">
        <v>634</v>
      </c>
      <c r="D2472" s="864" t="s">
        <v>635</v>
      </c>
      <c r="E2472" s="836" t="s">
        <v>4422</v>
      </c>
      <c r="F2472" s="864" t="s">
        <v>4423</v>
      </c>
      <c r="G2472" s="836" t="s">
        <v>7654</v>
      </c>
      <c r="H2472" s="836" t="s">
        <v>7656</v>
      </c>
      <c r="I2472" s="850">
        <v>34.007142748151509</v>
      </c>
      <c r="J2472" s="850">
        <v>825</v>
      </c>
      <c r="K2472" s="851">
        <v>28052.160003662109</v>
      </c>
    </row>
    <row r="2473" spans="1:11" ht="14.45" customHeight="1" x14ac:dyDescent="0.2">
      <c r="A2473" s="832" t="s">
        <v>604</v>
      </c>
      <c r="B2473" s="833" t="s">
        <v>605</v>
      </c>
      <c r="C2473" s="836" t="s">
        <v>634</v>
      </c>
      <c r="D2473" s="864" t="s">
        <v>635</v>
      </c>
      <c r="E2473" s="836" t="s">
        <v>4422</v>
      </c>
      <c r="F2473" s="864" t="s">
        <v>4423</v>
      </c>
      <c r="G2473" s="836" t="s">
        <v>7657</v>
      </c>
      <c r="H2473" s="836" t="s">
        <v>7658</v>
      </c>
      <c r="I2473" s="850">
        <v>0.11999999731779099</v>
      </c>
      <c r="J2473" s="850">
        <v>130</v>
      </c>
      <c r="K2473" s="851">
        <v>15.730000495910645</v>
      </c>
    </row>
    <row r="2474" spans="1:11" ht="14.45" customHeight="1" x14ac:dyDescent="0.2">
      <c r="A2474" s="832" t="s">
        <v>604</v>
      </c>
      <c r="B2474" s="833" t="s">
        <v>605</v>
      </c>
      <c r="C2474" s="836" t="s">
        <v>634</v>
      </c>
      <c r="D2474" s="864" t="s">
        <v>635</v>
      </c>
      <c r="E2474" s="836" t="s">
        <v>4422</v>
      </c>
      <c r="F2474" s="864" t="s">
        <v>4423</v>
      </c>
      <c r="G2474" s="836" t="s">
        <v>7659</v>
      </c>
      <c r="H2474" s="836" t="s">
        <v>7660</v>
      </c>
      <c r="I2474" s="850">
        <v>0.11999999731779099</v>
      </c>
      <c r="J2474" s="850">
        <v>70</v>
      </c>
      <c r="K2474" s="851">
        <v>8.4700002670288086</v>
      </c>
    </row>
    <row r="2475" spans="1:11" ht="14.45" customHeight="1" x14ac:dyDescent="0.2">
      <c r="A2475" s="832" t="s">
        <v>604</v>
      </c>
      <c r="B2475" s="833" t="s">
        <v>605</v>
      </c>
      <c r="C2475" s="836" t="s">
        <v>634</v>
      </c>
      <c r="D2475" s="864" t="s">
        <v>635</v>
      </c>
      <c r="E2475" s="836" t="s">
        <v>4422</v>
      </c>
      <c r="F2475" s="864" t="s">
        <v>4423</v>
      </c>
      <c r="G2475" s="836" t="s">
        <v>7661</v>
      </c>
      <c r="H2475" s="836" t="s">
        <v>7662</v>
      </c>
      <c r="I2475" s="850">
        <v>1512.5</v>
      </c>
      <c r="J2475" s="850">
        <v>50</v>
      </c>
      <c r="K2475" s="851">
        <v>75625</v>
      </c>
    </row>
    <row r="2476" spans="1:11" ht="14.45" customHeight="1" x14ac:dyDescent="0.2">
      <c r="A2476" s="832" t="s">
        <v>604</v>
      </c>
      <c r="B2476" s="833" t="s">
        <v>605</v>
      </c>
      <c r="C2476" s="836" t="s">
        <v>634</v>
      </c>
      <c r="D2476" s="864" t="s">
        <v>635</v>
      </c>
      <c r="E2476" s="836" t="s">
        <v>4422</v>
      </c>
      <c r="F2476" s="864" t="s">
        <v>4423</v>
      </c>
      <c r="G2476" s="836" t="s">
        <v>7657</v>
      </c>
      <c r="H2476" s="836" t="s">
        <v>7663</v>
      </c>
      <c r="I2476" s="850">
        <v>0.11999999731779099</v>
      </c>
      <c r="J2476" s="850">
        <v>180</v>
      </c>
      <c r="K2476" s="851">
        <v>21.780000686645508</v>
      </c>
    </row>
    <row r="2477" spans="1:11" ht="14.45" customHeight="1" x14ac:dyDescent="0.2">
      <c r="A2477" s="832" t="s">
        <v>604</v>
      </c>
      <c r="B2477" s="833" t="s">
        <v>605</v>
      </c>
      <c r="C2477" s="836" t="s">
        <v>634</v>
      </c>
      <c r="D2477" s="864" t="s">
        <v>635</v>
      </c>
      <c r="E2477" s="836" t="s">
        <v>4422</v>
      </c>
      <c r="F2477" s="864" t="s">
        <v>4423</v>
      </c>
      <c r="G2477" s="836" t="s">
        <v>7659</v>
      </c>
      <c r="H2477" s="836" t="s">
        <v>7664</v>
      </c>
      <c r="I2477" s="850">
        <v>0.11999999731779099</v>
      </c>
      <c r="J2477" s="850">
        <v>90</v>
      </c>
      <c r="K2477" s="851">
        <v>10.890000343322754</v>
      </c>
    </row>
    <row r="2478" spans="1:11" ht="14.45" customHeight="1" x14ac:dyDescent="0.2">
      <c r="A2478" s="832" t="s">
        <v>604</v>
      </c>
      <c r="B2478" s="833" t="s">
        <v>605</v>
      </c>
      <c r="C2478" s="836" t="s">
        <v>634</v>
      </c>
      <c r="D2478" s="864" t="s">
        <v>635</v>
      </c>
      <c r="E2478" s="836" t="s">
        <v>4422</v>
      </c>
      <c r="F2478" s="864" t="s">
        <v>4423</v>
      </c>
      <c r="G2478" s="836" t="s">
        <v>7661</v>
      </c>
      <c r="H2478" s="836" t="s">
        <v>7665</v>
      </c>
      <c r="I2478" s="850">
        <v>1512.5</v>
      </c>
      <c r="J2478" s="850">
        <v>51</v>
      </c>
      <c r="K2478" s="851">
        <v>77137.5</v>
      </c>
    </row>
    <row r="2479" spans="1:11" ht="14.45" customHeight="1" x14ac:dyDescent="0.2">
      <c r="A2479" s="832" t="s">
        <v>604</v>
      </c>
      <c r="B2479" s="833" t="s">
        <v>605</v>
      </c>
      <c r="C2479" s="836" t="s">
        <v>634</v>
      </c>
      <c r="D2479" s="864" t="s">
        <v>635</v>
      </c>
      <c r="E2479" s="836" t="s">
        <v>4422</v>
      </c>
      <c r="F2479" s="864" t="s">
        <v>4423</v>
      </c>
      <c r="G2479" s="836" t="s">
        <v>7666</v>
      </c>
      <c r="H2479" s="836" t="s">
        <v>7667</v>
      </c>
      <c r="I2479" s="850">
        <v>1188.219970703125</v>
      </c>
      <c r="J2479" s="850">
        <v>3</v>
      </c>
      <c r="K2479" s="851">
        <v>3564.659912109375</v>
      </c>
    </row>
    <row r="2480" spans="1:11" ht="14.45" customHeight="1" x14ac:dyDescent="0.2">
      <c r="A2480" s="832" t="s">
        <v>604</v>
      </c>
      <c r="B2480" s="833" t="s">
        <v>605</v>
      </c>
      <c r="C2480" s="836" t="s">
        <v>634</v>
      </c>
      <c r="D2480" s="864" t="s">
        <v>635</v>
      </c>
      <c r="E2480" s="836" t="s">
        <v>4422</v>
      </c>
      <c r="F2480" s="864" t="s">
        <v>4423</v>
      </c>
      <c r="G2480" s="836" t="s">
        <v>7668</v>
      </c>
      <c r="H2480" s="836" t="s">
        <v>7669</v>
      </c>
      <c r="I2480" s="850">
        <v>719.95001220703125</v>
      </c>
      <c r="J2480" s="850">
        <v>10</v>
      </c>
      <c r="K2480" s="851">
        <v>7199.5001220703125</v>
      </c>
    </row>
    <row r="2481" spans="1:11" ht="14.45" customHeight="1" x14ac:dyDescent="0.2">
      <c r="A2481" s="832" t="s">
        <v>604</v>
      </c>
      <c r="B2481" s="833" t="s">
        <v>605</v>
      </c>
      <c r="C2481" s="836" t="s">
        <v>634</v>
      </c>
      <c r="D2481" s="864" t="s">
        <v>635</v>
      </c>
      <c r="E2481" s="836" t="s">
        <v>4422</v>
      </c>
      <c r="F2481" s="864" t="s">
        <v>4423</v>
      </c>
      <c r="G2481" s="836" t="s">
        <v>7670</v>
      </c>
      <c r="H2481" s="836" t="s">
        <v>7671</v>
      </c>
      <c r="I2481" s="850">
        <v>719.95001220703125</v>
      </c>
      <c r="J2481" s="850">
        <v>5</v>
      </c>
      <c r="K2481" s="851">
        <v>3599.7501220703125</v>
      </c>
    </row>
    <row r="2482" spans="1:11" ht="14.45" customHeight="1" x14ac:dyDescent="0.2">
      <c r="A2482" s="832" t="s">
        <v>604</v>
      </c>
      <c r="B2482" s="833" t="s">
        <v>605</v>
      </c>
      <c r="C2482" s="836" t="s">
        <v>634</v>
      </c>
      <c r="D2482" s="864" t="s">
        <v>635</v>
      </c>
      <c r="E2482" s="836" t="s">
        <v>4422</v>
      </c>
      <c r="F2482" s="864" t="s">
        <v>4423</v>
      </c>
      <c r="G2482" s="836" t="s">
        <v>7672</v>
      </c>
      <c r="H2482" s="836" t="s">
        <v>7673</v>
      </c>
      <c r="I2482" s="850">
        <v>719.95001220703125</v>
      </c>
      <c r="J2482" s="850">
        <v>10</v>
      </c>
      <c r="K2482" s="851">
        <v>7199.5</v>
      </c>
    </row>
    <row r="2483" spans="1:11" ht="14.45" customHeight="1" x14ac:dyDescent="0.2">
      <c r="A2483" s="832" t="s">
        <v>604</v>
      </c>
      <c r="B2483" s="833" t="s">
        <v>605</v>
      </c>
      <c r="C2483" s="836" t="s">
        <v>634</v>
      </c>
      <c r="D2483" s="864" t="s">
        <v>635</v>
      </c>
      <c r="E2483" s="836" t="s">
        <v>4422</v>
      </c>
      <c r="F2483" s="864" t="s">
        <v>4423</v>
      </c>
      <c r="G2483" s="836" t="s">
        <v>7674</v>
      </c>
      <c r="H2483" s="836" t="s">
        <v>7675</v>
      </c>
      <c r="I2483" s="850">
        <v>1160.4000244140625</v>
      </c>
      <c r="J2483" s="850">
        <v>2</v>
      </c>
      <c r="K2483" s="851">
        <v>2320.800048828125</v>
      </c>
    </row>
    <row r="2484" spans="1:11" ht="14.45" customHeight="1" x14ac:dyDescent="0.2">
      <c r="A2484" s="832" t="s">
        <v>604</v>
      </c>
      <c r="B2484" s="833" t="s">
        <v>605</v>
      </c>
      <c r="C2484" s="836" t="s">
        <v>634</v>
      </c>
      <c r="D2484" s="864" t="s">
        <v>635</v>
      </c>
      <c r="E2484" s="836" t="s">
        <v>4422</v>
      </c>
      <c r="F2484" s="864" t="s">
        <v>4423</v>
      </c>
      <c r="G2484" s="836" t="s">
        <v>7676</v>
      </c>
      <c r="H2484" s="836" t="s">
        <v>7677</v>
      </c>
      <c r="I2484" s="850">
        <v>1226.9400024414063</v>
      </c>
      <c r="J2484" s="850">
        <v>5</v>
      </c>
      <c r="K2484" s="851">
        <v>6134.699951171875</v>
      </c>
    </row>
    <row r="2485" spans="1:11" ht="14.45" customHeight="1" x14ac:dyDescent="0.2">
      <c r="A2485" s="832" t="s">
        <v>604</v>
      </c>
      <c r="B2485" s="833" t="s">
        <v>605</v>
      </c>
      <c r="C2485" s="836" t="s">
        <v>634</v>
      </c>
      <c r="D2485" s="864" t="s">
        <v>635</v>
      </c>
      <c r="E2485" s="836" t="s">
        <v>4422</v>
      </c>
      <c r="F2485" s="864" t="s">
        <v>4423</v>
      </c>
      <c r="G2485" s="836" t="s">
        <v>7678</v>
      </c>
      <c r="H2485" s="836" t="s">
        <v>7679</v>
      </c>
      <c r="I2485" s="850">
        <v>968</v>
      </c>
      <c r="J2485" s="850">
        <v>10</v>
      </c>
      <c r="K2485" s="851">
        <v>9680</v>
      </c>
    </row>
    <row r="2486" spans="1:11" ht="14.45" customHeight="1" x14ac:dyDescent="0.2">
      <c r="A2486" s="832" t="s">
        <v>604</v>
      </c>
      <c r="B2486" s="833" t="s">
        <v>605</v>
      </c>
      <c r="C2486" s="836" t="s">
        <v>634</v>
      </c>
      <c r="D2486" s="864" t="s">
        <v>635</v>
      </c>
      <c r="E2486" s="836" t="s">
        <v>4422</v>
      </c>
      <c r="F2486" s="864" t="s">
        <v>4423</v>
      </c>
      <c r="G2486" s="836" t="s">
        <v>7680</v>
      </c>
      <c r="H2486" s="836" t="s">
        <v>7681</v>
      </c>
      <c r="I2486" s="850">
        <v>1303.8499755859375</v>
      </c>
      <c r="J2486" s="850">
        <v>15</v>
      </c>
      <c r="K2486" s="851">
        <v>19557.7109375</v>
      </c>
    </row>
    <row r="2487" spans="1:11" ht="14.45" customHeight="1" x14ac:dyDescent="0.2">
      <c r="A2487" s="832" t="s">
        <v>604</v>
      </c>
      <c r="B2487" s="833" t="s">
        <v>605</v>
      </c>
      <c r="C2487" s="836" t="s">
        <v>634</v>
      </c>
      <c r="D2487" s="864" t="s">
        <v>635</v>
      </c>
      <c r="E2487" s="836" t="s">
        <v>4422</v>
      </c>
      <c r="F2487" s="864" t="s">
        <v>4423</v>
      </c>
      <c r="G2487" s="836" t="s">
        <v>7666</v>
      </c>
      <c r="H2487" s="836" t="s">
        <v>7682</v>
      </c>
      <c r="I2487" s="850">
        <v>1188.219970703125</v>
      </c>
      <c r="J2487" s="850">
        <v>1</v>
      </c>
      <c r="K2487" s="851">
        <v>1188.219970703125</v>
      </c>
    </row>
    <row r="2488" spans="1:11" ht="14.45" customHeight="1" x14ac:dyDescent="0.2">
      <c r="A2488" s="832" t="s">
        <v>604</v>
      </c>
      <c r="B2488" s="833" t="s">
        <v>605</v>
      </c>
      <c r="C2488" s="836" t="s">
        <v>634</v>
      </c>
      <c r="D2488" s="864" t="s">
        <v>635</v>
      </c>
      <c r="E2488" s="836" t="s">
        <v>4422</v>
      </c>
      <c r="F2488" s="864" t="s">
        <v>4423</v>
      </c>
      <c r="G2488" s="836" t="s">
        <v>7683</v>
      </c>
      <c r="H2488" s="836" t="s">
        <v>7684</v>
      </c>
      <c r="I2488" s="850">
        <v>997.03997802734375</v>
      </c>
      <c r="J2488" s="850">
        <v>5</v>
      </c>
      <c r="K2488" s="851">
        <v>4985.2001953125</v>
      </c>
    </row>
    <row r="2489" spans="1:11" ht="14.45" customHeight="1" x14ac:dyDescent="0.2">
      <c r="A2489" s="832" t="s">
        <v>604</v>
      </c>
      <c r="B2489" s="833" t="s">
        <v>605</v>
      </c>
      <c r="C2489" s="836" t="s">
        <v>634</v>
      </c>
      <c r="D2489" s="864" t="s">
        <v>635</v>
      </c>
      <c r="E2489" s="836" t="s">
        <v>4422</v>
      </c>
      <c r="F2489" s="864" t="s">
        <v>4423</v>
      </c>
      <c r="G2489" s="836" t="s">
        <v>7685</v>
      </c>
      <c r="H2489" s="836" t="s">
        <v>7686</v>
      </c>
      <c r="I2489" s="850">
        <v>997.03997802734375</v>
      </c>
      <c r="J2489" s="850">
        <v>7</v>
      </c>
      <c r="K2489" s="851">
        <v>6979.2998046875</v>
      </c>
    </row>
    <row r="2490" spans="1:11" ht="14.45" customHeight="1" x14ac:dyDescent="0.2">
      <c r="A2490" s="832" t="s">
        <v>604</v>
      </c>
      <c r="B2490" s="833" t="s">
        <v>605</v>
      </c>
      <c r="C2490" s="836" t="s">
        <v>634</v>
      </c>
      <c r="D2490" s="864" t="s">
        <v>635</v>
      </c>
      <c r="E2490" s="836" t="s">
        <v>4422</v>
      </c>
      <c r="F2490" s="864" t="s">
        <v>4423</v>
      </c>
      <c r="G2490" s="836" t="s">
        <v>7668</v>
      </c>
      <c r="H2490" s="836" t="s">
        <v>7687</v>
      </c>
      <c r="I2490" s="850">
        <v>711.48000081380212</v>
      </c>
      <c r="J2490" s="850">
        <v>10</v>
      </c>
      <c r="K2490" s="851">
        <v>7072.4500122070313</v>
      </c>
    </row>
    <row r="2491" spans="1:11" ht="14.45" customHeight="1" x14ac:dyDescent="0.2">
      <c r="A2491" s="832" t="s">
        <v>604</v>
      </c>
      <c r="B2491" s="833" t="s">
        <v>605</v>
      </c>
      <c r="C2491" s="836" t="s">
        <v>634</v>
      </c>
      <c r="D2491" s="864" t="s">
        <v>635</v>
      </c>
      <c r="E2491" s="836" t="s">
        <v>4422</v>
      </c>
      <c r="F2491" s="864" t="s">
        <v>4423</v>
      </c>
      <c r="G2491" s="836" t="s">
        <v>7672</v>
      </c>
      <c r="H2491" s="836" t="s">
        <v>7688</v>
      </c>
      <c r="I2491" s="850">
        <v>719.95001220703125</v>
      </c>
      <c r="J2491" s="850">
        <v>10</v>
      </c>
      <c r="K2491" s="851">
        <v>7199.5</v>
      </c>
    </row>
    <row r="2492" spans="1:11" ht="14.45" customHeight="1" x14ac:dyDescent="0.2">
      <c r="A2492" s="832" t="s">
        <v>604</v>
      </c>
      <c r="B2492" s="833" t="s">
        <v>605</v>
      </c>
      <c r="C2492" s="836" t="s">
        <v>634</v>
      </c>
      <c r="D2492" s="864" t="s">
        <v>635</v>
      </c>
      <c r="E2492" s="836" t="s">
        <v>4422</v>
      </c>
      <c r="F2492" s="864" t="s">
        <v>4423</v>
      </c>
      <c r="G2492" s="836" t="s">
        <v>7674</v>
      </c>
      <c r="H2492" s="836" t="s">
        <v>7689</v>
      </c>
      <c r="I2492" s="850">
        <v>1160.3900146484375</v>
      </c>
      <c r="J2492" s="850">
        <v>11</v>
      </c>
      <c r="K2492" s="851">
        <v>12764.2998046875</v>
      </c>
    </row>
    <row r="2493" spans="1:11" ht="14.45" customHeight="1" x14ac:dyDescent="0.2">
      <c r="A2493" s="832" t="s">
        <v>604</v>
      </c>
      <c r="B2493" s="833" t="s">
        <v>605</v>
      </c>
      <c r="C2493" s="836" t="s">
        <v>634</v>
      </c>
      <c r="D2493" s="864" t="s">
        <v>635</v>
      </c>
      <c r="E2493" s="836" t="s">
        <v>4422</v>
      </c>
      <c r="F2493" s="864" t="s">
        <v>4423</v>
      </c>
      <c r="G2493" s="836" t="s">
        <v>7690</v>
      </c>
      <c r="H2493" s="836" t="s">
        <v>7691</v>
      </c>
      <c r="I2493" s="850">
        <v>665.5</v>
      </c>
      <c r="J2493" s="850">
        <v>3</v>
      </c>
      <c r="K2493" s="851">
        <v>1996.5</v>
      </c>
    </row>
    <row r="2494" spans="1:11" ht="14.45" customHeight="1" x14ac:dyDescent="0.2">
      <c r="A2494" s="832" t="s">
        <v>604</v>
      </c>
      <c r="B2494" s="833" t="s">
        <v>605</v>
      </c>
      <c r="C2494" s="836" t="s">
        <v>634</v>
      </c>
      <c r="D2494" s="864" t="s">
        <v>635</v>
      </c>
      <c r="E2494" s="836" t="s">
        <v>4422</v>
      </c>
      <c r="F2494" s="864" t="s">
        <v>4423</v>
      </c>
      <c r="G2494" s="836" t="s">
        <v>7692</v>
      </c>
      <c r="H2494" s="836" t="s">
        <v>7693</v>
      </c>
      <c r="I2494" s="850">
        <v>775.6099853515625</v>
      </c>
      <c r="J2494" s="850">
        <v>3</v>
      </c>
      <c r="K2494" s="851">
        <v>2326.830078125</v>
      </c>
    </row>
    <row r="2495" spans="1:11" ht="14.45" customHeight="1" x14ac:dyDescent="0.2">
      <c r="A2495" s="832" t="s">
        <v>604</v>
      </c>
      <c r="B2495" s="833" t="s">
        <v>605</v>
      </c>
      <c r="C2495" s="836" t="s">
        <v>634</v>
      </c>
      <c r="D2495" s="864" t="s">
        <v>635</v>
      </c>
      <c r="E2495" s="836" t="s">
        <v>4422</v>
      </c>
      <c r="F2495" s="864" t="s">
        <v>4423</v>
      </c>
      <c r="G2495" s="836" t="s">
        <v>7694</v>
      </c>
      <c r="H2495" s="836" t="s">
        <v>7695</v>
      </c>
      <c r="I2495" s="850">
        <v>554.17999267578125</v>
      </c>
      <c r="J2495" s="850">
        <v>3</v>
      </c>
      <c r="K2495" s="851">
        <v>1662.5400390625</v>
      </c>
    </row>
    <row r="2496" spans="1:11" ht="14.45" customHeight="1" x14ac:dyDescent="0.2">
      <c r="A2496" s="832" t="s">
        <v>604</v>
      </c>
      <c r="B2496" s="833" t="s">
        <v>605</v>
      </c>
      <c r="C2496" s="836" t="s">
        <v>634</v>
      </c>
      <c r="D2496" s="864" t="s">
        <v>635</v>
      </c>
      <c r="E2496" s="836" t="s">
        <v>4422</v>
      </c>
      <c r="F2496" s="864" t="s">
        <v>4423</v>
      </c>
      <c r="G2496" s="836" t="s">
        <v>7680</v>
      </c>
      <c r="H2496" s="836" t="s">
        <v>7696</v>
      </c>
      <c r="I2496" s="850">
        <v>1303.8499755859375</v>
      </c>
      <c r="J2496" s="850">
        <v>40</v>
      </c>
      <c r="K2496" s="851">
        <v>52153.921875</v>
      </c>
    </row>
    <row r="2497" spans="1:11" ht="14.45" customHeight="1" x14ac:dyDescent="0.2">
      <c r="A2497" s="832" t="s">
        <v>604</v>
      </c>
      <c r="B2497" s="833" t="s">
        <v>605</v>
      </c>
      <c r="C2497" s="836" t="s">
        <v>634</v>
      </c>
      <c r="D2497" s="864" t="s">
        <v>635</v>
      </c>
      <c r="E2497" s="836" t="s">
        <v>4422</v>
      </c>
      <c r="F2497" s="864" t="s">
        <v>4423</v>
      </c>
      <c r="G2497" s="836" t="s">
        <v>7697</v>
      </c>
      <c r="H2497" s="836" t="s">
        <v>7698</v>
      </c>
      <c r="I2497" s="850">
        <v>980.52001953125</v>
      </c>
      <c r="J2497" s="850">
        <v>12</v>
      </c>
      <c r="K2497" s="851">
        <v>11766.2802734375</v>
      </c>
    </row>
    <row r="2498" spans="1:11" ht="14.45" customHeight="1" x14ac:dyDescent="0.2">
      <c r="A2498" s="832" t="s">
        <v>604</v>
      </c>
      <c r="B2498" s="833" t="s">
        <v>605</v>
      </c>
      <c r="C2498" s="836" t="s">
        <v>634</v>
      </c>
      <c r="D2498" s="864" t="s">
        <v>635</v>
      </c>
      <c r="E2498" s="836" t="s">
        <v>4422</v>
      </c>
      <c r="F2498" s="864" t="s">
        <v>4423</v>
      </c>
      <c r="G2498" s="836" t="s">
        <v>7699</v>
      </c>
      <c r="H2498" s="836" t="s">
        <v>7700</v>
      </c>
      <c r="I2498" s="850">
        <v>5914.47998046875</v>
      </c>
      <c r="J2498" s="850">
        <v>1</v>
      </c>
      <c r="K2498" s="851">
        <v>5914.47998046875</v>
      </c>
    </row>
    <row r="2499" spans="1:11" ht="14.45" customHeight="1" x14ac:dyDescent="0.2">
      <c r="A2499" s="832" t="s">
        <v>604</v>
      </c>
      <c r="B2499" s="833" t="s">
        <v>605</v>
      </c>
      <c r="C2499" s="836" t="s">
        <v>634</v>
      </c>
      <c r="D2499" s="864" t="s">
        <v>635</v>
      </c>
      <c r="E2499" s="836" t="s">
        <v>4422</v>
      </c>
      <c r="F2499" s="864" t="s">
        <v>4423</v>
      </c>
      <c r="G2499" s="836" t="s">
        <v>7701</v>
      </c>
      <c r="H2499" s="836" t="s">
        <v>7702</v>
      </c>
      <c r="I2499" s="850">
        <v>4.9739998817443851</v>
      </c>
      <c r="J2499" s="850">
        <v>310</v>
      </c>
      <c r="K2499" s="851">
        <v>1542.1500244140625</v>
      </c>
    </row>
    <row r="2500" spans="1:11" ht="14.45" customHeight="1" x14ac:dyDescent="0.2">
      <c r="A2500" s="832" t="s">
        <v>604</v>
      </c>
      <c r="B2500" s="833" t="s">
        <v>605</v>
      </c>
      <c r="C2500" s="836" t="s">
        <v>634</v>
      </c>
      <c r="D2500" s="864" t="s">
        <v>635</v>
      </c>
      <c r="E2500" s="836" t="s">
        <v>4422</v>
      </c>
      <c r="F2500" s="864" t="s">
        <v>4423</v>
      </c>
      <c r="G2500" s="836" t="s">
        <v>7703</v>
      </c>
      <c r="H2500" s="836" t="s">
        <v>7704</v>
      </c>
      <c r="I2500" s="850">
        <v>57.290000915527344</v>
      </c>
      <c r="J2500" s="850">
        <v>6</v>
      </c>
      <c r="K2500" s="851">
        <v>343.739990234375</v>
      </c>
    </row>
    <row r="2501" spans="1:11" ht="14.45" customHeight="1" x14ac:dyDescent="0.2">
      <c r="A2501" s="832" t="s">
        <v>604</v>
      </c>
      <c r="B2501" s="833" t="s">
        <v>605</v>
      </c>
      <c r="C2501" s="836" t="s">
        <v>634</v>
      </c>
      <c r="D2501" s="864" t="s">
        <v>635</v>
      </c>
      <c r="E2501" s="836" t="s">
        <v>4422</v>
      </c>
      <c r="F2501" s="864" t="s">
        <v>4423</v>
      </c>
      <c r="G2501" s="836" t="s">
        <v>7705</v>
      </c>
      <c r="H2501" s="836" t="s">
        <v>7706</v>
      </c>
      <c r="I2501" s="850">
        <v>67.760002136230469</v>
      </c>
      <c r="J2501" s="850">
        <v>6</v>
      </c>
      <c r="K2501" s="851">
        <v>406.55999755859375</v>
      </c>
    </row>
    <row r="2502" spans="1:11" ht="14.45" customHeight="1" x14ac:dyDescent="0.2">
      <c r="A2502" s="832" t="s">
        <v>604</v>
      </c>
      <c r="B2502" s="833" t="s">
        <v>605</v>
      </c>
      <c r="C2502" s="836" t="s">
        <v>634</v>
      </c>
      <c r="D2502" s="864" t="s">
        <v>635</v>
      </c>
      <c r="E2502" s="836" t="s">
        <v>4422</v>
      </c>
      <c r="F2502" s="864" t="s">
        <v>4423</v>
      </c>
      <c r="G2502" s="836" t="s">
        <v>7707</v>
      </c>
      <c r="H2502" s="836" t="s">
        <v>7708</v>
      </c>
      <c r="I2502" s="850">
        <v>13.359999656677246</v>
      </c>
      <c r="J2502" s="850">
        <v>105</v>
      </c>
      <c r="K2502" s="851">
        <v>1402.5700073242188</v>
      </c>
    </row>
    <row r="2503" spans="1:11" ht="14.45" customHeight="1" x14ac:dyDescent="0.2">
      <c r="A2503" s="832" t="s">
        <v>604</v>
      </c>
      <c r="B2503" s="833" t="s">
        <v>605</v>
      </c>
      <c r="C2503" s="836" t="s">
        <v>634</v>
      </c>
      <c r="D2503" s="864" t="s">
        <v>635</v>
      </c>
      <c r="E2503" s="836" t="s">
        <v>4422</v>
      </c>
      <c r="F2503" s="864" t="s">
        <v>4423</v>
      </c>
      <c r="G2503" s="836" t="s">
        <v>4475</v>
      </c>
      <c r="H2503" s="836" t="s">
        <v>4476</v>
      </c>
      <c r="I2503" s="850">
        <v>11.734999656677246</v>
      </c>
      <c r="J2503" s="850">
        <v>165</v>
      </c>
      <c r="K2503" s="851">
        <v>1936.3500061035156</v>
      </c>
    </row>
    <row r="2504" spans="1:11" ht="14.45" customHeight="1" x14ac:dyDescent="0.2">
      <c r="A2504" s="832" t="s">
        <v>604</v>
      </c>
      <c r="B2504" s="833" t="s">
        <v>605</v>
      </c>
      <c r="C2504" s="836" t="s">
        <v>634</v>
      </c>
      <c r="D2504" s="864" t="s">
        <v>635</v>
      </c>
      <c r="E2504" s="836" t="s">
        <v>4422</v>
      </c>
      <c r="F2504" s="864" t="s">
        <v>4423</v>
      </c>
      <c r="G2504" s="836" t="s">
        <v>7709</v>
      </c>
      <c r="H2504" s="836" t="s">
        <v>7710</v>
      </c>
      <c r="I2504" s="850">
        <v>82.63800048828125</v>
      </c>
      <c r="J2504" s="850">
        <v>37</v>
      </c>
      <c r="K2504" s="851">
        <v>3080.6100616455078</v>
      </c>
    </row>
    <row r="2505" spans="1:11" ht="14.45" customHeight="1" x14ac:dyDescent="0.2">
      <c r="A2505" s="832" t="s">
        <v>604</v>
      </c>
      <c r="B2505" s="833" t="s">
        <v>605</v>
      </c>
      <c r="C2505" s="836" t="s">
        <v>634</v>
      </c>
      <c r="D2505" s="864" t="s">
        <v>635</v>
      </c>
      <c r="E2505" s="836" t="s">
        <v>4422</v>
      </c>
      <c r="F2505" s="864" t="s">
        <v>4423</v>
      </c>
      <c r="G2505" s="836" t="s">
        <v>7711</v>
      </c>
      <c r="H2505" s="836" t="s">
        <v>7712</v>
      </c>
      <c r="I2505" s="850">
        <v>222.58999633789063</v>
      </c>
      <c r="J2505" s="850">
        <v>2</v>
      </c>
      <c r="K2505" s="851">
        <v>445.17999267578125</v>
      </c>
    </row>
    <row r="2506" spans="1:11" ht="14.45" customHeight="1" x14ac:dyDescent="0.2">
      <c r="A2506" s="832" t="s">
        <v>604</v>
      </c>
      <c r="B2506" s="833" t="s">
        <v>605</v>
      </c>
      <c r="C2506" s="836" t="s">
        <v>634</v>
      </c>
      <c r="D2506" s="864" t="s">
        <v>635</v>
      </c>
      <c r="E2506" s="836" t="s">
        <v>4422</v>
      </c>
      <c r="F2506" s="864" t="s">
        <v>4423</v>
      </c>
      <c r="G2506" s="836" t="s">
        <v>7713</v>
      </c>
      <c r="H2506" s="836" t="s">
        <v>7714</v>
      </c>
      <c r="I2506" s="850">
        <v>547.4000244140625</v>
      </c>
      <c r="J2506" s="850">
        <v>30</v>
      </c>
      <c r="K2506" s="851">
        <v>16422.1201171875</v>
      </c>
    </row>
    <row r="2507" spans="1:11" ht="14.45" customHeight="1" x14ac:dyDescent="0.2">
      <c r="A2507" s="832" t="s">
        <v>604</v>
      </c>
      <c r="B2507" s="833" t="s">
        <v>605</v>
      </c>
      <c r="C2507" s="836" t="s">
        <v>634</v>
      </c>
      <c r="D2507" s="864" t="s">
        <v>635</v>
      </c>
      <c r="E2507" s="836" t="s">
        <v>4422</v>
      </c>
      <c r="F2507" s="864" t="s">
        <v>4423</v>
      </c>
      <c r="G2507" s="836" t="s">
        <v>7701</v>
      </c>
      <c r="H2507" s="836" t="s">
        <v>7715</v>
      </c>
      <c r="I2507" s="850">
        <v>4.9719998359680178</v>
      </c>
      <c r="J2507" s="850">
        <v>360</v>
      </c>
      <c r="K2507" s="851">
        <v>1789.6999969482422</v>
      </c>
    </row>
    <row r="2508" spans="1:11" ht="14.45" customHeight="1" x14ac:dyDescent="0.2">
      <c r="A2508" s="832" t="s">
        <v>604</v>
      </c>
      <c r="B2508" s="833" t="s">
        <v>605</v>
      </c>
      <c r="C2508" s="836" t="s">
        <v>634</v>
      </c>
      <c r="D2508" s="864" t="s">
        <v>635</v>
      </c>
      <c r="E2508" s="836" t="s">
        <v>4422</v>
      </c>
      <c r="F2508" s="864" t="s">
        <v>4423</v>
      </c>
      <c r="G2508" s="836" t="s">
        <v>7716</v>
      </c>
      <c r="H2508" s="836" t="s">
        <v>7717</v>
      </c>
      <c r="I2508" s="850">
        <v>30.930000305175781</v>
      </c>
      <c r="J2508" s="850">
        <v>5</v>
      </c>
      <c r="K2508" s="851">
        <v>154.63999938964844</v>
      </c>
    </row>
    <row r="2509" spans="1:11" ht="14.45" customHeight="1" x14ac:dyDescent="0.2">
      <c r="A2509" s="832" t="s">
        <v>604</v>
      </c>
      <c r="B2509" s="833" t="s">
        <v>605</v>
      </c>
      <c r="C2509" s="836" t="s">
        <v>634</v>
      </c>
      <c r="D2509" s="864" t="s">
        <v>635</v>
      </c>
      <c r="E2509" s="836" t="s">
        <v>4422</v>
      </c>
      <c r="F2509" s="864" t="s">
        <v>4423</v>
      </c>
      <c r="G2509" s="836" t="s">
        <v>7718</v>
      </c>
      <c r="H2509" s="836" t="s">
        <v>7719</v>
      </c>
      <c r="I2509" s="850">
        <v>8.4700002670288086</v>
      </c>
      <c r="J2509" s="850">
        <v>5</v>
      </c>
      <c r="K2509" s="851">
        <v>42.349998474121094</v>
      </c>
    </row>
    <row r="2510" spans="1:11" ht="14.45" customHeight="1" x14ac:dyDescent="0.2">
      <c r="A2510" s="832" t="s">
        <v>604</v>
      </c>
      <c r="B2510" s="833" t="s">
        <v>605</v>
      </c>
      <c r="C2510" s="836" t="s">
        <v>634</v>
      </c>
      <c r="D2510" s="864" t="s">
        <v>635</v>
      </c>
      <c r="E2510" s="836" t="s">
        <v>4422</v>
      </c>
      <c r="F2510" s="864" t="s">
        <v>4423</v>
      </c>
      <c r="G2510" s="836" t="s">
        <v>7707</v>
      </c>
      <c r="H2510" s="836" t="s">
        <v>7720</v>
      </c>
      <c r="I2510" s="850">
        <v>13.359999656677246</v>
      </c>
      <c r="J2510" s="850">
        <v>70</v>
      </c>
      <c r="K2510" s="851">
        <v>935.08001708984375</v>
      </c>
    </row>
    <row r="2511" spans="1:11" ht="14.45" customHeight="1" x14ac:dyDescent="0.2">
      <c r="A2511" s="832" t="s">
        <v>604</v>
      </c>
      <c r="B2511" s="833" t="s">
        <v>605</v>
      </c>
      <c r="C2511" s="836" t="s">
        <v>634</v>
      </c>
      <c r="D2511" s="864" t="s">
        <v>635</v>
      </c>
      <c r="E2511" s="836" t="s">
        <v>4422</v>
      </c>
      <c r="F2511" s="864" t="s">
        <v>4423</v>
      </c>
      <c r="G2511" s="836" t="s">
        <v>4475</v>
      </c>
      <c r="H2511" s="836" t="s">
        <v>4481</v>
      </c>
      <c r="I2511" s="850">
        <v>11.737999725341798</v>
      </c>
      <c r="J2511" s="850">
        <v>125</v>
      </c>
      <c r="K2511" s="851">
        <v>1467.2000198364258</v>
      </c>
    </row>
    <row r="2512" spans="1:11" ht="14.45" customHeight="1" x14ac:dyDescent="0.2">
      <c r="A2512" s="832" t="s">
        <v>604</v>
      </c>
      <c r="B2512" s="833" t="s">
        <v>605</v>
      </c>
      <c r="C2512" s="836" t="s">
        <v>634</v>
      </c>
      <c r="D2512" s="864" t="s">
        <v>635</v>
      </c>
      <c r="E2512" s="836" t="s">
        <v>4422</v>
      </c>
      <c r="F2512" s="864" t="s">
        <v>4423</v>
      </c>
      <c r="G2512" s="836" t="s">
        <v>7709</v>
      </c>
      <c r="H2512" s="836" t="s">
        <v>7721</v>
      </c>
      <c r="I2512" s="850">
        <v>79.615001678466797</v>
      </c>
      <c r="J2512" s="850">
        <v>25</v>
      </c>
      <c r="K2512" s="851">
        <v>1990.3899841308594</v>
      </c>
    </row>
    <row r="2513" spans="1:11" ht="14.45" customHeight="1" x14ac:dyDescent="0.2">
      <c r="A2513" s="832" t="s">
        <v>604</v>
      </c>
      <c r="B2513" s="833" t="s">
        <v>605</v>
      </c>
      <c r="C2513" s="836" t="s">
        <v>634</v>
      </c>
      <c r="D2513" s="864" t="s">
        <v>635</v>
      </c>
      <c r="E2513" s="836" t="s">
        <v>4422</v>
      </c>
      <c r="F2513" s="864" t="s">
        <v>4423</v>
      </c>
      <c r="G2513" s="836" t="s">
        <v>7711</v>
      </c>
      <c r="H2513" s="836" t="s">
        <v>7722</v>
      </c>
      <c r="I2513" s="850">
        <v>198.44000244140625</v>
      </c>
      <c r="J2513" s="850">
        <v>3</v>
      </c>
      <c r="K2513" s="851">
        <v>595.32000732421875</v>
      </c>
    </row>
    <row r="2514" spans="1:11" ht="14.45" customHeight="1" x14ac:dyDescent="0.2">
      <c r="A2514" s="832" t="s">
        <v>604</v>
      </c>
      <c r="B2514" s="833" t="s">
        <v>605</v>
      </c>
      <c r="C2514" s="836" t="s">
        <v>634</v>
      </c>
      <c r="D2514" s="864" t="s">
        <v>635</v>
      </c>
      <c r="E2514" s="836" t="s">
        <v>4422</v>
      </c>
      <c r="F2514" s="864" t="s">
        <v>4423</v>
      </c>
      <c r="G2514" s="836" t="s">
        <v>7713</v>
      </c>
      <c r="H2514" s="836" t="s">
        <v>7723</v>
      </c>
      <c r="I2514" s="850">
        <v>547.4000244140625</v>
      </c>
      <c r="J2514" s="850">
        <v>60</v>
      </c>
      <c r="K2514" s="851">
        <v>32844.240234375</v>
      </c>
    </row>
    <row r="2515" spans="1:11" ht="14.45" customHeight="1" x14ac:dyDescent="0.2">
      <c r="A2515" s="832" t="s">
        <v>604</v>
      </c>
      <c r="B2515" s="833" t="s">
        <v>605</v>
      </c>
      <c r="C2515" s="836" t="s">
        <v>634</v>
      </c>
      <c r="D2515" s="864" t="s">
        <v>635</v>
      </c>
      <c r="E2515" s="836" t="s">
        <v>4422</v>
      </c>
      <c r="F2515" s="864" t="s">
        <v>4423</v>
      </c>
      <c r="G2515" s="836" t="s">
        <v>7724</v>
      </c>
      <c r="H2515" s="836" t="s">
        <v>7725</v>
      </c>
      <c r="I2515" s="850">
        <v>10255.7001953125</v>
      </c>
      <c r="J2515" s="850">
        <v>2</v>
      </c>
      <c r="K2515" s="851">
        <v>20511.400390625</v>
      </c>
    </row>
    <row r="2516" spans="1:11" ht="14.45" customHeight="1" x14ac:dyDescent="0.2">
      <c r="A2516" s="832" t="s">
        <v>604</v>
      </c>
      <c r="B2516" s="833" t="s">
        <v>605</v>
      </c>
      <c r="C2516" s="836" t="s">
        <v>634</v>
      </c>
      <c r="D2516" s="864" t="s">
        <v>635</v>
      </c>
      <c r="E2516" s="836" t="s">
        <v>4422</v>
      </c>
      <c r="F2516" s="864" t="s">
        <v>4423</v>
      </c>
      <c r="G2516" s="836" t="s">
        <v>7726</v>
      </c>
      <c r="H2516" s="836" t="s">
        <v>7727</v>
      </c>
      <c r="I2516" s="850">
        <v>5060</v>
      </c>
      <c r="J2516" s="850">
        <v>2</v>
      </c>
      <c r="K2516" s="851">
        <v>10120</v>
      </c>
    </row>
    <row r="2517" spans="1:11" ht="14.45" customHeight="1" x14ac:dyDescent="0.2">
      <c r="A2517" s="832" t="s">
        <v>604</v>
      </c>
      <c r="B2517" s="833" t="s">
        <v>605</v>
      </c>
      <c r="C2517" s="836" t="s">
        <v>634</v>
      </c>
      <c r="D2517" s="864" t="s">
        <v>635</v>
      </c>
      <c r="E2517" s="836" t="s">
        <v>4422</v>
      </c>
      <c r="F2517" s="864" t="s">
        <v>4423</v>
      </c>
      <c r="G2517" s="836" t="s">
        <v>7728</v>
      </c>
      <c r="H2517" s="836" t="s">
        <v>7729</v>
      </c>
      <c r="I2517" s="850">
        <v>4762.56005859375</v>
      </c>
      <c r="J2517" s="850">
        <v>2</v>
      </c>
      <c r="K2517" s="851">
        <v>9525.1201171875</v>
      </c>
    </row>
    <row r="2518" spans="1:11" ht="14.45" customHeight="1" x14ac:dyDescent="0.2">
      <c r="A2518" s="832" t="s">
        <v>604</v>
      </c>
      <c r="B2518" s="833" t="s">
        <v>605</v>
      </c>
      <c r="C2518" s="836" t="s">
        <v>634</v>
      </c>
      <c r="D2518" s="864" t="s">
        <v>635</v>
      </c>
      <c r="E2518" s="836" t="s">
        <v>4422</v>
      </c>
      <c r="F2518" s="864" t="s">
        <v>4423</v>
      </c>
      <c r="G2518" s="836" t="s">
        <v>7730</v>
      </c>
      <c r="H2518" s="836" t="s">
        <v>7731</v>
      </c>
      <c r="I2518" s="850">
        <v>4789.18017578125</v>
      </c>
      <c r="J2518" s="850">
        <v>1</v>
      </c>
      <c r="K2518" s="851">
        <v>4789.18017578125</v>
      </c>
    </row>
    <row r="2519" spans="1:11" ht="14.45" customHeight="1" x14ac:dyDescent="0.2">
      <c r="A2519" s="832" t="s">
        <v>604</v>
      </c>
      <c r="B2519" s="833" t="s">
        <v>605</v>
      </c>
      <c r="C2519" s="836" t="s">
        <v>634</v>
      </c>
      <c r="D2519" s="864" t="s">
        <v>635</v>
      </c>
      <c r="E2519" s="836" t="s">
        <v>4422</v>
      </c>
      <c r="F2519" s="864" t="s">
        <v>4423</v>
      </c>
      <c r="G2519" s="836" t="s">
        <v>4494</v>
      </c>
      <c r="H2519" s="836" t="s">
        <v>4495</v>
      </c>
      <c r="I2519" s="850">
        <v>637.66998291015625</v>
      </c>
      <c r="J2519" s="850">
        <v>1</v>
      </c>
      <c r="K2519" s="851">
        <v>637.66998291015625</v>
      </c>
    </row>
    <row r="2520" spans="1:11" ht="14.45" customHeight="1" x14ac:dyDescent="0.2">
      <c r="A2520" s="832" t="s">
        <v>604</v>
      </c>
      <c r="B2520" s="833" t="s">
        <v>605</v>
      </c>
      <c r="C2520" s="836" t="s">
        <v>634</v>
      </c>
      <c r="D2520" s="864" t="s">
        <v>635</v>
      </c>
      <c r="E2520" s="836" t="s">
        <v>4422</v>
      </c>
      <c r="F2520" s="864" t="s">
        <v>4423</v>
      </c>
      <c r="G2520" s="836" t="s">
        <v>4496</v>
      </c>
      <c r="H2520" s="836" t="s">
        <v>4497</v>
      </c>
      <c r="I2520" s="850">
        <v>445.27999877929688</v>
      </c>
      <c r="J2520" s="850">
        <v>10</v>
      </c>
      <c r="K2520" s="851">
        <v>4452.7998046875</v>
      </c>
    </row>
    <row r="2521" spans="1:11" ht="14.45" customHeight="1" x14ac:dyDescent="0.2">
      <c r="A2521" s="832" t="s">
        <v>604</v>
      </c>
      <c r="B2521" s="833" t="s">
        <v>605</v>
      </c>
      <c r="C2521" s="836" t="s">
        <v>634</v>
      </c>
      <c r="D2521" s="864" t="s">
        <v>635</v>
      </c>
      <c r="E2521" s="836" t="s">
        <v>4422</v>
      </c>
      <c r="F2521" s="864" t="s">
        <v>4423</v>
      </c>
      <c r="G2521" s="836" t="s">
        <v>4498</v>
      </c>
      <c r="H2521" s="836" t="s">
        <v>4499</v>
      </c>
      <c r="I2521" s="850">
        <v>582.010009765625</v>
      </c>
      <c r="J2521" s="850">
        <v>10</v>
      </c>
      <c r="K2521" s="851">
        <v>5820.10009765625</v>
      </c>
    </row>
    <row r="2522" spans="1:11" ht="14.45" customHeight="1" x14ac:dyDescent="0.2">
      <c r="A2522" s="832" t="s">
        <v>604</v>
      </c>
      <c r="B2522" s="833" t="s">
        <v>605</v>
      </c>
      <c r="C2522" s="836" t="s">
        <v>634</v>
      </c>
      <c r="D2522" s="864" t="s">
        <v>635</v>
      </c>
      <c r="E2522" s="836" t="s">
        <v>4422</v>
      </c>
      <c r="F2522" s="864" t="s">
        <v>4423</v>
      </c>
      <c r="G2522" s="836" t="s">
        <v>4502</v>
      </c>
      <c r="H2522" s="836" t="s">
        <v>4503</v>
      </c>
      <c r="I2522" s="850">
        <v>872.40997314453125</v>
      </c>
      <c r="J2522" s="850">
        <v>8</v>
      </c>
      <c r="K2522" s="851">
        <v>6979.27978515625</v>
      </c>
    </row>
    <row r="2523" spans="1:11" ht="14.45" customHeight="1" x14ac:dyDescent="0.2">
      <c r="A2523" s="832" t="s">
        <v>604</v>
      </c>
      <c r="B2523" s="833" t="s">
        <v>605</v>
      </c>
      <c r="C2523" s="836" t="s">
        <v>634</v>
      </c>
      <c r="D2523" s="864" t="s">
        <v>635</v>
      </c>
      <c r="E2523" s="836" t="s">
        <v>4422</v>
      </c>
      <c r="F2523" s="864" t="s">
        <v>4423</v>
      </c>
      <c r="G2523" s="836" t="s">
        <v>4508</v>
      </c>
      <c r="H2523" s="836" t="s">
        <v>4509</v>
      </c>
      <c r="I2523" s="850">
        <v>517.8800048828125</v>
      </c>
      <c r="J2523" s="850">
        <v>4</v>
      </c>
      <c r="K2523" s="851">
        <v>2071.52001953125</v>
      </c>
    </row>
    <row r="2524" spans="1:11" ht="14.45" customHeight="1" x14ac:dyDescent="0.2">
      <c r="A2524" s="832" t="s">
        <v>604</v>
      </c>
      <c r="B2524" s="833" t="s">
        <v>605</v>
      </c>
      <c r="C2524" s="836" t="s">
        <v>634</v>
      </c>
      <c r="D2524" s="864" t="s">
        <v>635</v>
      </c>
      <c r="E2524" s="836" t="s">
        <v>4422</v>
      </c>
      <c r="F2524" s="864" t="s">
        <v>4423</v>
      </c>
      <c r="G2524" s="836" t="s">
        <v>4510</v>
      </c>
      <c r="H2524" s="836" t="s">
        <v>4511</v>
      </c>
      <c r="I2524" s="850">
        <v>621.94000244140625</v>
      </c>
      <c r="J2524" s="850">
        <v>4</v>
      </c>
      <c r="K2524" s="851">
        <v>2487.760009765625</v>
      </c>
    </row>
    <row r="2525" spans="1:11" ht="14.45" customHeight="1" x14ac:dyDescent="0.2">
      <c r="A2525" s="832" t="s">
        <v>604</v>
      </c>
      <c r="B2525" s="833" t="s">
        <v>605</v>
      </c>
      <c r="C2525" s="836" t="s">
        <v>634</v>
      </c>
      <c r="D2525" s="864" t="s">
        <v>635</v>
      </c>
      <c r="E2525" s="836" t="s">
        <v>4422</v>
      </c>
      <c r="F2525" s="864" t="s">
        <v>4423</v>
      </c>
      <c r="G2525" s="836" t="s">
        <v>7732</v>
      </c>
      <c r="H2525" s="836" t="s">
        <v>7733</v>
      </c>
      <c r="I2525" s="850">
        <v>1278.949951171875</v>
      </c>
      <c r="J2525" s="850">
        <v>4</v>
      </c>
      <c r="K2525" s="851">
        <v>5115.7998046875</v>
      </c>
    </row>
    <row r="2526" spans="1:11" ht="14.45" customHeight="1" x14ac:dyDescent="0.2">
      <c r="A2526" s="832" t="s">
        <v>604</v>
      </c>
      <c r="B2526" s="833" t="s">
        <v>605</v>
      </c>
      <c r="C2526" s="836" t="s">
        <v>634</v>
      </c>
      <c r="D2526" s="864" t="s">
        <v>635</v>
      </c>
      <c r="E2526" s="836" t="s">
        <v>4422</v>
      </c>
      <c r="F2526" s="864" t="s">
        <v>4423</v>
      </c>
      <c r="G2526" s="836" t="s">
        <v>7734</v>
      </c>
      <c r="H2526" s="836" t="s">
        <v>7735</v>
      </c>
      <c r="I2526" s="850">
        <v>21.180000305175781</v>
      </c>
      <c r="J2526" s="850">
        <v>110</v>
      </c>
      <c r="K2526" s="851">
        <v>2329.5</v>
      </c>
    </row>
    <row r="2527" spans="1:11" ht="14.45" customHeight="1" x14ac:dyDescent="0.2">
      <c r="A2527" s="832" t="s">
        <v>604</v>
      </c>
      <c r="B2527" s="833" t="s">
        <v>605</v>
      </c>
      <c r="C2527" s="836" t="s">
        <v>634</v>
      </c>
      <c r="D2527" s="864" t="s">
        <v>635</v>
      </c>
      <c r="E2527" s="836" t="s">
        <v>4422</v>
      </c>
      <c r="F2527" s="864" t="s">
        <v>4423</v>
      </c>
      <c r="G2527" s="836" t="s">
        <v>7734</v>
      </c>
      <c r="H2527" s="836" t="s">
        <v>7736</v>
      </c>
      <c r="I2527" s="850">
        <v>21.180000305175781</v>
      </c>
      <c r="J2527" s="850">
        <v>100</v>
      </c>
      <c r="K2527" s="851">
        <v>2117.75</v>
      </c>
    </row>
    <row r="2528" spans="1:11" ht="14.45" customHeight="1" x14ac:dyDescent="0.2">
      <c r="A2528" s="832" t="s">
        <v>604</v>
      </c>
      <c r="B2528" s="833" t="s">
        <v>605</v>
      </c>
      <c r="C2528" s="836" t="s">
        <v>634</v>
      </c>
      <c r="D2528" s="864" t="s">
        <v>635</v>
      </c>
      <c r="E2528" s="836" t="s">
        <v>4422</v>
      </c>
      <c r="F2528" s="864" t="s">
        <v>4423</v>
      </c>
      <c r="G2528" s="836" t="s">
        <v>7737</v>
      </c>
      <c r="H2528" s="836" t="s">
        <v>7738</v>
      </c>
      <c r="I2528" s="850">
        <v>1200.9300537109375</v>
      </c>
      <c r="J2528" s="850">
        <v>168</v>
      </c>
      <c r="K2528" s="851">
        <v>201755.39453125</v>
      </c>
    </row>
    <row r="2529" spans="1:11" ht="14.45" customHeight="1" x14ac:dyDescent="0.2">
      <c r="A2529" s="832" t="s">
        <v>604</v>
      </c>
      <c r="B2529" s="833" t="s">
        <v>605</v>
      </c>
      <c r="C2529" s="836" t="s">
        <v>634</v>
      </c>
      <c r="D2529" s="864" t="s">
        <v>635</v>
      </c>
      <c r="E2529" s="836" t="s">
        <v>4422</v>
      </c>
      <c r="F2529" s="864" t="s">
        <v>4423</v>
      </c>
      <c r="G2529" s="836" t="s">
        <v>7739</v>
      </c>
      <c r="H2529" s="836" t="s">
        <v>7740</v>
      </c>
      <c r="I2529" s="850">
        <v>1200.9300537109375</v>
      </c>
      <c r="J2529" s="850">
        <v>192</v>
      </c>
      <c r="K2529" s="851">
        <v>230577.59375</v>
      </c>
    </row>
    <row r="2530" spans="1:11" ht="14.45" customHeight="1" x14ac:dyDescent="0.2">
      <c r="A2530" s="832" t="s">
        <v>604</v>
      </c>
      <c r="B2530" s="833" t="s">
        <v>605</v>
      </c>
      <c r="C2530" s="836" t="s">
        <v>634</v>
      </c>
      <c r="D2530" s="864" t="s">
        <v>635</v>
      </c>
      <c r="E2530" s="836" t="s">
        <v>4422</v>
      </c>
      <c r="F2530" s="864" t="s">
        <v>4423</v>
      </c>
      <c r="G2530" s="836" t="s">
        <v>7741</v>
      </c>
      <c r="H2530" s="836" t="s">
        <v>7742</v>
      </c>
      <c r="I2530" s="850">
        <v>1089</v>
      </c>
      <c r="J2530" s="850">
        <v>10</v>
      </c>
      <c r="K2530" s="851">
        <v>10890</v>
      </c>
    </row>
    <row r="2531" spans="1:11" ht="14.45" customHeight="1" x14ac:dyDescent="0.2">
      <c r="A2531" s="832" t="s">
        <v>604</v>
      </c>
      <c r="B2531" s="833" t="s">
        <v>605</v>
      </c>
      <c r="C2531" s="836" t="s">
        <v>634</v>
      </c>
      <c r="D2531" s="864" t="s">
        <v>635</v>
      </c>
      <c r="E2531" s="836" t="s">
        <v>4422</v>
      </c>
      <c r="F2531" s="864" t="s">
        <v>4423</v>
      </c>
      <c r="G2531" s="836" t="s">
        <v>7743</v>
      </c>
      <c r="H2531" s="836" t="s">
        <v>7744</v>
      </c>
      <c r="I2531" s="850">
        <v>302.5</v>
      </c>
      <c r="J2531" s="850">
        <v>100</v>
      </c>
      <c r="K2531" s="851">
        <v>30250</v>
      </c>
    </row>
    <row r="2532" spans="1:11" ht="14.45" customHeight="1" x14ac:dyDescent="0.2">
      <c r="A2532" s="832" t="s">
        <v>604</v>
      </c>
      <c r="B2532" s="833" t="s">
        <v>605</v>
      </c>
      <c r="C2532" s="836" t="s">
        <v>634</v>
      </c>
      <c r="D2532" s="864" t="s">
        <v>635</v>
      </c>
      <c r="E2532" s="836" t="s">
        <v>4422</v>
      </c>
      <c r="F2532" s="864" t="s">
        <v>4423</v>
      </c>
      <c r="G2532" s="836" t="s">
        <v>7745</v>
      </c>
      <c r="H2532" s="836" t="s">
        <v>7746</v>
      </c>
      <c r="I2532" s="850">
        <v>4840</v>
      </c>
      <c r="J2532" s="850">
        <v>7</v>
      </c>
      <c r="K2532" s="851">
        <v>33880</v>
      </c>
    </row>
    <row r="2533" spans="1:11" ht="14.45" customHeight="1" x14ac:dyDescent="0.2">
      <c r="A2533" s="832" t="s">
        <v>604</v>
      </c>
      <c r="B2533" s="833" t="s">
        <v>605</v>
      </c>
      <c r="C2533" s="836" t="s">
        <v>634</v>
      </c>
      <c r="D2533" s="864" t="s">
        <v>635</v>
      </c>
      <c r="E2533" s="836" t="s">
        <v>4422</v>
      </c>
      <c r="F2533" s="864" t="s">
        <v>4423</v>
      </c>
      <c r="G2533" s="836" t="s">
        <v>7747</v>
      </c>
      <c r="H2533" s="836" t="s">
        <v>7748</v>
      </c>
      <c r="I2533" s="850">
        <v>5687</v>
      </c>
      <c r="J2533" s="850">
        <v>2</v>
      </c>
      <c r="K2533" s="851">
        <v>11374</v>
      </c>
    </row>
    <row r="2534" spans="1:11" ht="14.45" customHeight="1" x14ac:dyDescent="0.2">
      <c r="A2534" s="832" t="s">
        <v>604</v>
      </c>
      <c r="B2534" s="833" t="s">
        <v>605</v>
      </c>
      <c r="C2534" s="836" t="s">
        <v>634</v>
      </c>
      <c r="D2534" s="864" t="s">
        <v>635</v>
      </c>
      <c r="E2534" s="836" t="s">
        <v>4422</v>
      </c>
      <c r="F2534" s="864" t="s">
        <v>4423</v>
      </c>
      <c r="G2534" s="836" t="s">
        <v>7749</v>
      </c>
      <c r="H2534" s="836" t="s">
        <v>7750</v>
      </c>
      <c r="I2534" s="850">
        <v>5566</v>
      </c>
      <c r="J2534" s="850">
        <v>1</v>
      </c>
      <c r="K2534" s="851">
        <v>5566</v>
      </c>
    </row>
    <row r="2535" spans="1:11" ht="14.45" customHeight="1" x14ac:dyDescent="0.2">
      <c r="A2535" s="832" t="s">
        <v>604</v>
      </c>
      <c r="B2535" s="833" t="s">
        <v>605</v>
      </c>
      <c r="C2535" s="836" t="s">
        <v>634</v>
      </c>
      <c r="D2535" s="864" t="s">
        <v>635</v>
      </c>
      <c r="E2535" s="836" t="s">
        <v>4422</v>
      </c>
      <c r="F2535" s="864" t="s">
        <v>4423</v>
      </c>
      <c r="G2535" s="836" t="s">
        <v>7747</v>
      </c>
      <c r="H2535" s="836" t="s">
        <v>7751</v>
      </c>
      <c r="I2535" s="850">
        <v>5687</v>
      </c>
      <c r="J2535" s="850">
        <v>1</v>
      </c>
      <c r="K2535" s="851">
        <v>5687</v>
      </c>
    </row>
    <row r="2536" spans="1:11" ht="14.45" customHeight="1" x14ac:dyDescent="0.2">
      <c r="A2536" s="832" t="s">
        <v>604</v>
      </c>
      <c r="B2536" s="833" t="s">
        <v>605</v>
      </c>
      <c r="C2536" s="836" t="s">
        <v>634</v>
      </c>
      <c r="D2536" s="864" t="s">
        <v>635</v>
      </c>
      <c r="E2536" s="836" t="s">
        <v>4422</v>
      </c>
      <c r="F2536" s="864" t="s">
        <v>4423</v>
      </c>
      <c r="G2536" s="836" t="s">
        <v>7749</v>
      </c>
      <c r="H2536" s="836" t="s">
        <v>7752</v>
      </c>
      <c r="I2536" s="850">
        <v>5566</v>
      </c>
      <c r="J2536" s="850">
        <v>1</v>
      </c>
      <c r="K2536" s="851">
        <v>5566</v>
      </c>
    </row>
    <row r="2537" spans="1:11" ht="14.45" customHeight="1" x14ac:dyDescent="0.2">
      <c r="A2537" s="832" t="s">
        <v>604</v>
      </c>
      <c r="B2537" s="833" t="s">
        <v>605</v>
      </c>
      <c r="C2537" s="836" t="s">
        <v>634</v>
      </c>
      <c r="D2537" s="864" t="s">
        <v>635</v>
      </c>
      <c r="E2537" s="836" t="s">
        <v>4422</v>
      </c>
      <c r="F2537" s="864" t="s">
        <v>4423</v>
      </c>
      <c r="G2537" s="836" t="s">
        <v>7753</v>
      </c>
      <c r="H2537" s="836" t="s">
        <v>7754</v>
      </c>
      <c r="I2537" s="850">
        <v>39.569999694824219</v>
      </c>
      <c r="J2537" s="850">
        <v>50</v>
      </c>
      <c r="K2537" s="851">
        <v>1978.3499755859375</v>
      </c>
    </row>
    <row r="2538" spans="1:11" ht="14.45" customHeight="1" x14ac:dyDescent="0.2">
      <c r="A2538" s="832" t="s">
        <v>604</v>
      </c>
      <c r="B2538" s="833" t="s">
        <v>605</v>
      </c>
      <c r="C2538" s="836" t="s">
        <v>634</v>
      </c>
      <c r="D2538" s="864" t="s">
        <v>635</v>
      </c>
      <c r="E2538" s="836" t="s">
        <v>4422</v>
      </c>
      <c r="F2538" s="864" t="s">
        <v>4423</v>
      </c>
      <c r="G2538" s="836" t="s">
        <v>7755</v>
      </c>
      <c r="H2538" s="836" t="s">
        <v>7756</v>
      </c>
      <c r="I2538" s="850">
        <v>39.569999694824219</v>
      </c>
      <c r="J2538" s="850">
        <v>100</v>
      </c>
      <c r="K2538" s="851">
        <v>3956.699951171875</v>
      </c>
    </row>
    <row r="2539" spans="1:11" ht="14.45" customHeight="1" x14ac:dyDescent="0.2">
      <c r="A2539" s="832" t="s">
        <v>604</v>
      </c>
      <c r="B2539" s="833" t="s">
        <v>605</v>
      </c>
      <c r="C2539" s="836" t="s">
        <v>634</v>
      </c>
      <c r="D2539" s="864" t="s">
        <v>635</v>
      </c>
      <c r="E2539" s="836" t="s">
        <v>4422</v>
      </c>
      <c r="F2539" s="864" t="s">
        <v>4423</v>
      </c>
      <c r="G2539" s="836" t="s">
        <v>7755</v>
      </c>
      <c r="H2539" s="836" t="s">
        <v>7757</v>
      </c>
      <c r="I2539" s="850">
        <v>38.196665445963539</v>
      </c>
      <c r="J2539" s="850">
        <v>300</v>
      </c>
      <c r="K2539" s="851">
        <v>11458.699951171875</v>
      </c>
    </row>
    <row r="2540" spans="1:11" ht="14.45" customHeight="1" x14ac:dyDescent="0.2">
      <c r="A2540" s="832" t="s">
        <v>604</v>
      </c>
      <c r="B2540" s="833" t="s">
        <v>605</v>
      </c>
      <c r="C2540" s="836" t="s">
        <v>634</v>
      </c>
      <c r="D2540" s="864" t="s">
        <v>635</v>
      </c>
      <c r="E2540" s="836" t="s">
        <v>4422</v>
      </c>
      <c r="F2540" s="864" t="s">
        <v>4423</v>
      </c>
      <c r="G2540" s="836" t="s">
        <v>7758</v>
      </c>
      <c r="H2540" s="836" t="s">
        <v>7759</v>
      </c>
      <c r="I2540" s="850">
        <v>6.0500001907348633</v>
      </c>
      <c r="J2540" s="850">
        <v>20</v>
      </c>
      <c r="K2540" s="851">
        <v>121</v>
      </c>
    </row>
    <row r="2541" spans="1:11" ht="14.45" customHeight="1" x14ac:dyDescent="0.2">
      <c r="A2541" s="832" t="s">
        <v>604</v>
      </c>
      <c r="B2541" s="833" t="s">
        <v>605</v>
      </c>
      <c r="C2541" s="836" t="s">
        <v>634</v>
      </c>
      <c r="D2541" s="864" t="s">
        <v>635</v>
      </c>
      <c r="E2541" s="836" t="s">
        <v>4422</v>
      </c>
      <c r="F2541" s="864" t="s">
        <v>4423</v>
      </c>
      <c r="G2541" s="836" t="s">
        <v>4529</v>
      </c>
      <c r="H2541" s="836" t="s">
        <v>4530</v>
      </c>
      <c r="I2541" s="850">
        <v>0.81999999284744263</v>
      </c>
      <c r="J2541" s="850">
        <v>300</v>
      </c>
      <c r="K2541" s="851">
        <v>246</v>
      </c>
    </row>
    <row r="2542" spans="1:11" ht="14.45" customHeight="1" x14ac:dyDescent="0.2">
      <c r="A2542" s="832" t="s">
        <v>604</v>
      </c>
      <c r="B2542" s="833" t="s">
        <v>605</v>
      </c>
      <c r="C2542" s="836" t="s">
        <v>634</v>
      </c>
      <c r="D2542" s="864" t="s">
        <v>635</v>
      </c>
      <c r="E2542" s="836" t="s">
        <v>4422</v>
      </c>
      <c r="F2542" s="864" t="s">
        <v>4423</v>
      </c>
      <c r="G2542" s="836" t="s">
        <v>4531</v>
      </c>
      <c r="H2542" s="836" t="s">
        <v>4532</v>
      </c>
      <c r="I2542" s="850">
        <v>1.0900000333786011</v>
      </c>
      <c r="J2542" s="850">
        <v>200</v>
      </c>
      <c r="K2542" s="851">
        <v>218</v>
      </c>
    </row>
    <row r="2543" spans="1:11" ht="14.45" customHeight="1" x14ac:dyDescent="0.2">
      <c r="A2543" s="832" t="s">
        <v>604</v>
      </c>
      <c r="B2543" s="833" t="s">
        <v>605</v>
      </c>
      <c r="C2543" s="836" t="s">
        <v>634</v>
      </c>
      <c r="D2543" s="864" t="s">
        <v>635</v>
      </c>
      <c r="E2543" s="836" t="s">
        <v>4422</v>
      </c>
      <c r="F2543" s="864" t="s">
        <v>4423</v>
      </c>
      <c r="G2543" s="836" t="s">
        <v>4889</v>
      </c>
      <c r="H2543" s="836" t="s">
        <v>4890</v>
      </c>
      <c r="I2543" s="850">
        <v>1.1399999856948853</v>
      </c>
      <c r="J2543" s="850">
        <v>160</v>
      </c>
      <c r="K2543" s="851">
        <v>182.39999389648438</v>
      </c>
    </row>
    <row r="2544" spans="1:11" ht="14.45" customHeight="1" x14ac:dyDescent="0.2">
      <c r="A2544" s="832" t="s">
        <v>604</v>
      </c>
      <c r="B2544" s="833" t="s">
        <v>605</v>
      </c>
      <c r="C2544" s="836" t="s">
        <v>634</v>
      </c>
      <c r="D2544" s="864" t="s">
        <v>635</v>
      </c>
      <c r="E2544" s="836" t="s">
        <v>4422</v>
      </c>
      <c r="F2544" s="864" t="s">
        <v>4423</v>
      </c>
      <c r="G2544" s="836" t="s">
        <v>4834</v>
      </c>
      <c r="H2544" s="836" t="s">
        <v>4891</v>
      </c>
      <c r="I2544" s="850">
        <v>1.6699999570846558</v>
      </c>
      <c r="J2544" s="850">
        <v>100</v>
      </c>
      <c r="K2544" s="851">
        <v>167</v>
      </c>
    </row>
    <row r="2545" spans="1:11" ht="14.45" customHeight="1" x14ac:dyDescent="0.2">
      <c r="A2545" s="832" t="s">
        <v>604</v>
      </c>
      <c r="B2545" s="833" t="s">
        <v>605</v>
      </c>
      <c r="C2545" s="836" t="s">
        <v>634</v>
      </c>
      <c r="D2545" s="864" t="s">
        <v>635</v>
      </c>
      <c r="E2545" s="836" t="s">
        <v>4422</v>
      </c>
      <c r="F2545" s="864" t="s">
        <v>4423</v>
      </c>
      <c r="G2545" s="836" t="s">
        <v>7760</v>
      </c>
      <c r="H2545" s="836" t="s">
        <v>7761</v>
      </c>
      <c r="I2545" s="850">
        <v>7.1599998474121094</v>
      </c>
      <c r="J2545" s="850">
        <v>100</v>
      </c>
      <c r="K2545" s="851">
        <v>715.70001220703125</v>
      </c>
    </row>
    <row r="2546" spans="1:11" ht="14.45" customHeight="1" x14ac:dyDescent="0.2">
      <c r="A2546" s="832" t="s">
        <v>604</v>
      </c>
      <c r="B2546" s="833" t="s">
        <v>605</v>
      </c>
      <c r="C2546" s="836" t="s">
        <v>634</v>
      </c>
      <c r="D2546" s="864" t="s">
        <v>635</v>
      </c>
      <c r="E2546" s="836" t="s">
        <v>4422</v>
      </c>
      <c r="F2546" s="864" t="s">
        <v>4423</v>
      </c>
      <c r="G2546" s="836" t="s">
        <v>4535</v>
      </c>
      <c r="H2546" s="836" t="s">
        <v>4536</v>
      </c>
      <c r="I2546" s="850">
        <v>0.57999998331069946</v>
      </c>
      <c r="J2546" s="850">
        <v>100</v>
      </c>
      <c r="K2546" s="851">
        <v>58</v>
      </c>
    </row>
    <row r="2547" spans="1:11" ht="14.45" customHeight="1" x14ac:dyDescent="0.2">
      <c r="A2547" s="832" t="s">
        <v>604</v>
      </c>
      <c r="B2547" s="833" t="s">
        <v>605</v>
      </c>
      <c r="C2547" s="836" t="s">
        <v>634</v>
      </c>
      <c r="D2547" s="864" t="s">
        <v>635</v>
      </c>
      <c r="E2547" s="836" t="s">
        <v>4422</v>
      </c>
      <c r="F2547" s="864" t="s">
        <v>4423</v>
      </c>
      <c r="G2547" s="836" t="s">
        <v>5010</v>
      </c>
      <c r="H2547" s="836" t="s">
        <v>5011</v>
      </c>
      <c r="I2547" s="850">
        <v>25.414999961853027</v>
      </c>
      <c r="J2547" s="850">
        <v>80</v>
      </c>
      <c r="K2547" s="851">
        <v>2033</v>
      </c>
    </row>
    <row r="2548" spans="1:11" ht="14.45" customHeight="1" x14ac:dyDescent="0.2">
      <c r="A2548" s="832" t="s">
        <v>604</v>
      </c>
      <c r="B2548" s="833" t="s">
        <v>605</v>
      </c>
      <c r="C2548" s="836" t="s">
        <v>634</v>
      </c>
      <c r="D2548" s="864" t="s">
        <v>635</v>
      </c>
      <c r="E2548" s="836" t="s">
        <v>4422</v>
      </c>
      <c r="F2548" s="864" t="s">
        <v>4423</v>
      </c>
      <c r="G2548" s="836" t="s">
        <v>4531</v>
      </c>
      <c r="H2548" s="836" t="s">
        <v>4541</v>
      </c>
      <c r="I2548" s="850">
        <v>1.0833333730697632</v>
      </c>
      <c r="J2548" s="850">
        <v>400</v>
      </c>
      <c r="K2548" s="851">
        <v>433</v>
      </c>
    </row>
    <row r="2549" spans="1:11" ht="14.45" customHeight="1" x14ac:dyDescent="0.2">
      <c r="A2549" s="832" t="s">
        <v>604</v>
      </c>
      <c r="B2549" s="833" t="s">
        <v>605</v>
      </c>
      <c r="C2549" s="836" t="s">
        <v>634</v>
      </c>
      <c r="D2549" s="864" t="s">
        <v>635</v>
      </c>
      <c r="E2549" s="836" t="s">
        <v>4422</v>
      </c>
      <c r="F2549" s="864" t="s">
        <v>4423</v>
      </c>
      <c r="G2549" s="836" t="s">
        <v>4834</v>
      </c>
      <c r="H2549" s="836" t="s">
        <v>4835</v>
      </c>
      <c r="I2549" s="850">
        <v>1.67249995470047</v>
      </c>
      <c r="J2549" s="850">
        <v>500</v>
      </c>
      <c r="K2549" s="851">
        <v>836</v>
      </c>
    </row>
    <row r="2550" spans="1:11" ht="14.45" customHeight="1" x14ac:dyDescent="0.2">
      <c r="A2550" s="832" t="s">
        <v>604</v>
      </c>
      <c r="B2550" s="833" t="s">
        <v>605</v>
      </c>
      <c r="C2550" s="836" t="s">
        <v>634</v>
      </c>
      <c r="D2550" s="864" t="s">
        <v>635</v>
      </c>
      <c r="E2550" s="836" t="s">
        <v>4422</v>
      </c>
      <c r="F2550" s="864" t="s">
        <v>4423</v>
      </c>
      <c r="G2550" s="836" t="s">
        <v>4542</v>
      </c>
      <c r="H2550" s="836" t="s">
        <v>4543</v>
      </c>
      <c r="I2550" s="850">
        <v>0.67000001668930054</v>
      </c>
      <c r="J2550" s="850">
        <v>400</v>
      </c>
      <c r="K2550" s="851">
        <v>268</v>
      </c>
    </row>
    <row r="2551" spans="1:11" ht="14.45" customHeight="1" x14ac:dyDescent="0.2">
      <c r="A2551" s="832" t="s">
        <v>604</v>
      </c>
      <c r="B2551" s="833" t="s">
        <v>605</v>
      </c>
      <c r="C2551" s="836" t="s">
        <v>634</v>
      </c>
      <c r="D2551" s="864" t="s">
        <v>635</v>
      </c>
      <c r="E2551" s="836" t="s">
        <v>4422</v>
      </c>
      <c r="F2551" s="864" t="s">
        <v>4423</v>
      </c>
      <c r="G2551" s="836" t="s">
        <v>7762</v>
      </c>
      <c r="H2551" s="836" t="s">
        <v>7763</v>
      </c>
      <c r="I2551" s="850">
        <v>716.69000244140625</v>
      </c>
      <c r="J2551" s="850">
        <v>1</v>
      </c>
      <c r="K2551" s="851">
        <v>716.69000244140625</v>
      </c>
    </row>
    <row r="2552" spans="1:11" ht="14.45" customHeight="1" x14ac:dyDescent="0.2">
      <c r="A2552" s="832" t="s">
        <v>604</v>
      </c>
      <c r="B2552" s="833" t="s">
        <v>605</v>
      </c>
      <c r="C2552" s="836" t="s">
        <v>634</v>
      </c>
      <c r="D2552" s="864" t="s">
        <v>635</v>
      </c>
      <c r="E2552" s="836" t="s">
        <v>4422</v>
      </c>
      <c r="F2552" s="864" t="s">
        <v>4423</v>
      </c>
      <c r="G2552" s="836" t="s">
        <v>7764</v>
      </c>
      <c r="H2552" s="836" t="s">
        <v>7765</v>
      </c>
      <c r="I2552" s="850">
        <v>809.30999755859375</v>
      </c>
      <c r="J2552" s="850">
        <v>5</v>
      </c>
      <c r="K2552" s="851">
        <v>4046.550048828125</v>
      </c>
    </row>
    <row r="2553" spans="1:11" ht="14.45" customHeight="1" x14ac:dyDescent="0.2">
      <c r="A2553" s="832" t="s">
        <v>604</v>
      </c>
      <c r="B2553" s="833" t="s">
        <v>605</v>
      </c>
      <c r="C2553" s="836" t="s">
        <v>634</v>
      </c>
      <c r="D2553" s="864" t="s">
        <v>635</v>
      </c>
      <c r="E2553" s="836" t="s">
        <v>4422</v>
      </c>
      <c r="F2553" s="864" t="s">
        <v>4423</v>
      </c>
      <c r="G2553" s="836" t="s">
        <v>7766</v>
      </c>
      <c r="H2553" s="836" t="s">
        <v>7767</v>
      </c>
      <c r="I2553" s="850">
        <v>0.11999999731779099</v>
      </c>
      <c r="J2553" s="850">
        <v>70</v>
      </c>
      <c r="K2553" s="851">
        <v>8.4700002670288086</v>
      </c>
    </row>
    <row r="2554" spans="1:11" ht="14.45" customHeight="1" x14ac:dyDescent="0.2">
      <c r="A2554" s="832" t="s">
        <v>604</v>
      </c>
      <c r="B2554" s="833" t="s">
        <v>605</v>
      </c>
      <c r="C2554" s="836" t="s">
        <v>634</v>
      </c>
      <c r="D2554" s="864" t="s">
        <v>635</v>
      </c>
      <c r="E2554" s="836" t="s">
        <v>4422</v>
      </c>
      <c r="F2554" s="864" t="s">
        <v>4423</v>
      </c>
      <c r="G2554" s="836" t="s">
        <v>7768</v>
      </c>
      <c r="H2554" s="836" t="s">
        <v>7769</v>
      </c>
      <c r="I2554" s="850">
        <v>1573</v>
      </c>
      <c r="J2554" s="850">
        <v>1</v>
      </c>
      <c r="K2554" s="851">
        <v>1573</v>
      </c>
    </row>
    <row r="2555" spans="1:11" ht="14.45" customHeight="1" x14ac:dyDescent="0.2">
      <c r="A2555" s="832" t="s">
        <v>604</v>
      </c>
      <c r="B2555" s="833" t="s">
        <v>605</v>
      </c>
      <c r="C2555" s="836" t="s">
        <v>634</v>
      </c>
      <c r="D2555" s="864" t="s">
        <v>635</v>
      </c>
      <c r="E2555" s="836" t="s">
        <v>4422</v>
      </c>
      <c r="F2555" s="864" t="s">
        <v>4423</v>
      </c>
      <c r="G2555" s="836" t="s">
        <v>7770</v>
      </c>
      <c r="H2555" s="836" t="s">
        <v>7771</v>
      </c>
      <c r="I2555" s="850">
        <v>68.279998779296875</v>
      </c>
      <c r="J2555" s="850">
        <v>288</v>
      </c>
      <c r="K2555" s="851">
        <v>19664.7001953125</v>
      </c>
    </row>
    <row r="2556" spans="1:11" ht="14.45" customHeight="1" x14ac:dyDescent="0.2">
      <c r="A2556" s="832" t="s">
        <v>604</v>
      </c>
      <c r="B2556" s="833" t="s">
        <v>605</v>
      </c>
      <c r="C2556" s="836" t="s">
        <v>634</v>
      </c>
      <c r="D2556" s="864" t="s">
        <v>635</v>
      </c>
      <c r="E2556" s="836" t="s">
        <v>4422</v>
      </c>
      <c r="F2556" s="864" t="s">
        <v>4423</v>
      </c>
      <c r="G2556" s="836" t="s">
        <v>7770</v>
      </c>
      <c r="H2556" s="836" t="s">
        <v>7772</v>
      </c>
      <c r="I2556" s="850">
        <v>68.279998779296875</v>
      </c>
      <c r="J2556" s="850">
        <v>384</v>
      </c>
      <c r="K2556" s="851">
        <v>26219.630859375</v>
      </c>
    </row>
    <row r="2557" spans="1:11" ht="14.45" customHeight="1" x14ac:dyDescent="0.2">
      <c r="A2557" s="832" t="s">
        <v>604</v>
      </c>
      <c r="B2557" s="833" t="s">
        <v>605</v>
      </c>
      <c r="C2557" s="836" t="s">
        <v>634</v>
      </c>
      <c r="D2557" s="864" t="s">
        <v>635</v>
      </c>
      <c r="E2557" s="836" t="s">
        <v>4422</v>
      </c>
      <c r="F2557" s="864" t="s">
        <v>4423</v>
      </c>
      <c r="G2557" s="836" t="s">
        <v>7773</v>
      </c>
      <c r="H2557" s="836" t="s">
        <v>7774</v>
      </c>
      <c r="I2557" s="850">
        <v>61.340000152587891</v>
      </c>
      <c r="J2557" s="850">
        <v>48</v>
      </c>
      <c r="K2557" s="851">
        <v>2944.22998046875</v>
      </c>
    </row>
    <row r="2558" spans="1:11" ht="14.45" customHeight="1" x14ac:dyDescent="0.2">
      <c r="A2558" s="832" t="s">
        <v>604</v>
      </c>
      <c r="B2558" s="833" t="s">
        <v>605</v>
      </c>
      <c r="C2558" s="836" t="s">
        <v>634</v>
      </c>
      <c r="D2558" s="864" t="s">
        <v>635</v>
      </c>
      <c r="E2558" s="836" t="s">
        <v>4422</v>
      </c>
      <c r="F2558" s="864" t="s">
        <v>4423</v>
      </c>
      <c r="G2558" s="836" t="s">
        <v>7773</v>
      </c>
      <c r="H2558" s="836" t="s">
        <v>7775</v>
      </c>
      <c r="I2558" s="850">
        <v>49.072000122070314</v>
      </c>
      <c r="J2558" s="850">
        <v>48</v>
      </c>
      <c r="K2558" s="851">
        <v>2944.2400195319206</v>
      </c>
    </row>
    <row r="2559" spans="1:11" ht="14.45" customHeight="1" x14ac:dyDescent="0.2">
      <c r="A2559" s="832" t="s">
        <v>604</v>
      </c>
      <c r="B2559" s="833" t="s">
        <v>605</v>
      </c>
      <c r="C2559" s="836" t="s">
        <v>634</v>
      </c>
      <c r="D2559" s="864" t="s">
        <v>635</v>
      </c>
      <c r="E2559" s="836" t="s">
        <v>4422</v>
      </c>
      <c r="F2559" s="864" t="s">
        <v>4423</v>
      </c>
      <c r="G2559" s="836" t="s">
        <v>7776</v>
      </c>
      <c r="H2559" s="836" t="s">
        <v>7777</v>
      </c>
      <c r="I2559" s="850">
        <v>2041.25</v>
      </c>
      <c r="J2559" s="850">
        <v>2</v>
      </c>
      <c r="K2559" s="851">
        <v>4082.5</v>
      </c>
    </row>
    <row r="2560" spans="1:11" ht="14.45" customHeight="1" x14ac:dyDescent="0.2">
      <c r="A2560" s="832" t="s">
        <v>604</v>
      </c>
      <c r="B2560" s="833" t="s">
        <v>605</v>
      </c>
      <c r="C2560" s="836" t="s">
        <v>634</v>
      </c>
      <c r="D2560" s="864" t="s">
        <v>635</v>
      </c>
      <c r="E2560" s="836" t="s">
        <v>4422</v>
      </c>
      <c r="F2560" s="864" t="s">
        <v>4423</v>
      </c>
      <c r="G2560" s="836" t="s">
        <v>7778</v>
      </c>
      <c r="H2560" s="836" t="s">
        <v>7779</v>
      </c>
      <c r="I2560" s="850">
        <v>968</v>
      </c>
      <c r="J2560" s="850">
        <v>5</v>
      </c>
      <c r="K2560" s="851">
        <v>4840</v>
      </c>
    </row>
    <row r="2561" spans="1:11" ht="14.45" customHeight="1" x14ac:dyDescent="0.2">
      <c r="A2561" s="832" t="s">
        <v>604</v>
      </c>
      <c r="B2561" s="833" t="s">
        <v>605</v>
      </c>
      <c r="C2561" s="836" t="s">
        <v>634</v>
      </c>
      <c r="D2561" s="864" t="s">
        <v>635</v>
      </c>
      <c r="E2561" s="836" t="s">
        <v>4422</v>
      </c>
      <c r="F2561" s="864" t="s">
        <v>4423</v>
      </c>
      <c r="G2561" s="836" t="s">
        <v>7780</v>
      </c>
      <c r="H2561" s="836" t="s">
        <v>7781</v>
      </c>
      <c r="I2561" s="850">
        <v>2827.1201171875</v>
      </c>
      <c r="J2561" s="850">
        <v>2</v>
      </c>
      <c r="K2561" s="851">
        <v>5654.22998046875</v>
      </c>
    </row>
    <row r="2562" spans="1:11" ht="14.45" customHeight="1" x14ac:dyDescent="0.2">
      <c r="A2562" s="832" t="s">
        <v>604</v>
      </c>
      <c r="B2562" s="833" t="s">
        <v>605</v>
      </c>
      <c r="C2562" s="836" t="s">
        <v>634</v>
      </c>
      <c r="D2562" s="864" t="s">
        <v>635</v>
      </c>
      <c r="E2562" s="836" t="s">
        <v>4422</v>
      </c>
      <c r="F2562" s="864" t="s">
        <v>4423</v>
      </c>
      <c r="G2562" s="836" t="s">
        <v>7782</v>
      </c>
      <c r="H2562" s="836" t="s">
        <v>7783</v>
      </c>
      <c r="I2562" s="850">
        <v>2593.68994140625</v>
      </c>
      <c r="J2562" s="850">
        <v>2</v>
      </c>
      <c r="K2562" s="851">
        <v>5187.3701171875</v>
      </c>
    </row>
    <row r="2563" spans="1:11" ht="14.45" customHeight="1" x14ac:dyDescent="0.2">
      <c r="A2563" s="832" t="s">
        <v>604</v>
      </c>
      <c r="B2563" s="833" t="s">
        <v>605</v>
      </c>
      <c r="C2563" s="836" t="s">
        <v>634</v>
      </c>
      <c r="D2563" s="864" t="s">
        <v>635</v>
      </c>
      <c r="E2563" s="836" t="s">
        <v>4422</v>
      </c>
      <c r="F2563" s="864" t="s">
        <v>4423</v>
      </c>
      <c r="G2563" s="836" t="s">
        <v>7784</v>
      </c>
      <c r="H2563" s="836" t="s">
        <v>7785</v>
      </c>
      <c r="I2563" s="850">
        <v>1361.25</v>
      </c>
      <c r="J2563" s="850">
        <v>1</v>
      </c>
      <c r="K2563" s="851">
        <v>1361.25</v>
      </c>
    </row>
    <row r="2564" spans="1:11" ht="14.45" customHeight="1" x14ac:dyDescent="0.2">
      <c r="A2564" s="832" t="s">
        <v>604</v>
      </c>
      <c r="B2564" s="833" t="s">
        <v>605</v>
      </c>
      <c r="C2564" s="836" t="s">
        <v>634</v>
      </c>
      <c r="D2564" s="864" t="s">
        <v>635</v>
      </c>
      <c r="E2564" s="836" t="s">
        <v>4422</v>
      </c>
      <c r="F2564" s="864" t="s">
        <v>4423</v>
      </c>
      <c r="G2564" s="836" t="s">
        <v>7786</v>
      </c>
      <c r="H2564" s="836" t="s">
        <v>7787</v>
      </c>
      <c r="I2564" s="850">
        <v>2178</v>
      </c>
      <c r="J2564" s="850">
        <v>4</v>
      </c>
      <c r="K2564" s="851">
        <v>8712</v>
      </c>
    </row>
    <row r="2565" spans="1:11" ht="14.45" customHeight="1" x14ac:dyDescent="0.2">
      <c r="A2565" s="832" t="s">
        <v>604</v>
      </c>
      <c r="B2565" s="833" t="s">
        <v>605</v>
      </c>
      <c r="C2565" s="836" t="s">
        <v>634</v>
      </c>
      <c r="D2565" s="864" t="s">
        <v>635</v>
      </c>
      <c r="E2565" s="836" t="s">
        <v>4422</v>
      </c>
      <c r="F2565" s="864" t="s">
        <v>4423</v>
      </c>
      <c r="G2565" s="836" t="s">
        <v>7788</v>
      </c>
      <c r="H2565" s="836" t="s">
        <v>7789</v>
      </c>
      <c r="I2565" s="850">
        <v>1692.7900390625</v>
      </c>
      <c r="J2565" s="850">
        <v>6</v>
      </c>
      <c r="K2565" s="851">
        <v>10156.740234375</v>
      </c>
    </row>
    <row r="2566" spans="1:11" ht="14.45" customHeight="1" x14ac:dyDescent="0.2">
      <c r="A2566" s="832" t="s">
        <v>604</v>
      </c>
      <c r="B2566" s="833" t="s">
        <v>605</v>
      </c>
      <c r="C2566" s="836" t="s">
        <v>634</v>
      </c>
      <c r="D2566" s="864" t="s">
        <v>635</v>
      </c>
      <c r="E2566" s="836" t="s">
        <v>4422</v>
      </c>
      <c r="F2566" s="864" t="s">
        <v>4423</v>
      </c>
      <c r="G2566" s="836" t="s">
        <v>7790</v>
      </c>
      <c r="H2566" s="836" t="s">
        <v>7791</v>
      </c>
      <c r="I2566" s="850">
        <v>2475.699951171875</v>
      </c>
      <c r="J2566" s="850">
        <v>1</v>
      </c>
      <c r="K2566" s="851">
        <v>2475.699951171875</v>
      </c>
    </row>
    <row r="2567" spans="1:11" ht="14.45" customHeight="1" x14ac:dyDescent="0.2">
      <c r="A2567" s="832" t="s">
        <v>604</v>
      </c>
      <c r="B2567" s="833" t="s">
        <v>605</v>
      </c>
      <c r="C2567" s="836" t="s">
        <v>634</v>
      </c>
      <c r="D2567" s="864" t="s">
        <v>635</v>
      </c>
      <c r="E2567" s="836" t="s">
        <v>4422</v>
      </c>
      <c r="F2567" s="864" t="s">
        <v>4423</v>
      </c>
      <c r="G2567" s="836" t="s">
        <v>7778</v>
      </c>
      <c r="H2567" s="836" t="s">
        <v>7792</v>
      </c>
      <c r="I2567" s="850">
        <v>968</v>
      </c>
      <c r="J2567" s="850">
        <v>6</v>
      </c>
      <c r="K2567" s="851">
        <v>5808</v>
      </c>
    </row>
    <row r="2568" spans="1:11" ht="14.45" customHeight="1" x14ac:dyDescent="0.2">
      <c r="A2568" s="832" t="s">
        <v>604</v>
      </c>
      <c r="B2568" s="833" t="s">
        <v>605</v>
      </c>
      <c r="C2568" s="836" t="s">
        <v>634</v>
      </c>
      <c r="D2568" s="864" t="s">
        <v>635</v>
      </c>
      <c r="E2568" s="836" t="s">
        <v>4422</v>
      </c>
      <c r="F2568" s="864" t="s">
        <v>4423</v>
      </c>
      <c r="G2568" s="836" t="s">
        <v>7780</v>
      </c>
      <c r="H2568" s="836" t="s">
        <v>7793</v>
      </c>
      <c r="I2568" s="850">
        <v>2974.6201171875</v>
      </c>
      <c r="J2568" s="850">
        <v>6</v>
      </c>
      <c r="K2568" s="851">
        <v>17847.68994140625</v>
      </c>
    </row>
    <row r="2569" spans="1:11" ht="14.45" customHeight="1" x14ac:dyDescent="0.2">
      <c r="A2569" s="832" t="s">
        <v>604</v>
      </c>
      <c r="B2569" s="833" t="s">
        <v>605</v>
      </c>
      <c r="C2569" s="836" t="s">
        <v>634</v>
      </c>
      <c r="D2569" s="864" t="s">
        <v>635</v>
      </c>
      <c r="E2569" s="836" t="s">
        <v>4422</v>
      </c>
      <c r="F2569" s="864" t="s">
        <v>4423</v>
      </c>
      <c r="G2569" s="836" t="s">
        <v>7794</v>
      </c>
      <c r="H2569" s="836" t="s">
        <v>7795</v>
      </c>
      <c r="I2569" s="850">
        <v>2.1099998950958252</v>
      </c>
      <c r="J2569" s="850">
        <v>100</v>
      </c>
      <c r="K2569" s="851">
        <v>210.53999328613281</v>
      </c>
    </row>
    <row r="2570" spans="1:11" ht="14.45" customHeight="1" x14ac:dyDescent="0.2">
      <c r="A2570" s="832" t="s">
        <v>604</v>
      </c>
      <c r="B2570" s="833" t="s">
        <v>605</v>
      </c>
      <c r="C2570" s="836" t="s">
        <v>634</v>
      </c>
      <c r="D2570" s="864" t="s">
        <v>635</v>
      </c>
      <c r="E2570" s="836" t="s">
        <v>4422</v>
      </c>
      <c r="F2570" s="864" t="s">
        <v>4423</v>
      </c>
      <c r="G2570" s="836" t="s">
        <v>4548</v>
      </c>
      <c r="H2570" s="836" t="s">
        <v>4549</v>
      </c>
      <c r="I2570" s="850">
        <v>3.75</v>
      </c>
      <c r="J2570" s="850">
        <v>300</v>
      </c>
      <c r="K2570" s="851">
        <v>1125.1000061035156</v>
      </c>
    </row>
    <row r="2571" spans="1:11" ht="14.45" customHeight="1" x14ac:dyDescent="0.2">
      <c r="A2571" s="832" t="s">
        <v>604</v>
      </c>
      <c r="B2571" s="833" t="s">
        <v>605</v>
      </c>
      <c r="C2571" s="836" t="s">
        <v>634</v>
      </c>
      <c r="D2571" s="864" t="s">
        <v>635</v>
      </c>
      <c r="E2571" s="836" t="s">
        <v>4422</v>
      </c>
      <c r="F2571" s="864" t="s">
        <v>4423</v>
      </c>
      <c r="G2571" s="836" t="s">
        <v>4548</v>
      </c>
      <c r="H2571" s="836" t="s">
        <v>4840</v>
      </c>
      <c r="I2571" s="850">
        <v>3.75</v>
      </c>
      <c r="J2571" s="850">
        <v>300</v>
      </c>
      <c r="K2571" s="851">
        <v>1125</v>
      </c>
    </row>
    <row r="2572" spans="1:11" ht="14.45" customHeight="1" x14ac:dyDescent="0.2">
      <c r="A2572" s="832" t="s">
        <v>604</v>
      </c>
      <c r="B2572" s="833" t="s">
        <v>605</v>
      </c>
      <c r="C2572" s="836" t="s">
        <v>634</v>
      </c>
      <c r="D2572" s="864" t="s">
        <v>635</v>
      </c>
      <c r="E2572" s="836" t="s">
        <v>4422</v>
      </c>
      <c r="F2572" s="864" t="s">
        <v>4423</v>
      </c>
      <c r="G2572" s="836" t="s">
        <v>4571</v>
      </c>
      <c r="H2572" s="836" t="s">
        <v>4572</v>
      </c>
      <c r="I2572" s="850">
        <v>21.236666361490887</v>
      </c>
      <c r="J2572" s="850">
        <v>170</v>
      </c>
      <c r="K2572" s="851">
        <v>3609.7999877929688</v>
      </c>
    </row>
    <row r="2573" spans="1:11" ht="14.45" customHeight="1" x14ac:dyDescent="0.2">
      <c r="A2573" s="832" t="s">
        <v>604</v>
      </c>
      <c r="B2573" s="833" t="s">
        <v>605</v>
      </c>
      <c r="C2573" s="836" t="s">
        <v>634</v>
      </c>
      <c r="D2573" s="864" t="s">
        <v>635</v>
      </c>
      <c r="E2573" s="836" t="s">
        <v>4422</v>
      </c>
      <c r="F2573" s="864" t="s">
        <v>4423</v>
      </c>
      <c r="G2573" s="836" t="s">
        <v>4571</v>
      </c>
      <c r="H2573" s="836" t="s">
        <v>4573</v>
      </c>
      <c r="I2573" s="850">
        <v>21.235999679565431</v>
      </c>
      <c r="J2573" s="850">
        <v>130</v>
      </c>
      <c r="K2573" s="851">
        <v>2760.7999877929688</v>
      </c>
    </row>
    <row r="2574" spans="1:11" ht="14.45" customHeight="1" x14ac:dyDescent="0.2">
      <c r="A2574" s="832" t="s">
        <v>604</v>
      </c>
      <c r="B2574" s="833" t="s">
        <v>605</v>
      </c>
      <c r="C2574" s="836" t="s">
        <v>634</v>
      </c>
      <c r="D2574" s="864" t="s">
        <v>635</v>
      </c>
      <c r="E2574" s="836" t="s">
        <v>4574</v>
      </c>
      <c r="F2574" s="864" t="s">
        <v>4575</v>
      </c>
      <c r="G2574" s="836" t="s">
        <v>7796</v>
      </c>
      <c r="H2574" s="836" t="s">
        <v>7797</v>
      </c>
      <c r="I2574" s="850">
        <v>297.66000366210938</v>
      </c>
      <c r="J2574" s="850">
        <v>408</v>
      </c>
      <c r="K2574" s="851">
        <v>121445.27734375</v>
      </c>
    </row>
    <row r="2575" spans="1:11" ht="14.45" customHeight="1" x14ac:dyDescent="0.2">
      <c r="A2575" s="832" t="s">
        <v>604</v>
      </c>
      <c r="B2575" s="833" t="s">
        <v>605</v>
      </c>
      <c r="C2575" s="836" t="s">
        <v>634</v>
      </c>
      <c r="D2575" s="864" t="s">
        <v>635</v>
      </c>
      <c r="E2575" s="836" t="s">
        <v>4574</v>
      </c>
      <c r="F2575" s="864" t="s">
        <v>4575</v>
      </c>
      <c r="G2575" s="836" t="s">
        <v>7796</v>
      </c>
      <c r="H2575" s="836" t="s">
        <v>7798</v>
      </c>
      <c r="I2575" s="850">
        <v>297.66000366210938</v>
      </c>
      <c r="J2575" s="850">
        <v>768</v>
      </c>
      <c r="K2575" s="851">
        <v>228602.875</v>
      </c>
    </row>
    <row r="2576" spans="1:11" ht="14.45" customHeight="1" x14ac:dyDescent="0.2">
      <c r="A2576" s="832" t="s">
        <v>604</v>
      </c>
      <c r="B2576" s="833" t="s">
        <v>605</v>
      </c>
      <c r="C2576" s="836" t="s">
        <v>634</v>
      </c>
      <c r="D2576" s="864" t="s">
        <v>635</v>
      </c>
      <c r="E2576" s="836" t="s">
        <v>7799</v>
      </c>
      <c r="F2576" s="864" t="s">
        <v>7800</v>
      </c>
      <c r="G2576" s="836" t="s">
        <v>7801</v>
      </c>
      <c r="H2576" s="836" t="s">
        <v>7802</v>
      </c>
      <c r="I2576" s="850">
        <v>2212.60009765625</v>
      </c>
      <c r="J2576" s="850">
        <v>12</v>
      </c>
      <c r="K2576" s="851">
        <v>26551.19921875</v>
      </c>
    </row>
    <row r="2577" spans="1:11" ht="14.45" customHeight="1" x14ac:dyDescent="0.2">
      <c r="A2577" s="832" t="s">
        <v>604</v>
      </c>
      <c r="B2577" s="833" t="s">
        <v>605</v>
      </c>
      <c r="C2577" s="836" t="s">
        <v>634</v>
      </c>
      <c r="D2577" s="864" t="s">
        <v>635</v>
      </c>
      <c r="E2577" s="836" t="s">
        <v>7799</v>
      </c>
      <c r="F2577" s="864" t="s">
        <v>7800</v>
      </c>
      <c r="G2577" s="836" t="s">
        <v>7803</v>
      </c>
      <c r="H2577" s="836" t="s">
        <v>7804</v>
      </c>
      <c r="I2577" s="850">
        <v>2212.60009765625</v>
      </c>
      <c r="J2577" s="850">
        <v>6</v>
      </c>
      <c r="K2577" s="851">
        <v>13275.599609375</v>
      </c>
    </row>
    <row r="2578" spans="1:11" ht="14.45" customHeight="1" x14ac:dyDescent="0.2">
      <c r="A2578" s="832" t="s">
        <v>604</v>
      </c>
      <c r="B2578" s="833" t="s">
        <v>605</v>
      </c>
      <c r="C2578" s="836" t="s">
        <v>634</v>
      </c>
      <c r="D2578" s="864" t="s">
        <v>635</v>
      </c>
      <c r="E2578" s="836" t="s">
        <v>7799</v>
      </c>
      <c r="F2578" s="864" t="s">
        <v>7800</v>
      </c>
      <c r="G2578" s="836" t="s">
        <v>7801</v>
      </c>
      <c r="H2578" s="836" t="s">
        <v>7805</v>
      </c>
      <c r="I2578" s="850">
        <v>2212.60009765625</v>
      </c>
      <c r="J2578" s="850">
        <v>30</v>
      </c>
      <c r="K2578" s="851">
        <v>66377.998046875</v>
      </c>
    </row>
    <row r="2579" spans="1:11" ht="14.45" customHeight="1" x14ac:dyDescent="0.2">
      <c r="A2579" s="832" t="s">
        <v>604</v>
      </c>
      <c r="B2579" s="833" t="s">
        <v>605</v>
      </c>
      <c r="C2579" s="836" t="s">
        <v>634</v>
      </c>
      <c r="D2579" s="864" t="s">
        <v>635</v>
      </c>
      <c r="E2579" s="836" t="s">
        <v>7799</v>
      </c>
      <c r="F2579" s="864" t="s">
        <v>7800</v>
      </c>
      <c r="G2579" s="836" t="s">
        <v>7803</v>
      </c>
      <c r="H2579" s="836" t="s">
        <v>7806</v>
      </c>
      <c r="I2579" s="850">
        <v>2212.60009765625</v>
      </c>
      <c r="J2579" s="850">
        <v>18</v>
      </c>
      <c r="K2579" s="851">
        <v>39826.798828125</v>
      </c>
    </row>
    <row r="2580" spans="1:11" ht="14.45" customHeight="1" x14ac:dyDescent="0.2">
      <c r="A2580" s="832" t="s">
        <v>604</v>
      </c>
      <c r="B2580" s="833" t="s">
        <v>605</v>
      </c>
      <c r="C2580" s="836" t="s">
        <v>634</v>
      </c>
      <c r="D2580" s="864" t="s">
        <v>635</v>
      </c>
      <c r="E2580" s="836" t="s">
        <v>7799</v>
      </c>
      <c r="F2580" s="864" t="s">
        <v>7800</v>
      </c>
      <c r="G2580" s="836" t="s">
        <v>7807</v>
      </c>
      <c r="H2580" s="836" t="s">
        <v>7808</v>
      </c>
      <c r="I2580" s="850">
        <v>20.586666742960613</v>
      </c>
      <c r="J2580" s="850">
        <v>288</v>
      </c>
      <c r="K2580" s="851">
        <v>5927.93994140625</v>
      </c>
    </row>
    <row r="2581" spans="1:11" ht="14.45" customHeight="1" x14ac:dyDescent="0.2">
      <c r="A2581" s="832" t="s">
        <v>604</v>
      </c>
      <c r="B2581" s="833" t="s">
        <v>605</v>
      </c>
      <c r="C2581" s="836" t="s">
        <v>634</v>
      </c>
      <c r="D2581" s="864" t="s">
        <v>635</v>
      </c>
      <c r="E2581" s="836" t="s">
        <v>7799</v>
      </c>
      <c r="F2581" s="864" t="s">
        <v>7800</v>
      </c>
      <c r="G2581" s="836" t="s">
        <v>7809</v>
      </c>
      <c r="H2581" s="836" t="s">
        <v>7810</v>
      </c>
      <c r="I2581" s="850">
        <v>24.729999542236328</v>
      </c>
      <c r="J2581" s="850">
        <v>576</v>
      </c>
      <c r="K2581" s="851">
        <v>14241.60009765625</v>
      </c>
    </row>
    <row r="2582" spans="1:11" ht="14.45" customHeight="1" x14ac:dyDescent="0.2">
      <c r="A2582" s="832" t="s">
        <v>604</v>
      </c>
      <c r="B2582" s="833" t="s">
        <v>605</v>
      </c>
      <c r="C2582" s="836" t="s">
        <v>634</v>
      </c>
      <c r="D2582" s="864" t="s">
        <v>635</v>
      </c>
      <c r="E2582" s="836" t="s">
        <v>7799</v>
      </c>
      <c r="F2582" s="864" t="s">
        <v>7800</v>
      </c>
      <c r="G2582" s="836" t="s">
        <v>7811</v>
      </c>
      <c r="H2582" s="836" t="s">
        <v>7812</v>
      </c>
      <c r="I2582" s="850">
        <v>26.569999694824219</v>
      </c>
      <c r="J2582" s="850">
        <v>252</v>
      </c>
      <c r="K2582" s="851">
        <v>6694.5601806640625</v>
      </c>
    </row>
    <row r="2583" spans="1:11" ht="14.45" customHeight="1" x14ac:dyDescent="0.2">
      <c r="A2583" s="832" t="s">
        <v>604</v>
      </c>
      <c r="B2583" s="833" t="s">
        <v>605</v>
      </c>
      <c r="C2583" s="836" t="s">
        <v>634</v>
      </c>
      <c r="D2583" s="864" t="s">
        <v>635</v>
      </c>
      <c r="E2583" s="836" t="s">
        <v>7799</v>
      </c>
      <c r="F2583" s="864" t="s">
        <v>7800</v>
      </c>
      <c r="G2583" s="836" t="s">
        <v>7813</v>
      </c>
      <c r="H2583" s="836" t="s">
        <v>7814</v>
      </c>
      <c r="I2583" s="850">
        <v>29.479999542236328</v>
      </c>
      <c r="J2583" s="850">
        <v>864</v>
      </c>
      <c r="K2583" s="851">
        <v>25473.94970703125</v>
      </c>
    </row>
    <row r="2584" spans="1:11" ht="14.45" customHeight="1" x14ac:dyDescent="0.2">
      <c r="A2584" s="832" t="s">
        <v>604</v>
      </c>
      <c r="B2584" s="833" t="s">
        <v>605</v>
      </c>
      <c r="C2584" s="836" t="s">
        <v>634</v>
      </c>
      <c r="D2584" s="864" t="s">
        <v>635</v>
      </c>
      <c r="E2584" s="836" t="s">
        <v>7799</v>
      </c>
      <c r="F2584" s="864" t="s">
        <v>7800</v>
      </c>
      <c r="G2584" s="836" t="s">
        <v>7815</v>
      </c>
      <c r="H2584" s="836" t="s">
        <v>7816</v>
      </c>
      <c r="I2584" s="850">
        <v>31.309999465942383</v>
      </c>
      <c r="J2584" s="850">
        <v>684</v>
      </c>
      <c r="K2584" s="851">
        <v>21413</v>
      </c>
    </row>
    <row r="2585" spans="1:11" ht="14.45" customHeight="1" x14ac:dyDescent="0.2">
      <c r="A2585" s="832" t="s">
        <v>604</v>
      </c>
      <c r="B2585" s="833" t="s">
        <v>605</v>
      </c>
      <c r="C2585" s="836" t="s">
        <v>634</v>
      </c>
      <c r="D2585" s="864" t="s">
        <v>635</v>
      </c>
      <c r="E2585" s="836" t="s">
        <v>7799</v>
      </c>
      <c r="F2585" s="864" t="s">
        <v>7800</v>
      </c>
      <c r="G2585" s="836" t="s">
        <v>7817</v>
      </c>
      <c r="H2585" s="836" t="s">
        <v>7818</v>
      </c>
      <c r="I2585" s="850">
        <v>59.479999542236328</v>
      </c>
      <c r="J2585" s="850">
        <v>864</v>
      </c>
      <c r="K2585" s="851">
        <v>51391.20068359375</v>
      </c>
    </row>
    <row r="2586" spans="1:11" ht="14.45" customHeight="1" x14ac:dyDescent="0.2">
      <c r="A2586" s="832" t="s">
        <v>604</v>
      </c>
      <c r="B2586" s="833" t="s">
        <v>605</v>
      </c>
      <c r="C2586" s="836" t="s">
        <v>634</v>
      </c>
      <c r="D2586" s="864" t="s">
        <v>635</v>
      </c>
      <c r="E2586" s="836" t="s">
        <v>7799</v>
      </c>
      <c r="F2586" s="864" t="s">
        <v>7800</v>
      </c>
      <c r="G2586" s="836" t="s">
        <v>7819</v>
      </c>
      <c r="H2586" s="836" t="s">
        <v>7820</v>
      </c>
      <c r="I2586" s="850">
        <v>108.22000122070313</v>
      </c>
      <c r="J2586" s="850">
        <v>504</v>
      </c>
      <c r="K2586" s="851">
        <v>54540.359375</v>
      </c>
    </row>
    <row r="2587" spans="1:11" ht="14.45" customHeight="1" x14ac:dyDescent="0.2">
      <c r="A2587" s="832" t="s">
        <v>604</v>
      </c>
      <c r="B2587" s="833" t="s">
        <v>605</v>
      </c>
      <c r="C2587" s="836" t="s">
        <v>634</v>
      </c>
      <c r="D2587" s="864" t="s">
        <v>635</v>
      </c>
      <c r="E2587" s="836" t="s">
        <v>7799</v>
      </c>
      <c r="F2587" s="864" t="s">
        <v>7800</v>
      </c>
      <c r="G2587" s="836" t="s">
        <v>7821</v>
      </c>
      <c r="H2587" s="836" t="s">
        <v>7822</v>
      </c>
      <c r="I2587" s="850">
        <v>345</v>
      </c>
      <c r="J2587" s="850">
        <v>204</v>
      </c>
      <c r="K2587" s="851">
        <v>70380</v>
      </c>
    </row>
    <row r="2588" spans="1:11" ht="14.45" customHeight="1" x14ac:dyDescent="0.2">
      <c r="A2588" s="832" t="s">
        <v>604</v>
      </c>
      <c r="B2588" s="833" t="s">
        <v>605</v>
      </c>
      <c r="C2588" s="836" t="s">
        <v>634</v>
      </c>
      <c r="D2588" s="864" t="s">
        <v>635</v>
      </c>
      <c r="E2588" s="836" t="s">
        <v>7799</v>
      </c>
      <c r="F2588" s="864" t="s">
        <v>7800</v>
      </c>
      <c r="G2588" s="836" t="s">
        <v>7823</v>
      </c>
      <c r="H2588" s="836" t="s">
        <v>7824</v>
      </c>
      <c r="I2588" s="850">
        <v>345</v>
      </c>
      <c r="J2588" s="850">
        <v>192</v>
      </c>
      <c r="K2588" s="851">
        <v>66240</v>
      </c>
    </row>
    <row r="2589" spans="1:11" ht="14.45" customHeight="1" x14ac:dyDescent="0.2">
      <c r="A2589" s="832" t="s">
        <v>604</v>
      </c>
      <c r="B2589" s="833" t="s">
        <v>605</v>
      </c>
      <c r="C2589" s="836" t="s">
        <v>634</v>
      </c>
      <c r="D2589" s="864" t="s">
        <v>635</v>
      </c>
      <c r="E2589" s="836" t="s">
        <v>7799</v>
      </c>
      <c r="F2589" s="864" t="s">
        <v>7800</v>
      </c>
      <c r="G2589" s="836" t="s">
        <v>7825</v>
      </c>
      <c r="H2589" s="836" t="s">
        <v>7826</v>
      </c>
      <c r="I2589" s="850">
        <v>153.80999755859375</v>
      </c>
      <c r="J2589" s="850">
        <v>24</v>
      </c>
      <c r="K2589" s="851">
        <v>3691.5</v>
      </c>
    </row>
    <row r="2590" spans="1:11" ht="14.45" customHeight="1" x14ac:dyDescent="0.2">
      <c r="A2590" s="832" t="s">
        <v>604</v>
      </c>
      <c r="B2590" s="833" t="s">
        <v>605</v>
      </c>
      <c r="C2590" s="836" t="s">
        <v>634</v>
      </c>
      <c r="D2590" s="864" t="s">
        <v>635</v>
      </c>
      <c r="E2590" s="836" t="s">
        <v>7799</v>
      </c>
      <c r="F2590" s="864" t="s">
        <v>7800</v>
      </c>
      <c r="G2590" s="836" t="s">
        <v>7827</v>
      </c>
      <c r="H2590" s="836" t="s">
        <v>7828</v>
      </c>
      <c r="I2590" s="850">
        <v>81.19000244140625</v>
      </c>
      <c r="J2590" s="850">
        <v>36</v>
      </c>
      <c r="K2590" s="851">
        <v>2922.72998046875</v>
      </c>
    </row>
    <row r="2591" spans="1:11" ht="14.45" customHeight="1" x14ac:dyDescent="0.2">
      <c r="A2591" s="832" t="s">
        <v>604</v>
      </c>
      <c r="B2591" s="833" t="s">
        <v>605</v>
      </c>
      <c r="C2591" s="836" t="s">
        <v>634</v>
      </c>
      <c r="D2591" s="864" t="s">
        <v>635</v>
      </c>
      <c r="E2591" s="836" t="s">
        <v>7799</v>
      </c>
      <c r="F2591" s="864" t="s">
        <v>7800</v>
      </c>
      <c r="G2591" s="836" t="s">
        <v>7829</v>
      </c>
      <c r="H2591" s="836" t="s">
        <v>7830</v>
      </c>
      <c r="I2591" s="850">
        <v>28.860000610351563</v>
      </c>
      <c r="J2591" s="850">
        <v>72</v>
      </c>
      <c r="K2591" s="851">
        <v>2078.050048828125</v>
      </c>
    </row>
    <row r="2592" spans="1:11" ht="14.45" customHeight="1" x14ac:dyDescent="0.2">
      <c r="A2592" s="832" t="s">
        <v>604</v>
      </c>
      <c r="B2592" s="833" t="s">
        <v>605</v>
      </c>
      <c r="C2592" s="836" t="s">
        <v>634</v>
      </c>
      <c r="D2592" s="864" t="s">
        <v>635</v>
      </c>
      <c r="E2592" s="836" t="s">
        <v>7799</v>
      </c>
      <c r="F2592" s="864" t="s">
        <v>7800</v>
      </c>
      <c r="G2592" s="836" t="s">
        <v>7831</v>
      </c>
      <c r="H2592" s="836" t="s">
        <v>7832</v>
      </c>
      <c r="I2592" s="850">
        <v>39.099998474121094</v>
      </c>
      <c r="J2592" s="850">
        <v>180</v>
      </c>
      <c r="K2592" s="851">
        <v>7038</v>
      </c>
    </row>
    <row r="2593" spans="1:11" ht="14.45" customHeight="1" x14ac:dyDescent="0.2">
      <c r="A2593" s="832" t="s">
        <v>604</v>
      </c>
      <c r="B2593" s="833" t="s">
        <v>605</v>
      </c>
      <c r="C2593" s="836" t="s">
        <v>634</v>
      </c>
      <c r="D2593" s="864" t="s">
        <v>635</v>
      </c>
      <c r="E2593" s="836" t="s">
        <v>7799</v>
      </c>
      <c r="F2593" s="864" t="s">
        <v>7800</v>
      </c>
      <c r="G2593" s="836" t="s">
        <v>7833</v>
      </c>
      <c r="H2593" s="836" t="s">
        <v>7834</v>
      </c>
      <c r="I2593" s="850">
        <v>155.41999816894531</v>
      </c>
      <c r="J2593" s="850">
        <v>12</v>
      </c>
      <c r="K2593" s="851">
        <v>1865.0699462890625</v>
      </c>
    </row>
    <row r="2594" spans="1:11" ht="14.45" customHeight="1" x14ac:dyDescent="0.2">
      <c r="A2594" s="832" t="s">
        <v>604</v>
      </c>
      <c r="B2594" s="833" t="s">
        <v>605</v>
      </c>
      <c r="C2594" s="836" t="s">
        <v>634</v>
      </c>
      <c r="D2594" s="864" t="s">
        <v>635</v>
      </c>
      <c r="E2594" s="836" t="s">
        <v>7799</v>
      </c>
      <c r="F2594" s="864" t="s">
        <v>7800</v>
      </c>
      <c r="G2594" s="836" t="s">
        <v>7835</v>
      </c>
      <c r="H2594" s="836" t="s">
        <v>7836</v>
      </c>
      <c r="I2594" s="850">
        <v>58.060001373291016</v>
      </c>
      <c r="J2594" s="850">
        <v>864</v>
      </c>
      <c r="K2594" s="851">
        <v>50163.01953125</v>
      </c>
    </row>
    <row r="2595" spans="1:11" ht="14.45" customHeight="1" x14ac:dyDescent="0.2">
      <c r="A2595" s="832" t="s">
        <v>604</v>
      </c>
      <c r="B2595" s="833" t="s">
        <v>605</v>
      </c>
      <c r="C2595" s="836" t="s">
        <v>634</v>
      </c>
      <c r="D2595" s="864" t="s">
        <v>635</v>
      </c>
      <c r="E2595" s="836" t="s">
        <v>7799</v>
      </c>
      <c r="F2595" s="864" t="s">
        <v>7800</v>
      </c>
      <c r="G2595" s="836" t="s">
        <v>7837</v>
      </c>
      <c r="H2595" s="836" t="s">
        <v>7838</v>
      </c>
      <c r="I2595" s="850">
        <v>45.029998779296875</v>
      </c>
      <c r="J2595" s="850">
        <v>612</v>
      </c>
      <c r="K2595" s="851">
        <v>27555.7294921875</v>
      </c>
    </row>
    <row r="2596" spans="1:11" ht="14.45" customHeight="1" x14ac:dyDescent="0.2">
      <c r="A2596" s="832" t="s">
        <v>604</v>
      </c>
      <c r="B2596" s="833" t="s">
        <v>605</v>
      </c>
      <c r="C2596" s="836" t="s">
        <v>634</v>
      </c>
      <c r="D2596" s="864" t="s">
        <v>635</v>
      </c>
      <c r="E2596" s="836" t="s">
        <v>7799</v>
      </c>
      <c r="F2596" s="864" t="s">
        <v>7800</v>
      </c>
      <c r="G2596" s="836" t="s">
        <v>7839</v>
      </c>
      <c r="H2596" s="836" t="s">
        <v>7840</v>
      </c>
      <c r="I2596" s="850">
        <v>72.739997863769531</v>
      </c>
      <c r="J2596" s="850">
        <v>36</v>
      </c>
      <c r="K2596" s="851">
        <v>2618.550048828125</v>
      </c>
    </row>
    <row r="2597" spans="1:11" ht="14.45" customHeight="1" x14ac:dyDescent="0.2">
      <c r="A2597" s="832" t="s">
        <v>604</v>
      </c>
      <c r="B2597" s="833" t="s">
        <v>605</v>
      </c>
      <c r="C2597" s="836" t="s">
        <v>634</v>
      </c>
      <c r="D2597" s="864" t="s">
        <v>635</v>
      </c>
      <c r="E2597" s="836" t="s">
        <v>7799</v>
      </c>
      <c r="F2597" s="864" t="s">
        <v>7800</v>
      </c>
      <c r="G2597" s="836" t="s">
        <v>7841</v>
      </c>
      <c r="H2597" s="836" t="s">
        <v>7842</v>
      </c>
      <c r="I2597" s="850">
        <v>2530</v>
      </c>
      <c r="J2597" s="850">
        <v>12</v>
      </c>
      <c r="K2597" s="851">
        <v>30360</v>
      </c>
    </row>
    <row r="2598" spans="1:11" ht="14.45" customHeight="1" x14ac:dyDescent="0.2">
      <c r="A2598" s="832" t="s">
        <v>604</v>
      </c>
      <c r="B2598" s="833" t="s">
        <v>605</v>
      </c>
      <c r="C2598" s="836" t="s">
        <v>634</v>
      </c>
      <c r="D2598" s="864" t="s">
        <v>635</v>
      </c>
      <c r="E2598" s="836" t="s">
        <v>7799</v>
      </c>
      <c r="F2598" s="864" t="s">
        <v>7800</v>
      </c>
      <c r="G2598" s="836" t="s">
        <v>7843</v>
      </c>
      <c r="H2598" s="836" t="s">
        <v>7844</v>
      </c>
      <c r="I2598" s="850">
        <v>123.16999816894531</v>
      </c>
      <c r="J2598" s="850">
        <v>180</v>
      </c>
      <c r="K2598" s="851">
        <v>22169.69921875</v>
      </c>
    </row>
    <row r="2599" spans="1:11" ht="14.45" customHeight="1" x14ac:dyDescent="0.2">
      <c r="A2599" s="832" t="s">
        <v>604</v>
      </c>
      <c r="B2599" s="833" t="s">
        <v>605</v>
      </c>
      <c r="C2599" s="836" t="s">
        <v>634</v>
      </c>
      <c r="D2599" s="864" t="s">
        <v>635</v>
      </c>
      <c r="E2599" s="836" t="s">
        <v>7799</v>
      </c>
      <c r="F2599" s="864" t="s">
        <v>7800</v>
      </c>
      <c r="G2599" s="836" t="s">
        <v>7845</v>
      </c>
      <c r="H2599" s="836" t="s">
        <v>7846</v>
      </c>
      <c r="I2599" s="850">
        <v>1901.81005859375</v>
      </c>
      <c r="J2599" s="850">
        <v>12</v>
      </c>
      <c r="K2599" s="851">
        <v>22821.75</v>
      </c>
    </row>
    <row r="2600" spans="1:11" ht="14.45" customHeight="1" x14ac:dyDescent="0.2">
      <c r="A2600" s="832" t="s">
        <v>604</v>
      </c>
      <c r="B2600" s="833" t="s">
        <v>605</v>
      </c>
      <c r="C2600" s="836" t="s">
        <v>634</v>
      </c>
      <c r="D2600" s="864" t="s">
        <v>635</v>
      </c>
      <c r="E2600" s="836" t="s">
        <v>7799</v>
      </c>
      <c r="F2600" s="864" t="s">
        <v>7800</v>
      </c>
      <c r="G2600" s="836" t="s">
        <v>7809</v>
      </c>
      <c r="H2600" s="836" t="s">
        <v>7847</v>
      </c>
      <c r="I2600" s="850">
        <v>24.729999542236328</v>
      </c>
      <c r="J2600" s="850">
        <v>396</v>
      </c>
      <c r="K2600" s="851">
        <v>9791.10009765625</v>
      </c>
    </row>
    <row r="2601" spans="1:11" ht="14.45" customHeight="1" x14ac:dyDescent="0.2">
      <c r="A2601" s="832" t="s">
        <v>604</v>
      </c>
      <c r="B2601" s="833" t="s">
        <v>605</v>
      </c>
      <c r="C2601" s="836" t="s">
        <v>634</v>
      </c>
      <c r="D2601" s="864" t="s">
        <v>635</v>
      </c>
      <c r="E2601" s="836" t="s">
        <v>7799</v>
      </c>
      <c r="F2601" s="864" t="s">
        <v>7800</v>
      </c>
      <c r="G2601" s="836" t="s">
        <v>7811</v>
      </c>
      <c r="H2601" s="836" t="s">
        <v>7848</v>
      </c>
      <c r="I2601" s="850">
        <v>26.569999694824219</v>
      </c>
      <c r="J2601" s="850">
        <v>108</v>
      </c>
      <c r="K2601" s="851">
        <v>2869.0200805664063</v>
      </c>
    </row>
    <row r="2602" spans="1:11" ht="14.45" customHeight="1" x14ac:dyDescent="0.2">
      <c r="A2602" s="832" t="s">
        <v>604</v>
      </c>
      <c r="B2602" s="833" t="s">
        <v>605</v>
      </c>
      <c r="C2602" s="836" t="s">
        <v>634</v>
      </c>
      <c r="D2602" s="864" t="s">
        <v>635</v>
      </c>
      <c r="E2602" s="836" t="s">
        <v>7799</v>
      </c>
      <c r="F2602" s="864" t="s">
        <v>7800</v>
      </c>
      <c r="G2602" s="836" t="s">
        <v>7813</v>
      </c>
      <c r="H2602" s="836" t="s">
        <v>7849</v>
      </c>
      <c r="I2602" s="850">
        <v>29.479999542236328</v>
      </c>
      <c r="J2602" s="850">
        <v>1080</v>
      </c>
      <c r="K2602" s="851">
        <v>31843.5</v>
      </c>
    </row>
    <row r="2603" spans="1:11" ht="14.45" customHeight="1" x14ac:dyDescent="0.2">
      <c r="A2603" s="832" t="s">
        <v>604</v>
      </c>
      <c r="B2603" s="833" t="s">
        <v>605</v>
      </c>
      <c r="C2603" s="836" t="s">
        <v>634</v>
      </c>
      <c r="D2603" s="864" t="s">
        <v>635</v>
      </c>
      <c r="E2603" s="836" t="s">
        <v>7799</v>
      </c>
      <c r="F2603" s="864" t="s">
        <v>7800</v>
      </c>
      <c r="G2603" s="836" t="s">
        <v>7815</v>
      </c>
      <c r="H2603" s="836" t="s">
        <v>7850</v>
      </c>
      <c r="I2603" s="850">
        <v>31.309999465942383</v>
      </c>
      <c r="J2603" s="850">
        <v>432</v>
      </c>
      <c r="K2603" s="851">
        <v>13524</v>
      </c>
    </row>
    <row r="2604" spans="1:11" ht="14.45" customHeight="1" x14ac:dyDescent="0.2">
      <c r="A2604" s="832" t="s">
        <v>604</v>
      </c>
      <c r="B2604" s="833" t="s">
        <v>605</v>
      </c>
      <c r="C2604" s="836" t="s">
        <v>634</v>
      </c>
      <c r="D2604" s="864" t="s">
        <v>635</v>
      </c>
      <c r="E2604" s="836" t="s">
        <v>7799</v>
      </c>
      <c r="F2604" s="864" t="s">
        <v>7800</v>
      </c>
      <c r="G2604" s="836" t="s">
        <v>7817</v>
      </c>
      <c r="H2604" s="836" t="s">
        <v>7851</v>
      </c>
      <c r="I2604" s="850">
        <v>59.479999542236328</v>
      </c>
      <c r="J2604" s="850">
        <v>864</v>
      </c>
      <c r="K2604" s="851">
        <v>51391.2001953125</v>
      </c>
    </row>
    <row r="2605" spans="1:11" ht="14.45" customHeight="1" x14ac:dyDescent="0.2">
      <c r="A2605" s="832" t="s">
        <v>604</v>
      </c>
      <c r="B2605" s="833" t="s">
        <v>605</v>
      </c>
      <c r="C2605" s="836" t="s">
        <v>634</v>
      </c>
      <c r="D2605" s="864" t="s">
        <v>635</v>
      </c>
      <c r="E2605" s="836" t="s">
        <v>7799</v>
      </c>
      <c r="F2605" s="864" t="s">
        <v>7800</v>
      </c>
      <c r="G2605" s="836" t="s">
        <v>7819</v>
      </c>
      <c r="H2605" s="836" t="s">
        <v>7852</v>
      </c>
      <c r="I2605" s="850">
        <v>108.22000122070313</v>
      </c>
      <c r="J2605" s="850">
        <v>432</v>
      </c>
      <c r="K2605" s="851">
        <v>46748.87939453125</v>
      </c>
    </row>
    <row r="2606" spans="1:11" ht="14.45" customHeight="1" x14ac:dyDescent="0.2">
      <c r="A2606" s="832" t="s">
        <v>604</v>
      </c>
      <c r="B2606" s="833" t="s">
        <v>605</v>
      </c>
      <c r="C2606" s="836" t="s">
        <v>634</v>
      </c>
      <c r="D2606" s="864" t="s">
        <v>635</v>
      </c>
      <c r="E2606" s="836" t="s">
        <v>7799</v>
      </c>
      <c r="F2606" s="864" t="s">
        <v>7800</v>
      </c>
      <c r="G2606" s="836" t="s">
        <v>7821</v>
      </c>
      <c r="H2606" s="836" t="s">
        <v>7853</v>
      </c>
      <c r="I2606" s="850">
        <v>345</v>
      </c>
      <c r="J2606" s="850">
        <v>132</v>
      </c>
      <c r="K2606" s="851">
        <v>45540</v>
      </c>
    </row>
    <row r="2607" spans="1:11" ht="14.45" customHeight="1" x14ac:dyDescent="0.2">
      <c r="A2607" s="832" t="s">
        <v>604</v>
      </c>
      <c r="B2607" s="833" t="s">
        <v>605</v>
      </c>
      <c r="C2607" s="836" t="s">
        <v>634</v>
      </c>
      <c r="D2607" s="864" t="s">
        <v>635</v>
      </c>
      <c r="E2607" s="836" t="s">
        <v>7799</v>
      </c>
      <c r="F2607" s="864" t="s">
        <v>7800</v>
      </c>
      <c r="G2607" s="836" t="s">
        <v>7823</v>
      </c>
      <c r="H2607" s="836" t="s">
        <v>7854</v>
      </c>
      <c r="I2607" s="850">
        <v>345</v>
      </c>
      <c r="J2607" s="850">
        <v>132</v>
      </c>
      <c r="K2607" s="851">
        <v>45540</v>
      </c>
    </row>
    <row r="2608" spans="1:11" ht="14.45" customHeight="1" x14ac:dyDescent="0.2">
      <c r="A2608" s="832" t="s">
        <v>604</v>
      </c>
      <c r="B2608" s="833" t="s">
        <v>605</v>
      </c>
      <c r="C2608" s="836" t="s">
        <v>634</v>
      </c>
      <c r="D2608" s="864" t="s">
        <v>635</v>
      </c>
      <c r="E2608" s="836" t="s">
        <v>7799</v>
      </c>
      <c r="F2608" s="864" t="s">
        <v>7800</v>
      </c>
      <c r="G2608" s="836" t="s">
        <v>7825</v>
      </c>
      <c r="H2608" s="836" t="s">
        <v>7855</v>
      </c>
      <c r="I2608" s="850">
        <v>153.83000183105469</v>
      </c>
      <c r="J2608" s="850">
        <v>48</v>
      </c>
      <c r="K2608" s="851">
        <v>7384</v>
      </c>
    </row>
    <row r="2609" spans="1:11" ht="14.45" customHeight="1" x14ac:dyDescent="0.2">
      <c r="A2609" s="832" t="s">
        <v>604</v>
      </c>
      <c r="B2609" s="833" t="s">
        <v>605</v>
      </c>
      <c r="C2609" s="836" t="s">
        <v>634</v>
      </c>
      <c r="D2609" s="864" t="s">
        <v>635</v>
      </c>
      <c r="E2609" s="836" t="s">
        <v>7799</v>
      </c>
      <c r="F2609" s="864" t="s">
        <v>7800</v>
      </c>
      <c r="G2609" s="836" t="s">
        <v>7827</v>
      </c>
      <c r="H2609" s="836" t="s">
        <v>7856</v>
      </c>
      <c r="I2609" s="850">
        <v>81.19000244140625</v>
      </c>
      <c r="J2609" s="850">
        <v>252</v>
      </c>
      <c r="K2609" s="851">
        <v>20459.069580078125</v>
      </c>
    </row>
    <row r="2610" spans="1:11" ht="14.45" customHeight="1" x14ac:dyDescent="0.2">
      <c r="A2610" s="832" t="s">
        <v>604</v>
      </c>
      <c r="B2610" s="833" t="s">
        <v>605</v>
      </c>
      <c r="C2610" s="836" t="s">
        <v>634</v>
      </c>
      <c r="D2610" s="864" t="s">
        <v>635</v>
      </c>
      <c r="E2610" s="836" t="s">
        <v>7799</v>
      </c>
      <c r="F2610" s="864" t="s">
        <v>7800</v>
      </c>
      <c r="G2610" s="836" t="s">
        <v>7831</v>
      </c>
      <c r="H2610" s="836" t="s">
        <v>7857</v>
      </c>
      <c r="I2610" s="850">
        <v>39.099998474121094</v>
      </c>
      <c r="J2610" s="850">
        <v>360</v>
      </c>
      <c r="K2610" s="851">
        <v>14076</v>
      </c>
    </row>
    <row r="2611" spans="1:11" ht="14.45" customHeight="1" x14ac:dyDescent="0.2">
      <c r="A2611" s="832" t="s">
        <v>604</v>
      </c>
      <c r="B2611" s="833" t="s">
        <v>605</v>
      </c>
      <c r="C2611" s="836" t="s">
        <v>634</v>
      </c>
      <c r="D2611" s="864" t="s">
        <v>635</v>
      </c>
      <c r="E2611" s="836" t="s">
        <v>7799</v>
      </c>
      <c r="F2611" s="864" t="s">
        <v>7800</v>
      </c>
      <c r="G2611" s="836" t="s">
        <v>7835</v>
      </c>
      <c r="H2611" s="836" t="s">
        <v>7858</v>
      </c>
      <c r="I2611" s="850">
        <v>58.060001373291016</v>
      </c>
      <c r="J2611" s="850">
        <v>1044</v>
      </c>
      <c r="K2611" s="851">
        <v>60613.6298828125</v>
      </c>
    </row>
    <row r="2612" spans="1:11" ht="14.45" customHeight="1" x14ac:dyDescent="0.2">
      <c r="A2612" s="832" t="s">
        <v>604</v>
      </c>
      <c r="B2612" s="833" t="s">
        <v>605</v>
      </c>
      <c r="C2612" s="836" t="s">
        <v>634</v>
      </c>
      <c r="D2612" s="864" t="s">
        <v>635</v>
      </c>
      <c r="E2612" s="836" t="s">
        <v>7799</v>
      </c>
      <c r="F2612" s="864" t="s">
        <v>7800</v>
      </c>
      <c r="G2612" s="836" t="s">
        <v>7837</v>
      </c>
      <c r="H2612" s="836" t="s">
        <v>7859</v>
      </c>
      <c r="I2612" s="850">
        <v>45.029998779296875</v>
      </c>
      <c r="J2612" s="850">
        <v>396</v>
      </c>
      <c r="K2612" s="851">
        <v>17830.1796875</v>
      </c>
    </row>
    <row r="2613" spans="1:11" ht="14.45" customHeight="1" x14ac:dyDescent="0.2">
      <c r="A2613" s="832" t="s">
        <v>604</v>
      </c>
      <c r="B2613" s="833" t="s">
        <v>605</v>
      </c>
      <c r="C2613" s="836" t="s">
        <v>634</v>
      </c>
      <c r="D2613" s="864" t="s">
        <v>635</v>
      </c>
      <c r="E2613" s="836" t="s">
        <v>7799</v>
      </c>
      <c r="F2613" s="864" t="s">
        <v>7800</v>
      </c>
      <c r="G2613" s="836" t="s">
        <v>7860</v>
      </c>
      <c r="H2613" s="836" t="s">
        <v>7861</v>
      </c>
      <c r="I2613" s="850">
        <v>56.790000915527344</v>
      </c>
      <c r="J2613" s="850">
        <v>252</v>
      </c>
      <c r="K2613" s="851">
        <v>14311.28955078125</v>
      </c>
    </row>
    <row r="2614" spans="1:11" ht="14.45" customHeight="1" x14ac:dyDescent="0.2">
      <c r="A2614" s="832" t="s">
        <v>604</v>
      </c>
      <c r="B2614" s="833" t="s">
        <v>605</v>
      </c>
      <c r="C2614" s="836" t="s">
        <v>634</v>
      </c>
      <c r="D2614" s="864" t="s">
        <v>635</v>
      </c>
      <c r="E2614" s="836" t="s">
        <v>7799</v>
      </c>
      <c r="F2614" s="864" t="s">
        <v>7800</v>
      </c>
      <c r="G2614" s="836" t="s">
        <v>7843</v>
      </c>
      <c r="H2614" s="836" t="s">
        <v>7862</v>
      </c>
      <c r="I2614" s="850">
        <v>123.16999816894531</v>
      </c>
      <c r="J2614" s="850">
        <v>72</v>
      </c>
      <c r="K2614" s="851">
        <v>8867.8798828125</v>
      </c>
    </row>
    <row r="2615" spans="1:11" ht="14.45" customHeight="1" x14ac:dyDescent="0.2">
      <c r="A2615" s="832" t="s">
        <v>604</v>
      </c>
      <c r="B2615" s="833" t="s">
        <v>605</v>
      </c>
      <c r="C2615" s="836" t="s">
        <v>634</v>
      </c>
      <c r="D2615" s="864" t="s">
        <v>635</v>
      </c>
      <c r="E2615" s="836" t="s">
        <v>4581</v>
      </c>
      <c r="F2615" s="864" t="s">
        <v>4582</v>
      </c>
      <c r="G2615" s="836" t="s">
        <v>7863</v>
      </c>
      <c r="H2615" s="836" t="s">
        <v>7864</v>
      </c>
      <c r="I2615" s="850">
        <v>4450.3798828125</v>
      </c>
      <c r="J2615" s="850">
        <v>27</v>
      </c>
      <c r="K2615" s="851">
        <v>120160.259765625</v>
      </c>
    </row>
    <row r="2616" spans="1:11" ht="14.45" customHeight="1" x14ac:dyDescent="0.2">
      <c r="A2616" s="832" t="s">
        <v>604</v>
      </c>
      <c r="B2616" s="833" t="s">
        <v>605</v>
      </c>
      <c r="C2616" s="836" t="s">
        <v>634</v>
      </c>
      <c r="D2616" s="864" t="s">
        <v>635</v>
      </c>
      <c r="E2616" s="836" t="s">
        <v>4581</v>
      </c>
      <c r="F2616" s="864" t="s">
        <v>4582</v>
      </c>
      <c r="G2616" s="836" t="s">
        <v>7865</v>
      </c>
      <c r="H2616" s="836" t="s">
        <v>7866</v>
      </c>
      <c r="I2616" s="850">
        <v>4235</v>
      </c>
      <c r="J2616" s="850">
        <v>4</v>
      </c>
      <c r="K2616" s="851">
        <v>16940</v>
      </c>
    </row>
    <row r="2617" spans="1:11" ht="14.45" customHeight="1" x14ac:dyDescent="0.2">
      <c r="A2617" s="832" t="s">
        <v>604</v>
      </c>
      <c r="B2617" s="833" t="s">
        <v>605</v>
      </c>
      <c r="C2617" s="836" t="s">
        <v>634</v>
      </c>
      <c r="D2617" s="864" t="s">
        <v>635</v>
      </c>
      <c r="E2617" s="836" t="s">
        <v>4581</v>
      </c>
      <c r="F2617" s="864" t="s">
        <v>4582</v>
      </c>
      <c r="G2617" s="836" t="s">
        <v>7867</v>
      </c>
      <c r="H2617" s="836" t="s">
        <v>7868</v>
      </c>
      <c r="I2617" s="850">
        <v>4235</v>
      </c>
      <c r="J2617" s="850">
        <v>2</v>
      </c>
      <c r="K2617" s="851">
        <v>8470</v>
      </c>
    </row>
    <row r="2618" spans="1:11" ht="14.45" customHeight="1" x14ac:dyDescent="0.2">
      <c r="A2618" s="832" t="s">
        <v>604</v>
      </c>
      <c r="B2618" s="833" t="s">
        <v>605</v>
      </c>
      <c r="C2618" s="836" t="s">
        <v>634</v>
      </c>
      <c r="D2618" s="864" t="s">
        <v>635</v>
      </c>
      <c r="E2618" s="836" t="s">
        <v>4581</v>
      </c>
      <c r="F2618" s="864" t="s">
        <v>4582</v>
      </c>
      <c r="G2618" s="836" t="s">
        <v>7865</v>
      </c>
      <c r="H2618" s="836" t="s">
        <v>7869</v>
      </c>
      <c r="I2618" s="850">
        <v>4235</v>
      </c>
      <c r="J2618" s="850">
        <v>2</v>
      </c>
      <c r="K2618" s="851">
        <v>8470</v>
      </c>
    </row>
    <row r="2619" spans="1:11" ht="14.45" customHeight="1" x14ac:dyDescent="0.2">
      <c r="A2619" s="832" t="s">
        <v>604</v>
      </c>
      <c r="B2619" s="833" t="s">
        <v>605</v>
      </c>
      <c r="C2619" s="836" t="s">
        <v>634</v>
      </c>
      <c r="D2619" s="864" t="s">
        <v>635</v>
      </c>
      <c r="E2619" s="836" t="s">
        <v>4581</v>
      </c>
      <c r="F2619" s="864" t="s">
        <v>4582</v>
      </c>
      <c r="G2619" s="836" t="s">
        <v>7867</v>
      </c>
      <c r="H2619" s="836" t="s">
        <v>7870</v>
      </c>
      <c r="I2619" s="850">
        <v>4235</v>
      </c>
      <c r="J2619" s="850">
        <v>4</v>
      </c>
      <c r="K2619" s="851">
        <v>16940</v>
      </c>
    </row>
    <row r="2620" spans="1:11" ht="14.45" customHeight="1" x14ac:dyDescent="0.2">
      <c r="A2620" s="832" t="s">
        <v>604</v>
      </c>
      <c r="B2620" s="833" t="s">
        <v>605</v>
      </c>
      <c r="C2620" s="836" t="s">
        <v>634</v>
      </c>
      <c r="D2620" s="864" t="s">
        <v>635</v>
      </c>
      <c r="E2620" s="836" t="s">
        <v>4581</v>
      </c>
      <c r="F2620" s="864" t="s">
        <v>4582</v>
      </c>
      <c r="G2620" s="836" t="s">
        <v>7871</v>
      </c>
      <c r="H2620" s="836" t="s">
        <v>7872</v>
      </c>
      <c r="I2620" s="850">
        <v>11.649999618530273</v>
      </c>
      <c r="J2620" s="850">
        <v>50</v>
      </c>
      <c r="K2620" s="851">
        <v>582.6199951171875</v>
      </c>
    </row>
    <row r="2621" spans="1:11" ht="14.45" customHeight="1" x14ac:dyDescent="0.2">
      <c r="A2621" s="832" t="s">
        <v>604</v>
      </c>
      <c r="B2621" s="833" t="s">
        <v>605</v>
      </c>
      <c r="C2621" s="836" t="s">
        <v>634</v>
      </c>
      <c r="D2621" s="864" t="s">
        <v>635</v>
      </c>
      <c r="E2621" s="836" t="s">
        <v>4581</v>
      </c>
      <c r="F2621" s="864" t="s">
        <v>4582</v>
      </c>
      <c r="G2621" s="836" t="s">
        <v>7873</v>
      </c>
      <c r="H2621" s="836" t="s">
        <v>7874</v>
      </c>
      <c r="I2621" s="850">
        <v>11.989999771118164</v>
      </c>
      <c r="J2621" s="850">
        <v>200</v>
      </c>
      <c r="K2621" s="851">
        <v>2398.1099853515625</v>
      </c>
    </row>
    <row r="2622" spans="1:11" ht="14.45" customHeight="1" x14ac:dyDescent="0.2">
      <c r="A2622" s="832" t="s">
        <v>604</v>
      </c>
      <c r="B2622" s="833" t="s">
        <v>605</v>
      </c>
      <c r="C2622" s="836" t="s">
        <v>634</v>
      </c>
      <c r="D2622" s="864" t="s">
        <v>635</v>
      </c>
      <c r="E2622" s="836" t="s">
        <v>4581</v>
      </c>
      <c r="F2622" s="864" t="s">
        <v>4582</v>
      </c>
      <c r="G2622" s="836" t="s">
        <v>7875</v>
      </c>
      <c r="H2622" s="836" t="s">
        <v>7876</v>
      </c>
      <c r="I2622" s="850">
        <v>11.989999771118164</v>
      </c>
      <c r="J2622" s="850">
        <v>500</v>
      </c>
      <c r="K2622" s="851">
        <v>5995.5499267578125</v>
      </c>
    </row>
    <row r="2623" spans="1:11" ht="14.45" customHeight="1" x14ac:dyDescent="0.2">
      <c r="A2623" s="832" t="s">
        <v>604</v>
      </c>
      <c r="B2623" s="833" t="s">
        <v>605</v>
      </c>
      <c r="C2623" s="836" t="s">
        <v>634</v>
      </c>
      <c r="D2623" s="864" t="s">
        <v>635</v>
      </c>
      <c r="E2623" s="836" t="s">
        <v>4581</v>
      </c>
      <c r="F2623" s="864" t="s">
        <v>4582</v>
      </c>
      <c r="G2623" s="836" t="s">
        <v>7877</v>
      </c>
      <c r="H2623" s="836" t="s">
        <v>7878</v>
      </c>
      <c r="I2623" s="850">
        <v>12.609999656677246</v>
      </c>
      <c r="J2623" s="850">
        <v>100</v>
      </c>
      <c r="K2623" s="851">
        <v>1260.6400146484375</v>
      </c>
    </row>
    <row r="2624" spans="1:11" ht="14.45" customHeight="1" x14ac:dyDescent="0.2">
      <c r="A2624" s="832" t="s">
        <v>604</v>
      </c>
      <c r="B2624" s="833" t="s">
        <v>605</v>
      </c>
      <c r="C2624" s="836" t="s">
        <v>634</v>
      </c>
      <c r="D2624" s="864" t="s">
        <v>635</v>
      </c>
      <c r="E2624" s="836" t="s">
        <v>4581</v>
      </c>
      <c r="F2624" s="864" t="s">
        <v>4582</v>
      </c>
      <c r="G2624" s="836" t="s">
        <v>7879</v>
      </c>
      <c r="H2624" s="836" t="s">
        <v>7880</v>
      </c>
      <c r="I2624" s="850">
        <v>11.989999771118164</v>
      </c>
      <c r="J2624" s="850">
        <v>700</v>
      </c>
      <c r="K2624" s="851">
        <v>8393.7698974609375</v>
      </c>
    </row>
    <row r="2625" spans="1:11" ht="14.45" customHeight="1" x14ac:dyDescent="0.2">
      <c r="A2625" s="832" t="s">
        <v>604</v>
      </c>
      <c r="B2625" s="833" t="s">
        <v>605</v>
      </c>
      <c r="C2625" s="836" t="s">
        <v>634</v>
      </c>
      <c r="D2625" s="864" t="s">
        <v>635</v>
      </c>
      <c r="E2625" s="836" t="s">
        <v>4581</v>
      </c>
      <c r="F2625" s="864" t="s">
        <v>4582</v>
      </c>
      <c r="G2625" s="836" t="s">
        <v>7881</v>
      </c>
      <c r="H2625" s="836" t="s">
        <v>7882</v>
      </c>
      <c r="I2625" s="850">
        <v>13.020000457763672</v>
      </c>
      <c r="J2625" s="850">
        <v>50</v>
      </c>
      <c r="K2625" s="851">
        <v>650.97998046875</v>
      </c>
    </row>
    <row r="2626" spans="1:11" ht="14.45" customHeight="1" x14ac:dyDescent="0.2">
      <c r="A2626" s="832" t="s">
        <v>604</v>
      </c>
      <c r="B2626" s="833" t="s">
        <v>605</v>
      </c>
      <c r="C2626" s="836" t="s">
        <v>634</v>
      </c>
      <c r="D2626" s="864" t="s">
        <v>635</v>
      </c>
      <c r="E2626" s="836" t="s">
        <v>4581</v>
      </c>
      <c r="F2626" s="864" t="s">
        <v>4582</v>
      </c>
      <c r="G2626" s="836" t="s">
        <v>7883</v>
      </c>
      <c r="H2626" s="836" t="s">
        <v>7884</v>
      </c>
      <c r="I2626" s="850">
        <v>12.609999656677246</v>
      </c>
      <c r="J2626" s="850">
        <v>400</v>
      </c>
      <c r="K2626" s="851">
        <v>5043.27978515625</v>
      </c>
    </row>
    <row r="2627" spans="1:11" ht="14.45" customHeight="1" x14ac:dyDescent="0.2">
      <c r="A2627" s="832" t="s">
        <v>604</v>
      </c>
      <c r="B2627" s="833" t="s">
        <v>605</v>
      </c>
      <c r="C2627" s="836" t="s">
        <v>634</v>
      </c>
      <c r="D2627" s="864" t="s">
        <v>635</v>
      </c>
      <c r="E2627" s="836" t="s">
        <v>4581</v>
      </c>
      <c r="F2627" s="864" t="s">
        <v>4582</v>
      </c>
      <c r="G2627" s="836" t="s">
        <v>7885</v>
      </c>
      <c r="H2627" s="836" t="s">
        <v>7886</v>
      </c>
      <c r="I2627" s="850">
        <v>12.609999656677246</v>
      </c>
      <c r="J2627" s="850">
        <v>100</v>
      </c>
      <c r="K2627" s="851">
        <v>1261</v>
      </c>
    </row>
    <row r="2628" spans="1:11" ht="14.45" customHeight="1" x14ac:dyDescent="0.2">
      <c r="A2628" s="832" t="s">
        <v>604</v>
      </c>
      <c r="B2628" s="833" t="s">
        <v>605</v>
      </c>
      <c r="C2628" s="836" t="s">
        <v>634</v>
      </c>
      <c r="D2628" s="864" t="s">
        <v>635</v>
      </c>
      <c r="E2628" s="836" t="s">
        <v>4581</v>
      </c>
      <c r="F2628" s="864" t="s">
        <v>4582</v>
      </c>
      <c r="G2628" s="836" t="s">
        <v>7887</v>
      </c>
      <c r="H2628" s="836" t="s">
        <v>7888</v>
      </c>
      <c r="I2628" s="850">
        <v>13.020000457763672</v>
      </c>
      <c r="J2628" s="850">
        <v>50</v>
      </c>
      <c r="K2628" s="851">
        <v>650.97998046875</v>
      </c>
    </row>
    <row r="2629" spans="1:11" ht="14.45" customHeight="1" x14ac:dyDescent="0.2">
      <c r="A2629" s="832" t="s">
        <v>604</v>
      </c>
      <c r="B2629" s="833" t="s">
        <v>605</v>
      </c>
      <c r="C2629" s="836" t="s">
        <v>634</v>
      </c>
      <c r="D2629" s="864" t="s">
        <v>635</v>
      </c>
      <c r="E2629" s="836" t="s">
        <v>4581</v>
      </c>
      <c r="F2629" s="864" t="s">
        <v>4582</v>
      </c>
      <c r="G2629" s="836" t="s">
        <v>7889</v>
      </c>
      <c r="H2629" s="836" t="s">
        <v>7890</v>
      </c>
      <c r="I2629" s="850">
        <v>12.609999656677246</v>
      </c>
      <c r="J2629" s="850">
        <v>100</v>
      </c>
      <c r="K2629" s="851">
        <v>1260.6400146484375</v>
      </c>
    </row>
    <row r="2630" spans="1:11" ht="14.45" customHeight="1" x14ac:dyDescent="0.2">
      <c r="A2630" s="832" t="s">
        <v>604</v>
      </c>
      <c r="B2630" s="833" t="s">
        <v>605</v>
      </c>
      <c r="C2630" s="836" t="s">
        <v>634</v>
      </c>
      <c r="D2630" s="864" t="s">
        <v>635</v>
      </c>
      <c r="E2630" s="836" t="s">
        <v>4581</v>
      </c>
      <c r="F2630" s="864" t="s">
        <v>4582</v>
      </c>
      <c r="G2630" s="836" t="s">
        <v>7891</v>
      </c>
      <c r="H2630" s="836" t="s">
        <v>7892</v>
      </c>
      <c r="I2630" s="850">
        <v>13.020000457763672</v>
      </c>
      <c r="J2630" s="850">
        <v>50</v>
      </c>
      <c r="K2630" s="851">
        <v>650.97998046875</v>
      </c>
    </row>
    <row r="2631" spans="1:11" ht="14.45" customHeight="1" x14ac:dyDescent="0.2">
      <c r="A2631" s="832" t="s">
        <v>604</v>
      </c>
      <c r="B2631" s="833" t="s">
        <v>605</v>
      </c>
      <c r="C2631" s="836" t="s">
        <v>634</v>
      </c>
      <c r="D2631" s="864" t="s">
        <v>635</v>
      </c>
      <c r="E2631" s="836" t="s">
        <v>4581</v>
      </c>
      <c r="F2631" s="864" t="s">
        <v>4582</v>
      </c>
      <c r="G2631" s="836" t="s">
        <v>7893</v>
      </c>
      <c r="H2631" s="836" t="s">
        <v>7894</v>
      </c>
      <c r="I2631" s="850">
        <v>12.609999656677246</v>
      </c>
      <c r="J2631" s="850">
        <v>100</v>
      </c>
      <c r="K2631" s="851">
        <v>1260.8199462890625</v>
      </c>
    </row>
    <row r="2632" spans="1:11" ht="14.45" customHeight="1" x14ac:dyDescent="0.2">
      <c r="A2632" s="832" t="s">
        <v>604</v>
      </c>
      <c r="B2632" s="833" t="s">
        <v>605</v>
      </c>
      <c r="C2632" s="836" t="s">
        <v>634</v>
      </c>
      <c r="D2632" s="864" t="s">
        <v>635</v>
      </c>
      <c r="E2632" s="836" t="s">
        <v>4581</v>
      </c>
      <c r="F2632" s="864" t="s">
        <v>4582</v>
      </c>
      <c r="G2632" s="836" t="s">
        <v>7895</v>
      </c>
      <c r="H2632" s="836" t="s">
        <v>7896</v>
      </c>
      <c r="I2632" s="850">
        <v>13.020000457763672</v>
      </c>
      <c r="J2632" s="850">
        <v>50</v>
      </c>
      <c r="K2632" s="851">
        <v>650.97998046875</v>
      </c>
    </row>
    <row r="2633" spans="1:11" ht="14.45" customHeight="1" x14ac:dyDescent="0.2">
      <c r="A2633" s="832" t="s">
        <v>604</v>
      </c>
      <c r="B2633" s="833" t="s">
        <v>605</v>
      </c>
      <c r="C2633" s="836" t="s">
        <v>634</v>
      </c>
      <c r="D2633" s="864" t="s">
        <v>635</v>
      </c>
      <c r="E2633" s="836" t="s">
        <v>4581</v>
      </c>
      <c r="F2633" s="864" t="s">
        <v>4582</v>
      </c>
      <c r="G2633" s="836" t="s">
        <v>7897</v>
      </c>
      <c r="H2633" s="836" t="s">
        <v>7898</v>
      </c>
      <c r="I2633" s="850">
        <v>12.609999656677246</v>
      </c>
      <c r="J2633" s="850">
        <v>100</v>
      </c>
      <c r="K2633" s="851">
        <v>1260.8199462890625</v>
      </c>
    </row>
    <row r="2634" spans="1:11" ht="14.45" customHeight="1" x14ac:dyDescent="0.2">
      <c r="A2634" s="832" t="s">
        <v>604</v>
      </c>
      <c r="B2634" s="833" t="s">
        <v>605</v>
      </c>
      <c r="C2634" s="836" t="s">
        <v>634</v>
      </c>
      <c r="D2634" s="864" t="s">
        <v>635</v>
      </c>
      <c r="E2634" s="836" t="s">
        <v>4581</v>
      </c>
      <c r="F2634" s="864" t="s">
        <v>4582</v>
      </c>
      <c r="G2634" s="836" t="s">
        <v>7899</v>
      </c>
      <c r="H2634" s="836" t="s">
        <v>7900</v>
      </c>
      <c r="I2634" s="850">
        <v>15.149999618530273</v>
      </c>
      <c r="J2634" s="850">
        <v>200</v>
      </c>
      <c r="K2634" s="851">
        <v>3029.840087890625</v>
      </c>
    </row>
    <row r="2635" spans="1:11" ht="14.45" customHeight="1" x14ac:dyDescent="0.2">
      <c r="A2635" s="832" t="s">
        <v>604</v>
      </c>
      <c r="B2635" s="833" t="s">
        <v>605</v>
      </c>
      <c r="C2635" s="836" t="s">
        <v>634</v>
      </c>
      <c r="D2635" s="864" t="s">
        <v>635</v>
      </c>
      <c r="E2635" s="836" t="s">
        <v>4581</v>
      </c>
      <c r="F2635" s="864" t="s">
        <v>4582</v>
      </c>
      <c r="G2635" s="836" t="s">
        <v>7901</v>
      </c>
      <c r="H2635" s="836" t="s">
        <v>7902</v>
      </c>
      <c r="I2635" s="850">
        <v>15.149999618530273</v>
      </c>
      <c r="J2635" s="850">
        <v>100</v>
      </c>
      <c r="K2635" s="851">
        <v>1514.9200439453125</v>
      </c>
    </row>
    <row r="2636" spans="1:11" ht="14.45" customHeight="1" x14ac:dyDescent="0.2">
      <c r="A2636" s="832" t="s">
        <v>604</v>
      </c>
      <c r="B2636" s="833" t="s">
        <v>605</v>
      </c>
      <c r="C2636" s="836" t="s">
        <v>634</v>
      </c>
      <c r="D2636" s="864" t="s">
        <v>635</v>
      </c>
      <c r="E2636" s="836" t="s">
        <v>4581</v>
      </c>
      <c r="F2636" s="864" t="s">
        <v>4582</v>
      </c>
      <c r="G2636" s="836" t="s">
        <v>7903</v>
      </c>
      <c r="H2636" s="836" t="s">
        <v>7904</v>
      </c>
      <c r="I2636" s="850">
        <v>15.430000305175781</v>
      </c>
      <c r="J2636" s="850">
        <v>50</v>
      </c>
      <c r="K2636" s="851">
        <v>771.3800048828125</v>
      </c>
    </row>
    <row r="2637" spans="1:11" ht="14.45" customHeight="1" x14ac:dyDescent="0.2">
      <c r="A2637" s="832" t="s">
        <v>604</v>
      </c>
      <c r="B2637" s="833" t="s">
        <v>605</v>
      </c>
      <c r="C2637" s="836" t="s">
        <v>634</v>
      </c>
      <c r="D2637" s="864" t="s">
        <v>635</v>
      </c>
      <c r="E2637" s="836" t="s">
        <v>4581</v>
      </c>
      <c r="F2637" s="864" t="s">
        <v>4582</v>
      </c>
      <c r="G2637" s="836" t="s">
        <v>7905</v>
      </c>
      <c r="H2637" s="836" t="s">
        <v>7906</v>
      </c>
      <c r="I2637" s="850">
        <v>15.149999618530273</v>
      </c>
      <c r="J2637" s="850">
        <v>300</v>
      </c>
      <c r="K2637" s="851">
        <v>4544.7601318359375</v>
      </c>
    </row>
    <row r="2638" spans="1:11" ht="14.45" customHeight="1" x14ac:dyDescent="0.2">
      <c r="A2638" s="832" t="s">
        <v>604</v>
      </c>
      <c r="B2638" s="833" t="s">
        <v>605</v>
      </c>
      <c r="C2638" s="836" t="s">
        <v>634</v>
      </c>
      <c r="D2638" s="864" t="s">
        <v>635</v>
      </c>
      <c r="E2638" s="836" t="s">
        <v>4581</v>
      </c>
      <c r="F2638" s="864" t="s">
        <v>4582</v>
      </c>
      <c r="G2638" s="836" t="s">
        <v>7907</v>
      </c>
      <c r="H2638" s="836" t="s">
        <v>7908</v>
      </c>
      <c r="I2638" s="850">
        <v>15.149999618530273</v>
      </c>
      <c r="J2638" s="850">
        <v>300</v>
      </c>
      <c r="K2638" s="851">
        <v>4544.7601318359375</v>
      </c>
    </row>
    <row r="2639" spans="1:11" ht="14.45" customHeight="1" x14ac:dyDescent="0.2">
      <c r="A2639" s="832" t="s">
        <v>604</v>
      </c>
      <c r="B2639" s="833" t="s">
        <v>605</v>
      </c>
      <c r="C2639" s="836" t="s">
        <v>634</v>
      </c>
      <c r="D2639" s="864" t="s">
        <v>635</v>
      </c>
      <c r="E2639" s="836" t="s">
        <v>4581</v>
      </c>
      <c r="F2639" s="864" t="s">
        <v>4582</v>
      </c>
      <c r="G2639" s="836" t="s">
        <v>7873</v>
      </c>
      <c r="H2639" s="836" t="s">
        <v>7909</v>
      </c>
      <c r="I2639" s="850">
        <v>11.989999771118164</v>
      </c>
      <c r="J2639" s="850">
        <v>100</v>
      </c>
      <c r="K2639" s="851">
        <v>1199.1099853515625</v>
      </c>
    </row>
    <row r="2640" spans="1:11" ht="14.45" customHeight="1" x14ac:dyDescent="0.2">
      <c r="A2640" s="832" t="s">
        <v>604</v>
      </c>
      <c r="B2640" s="833" t="s">
        <v>605</v>
      </c>
      <c r="C2640" s="836" t="s">
        <v>634</v>
      </c>
      <c r="D2640" s="864" t="s">
        <v>635</v>
      </c>
      <c r="E2640" s="836" t="s">
        <v>4581</v>
      </c>
      <c r="F2640" s="864" t="s">
        <v>4582</v>
      </c>
      <c r="G2640" s="836" t="s">
        <v>7875</v>
      </c>
      <c r="H2640" s="836" t="s">
        <v>7910</v>
      </c>
      <c r="I2640" s="850">
        <v>11.989999771118164</v>
      </c>
      <c r="J2640" s="850">
        <v>100</v>
      </c>
      <c r="K2640" s="851">
        <v>1199.1099853515625</v>
      </c>
    </row>
    <row r="2641" spans="1:11" ht="14.45" customHeight="1" x14ac:dyDescent="0.2">
      <c r="A2641" s="832" t="s">
        <v>604</v>
      </c>
      <c r="B2641" s="833" t="s">
        <v>605</v>
      </c>
      <c r="C2641" s="836" t="s">
        <v>634</v>
      </c>
      <c r="D2641" s="864" t="s">
        <v>635</v>
      </c>
      <c r="E2641" s="836" t="s">
        <v>4581</v>
      </c>
      <c r="F2641" s="864" t="s">
        <v>4582</v>
      </c>
      <c r="G2641" s="836" t="s">
        <v>7879</v>
      </c>
      <c r="H2641" s="836" t="s">
        <v>7911</v>
      </c>
      <c r="I2641" s="850">
        <v>11.989999771118164</v>
      </c>
      <c r="J2641" s="850">
        <v>200</v>
      </c>
      <c r="K2641" s="851">
        <v>2398.219970703125</v>
      </c>
    </row>
    <row r="2642" spans="1:11" ht="14.45" customHeight="1" x14ac:dyDescent="0.2">
      <c r="A2642" s="832" t="s">
        <v>604</v>
      </c>
      <c r="B2642" s="833" t="s">
        <v>605</v>
      </c>
      <c r="C2642" s="836" t="s">
        <v>634</v>
      </c>
      <c r="D2642" s="864" t="s">
        <v>635</v>
      </c>
      <c r="E2642" s="836" t="s">
        <v>4581</v>
      </c>
      <c r="F2642" s="864" t="s">
        <v>4582</v>
      </c>
      <c r="G2642" s="836" t="s">
        <v>7881</v>
      </c>
      <c r="H2642" s="836" t="s">
        <v>7912</v>
      </c>
      <c r="I2642" s="850">
        <v>13.020000457763672</v>
      </c>
      <c r="J2642" s="850">
        <v>30</v>
      </c>
      <c r="K2642" s="851">
        <v>390.58999633789063</v>
      </c>
    </row>
    <row r="2643" spans="1:11" ht="14.45" customHeight="1" x14ac:dyDescent="0.2">
      <c r="A2643" s="832" t="s">
        <v>604</v>
      </c>
      <c r="B2643" s="833" t="s">
        <v>605</v>
      </c>
      <c r="C2643" s="836" t="s">
        <v>634</v>
      </c>
      <c r="D2643" s="864" t="s">
        <v>635</v>
      </c>
      <c r="E2643" s="836" t="s">
        <v>4581</v>
      </c>
      <c r="F2643" s="864" t="s">
        <v>4582</v>
      </c>
      <c r="G2643" s="836" t="s">
        <v>7883</v>
      </c>
      <c r="H2643" s="836" t="s">
        <v>7913</v>
      </c>
      <c r="I2643" s="850">
        <v>12.609999656677246</v>
      </c>
      <c r="J2643" s="850">
        <v>500</v>
      </c>
      <c r="K2643" s="851">
        <v>6304.0499267578125</v>
      </c>
    </row>
    <row r="2644" spans="1:11" ht="14.45" customHeight="1" x14ac:dyDescent="0.2">
      <c r="A2644" s="832" t="s">
        <v>604</v>
      </c>
      <c r="B2644" s="833" t="s">
        <v>605</v>
      </c>
      <c r="C2644" s="836" t="s">
        <v>634</v>
      </c>
      <c r="D2644" s="864" t="s">
        <v>635</v>
      </c>
      <c r="E2644" s="836" t="s">
        <v>4581</v>
      </c>
      <c r="F2644" s="864" t="s">
        <v>4582</v>
      </c>
      <c r="G2644" s="836" t="s">
        <v>7887</v>
      </c>
      <c r="H2644" s="836" t="s">
        <v>7914</v>
      </c>
      <c r="I2644" s="850">
        <v>13.020000457763672</v>
      </c>
      <c r="J2644" s="850">
        <v>50</v>
      </c>
      <c r="K2644" s="851">
        <v>650.97998046875</v>
      </c>
    </row>
    <row r="2645" spans="1:11" ht="14.45" customHeight="1" x14ac:dyDescent="0.2">
      <c r="A2645" s="832" t="s">
        <v>604</v>
      </c>
      <c r="B2645" s="833" t="s">
        <v>605</v>
      </c>
      <c r="C2645" s="836" t="s">
        <v>634</v>
      </c>
      <c r="D2645" s="864" t="s">
        <v>635</v>
      </c>
      <c r="E2645" s="836" t="s">
        <v>4581</v>
      </c>
      <c r="F2645" s="864" t="s">
        <v>4582</v>
      </c>
      <c r="G2645" s="836" t="s">
        <v>7889</v>
      </c>
      <c r="H2645" s="836" t="s">
        <v>7915</v>
      </c>
      <c r="I2645" s="850">
        <v>12.609999656677246</v>
      </c>
      <c r="J2645" s="850">
        <v>100</v>
      </c>
      <c r="K2645" s="851">
        <v>1260.8199462890625</v>
      </c>
    </row>
    <row r="2646" spans="1:11" ht="14.45" customHeight="1" x14ac:dyDescent="0.2">
      <c r="A2646" s="832" t="s">
        <v>604</v>
      </c>
      <c r="B2646" s="833" t="s">
        <v>605</v>
      </c>
      <c r="C2646" s="836" t="s">
        <v>634</v>
      </c>
      <c r="D2646" s="864" t="s">
        <v>635</v>
      </c>
      <c r="E2646" s="836" t="s">
        <v>4581</v>
      </c>
      <c r="F2646" s="864" t="s">
        <v>4582</v>
      </c>
      <c r="G2646" s="836" t="s">
        <v>7891</v>
      </c>
      <c r="H2646" s="836" t="s">
        <v>7916</v>
      </c>
      <c r="I2646" s="850">
        <v>13.020000457763672</v>
      </c>
      <c r="J2646" s="850">
        <v>50</v>
      </c>
      <c r="K2646" s="851">
        <v>650.97998046875</v>
      </c>
    </row>
    <row r="2647" spans="1:11" ht="14.45" customHeight="1" x14ac:dyDescent="0.2">
      <c r="A2647" s="832" t="s">
        <v>604</v>
      </c>
      <c r="B2647" s="833" t="s">
        <v>605</v>
      </c>
      <c r="C2647" s="836" t="s">
        <v>634</v>
      </c>
      <c r="D2647" s="864" t="s">
        <v>635</v>
      </c>
      <c r="E2647" s="836" t="s">
        <v>4581</v>
      </c>
      <c r="F2647" s="864" t="s">
        <v>4582</v>
      </c>
      <c r="G2647" s="836" t="s">
        <v>7895</v>
      </c>
      <c r="H2647" s="836" t="s">
        <v>7917</v>
      </c>
      <c r="I2647" s="850">
        <v>13.020000457763672</v>
      </c>
      <c r="J2647" s="850">
        <v>60</v>
      </c>
      <c r="K2647" s="851">
        <v>781.17997741699219</v>
      </c>
    </row>
    <row r="2648" spans="1:11" ht="14.45" customHeight="1" x14ac:dyDescent="0.2">
      <c r="A2648" s="832" t="s">
        <v>604</v>
      </c>
      <c r="B2648" s="833" t="s">
        <v>605</v>
      </c>
      <c r="C2648" s="836" t="s">
        <v>634</v>
      </c>
      <c r="D2648" s="864" t="s">
        <v>635</v>
      </c>
      <c r="E2648" s="836" t="s">
        <v>4581</v>
      </c>
      <c r="F2648" s="864" t="s">
        <v>4582</v>
      </c>
      <c r="G2648" s="836" t="s">
        <v>7897</v>
      </c>
      <c r="H2648" s="836" t="s">
        <v>7918</v>
      </c>
      <c r="I2648" s="850">
        <v>12.609999656677246</v>
      </c>
      <c r="J2648" s="850">
        <v>100</v>
      </c>
      <c r="K2648" s="851">
        <v>1261</v>
      </c>
    </row>
    <row r="2649" spans="1:11" ht="14.45" customHeight="1" x14ac:dyDescent="0.2">
      <c r="A2649" s="832" t="s">
        <v>604</v>
      </c>
      <c r="B2649" s="833" t="s">
        <v>605</v>
      </c>
      <c r="C2649" s="836" t="s">
        <v>634</v>
      </c>
      <c r="D2649" s="864" t="s">
        <v>635</v>
      </c>
      <c r="E2649" s="836" t="s">
        <v>4581</v>
      </c>
      <c r="F2649" s="864" t="s">
        <v>4582</v>
      </c>
      <c r="G2649" s="836" t="s">
        <v>7899</v>
      </c>
      <c r="H2649" s="836" t="s">
        <v>7919</v>
      </c>
      <c r="I2649" s="850">
        <v>15.149999618530273</v>
      </c>
      <c r="J2649" s="850">
        <v>30</v>
      </c>
      <c r="K2649" s="851">
        <v>454.48001098632813</v>
      </c>
    </row>
    <row r="2650" spans="1:11" ht="14.45" customHeight="1" x14ac:dyDescent="0.2">
      <c r="A2650" s="832" t="s">
        <v>604</v>
      </c>
      <c r="B2650" s="833" t="s">
        <v>605</v>
      </c>
      <c r="C2650" s="836" t="s">
        <v>634</v>
      </c>
      <c r="D2650" s="864" t="s">
        <v>635</v>
      </c>
      <c r="E2650" s="836" t="s">
        <v>4581</v>
      </c>
      <c r="F2650" s="864" t="s">
        <v>4582</v>
      </c>
      <c r="G2650" s="836" t="s">
        <v>7903</v>
      </c>
      <c r="H2650" s="836" t="s">
        <v>7920</v>
      </c>
      <c r="I2650" s="850">
        <v>15.430000305175781</v>
      </c>
      <c r="J2650" s="850">
        <v>50</v>
      </c>
      <c r="K2650" s="851">
        <v>771.3800048828125</v>
      </c>
    </row>
    <row r="2651" spans="1:11" ht="14.45" customHeight="1" x14ac:dyDescent="0.2">
      <c r="A2651" s="832" t="s">
        <v>604</v>
      </c>
      <c r="B2651" s="833" t="s">
        <v>605</v>
      </c>
      <c r="C2651" s="836" t="s">
        <v>634</v>
      </c>
      <c r="D2651" s="864" t="s">
        <v>635</v>
      </c>
      <c r="E2651" s="836" t="s">
        <v>4581</v>
      </c>
      <c r="F2651" s="864" t="s">
        <v>4582</v>
      </c>
      <c r="G2651" s="836" t="s">
        <v>7905</v>
      </c>
      <c r="H2651" s="836" t="s">
        <v>7921</v>
      </c>
      <c r="I2651" s="850">
        <v>15.149999618530273</v>
      </c>
      <c r="J2651" s="850">
        <v>30</v>
      </c>
      <c r="K2651" s="851">
        <v>454.48001098632813</v>
      </c>
    </row>
    <row r="2652" spans="1:11" ht="14.45" customHeight="1" x14ac:dyDescent="0.2">
      <c r="A2652" s="832" t="s">
        <v>604</v>
      </c>
      <c r="B2652" s="833" t="s">
        <v>605</v>
      </c>
      <c r="C2652" s="836" t="s">
        <v>634</v>
      </c>
      <c r="D2652" s="864" t="s">
        <v>635</v>
      </c>
      <c r="E2652" s="836" t="s">
        <v>4581</v>
      </c>
      <c r="F2652" s="864" t="s">
        <v>4582</v>
      </c>
      <c r="G2652" s="836" t="s">
        <v>7907</v>
      </c>
      <c r="H2652" s="836" t="s">
        <v>7922</v>
      </c>
      <c r="I2652" s="850">
        <v>15.149999618530273</v>
      </c>
      <c r="J2652" s="850">
        <v>350</v>
      </c>
      <c r="K2652" s="851">
        <v>5302.219970703125</v>
      </c>
    </row>
    <row r="2653" spans="1:11" ht="14.45" customHeight="1" x14ac:dyDescent="0.2">
      <c r="A2653" s="832" t="s">
        <v>604</v>
      </c>
      <c r="B2653" s="833" t="s">
        <v>605</v>
      </c>
      <c r="C2653" s="836" t="s">
        <v>634</v>
      </c>
      <c r="D2653" s="864" t="s">
        <v>635</v>
      </c>
      <c r="E2653" s="836" t="s">
        <v>4581</v>
      </c>
      <c r="F2653" s="864" t="s">
        <v>4582</v>
      </c>
      <c r="G2653" s="836" t="s">
        <v>7923</v>
      </c>
      <c r="H2653" s="836" t="s">
        <v>7924</v>
      </c>
      <c r="I2653" s="850">
        <v>0.47499999403953552</v>
      </c>
      <c r="J2653" s="850">
        <v>200</v>
      </c>
      <c r="K2653" s="851">
        <v>95</v>
      </c>
    </row>
    <row r="2654" spans="1:11" ht="14.45" customHeight="1" x14ac:dyDescent="0.2">
      <c r="A2654" s="832" t="s">
        <v>604</v>
      </c>
      <c r="B2654" s="833" t="s">
        <v>605</v>
      </c>
      <c r="C2654" s="836" t="s">
        <v>634</v>
      </c>
      <c r="D2654" s="864" t="s">
        <v>635</v>
      </c>
      <c r="E2654" s="836" t="s">
        <v>4581</v>
      </c>
      <c r="F2654" s="864" t="s">
        <v>4582</v>
      </c>
      <c r="G2654" s="836" t="s">
        <v>4896</v>
      </c>
      <c r="H2654" s="836" t="s">
        <v>7925</v>
      </c>
      <c r="I2654" s="850">
        <v>0.30000001192092896</v>
      </c>
      <c r="J2654" s="850">
        <v>100</v>
      </c>
      <c r="K2654" s="851">
        <v>30</v>
      </c>
    </row>
    <row r="2655" spans="1:11" ht="14.45" customHeight="1" x14ac:dyDescent="0.2">
      <c r="A2655" s="832" t="s">
        <v>604</v>
      </c>
      <c r="B2655" s="833" t="s">
        <v>605</v>
      </c>
      <c r="C2655" s="836" t="s">
        <v>634</v>
      </c>
      <c r="D2655" s="864" t="s">
        <v>635</v>
      </c>
      <c r="E2655" s="836" t="s">
        <v>4581</v>
      </c>
      <c r="F2655" s="864" t="s">
        <v>4582</v>
      </c>
      <c r="G2655" s="836" t="s">
        <v>4583</v>
      </c>
      <c r="H2655" s="836" t="s">
        <v>4584</v>
      </c>
      <c r="I2655" s="850">
        <v>0.31000000238418579</v>
      </c>
      <c r="J2655" s="850">
        <v>100</v>
      </c>
      <c r="K2655" s="851">
        <v>31</v>
      </c>
    </row>
    <row r="2656" spans="1:11" ht="14.45" customHeight="1" x14ac:dyDescent="0.2">
      <c r="A2656" s="832" t="s">
        <v>604</v>
      </c>
      <c r="B2656" s="833" t="s">
        <v>605</v>
      </c>
      <c r="C2656" s="836" t="s">
        <v>634</v>
      </c>
      <c r="D2656" s="864" t="s">
        <v>635</v>
      </c>
      <c r="E2656" s="836" t="s">
        <v>4581</v>
      </c>
      <c r="F2656" s="864" t="s">
        <v>4582</v>
      </c>
      <c r="G2656" s="836" t="s">
        <v>4585</v>
      </c>
      <c r="H2656" s="836" t="s">
        <v>4586</v>
      </c>
      <c r="I2656" s="850">
        <v>0.31000000238418579</v>
      </c>
      <c r="J2656" s="850">
        <v>100</v>
      </c>
      <c r="K2656" s="851">
        <v>31</v>
      </c>
    </row>
    <row r="2657" spans="1:11" ht="14.45" customHeight="1" x14ac:dyDescent="0.2">
      <c r="A2657" s="832" t="s">
        <v>604</v>
      </c>
      <c r="B2657" s="833" t="s">
        <v>605</v>
      </c>
      <c r="C2657" s="836" t="s">
        <v>634</v>
      </c>
      <c r="D2657" s="864" t="s">
        <v>635</v>
      </c>
      <c r="E2657" s="836" t="s">
        <v>4581</v>
      </c>
      <c r="F2657" s="864" t="s">
        <v>4582</v>
      </c>
      <c r="G2657" s="836" t="s">
        <v>4591</v>
      </c>
      <c r="H2657" s="836" t="s">
        <v>4753</v>
      </c>
      <c r="I2657" s="850">
        <v>0.67800000905990598</v>
      </c>
      <c r="J2657" s="850">
        <v>800</v>
      </c>
      <c r="K2657" s="851">
        <v>542</v>
      </c>
    </row>
    <row r="2658" spans="1:11" ht="14.45" customHeight="1" x14ac:dyDescent="0.2">
      <c r="A2658" s="832" t="s">
        <v>604</v>
      </c>
      <c r="B2658" s="833" t="s">
        <v>605</v>
      </c>
      <c r="C2658" s="836" t="s">
        <v>634</v>
      </c>
      <c r="D2658" s="864" t="s">
        <v>635</v>
      </c>
      <c r="E2658" s="836" t="s">
        <v>4581</v>
      </c>
      <c r="F2658" s="864" t="s">
        <v>4582</v>
      </c>
      <c r="G2658" s="836" t="s">
        <v>4587</v>
      </c>
      <c r="H2658" s="836" t="s">
        <v>4588</v>
      </c>
      <c r="I2658" s="850">
        <v>0.54500001668930054</v>
      </c>
      <c r="J2658" s="850">
        <v>600</v>
      </c>
      <c r="K2658" s="851">
        <v>327</v>
      </c>
    </row>
    <row r="2659" spans="1:11" ht="14.45" customHeight="1" x14ac:dyDescent="0.2">
      <c r="A2659" s="832" t="s">
        <v>604</v>
      </c>
      <c r="B2659" s="833" t="s">
        <v>605</v>
      </c>
      <c r="C2659" s="836" t="s">
        <v>634</v>
      </c>
      <c r="D2659" s="864" t="s">
        <v>635</v>
      </c>
      <c r="E2659" s="836" t="s">
        <v>4581</v>
      </c>
      <c r="F2659" s="864" t="s">
        <v>4582</v>
      </c>
      <c r="G2659" s="836" t="s">
        <v>4583</v>
      </c>
      <c r="H2659" s="836" t="s">
        <v>4589</v>
      </c>
      <c r="I2659" s="850">
        <v>0.30000001192092896</v>
      </c>
      <c r="J2659" s="850">
        <v>300</v>
      </c>
      <c r="K2659" s="851">
        <v>90</v>
      </c>
    </row>
    <row r="2660" spans="1:11" ht="14.45" customHeight="1" x14ac:dyDescent="0.2">
      <c r="A2660" s="832" t="s">
        <v>604</v>
      </c>
      <c r="B2660" s="833" t="s">
        <v>605</v>
      </c>
      <c r="C2660" s="836" t="s">
        <v>634</v>
      </c>
      <c r="D2660" s="864" t="s">
        <v>635</v>
      </c>
      <c r="E2660" s="836" t="s">
        <v>4581</v>
      </c>
      <c r="F2660" s="864" t="s">
        <v>4582</v>
      </c>
      <c r="G2660" s="836" t="s">
        <v>4585</v>
      </c>
      <c r="H2660" s="836" t="s">
        <v>4590</v>
      </c>
      <c r="I2660" s="850">
        <v>0.30000001192092896</v>
      </c>
      <c r="J2660" s="850">
        <v>200</v>
      </c>
      <c r="K2660" s="851">
        <v>60</v>
      </c>
    </row>
    <row r="2661" spans="1:11" ht="14.45" customHeight="1" x14ac:dyDescent="0.2">
      <c r="A2661" s="832" t="s">
        <v>604</v>
      </c>
      <c r="B2661" s="833" t="s">
        <v>605</v>
      </c>
      <c r="C2661" s="836" t="s">
        <v>634</v>
      </c>
      <c r="D2661" s="864" t="s">
        <v>635</v>
      </c>
      <c r="E2661" s="836" t="s">
        <v>4581</v>
      </c>
      <c r="F2661" s="864" t="s">
        <v>4582</v>
      </c>
      <c r="G2661" s="836" t="s">
        <v>4894</v>
      </c>
      <c r="H2661" s="836" t="s">
        <v>4898</v>
      </c>
      <c r="I2661" s="850">
        <v>0.30000001192092896</v>
      </c>
      <c r="J2661" s="850">
        <v>100</v>
      </c>
      <c r="K2661" s="851">
        <v>30</v>
      </c>
    </row>
    <row r="2662" spans="1:11" ht="14.45" customHeight="1" x14ac:dyDescent="0.2">
      <c r="A2662" s="832" t="s">
        <v>604</v>
      </c>
      <c r="B2662" s="833" t="s">
        <v>605</v>
      </c>
      <c r="C2662" s="836" t="s">
        <v>634</v>
      </c>
      <c r="D2662" s="864" t="s">
        <v>635</v>
      </c>
      <c r="E2662" s="836" t="s">
        <v>4581</v>
      </c>
      <c r="F2662" s="864" t="s">
        <v>4582</v>
      </c>
      <c r="G2662" s="836" t="s">
        <v>4591</v>
      </c>
      <c r="H2662" s="836" t="s">
        <v>4592</v>
      </c>
      <c r="I2662" s="850">
        <v>0.67600001096725459</v>
      </c>
      <c r="J2662" s="850">
        <v>600</v>
      </c>
      <c r="K2662" s="851">
        <v>406</v>
      </c>
    </row>
    <row r="2663" spans="1:11" ht="14.45" customHeight="1" x14ac:dyDescent="0.2">
      <c r="A2663" s="832" t="s">
        <v>604</v>
      </c>
      <c r="B2663" s="833" t="s">
        <v>605</v>
      </c>
      <c r="C2663" s="836" t="s">
        <v>634</v>
      </c>
      <c r="D2663" s="864" t="s">
        <v>635</v>
      </c>
      <c r="E2663" s="836" t="s">
        <v>4581</v>
      </c>
      <c r="F2663" s="864" t="s">
        <v>4582</v>
      </c>
      <c r="G2663" s="836" t="s">
        <v>4587</v>
      </c>
      <c r="H2663" s="836" t="s">
        <v>4593</v>
      </c>
      <c r="I2663" s="850">
        <v>0.54285716159003117</v>
      </c>
      <c r="J2663" s="850">
        <v>1200</v>
      </c>
      <c r="K2663" s="851">
        <v>650</v>
      </c>
    </row>
    <row r="2664" spans="1:11" ht="14.45" customHeight="1" x14ac:dyDescent="0.2">
      <c r="A2664" s="832" t="s">
        <v>604</v>
      </c>
      <c r="B2664" s="833" t="s">
        <v>605</v>
      </c>
      <c r="C2664" s="836" t="s">
        <v>634</v>
      </c>
      <c r="D2664" s="864" t="s">
        <v>635</v>
      </c>
      <c r="E2664" s="836" t="s">
        <v>4581</v>
      </c>
      <c r="F2664" s="864" t="s">
        <v>4582</v>
      </c>
      <c r="G2664" s="836" t="s">
        <v>7863</v>
      </c>
      <c r="H2664" s="836" t="s">
        <v>7926</v>
      </c>
      <c r="I2664" s="850">
        <v>4450.3798828125</v>
      </c>
      <c r="J2664" s="850">
        <v>28</v>
      </c>
      <c r="K2664" s="851">
        <v>124610.640625</v>
      </c>
    </row>
    <row r="2665" spans="1:11" ht="14.45" customHeight="1" x14ac:dyDescent="0.2">
      <c r="A2665" s="832" t="s">
        <v>604</v>
      </c>
      <c r="B2665" s="833" t="s">
        <v>605</v>
      </c>
      <c r="C2665" s="836" t="s">
        <v>634</v>
      </c>
      <c r="D2665" s="864" t="s">
        <v>635</v>
      </c>
      <c r="E2665" s="836" t="s">
        <v>4581</v>
      </c>
      <c r="F2665" s="864" t="s">
        <v>4582</v>
      </c>
      <c r="G2665" s="836" t="s">
        <v>7927</v>
      </c>
      <c r="H2665" s="836" t="s">
        <v>7928</v>
      </c>
      <c r="I2665" s="850">
        <v>4658.5</v>
      </c>
      <c r="J2665" s="850">
        <v>9</v>
      </c>
      <c r="K2665" s="851">
        <v>41926.5</v>
      </c>
    </row>
    <row r="2666" spans="1:11" ht="14.45" customHeight="1" x14ac:dyDescent="0.2">
      <c r="A2666" s="832" t="s">
        <v>604</v>
      </c>
      <c r="B2666" s="833" t="s">
        <v>605</v>
      </c>
      <c r="C2666" s="836" t="s">
        <v>634</v>
      </c>
      <c r="D2666" s="864" t="s">
        <v>635</v>
      </c>
      <c r="E2666" s="836" t="s">
        <v>4581</v>
      </c>
      <c r="F2666" s="864" t="s">
        <v>4582</v>
      </c>
      <c r="G2666" s="836" t="s">
        <v>7929</v>
      </c>
      <c r="H2666" s="836" t="s">
        <v>7930</v>
      </c>
      <c r="I2666" s="850">
        <v>4450.3798828125</v>
      </c>
      <c r="J2666" s="850">
        <v>9</v>
      </c>
      <c r="K2666" s="851">
        <v>40053.4189453125</v>
      </c>
    </row>
    <row r="2667" spans="1:11" ht="14.45" customHeight="1" x14ac:dyDescent="0.2">
      <c r="A2667" s="832" t="s">
        <v>604</v>
      </c>
      <c r="B2667" s="833" t="s">
        <v>605</v>
      </c>
      <c r="C2667" s="836" t="s">
        <v>634</v>
      </c>
      <c r="D2667" s="864" t="s">
        <v>635</v>
      </c>
      <c r="E2667" s="836" t="s">
        <v>4581</v>
      </c>
      <c r="F2667" s="864" t="s">
        <v>4582</v>
      </c>
      <c r="G2667" s="836" t="s">
        <v>7931</v>
      </c>
      <c r="H2667" s="836" t="s">
        <v>7932</v>
      </c>
      <c r="I2667" s="850">
        <v>1210</v>
      </c>
      <c r="J2667" s="850">
        <v>50</v>
      </c>
      <c r="K2667" s="851">
        <v>60500</v>
      </c>
    </row>
    <row r="2668" spans="1:11" ht="14.45" customHeight="1" x14ac:dyDescent="0.2">
      <c r="A2668" s="832" t="s">
        <v>604</v>
      </c>
      <c r="B2668" s="833" t="s">
        <v>605</v>
      </c>
      <c r="C2668" s="836" t="s">
        <v>634</v>
      </c>
      <c r="D2668" s="864" t="s">
        <v>635</v>
      </c>
      <c r="E2668" s="836" t="s">
        <v>4581</v>
      </c>
      <c r="F2668" s="864" t="s">
        <v>4582</v>
      </c>
      <c r="G2668" s="836" t="s">
        <v>7931</v>
      </c>
      <c r="H2668" s="836" t="s">
        <v>7933</v>
      </c>
      <c r="I2668" s="850">
        <v>1210</v>
      </c>
      <c r="J2668" s="850">
        <v>35</v>
      </c>
      <c r="K2668" s="851">
        <v>42350</v>
      </c>
    </row>
    <row r="2669" spans="1:11" ht="14.45" customHeight="1" x14ac:dyDescent="0.2">
      <c r="A2669" s="832" t="s">
        <v>604</v>
      </c>
      <c r="B2669" s="833" t="s">
        <v>605</v>
      </c>
      <c r="C2669" s="836" t="s">
        <v>634</v>
      </c>
      <c r="D2669" s="864" t="s">
        <v>635</v>
      </c>
      <c r="E2669" s="836" t="s">
        <v>4599</v>
      </c>
      <c r="F2669" s="864" t="s">
        <v>4600</v>
      </c>
      <c r="G2669" s="836" t="s">
        <v>7934</v>
      </c>
      <c r="H2669" s="836" t="s">
        <v>7935</v>
      </c>
      <c r="I2669" s="850">
        <v>19.600000381469727</v>
      </c>
      <c r="J2669" s="850">
        <v>150</v>
      </c>
      <c r="K2669" s="851">
        <v>2940.2999267578125</v>
      </c>
    </row>
    <row r="2670" spans="1:11" ht="14.45" customHeight="1" x14ac:dyDescent="0.2">
      <c r="A2670" s="832" t="s">
        <v>604</v>
      </c>
      <c r="B2670" s="833" t="s">
        <v>605</v>
      </c>
      <c r="C2670" s="836" t="s">
        <v>634</v>
      </c>
      <c r="D2670" s="864" t="s">
        <v>635</v>
      </c>
      <c r="E2670" s="836" t="s">
        <v>4599</v>
      </c>
      <c r="F2670" s="864" t="s">
        <v>4600</v>
      </c>
      <c r="G2670" s="836" t="s">
        <v>7936</v>
      </c>
      <c r="H2670" s="836" t="s">
        <v>7937</v>
      </c>
      <c r="I2670" s="850">
        <v>19.600000381469727</v>
      </c>
      <c r="J2670" s="850">
        <v>100</v>
      </c>
      <c r="K2670" s="851">
        <v>1960.199951171875</v>
      </c>
    </row>
    <row r="2671" spans="1:11" ht="14.45" customHeight="1" x14ac:dyDescent="0.2">
      <c r="A2671" s="832" t="s">
        <v>604</v>
      </c>
      <c r="B2671" s="833" t="s">
        <v>605</v>
      </c>
      <c r="C2671" s="836" t="s">
        <v>634</v>
      </c>
      <c r="D2671" s="864" t="s">
        <v>635</v>
      </c>
      <c r="E2671" s="836" t="s">
        <v>4599</v>
      </c>
      <c r="F2671" s="864" t="s">
        <v>4600</v>
      </c>
      <c r="G2671" s="836" t="s">
        <v>7938</v>
      </c>
      <c r="H2671" s="836" t="s">
        <v>7939</v>
      </c>
      <c r="I2671" s="850">
        <v>19.60285758972168</v>
      </c>
      <c r="J2671" s="850">
        <v>650</v>
      </c>
      <c r="K2671" s="851">
        <v>12742.299987792969</v>
      </c>
    </row>
    <row r="2672" spans="1:11" ht="14.45" customHeight="1" x14ac:dyDescent="0.2">
      <c r="A2672" s="832" t="s">
        <v>604</v>
      </c>
      <c r="B2672" s="833" t="s">
        <v>605</v>
      </c>
      <c r="C2672" s="836" t="s">
        <v>634</v>
      </c>
      <c r="D2672" s="864" t="s">
        <v>635</v>
      </c>
      <c r="E2672" s="836" t="s">
        <v>4599</v>
      </c>
      <c r="F2672" s="864" t="s">
        <v>4600</v>
      </c>
      <c r="G2672" s="836" t="s">
        <v>7940</v>
      </c>
      <c r="H2672" s="836" t="s">
        <v>7941</v>
      </c>
      <c r="I2672" s="850">
        <v>19.601250410079956</v>
      </c>
      <c r="J2672" s="850">
        <v>600</v>
      </c>
      <c r="K2672" s="851">
        <v>11760.999938964844</v>
      </c>
    </row>
    <row r="2673" spans="1:11" ht="14.45" customHeight="1" x14ac:dyDescent="0.2">
      <c r="A2673" s="832" t="s">
        <v>604</v>
      </c>
      <c r="B2673" s="833" t="s">
        <v>605</v>
      </c>
      <c r="C2673" s="836" t="s">
        <v>634</v>
      </c>
      <c r="D2673" s="864" t="s">
        <v>635</v>
      </c>
      <c r="E2673" s="836" t="s">
        <v>4599</v>
      </c>
      <c r="F2673" s="864" t="s">
        <v>4600</v>
      </c>
      <c r="G2673" s="836" t="s">
        <v>7942</v>
      </c>
      <c r="H2673" s="836" t="s">
        <v>7943</v>
      </c>
      <c r="I2673" s="850">
        <v>19.600000381469727</v>
      </c>
      <c r="J2673" s="850">
        <v>200</v>
      </c>
      <c r="K2673" s="851">
        <v>3920.39990234375</v>
      </c>
    </row>
    <row r="2674" spans="1:11" ht="14.45" customHeight="1" x14ac:dyDescent="0.2">
      <c r="A2674" s="832" t="s">
        <v>604</v>
      </c>
      <c r="B2674" s="833" t="s">
        <v>605</v>
      </c>
      <c r="C2674" s="836" t="s">
        <v>634</v>
      </c>
      <c r="D2674" s="864" t="s">
        <v>635</v>
      </c>
      <c r="E2674" s="836" t="s">
        <v>4599</v>
      </c>
      <c r="F2674" s="864" t="s">
        <v>4600</v>
      </c>
      <c r="G2674" s="836" t="s">
        <v>7944</v>
      </c>
      <c r="H2674" s="836" t="s">
        <v>7945</v>
      </c>
      <c r="I2674" s="850">
        <v>15.729999542236328</v>
      </c>
      <c r="J2674" s="850">
        <v>850</v>
      </c>
      <c r="K2674" s="851">
        <v>13370.5</v>
      </c>
    </row>
    <row r="2675" spans="1:11" ht="14.45" customHeight="1" x14ac:dyDescent="0.2">
      <c r="A2675" s="832" t="s">
        <v>604</v>
      </c>
      <c r="B2675" s="833" t="s">
        <v>605</v>
      </c>
      <c r="C2675" s="836" t="s">
        <v>634</v>
      </c>
      <c r="D2675" s="864" t="s">
        <v>635</v>
      </c>
      <c r="E2675" s="836" t="s">
        <v>4599</v>
      </c>
      <c r="F2675" s="864" t="s">
        <v>4600</v>
      </c>
      <c r="G2675" s="836" t="s">
        <v>7946</v>
      </c>
      <c r="H2675" s="836" t="s">
        <v>7947</v>
      </c>
      <c r="I2675" s="850">
        <v>15.729999542236328</v>
      </c>
      <c r="J2675" s="850">
        <v>850</v>
      </c>
      <c r="K2675" s="851">
        <v>13370.5</v>
      </c>
    </row>
    <row r="2676" spans="1:11" ht="14.45" customHeight="1" x14ac:dyDescent="0.2">
      <c r="A2676" s="832" t="s">
        <v>604</v>
      </c>
      <c r="B2676" s="833" t="s">
        <v>605</v>
      </c>
      <c r="C2676" s="836" t="s">
        <v>634</v>
      </c>
      <c r="D2676" s="864" t="s">
        <v>635</v>
      </c>
      <c r="E2676" s="836" t="s">
        <v>4599</v>
      </c>
      <c r="F2676" s="864" t="s">
        <v>4600</v>
      </c>
      <c r="G2676" s="836" t="s">
        <v>7948</v>
      </c>
      <c r="H2676" s="836" t="s">
        <v>7949</v>
      </c>
      <c r="I2676" s="850">
        <v>15.729999542236328</v>
      </c>
      <c r="J2676" s="850">
        <v>1100</v>
      </c>
      <c r="K2676" s="851">
        <v>17303</v>
      </c>
    </row>
    <row r="2677" spans="1:11" ht="14.45" customHeight="1" x14ac:dyDescent="0.2">
      <c r="A2677" s="832" t="s">
        <v>604</v>
      </c>
      <c r="B2677" s="833" t="s">
        <v>605</v>
      </c>
      <c r="C2677" s="836" t="s">
        <v>634</v>
      </c>
      <c r="D2677" s="864" t="s">
        <v>635</v>
      </c>
      <c r="E2677" s="836" t="s">
        <v>4599</v>
      </c>
      <c r="F2677" s="864" t="s">
        <v>4600</v>
      </c>
      <c r="G2677" s="836" t="s">
        <v>7950</v>
      </c>
      <c r="H2677" s="836" t="s">
        <v>7951</v>
      </c>
      <c r="I2677" s="850">
        <v>15.729999542236328</v>
      </c>
      <c r="J2677" s="850">
        <v>400</v>
      </c>
      <c r="K2677" s="851">
        <v>6292</v>
      </c>
    </row>
    <row r="2678" spans="1:11" ht="14.45" customHeight="1" x14ac:dyDescent="0.2">
      <c r="A2678" s="832" t="s">
        <v>604</v>
      </c>
      <c r="B2678" s="833" t="s">
        <v>605</v>
      </c>
      <c r="C2678" s="836" t="s">
        <v>634</v>
      </c>
      <c r="D2678" s="864" t="s">
        <v>635</v>
      </c>
      <c r="E2678" s="836" t="s">
        <v>4599</v>
      </c>
      <c r="F2678" s="864" t="s">
        <v>4600</v>
      </c>
      <c r="G2678" s="836" t="s">
        <v>7952</v>
      </c>
      <c r="H2678" s="836" t="s">
        <v>7953</v>
      </c>
      <c r="I2678" s="850">
        <v>15.729999542236328</v>
      </c>
      <c r="J2678" s="850">
        <v>2150</v>
      </c>
      <c r="K2678" s="851">
        <v>33819.5</v>
      </c>
    </row>
    <row r="2679" spans="1:11" ht="14.45" customHeight="1" x14ac:dyDescent="0.2">
      <c r="A2679" s="832" t="s">
        <v>604</v>
      </c>
      <c r="B2679" s="833" t="s">
        <v>605</v>
      </c>
      <c r="C2679" s="836" t="s">
        <v>634</v>
      </c>
      <c r="D2679" s="864" t="s">
        <v>635</v>
      </c>
      <c r="E2679" s="836" t="s">
        <v>4599</v>
      </c>
      <c r="F2679" s="864" t="s">
        <v>4600</v>
      </c>
      <c r="G2679" s="836" t="s">
        <v>7954</v>
      </c>
      <c r="H2679" s="836" t="s">
        <v>7955</v>
      </c>
      <c r="I2679" s="850">
        <v>7.0199999809265137</v>
      </c>
      <c r="J2679" s="850">
        <v>300</v>
      </c>
      <c r="K2679" s="851">
        <v>2106</v>
      </c>
    </row>
    <row r="2680" spans="1:11" ht="14.45" customHeight="1" x14ac:dyDescent="0.2">
      <c r="A2680" s="832" t="s">
        <v>604</v>
      </c>
      <c r="B2680" s="833" t="s">
        <v>605</v>
      </c>
      <c r="C2680" s="836" t="s">
        <v>634</v>
      </c>
      <c r="D2680" s="864" t="s">
        <v>635</v>
      </c>
      <c r="E2680" s="836" t="s">
        <v>4599</v>
      </c>
      <c r="F2680" s="864" t="s">
        <v>4600</v>
      </c>
      <c r="G2680" s="836" t="s">
        <v>7956</v>
      </c>
      <c r="H2680" s="836" t="s">
        <v>7957</v>
      </c>
      <c r="I2680" s="850">
        <v>7.0199999809265137</v>
      </c>
      <c r="J2680" s="850">
        <v>100</v>
      </c>
      <c r="K2680" s="851">
        <v>702</v>
      </c>
    </row>
    <row r="2681" spans="1:11" ht="14.45" customHeight="1" x14ac:dyDescent="0.2">
      <c r="A2681" s="832" t="s">
        <v>604</v>
      </c>
      <c r="B2681" s="833" t="s">
        <v>605</v>
      </c>
      <c r="C2681" s="836" t="s">
        <v>634</v>
      </c>
      <c r="D2681" s="864" t="s">
        <v>635</v>
      </c>
      <c r="E2681" s="836" t="s">
        <v>4599</v>
      </c>
      <c r="F2681" s="864" t="s">
        <v>4600</v>
      </c>
      <c r="G2681" s="836" t="s">
        <v>7958</v>
      </c>
      <c r="H2681" s="836" t="s">
        <v>7959</v>
      </c>
      <c r="I2681" s="850">
        <v>7.0100002288818359</v>
      </c>
      <c r="J2681" s="850">
        <v>150</v>
      </c>
      <c r="K2681" s="851">
        <v>1051.5</v>
      </c>
    </row>
    <row r="2682" spans="1:11" ht="14.45" customHeight="1" x14ac:dyDescent="0.2">
      <c r="A2682" s="832" t="s">
        <v>604</v>
      </c>
      <c r="B2682" s="833" t="s">
        <v>605</v>
      </c>
      <c r="C2682" s="836" t="s">
        <v>634</v>
      </c>
      <c r="D2682" s="864" t="s">
        <v>635</v>
      </c>
      <c r="E2682" s="836" t="s">
        <v>4599</v>
      </c>
      <c r="F2682" s="864" t="s">
        <v>4600</v>
      </c>
      <c r="G2682" s="836" t="s">
        <v>7934</v>
      </c>
      <c r="H2682" s="836" t="s">
        <v>7960</v>
      </c>
      <c r="I2682" s="850">
        <v>19.600000381469727</v>
      </c>
      <c r="J2682" s="850">
        <v>250</v>
      </c>
      <c r="K2682" s="851">
        <v>4900.4998779296875</v>
      </c>
    </row>
    <row r="2683" spans="1:11" ht="14.45" customHeight="1" x14ac:dyDescent="0.2">
      <c r="A2683" s="832" t="s">
        <v>604</v>
      </c>
      <c r="B2683" s="833" t="s">
        <v>605</v>
      </c>
      <c r="C2683" s="836" t="s">
        <v>634</v>
      </c>
      <c r="D2683" s="864" t="s">
        <v>635</v>
      </c>
      <c r="E2683" s="836" t="s">
        <v>4599</v>
      </c>
      <c r="F2683" s="864" t="s">
        <v>4600</v>
      </c>
      <c r="G2683" s="836" t="s">
        <v>7936</v>
      </c>
      <c r="H2683" s="836" t="s">
        <v>7961</v>
      </c>
      <c r="I2683" s="850">
        <v>19.600000381469727</v>
      </c>
      <c r="J2683" s="850">
        <v>350</v>
      </c>
      <c r="K2683" s="851">
        <v>6860.699951171875</v>
      </c>
    </row>
    <row r="2684" spans="1:11" ht="14.45" customHeight="1" x14ac:dyDescent="0.2">
      <c r="A2684" s="832" t="s">
        <v>604</v>
      </c>
      <c r="B2684" s="833" t="s">
        <v>605</v>
      </c>
      <c r="C2684" s="836" t="s">
        <v>634</v>
      </c>
      <c r="D2684" s="864" t="s">
        <v>635</v>
      </c>
      <c r="E2684" s="836" t="s">
        <v>4599</v>
      </c>
      <c r="F2684" s="864" t="s">
        <v>4600</v>
      </c>
      <c r="G2684" s="836" t="s">
        <v>7938</v>
      </c>
      <c r="H2684" s="836" t="s">
        <v>7962</v>
      </c>
      <c r="I2684" s="850">
        <v>19.601428985595703</v>
      </c>
      <c r="J2684" s="850">
        <v>896</v>
      </c>
      <c r="K2684" s="851">
        <v>17563.359924316406</v>
      </c>
    </row>
    <row r="2685" spans="1:11" ht="14.45" customHeight="1" x14ac:dyDescent="0.2">
      <c r="A2685" s="832" t="s">
        <v>604</v>
      </c>
      <c r="B2685" s="833" t="s">
        <v>605</v>
      </c>
      <c r="C2685" s="836" t="s">
        <v>634</v>
      </c>
      <c r="D2685" s="864" t="s">
        <v>635</v>
      </c>
      <c r="E2685" s="836" t="s">
        <v>4599</v>
      </c>
      <c r="F2685" s="864" t="s">
        <v>4600</v>
      </c>
      <c r="G2685" s="836" t="s">
        <v>7940</v>
      </c>
      <c r="H2685" s="836" t="s">
        <v>7963</v>
      </c>
      <c r="I2685" s="850">
        <v>19.600000381469727</v>
      </c>
      <c r="J2685" s="850">
        <v>500</v>
      </c>
      <c r="K2685" s="851">
        <v>9801</v>
      </c>
    </row>
    <row r="2686" spans="1:11" ht="14.45" customHeight="1" x14ac:dyDescent="0.2">
      <c r="A2686" s="832" t="s">
        <v>604</v>
      </c>
      <c r="B2686" s="833" t="s">
        <v>605</v>
      </c>
      <c r="C2686" s="836" t="s">
        <v>634</v>
      </c>
      <c r="D2686" s="864" t="s">
        <v>635</v>
      </c>
      <c r="E2686" s="836" t="s">
        <v>4599</v>
      </c>
      <c r="F2686" s="864" t="s">
        <v>4600</v>
      </c>
      <c r="G2686" s="836" t="s">
        <v>7942</v>
      </c>
      <c r="H2686" s="836" t="s">
        <v>7964</v>
      </c>
      <c r="I2686" s="850">
        <v>19.600000381469727</v>
      </c>
      <c r="J2686" s="850">
        <v>300</v>
      </c>
      <c r="K2686" s="851">
        <v>5880.599853515625</v>
      </c>
    </row>
    <row r="2687" spans="1:11" ht="14.45" customHeight="1" x14ac:dyDescent="0.2">
      <c r="A2687" s="832" t="s">
        <v>604</v>
      </c>
      <c r="B2687" s="833" t="s">
        <v>605</v>
      </c>
      <c r="C2687" s="836" t="s">
        <v>634</v>
      </c>
      <c r="D2687" s="864" t="s">
        <v>635</v>
      </c>
      <c r="E2687" s="836" t="s">
        <v>4599</v>
      </c>
      <c r="F2687" s="864" t="s">
        <v>4600</v>
      </c>
      <c r="G2687" s="836" t="s">
        <v>7965</v>
      </c>
      <c r="H2687" s="836" t="s">
        <v>7966</v>
      </c>
      <c r="I2687" s="850">
        <v>15.729999542236328</v>
      </c>
      <c r="J2687" s="850">
        <v>350</v>
      </c>
      <c r="K2687" s="851">
        <v>5505.5</v>
      </c>
    </row>
    <row r="2688" spans="1:11" ht="14.45" customHeight="1" x14ac:dyDescent="0.2">
      <c r="A2688" s="832" t="s">
        <v>604</v>
      </c>
      <c r="B2688" s="833" t="s">
        <v>605</v>
      </c>
      <c r="C2688" s="836" t="s">
        <v>634</v>
      </c>
      <c r="D2688" s="864" t="s">
        <v>635</v>
      </c>
      <c r="E2688" s="836" t="s">
        <v>4599</v>
      </c>
      <c r="F2688" s="864" t="s">
        <v>4600</v>
      </c>
      <c r="G2688" s="836" t="s">
        <v>7944</v>
      </c>
      <c r="H2688" s="836" t="s">
        <v>7967</v>
      </c>
      <c r="I2688" s="850">
        <v>15.729999542236328</v>
      </c>
      <c r="J2688" s="850">
        <v>900</v>
      </c>
      <c r="K2688" s="851">
        <v>14157</v>
      </c>
    </row>
    <row r="2689" spans="1:11" ht="14.45" customHeight="1" x14ac:dyDescent="0.2">
      <c r="A2689" s="832" t="s">
        <v>604</v>
      </c>
      <c r="B2689" s="833" t="s">
        <v>605</v>
      </c>
      <c r="C2689" s="836" t="s">
        <v>634</v>
      </c>
      <c r="D2689" s="864" t="s">
        <v>635</v>
      </c>
      <c r="E2689" s="836" t="s">
        <v>4599</v>
      </c>
      <c r="F2689" s="864" t="s">
        <v>4600</v>
      </c>
      <c r="G2689" s="836" t="s">
        <v>7946</v>
      </c>
      <c r="H2689" s="836" t="s">
        <v>7968</v>
      </c>
      <c r="I2689" s="850">
        <v>15.729999542236328</v>
      </c>
      <c r="J2689" s="850">
        <v>1050</v>
      </c>
      <c r="K2689" s="851">
        <v>16516.5</v>
      </c>
    </row>
    <row r="2690" spans="1:11" ht="14.45" customHeight="1" x14ac:dyDescent="0.2">
      <c r="A2690" s="832" t="s">
        <v>604</v>
      </c>
      <c r="B2690" s="833" t="s">
        <v>605</v>
      </c>
      <c r="C2690" s="836" t="s">
        <v>634</v>
      </c>
      <c r="D2690" s="864" t="s">
        <v>635</v>
      </c>
      <c r="E2690" s="836" t="s">
        <v>4599</v>
      </c>
      <c r="F2690" s="864" t="s">
        <v>4600</v>
      </c>
      <c r="G2690" s="836" t="s">
        <v>7948</v>
      </c>
      <c r="H2690" s="836" t="s">
        <v>7969</v>
      </c>
      <c r="I2690" s="850">
        <v>15.729999542236328</v>
      </c>
      <c r="J2690" s="850">
        <v>1300</v>
      </c>
      <c r="K2690" s="851">
        <v>20449</v>
      </c>
    </row>
    <row r="2691" spans="1:11" ht="14.45" customHeight="1" x14ac:dyDescent="0.2">
      <c r="A2691" s="832" t="s">
        <v>604</v>
      </c>
      <c r="B2691" s="833" t="s">
        <v>605</v>
      </c>
      <c r="C2691" s="836" t="s">
        <v>634</v>
      </c>
      <c r="D2691" s="864" t="s">
        <v>635</v>
      </c>
      <c r="E2691" s="836" t="s">
        <v>4599</v>
      </c>
      <c r="F2691" s="864" t="s">
        <v>4600</v>
      </c>
      <c r="G2691" s="836" t="s">
        <v>7950</v>
      </c>
      <c r="H2691" s="836" t="s">
        <v>7970</v>
      </c>
      <c r="I2691" s="850">
        <v>15.729999542236328</v>
      </c>
      <c r="J2691" s="850">
        <v>650</v>
      </c>
      <c r="K2691" s="851">
        <v>10224.5</v>
      </c>
    </row>
    <row r="2692" spans="1:11" ht="14.45" customHeight="1" x14ac:dyDescent="0.2">
      <c r="A2692" s="832" t="s">
        <v>604</v>
      </c>
      <c r="B2692" s="833" t="s">
        <v>605</v>
      </c>
      <c r="C2692" s="836" t="s">
        <v>634</v>
      </c>
      <c r="D2692" s="864" t="s">
        <v>635</v>
      </c>
      <c r="E2692" s="836" t="s">
        <v>4599</v>
      </c>
      <c r="F2692" s="864" t="s">
        <v>4600</v>
      </c>
      <c r="G2692" s="836" t="s">
        <v>7952</v>
      </c>
      <c r="H2692" s="836" t="s">
        <v>7971</v>
      </c>
      <c r="I2692" s="850">
        <v>15.729999542236328</v>
      </c>
      <c r="J2692" s="850">
        <v>1840</v>
      </c>
      <c r="K2692" s="851">
        <v>28943.199951171875</v>
      </c>
    </row>
    <row r="2693" spans="1:11" ht="14.45" customHeight="1" x14ac:dyDescent="0.2">
      <c r="A2693" s="832" t="s">
        <v>604</v>
      </c>
      <c r="B2693" s="833" t="s">
        <v>605</v>
      </c>
      <c r="C2693" s="836" t="s">
        <v>634</v>
      </c>
      <c r="D2693" s="864" t="s">
        <v>635</v>
      </c>
      <c r="E2693" s="836" t="s">
        <v>4599</v>
      </c>
      <c r="F2693" s="864" t="s">
        <v>4600</v>
      </c>
      <c r="G2693" s="836" t="s">
        <v>7972</v>
      </c>
      <c r="H2693" s="836" t="s">
        <v>7973</v>
      </c>
      <c r="I2693" s="850">
        <v>7.0199999809265137</v>
      </c>
      <c r="J2693" s="850">
        <v>200</v>
      </c>
      <c r="K2693" s="851">
        <v>1404</v>
      </c>
    </row>
    <row r="2694" spans="1:11" ht="14.45" customHeight="1" x14ac:dyDescent="0.2">
      <c r="A2694" s="832" t="s">
        <v>604</v>
      </c>
      <c r="B2694" s="833" t="s">
        <v>605</v>
      </c>
      <c r="C2694" s="836" t="s">
        <v>634</v>
      </c>
      <c r="D2694" s="864" t="s">
        <v>635</v>
      </c>
      <c r="E2694" s="836" t="s">
        <v>4599</v>
      </c>
      <c r="F2694" s="864" t="s">
        <v>4600</v>
      </c>
      <c r="G2694" s="836" t="s">
        <v>7954</v>
      </c>
      <c r="H2694" s="836" t="s">
        <v>7974</v>
      </c>
      <c r="I2694" s="850">
        <v>7.0175000429153442</v>
      </c>
      <c r="J2694" s="850">
        <v>750</v>
      </c>
      <c r="K2694" s="851">
        <v>5263.5</v>
      </c>
    </row>
    <row r="2695" spans="1:11" ht="14.45" customHeight="1" x14ac:dyDescent="0.2">
      <c r="A2695" s="832" t="s">
        <v>604</v>
      </c>
      <c r="B2695" s="833" t="s">
        <v>605</v>
      </c>
      <c r="C2695" s="836" t="s">
        <v>634</v>
      </c>
      <c r="D2695" s="864" t="s">
        <v>635</v>
      </c>
      <c r="E2695" s="836" t="s">
        <v>4599</v>
      </c>
      <c r="F2695" s="864" t="s">
        <v>4600</v>
      </c>
      <c r="G2695" s="836" t="s">
        <v>7958</v>
      </c>
      <c r="H2695" s="836" t="s">
        <v>7975</v>
      </c>
      <c r="I2695" s="850">
        <v>7.0133334795633955</v>
      </c>
      <c r="J2695" s="850">
        <v>350</v>
      </c>
      <c r="K2695" s="851">
        <v>2455</v>
      </c>
    </row>
    <row r="2696" spans="1:11" ht="14.45" customHeight="1" x14ac:dyDescent="0.2">
      <c r="A2696" s="832" t="s">
        <v>604</v>
      </c>
      <c r="B2696" s="833" t="s">
        <v>605</v>
      </c>
      <c r="C2696" s="836" t="s">
        <v>634</v>
      </c>
      <c r="D2696" s="864" t="s">
        <v>635</v>
      </c>
      <c r="E2696" s="836" t="s">
        <v>4599</v>
      </c>
      <c r="F2696" s="864" t="s">
        <v>4600</v>
      </c>
      <c r="G2696" s="836" t="s">
        <v>7976</v>
      </c>
      <c r="H2696" s="836" t="s">
        <v>7977</v>
      </c>
      <c r="I2696" s="850">
        <v>7.0199999809265137</v>
      </c>
      <c r="J2696" s="850">
        <v>500</v>
      </c>
      <c r="K2696" s="851">
        <v>3510</v>
      </c>
    </row>
    <row r="2697" spans="1:11" ht="14.45" customHeight="1" x14ac:dyDescent="0.2">
      <c r="A2697" s="832" t="s">
        <v>604</v>
      </c>
      <c r="B2697" s="833" t="s">
        <v>605</v>
      </c>
      <c r="C2697" s="836" t="s">
        <v>634</v>
      </c>
      <c r="D2697" s="864" t="s">
        <v>635</v>
      </c>
      <c r="E2697" s="836" t="s">
        <v>4599</v>
      </c>
      <c r="F2697" s="864" t="s">
        <v>4600</v>
      </c>
      <c r="G2697" s="836" t="s">
        <v>4601</v>
      </c>
      <c r="H2697" s="836" t="s">
        <v>4602</v>
      </c>
      <c r="I2697" s="850">
        <v>0.62999999523162842</v>
      </c>
      <c r="J2697" s="850">
        <v>9600</v>
      </c>
      <c r="K2697" s="851">
        <v>6048</v>
      </c>
    </row>
    <row r="2698" spans="1:11" ht="14.45" customHeight="1" x14ac:dyDescent="0.2">
      <c r="A2698" s="832" t="s">
        <v>604</v>
      </c>
      <c r="B2698" s="833" t="s">
        <v>605</v>
      </c>
      <c r="C2698" s="836" t="s">
        <v>634</v>
      </c>
      <c r="D2698" s="864" t="s">
        <v>635</v>
      </c>
      <c r="E2698" s="836" t="s">
        <v>4599</v>
      </c>
      <c r="F2698" s="864" t="s">
        <v>4600</v>
      </c>
      <c r="G2698" s="836" t="s">
        <v>4603</v>
      </c>
      <c r="H2698" s="836" t="s">
        <v>4604</v>
      </c>
      <c r="I2698" s="850">
        <v>0.62999999523162842</v>
      </c>
      <c r="J2698" s="850">
        <v>10000</v>
      </c>
      <c r="K2698" s="851">
        <v>6300</v>
      </c>
    </row>
    <row r="2699" spans="1:11" ht="14.45" customHeight="1" x14ac:dyDescent="0.2">
      <c r="A2699" s="832" t="s">
        <v>604</v>
      </c>
      <c r="B2699" s="833" t="s">
        <v>605</v>
      </c>
      <c r="C2699" s="836" t="s">
        <v>634</v>
      </c>
      <c r="D2699" s="864" t="s">
        <v>635</v>
      </c>
      <c r="E2699" s="836" t="s">
        <v>4599</v>
      </c>
      <c r="F2699" s="864" t="s">
        <v>4600</v>
      </c>
      <c r="G2699" s="836" t="s">
        <v>4601</v>
      </c>
      <c r="H2699" s="836" t="s">
        <v>4607</v>
      </c>
      <c r="I2699" s="850">
        <v>0.62833333015441895</v>
      </c>
      <c r="J2699" s="850">
        <v>9200</v>
      </c>
      <c r="K2699" s="851">
        <v>5780</v>
      </c>
    </row>
    <row r="2700" spans="1:11" ht="14.45" customHeight="1" x14ac:dyDescent="0.2">
      <c r="A2700" s="832" t="s">
        <v>604</v>
      </c>
      <c r="B2700" s="833" t="s">
        <v>605</v>
      </c>
      <c r="C2700" s="836" t="s">
        <v>634</v>
      </c>
      <c r="D2700" s="864" t="s">
        <v>635</v>
      </c>
      <c r="E2700" s="836" t="s">
        <v>4599</v>
      </c>
      <c r="F2700" s="864" t="s">
        <v>4600</v>
      </c>
      <c r="G2700" s="836" t="s">
        <v>4603</v>
      </c>
      <c r="H2700" s="836" t="s">
        <v>4608</v>
      </c>
      <c r="I2700" s="850">
        <v>0.62833333015441895</v>
      </c>
      <c r="J2700" s="850">
        <v>9200</v>
      </c>
      <c r="K2700" s="851">
        <v>5782</v>
      </c>
    </row>
    <row r="2701" spans="1:11" ht="14.45" customHeight="1" x14ac:dyDescent="0.2">
      <c r="A2701" s="832" t="s">
        <v>604</v>
      </c>
      <c r="B2701" s="833" t="s">
        <v>605</v>
      </c>
      <c r="C2701" s="836" t="s">
        <v>634</v>
      </c>
      <c r="D2701" s="864" t="s">
        <v>635</v>
      </c>
      <c r="E2701" s="836" t="s">
        <v>5041</v>
      </c>
      <c r="F2701" s="864" t="s">
        <v>5042</v>
      </c>
      <c r="G2701" s="836" t="s">
        <v>7978</v>
      </c>
      <c r="H2701" s="836" t="s">
        <v>7979</v>
      </c>
      <c r="I2701" s="850">
        <v>201.25</v>
      </c>
      <c r="J2701" s="850">
        <v>2</v>
      </c>
      <c r="K2701" s="851">
        <v>402.489990234375</v>
      </c>
    </row>
    <row r="2702" spans="1:11" ht="14.45" customHeight="1" x14ac:dyDescent="0.2">
      <c r="A2702" s="832" t="s">
        <v>604</v>
      </c>
      <c r="B2702" s="833" t="s">
        <v>605</v>
      </c>
      <c r="C2702" s="836" t="s">
        <v>634</v>
      </c>
      <c r="D2702" s="864" t="s">
        <v>635</v>
      </c>
      <c r="E2702" s="836" t="s">
        <v>5041</v>
      </c>
      <c r="F2702" s="864" t="s">
        <v>5042</v>
      </c>
      <c r="G2702" s="836" t="s">
        <v>7980</v>
      </c>
      <c r="H2702" s="836" t="s">
        <v>7981</v>
      </c>
      <c r="I2702" s="850">
        <v>14.904999574025473</v>
      </c>
      <c r="J2702" s="850">
        <v>480</v>
      </c>
      <c r="K2702" s="851">
        <v>6948.3001708984375</v>
      </c>
    </row>
    <row r="2703" spans="1:11" ht="14.45" customHeight="1" x14ac:dyDescent="0.2">
      <c r="A2703" s="832" t="s">
        <v>604</v>
      </c>
      <c r="B2703" s="833" t="s">
        <v>605</v>
      </c>
      <c r="C2703" s="836" t="s">
        <v>634</v>
      </c>
      <c r="D2703" s="864" t="s">
        <v>635</v>
      </c>
      <c r="E2703" s="836" t="s">
        <v>5041</v>
      </c>
      <c r="F2703" s="864" t="s">
        <v>5042</v>
      </c>
      <c r="G2703" s="836" t="s">
        <v>7980</v>
      </c>
      <c r="H2703" s="836" t="s">
        <v>7982</v>
      </c>
      <c r="I2703" s="850">
        <v>19.36199951171875</v>
      </c>
      <c r="J2703" s="850">
        <v>270</v>
      </c>
      <c r="K2703" s="851">
        <v>5104.3001098632813</v>
      </c>
    </row>
    <row r="2704" spans="1:11" ht="14.45" customHeight="1" x14ac:dyDescent="0.2">
      <c r="A2704" s="832" t="s">
        <v>604</v>
      </c>
      <c r="B2704" s="833" t="s">
        <v>605</v>
      </c>
      <c r="C2704" s="836" t="s">
        <v>634</v>
      </c>
      <c r="D2704" s="864" t="s">
        <v>635</v>
      </c>
      <c r="E2704" s="836" t="s">
        <v>7983</v>
      </c>
      <c r="F2704" s="864" t="s">
        <v>7984</v>
      </c>
      <c r="G2704" s="836" t="s">
        <v>7985</v>
      </c>
      <c r="H2704" s="836" t="s">
        <v>7986</v>
      </c>
      <c r="I2704" s="850">
        <v>24200</v>
      </c>
      <c r="J2704" s="850">
        <v>1</v>
      </c>
      <c r="K2704" s="851">
        <v>24200</v>
      </c>
    </row>
    <row r="2705" spans="1:11" ht="14.45" customHeight="1" x14ac:dyDescent="0.2">
      <c r="A2705" s="832" t="s">
        <v>604</v>
      </c>
      <c r="B2705" s="833" t="s">
        <v>605</v>
      </c>
      <c r="C2705" s="836" t="s">
        <v>634</v>
      </c>
      <c r="D2705" s="864" t="s">
        <v>635</v>
      </c>
      <c r="E2705" s="836" t="s">
        <v>7983</v>
      </c>
      <c r="F2705" s="864" t="s">
        <v>7984</v>
      </c>
      <c r="G2705" s="836" t="s">
        <v>7985</v>
      </c>
      <c r="H2705" s="836" t="s">
        <v>7987</v>
      </c>
      <c r="I2705" s="850">
        <v>24200</v>
      </c>
      <c r="J2705" s="850">
        <v>4</v>
      </c>
      <c r="K2705" s="851">
        <v>96800</v>
      </c>
    </row>
    <row r="2706" spans="1:11" ht="14.45" customHeight="1" x14ac:dyDescent="0.2">
      <c r="A2706" s="832" t="s">
        <v>604</v>
      </c>
      <c r="B2706" s="833" t="s">
        <v>605</v>
      </c>
      <c r="C2706" s="836" t="s">
        <v>634</v>
      </c>
      <c r="D2706" s="864" t="s">
        <v>635</v>
      </c>
      <c r="E2706" s="836" t="s">
        <v>7983</v>
      </c>
      <c r="F2706" s="864" t="s">
        <v>7984</v>
      </c>
      <c r="G2706" s="836" t="s">
        <v>7988</v>
      </c>
      <c r="H2706" s="836" t="s">
        <v>7989</v>
      </c>
      <c r="I2706" s="850">
        <v>133.10000610351563</v>
      </c>
      <c r="J2706" s="850">
        <v>350</v>
      </c>
      <c r="K2706" s="851">
        <v>46585</v>
      </c>
    </row>
    <row r="2707" spans="1:11" ht="14.45" customHeight="1" thickBot="1" x14ac:dyDescent="0.25">
      <c r="A2707" s="840" t="s">
        <v>604</v>
      </c>
      <c r="B2707" s="841" t="s">
        <v>605</v>
      </c>
      <c r="C2707" s="844" t="s">
        <v>634</v>
      </c>
      <c r="D2707" s="865" t="s">
        <v>635</v>
      </c>
      <c r="E2707" s="844" t="s">
        <v>7983</v>
      </c>
      <c r="F2707" s="865" t="s">
        <v>7984</v>
      </c>
      <c r="G2707" s="844" t="s">
        <v>7988</v>
      </c>
      <c r="H2707" s="844" t="s">
        <v>7990</v>
      </c>
      <c r="I2707" s="852">
        <v>133.10000610351563</v>
      </c>
      <c r="J2707" s="852">
        <v>500</v>
      </c>
      <c r="K2707" s="853">
        <v>66550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E361907A-68B4-485B-9B43-FBF5ABE65140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25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60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70" customWidth="1"/>
    <col min="18" max="18" width="7.28515625" style="459" customWidth="1"/>
    <col min="19" max="19" width="8" style="370" customWidth="1"/>
    <col min="21" max="21" width="11.28515625" bestFit="1" customWidth="1"/>
  </cols>
  <sheetData>
    <row r="1" spans="1:19" ht="19.5" thickBot="1" x14ac:dyDescent="0.35">
      <c r="A1" s="598" t="s">
        <v>129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5.75" thickBot="1" x14ac:dyDescent="0.3">
      <c r="A2" s="701" t="s">
        <v>328</v>
      </c>
      <c r="B2" s="372"/>
    </row>
    <row r="3" spans="1:19" x14ac:dyDescent="0.25">
      <c r="A3" s="610" t="s">
        <v>235</v>
      </c>
      <c r="B3" s="611"/>
      <c r="C3" s="612" t="s">
        <v>224</v>
      </c>
      <c r="D3" s="613"/>
      <c r="E3" s="613"/>
      <c r="F3" s="614"/>
      <c r="G3" s="615" t="s">
        <v>225</v>
      </c>
      <c r="H3" s="616"/>
      <c r="I3" s="616"/>
      <c r="J3" s="617"/>
      <c r="K3" s="618" t="s">
        <v>234</v>
      </c>
      <c r="L3" s="619"/>
      <c r="M3" s="619"/>
      <c r="N3" s="619"/>
      <c r="O3" s="620"/>
      <c r="P3" s="616" t="s">
        <v>299</v>
      </c>
      <c r="Q3" s="616"/>
      <c r="R3" s="616"/>
      <c r="S3" s="617"/>
    </row>
    <row r="4" spans="1:19" ht="15.75" thickBot="1" x14ac:dyDescent="0.3">
      <c r="A4" s="590">
        <v>2019</v>
      </c>
      <c r="B4" s="591"/>
      <c r="C4" s="592" t="s">
        <v>298</v>
      </c>
      <c r="D4" s="594" t="s">
        <v>130</v>
      </c>
      <c r="E4" s="594" t="s">
        <v>95</v>
      </c>
      <c r="F4" s="596" t="s">
        <v>68</v>
      </c>
      <c r="G4" s="584" t="s">
        <v>226</v>
      </c>
      <c r="H4" s="586" t="s">
        <v>230</v>
      </c>
      <c r="I4" s="586" t="s">
        <v>297</v>
      </c>
      <c r="J4" s="588" t="s">
        <v>227</v>
      </c>
      <c r="K4" s="607" t="s">
        <v>296</v>
      </c>
      <c r="L4" s="608"/>
      <c r="M4" s="608"/>
      <c r="N4" s="609"/>
      <c r="O4" s="596" t="s">
        <v>295</v>
      </c>
      <c r="P4" s="599" t="s">
        <v>294</v>
      </c>
      <c r="Q4" s="599" t="s">
        <v>237</v>
      </c>
      <c r="R4" s="601" t="s">
        <v>95</v>
      </c>
      <c r="S4" s="603" t="s">
        <v>236</v>
      </c>
    </row>
    <row r="5" spans="1:19" s="494" customFormat="1" ht="19.149999999999999" customHeight="1" x14ac:dyDescent="0.25">
      <c r="A5" s="605" t="s">
        <v>293</v>
      </c>
      <c r="B5" s="606"/>
      <c r="C5" s="593"/>
      <c r="D5" s="595"/>
      <c r="E5" s="595"/>
      <c r="F5" s="597"/>
      <c r="G5" s="585"/>
      <c r="H5" s="587"/>
      <c r="I5" s="587"/>
      <c r="J5" s="589"/>
      <c r="K5" s="497" t="s">
        <v>228</v>
      </c>
      <c r="L5" s="496" t="s">
        <v>229</v>
      </c>
      <c r="M5" s="496" t="s">
        <v>292</v>
      </c>
      <c r="N5" s="495" t="s">
        <v>3</v>
      </c>
      <c r="O5" s="597"/>
      <c r="P5" s="600"/>
      <c r="Q5" s="600"/>
      <c r="R5" s="602"/>
      <c r="S5" s="604"/>
    </row>
    <row r="6" spans="1:19" ht="15.75" thickBot="1" x14ac:dyDescent="0.3">
      <c r="A6" s="582" t="s">
        <v>223</v>
      </c>
      <c r="B6" s="583"/>
      <c r="C6" s="493">
        <f ca="1">SUM(Tabulka[01 uv_sk])/2</f>
        <v>92.797008333333324</v>
      </c>
      <c r="D6" s="491"/>
      <c r="E6" s="491"/>
      <c r="F6" s="490"/>
      <c r="G6" s="492">
        <f ca="1">SUM(Tabulka[05 h_vram])/2</f>
        <v>164577.57</v>
      </c>
      <c r="H6" s="491">
        <f ca="1">SUM(Tabulka[06 h_naduv])/2</f>
        <v>7228.75</v>
      </c>
      <c r="I6" s="491">
        <f ca="1">SUM(Tabulka[07 h_nadzk])/2</f>
        <v>2564.48</v>
      </c>
      <c r="J6" s="490">
        <f ca="1">SUM(Tabulka[08 h_oon])/2</f>
        <v>264.8</v>
      </c>
      <c r="K6" s="492">
        <f ca="1">SUM(Tabulka[09 m_kl])/2</f>
        <v>0</v>
      </c>
      <c r="L6" s="491">
        <f ca="1">SUM(Tabulka[10 m_gr])/2</f>
        <v>250000</v>
      </c>
      <c r="M6" s="491">
        <f ca="1">SUM(Tabulka[11 m_jo])/2</f>
        <v>4727355</v>
      </c>
      <c r="N6" s="491">
        <f ca="1">SUM(Tabulka[12 m_oc])/2</f>
        <v>4977355</v>
      </c>
      <c r="O6" s="490">
        <f ca="1">SUM(Tabulka[13 m_sk])/2</f>
        <v>60696706</v>
      </c>
      <c r="P6" s="489">
        <f ca="1">SUM(Tabulka[14_vzsk])/2</f>
        <v>80064</v>
      </c>
      <c r="Q6" s="489">
        <f ca="1">SUM(Tabulka[15_vzpl])/2</f>
        <v>118007.33137829912</v>
      </c>
      <c r="R6" s="488">
        <f ca="1">IF(Q6=0,0,P6/Q6)</f>
        <v>0.67846632124352335</v>
      </c>
      <c r="S6" s="487">
        <f ca="1">Q6-P6</f>
        <v>37943.331378299117</v>
      </c>
    </row>
    <row r="7" spans="1:19" hidden="1" x14ac:dyDescent="0.25">
      <c r="A7" s="486" t="s">
        <v>291</v>
      </c>
      <c r="B7" s="485" t="s">
        <v>290</v>
      </c>
      <c r="C7" s="484" t="s">
        <v>289</v>
      </c>
      <c r="D7" s="483" t="s">
        <v>288</v>
      </c>
      <c r="E7" s="482" t="s">
        <v>287</v>
      </c>
      <c r="F7" s="481" t="s">
        <v>286</v>
      </c>
      <c r="G7" s="480" t="s">
        <v>285</v>
      </c>
      <c r="H7" s="478" t="s">
        <v>284</v>
      </c>
      <c r="I7" s="478" t="s">
        <v>283</v>
      </c>
      <c r="J7" s="477" t="s">
        <v>282</v>
      </c>
      <c r="K7" s="479" t="s">
        <v>281</v>
      </c>
      <c r="L7" s="478" t="s">
        <v>280</v>
      </c>
      <c r="M7" s="478" t="s">
        <v>279</v>
      </c>
      <c r="N7" s="477" t="s">
        <v>278</v>
      </c>
      <c r="O7" s="476" t="s">
        <v>277</v>
      </c>
      <c r="P7" s="475" t="s">
        <v>276</v>
      </c>
      <c r="Q7" s="474" t="s">
        <v>275</v>
      </c>
      <c r="R7" s="473" t="s">
        <v>274</v>
      </c>
      <c r="S7" s="472" t="s">
        <v>273</v>
      </c>
    </row>
    <row r="8" spans="1:19" x14ac:dyDescent="0.25">
      <c r="A8" s="469" t="s">
        <v>272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21.197008333333333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39565.599999999999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4666.5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2421.9000000000005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264.8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189000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2968924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3157924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26151963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23500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63007.33137829911</v>
      </c>
      <c r="R8" s="471">
        <f ca="1">IF(Tabulka[[#This Row],[15_vzpl]]=0,"",Tabulka[[#This Row],[14_vzsk]]/Tabulka[[#This Row],[15_vzpl]])</f>
        <v>0.37297246980521753</v>
      </c>
      <c r="S8" s="470">
        <f ca="1">IF(Tabulka[[#This Row],[15_vzpl]]-Tabulka[[#This Row],[14_vzsk]]=0,"",Tabulka[[#This Row],[15_vzpl]]-Tabulka[[#This Row],[14_vzsk]])</f>
        <v>39507.33137829911</v>
      </c>
    </row>
    <row r="9" spans="1:19" x14ac:dyDescent="0.25">
      <c r="A9" s="469">
        <v>99</v>
      </c>
      <c r="B9" s="468" t="s">
        <v>8007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4.7886749999999987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9328.8000000000011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387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1194.1999999999998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34000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231031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265031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3875474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23500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63007.33137829911</v>
      </c>
      <c r="R9" s="471">
        <f ca="1">IF(Tabulka[[#This Row],[15_vzpl]]=0,"",Tabulka[[#This Row],[14_vzsk]]/Tabulka[[#This Row],[15_vzpl]])</f>
        <v>0.37297246980521753</v>
      </c>
      <c r="S9" s="470">
        <f ca="1">IF(Tabulka[[#This Row],[15_vzpl]]-Tabulka[[#This Row],[14_vzsk]]=0,"",Tabulka[[#This Row],[15_vzpl]]-Tabulka[[#This Row],[14_vzsk]])</f>
        <v>39507.33137829911</v>
      </c>
    </row>
    <row r="10" spans="1:19" x14ac:dyDescent="0.25">
      <c r="A10" s="469">
        <v>100</v>
      </c>
      <c r="B10" s="468" t="s">
        <v>8008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1.0416666666666667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1828.5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304.5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17477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17477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758815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25">
      <c r="A11" s="469">
        <v>101</v>
      </c>
      <c r="B11" s="468" t="s">
        <v>8009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15.366666666666662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28408.3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3975.0000000000005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1227.7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264.8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155000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2720416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2875416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21517674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25">
      <c r="A12" s="469" t="s">
        <v>7992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66.416666666666671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115429.26999999997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2562.25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142.57999999999998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61000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1657351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1718351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32821796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56564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55000.000000000007</v>
      </c>
      <c r="R12" s="471">
        <f ca="1">IF(Tabulka[[#This Row],[15_vzpl]]=0,"",Tabulka[[#This Row],[14_vzsk]]/Tabulka[[#This Row],[15_vzpl]])</f>
        <v>1.0284363636363636</v>
      </c>
      <c r="S12" s="470">
        <f ca="1">IF(Tabulka[[#This Row],[15_vzpl]]-Tabulka[[#This Row],[14_vzsk]]=0,"",Tabulka[[#This Row],[15_vzpl]]-Tabulka[[#This Row],[14_vzsk]])</f>
        <v>-1563.9999999999927</v>
      </c>
    </row>
    <row r="13" spans="1:19" x14ac:dyDescent="0.25">
      <c r="A13" s="469">
        <v>303</v>
      </c>
      <c r="B13" s="468" t="s">
        <v>8010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26.75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46074.99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1253.25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78.099999999999994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61000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604446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665446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13760229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56564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55000.000000000007</v>
      </c>
      <c r="R13" s="471">
        <f ca="1">IF(Tabulka[[#This Row],[15_vzpl]]=0,"",Tabulka[[#This Row],[14_vzsk]]/Tabulka[[#This Row],[15_vzpl]])</f>
        <v>1.0284363636363636</v>
      </c>
      <c r="S13" s="470">
        <f ca="1">IF(Tabulka[[#This Row],[15_vzpl]]-Tabulka[[#This Row],[14_vzsk]]=0,"",Tabulka[[#This Row],[15_vzpl]]-Tabulka[[#This Row],[14_vzsk]])</f>
        <v>-1563.9999999999927</v>
      </c>
    </row>
    <row r="14" spans="1:19" x14ac:dyDescent="0.25">
      <c r="A14" s="469">
        <v>304</v>
      </c>
      <c r="B14" s="468" t="s">
        <v>8011</v>
      </c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18.75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33499.58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822.5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39.729999999999997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533670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533670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10886144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1" t="str">
        <f ca="1">IF(Tabulka[[#This Row],[15_vzpl]]=0,"",Tabulka[[#This Row],[14_vzsk]]/Tabulka[[#This Row],[15_vzpl]])</f>
        <v/>
      </c>
      <c r="S14" s="470" t="str">
        <f ca="1">IF(Tabulka[[#This Row],[15_vzpl]]-Tabulka[[#This Row],[14_vzsk]]=0,"",Tabulka[[#This Row],[15_vzpl]]-Tabulka[[#This Row],[14_vzsk]])</f>
        <v/>
      </c>
    </row>
    <row r="15" spans="1:19" x14ac:dyDescent="0.25">
      <c r="A15" s="469">
        <v>305</v>
      </c>
      <c r="B15" s="468" t="s">
        <v>8012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3472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115641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115641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1348041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471" t="str">
        <f ca="1">IF(Tabulka[[#This Row],[15_vzpl]]=0,"",Tabulka[[#This Row],[14_vzsk]]/Tabulka[[#This Row],[15_vzpl]])</f>
        <v/>
      </c>
      <c r="S15" s="470" t="str">
        <f ca="1">IF(Tabulka[[#This Row],[15_vzpl]]-Tabulka[[#This Row],[14_vzsk]]=0,"",Tabulka[[#This Row],[15_vzpl]]-Tabulka[[#This Row],[14_vzsk]])</f>
        <v/>
      </c>
    </row>
    <row r="16" spans="1:19" x14ac:dyDescent="0.25">
      <c r="A16" s="469">
        <v>424</v>
      </c>
      <c r="B16" s="468" t="s">
        <v>8013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7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12111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326.5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24.75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167101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167101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3121747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1" t="str">
        <f ca="1">IF(Tabulka[[#This Row],[15_vzpl]]=0,"",Tabulka[[#This Row],[14_vzsk]]/Tabulka[[#This Row],[15_vzpl]])</f>
        <v/>
      </c>
      <c r="S16" s="470" t="str">
        <f ca="1">IF(Tabulka[[#This Row],[15_vzpl]]-Tabulka[[#This Row],[14_vzsk]]=0,"",Tabulka[[#This Row],[15_vzpl]]-Tabulka[[#This Row],[14_vzsk]])</f>
        <v/>
      </c>
    </row>
    <row r="17" spans="1:19" x14ac:dyDescent="0.25">
      <c r="A17" s="469">
        <v>642</v>
      </c>
      <c r="B17" s="468" t="s">
        <v>8014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11.916666666666666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20271.7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142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236493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236493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3705635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25">
      <c r="A18" s="469" t="s">
        <v>7993</v>
      </c>
      <c r="B18" s="468"/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5.1833333333333345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9582.7000000000007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101080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101080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1722947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25">
      <c r="A19" s="469">
        <v>30</v>
      </c>
      <c r="B19" s="468" t="s">
        <v>8015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5.1833333333333345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9582.7000000000007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101080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101080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1722947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25">
      <c r="A20" t="s">
        <v>301</v>
      </c>
    </row>
    <row r="21" spans="1:19" x14ac:dyDescent="0.25">
      <c r="A21" s="222" t="s">
        <v>201</v>
      </c>
    </row>
    <row r="22" spans="1:19" x14ac:dyDescent="0.25">
      <c r="A22" s="223" t="s">
        <v>271</v>
      </c>
    </row>
    <row r="23" spans="1:19" x14ac:dyDescent="0.25">
      <c r="A23" s="461" t="s">
        <v>270</v>
      </c>
    </row>
    <row r="24" spans="1:19" x14ac:dyDescent="0.25">
      <c r="A24" s="374" t="s">
        <v>233</v>
      </c>
    </row>
    <row r="25" spans="1:19" x14ac:dyDescent="0.25">
      <c r="A25" s="376" t="s">
        <v>238</v>
      </c>
    </row>
  </sheetData>
  <mergeCells count="23"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</mergeCells>
  <conditionalFormatting sqref="S6:S19">
    <cfRule type="cellIs" dxfId="25" priority="3" operator="lessThan">
      <formula>0</formula>
    </cfRule>
  </conditionalFormatting>
  <conditionalFormatting sqref="R6:R19">
    <cfRule type="cellIs" dxfId="24" priority="4" operator="greaterThan">
      <formula>1</formula>
    </cfRule>
  </conditionalFormatting>
  <conditionalFormatting sqref="A8:S19">
    <cfRule type="expression" dxfId="23" priority="2">
      <formula>$B8=""</formula>
    </cfRule>
  </conditionalFormatting>
  <conditionalFormatting sqref="P8:S19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5EFD8CD0-EEFB-4282-A1F5-5A64CD6953C1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2" t="s">
        <v>150</v>
      </c>
      <c r="B1" s="512"/>
      <c r="C1" s="513"/>
      <c r="D1" s="513"/>
      <c r="E1" s="513"/>
    </row>
    <row r="2" spans="1:5" ht="14.45" customHeight="1" thickBot="1" x14ac:dyDescent="0.25">
      <c r="A2" s="701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147927.77365799333</v>
      </c>
      <c r="D4" s="280">
        <f ca="1">IF(ISERROR(VLOOKUP("Náklady celkem",INDIRECT("HI!$A:$G"),5,0)),0,VLOOKUP("Náklady celkem",INDIRECT("HI!$A:$G"),5,0))</f>
        <v>157334.59438000002</v>
      </c>
      <c r="E4" s="281">
        <f ca="1">IF(C4=0,0,D4/C4)</f>
        <v>1.0635906327080615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3852.7063013610841</v>
      </c>
      <c r="D7" s="288">
        <f>IF(ISERROR(HI!E5),"",HI!E5)</f>
        <v>3586.4212600000001</v>
      </c>
      <c r="E7" s="285">
        <f t="shared" ref="E7:E15" si="0">IF(C7=0,0,D7/C7)</f>
        <v>0.93088363853039857</v>
      </c>
    </row>
    <row r="8" spans="1:5" ht="14.45" customHeight="1" x14ac:dyDescent="0.25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0.94311019744848223</v>
      </c>
      <c r="E8" s="285">
        <f t="shared" si="0"/>
        <v>1.0479002193872025</v>
      </c>
    </row>
    <row r="9" spans="1:5" ht="14.45" customHeight="1" x14ac:dyDescent="0.25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0.17133687199111222</v>
      </c>
      <c r="E9" s="285">
        <f>IF(C9=0,0,D9/C9)</f>
        <v>0.57112290663704079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0.68335007071470133</v>
      </c>
      <c r="E11" s="285">
        <f t="shared" si="0"/>
        <v>1.1389167845245023</v>
      </c>
    </row>
    <row r="12" spans="1:5" ht="14.45" customHeight="1" x14ac:dyDescent="0.25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0.98683371278112497</v>
      </c>
      <c r="E12" s="285">
        <f t="shared" si="0"/>
        <v>1.2335421409764062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46707.470433753966</v>
      </c>
      <c r="D15" s="288">
        <f>IF(ISERROR(HI!E6),"",HI!E6)</f>
        <v>47170.031849999999</v>
      </c>
      <c r="E15" s="285">
        <f t="shared" si="0"/>
        <v>1.009903371172757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77259.272388916012</v>
      </c>
      <c r="D16" s="284">
        <f ca="1">IF(ISERROR(VLOOKUP("Osobní náklady (Kč) *",INDIRECT("HI!$A:$G"),5,0)),0,VLOOKUP("Osobní náklady (Kč) *",INDIRECT("HI!$A:$G"),5,0))</f>
        <v>82490.281159999999</v>
      </c>
      <c r="E16" s="285">
        <f ca="1">IF(C16=0,0,D16/C16)</f>
        <v>1.0677071969400846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135896.14595000001</v>
      </c>
      <c r="D18" s="303">
        <f ca="1">IF(ISERROR(VLOOKUP("Výnosy celkem",INDIRECT("HI!$A:$G"),5,0)),0,VLOOKUP("Výnosy celkem",INDIRECT("HI!$A:$G"),5,0))</f>
        <v>137775.94330000001</v>
      </c>
      <c r="E18" s="304">
        <f t="shared" ref="E18:E31" ca="1" si="1">IF(C18=0,0,D18/C18)</f>
        <v>1.0138326023660129</v>
      </c>
    </row>
    <row r="19" spans="1:5" ht="14.45" customHeight="1" x14ac:dyDescent="0.2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9799.6959500000012</v>
      </c>
      <c r="D19" s="284">
        <f ca="1">IF(ISERROR(VLOOKUP("Ambulance *",INDIRECT("HI!$A:$G"),5,0)),0,VLOOKUP("Ambulance *",INDIRECT("HI!$A:$G"),5,0))</f>
        <v>9949.6032999999989</v>
      </c>
      <c r="E19" s="285">
        <f t="shared" ca="1" si="1"/>
        <v>1.0152971429690121</v>
      </c>
    </row>
    <row r="20" spans="1:5" ht="14.45" customHeight="1" x14ac:dyDescent="0.25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1.0152971429690121</v>
      </c>
      <c r="E20" s="285">
        <f t="shared" si="1"/>
        <v>1.0152971429690121</v>
      </c>
    </row>
    <row r="21" spans="1:5" ht="14.45" customHeight="1" x14ac:dyDescent="0.25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1.0152971429690121</v>
      </c>
      <c r="E21" s="285">
        <f t="shared" si="1"/>
        <v>1.0152971429690121</v>
      </c>
    </row>
    <row r="22" spans="1:5" ht="14.45" customHeight="1" x14ac:dyDescent="0.25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5" customHeight="1" x14ac:dyDescent="0.2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1.4115254357608114</v>
      </c>
      <c r="E23" s="285">
        <f t="shared" si="1"/>
        <v>1.6606181597186016</v>
      </c>
    </row>
    <row r="24" spans="1:5" ht="14.45" customHeight="1" x14ac:dyDescent="0.2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126096.45000000001</v>
      </c>
      <c r="D24" s="284">
        <f ca="1">IF(ISERROR(VLOOKUP("Hospitalizace *",INDIRECT("HI!$A:$G"),5,0)),0,VLOOKUP("Hospitalizace *",INDIRECT("HI!$A:$G"),5,0))</f>
        <v>127826.34000000003</v>
      </c>
      <c r="E24" s="285">
        <f ca="1">IF(C24=0,0,D24/C24)</f>
        <v>1.0137187843115332</v>
      </c>
    </row>
    <row r="25" spans="1:5" ht="14.45" customHeight="1" x14ac:dyDescent="0.25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1.0137187843115332</v>
      </c>
      <c r="E25" s="285">
        <f t="shared" si="1"/>
        <v>1.0137187843115332</v>
      </c>
    </row>
    <row r="26" spans="1:5" ht="14.45" customHeight="1" x14ac:dyDescent="0.25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1.0137187843115332</v>
      </c>
      <c r="E26" s="285">
        <f t="shared" si="1"/>
        <v>1.0137187843115332</v>
      </c>
    </row>
    <row r="27" spans="1:5" ht="14.45" customHeight="1" x14ac:dyDescent="0.25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5" customHeight="1" x14ac:dyDescent="0.25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5" customHeight="1" x14ac:dyDescent="0.2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1.0121141070730755</v>
      </c>
      <c r="E29" s="285">
        <f t="shared" si="1"/>
        <v>1.0653832706032373</v>
      </c>
    </row>
    <row r="30" spans="1:5" ht="14.45" customHeight="1" x14ac:dyDescent="0.2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0.91764018691588789</v>
      </c>
      <c r="E30" s="285">
        <f t="shared" si="1"/>
        <v>0.91764018691588789</v>
      </c>
    </row>
    <row r="31" spans="1:5" ht="25.5" x14ac:dyDescent="0.2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0.95</v>
      </c>
      <c r="D31" s="289">
        <f>IF(ISERROR(VLOOKUP("Celkem:",'ZV Vyžád.'!$A:$M,7,0)),"",VLOOKUP("Celkem:",'ZV Vyžád.'!$A:$M,7,0))</f>
        <v>0.91537132923633679</v>
      </c>
      <c r="E31" s="285">
        <f t="shared" si="1"/>
        <v>0.96354876761719666</v>
      </c>
    </row>
    <row r="32" spans="1:5" ht="14.45" customHeight="1" thickBot="1" x14ac:dyDescent="0.25">
      <c r="A32" s="310" t="s">
        <v>196</v>
      </c>
      <c r="B32" s="294"/>
      <c r="C32" s="295"/>
      <c r="D32" s="295"/>
      <c r="E32" s="296"/>
    </row>
    <row r="33" spans="1:5" ht="14.45" customHeight="1" thickBot="1" x14ac:dyDescent="0.25">
      <c r="A33" s="311"/>
      <c r="B33" s="312"/>
      <c r="C33" s="313"/>
      <c r="D33" s="313"/>
      <c r="E33" s="314"/>
    </row>
    <row r="34" spans="1:5" ht="14.45" customHeight="1" thickBot="1" x14ac:dyDescent="0.2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8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8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5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4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3" priority="5" operator="lessThan">
      <formula>1</formula>
    </cfRule>
  </conditionalFormatting>
  <conditionalFormatting sqref="E30:E31 E4 E7 E15 E22:E23">
    <cfRule type="cellIs" dxfId="82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C000E69F-96C0-4B78-95C8-6C87F889AA8D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159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8006</v>
      </c>
    </row>
    <row r="2" spans="1:19" x14ac:dyDescent="0.25">
      <c r="A2" s="701" t="s">
        <v>328</v>
      </c>
    </row>
    <row r="3" spans="1:19" x14ac:dyDescent="0.25">
      <c r="A3" s="507" t="s">
        <v>210</v>
      </c>
      <c r="B3" s="506">
        <v>2019</v>
      </c>
      <c r="C3" t="s">
        <v>300</v>
      </c>
      <c r="D3" t="s">
        <v>291</v>
      </c>
      <c r="E3" t="s">
        <v>289</v>
      </c>
      <c r="F3" t="s">
        <v>288</v>
      </c>
      <c r="G3" t="s">
        <v>287</v>
      </c>
      <c r="H3" t="s">
        <v>286</v>
      </c>
      <c r="I3" t="s">
        <v>285</v>
      </c>
      <c r="J3" t="s">
        <v>284</v>
      </c>
      <c r="K3" t="s">
        <v>283</v>
      </c>
      <c r="L3" t="s">
        <v>282</v>
      </c>
      <c r="M3" t="s">
        <v>281</v>
      </c>
      <c r="N3" t="s">
        <v>280</v>
      </c>
      <c r="O3" t="s">
        <v>279</v>
      </c>
      <c r="P3" t="s">
        <v>278</v>
      </c>
      <c r="Q3" t="s">
        <v>277</v>
      </c>
      <c r="R3" t="s">
        <v>276</v>
      </c>
      <c r="S3" t="s">
        <v>275</v>
      </c>
    </row>
    <row r="4" spans="1:19" x14ac:dyDescent="0.25">
      <c r="A4" s="505" t="s">
        <v>211</v>
      </c>
      <c r="B4" s="504">
        <v>1</v>
      </c>
      <c r="C4" s="499">
        <v>1</v>
      </c>
      <c r="D4" s="499" t="s">
        <v>272</v>
      </c>
      <c r="E4" s="498">
        <v>21.485599999999998</v>
      </c>
      <c r="F4" s="498"/>
      <c r="G4" s="498"/>
      <c r="H4" s="498"/>
      <c r="I4" s="498">
        <v>3712.8</v>
      </c>
      <c r="J4" s="498">
        <v>368.5</v>
      </c>
      <c r="K4" s="498">
        <v>260.70000000000005</v>
      </c>
      <c r="L4" s="498">
        <v>18</v>
      </c>
      <c r="M4" s="498"/>
      <c r="N4" s="498"/>
      <c r="O4" s="498">
        <v>7500</v>
      </c>
      <c r="P4" s="498">
        <v>7500</v>
      </c>
      <c r="Q4" s="498">
        <v>1936579</v>
      </c>
      <c r="R4" s="498">
        <v>3100</v>
      </c>
      <c r="S4" s="498">
        <v>5250.6109481915928</v>
      </c>
    </row>
    <row r="5" spans="1:19" x14ac:dyDescent="0.25">
      <c r="A5" s="503" t="s">
        <v>212</v>
      </c>
      <c r="B5" s="502">
        <v>2</v>
      </c>
      <c r="C5">
        <v>1</v>
      </c>
      <c r="D5">
        <v>99</v>
      </c>
      <c r="E5">
        <v>5.1356000000000002</v>
      </c>
      <c r="I5">
        <v>925.60000000000014</v>
      </c>
      <c r="J5">
        <v>24.5</v>
      </c>
      <c r="K5">
        <v>138.5</v>
      </c>
      <c r="Q5">
        <v>316158</v>
      </c>
      <c r="R5">
        <v>3100</v>
      </c>
      <c r="S5">
        <v>5250.6109481915928</v>
      </c>
    </row>
    <row r="6" spans="1:19" x14ac:dyDescent="0.25">
      <c r="A6" s="505" t="s">
        <v>213</v>
      </c>
      <c r="B6" s="504">
        <v>3</v>
      </c>
      <c r="C6">
        <v>1</v>
      </c>
      <c r="D6">
        <v>100</v>
      </c>
      <c r="E6">
        <v>1</v>
      </c>
      <c r="I6">
        <v>176</v>
      </c>
      <c r="J6">
        <v>17.5</v>
      </c>
      <c r="Q6">
        <v>56543</v>
      </c>
    </row>
    <row r="7" spans="1:19" x14ac:dyDescent="0.25">
      <c r="A7" s="503" t="s">
        <v>214</v>
      </c>
      <c r="B7" s="502">
        <v>4</v>
      </c>
      <c r="C7">
        <v>1</v>
      </c>
      <c r="D7">
        <v>101</v>
      </c>
      <c r="E7">
        <v>15.35</v>
      </c>
      <c r="I7">
        <v>2611.1999999999998</v>
      </c>
      <c r="J7">
        <v>326.5</v>
      </c>
      <c r="K7">
        <v>122.20000000000002</v>
      </c>
      <c r="L7">
        <v>18</v>
      </c>
      <c r="O7">
        <v>7500</v>
      </c>
      <c r="P7">
        <v>7500</v>
      </c>
      <c r="Q7">
        <v>1563878</v>
      </c>
    </row>
    <row r="8" spans="1:19" x14ac:dyDescent="0.25">
      <c r="A8" s="505" t="s">
        <v>215</v>
      </c>
      <c r="B8" s="504">
        <v>5</v>
      </c>
      <c r="C8">
        <v>1</v>
      </c>
      <c r="D8" t="s">
        <v>7992</v>
      </c>
      <c r="E8">
        <v>67.25</v>
      </c>
      <c r="I8">
        <v>10979.6</v>
      </c>
      <c r="J8">
        <v>205</v>
      </c>
      <c r="K8">
        <v>14</v>
      </c>
      <c r="O8">
        <v>8250</v>
      </c>
      <c r="P8">
        <v>8250</v>
      </c>
      <c r="Q8">
        <v>2579657</v>
      </c>
      <c r="R8">
        <v>11627</v>
      </c>
      <c r="S8">
        <v>4583.333333333333</v>
      </c>
    </row>
    <row r="9" spans="1:19" x14ac:dyDescent="0.25">
      <c r="A9" s="503" t="s">
        <v>216</v>
      </c>
      <c r="B9" s="502">
        <v>6</v>
      </c>
      <c r="C9">
        <v>1</v>
      </c>
      <c r="D9">
        <v>303</v>
      </c>
      <c r="E9">
        <v>26.75</v>
      </c>
      <c r="I9">
        <v>4314</v>
      </c>
      <c r="J9">
        <v>142.5</v>
      </c>
      <c r="K9">
        <v>14</v>
      </c>
      <c r="O9">
        <v>750</v>
      </c>
      <c r="P9">
        <v>750</v>
      </c>
      <c r="Q9">
        <v>1074705</v>
      </c>
      <c r="R9">
        <v>11627</v>
      </c>
      <c r="S9">
        <v>4583.333333333333</v>
      </c>
    </row>
    <row r="10" spans="1:19" x14ac:dyDescent="0.25">
      <c r="A10" s="505" t="s">
        <v>217</v>
      </c>
      <c r="B10" s="504">
        <v>7</v>
      </c>
      <c r="C10">
        <v>1</v>
      </c>
      <c r="D10">
        <v>304</v>
      </c>
      <c r="E10">
        <v>18.75</v>
      </c>
      <c r="I10">
        <v>3293.9</v>
      </c>
      <c r="J10">
        <v>21</v>
      </c>
      <c r="Q10">
        <v>853678</v>
      </c>
    </row>
    <row r="11" spans="1:19" x14ac:dyDescent="0.25">
      <c r="A11" s="503" t="s">
        <v>218</v>
      </c>
      <c r="B11" s="502">
        <v>8</v>
      </c>
      <c r="C11">
        <v>1</v>
      </c>
      <c r="D11">
        <v>305</v>
      </c>
      <c r="E11">
        <v>2</v>
      </c>
      <c r="I11">
        <v>332</v>
      </c>
      <c r="Q11">
        <v>109337</v>
      </c>
    </row>
    <row r="12" spans="1:19" x14ac:dyDescent="0.25">
      <c r="A12" s="505" t="s">
        <v>219</v>
      </c>
      <c r="B12" s="504">
        <v>9</v>
      </c>
      <c r="C12">
        <v>1</v>
      </c>
      <c r="D12">
        <v>424</v>
      </c>
      <c r="E12">
        <v>7.75</v>
      </c>
      <c r="I12">
        <v>1081</v>
      </c>
      <c r="J12">
        <v>29.5</v>
      </c>
      <c r="Q12">
        <v>243147</v>
      </c>
    </row>
    <row r="13" spans="1:19" x14ac:dyDescent="0.25">
      <c r="A13" s="503" t="s">
        <v>220</v>
      </c>
      <c r="B13" s="502">
        <v>10</v>
      </c>
      <c r="C13">
        <v>1</v>
      </c>
      <c r="D13">
        <v>642</v>
      </c>
      <c r="E13">
        <v>12</v>
      </c>
      <c r="I13">
        <v>1958.7</v>
      </c>
      <c r="J13">
        <v>12</v>
      </c>
      <c r="O13">
        <v>7500</v>
      </c>
      <c r="P13">
        <v>7500</v>
      </c>
      <c r="Q13">
        <v>298790</v>
      </c>
    </row>
    <row r="14" spans="1:19" x14ac:dyDescent="0.25">
      <c r="A14" s="505" t="s">
        <v>221</v>
      </c>
      <c r="B14" s="504">
        <v>11</v>
      </c>
      <c r="C14">
        <v>1</v>
      </c>
      <c r="D14" t="s">
        <v>7993</v>
      </c>
      <c r="E14">
        <v>5.45</v>
      </c>
      <c r="I14">
        <v>976.80000000000007</v>
      </c>
      <c r="Q14">
        <v>147065</v>
      </c>
    </row>
    <row r="15" spans="1:19" x14ac:dyDescent="0.25">
      <c r="A15" s="503" t="s">
        <v>222</v>
      </c>
      <c r="B15" s="502">
        <v>12</v>
      </c>
      <c r="C15">
        <v>1</v>
      </c>
      <c r="D15">
        <v>30</v>
      </c>
      <c r="E15">
        <v>5.45</v>
      </c>
      <c r="I15">
        <v>976.80000000000007</v>
      </c>
      <c r="Q15">
        <v>147065</v>
      </c>
    </row>
    <row r="16" spans="1:19" x14ac:dyDescent="0.25">
      <c r="A16" s="501" t="s">
        <v>210</v>
      </c>
      <c r="B16" s="500">
        <v>2019</v>
      </c>
      <c r="C16" t="s">
        <v>7994</v>
      </c>
      <c r="E16">
        <v>94.185600000000008</v>
      </c>
      <c r="I16">
        <v>15669.2</v>
      </c>
      <c r="J16">
        <v>573.5</v>
      </c>
      <c r="K16">
        <v>274.70000000000005</v>
      </c>
      <c r="L16">
        <v>18</v>
      </c>
      <c r="O16">
        <v>15750</v>
      </c>
      <c r="P16">
        <v>15750</v>
      </c>
      <c r="Q16">
        <v>4663301</v>
      </c>
      <c r="R16">
        <v>14727</v>
      </c>
      <c r="S16">
        <v>9833.9442815249258</v>
      </c>
    </row>
    <row r="17" spans="3:19" x14ac:dyDescent="0.25">
      <c r="C17">
        <v>2</v>
      </c>
      <c r="D17" t="s">
        <v>272</v>
      </c>
      <c r="E17">
        <v>21.483599999999999</v>
      </c>
      <c r="I17">
        <v>3287.6000000000004</v>
      </c>
      <c r="J17">
        <v>341.2</v>
      </c>
      <c r="K17">
        <v>229.9</v>
      </c>
      <c r="L17">
        <v>18</v>
      </c>
      <c r="O17">
        <v>750</v>
      </c>
      <c r="P17">
        <v>750</v>
      </c>
      <c r="Q17">
        <v>1854499</v>
      </c>
      <c r="S17">
        <v>5250.6109481915928</v>
      </c>
    </row>
    <row r="18" spans="3:19" x14ac:dyDescent="0.25">
      <c r="C18">
        <v>2</v>
      </c>
      <c r="D18">
        <v>99</v>
      </c>
      <c r="E18">
        <v>5.1335999999999995</v>
      </c>
      <c r="I18">
        <v>802.4</v>
      </c>
      <c r="J18">
        <v>25</v>
      </c>
      <c r="K18">
        <v>123.5</v>
      </c>
      <c r="O18">
        <v>750</v>
      </c>
      <c r="P18">
        <v>750</v>
      </c>
      <c r="Q18">
        <v>306806</v>
      </c>
      <c r="S18">
        <v>5250.6109481915928</v>
      </c>
    </row>
    <row r="19" spans="3:19" x14ac:dyDescent="0.25">
      <c r="C19">
        <v>2</v>
      </c>
      <c r="D19">
        <v>100</v>
      </c>
      <c r="E19">
        <v>1</v>
      </c>
      <c r="I19">
        <v>104</v>
      </c>
      <c r="J19">
        <v>25</v>
      </c>
      <c r="Q19">
        <v>61916</v>
      </c>
    </row>
    <row r="20" spans="3:19" x14ac:dyDescent="0.25">
      <c r="C20">
        <v>2</v>
      </c>
      <c r="D20">
        <v>101</v>
      </c>
      <c r="E20">
        <v>15.35</v>
      </c>
      <c r="I20">
        <v>2381.2000000000003</v>
      </c>
      <c r="J20">
        <v>291.2</v>
      </c>
      <c r="K20">
        <v>106.4</v>
      </c>
      <c r="L20">
        <v>18</v>
      </c>
      <c r="Q20">
        <v>1485777</v>
      </c>
    </row>
    <row r="21" spans="3:19" x14ac:dyDescent="0.25">
      <c r="C21">
        <v>2</v>
      </c>
      <c r="D21" t="s">
        <v>7992</v>
      </c>
      <c r="E21">
        <v>67.25</v>
      </c>
      <c r="I21">
        <v>9593.77</v>
      </c>
      <c r="J21">
        <v>102</v>
      </c>
      <c r="K21">
        <v>14</v>
      </c>
      <c r="Q21">
        <v>2522862</v>
      </c>
      <c r="S21">
        <v>4583.333333333333</v>
      </c>
    </row>
    <row r="22" spans="3:19" x14ac:dyDescent="0.25">
      <c r="C22">
        <v>2</v>
      </c>
      <c r="D22">
        <v>303</v>
      </c>
      <c r="E22">
        <v>27.75</v>
      </c>
      <c r="I22">
        <v>3859.75</v>
      </c>
      <c r="J22">
        <v>56.5</v>
      </c>
      <c r="K22">
        <v>14</v>
      </c>
      <c r="Q22">
        <v>1077007</v>
      </c>
      <c r="S22">
        <v>4583.333333333333</v>
      </c>
    </row>
    <row r="23" spans="3:19" x14ac:dyDescent="0.25">
      <c r="C23">
        <v>2</v>
      </c>
      <c r="D23">
        <v>304</v>
      </c>
      <c r="E23">
        <v>17.75</v>
      </c>
      <c r="I23">
        <v>2636.02</v>
      </c>
      <c r="J23">
        <v>45.5</v>
      </c>
      <c r="Q23">
        <v>818957</v>
      </c>
    </row>
    <row r="24" spans="3:19" x14ac:dyDescent="0.25">
      <c r="C24">
        <v>2</v>
      </c>
      <c r="D24">
        <v>305</v>
      </c>
      <c r="E24">
        <v>2</v>
      </c>
      <c r="I24">
        <v>320</v>
      </c>
      <c r="Q24">
        <v>107190</v>
      </c>
    </row>
    <row r="25" spans="3:19" x14ac:dyDescent="0.25">
      <c r="C25">
        <v>2</v>
      </c>
      <c r="D25">
        <v>424</v>
      </c>
      <c r="E25">
        <v>7.75</v>
      </c>
      <c r="I25">
        <v>1004</v>
      </c>
      <c r="Q25">
        <v>224045</v>
      </c>
    </row>
    <row r="26" spans="3:19" x14ac:dyDescent="0.25">
      <c r="C26">
        <v>2</v>
      </c>
      <c r="D26">
        <v>642</v>
      </c>
      <c r="E26">
        <v>12</v>
      </c>
      <c r="I26">
        <v>1774</v>
      </c>
      <c r="Q26">
        <v>295663</v>
      </c>
    </row>
    <row r="27" spans="3:19" x14ac:dyDescent="0.25">
      <c r="C27">
        <v>2</v>
      </c>
      <c r="D27" t="s">
        <v>7993</v>
      </c>
      <c r="E27">
        <v>5.45</v>
      </c>
      <c r="I27">
        <v>772</v>
      </c>
      <c r="Q27">
        <v>141136</v>
      </c>
    </row>
    <row r="28" spans="3:19" x14ac:dyDescent="0.25">
      <c r="C28">
        <v>2</v>
      </c>
      <c r="D28">
        <v>30</v>
      </c>
      <c r="E28">
        <v>5.45</v>
      </c>
      <c r="I28">
        <v>772</v>
      </c>
      <c r="Q28">
        <v>141136</v>
      </c>
    </row>
    <row r="29" spans="3:19" x14ac:dyDescent="0.25">
      <c r="C29" t="s">
        <v>7995</v>
      </c>
      <c r="E29">
        <v>94.183599999999998</v>
      </c>
      <c r="I29">
        <v>13653.37</v>
      </c>
      <c r="J29">
        <v>443.2</v>
      </c>
      <c r="K29">
        <v>243.9</v>
      </c>
      <c r="L29">
        <v>18</v>
      </c>
      <c r="O29">
        <v>750</v>
      </c>
      <c r="P29">
        <v>750</v>
      </c>
      <c r="Q29">
        <v>4518497</v>
      </c>
      <c r="S29">
        <v>9833.9442815249258</v>
      </c>
    </row>
    <row r="30" spans="3:19" x14ac:dyDescent="0.25">
      <c r="C30">
        <v>3</v>
      </c>
      <c r="D30" t="s">
        <v>272</v>
      </c>
      <c r="E30">
        <v>21.504799999999999</v>
      </c>
      <c r="I30">
        <v>3254.1</v>
      </c>
      <c r="J30">
        <v>404.7</v>
      </c>
      <c r="K30">
        <v>266.3</v>
      </c>
      <c r="L30">
        <v>18</v>
      </c>
      <c r="O30">
        <v>8250</v>
      </c>
      <c r="P30">
        <v>8250</v>
      </c>
      <c r="Q30">
        <v>1929628</v>
      </c>
      <c r="S30">
        <v>5250.6109481915928</v>
      </c>
    </row>
    <row r="31" spans="3:19" x14ac:dyDescent="0.25">
      <c r="C31">
        <v>3</v>
      </c>
      <c r="D31">
        <v>99</v>
      </c>
      <c r="E31">
        <v>5.1547999999999998</v>
      </c>
      <c r="I31">
        <v>814.4</v>
      </c>
      <c r="J31">
        <v>21</v>
      </c>
      <c r="K31">
        <v>147</v>
      </c>
      <c r="O31">
        <v>750</v>
      </c>
      <c r="P31">
        <v>750</v>
      </c>
      <c r="Q31">
        <v>311157</v>
      </c>
      <c r="S31">
        <v>5250.6109481915928</v>
      </c>
    </row>
    <row r="32" spans="3:19" x14ac:dyDescent="0.25">
      <c r="C32">
        <v>3</v>
      </c>
      <c r="D32">
        <v>100</v>
      </c>
      <c r="E32">
        <v>1</v>
      </c>
      <c r="I32">
        <v>128</v>
      </c>
      <c r="J32">
        <v>28.5</v>
      </c>
      <c r="Q32">
        <v>65307</v>
      </c>
    </row>
    <row r="33" spans="3:19" x14ac:dyDescent="0.25">
      <c r="C33">
        <v>3</v>
      </c>
      <c r="D33">
        <v>101</v>
      </c>
      <c r="E33">
        <v>15.35</v>
      </c>
      <c r="I33">
        <v>2311.6999999999998</v>
      </c>
      <c r="J33">
        <v>355.2</v>
      </c>
      <c r="K33">
        <v>119.3</v>
      </c>
      <c r="L33">
        <v>18</v>
      </c>
      <c r="O33">
        <v>7500</v>
      </c>
      <c r="P33">
        <v>7500</v>
      </c>
      <c r="Q33">
        <v>1553164</v>
      </c>
    </row>
    <row r="34" spans="3:19" x14ac:dyDescent="0.25">
      <c r="C34">
        <v>3</v>
      </c>
      <c r="D34" t="s">
        <v>7992</v>
      </c>
      <c r="E34">
        <v>66.25</v>
      </c>
      <c r="I34">
        <v>9897.65</v>
      </c>
      <c r="J34">
        <v>99.25</v>
      </c>
      <c r="K34">
        <v>12</v>
      </c>
      <c r="O34">
        <v>10200</v>
      </c>
      <c r="P34">
        <v>10200</v>
      </c>
      <c r="Q34">
        <v>2541882</v>
      </c>
      <c r="S34">
        <v>4583.333333333333</v>
      </c>
    </row>
    <row r="35" spans="3:19" x14ac:dyDescent="0.25">
      <c r="C35">
        <v>3</v>
      </c>
      <c r="D35">
        <v>303</v>
      </c>
      <c r="E35">
        <v>27.75</v>
      </c>
      <c r="I35">
        <v>3991</v>
      </c>
      <c r="J35">
        <v>71.25</v>
      </c>
      <c r="K35">
        <v>12</v>
      </c>
      <c r="O35">
        <v>2000</v>
      </c>
      <c r="P35">
        <v>2000</v>
      </c>
      <c r="Q35">
        <v>1083039</v>
      </c>
      <c r="S35">
        <v>4583.333333333333</v>
      </c>
    </row>
    <row r="36" spans="3:19" x14ac:dyDescent="0.25">
      <c r="C36">
        <v>3</v>
      </c>
      <c r="D36">
        <v>304</v>
      </c>
      <c r="E36">
        <v>17.75</v>
      </c>
      <c r="I36">
        <v>2724.65</v>
      </c>
      <c r="J36">
        <v>7</v>
      </c>
      <c r="O36">
        <v>2200</v>
      </c>
      <c r="P36">
        <v>2200</v>
      </c>
      <c r="Q36">
        <v>810648</v>
      </c>
    </row>
    <row r="37" spans="3:19" x14ac:dyDescent="0.25">
      <c r="C37">
        <v>3</v>
      </c>
      <c r="D37">
        <v>305</v>
      </c>
      <c r="E37">
        <v>2</v>
      </c>
      <c r="I37">
        <v>320</v>
      </c>
      <c r="Q37">
        <v>107113</v>
      </c>
    </row>
    <row r="38" spans="3:19" x14ac:dyDescent="0.25">
      <c r="C38">
        <v>3</v>
      </c>
      <c r="D38">
        <v>424</v>
      </c>
      <c r="E38">
        <v>6.75</v>
      </c>
      <c r="I38">
        <v>1038</v>
      </c>
      <c r="J38">
        <v>10</v>
      </c>
      <c r="O38">
        <v>6000</v>
      </c>
      <c r="P38">
        <v>6000</v>
      </c>
      <c r="Q38">
        <v>239133</v>
      </c>
    </row>
    <row r="39" spans="3:19" x14ac:dyDescent="0.25">
      <c r="C39">
        <v>3</v>
      </c>
      <c r="D39">
        <v>642</v>
      </c>
      <c r="E39">
        <v>12</v>
      </c>
      <c r="I39">
        <v>1824</v>
      </c>
      <c r="J39">
        <v>11</v>
      </c>
      <c r="Q39">
        <v>301949</v>
      </c>
    </row>
    <row r="40" spans="3:19" x14ac:dyDescent="0.25">
      <c r="C40">
        <v>3</v>
      </c>
      <c r="D40" t="s">
        <v>7993</v>
      </c>
      <c r="E40">
        <v>4.6500000000000004</v>
      </c>
      <c r="I40">
        <v>755.59999999999991</v>
      </c>
      <c r="Q40">
        <v>121197</v>
      </c>
    </row>
    <row r="41" spans="3:19" x14ac:dyDescent="0.25">
      <c r="C41">
        <v>3</v>
      </c>
      <c r="D41">
        <v>30</v>
      </c>
      <c r="E41">
        <v>4.6500000000000004</v>
      </c>
      <c r="I41">
        <v>755.59999999999991</v>
      </c>
      <c r="Q41">
        <v>121197</v>
      </c>
    </row>
    <row r="42" spans="3:19" x14ac:dyDescent="0.25">
      <c r="C42" t="s">
        <v>7996</v>
      </c>
      <c r="E42">
        <v>92.404800000000009</v>
      </c>
      <c r="I42">
        <v>13907.35</v>
      </c>
      <c r="J42">
        <v>503.95</v>
      </c>
      <c r="K42">
        <v>278.3</v>
      </c>
      <c r="L42">
        <v>18</v>
      </c>
      <c r="O42">
        <v>18450</v>
      </c>
      <c r="P42">
        <v>18450</v>
      </c>
      <c r="Q42">
        <v>4592707</v>
      </c>
      <c r="S42">
        <v>9833.9442815249258</v>
      </c>
    </row>
    <row r="43" spans="3:19" x14ac:dyDescent="0.25">
      <c r="C43">
        <v>4</v>
      </c>
      <c r="D43" t="s">
        <v>272</v>
      </c>
      <c r="E43">
        <v>20.573399999999999</v>
      </c>
      <c r="I43">
        <v>3207</v>
      </c>
      <c r="J43">
        <v>377.2</v>
      </c>
      <c r="K43">
        <v>249.90000000000003</v>
      </c>
      <c r="L43">
        <v>18</v>
      </c>
      <c r="O43">
        <v>31302</v>
      </c>
      <c r="P43">
        <v>31302</v>
      </c>
      <c r="Q43">
        <v>1810685</v>
      </c>
      <c r="S43">
        <v>5250.6109481915928</v>
      </c>
    </row>
    <row r="44" spans="3:19" x14ac:dyDescent="0.25">
      <c r="C44">
        <v>4</v>
      </c>
      <c r="D44">
        <v>99</v>
      </c>
      <c r="E44">
        <v>5.2233999999999998</v>
      </c>
      <c r="I44">
        <v>902.8</v>
      </c>
      <c r="J44">
        <v>20</v>
      </c>
      <c r="K44">
        <v>155.80000000000001</v>
      </c>
      <c r="O44">
        <v>16192</v>
      </c>
      <c r="P44">
        <v>16192</v>
      </c>
      <c r="Q44">
        <v>335356</v>
      </c>
      <c r="S44">
        <v>5250.6109481915928</v>
      </c>
    </row>
    <row r="45" spans="3:19" x14ac:dyDescent="0.25">
      <c r="C45">
        <v>4</v>
      </c>
      <c r="D45">
        <v>100</v>
      </c>
      <c r="J45">
        <v>36</v>
      </c>
      <c r="Q45">
        <v>13386</v>
      </c>
    </row>
    <row r="46" spans="3:19" x14ac:dyDescent="0.25">
      <c r="C46">
        <v>4</v>
      </c>
      <c r="D46">
        <v>101</v>
      </c>
      <c r="E46">
        <v>15.35</v>
      </c>
      <c r="I46">
        <v>2304.2000000000003</v>
      </c>
      <c r="J46">
        <v>321.2</v>
      </c>
      <c r="K46">
        <v>94.100000000000009</v>
      </c>
      <c r="L46">
        <v>18</v>
      </c>
      <c r="O46">
        <v>15110</v>
      </c>
      <c r="P46">
        <v>15110</v>
      </c>
      <c r="Q46">
        <v>1461943</v>
      </c>
    </row>
    <row r="47" spans="3:19" x14ac:dyDescent="0.25">
      <c r="C47">
        <v>4</v>
      </c>
      <c r="D47" t="s">
        <v>7992</v>
      </c>
      <c r="E47">
        <v>66.25</v>
      </c>
      <c r="I47">
        <v>10228.530000000001</v>
      </c>
      <c r="J47">
        <v>148.75</v>
      </c>
      <c r="K47">
        <v>45.98</v>
      </c>
      <c r="O47">
        <v>30496</v>
      </c>
      <c r="P47">
        <v>30496</v>
      </c>
      <c r="Q47">
        <v>2601910</v>
      </c>
      <c r="R47">
        <v>7977</v>
      </c>
      <c r="S47">
        <v>4583.333333333333</v>
      </c>
    </row>
    <row r="48" spans="3:19" x14ac:dyDescent="0.25">
      <c r="C48">
        <v>4</v>
      </c>
      <c r="D48">
        <v>303</v>
      </c>
      <c r="E48">
        <v>27.75</v>
      </c>
      <c r="I48">
        <v>4059.84</v>
      </c>
      <c r="J48">
        <v>61.75</v>
      </c>
      <c r="O48">
        <v>20250</v>
      </c>
      <c r="P48">
        <v>20250</v>
      </c>
      <c r="Q48">
        <v>1086192</v>
      </c>
      <c r="R48">
        <v>7977</v>
      </c>
      <c r="S48">
        <v>4583.333333333333</v>
      </c>
    </row>
    <row r="49" spans="3:19" x14ac:dyDescent="0.25">
      <c r="C49">
        <v>4</v>
      </c>
      <c r="D49">
        <v>304</v>
      </c>
      <c r="E49">
        <v>17.75</v>
      </c>
      <c r="I49">
        <v>2924.69</v>
      </c>
      <c r="J49">
        <v>64</v>
      </c>
      <c r="K49">
        <v>39.729999999999997</v>
      </c>
      <c r="O49">
        <v>4222</v>
      </c>
      <c r="P49">
        <v>4222</v>
      </c>
      <c r="Q49">
        <v>862453</v>
      </c>
    </row>
    <row r="50" spans="3:19" x14ac:dyDescent="0.25">
      <c r="C50">
        <v>4</v>
      </c>
      <c r="D50">
        <v>305</v>
      </c>
      <c r="E50">
        <v>2</v>
      </c>
      <c r="I50">
        <v>352</v>
      </c>
      <c r="O50">
        <v>1450</v>
      </c>
      <c r="P50">
        <v>1450</v>
      </c>
      <c r="Q50">
        <v>108640</v>
      </c>
    </row>
    <row r="51" spans="3:19" x14ac:dyDescent="0.25">
      <c r="C51">
        <v>4</v>
      </c>
      <c r="D51">
        <v>424</v>
      </c>
      <c r="E51">
        <v>6.75</v>
      </c>
      <c r="I51">
        <v>1076</v>
      </c>
      <c r="J51">
        <v>10</v>
      </c>
      <c r="K51">
        <v>6.25</v>
      </c>
      <c r="O51">
        <v>4574</v>
      </c>
      <c r="P51">
        <v>4574</v>
      </c>
      <c r="Q51">
        <v>249012</v>
      </c>
    </row>
    <row r="52" spans="3:19" x14ac:dyDescent="0.25">
      <c r="C52">
        <v>4</v>
      </c>
      <c r="D52">
        <v>642</v>
      </c>
      <c r="E52">
        <v>12</v>
      </c>
      <c r="I52">
        <v>1816</v>
      </c>
      <c r="J52">
        <v>13</v>
      </c>
      <c r="Q52">
        <v>295613</v>
      </c>
    </row>
    <row r="53" spans="3:19" x14ac:dyDescent="0.25">
      <c r="C53">
        <v>4</v>
      </c>
      <c r="D53" t="s">
        <v>7993</v>
      </c>
      <c r="E53">
        <v>4.6500000000000004</v>
      </c>
      <c r="I53">
        <v>759.59999999999991</v>
      </c>
      <c r="Q53">
        <v>124221</v>
      </c>
    </row>
    <row r="54" spans="3:19" x14ac:dyDescent="0.25">
      <c r="C54">
        <v>4</v>
      </c>
      <c r="D54">
        <v>30</v>
      </c>
      <c r="E54">
        <v>4.6500000000000004</v>
      </c>
      <c r="I54">
        <v>759.59999999999991</v>
      </c>
      <c r="Q54">
        <v>124221</v>
      </c>
    </row>
    <row r="55" spans="3:19" x14ac:dyDescent="0.25">
      <c r="C55" t="s">
        <v>7997</v>
      </c>
      <c r="E55">
        <v>91.473399999999998</v>
      </c>
      <c r="I55">
        <v>14195.130000000001</v>
      </c>
      <c r="J55">
        <v>525.95000000000005</v>
      </c>
      <c r="K55">
        <v>295.88000000000005</v>
      </c>
      <c r="L55">
        <v>18</v>
      </c>
      <c r="O55">
        <v>61798</v>
      </c>
      <c r="P55">
        <v>61798</v>
      </c>
      <c r="Q55">
        <v>4536816</v>
      </c>
      <c r="R55">
        <v>7977</v>
      </c>
      <c r="S55">
        <v>9833.9442815249258</v>
      </c>
    </row>
    <row r="56" spans="3:19" x14ac:dyDescent="0.25">
      <c r="C56">
        <v>5</v>
      </c>
      <c r="D56" t="s">
        <v>272</v>
      </c>
      <c r="E56">
        <v>20.501200000000001</v>
      </c>
      <c r="I56">
        <v>3412.6</v>
      </c>
      <c r="J56">
        <v>376.9</v>
      </c>
      <c r="K56">
        <v>269.70000000000005</v>
      </c>
      <c r="L56">
        <v>18</v>
      </c>
      <c r="O56">
        <v>20552</v>
      </c>
      <c r="P56">
        <v>20552</v>
      </c>
      <c r="Q56">
        <v>1797872</v>
      </c>
      <c r="S56">
        <v>5250.6109481915928</v>
      </c>
    </row>
    <row r="57" spans="3:19" x14ac:dyDescent="0.25">
      <c r="C57">
        <v>5</v>
      </c>
      <c r="D57">
        <v>99</v>
      </c>
      <c r="E57">
        <v>5.1512000000000002</v>
      </c>
      <c r="I57">
        <v>875.6</v>
      </c>
      <c r="J57">
        <v>42.400000000000006</v>
      </c>
      <c r="K57">
        <v>143.00000000000003</v>
      </c>
      <c r="O57">
        <v>15414</v>
      </c>
      <c r="P57">
        <v>15414</v>
      </c>
      <c r="Q57">
        <v>345455</v>
      </c>
      <c r="S57">
        <v>5250.6109481915928</v>
      </c>
    </row>
    <row r="58" spans="3:19" x14ac:dyDescent="0.25">
      <c r="C58">
        <v>5</v>
      </c>
      <c r="D58">
        <v>100</v>
      </c>
      <c r="J58">
        <v>24.5</v>
      </c>
      <c r="Q58">
        <v>10151</v>
      </c>
    </row>
    <row r="59" spans="3:19" x14ac:dyDescent="0.25">
      <c r="C59">
        <v>5</v>
      </c>
      <c r="D59">
        <v>101</v>
      </c>
      <c r="E59">
        <v>15.35</v>
      </c>
      <c r="I59">
        <v>2537</v>
      </c>
      <c r="J59">
        <v>310</v>
      </c>
      <c r="K59">
        <v>126.69999999999999</v>
      </c>
      <c r="L59">
        <v>18</v>
      </c>
      <c r="O59">
        <v>5138</v>
      </c>
      <c r="P59">
        <v>5138</v>
      </c>
      <c r="Q59">
        <v>1442266</v>
      </c>
    </row>
    <row r="60" spans="3:19" x14ac:dyDescent="0.25">
      <c r="C60">
        <v>5</v>
      </c>
      <c r="D60" t="s">
        <v>7992</v>
      </c>
      <c r="E60">
        <v>66.25</v>
      </c>
      <c r="I60">
        <v>10232.74</v>
      </c>
      <c r="J60">
        <v>55</v>
      </c>
      <c r="O60">
        <v>33924</v>
      </c>
      <c r="P60">
        <v>33924</v>
      </c>
      <c r="Q60">
        <v>2578796</v>
      </c>
      <c r="R60">
        <v>500</v>
      </c>
      <c r="S60">
        <v>4583.333333333333</v>
      </c>
    </row>
    <row r="61" spans="3:19" x14ac:dyDescent="0.25">
      <c r="C61">
        <v>5</v>
      </c>
      <c r="D61">
        <v>303</v>
      </c>
      <c r="E61">
        <v>27.75</v>
      </c>
      <c r="I61">
        <v>4135.25</v>
      </c>
      <c r="J61">
        <v>30</v>
      </c>
      <c r="O61">
        <v>16300</v>
      </c>
      <c r="P61">
        <v>16300</v>
      </c>
      <c r="Q61">
        <v>1076454</v>
      </c>
      <c r="R61">
        <v>500</v>
      </c>
      <c r="S61">
        <v>4583.333333333333</v>
      </c>
    </row>
    <row r="62" spans="3:19" x14ac:dyDescent="0.25">
      <c r="C62">
        <v>5</v>
      </c>
      <c r="D62">
        <v>304</v>
      </c>
      <c r="E62">
        <v>17.75</v>
      </c>
      <c r="I62">
        <v>2901.49</v>
      </c>
      <c r="O62">
        <v>3900</v>
      </c>
      <c r="P62">
        <v>3900</v>
      </c>
      <c r="Q62">
        <v>841445</v>
      </c>
    </row>
    <row r="63" spans="3:19" x14ac:dyDescent="0.25">
      <c r="C63">
        <v>5</v>
      </c>
      <c r="D63">
        <v>305</v>
      </c>
      <c r="E63">
        <v>2</v>
      </c>
      <c r="I63">
        <v>296</v>
      </c>
      <c r="O63">
        <v>1100</v>
      </c>
      <c r="P63">
        <v>1100</v>
      </c>
      <c r="Q63">
        <v>112813</v>
      </c>
    </row>
    <row r="64" spans="3:19" x14ac:dyDescent="0.25">
      <c r="C64">
        <v>5</v>
      </c>
      <c r="D64">
        <v>424</v>
      </c>
      <c r="E64">
        <v>6.75</v>
      </c>
      <c r="I64">
        <v>1150</v>
      </c>
      <c r="J64">
        <v>15</v>
      </c>
      <c r="O64">
        <v>9624</v>
      </c>
      <c r="P64">
        <v>9624</v>
      </c>
      <c r="Q64">
        <v>255803</v>
      </c>
    </row>
    <row r="65" spans="3:19" x14ac:dyDescent="0.25">
      <c r="C65">
        <v>5</v>
      </c>
      <c r="D65">
        <v>642</v>
      </c>
      <c r="E65">
        <v>12</v>
      </c>
      <c r="I65">
        <v>1750</v>
      </c>
      <c r="J65">
        <v>10</v>
      </c>
      <c r="O65">
        <v>3000</v>
      </c>
      <c r="P65">
        <v>3000</v>
      </c>
      <c r="Q65">
        <v>292281</v>
      </c>
    </row>
    <row r="66" spans="3:19" x14ac:dyDescent="0.25">
      <c r="C66">
        <v>5</v>
      </c>
      <c r="D66" t="s">
        <v>7993</v>
      </c>
      <c r="E66">
        <v>5.45</v>
      </c>
      <c r="I66">
        <v>850.7</v>
      </c>
      <c r="Q66">
        <v>139274</v>
      </c>
    </row>
    <row r="67" spans="3:19" x14ac:dyDescent="0.25">
      <c r="C67">
        <v>5</v>
      </c>
      <c r="D67">
        <v>30</v>
      </c>
      <c r="E67">
        <v>5.45</v>
      </c>
      <c r="I67">
        <v>850.7</v>
      </c>
      <c r="Q67">
        <v>139274</v>
      </c>
    </row>
    <row r="68" spans="3:19" x14ac:dyDescent="0.25">
      <c r="C68" t="s">
        <v>7998</v>
      </c>
      <c r="E68">
        <v>92.2012</v>
      </c>
      <c r="I68">
        <v>14496.04</v>
      </c>
      <c r="J68">
        <v>431.9</v>
      </c>
      <c r="K68">
        <v>269.70000000000005</v>
      </c>
      <c r="L68">
        <v>18</v>
      </c>
      <c r="O68">
        <v>54476</v>
      </c>
      <c r="P68">
        <v>54476</v>
      </c>
      <c r="Q68">
        <v>4515942</v>
      </c>
      <c r="R68">
        <v>500</v>
      </c>
      <c r="S68">
        <v>9833.9442815249258</v>
      </c>
    </row>
    <row r="69" spans="3:19" x14ac:dyDescent="0.25">
      <c r="C69">
        <v>6</v>
      </c>
      <c r="D69" t="s">
        <v>272</v>
      </c>
      <c r="E69">
        <v>20.5486</v>
      </c>
      <c r="I69">
        <v>3052.2</v>
      </c>
      <c r="J69">
        <v>439.6</v>
      </c>
      <c r="K69">
        <v>230.9</v>
      </c>
      <c r="L69">
        <v>18</v>
      </c>
      <c r="O69">
        <v>750</v>
      </c>
      <c r="P69">
        <v>750</v>
      </c>
      <c r="Q69">
        <v>1861470</v>
      </c>
      <c r="S69">
        <v>5250.6109481915928</v>
      </c>
    </row>
    <row r="70" spans="3:19" x14ac:dyDescent="0.25">
      <c r="C70">
        <v>6</v>
      </c>
      <c r="D70">
        <v>99</v>
      </c>
      <c r="E70">
        <v>5.1985999999999999</v>
      </c>
      <c r="I70">
        <v>711.2</v>
      </c>
      <c r="J70">
        <v>60.1</v>
      </c>
      <c r="K70">
        <v>108.4</v>
      </c>
      <c r="O70">
        <v>750</v>
      </c>
      <c r="P70">
        <v>750</v>
      </c>
      <c r="Q70">
        <v>322350</v>
      </c>
      <c r="S70">
        <v>5250.6109481915928</v>
      </c>
    </row>
    <row r="71" spans="3:19" x14ac:dyDescent="0.25">
      <c r="C71">
        <v>6</v>
      </c>
      <c r="D71">
        <v>100</v>
      </c>
      <c r="J71">
        <v>24</v>
      </c>
      <c r="Q71">
        <v>9785</v>
      </c>
    </row>
    <row r="72" spans="3:19" x14ac:dyDescent="0.25">
      <c r="C72">
        <v>6</v>
      </c>
      <c r="D72">
        <v>101</v>
      </c>
      <c r="E72">
        <v>15.35</v>
      </c>
      <c r="I72">
        <v>2341</v>
      </c>
      <c r="J72">
        <v>355.5</v>
      </c>
      <c r="K72">
        <v>122.5</v>
      </c>
      <c r="L72">
        <v>18</v>
      </c>
      <c r="Q72">
        <v>1529335</v>
      </c>
    </row>
    <row r="73" spans="3:19" x14ac:dyDescent="0.25">
      <c r="C73">
        <v>6</v>
      </c>
      <c r="D73" t="s">
        <v>7992</v>
      </c>
      <c r="E73">
        <v>66.25</v>
      </c>
      <c r="I73">
        <v>8970.52</v>
      </c>
      <c r="J73">
        <v>182</v>
      </c>
      <c r="O73">
        <v>21450</v>
      </c>
      <c r="P73">
        <v>21450</v>
      </c>
      <c r="Q73">
        <v>2580358</v>
      </c>
      <c r="R73">
        <v>2000</v>
      </c>
      <c r="S73">
        <v>4583.333333333333</v>
      </c>
    </row>
    <row r="74" spans="3:19" x14ac:dyDescent="0.25">
      <c r="C74">
        <v>6</v>
      </c>
      <c r="D74">
        <v>303</v>
      </c>
      <c r="E74">
        <v>27.75</v>
      </c>
      <c r="I74">
        <v>3732.25</v>
      </c>
      <c r="J74">
        <v>65.5</v>
      </c>
      <c r="O74">
        <v>7550</v>
      </c>
      <c r="P74">
        <v>7550</v>
      </c>
      <c r="Q74">
        <v>1103837</v>
      </c>
      <c r="R74">
        <v>2000</v>
      </c>
      <c r="S74">
        <v>4583.333333333333</v>
      </c>
    </row>
    <row r="75" spans="3:19" x14ac:dyDescent="0.25">
      <c r="C75">
        <v>6</v>
      </c>
      <c r="D75">
        <v>304</v>
      </c>
      <c r="E75">
        <v>17.75</v>
      </c>
      <c r="I75">
        <v>2386.27</v>
      </c>
      <c r="J75">
        <v>31.25</v>
      </c>
      <c r="O75">
        <v>1800</v>
      </c>
      <c r="P75">
        <v>1800</v>
      </c>
      <c r="Q75">
        <v>828575</v>
      </c>
    </row>
    <row r="76" spans="3:19" x14ac:dyDescent="0.25">
      <c r="C76">
        <v>6</v>
      </c>
      <c r="D76">
        <v>305</v>
      </c>
      <c r="E76">
        <v>2</v>
      </c>
      <c r="I76">
        <v>296</v>
      </c>
      <c r="J76">
        <v>9.5</v>
      </c>
      <c r="O76">
        <v>872</v>
      </c>
      <c r="P76">
        <v>872</v>
      </c>
      <c r="Q76">
        <v>111212</v>
      </c>
    </row>
    <row r="77" spans="3:19" x14ac:dyDescent="0.25">
      <c r="C77">
        <v>6</v>
      </c>
      <c r="D77">
        <v>424</v>
      </c>
      <c r="E77">
        <v>6.75</v>
      </c>
      <c r="I77">
        <v>902</v>
      </c>
      <c r="J77">
        <v>40</v>
      </c>
      <c r="O77">
        <v>2800</v>
      </c>
      <c r="P77">
        <v>2800</v>
      </c>
      <c r="Q77">
        <v>243454</v>
      </c>
    </row>
    <row r="78" spans="3:19" x14ac:dyDescent="0.25">
      <c r="C78">
        <v>6</v>
      </c>
      <c r="D78">
        <v>642</v>
      </c>
      <c r="E78">
        <v>12</v>
      </c>
      <c r="I78">
        <v>1654</v>
      </c>
      <c r="J78">
        <v>35.75</v>
      </c>
      <c r="O78">
        <v>8428</v>
      </c>
      <c r="P78">
        <v>8428</v>
      </c>
      <c r="Q78">
        <v>293280</v>
      </c>
    </row>
    <row r="79" spans="3:19" x14ac:dyDescent="0.25">
      <c r="C79">
        <v>6</v>
      </c>
      <c r="D79" t="s">
        <v>7993</v>
      </c>
      <c r="E79">
        <v>5.45</v>
      </c>
      <c r="I79">
        <v>788.7</v>
      </c>
      <c r="Q79">
        <v>148854</v>
      </c>
    </row>
    <row r="80" spans="3:19" x14ac:dyDescent="0.25">
      <c r="C80">
        <v>6</v>
      </c>
      <c r="D80">
        <v>30</v>
      </c>
      <c r="E80">
        <v>5.45</v>
      </c>
      <c r="I80">
        <v>788.7</v>
      </c>
      <c r="Q80">
        <v>148854</v>
      </c>
    </row>
    <row r="81" spans="3:19" x14ac:dyDescent="0.25">
      <c r="C81" t="s">
        <v>7999</v>
      </c>
      <c r="E81">
        <v>92.248599999999996</v>
      </c>
      <c r="I81">
        <v>12811.42</v>
      </c>
      <c r="J81">
        <v>621.6</v>
      </c>
      <c r="K81">
        <v>230.9</v>
      </c>
      <c r="L81">
        <v>18</v>
      </c>
      <c r="O81">
        <v>22200</v>
      </c>
      <c r="P81">
        <v>22200</v>
      </c>
      <c r="Q81">
        <v>4590682</v>
      </c>
      <c r="R81">
        <v>2000</v>
      </c>
      <c r="S81">
        <v>9833.9442815249258</v>
      </c>
    </row>
    <row r="82" spans="3:19" x14ac:dyDescent="0.25">
      <c r="C82">
        <v>7</v>
      </c>
      <c r="D82" t="s">
        <v>272</v>
      </c>
      <c r="E82">
        <v>21.264199999999999</v>
      </c>
      <c r="I82">
        <v>3002.4</v>
      </c>
      <c r="J82">
        <v>316.5</v>
      </c>
      <c r="K82">
        <v>89.2</v>
      </c>
      <c r="L82">
        <v>18</v>
      </c>
      <c r="O82">
        <v>1455876</v>
      </c>
      <c r="P82">
        <v>1455876</v>
      </c>
      <c r="Q82">
        <v>3450205</v>
      </c>
      <c r="R82">
        <v>10800</v>
      </c>
      <c r="S82">
        <v>5250.6109481915928</v>
      </c>
    </row>
    <row r="83" spans="3:19" x14ac:dyDescent="0.25">
      <c r="C83">
        <v>7</v>
      </c>
      <c r="D83">
        <v>99</v>
      </c>
      <c r="E83">
        <v>4.9141999999999992</v>
      </c>
      <c r="I83">
        <v>813.6</v>
      </c>
      <c r="K83">
        <v>2</v>
      </c>
      <c r="O83">
        <v>116090</v>
      </c>
      <c r="P83">
        <v>116090</v>
      </c>
      <c r="Q83">
        <v>401207</v>
      </c>
      <c r="R83">
        <v>10800</v>
      </c>
      <c r="S83">
        <v>5250.6109481915928</v>
      </c>
    </row>
    <row r="84" spans="3:19" x14ac:dyDescent="0.25">
      <c r="C84">
        <v>7</v>
      </c>
      <c r="D84">
        <v>100</v>
      </c>
      <c r="E84">
        <v>1</v>
      </c>
      <c r="I84">
        <v>144</v>
      </c>
      <c r="J84">
        <v>2</v>
      </c>
      <c r="Q84">
        <v>44497</v>
      </c>
    </row>
    <row r="85" spans="3:19" x14ac:dyDescent="0.25">
      <c r="C85">
        <v>7</v>
      </c>
      <c r="D85">
        <v>101</v>
      </c>
      <c r="E85">
        <v>15.35</v>
      </c>
      <c r="I85">
        <v>2044.8</v>
      </c>
      <c r="J85">
        <v>314.5</v>
      </c>
      <c r="K85">
        <v>87.2</v>
      </c>
      <c r="L85">
        <v>18</v>
      </c>
      <c r="O85">
        <v>1339786</v>
      </c>
      <c r="P85">
        <v>1339786</v>
      </c>
      <c r="Q85">
        <v>3004501</v>
      </c>
    </row>
    <row r="86" spans="3:19" x14ac:dyDescent="0.25">
      <c r="C86">
        <v>7</v>
      </c>
      <c r="D86" t="s">
        <v>7992</v>
      </c>
      <c r="E86">
        <v>66.25</v>
      </c>
      <c r="I86">
        <v>7971.4</v>
      </c>
      <c r="J86">
        <v>147</v>
      </c>
      <c r="O86">
        <v>741489</v>
      </c>
      <c r="P86">
        <v>741489</v>
      </c>
      <c r="Q86">
        <v>3420002</v>
      </c>
      <c r="S86">
        <v>4583.333333333333</v>
      </c>
    </row>
    <row r="87" spans="3:19" x14ac:dyDescent="0.25">
      <c r="C87">
        <v>7</v>
      </c>
      <c r="D87">
        <v>303</v>
      </c>
      <c r="E87">
        <v>27.75</v>
      </c>
      <c r="I87">
        <v>3329</v>
      </c>
      <c r="J87">
        <v>102.5</v>
      </c>
      <c r="O87">
        <v>275955</v>
      </c>
      <c r="P87">
        <v>275955</v>
      </c>
      <c r="Q87">
        <v>1486976</v>
      </c>
      <c r="S87">
        <v>4583.333333333333</v>
      </c>
    </row>
    <row r="88" spans="3:19" x14ac:dyDescent="0.25">
      <c r="C88">
        <v>7</v>
      </c>
      <c r="D88">
        <v>304</v>
      </c>
      <c r="E88">
        <v>17.75</v>
      </c>
      <c r="I88">
        <v>2241.9</v>
      </c>
      <c r="O88">
        <v>241183</v>
      </c>
      <c r="P88">
        <v>241183</v>
      </c>
      <c r="Q88">
        <v>1062886</v>
      </c>
    </row>
    <row r="89" spans="3:19" x14ac:dyDescent="0.25">
      <c r="C89">
        <v>7</v>
      </c>
      <c r="D89">
        <v>305</v>
      </c>
      <c r="E89">
        <v>2</v>
      </c>
      <c r="I89">
        <v>232</v>
      </c>
      <c r="O89">
        <v>55457</v>
      </c>
      <c r="P89">
        <v>55457</v>
      </c>
      <c r="Q89">
        <v>166296</v>
      </c>
    </row>
    <row r="90" spans="3:19" x14ac:dyDescent="0.25">
      <c r="C90">
        <v>7</v>
      </c>
      <c r="D90">
        <v>424</v>
      </c>
      <c r="E90">
        <v>6.75</v>
      </c>
      <c r="I90">
        <v>818</v>
      </c>
      <c r="J90">
        <v>40</v>
      </c>
      <c r="O90">
        <v>71818</v>
      </c>
      <c r="P90">
        <v>71818</v>
      </c>
      <c r="Q90">
        <v>316706</v>
      </c>
    </row>
    <row r="91" spans="3:19" x14ac:dyDescent="0.25">
      <c r="C91">
        <v>7</v>
      </c>
      <c r="D91">
        <v>642</v>
      </c>
      <c r="E91">
        <v>12</v>
      </c>
      <c r="I91">
        <v>1350.5</v>
      </c>
      <c r="J91">
        <v>4.5</v>
      </c>
      <c r="O91">
        <v>97076</v>
      </c>
      <c r="P91">
        <v>97076</v>
      </c>
      <c r="Q91">
        <v>387138</v>
      </c>
    </row>
    <row r="92" spans="3:19" x14ac:dyDescent="0.25">
      <c r="C92">
        <v>7</v>
      </c>
      <c r="D92" t="s">
        <v>7993</v>
      </c>
      <c r="E92">
        <v>5.45</v>
      </c>
      <c r="I92">
        <v>803.09999999999991</v>
      </c>
      <c r="O92">
        <v>38040</v>
      </c>
      <c r="P92">
        <v>38040</v>
      </c>
      <c r="Q92">
        <v>189351</v>
      </c>
    </row>
    <row r="93" spans="3:19" x14ac:dyDescent="0.25">
      <c r="C93">
        <v>7</v>
      </c>
      <c r="D93">
        <v>30</v>
      </c>
      <c r="E93">
        <v>5.45</v>
      </c>
      <c r="I93">
        <v>803.09999999999991</v>
      </c>
      <c r="O93">
        <v>38040</v>
      </c>
      <c r="P93">
        <v>38040</v>
      </c>
      <c r="Q93">
        <v>189351</v>
      </c>
    </row>
    <row r="94" spans="3:19" x14ac:dyDescent="0.25">
      <c r="C94" t="s">
        <v>8000</v>
      </c>
      <c r="E94">
        <v>92.964200000000005</v>
      </c>
      <c r="I94">
        <v>11776.9</v>
      </c>
      <c r="J94">
        <v>463.5</v>
      </c>
      <c r="K94">
        <v>89.2</v>
      </c>
      <c r="L94">
        <v>18</v>
      </c>
      <c r="O94">
        <v>2235405</v>
      </c>
      <c r="P94">
        <v>2235405</v>
      </c>
      <c r="Q94">
        <v>7059558</v>
      </c>
      <c r="R94">
        <v>10800</v>
      </c>
      <c r="S94">
        <v>9833.9442815249258</v>
      </c>
    </row>
    <row r="95" spans="3:19" x14ac:dyDescent="0.25">
      <c r="C95">
        <v>8</v>
      </c>
      <c r="D95" t="s">
        <v>272</v>
      </c>
      <c r="E95">
        <v>20.713000000000001</v>
      </c>
      <c r="I95">
        <v>2675.6</v>
      </c>
      <c r="J95">
        <v>348.9</v>
      </c>
      <c r="K95">
        <v>80.8</v>
      </c>
      <c r="L95">
        <v>18</v>
      </c>
      <c r="O95">
        <v>750</v>
      </c>
      <c r="P95">
        <v>750</v>
      </c>
      <c r="Q95">
        <v>1850952</v>
      </c>
      <c r="S95">
        <v>5250.6109481915928</v>
      </c>
    </row>
    <row r="96" spans="3:19" x14ac:dyDescent="0.25">
      <c r="C96">
        <v>8</v>
      </c>
      <c r="D96">
        <v>99</v>
      </c>
      <c r="E96">
        <v>4.3629999999999995</v>
      </c>
      <c r="I96">
        <v>670.4</v>
      </c>
      <c r="O96">
        <v>750</v>
      </c>
      <c r="P96">
        <v>750</v>
      </c>
      <c r="Q96">
        <v>261475</v>
      </c>
      <c r="S96">
        <v>5250.6109481915928</v>
      </c>
    </row>
    <row r="97" spans="3:19" x14ac:dyDescent="0.25">
      <c r="C97">
        <v>8</v>
      </c>
      <c r="D97">
        <v>100</v>
      </c>
      <c r="E97">
        <v>1</v>
      </c>
      <c r="I97">
        <v>136</v>
      </c>
      <c r="Q97">
        <v>43314</v>
      </c>
    </row>
    <row r="98" spans="3:19" x14ac:dyDescent="0.25">
      <c r="C98">
        <v>8</v>
      </c>
      <c r="D98">
        <v>101</v>
      </c>
      <c r="E98">
        <v>15.35</v>
      </c>
      <c r="I98">
        <v>1869.2</v>
      </c>
      <c r="J98">
        <v>348.9</v>
      </c>
      <c r="K98">
        <v>80.8</v>
      </c>
      <c r="L98">
        <v>18</v>
      </c>
      <c r="Q98">
        <v>1546163</v>
      </c>
    </row>
    <row r="99" spans="3:19" x14ac:dyDescent="0.25">
      <c r="C99">
        <v>8</v>
      </c>
      <c r="D99" t="s">
        <v>7992</v>
      </c>
      <c r="E99">
        <v>66.25</v>
      </c>
      <c r="I99">
        <v>8089.27</v>
      </c>
      <c r="J99">
        <v>176.5</v>
      </c>
      <c r="O99">
        <v>29348</v>
      </c>
      <c r="P99">
        <v>29348</v>
      </c>
      <c r="Q99">
        <v>2629719</v>
      </c>
      <c r="S99">
        <v>4583.333333333333</v>
      </c>
    </row>
    <row r="100" spans="3:19" x14ac:dyDescent="0.25">
      <c r="C100">
        <v>8</v>
      </c>
      <c r="D100">
        <v>303</v>
      </c>
      <c r="E100">
        <v>27.75</v>
      </c>
      <c r="I100">
        <v>3333.5</v>
      </c>
      <c r="J100">
        <v>111.5</v>
      </c>
      <c r="O100">
        <v>1548</v>
      </c>
      <c r="P100">
        <v>1548</v>
      </c>
      <c r="Q100">
        <v>1126777</v>
      </c>
      <c r="S100">
        <v>4583.333333333333</v>
      </c>
    </row>
    <row r="101" spans="3:19" x14ac:dyDescent="0.25">
      <c r="C101">
        <v>8</v>
      </c>
      <c r="D101">
        <v>304</v>
      </c>
      <c r="E101">
        <v>18.75</v>
      </c>
      <c r="I101">
        <v>2335.77</v>
      </c>
      <c r="J101">
        <v>15</v>
      </c>
      <c r="O101">
        <v>25800</v>
      </c>
      <c r="P101">
        <v>25800</v>
      </c>
      <c r="Q101">
        <v>842349</v>
      </c>
    </row>
    <row r="102" spans="3:19" x14ac:dyDescent="0.25">
      <c r="C102">
        <v>8</v>
      </c>
      <c r="D102">
        <v>305</v>
      </c>
      <c r="E102">
        <v>2</v>
      </c>
      <c r="I102">
        <v>288</v>
      </c>
      <c r="Q102">
        <v>108898</v>
      </c>
    </row>
    <row r="103" spans="3:19" x14ac:dyDescent="0.25">
      <c r="C103">
        <v>8</v>
      </c>
      <c r="D103">
        <v>424</v>
      </c>
      <c r="E103">
        <v>6.75</v>
      </c>
      <c r="I103">
        <v>860.5</v>
      </c>
      <c r="J103">
        <v>50</v>
      </c>
      <c r="O103">
        <v>2000</v>
      </c>
      <c r="P103">
        <v>2000</v>
      </c>
      <c r="Q103">
        <v>252516</v>
      </c>
    </row>
    <row r="104" spans="3:19" x14ac:dyDescent="0.25">
      <c r="C104">
        <v>8</v>
      </c>
      <c r="D104">
        <v>642</v>
      </c>
      <c r="E104">
        <v>11</v>
      </c>
      <c r="I104">
        <v>1271.5</v>
      </c>
      <c r="Q104">
        <v>299179</v>
      </c>
    </row>
    <row r="105" spans="3:19" x14ac:dyDescent="0.25">
      <c r="C105">
        <v>8</v>
      </c>
      <c r="D105" t="s">
        <v>7993</v>
      </c>
      <c r="E105">
        <v>4.6500000000000004</v>
      </c>
      <c r="I105">
        <v>642</v>
      </c>
      <c r="Q105">
        <v>133503</v>
      </c>
    </row>
    <row r="106" spans="3:19" x14ac:dyDescent="0.25">
      <c r="C106">
        <v>8</v>
      </c>
      <c r="D106">
        <v>30</v>
      </c>
      <c r="E106">
        <v>4.6500000000000004</v>
      </c>
      <c r="I106">
        <v>642</v>
      </c>
      <c r="Q106">
        <v>133503</v>
      </c>
    </row>
    <row r="107" spans="3:19" x14ac:dyDescent="0.25">
      <c r="C107" t="s">
        <v>8001</v>
      </c>
      <c r="E107">
        <v>91.613</v>
      </c>
      <c r="I107">
        <v>11406.87</v>
      </c>
      <c r="J107">
        <v>525.4</v>
      </c>
      <c r="K107">
        <v>80.8</v>
      </c>
      <c r="L107">
        <v>18</v>
      </c>
      <c r="O107">
        <v>30098</v>
      </c>
      <c r="P107">
        <v>30098</v>
      </c>
      <c r="Q107">
        <v>4614174</v>
      </c>
      <c r="S107">
        <v>9833.9442815249258</v>
      </c>
    </row>
    <row r="108" spans="3:19" x14ac:dyDescent="0.25">
      <c r="C108">
        <v>9</v>
      </c>
      <c r="D108" t="s">
        <v>272</v>
      </c>
      <c r="E108">
        <v>20.883600000000001</v>
      </c>
      <c r="I108">
        <v>3317.6</v>
      </c>
      <c r="J108">
        <v>400.1</v>
      </c>
      <c r="K108">
        <v>192.7</v>
      </c>
      <c r="L108">
        <v>18</v>
      </c>
      <c r="O108">
        <v>18250</v>
      </c>
      <c r="P108">
        <v>18250</v>
      </c>
      <c r="Q108">
        <v>1902596</v>
      </c>
      <c r="S108">
        <v>5250.6109481915928</v>
      </c>
    </row>
    <row r="109" spans="3:19" x14ac:dyDescent="0.25">
      <c r="C109">
        <v>9</v>
      </c>
      <c r="D109">
        <v>99</v>
      </c>
      <c r="E109">
        <v>4.5335999999999999</v>
      </c>
      <c r="I109">
        <v>777.6</v>
      </c>
      <c r="J109">
        <v>33.5</v>
      </c>
      <c r="K109">
        <v>107</v>
      </c>
      <c r="O109">
        <v>750</v>
      </c>
      <c r="P109">
        <v>750</v>
      </c>
      <c r="Q109">
        <v>306834</v>
      </c>
      <c r="S109">
        <v>5250.6109481915928</v>
      </c>
    </row>
    <row r="110" spans="3:19" x14ac:dyDescent="0.25">
      <c r="C110">
        <v>9</v>
      </c>
      <c r="D110">
        <v>100</v>
      </c>
      <c r="E110">
        <v>1.5</v>
      </c>
      <c r="I110">
        <v>204</v>
      </c>
      <c r="J110">
        <v>31.5</v>
      </c>
      <c r="Q110">
        <v>102174</v>
      </c>
    </row>
    <row r="111" spans="3:19" x14ac:dyDescent="0.25">
      <c r="C111">
        <v>9</v>
      </c>
      <c r="D111">
        <v>101</v>
      </c>
      <c r="E111">
        <v>14.85</v>
      </c>
      <c r="I111">
        <v>2336</v>
      </c>
      <c r="J111">
        <v>335.1</v>
      </c>
      <c r="K111">
        <v>85.7</v>
      </c>
      <c r="L111">
        <v>18</v>
      </c>
      <c r="O111">
        <v>17500</v>
      </c>
      <c r="P111">
        <v>17500</v>
      </c>
      <c r="Q111">
        <v>1493588</v>
      </c>
    </row>
    <row r="112" spans="3:19" x14ac:dyDescent="0.25">
      <c r="C112">
        <v>9</v>
      </c>
      <c r="D112" t="s">
        <v>7992</v>
      </c>
      <c r="E112">
        <v>68.25</v>
      </c>
      <c r="I112">
        <v>9990.15</v>
      </c>
      <c r="J112">
        <v>105</v>
      </c>
      <c r="O112">
        <v>13250</v>
      </c>
      <c r="P112">
        <v>13250</v>
      </c>
      <c r="Q112">
        <v>2660801</v>
      </c>
      <c r="R112">
        <v>10810</v>
      </c>
      <c r="S112">
        <v>4583.333333333333</v>
      </c>
    </row>
    <row r="113" spans="3:19" x14ac:dyDescent="0.25">
      <c r="C113">
        <v>9</v>
      </c>
      <c r="D113">
        <v>303</v>
      </c>
      <c r="E113">
        <v>25.75</v>
      </c>
      <c r="I113">
        <v>3883.5</v>
      </c>
      <c r="J113">
        <v>51.5</v>
      </c>
      <c r="O113">
        <v>750</v>
      </c>
      <c r="P113">
        <v>750</v>
      </c>
      <c r="Q113">
        <v>1103336</v>
      </c>
      <c r="R113">
        <v>10810</v>
      </c>
      <c r="S113">
        <v>4583.333333333333</v>
      </c>
    </row>
    <row r="114" spans="3:19" x14ac:dyDescent="0.25">
      <c r="C114">
        <v>9</v>
      </c>
      <c r="D114">
        <v>304</v>
      </c>
      <c r="E114">
        <v>20.75</v>
      </c>
      <c r="I114">
        <v>2996.65</v>
      </c>
      <c r="J114">
        <v>33.5</v>
      </c>
      <c r="Q114">
        <v>902525</v>
      </c>
    </row>
    <row r="115" spans="3:19" x14ac:dyDescent="0.25">
      <c r="C115">
        <v>9</v>
      </c>
      <c r="D115">
        <v>305</v>
      </c>
      <c r="E115">
        <v>2</v>
      </c>
      <c r="I115">
        <v>316</v>
      </c>
      <c r="Q115">
        <v>108299</v>
      </c>
    </row>
    <row r="116" spans="3:19" x14ac:dyDescent="0.25">
      <c r="C116">
        <v>9</v>
      </c>
      <c r="D116">
        <v>424</v>
      </c>
      <c r="E116">
        <v>7.75</v>
      </c>
      <c r="I116">
        <v>994</v>
      </c>
      <c r="J116">
        <v>20</v>
      </c>
      <c r="Q116">
        <v>258710</v>
      </c>
    </row>
    <row r="117" spans="3:19" x14ac:dyDescent="0.25">
      <c r="C117">
        <v>9</v>
      </c>
      <c r="D117">
        <v>642</v>
      </c>
      <c r="E117">
        <v>12</v>
      </c>
      <c r="I117">
        <v>1800</v>
      </c>
      <c r="O117">
        <v>12500</v>
      </c>
      <c r="P117">
        <v>12500</v>
      </c>
      <c r="Q117">
        <v>287931</v>
      </c>
    </row>
    <row r="118" spans="3:19" x14ac:dyDescent="0.25">
      <c r="C118">
        <v>9</v>
      </c>
      <c r="D118" t="s">
        <v>7993</v>
      </c>
      <c r="E118">
        <v>4.6500000000000004</v>
      </c>
      <c r="I118">
        <v>721.6</v>
      </c>
      <c r="Q118">
        <v>123357</v>
      </c>
    </row>
    <row r="119" spans="3:19" x14ac:dyDescent="0.25">
      <c r="C119">
        <v>9</v>
      </c>
      <c r="D119">
        <v>30</v>
      </c>
      <c r="E119">
        <v>4.6500000000000004</v>
      </c>
      <c r="I119">
        <v>721.6</v>
      </c>
      <c r="Q119">
        <v>123357</v>
      </c>
    </row>
    <row r="120" spans="3:19" x14ac:dyDescent="0.25">
      <c r="C120" t="s">
        <v>8002</v>
      </c>
      <c r="E120">
        <v>93.783600000000007</v>
      </c>
      <c r="I120">
        <v>14029.35</v>
      </c>
      <c r="J120">
        <v>505.1</v>
      </c>
      <c r="K120">
        <v>192.7</v>
      </c>
      <c r="L120">
        <v>18</v>
      </c>
      <c r="O120">
        <v>31500</v>
      </c>
      <c r="P120">
        <v>31500</v>
      </c>
      <c r="Q120">
        <v>4686754</v>
      </c>
      <c r="R120">
        <v>10810</v>
      </c>
      <c r="S120">
        <v>9833.9442815249258</v>
      </c>
    </row>
    <row r="121" spans="3:19" x14ac:dyDescent="0.25">
      <c r="C121">
        <v>10</v>
      </c>
      <c r="D121" t="s">
        <v>272</v>
      </c>
      <c r="E121">
        <v>22.086100000000002</v>
      </c>
      <c r="I121">
        <v>3925.2</v>
      </c>
      <c r="J121">
        <v>430.79999999999995</v>
      </c>
      <c r="K121">
        <v>207.10000000000002</v>
      </c>
      <c r="L121">
        <v>18</v>
      </c>
      <c r="O121">
        <v>25750</v>
      </c>
      <c r="P121">
        <v>25750</v>
      </c>
      <c r="Q121">
        <v>1961341</v>
      </c>
      <c r="R121">
        <v>3100</v>
      </c>
      <c r="S121">
        <v>5250.6109481915928</v>
      </c>
    </row>
    <row r="122" spans="3:19" x14ac:dyDescent="0.25">
      <c r="C122">
        <v>10</v>
      </c>
      <c r="D122">
        <v>99</v>
      </c>
      <c r="E122">
        <v>4.2361000000000004</v>
      </c>
      <c r="I122">
        <v>721.6</v>
      </c>
      <c r="J122">
        <v>47.6</v>
      </c>
      <c r="K122">
        <v>110.9</v>
      </c>
      <c r="O122">
        <v>750</v>
      </c>
      <c r="P122">
        <v>750</v>
      </c>
      <c r="Q122">
        <v>285551</v>
      </c>
      <c r="R122">
        <v>3100</v>
      </c>
      <c r="S122">
        <v>5250.6109481915928</v>
      </c>
    </row>
    <row r="123" spans="3:19" x14ac:dyDescent="0.25">
      <c r="C123">
        <v>10</v>
      </c>
      <c r="D123">
        <v>100</v>
      </c>
      <c r="E123">
        <v>2</v>
      </c>
      <c r="I123">
        <v>344</v>
      </c>
      <c r="J123">
        <v>45.5</v>
      </c>
      <c r="Q123">
        <v>110943</v>
      </c>
    </row>
    <row r="124" spans="3:19" x14ac:dyDescent="0.25">
      <c r="C124">
        <v>10</v>
      </c>
      <c r="D124">
        <v>101</v>
      </c>
      <c r="E124">
        <v>15.85</v>
      </c>
      <c r="I124">
        <v>2859.6</v>
      </c>
      <c r="J124">
        <v>337.7</v>
      </c>
      <c r="K124">
        <v>96.2</v>
      </c>
      <c r="L124">
        <v>18</v>
      </c>
      <c r="O124">
        <v>25000</v>
      </c>
      <c r="P124">
        <v>25000</v>
      </c>
      <c r="Q124">
        <v>1564847</v>
      </c>
    </row>
    <row r="125" spans="3:19" x14ac:dyDescent="0.25">
      <c r="C125">
        <v>10</v>
      </c>
      <c r="D125" t="s">
        <v>7992</v>
      </c>
      <c r="E125">
        <v>66.25</v>
      </c>
      <c r="I125">
        <v>10862.57</v>
      </c>
      <c r="J125">
        <v>235</v>
      </c>
      <c r="K125">
        <v>10.5</v>
      </c>
      <c r="O125">
        <v>21630</v>
      </c>
      <c r="P125">
        <v>21630</v>
      </c>
      <c r="Q125">
        <v>2629337</v>
      </c>
      <c r="R125">
        <v>9850</v>
      </c>
      <c r="S125">
        <v>4583.333333333333</v>
      </c>
    </row>
    <row r="126" spans="3:19" x14ac:dyDescent="0.25">
      <c r="C126">
        <v>10</v>
      </c>
      <c r="D126">
        <v>303</v>
      </c>
      <c r="E126">
        <v>24.75</v>
      </c>
      <c r="I126">
        <v>4010.5</v>
      </c>
      <c r="J126">
        <v>76.5</v>
      </c>
      <c r="O126">
        <v>4380</v>
      </c>
      <c r="P126">
        <v>4380</v>
      </c>
      <c r="Q126">
        <v>1020485</v>
      </c>
      <c r="R126">
        <v>9850</v>
      </c>
      <c r="S126">
        <v>4583.333333333333</v>
      </c>
    </row>
    <row r="127" spans="3:19" x14ac:dyDescent="0.25">
      <c r="C127">
        <v>10</v>
      </c>
      <c r="D127">
        <v>304</v>
      </c>
      <c r="E127">
        <v>20.75</v>
      </c>
      <c r="I127">
        <v>3470.07</v>
      </c>
      <c r="J127">
        <v>148.5</v>
      </c>
      <c r="O127">
        <v>9500</v>
      </c>
      <c r="P127">
        <v>9500</v>
      </c>
      <c r="Q127">
        <v>942881</v>
      </c>
    </row>
    <row r="128" spans="3:19" x14ac:dyDescent="0.25">
      <c r="C128">
        <v>10</v>
      </c>
      <c r="D128">
        <v>305</v>
      </c>
      <c r="E128">
        <v>2</v>
      </c>
      <c r="I128">
        <v>368</v>
      </c>
      <c r="O128">
        <v>1000</v>
      </c>
      <c r="P128">
        <v>1000</v>
      </c>
      <c r="Q128">
        <v>109460</v>
      </c>
    </row>
    <row r="129" spans="3:19" x14ac:dyDescent="0.25">
      <c r="C129">
        <v>10</v>
      </c>
      <c r="D129">
        <v>424</v>
      </c>
      <c r="E129">
        <v>6.75</v>
      </c>
      <c r="I129">
        <v>1117</v>
      </c>
      <c r="K129">
        <v>10.5</v>
      </c>
      <c r="O129">
        <v>3750</v>
      </c>
      <c r="P129">
        <v>3750</v>
      </c>
      <c r="Q129">
        <v>260080</v>
      </c>
    </row>
    <row r="130" spans="3:19" x14ac:dyDescent="0.25">
      <c r="C130">
        <v>10</v>
      </c>
      <c r="D130">
        <v>642</v>
      </c>
      <c r="E130">
        <v>12</v>
      </c>
      <c r="I130">
        <v>1897</v>
      </c>
      <c r="J130">
        <v>10</v>
      </c>
      <c r="O130">
        <v>3000</v>
      </c>
      <c r="P130">
        <v>3000</v>
      </c>
      <c r="Q130">
        <v>296431</v>
      </c>
    </row>
    <row r="131" spans="3:19" x14ac:dyDescent="0.25">
      <c r="C131">
        <v>10</v>
      </c>
      <c r="D131" t="s">
        <v>7993</v>
      </c>
      <c r="E131">
        <v>5.45</v>
      </c>
      <c r="I131">
        <v>922.8</v>
      </c>
      <c r="Q131">
        <v>138421</v>
      </c>
    </row>
    <row r="132" spans="3:19" x14ac:dyDescent="0.25">
      <c r="C132">
        <v>10</v>
      </c>
      <c r="D132">
        <v>30</v>
      </c>
      <c r="E132">
        <v>5.45</v>
      </c>
      <c r="I132">
        <v>922.8</v>
      </c>
      <c r="Q132">
        <v>138421</v>
      </c>
    </row>
    <row r="133" spans="3:19" x14ac:dyDescent="0.25">
      <c r="C133" t="s">
        <v>8003</v>
      </c>
      <c r="E133">
        <v>93.786100000000005</v>
      </c>
      <c r="I133">
        <v>15710.57</v>
      </c>
      <c r="J133">
        <v>665.8</v>
      </c>
      <c r="K133">
        <v>217.60000000000002</v>
      </c>
      <c r="L133">
        <v>18</v>
      </c>
      <c r="O133">
        <v>47380</v>
      </c>
      <c r="P133">
        <v>47380</v>
      </c>
      <c r="Q133">
        <v>4729099</v>
      </c>
      <c r="R133">
        <v>12950</v>
      </c>
      <c r="S133">
        <v>9833.9442815249258</v>
      </c>
    </row>
    <row r="134" spans="3:19" x14ac:dyDescent="0.25">
      <c r="C134">
        <v>11</v>
      </c>
      <c r="D134" t="s">
        <v>272</v>
      </c>
      <c r="E134">
        <v>21.6569</v>
      </c>
      <c r="I134">
        <v>3511.6000000000004</v>
      </c>
      <c r="J134">
        <v>450.3</v>
      </c>
      <c r="K134">
        <v>193.3</v>
      </c>
      <c r="L134">
        <v>42.8</v>
      </c>
      <c r="N134">
        <v>189000</v>
      </c>
      <c r="O134">
        <v>144991</v>
      </c>
      <c r="P134">
        <v>333991</v>
      </c>
      <c r="Q134">
        <v>2289678</v>
      </c>
      <c r="R134">
        <v>6500</v>
      </c>
      <c r="S134">
        <v>5250.6109481915928</v>
      </c>
    </row>
    <row r="135" spans="3:19" x14ac:dyDescent="0.25">
      <c r="C135">
        <v>11</v>
      </c>
      <c r="D135">
        <v>99</v>
      </c>
      <c r="E135">
        <v>4.2069000000000001</v>
      </c>
      <c r="I135">
        <v>643.20000000000005</v>
      </c>
      <c r="J135">
        <v>70.5</v>
      </c>
      <c r="K135">
        <v>93</v>
      </c>
      <c r="N135">
        <v>34000</v>
      </c>
      <c r="O135">
        <v>78085</v>
      </c>
      <c r="P135">
        <v>112085</v>
      </c>
      <c r="Q135">
        <v>405634</v>
      </c>
      <c r="R135">
        <v>6500</v>
      </c>
      <c r="S135">
        <v>5250.6109481915928</v>
      </c>
    </row>
    <row r="136" spans="3:19" x14ac:dyDescent="0.25">
      <c r="C136">
        <v>11</v>
      </c>
      <c r="D136">
        <v>100</v>
      </c>
      <c r="E136">
        <v>2</v>
      </c>
      <c r="I136">
        <v>328</v>
      </c>
      <c r="J136">
        <v>49</v>
      </c>
      <c r="O136">
        <v>17477</v>
      </c>
      <c r="P136">
        <v>17477</v>
      </c>
      <c r="Q136">
        <v>129155</v>
      </c>
    </row>
    <row r="137" spans="3:19" x14ac:dyDescent="0.25">
      <c r="C137">
        <v>11</v>
      </c>
      <c r="D137">
        <v>101</v>
      </c>
      <c r="E137">
        <v>15.450000000000001</v>
      </c>
      <c r="I137">
        <v>2540.4</v>
      </c>
      <c r="J137">
        <v>330.8</v>
      </c>
      <c r="K137">
        <v>100.3</v>
      </c>
      <c r="L137">
        <v>42.8</v>
      </c>
      <c r="N137">
        <v>155000</v>
      </c>
      <c r="O137">
        <v>49429</v>
      </c>
      <c r="P137">
        <v>204429</v>
      </c>
      <c r="Q137">
        <v>1754889</v>
      </c>
    </row>
    <row r="138" spans="3:19" x14ac:dyDescent="0.25">
      <c r="C138">
        <v>11</v>
      </c>
      <c r="D138" t="s">
        <v>7992</v>
      </c>
      <c r="E138">
        <v>65.25</v>
      </c>
      <c r="I138">
        <v>9444.9</v>
      </c>
      <c r="J138">
        <v>610.75</v>
      </c>
      <c r="K138">
        <v>23.5</v>
      </c>
      <c r="N138">
        <v>61000</v>
      </c>
      <c r="O138">
        <v>714968</v>
      </c>
      <c r="P138">
        <v>775968</v>
      </c>
      <c r="Q138">
        <v>3435958</v>
      </c>
      <c r="R138">
        <v>3400</v>
      </c>
      <c r="S138">
        <v>4583.333333333333</v>
      </c>
    </row>
    <row r="139" spans="3:19" x14ac:dyDescent="0.25">
      <c r="C139">
        <v>11</v>
      </c>
      <c r="D139">
        <v>303</v>
      </c>
      <c r="E139">
        <v>24.75</v>
      </c>
      <c r="I139">
        <v>3733.5</v>
      </c>
      <c r="J139">
        <v>292</v>
      </c>
      <c r="K139">
        <v>23.5</v>
      </c>
      <c r="N139">
        <v>61000</v>
      </c>
      <c r="O139">
        <v>260963</v>
      </c>
      <c r="P139">
        <v>321963</v>
      </c>
      <c r="Q139">
        <v>1437780</v>
      </c>
      <c r="R139">
        <v>3400</v>
      </c>
      <c r="S139">
        <v>4583.333333333333</v>
      </c>
    </row>
    <row r="140" spans="3:19" x14ac:dyDescent="0.25">
      <c r="C140">
        <v>11</v>
      </c>
      <c r="D140">
        <v>304</v>
      </c>
      <c r="E140">
        <v>19.75</v>
      </c>
      <c r="I140">
        <v>2885.4</v>
      </c>
      <c r="J140">
        <v>215.25</v>
      </c>
      <c r="O140">
        <v>244315</v>
      </c>
      <c r="P140">
        <v>244315</v>
      </c>
      <c r="Q140">
        <v>1175490</v>
      </c>
    </row>
    <row r="141" spans="3:19" x14ac:dyDescent="0.25">
      <c r="C141">
        <v>11</v>
      </c>
      <c r="D141">
        <v>305</v>
      </c>
      <c r="E141">
        <v>2</v>
      </c>
      <c r="I141">
        <v>192</v>
      </c>
      <c r="J141">
        <v>8.5</v>
      </c>
      <c r="O141">
        <v>55762</v>
      </c>
      <c r="P141">
        <v>55762</v>
      </c>
      <c r="Q141">
        <v>137324</v>
      </c>
    </row>
    <row r="142" spans="3:19" x14ac:dyDescent="0.25">
      <c r="C142">
        <v>11</v>
      </c>
      <c r="D142">
        <v>424</v>
      </c>
      <c r="E142">
        <v>6.75</v>
      </c>
      <c r="I142">
        <v>1014</v>
      </c>
      <c r="J142">
        <v>80.5</v>
      </c>
      <c r="O142">
        <v>64367</v>
      </c>
      <c r="P142">
        <v>64367</v>
      </c>
      <c r="Q142">
        <v>322510</v>
      </c>
    </row>
    <row r="143" spans="3:19" x14ac:dyDescent="0.25">
      <c r="C143">
        <v>11</v>
      </c>
      <c r="D143">
        <v>642</v>
      </c>
      <c r="E143">
        <v>12</v>
      </c>
      <c r="I143">
        <v>1620</v>
      </c>
      <c r="J143">
        <v>14.5</v>
      </c>
      <c r="O143">
        <v>89561</v>
      </c>
      <c r="P143">
        <v>89561</v>
      </c>
      <c r="Q143">
        <v>362854</v>
      </c>
    </row>
    <row r="144" spans="3:19" x14ac:dyDescent="0.25">
      <c r="C144">
        <v>11</v>
      </c>
      <c r="D144" t="s">
        <v>7993</v>
      </c>
      <c r="E144">
        <v>5.45</v>
      </c>
      <c r="I144">
        <v>879.2</v>
      </c>
      <c r="O144">
        <v>38040</v>
      </c>
      <c r="P144">
        <v>38040</v>
      </c>
      <c r="Q144">
        <v>183732</v>
      </c>
    </row>
    <row r="145" spans="3:19" x14ac:dyDescent="0.25">
      <c r="C145">
        <v>11</v>
      </c>
      <c r="D145">
        <v>30</v>
      </c>
      <c r="E145">
        <v>5.45</v>
      </c>
      <c r="I145">
        <v>879.2</v>
      </c>
      <c r="O145">
        <v>38040</v>
      </c>
      <c r="P145">
        <v>38040</v>
      </c>
      <c r="Q145">
        <v>183732</v>
      </c>
    </row>
    <row r="146" spans="3:19" x14ac:dyDescent="0.25">
      <c r="C146" t="s">
        <v>8004</v>
      </c>
      <c r="E146">
        <v>92.35690000000001</v>
      </c>
      <c r="I146">
        <v>13835.7</v>
      </c>
      <c r="J146">
        <v>1061.05</v>
      </c>
      <c r="K146">
        <v>216.8</v>
      </c>
      <c r="L146">
        <v>42.8</v>
      </c>
      <c r="N146">
        <v>250000</v>
      </c>
      <c r="O146">
        <v>897999</v>
      </c>
      <c r="P146">
        <v>1147999</v>
      </c>
      <c r="Q146">
        <v>5909368</v>
      </c>
      <c r="R146">
        <v>9900</v>
      </c>
      <c r="S146">
        <v>9833.9442815249258</v>
      </c>
    </row>
    <row r="147" spans="3:19" x14ac:dyDescent="0.25">
      <c r="C147">
        <v>12</v>
      </c>
      <c r="D147" t="s">
        <v>272</v>
      </c>
      <c r="E147">
        <v>21.6631</v>
      </c>
      <c r="I147">
        <v>3206.9</v>
      </c>
      <c r="J147">
        <v>411.8</v>
      </c>
      <c r="K147">
        <v>151.4</v>
      </c>
      <c r="L147">
        <v>42</v>
      </c>
      <c r="O147">
        <v>1254203</v>
      </c>
      <c r="P147">
        <v>1254203</v>
      </c>
      <c r="Q147">
        <v>3506458</v>
      </c>
      <c r="S147">
        <v>5250.6109481915928</v>
      </c>
    </row>
    <row r="148" spans="3:19" x14ac:dyDescent="0.25">
      <c r="C148">
        <v>12</v>
      </c>
      <c r="D148">
        <v>99</v>
      </c>
      <c r="E148">
        <v>4.2130999999999998</v>
      </c>
      <c r="I148">
        <v>670.4</v>
      </c>
      <c r="J148">
        <v>42.4</v>
      </c>
      <c r="K148">
        <v>65.099999999999994</v>
      </c>
      <c r="O148">
        <v>750</v>
      </c>
      <c r="P148">
        <v>750</v>
      </c>
      <c r="Q148">
        <v>277491</v>
      </c>
      <c r="S148">
        <v>5250.6109481915928</v>
      </c>
    </row>
    <row r="149" spans="3:19" x14ac:dyDescent="0.25">
      <c r="C149">
        <v>12</v>
      </c>
      <c r="D149">
        <v>100</v>
      </c>
      <c r="E149">
        <v>2</v>
      </c>
      <c r="I149">
        <v>264.5</v>
      </c>
      <c r="J149">
        <v>21</v>
      </c>
      <c r="Q149">
        <v>111644</v>
      </c>
    </row>
    <row r="150" spans="3:19" x14ac:dyDescent="0.25">
      <c r="C150">
        <v>12</v>
      </c>
      <c r="D150">
        <v>101</v>
      </c>
      <c r="E150">
        <v>15.450000000000001</v>
      </c>
      <c r="I150">
        <v>2272</v>
      </c>
      <c r="J150">
        <v>348.40000000000003</v>
      </c>
      <c r="K150">
        <v>86.300000000000011</v>
      </c>
      <c r="L150">
        <v>42</v>
      </c>
      <c r="O150">
        <v>1253453</v>
      </c>
      <c r="P150">
        <v>1253453</v>
      </c>
      <c r="Q150">
        <v>3117323</v>
      </c>
    </row>
    <row r="151" spans="3:19" x14ac:dyDescent="0.25">
      <c r="C151">
        <v>12</v>
      </c>
      <c r="D151" t="s">
        <v>7992</v>
      </c>
      <c r="E151">
        <v>65.25</v>
      </c>
      <c r="I151">
        <v>9168.17</v>
      </c>
      <c r="J151">
        <v>496</v>
      </c>
      <c r="K151">
        <v>22.6</v>
      </c>
      <c r="O151">
        <v>32346</v>
      </c>
      <c r="P151">
        <v>32346</v>
      </c>
      <c r="Q151">
        <v>2640514</v>
      </c>
      <c r="R151">
        <v>10400</v>
      </c>
      <c r="S151">
        <v>4583.333333333333</v>
      </c>
    </row>
    <row r="152" spans="3:19" x14ac:dyDescent="0.25">
      <c r="C152">
        <v>12</v>
      </c>
      <c r="D152">
        <v>303</v>
      </c>
      <c r="E152">
        <v>24.75</v>
      </c>
      <c r="I152">
        <v>3692.9</v>
      </c>
      <c r="J152">
        <v>191.75</v>
      </c>
      <c r="K152">
        <v>14.6</v>
      </c>
      <c r="O152">
        <v>14000</v>
      </c>
      <c r="P152">
        <v>14000</v>
      </c>
      <c r="Q152">
        <v>1083641</v>
      </c>
      <c r="R152">
        <v>10400</v>
      </c>
      <c r="S152">
        <v>4583.333333333333</v>
      </c>
    </row>
    <row r="153" spans="3:19" x14ac:dyDescent="0.25">
      <c r="C153">
        <v>12</v>
      </c>
      <c r="D153">
        <v>304</v>
      </c>
      <c r="E153">
        <v>19.75</v>
      </c>
      <c r="I153">
        <v>2702.77</v>
      </c>
      <c r="J153">
        <v>241.5</v>
      </c>
      <c r="O153">
        <v>750</v>
      </c>
      <c r="P153">
        <v>750</v>
      </c>
      <c r="Q153">
        <v>944257</v>
      </c>
    </row>
    <row r="154" spans="3:19" x14ac:dyDescent="0.25">
      <c r="C154">
        <v>12</v>
      </c>
      <c r="D154">
        <v>305</v>
      </c>
      <c r="E154">
        <v>2</v>
      </c>
      <c r="I154">
        <v>160</v>
      </c>
      <c r="Q154">
        <v>61459</v>
      </c>
    </row>
    <row r="155" spans="3:19" x14ac:dyDescent="0.25">
      <c r="C155">
        <v>12</v>
      </c>
      <c r="D155">
        <v>424</v>
      </c>
      <c r="E155">
        <v>6.75</v>
      </c>
      <c r="I155">
        <v>1056.5</v>
      </c>
      <c r="J155">
        <v>31.5</v>
      </c>
      <c r="K155">
        <v>8</v>
      </c>
      <c r="O155">
        <v>2168</v>
      </c>
      <c r="P155">
        <v>2168</v>
      </c>
      <c r="Q155">
        <v>256631</v>
      </c>
    </row>
    <row r="156" spans="3:19" x14ac:dyDescent="0.25">
      <c r="C156">
        <v>12</v>
      </c>
      <c r="D156">
        <v>642</v>
      </c>
      <c r="E156">
        <v>12</v>
      </c>
      <c r="I156">
        <v>1556</v>
      </c>
      <c r="J156">
        <v>31.25</v>
      </c>
      <c r="O156">
        <v>15428</v>
      </c>
      <c r="P156">
        <v>15428</v>
      </c>
      <c r="Q156">
        <v>294526</v>
      </c>
    </row>
    <row r="157" spans="3:19" x14ac:dyDescent="0.25">
      <c r="C157">
        <v>12</v>
      </c>
      <c r="D157" t="s">
        <v>7993</v>
      </c>
      <c r="E157">
        <v>5.45</v>
      </c>
      <c r="I157">
        <v>710.59999999999991</v>
      </c>
      <c r="O157">
        <v>25000</v>
      </c>
      <c r="P157">
        <v>25000</v>
      </c>
      <c r="Q157">
        <v>132836</v>
      </c>
    </row>
    <row r="158" spans="3:19" x14ac:dyDescent="0.25">
      <c r="C158">
        <v>12</v>
      </c>
      <c r="D158">
        <v>30</v>
      </c>
      <c r="E158">
        <v>5.45</v>
      </c>
      <c r="I158">
        <v>710.59999999999991</v>
      </c>
      <c r="O158">
        <v>25000</v>
      </c>
      <c r="P158">
        <v>25000</v>
      </c>
      <c r="Q158">
        <v>132836</v>
      </c>
    </row>
    <row r="159" spans="3:19" x14ac:dyDescent="0.25">
      <c r="C159" t="s">
        <v>8005</v>
      </c>
      <c r="E159">
        <v>92.363100000000003</v>
      </c>
      <c r="I159">
        <v>13085.67</v>
      </c>
      <c r="J159">
        <v>907.8</v>
      </c>
      <c r="K159">
        <v>174</v>
      </c>
      <c r="L159">
        <v>42</v>
      </c>
      <c r="O159">
        <v>1311549</v>
      </c>
      <c r="P159">
        <v>1311549</v>
      </c>
      <c r="Q159">
        <v>6279808</v>
      </c>
      <c r="R159">
        <v>10400</v>
      </c>
      <c r="S159">
        <v>9833.9442815249258</v>
      </c>
    </row>
  </sheetData>
  <hyperlinks>
    <hyperlink ref="A2" location="Obsah!A1" display="Zpět na Obsah  KL 01  1.-4.měsíc" xr:uid="{4773234F-7D2D-4B1D-98B3-D684C9613FE1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18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2" hidden="1" customWidth="1" outlineLevel="1"/>
    <col min="10" max="10" width="7.7109375" style="332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2" hidden="1" customWidth="1" outlineLevel="1"/>
    <col min="19" max="19" width="7.7109375" style="332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2" hidden="1" customWidth="1" outlineLevel="1"/>
    <col min="28" max="28" width="7.7109375" style="332" customWidth="1" collapsed="1"/>
    <col min="29" max="16384" width="8.85546875" style="247"/>
  </cols>
  <sheetData>
    <row r="1" spans="1:28" ht="18.600000000000001" customHeight="1" thickBot="1" x14ac:dyDescent="0.35">
      <c r="A1" s="622" t="s">
        <v>8019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</row>
    <row r="2" spans="1:28" ht="14.45" customHeight="1" thickBot="1" x14ac:dyDescent="0.25">
      <c r="A2" s="70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5" customHeight="1" thickBot="1" x14ac:dyDescent="0.25">
      <c r="A3" s="342" t="s">
        <v>158</v>
      </c>
      <c r="B3" s="343">
        <f>SUBTOTAL(9,B6:B1048576)/4</f>
        <v>9809365.5500000007</v>
      </c>
      <c r="C3" s="344">
        <f t="shared" ref="C3:Z3" si="0">SUBTOTAL(9,C6:C1048576)</f>
        <v>8</v>
      </c>
      <c r="D3" s="344"/>
      <c r="E3" s="344">
        <f>SUBTOTAL(9,E6:E1048576)/4</f>
        <v>9799695.9500000011</v>
      </c>
      <c r="F3" s="344"/>
      <c r="G3" s="344">
        <f t="shared" si="0"/>
        <v>8</v>
      </c>
      <c r="H3" s="344">
        <f>SUBTOTAL(9,H6:H1048576)/4</f>
        <v>9949603.2999999989</v>
      </c>
      <c r="I3" s="347">
        <f>IF(B3&lt;&gt;0,H3/B3,"")</f>
        <v>1.014296311956689</v>
      </c>
      <c r="J3" s="345">
        <f>IF(E3&lt;&gt;0,H3/E3,"")</f>
        <v>1.0152971429690121</v>
      </c>
      <c r="K3" s="346">
        <f t="shared" si="0"/>
        <v>262905.43999999971</v>
      </c>
      <c r="L3" s="346"/>
      <c r="M3" s="344">
        <f t="shared" si="0"/>
        <v>28.377209832821627</v>
      </c>
      <c r="N3" s="344">
        <f t="shared" si="0"/>
        <v>221846.02000000028</v>
      </c>
      <c r="O3" s="344"/>
      <c r="P3" s="344">
        <f t="shared" si="0"/>
        <v>3</v>
      </c>
      <c r="Q3" s="344">
        <f t="shared" si="0"/>
        <v>179826.74000000011</v>
      </c>
      <c r="R3" s="347">
        <f>IF(K3&lt;&gt;0,Q3/K3,"")</f>
        <v>0.68399779023210894</v>
      </c>
      <c r="S3" s="347">
        <f>IF(N3&lt;&gt;0,Q3/N3,"")</f>
        <v>0.81059259030204767</v>
      </c>
      <c r="T3" s="343">
        <f t="shared" si="0"/>
        <v>0</v>
      </c>
      <c r="U3" s="346"/>
      <c r="V3" s="344">
        <f t="shared" si="0"/>
        <v>0</v>
      </c>
      <c r="W3" s="344">
        <f t="shared" si="0"/>
        <v>0</v>
      </c>
      <c r="X3" s="344"/>
      <c r="Y3" s="344">
        <f t="shared" si="0"/>
        <v>0</v>
      </c>
      <c r="Z3" s="344">
        <f t="shared" si="0"/>
        <v>0</v>
      </c>
      <c r="AA3" s="347" t="str">
        <f>IF(T3&lt;&gt;0,Z3/T3,"")</f>
        <v/>
      </c>
      <c r="AB3" s="345" t="str">
        <f>IF(W3&lt;&gt;0,Z3/W3,"")</f>
        <v/>
      </c>
    </row>
    <row r="4" spans="1:28" ht="14.45" customHeight="1" x14ac:dyDescent="0.2">
      <c r="A4" s="623" t="s">
        <v>255</v>
      </c>
      <c r="B4" s="624" t="s">
        <v>122</v>
      </c>
      <c r="C4" s="625"/>
      <c r="D4" s="626"/>
      <c r="E4" s="625"/>
      <c r="F4" s="626"/>
      <c r="G4" s="625"/>
      <c r="H4" s="625"/>
      <c r="I4" s="626"/>
      <c r="J4" s="627"/>
      <c r="K4" s="624" t="s">
        <v>123</v>
      </c>
      <c r="L4" s="626"/>
      <c r="M4" s="625"/>
      <c r="N4" s="625"/>
      <c r="O4" s="626"/>
      <c r="P4" s="625"/>
      <c r="Q4" s="625"/>
      <c r="R4" s="626"/>
      <c r="S4" s="627"/>
      <c r="T4" s="624" t="s">
        <v>124</v>
      </c>
      <c r="U4" s="626"/>
      <c r="V4" s="625"/>
      <c r="W4" s="625"/>
      <c r="X4" s="626"/>
      <c r="Y4" s="625"/>
      <c r="Z4" s="625"/>
      <c r="AA4" s="626"/>
      <c r="AB4" s="627"/>
    </row>
    <row r="5" spans="1:28" ht="14.45" customHeight="1" thickBot="1" x14ac:dyDescent="0.25">
      <c r="A5" s="866"/>
      <c r="B5" s="867">
        <v>2015</v>
      </c>
      <c r="C5" s="868"/>
      <c r="D5" s="868"/>
      <c r="E5" s="868">
        <v>2018</v>
      </c>
      <c r="F5" s="868"/>
      <c r="G5" s="868"/>
      <c r="H5" s="868">
        <v>2019</v>
      </c>
      <c r="I5" s="869" t="s">
        <v>257</v>
      </c>
      <c r="J5" s="870" t="s">
        <v>2</v>
      </c>
      <c r="K5" s="867">
        <v>2015</v>
      </c>
      <c r="L5" s="868"/>
      <c r="M5" s="868"/>
      <c r="N5" s="868">
        <v>2018</v>
      </c>
      <c r="O5" s="868"/>
      <c r="P5" s="868"/>
      <c r="Q5" s="868">
        <v>2019</v>
      </c>
      <c r="R5" s="869" t="s">
        <v>257</v>
      </c>
      <c r="S5" s="870" t="s">
        <v>2</v>
      </c>
      <c r="T5" s="867">
        <v>2015</v>
      </c>
      <c r="U5" s="868"/>
      <c r="V5" s="868"/>
      <c r="W5" s="868">
        <v>2018</v>
      </c>
      <c r="X5" s="868"/>
      <c r="Y5" s="868"/>
      <c r="Z5" s="868">
        <v>2019</v>
      </c>
      <c r="AA5" s="869" t="s">
        <v>257</v>
      </c>
      <c r="AB5" s="870" t="s">
        <v>2</v>
      </c>
    </row>
    <row r="6" spans="1:28" ht="14.45" customHeight="1" x14ac:dyDescent="0.25">
      <c r="A6" s="871" t="s">
        <v>8016</v>
      </c>
      <c r="B6" s="872">
        <v>9809365.5500000026</v>
      </c>
      <c r="C6" s="873">
        <v>1</v>
      </c>
      <c r="D6" s="873">
        <v>1.0009867244911819</v>
      </c>
      <c r="E6" s="872">
        <v>9799695.9500000011</v>
      </c>
      <c r="F6" s="873">
        <v>0.99901424817428675</v>
      </c>
      <c r="G6" s="873">
        <v>1</v>
      </c>
      <c r="H6" s="872">
        <v>9949603.2999999989</v>
      </c>
      <c r="I6" s="873">
        <v>1.0142963119566888</v>
      </c>
      <c r="J6" s="873">
        <v>1.0152971429690121</v>
      </c>
      <c r="K6" s="872">
        <v>131452.71999999986</v>
      </c>
      <c r="L6" s="873">
        <v>1</v>
      </c>
      <c r="M6" s="873">
        <v>1.1850807149932163</v>
      </c>
      <c r="N6" s="872">
        <v>110923.01000000014</v>
      </c>
      <c r="O6" s="873">
        <v>0.84382438035515939</v>
      </c>
      <c r="P6" s="873">
        <v>1</v>
      </c>
      <c r="Q6" s="872">
        <v>89913.370000000054</v>
      </c>
      <c r="R6" s="873">
        <v>0.68399779023210894</v>
      </c>
      <c r="S6" s="873">
        <v>0.81059259030204767</v>
      </c>
      <c r="T6" s="872"/>
      <c r="U6" s="873"/>
      <c r="V6" s="873"/>
      <c r="W6" s="872"/>
      <c r="X6" s="873"/>
      <c r="Y6" s="873"/>
      <c r="Z6" s="872"/>
      <c r="AA6" s="873"/>
      <c r="AB6" s="874"/>
    </row>
    <row r="7" spans="1:28" ht="14.45" customHeight="1" x14ac:dyDescent="0.25">
      <c r="A7" s="881" t="s">
        <v>8017</v>
      </c>
      <c r="B7" s="875">
        <v>9806269.5500000026</v>
      </c>
      <c r="C7" s="876">
        <v>1</v>
      </c>
      <c r="D7" s="876">
        <v>1.0009104094520991</v>
      </c>
      <c r="E7" s="875">
        <v>9797349.9500000011</v>
      </c>
      <c r="F7" s="876">
        <v>0.9990904186393692</v>
      </c>
      <c r="G7" s="876">
        <v>1</v>
      </c>
      <c r="H7" s="875">
        <v>9947849.2999999989</v>
      </c>
      <c r="I7" s="876">
        <v>1.0144376767615975</v>
      </c>
      <c r="J7" s="876">
        <v>1.0153612304110866</v>
      </c>
      <c r="K7" s="875">
        <v>131271.43999999986</v>
      </c>
      <c r="L7" s="876">
        <v>1</v>
      </c>
      <c r="M7" s="876">
        <v>1.1835207964510785</v>
      </c>
      <c r="N7" s="875">
        <v>110916.04000000014</v>
      </c>
      <c r="O7" s="876">
        <v>0.84493656807604345</v>
      </c>
      <c r="P7" s="876">
        <v>1</v>
      </c>
      <c r="Q7" s="875">
        <v>89850.370000000054</v>
      </c>
      <c r="R7" s="876">
        <v>0.68446243904995752</v>
      </c>
      <c r="S7" s="876">
        <v>0.81007553100525354</v>
      </c>
      <c r="T7" s="875"/>
      <c r="U7" s="876"/>
      <c r="V7" s="876"/>
      <c r="W7" s="875"/>
      <c r="X7" s="876"/>
      <c r="Y7" s="876"/>
      <c r="Z7" s="875"/>
      <c r="AA7" s="876"/>
      <c r="AB7" s="877"/>
    </row>
    <row r="8" spans="1:28" ht="14.45" customHeight="1" thickBot="1" x14ac:dyDescent="0.3">
      <c r="A8" s="882" t="s">
        <v>8018</v>
      </c>
      <c r="B8" s="878">
        <v>3096</v>
      </c>
      <c r="C8" s="879">
        <v>1</v>
      </c>
      <c r="D8" s="879">
        <v>1.3196930946291561</v>
      </c>
      <c r="E8" s="878">
        <v>2346</v>
      </c>
      <c r="F8" s="879">
        <v>0.75775193798449614</v>
      </c>
      <c r="G8" s="879">
        <v>1</v>
      </c>
      <c r="H8" s="878">
        <v>1754</v>
      </c>
      <c r="I8" s="879">
        <v>0.56653746770025837</v>
      </c>
      <c r="J8" s="879">
        <v>0.74765558397271947</v>
      </c>
      <c r="K8" s="878">
        <v>181.28</v>
      </c>
      <c r="L8" s="879">
        <v>1</v>
      </c>
      <c r="M8" s="879">
        <v>26.008608321377334</v>
      </c>
      <c r="N8" s="878">
        <v>6.97</v>
      </c>
      <c r="O8" s="879">
        <v>3.8448808473080319E-2</v>
      </c>
      <c r="P8" s="879">
        <v>1</v>
      </c>
      <c r="Q8" s="878">
        <v>63</v>
      </c>
      <c r="R8" s="879">
        <v>0.34752868490732569</v>
      </c>
      <c r="S8" s="879">
        <v>9.0387374461979917</v>
      </c>
      <c r="T8" s="878"/>
      <c r="U8" s="879"/>
      <c r="V8" s="879"/>
      <c r="W8" s="878"/>
      <c r="X8" s="879"/>
      <c r="Y8" s="879"/>
      <c r="Z8" s="878"/>
      <c r="AA8" s="879"/>
      <c r="AB8" s="880"/>
    </row>
    <row r="9" spans="1:28" ht="14.45" customHeight="1" thickBot="1" x14ac:dyDescent="0.25"/>
    <row r="10" spans="1:28" ht="14.45" customHeight="1" x14ac:dyDescent="0.25">
      <c r="A10" s="871" t="s">
        <v>628</v>
      </c>
      <c r="B10" s="872">
        <v>9537523.8900000025</v>
      </c>
      <c r="C10" s="873">
        <v>1</v>
      </c>
      <c r="D10" s="873">
        <v>0.98891535615491277</v>
      </c>
      <c r="E10" s="872">
        <v>9644428.9500000011</v>
      </c>
      <c r="F10" s="873">
        <v>1.0112088904031042</v>
      </c>
      <c r="G10" s="873">
        <v>1</v>
      </c>
      <c r="H10" s="872">
        <v>9763274.3000000007</v>
      </c>
      <c r="I10" s="873">
        <v>1.0236697084697943</v>
      </c>
      <c r="J10" s="874">
        <v>1.0123226943364023</v>
      </c>
    </row>
    <row r="11" spans="1:28" ht="14.45" customHeight="1" x14ac:dyDescent="0.25">
      <c r="A11" s="881" t="s">
        <v>8020</v>
      </c>
      <c r="B11" s="875">
        <v>312490.65999999997</v>
      </c>
      <c r="C11" s="876">
        <v>1</v>
      </c>
      <c r="D11" s="876">
        <v>0.98688739581434171</v>
      </c>
      <c r="E11" s="875">
        <v>316642.67</v>
      </c>
      <c r="F11" s="876">
        <v>1.0132868291167487</v>
      </c>
      <c r="G11" s="876">
        <v>1</v>
      </c>
      <c r="H11" s="875">
        <v>312052.33</v>
      </c>
      <c r="I11" s="876">
        <v>0.99859730207616459</v>
      </c>
      <c r="J11" s="877">
        <v>0.98550309091317356</v>
      </c>
    </row>
    <row r="12" spans="1:28" ht="14.45" customHeight="1" x14ac:dyDescent="0.25">
      <c r="A12" s="881" t="s">
        <v>8021</v>
      </c>
      <c r="B12" s="875">
        <v>9225033.2300000023</v>
      </c>
      <c r="C12" s="876">
        <v>1</v>
      </c>
      <c r="D12" s="876">
        <v>0.98898419765252177</v>
      </c>
      <c r="E12" s="875">
        <v>9327786.2800000012</v>
      </c>
      <c r="F12" s="876">
        <v>1.0111385018826646</v>
      </c>
      <c r="G12" s="876">
        <v>1</v>
      </c>
      <c r="H12" s="875">
        <v>9451221.9700000007</v>
      </c>
      <c r="I12" s="876">
        <v>1.0245190162854294</v>
      </c>
      <c r="J12" s="877">
        <v>1.0132331173007965</v>
      </c>
    </row>
    <row r="13" spans="1:28" ht="14.45" customHeight="1" x14ac:dyDescent="0.25">
      <c r="A13" s="883" t="s">
        <v>634</v>
      </c>
      <c r="B13" s="884">
        <v>271841.66000000003</v>
      </c>
      <c r="C13" s="885">
        <v>1</v>
      </c>
      <c r="D13" s="885">
        <v>1.7508012649178515</v>
      </c>
      <c r="E13" s="884">
        <v>155267</v>
      </c>
      <c r="F13" s="885">
        <v>0.5711670536443898</v>
      </c>
      <c r="G13" s="885">
        <v>1</v>
      </c>
      <c r="H13" s="884">
        <v>186329</v>
      </c>
      <c r="I13" s="885">
        <v>0.68543210043670266</v>
      </c>
      <c r="J13" s="886">
        <v>1.2000553884598788</v>
      </c>
    </row>
    <row r="14" spans="1:28" ht="14.45" customHeight="1" thickBot="1" x14ac:dyDescent="0.3">
      <c r="A14" s="882" t="s">
        <v>8021</v>
      </c>
      <c r="B14" s="878">
        <v>271841.66000000003</v>
      </c>
      <c r="C14" s="879">
        <v>1</v>
      </c>
      <c r="D14" s="879">
        <v>1.7508012649178515</v>
      </c>
      <c r="E14" s="878">
        <v>155267</v>
      </c>
      <c r="F14" s="879">
        <v>0.5711670536443898</v>
      </c>
      <c r="G14" s="879">
        <v>1</v>
      </c>
      <c r="H14" s="878">
        <v>186329</v>
      </c>
      <c r="I14" s="879">
        <v>0.68543210043670266</v>
      </c>
      <c r="J14" s="880">
        <v>1.2000553884598788</v>
      </c>
    </row>
    <row r="15" spans="1:28" ht="14.45" customHeight="1" x14ac:dyDescent="0.2">
      <c r="A15" s="805" t="s">
        <v>301</v>
      </c>
    </row>
    <row r="16" spans="1:28" ht="14.45" customHeight="1" x14ac:dyDescent="0.2">
      <c r="A16" s="806" t="s">
        <v>2235</v>
      </c>
    </row>
    <row r="17" spans="1:1" ht="14.45" customHeight="1" x14ac:dyDescent="0.2">
      <c r="A17" s="805" t="s">
        <v>8022</v>
      </c>
    </row>
    <row r="18" spans="1:1" ht="14.45" customHeight="1" x14ac:dyDescent="0.2">
      <c r="A18" s="805" t="s">
        <v>8023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092F0C82-F37A-4945-8344-4FE2344B9C55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45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9" hidden="1" customWidth="1" outlineLevel="1"/>
    <col min="3" max="3" width="7.7109375" style="329" customWidth="1" collapsed="1"/>
    <col min="4" max="4" width="7.7109375" style="329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2" t="s">
        <v>8029</v>
      </c>
      <c r="B1" s="512"/>
      <c r="C1" s="512"/>
      <c r="D1" s="512"/>
      <c r="E1" s="512"/>
      <c r="F1" s="512"/>
      <c r="G1" s="512"/>
    </row>
    <row r="2" spans="1:7" ht="14.45" customHeight="1" thickBot="1" x14ac:dyDescent="0.25">
      <c r="A2" s="701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9" t="s">
        <v>158</v>
      </c>
      <c r="B3" s="403">
        <f t="shared" ref="B3:G3" si="0">SUBTOTAL(9,B6:B1048576)</f>
        <v>80872</v>
      </c>
      <c r="C3" s="404">
        <f t="shared" si="0"/>
        <v>77611</v>
      </c>
      <c r="D3" s="438">
        <f t="shared" si="0"/>
        <v>82834</v>
      </c>
      <c r="E3" s="346">
        <f t="shared" si="0"/>
        <v>9809365.5500000026</v>
      </c>
      <c r="F3" s="344">
        <f t="shared" si="0"/>
        <v>9799695.9500000011</v>
      </c>
      <c r="G3" s="405">
        <f t="shared" si="0"/>
        <v>9949603.3000000007</v>
      </c>
    </row>
    <row r="4" spans="1:7" ht="14.45" customHeight="1" x14ac:dyDescent="0.2">
      <c r="A4" s="623" t="s">
        <v>166</v>
      </c>
      <c r="B4" s="628" t="s">
        <v>253</v>
      </c>
      <c r="C4" s="626"/>
      <c r="D4" s="629"/>
      <c r="E4" s="628" t="s">
        <v>122</v>
      </c>
      <c r="F4" s="626"/>
      <c r="G4" s="629"/>
    </row>
    <row r="5" spans="1:7" ht="14.45" customHeight="1" thickBot="1" x14ac:dyDescent="0.25">
      <c r="A5" s="866"/>
      <c r="B5" s="867">
        <v>2015</v>
      </c>
      <c r="C5" s="868">
        <v>2018</v>
      </c>
      <c r="D5" s="887">
        <v>2019</v>
      </c>
      <c r="E5" s="867">
        <v>2015</v>
      </c>
      <c r="F5" s="868">
        <v>2018</v>
      </c>
      <c r="G5" s="887">
        <v>2019</v>
      </c>
    </row>
    <row r="6" spans="1:7" ht="14.45" customHeight="1" x14ac:dyDescent="0.2">
      <c r="A6" s="857" t="s">
        <v>8024</v>
      </c>
      <c r="B6" s="225"/>
      <c r="C6" s="225"/>
      <c r="D6" s="225">
        <v>2</v>
      </c>
      <c r="E6" s="888"/>
      <c r="F6" s="888"/>
      <c r="G6" s="889">
        <v>333</v>
      </c>
    </row>
    <row r="7" spans="1:7" ht="14.45" customHeight="1" x14ac:dyDescent="0.2">
      <c r="A7" s="858" t="s">
        <v>2237</v>
      </c>
      <c r="B7" s="850"/>
      <c r="C7" s="850">
        <v>1110</v>
      </c>
      <c r="D7" s="850">
        <v>1480</v>
      </c>
      <c r="E7" s="890"/>
      <c r="F7" s="890">
        <v>146467.99999999997</v>
      </c>
      <c r="G7" s="891">
        <v>167012.00000000003</v>
      </c>
    </row>
    <row r="8" spans="1:7" ht="14.45" customHeight="1" x14ac:dyDescent="0.2">
      <c r="A8" s="858" t="s">
        <v>2238</v>
      </c>
      <c r="B8" s="850">
        <v>3759</v>
      </c>
      <c r="C8" s="850">
        <v>3906</v>
      </c>
      <c r="D8" s="850">
        <v>4140</v>
      </c>
      <c r="E8" s="890">
        <v>425435.34</v>
      </c>
      <c r="F8" s="890">
        <v>473884</v>
      </c>
      <c r="G8" s="891">
        <v>482073.67</v>
      </c>
    </row>
    <row r="9" spans="1:7" ht="14.45" customHeight="1" x14ac:dyDescent="0.2">
      <c r="A9" s="858" t="s">
        <v>8020</v>
      </c>
      <c r="B9" s="850">
        <v>2817</v>
      </c>
      <c r="C9" s="850">
        <v>2743</v>
      </c>
      <c r="D9" s="850">
        <v>2914</v>
      </c>
      <c r="E9" s="890">
        <v>312490.65999999997</v>
      </c>
      <c r="F9" s="890">
        <v>316642.67</v>
      </c>
      <c r="G9" s="891">
        <v>312052.33</v>
      </c>
    </row>
    <row r="10" spans="1:7" ht="14.45" customHeight="1" x14ac:dyDescent="0.2">
      <c r="A10" s="858" t="s">
        <v>2239</v>
      </c>
      <c r="B10" s="850">
        <v>3700</v>
      </c>
      <c r="C10" s="850">
        <v>2842</v>
      </c>
      <c r="D10" s="850">
        <v>2945</v>
      </c>
      <c r="E10" s="890">
        <v>473498.66000000003</v>
      </c>
      <c r="F10" s="890">
        <v>392423.33000000007</v>
      </c>
      <c r="G10" s="891">
        <v>384681.01</v>
      </c>
    </row>
    <row r="11" spans="1:7" ht="14.45" customHeight="1" x14ac:dyDescent="0.2">
      <c r="A11" s="858" t="s">
        <v>2240</v>
      </c>
      <c r="B11" s="850">
        <v>3676</v>
      </c>
      <c r="C11" s="850">
        <v>2894</v>
      </c>
      <c r="D11" s="850">
        <v>3127</v>
      </c>
      <c r="E11" s="890">
        <v>584259.64</v>
      </c>
      <c r="F11" s="890">
        <v>436124.00000000006</v>
      </c>
      <c r="G11" s="891">
        <v>467062</v>
      </c>
    </row>
    <row r="12" spans="1:7" ht="14.45" customHeight="1" x14ac:dyDescent="0.2">
      <c r="A12" s="858" t="s">
        <v>2241</v>
      </c>
      <c r="B12" s="850">
        <v>288</v>
      </c>
      <c r="C12" s="850">
        <v>259</v>
      </c>
      <c r="D12" s="850">
        <v>230</v>
      </c>
      <c r="E12" s="890">
        <v>36903</v>
      </c>
      <c r="F12" s="890">
        <v>32776.68</v>
      </c>
      <c r="G12" s="891">
        <v>29838.339999999997</v>
      </c>
    </row>
    <row r="13" spans="1:7" ht="14.45" customHeight="1" x14ac:dyDescent="0.2">
      <c r="A13" s="858" t="s">
        <v>2242</v>
      </c>
      <c r="B13" s="850">
        <v>2839</v>
      </c>
      <c r="C13" s="850">
        <v>3319</v>
      </c>
      <c r="D13" s="850">
        <v>3040</v>
      </c>
      <c r="E13" s="890">
        <v>329083.65999999997</v>
      </c>
      <c r="F13" s="890">
        <v>384803.66000000003</v>
      </c>
      <c r="G13" s="891">
        <v>341404.01</v>
      </c>
    </row>
    <row r="14" spans="1:7" ht="14.45" customHeight="1" x14ac:dyDescent="0.2">
      <c r="A14" s="858" t="s">
        <v>2243</v>
      </c>
      <c r="B14" s="850">
        <v>2798</v>
      </c>
      <c r="C14" s="850">
        <v>906</v>
      </c>
      <c r="D14" s="850">
        <v>3228</v>
      </c>
      <c r="E14" s="890">
        <v>319072.66000000003</v>
      </c>
      <c r="F14" s="890">
        <v>123296.33</v>
      </c>
      <c r="G14" s="891">
        <v>383041</v>
      </c>
    </row>
    <row r="15" spans="1:7" ht="14.45" customHeight="1" x14ac:dyDescent="0.2">
      <c r="A15" s="858" t="s">
        <v>2244</v>
      </c>
      <c r="B15" s="850">
        <v>2909</v>
      </c>
      <c r="C15" s="850">
        <v>4075</v>
      </c>
      <c r="D15" s="850">
        <v>4531</v>
      </c>
      <c r="E15" s="890">
        <v>440578.99000000005</v>
      </c>
      <c r="F15" s="890">
        <v>623379.31999999995</v>
      </c>
      <c r="G15" s="891">
        <v>712478.32000000007</v>
      </c>
    </row>
    <row r="16" spans="1:7" ht="14.45" customHeight="1" x14ac:dyDescent="0.2">
      <c r="A16" s="858" t="s">
        <v>8025</v>
      </c>
      <c r="B16" s="850"/>
      <c r="C16" s="850">
        <v>2</v>
      </c>
      <c r="D16" s="850"/>
      <c r="E16" s="890"/>
      <c r="F16" s="890">
        <v>333</v>
      </c>
      <c r="G16" s="891"/>
    </row>
    <row r="17" spans="1:7" ht="14.45" customHeight="1" x14ac:dyDescent="0.2">
      <c r="A17" s="858" t="s">
        <v>2245</v>
      </c>
      <c r="B17" s="850">
        <v>1266</v>
      </c>
      <c r="C17" s="850">
        <v>1198</v>
      </c>
      <c r="D17" s="850">
        <v>1168</v>
      </c>
      <c r="E17" s="890">
        <v>153197.33000000002</v>
      </c>
      <c r="F17" s="890">
        <v>147502.66999999998</v>
      </c>
      <c r="G17" s="891">
        <v>143093.32999999999</v>
      </c>
    </row>
    <row r="18" spans="1:7" ht="14.45" customHeight="1" x14ac:dyDescent="0.2">
      <c r="A18" s="858" t="s">
        <v>8026</v>
      </c>
      <c r="B18" s="850">
        <v>1</v>
      </c>
      <c r="C18" s="850"/>
      <c r="D18" s="850"/>
      <c r="E18" s="890">
        <v>204</v>
      </c>
      <c r="F18" s="890"/>
      <c r="G18" s="891"/>
    </row>
    <row r="19" spans="1:7" ht="14.45" customHeight="1" x14ac:dyDescent="0.2">
      <c r="A19" s="858" t="s">
        <v>2246</v>
      </c>
      <c r="B19" s="850">
        <v>3754</v>
      </c>
      <c r="C19" s="850">
        <v>3106</v>
      </c>
      <c r="D19" s="850">
        <v>4271</v>
      </c>
      <c r="E19" s="890">
        <v>404149.66000000003</v>
      </c>
      <c r="F19" s="890">
        <v>351778.33</v>
      </c>
      <c r="G19" s="891">
        <v>459392.66000000003</v>
      </c>
    </row>
    <row r="20" spans="1:7" ht="14.45" customHeight="1" x14ac:dyDescent="0.2">
      <c r="A20" s="858" t="s">
        <v>2247</v>
      </c>
      <c r="B20" s="850">
        <v>5195</v>
      </c>
      <c r="C20" s="850">
        <v>4925</v>
      </c>
      <c r="D20" s="850">
        <v>5029</v>
      </c>
      <c r="E20" s="890">
        <v>606509.66999999993</v>
      </c>
      <c r="F20" s="890">
        <v>573735.66</v>
      </c>
      <c r="G20" s="891">
        <v>552714.66</v>
      </c>
    </row>
    <row r="21" spans="1:7" ht="14.45" customHeight="1" x14ac:dyDescent="0.2">
      <c r="A21" s="858" t="s">
        <v>2248</v>
      </c>
      <c r="B21" s="850">
        <v>3147</v>
      </c>
      <c r="C21" s="850">
        <v>2526</v>
      </c>
      <c r="D21" s="850">
        <v>2530</v>
      </c>
      <c r="E21" s="890">
        <v>321906</v>
      </c>
      <c r="F21" s="890">
        <v>279505</v>
      </c>
      <c r="G21" s="891">
        <v>257330.34000000003</v>
      </c>
    </row>
    <row r="22" spans="1:7" ht="14.45" customHeight="1" x14ac:dyDescent="0.2">
      <c r="A22" s="858" t="s">
        <v>2249</v>
      </c>
      <c r="B22" s="850">
        <v>3247</v>
      </c>
      <c r="C22" s="850">
        <v>1561</v>
      </c>
      <c r="D22" s="850">
        <v>1895</v>
      </c>
      <c r="E22" s="890">
        <v>525445.32000000007</v>
      </c>
      <c r="F22" s="890">
        <v>236902</v>
      </c>
      <c r="G22" s="891">
        <v>291457</v>
      </c>
    </row>
    <row r="23" spans="1:7" ht="14.45" customHeight="1" x14ac:dyDescent="0.2">
      <c r="A23" s="858" t="s">
        <v>8027</v>
      </c>
      <c r="B23" s="850">
        <v>1</v>
      </c>
      <c r="C23" s="850"/>
      <c r="D23" s="850"/>
      <c r="E23" s="890">
        <v>204</v>
      </c>
      <c r="F23" s="890"/>
      <c r="G23" s="891"/>
    </row>
    <row r="24" spans="1:7" ht="14.45" customHeight="1" x14ac:dyDescent="0.2">
      <c r="A24" s="858" t="s">
        <v>2250</v>
      </c>
      <c r="B24" s="850">
        <v>2944</v>
      </c>
      <c r="C24" s="850">
        <v>3126</v>
      </c>
      <c r="D24" s="850">
        <v>3103</v>
      </c>
      <c r="E24" s="890">
        <v>314729</v>
      </c>
      <c r="F24" s="890">
        <v>364939.99999999994</v>
      </c>
      <c r="G24" s="891">
        <v>344244.66</v>
      </c>
    </row>
    <row r="25" spans="1:7" ht="14.45" customHeight="1" x14ac:dyDescent="0.2">
      <c r="A25" s="858" t="s">
        <v>2251</v>
      </c>
      <c r="B25" s="850"/>
      <c r="C25" s="850"/>
      <c r="D25" s="850">
        <v>700</v>
      </c>
      <c r="E25" s="890"/>
      <c r="F25" s="890"/>
      <c r="G25" s="891">
        <v>92547.34</v>
      </c>
    </row>
    <row r="26" spans="1:7" ht="14.45" customHeight="1" x14ac:dyDescent="0.2">
      <c r="A26" s="858" t="s">
        <v>2252</v>
      </c>
      <c r="B26" s="850">
        <v>3550</v>
      </c>
      <c r="C26" s="850">
        <v>4833</v>
      </c>
      <c r="D26" s="850">
        <v>2576</v>
      </c>
      <c r="E26" s="890">
        <v>638708.34</v>
      </c>
      <c r="F26" s="890">
        <v>835609.66999999993</v>
      </c>
      <c r="G26" s="891">
        <v>422014.33</v>
      </c>
    </row>
    <row r="27" spans="1:7" ht="14.45" customHeight="1" x14ac:dyDescent="0.2">
      <c r="A27" s="858" t="s">
        <v>2254</v>
      </c>
      <c r="B27" s="850">
        <v>4197</v>
      </c>
      <c r="C27" s="850">
        <v>4205</v>
      </c>
      <c r="D27" s="850">
        <v>3964</v>
      </c>
      <c r="E27" s="890">
        <v>509074</v>
      </c>
      <c r="F27" s="890">
        <v>563624.33000000007</v>
      </c>
      <c r="G27" s="891">
        <v>488342.33</v>
      </c>
    </row>
    <row r="28" spans="1:7" ht="14.45" customHeight="1" x14ac:dyDescent="0.2">
      <c r="A28" s="858" t="s">
        <v>2255</v>
      </c>
      <c r="B28" s="850">
        <v>1534</v>
      </c>
      <c r="C28" s="850">
        <v>2025</v>
      </c>
      <c r="D28" s="850">
        <v>2722</v>
      </c>
      <c r="E28" s="890">
        <v>180861.34</v>
      </c>
      <c r="F28" s="890">
        <v>226602.31999999998</v>
      </c>
      <c r="G28" s="891">
        <v>271847.34000000003</v>
      </c>
    </row>
    <row r="29" spans="1:7" ht="14.45" customHeight="1" x14ac:dyDescent="0.2">
      <c r="A29" s="858" t="s">
        <v>2256</v>
      </c>
      <c r="B29" s="850">
        <v>3036</v>
      </c>
      <c r="C29" s="850">
        <v>1913</v>
      </c>
      <c r="D29" s="850">
        <v>2575</v>
      </c>
      <c r="E29" s="890">
        <v>335491.00999999995</v>
      </c>
      <c r="F29" s="890">
        <v>209324.67</v>
      </c>
      <c r="G29" s="891">
        <v>287328.34000000003</v>
      </c>
    </row>
    <row r="30" spans="1:7" ht="14.45" customHeight="1" x14ac:dyDescent="0.2">
      <c r="A30" s="858" t="s">
        <v>2257</v>
      </c>
      <c r="B30" s="850">
        <v>2834</v>
      </c>
      <c r="C30" s="850">
        <v>2631</v>
      </c>
      <c r="D30" s="850">
        <v>2219</v>
      </c>
      <c r="E30" s="890">
        <v>345706.66000000003</v>
      </c>
      <c r="F30" s="890">
        <v>318046.64999999997</v>
      </c>
      <c r="G30" s="891">
        <v>258526</v>
      </c>
    </row>
    <row r="31" spans="1:7" ht="14.45" customHeight="1" x14ac:dyDescent="0.2">
      <c r="A31" s="858" t="s">
        <v>2258</v>
      </c>
      <c r="B31" s="850">
        <v>2418</v>
      </c>
      <c r="C31" s="850">
        <v>2307</v>
      </c>
      <c r="D31" s="850">
        <v>1914</v>
      </c>
      <c r="E31" s="890">
        <v>302419.99000000005</v>
      </c>
      <c r="F31" s="890">
        <v>323488.33</v>
      </c>
      <c r="G31" s="891">
        <v>245236.65</v>
      </c>
    </row>
    <row r="32" spans="1:7" ht="14.45" customHeight="1" x14ac:dyDescent="0.2">
      <c r="A32" s="858" t="s">
        <v>2259</v>
      </c>
      <c r="B32" s="850"/>
      <c r="C32" s="850"/>
      <c r="D32" s="850">
        <v>968</v>
      </c>
      <c r="E32" s="890"/>
      <c r="F32" s="890"/>
      <c r="G32" s="891">
        <v>179246.66999999998</v>
      </c>
    </row>
    <row r="33" spans="1:7" ht="14.45" customHeight="1" x14ac:dyDescent="0.2">
      <c r="A33" s="858" t="s">
        <v>2260</v>
      </c>
      <c r="B33" s="850"/>
      <c r="C33" s="850"/>
      <c r="D33" s="850">
        <v>505</v>
      </c>
      <c r="E33" s="890"/>
      <c r="F33" s="890"/>
      <c r="G33" s="891">
        <v>53967.009999999995</v>
      </c>
    </row>
    <row r="34" spans="1:7" ht="14.45" customHeight="1" x14ac:dyDescent="0.2">
      <c r="A34" s="858" t="s">
        <v>2261</v>
      </c>
      <c r="B34" s="850">
        <v>3491</v>
      </c>
      <c r="C34" s="850">
        <v>3147</v>
      </c>
      <c r="D34" s="850">
        <v>3637</v>
      </c>
      <c r="E34" s="890">
        <v>406808.66000000003</v>
      </c>
      <c r="F34" s="890">
        <v>393159.99000000011</v>
      </c>
      <c r="G34" s="891">
        <v>427178.33999999997</v>
      </c>
    </row>
    <row r="35" spans="1:7" ht="14.45" customHeight="1" x14ac:dyDescent="0.2">
      <c r="A35" s="858" t="s">
        <v>2262</v>
      </c>
      <c r="B35" s="850">
        <v>3770</v>
      </c>
      <c r="C35" s="850">
        <v>3239</v>
      </c>
      <c r="D35" s="850">
        <v>3216</v>
      </c>
      <c r="E35" s="890">
        <v>394902.66</v>
      </c>
      <c r="F35" s="890">
        <v>363429.67</v>
      </c>
      <c r="G35" s="891">
        <v>336201</v>
      </c>
    </row>
    <row r="36" spans="1:7" ht="14.45" customHeight="1" x14ac:dyDescent="0.2">
      <c r="A36" s="858" t="s">
        <v>2263</v>
      </c>
      <c r="B36" s="850">
        <v>4226</v>
      </c>
      <c r="C36" s="850">
        <v>4664</v>
      </c>
      <c r="D36" s="850">
        <v>3762</v>
      </c>
      <c r="E36" s="890">
        <v>423472.65</v>
      </c>
      <c r="F36" s="890">
        <v>508733.33</v>
      </c>
      <c r="G36" s="891">
        <v>415643.33</v>
      </c>
    </row>
    <row r="37" spans="1:7" ht="14.45" customHeight="1" x14ac:dyDescent="0.2">
      <c r="A37" s="858" t="s">
        <v>2264</v>
      </c>
      <c r="B37" s="850"/>
      <c r="C37" s="850">
        <v>951</v>
      </c>
      <c r="D37" s="850">
        <v>1359</v>
      </c>
      <c r="E37" s="890"/>
      <c r="F37" s="890">
        <v>129841.68</v>
      </c>
      <c r="G37" s="891">
        <v>159893.32999999999</v>
      </c>
    </row>
    <row r="38" spans="1:7" ht="14.45" customHeight="1" x14ac:dyDescent="0.2">
      <c r="A38" s="858" t="s">
        <v>2265</v>
      </c>
      <c r="B38" s="850">
        <v>3399</v>
      </c>
      <c r="C38" s="850">
        <v>3674</v>
      </c>
      <c r="D38" s="850">
        <v>3982</v>
      </c>
      <c r="E38" s="890">
        <v>379736.67</v>
      </c>
      <c r="F38" s="890">
        <v>430108.33</v>
      </c>
      <c r="G38" s="891">
        <v>429033.65000000008</v>
      </c>
    </row>
    <row r="39" spans="1:7" ht="14.45" customHeight="1" x14ac:dyDescent="0.2">
      <c r="A39" s="858" t="s">
        <v>8028</v>
      </c>
      <c r="B39" s="850"/>
      <c r="C39" s="850"/>
      <c r="D39" s="850">
        <v>1</v>
      </c>
      <c r="E39" s="890"/>
      <c r="F39" s="890"/>
      <c r="G39" s="891">
        <v>206</v>
      </c>
    </row>
    <row r="40" spans="1:7" ht="14.45" customHeight="1" x14ac:dyDescent="0.2">
      <c r="A40" s="858" t="s">
        <v>2266</v>
      </c>
      <c r="B40" s="850">
        <v>4072</v>
      </c>
      <c r="C40" s="850">
        <v>3829</v>
      </c>
      <c r="D40" s="850">
        <v>2855</v>
      </c>
      <c r="E40" s="890">
        <v>426364.66</v>
      </c>
      <c r="F40" s="890">
        <v>414591.33</v>
      </c>
      <c r="G40" s="891">
        <v>290069.33</v>
      </c>
    </row>
    <row r="41" spans="1:7" ht="14.45" customHeight="1" x14ac:dyDescent="0.2">
      <c r="A41" s="858" t="s">
        <v>2267</v>
      </c>
      <c r="B41" s="850">
        <v>2004</v>
      </c>
      <c r="C41" s="850">
        <v>1695</v>
      </c>
      <c r="D41" s="850">
        <v>1908</v>
      </c>
      <c r="E41" s="890">
        <v>218151.31999999998</v>
      </c>
      <c r="F41" s="890">
        <v>198641.00000000003</v>
      </c>
      <c r="G41" s="891">
        <v>210834.97999999995</v>
      </c>
    </row>
    <row r="42" spans="1:7" ht="14.45" customHeight="1" thickBot="1" x14ac:dyDescent="0.25">
      <c r="A42" s="894" t="s">
        <v>2268</v>
      </c>
      <c r="B42" s="852"/>
      <c r="C42" s="852"/>
      <c r="D42" s="852">
        <v>338</v>
      </c>
      <c r="E42" s="892"/>
      <c r="F42" s="892"/>
      <c r="G42" s="893">
        <v>53279</v>
      </c>
    </row>
    <row r="43" spans="1:7" ht="14.45" customHeight="1" x14ac:dyDescent="0.2">
      <c r="A43" s="805" t="s">
        <v>301</v>
      </c>
    </row>
    <row r="44" spans="1:7" ht="14.45" customHeight="1" x14ac:dyDescent="0.2">
      <c r="A44" s="806" t="s">
        <v>2235</v>
      </c>
    </row>
    <row r="45" spans="1:7" ht="14.45" customHeight="1" x14ac:dyDescent="0.2">
      <c r="A45" s="805" t="s">
        <v>8022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F6493D69-9CA9-4FA4-A590-3D15B7F2D407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120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9" hidden="1" customWidth="1" outlineLevel="1"/>
    <col min="9" max="10" width="9.28515625" style="247" hidden="1" customWidth="1"/>
    <col min="11" max="12" width="11.140625" style="329" customWidth="1"/>
    <col min="13" max="14" width="9.28515625" style="247" hidden="1" customWidth="1"/>
    <col min="15" max="16" width="11.140625" style="329" customWidth="1"/>
    <col min="17" max="17" width="11.140625" style="332" customWidth="1"/>
    <col min="18" max="18" width="11.140625" style="329" customWidth="1"/>
    <col min="19" max="16384" width="8.85546875" style="247"/>
  </cols>
  <sheetData>
    <row r="1" spans="1:18" ht="18.600000000000001" customHeight="1" thickBot="1" x14ac:dyDescent="0.35">
      <c r="A1" s="512" t="s">
        <v>8199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</row>
    <row r="2" spans="1:18" ht="14.45" customHeight="1" thickBot="1" x14ac:dyDescent="0.25">
      <c r="A2" s="70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5" customHeight="1" thickBot="1" x14ac:dyDescent="0.25">
      <c r="F3" s="112" t="s">
        <v>158</v>
      </c>
      <c r="G3" s="207">
        <f t="shared" ref="G3:P3" si="0">SUBTOTAL(9,G6:G1048576)</f>
        <v>85598.65</v>
      </c>
      <c r="H3" s="208">
        <f t="shared" si="0"/>
        <v>9940818.2699999996</v>
      </c>
      <c r="I3" s="78"/>
      <c r="J3" s="78"/>
      <c r="K3" s="208">
        <f t="shared" si="0"/>
        <v>82999</v>
      </c>
      <c r="L3" s="208">
        <f t="shared" si="0"/>
        <v>9910618.959999999</v>
      </c>
      <c r="M3" s="78"/>
      <c r="N3" s="78"/>
      <c r="O3" s="208">
        <f t="shared" si="0"/>
        <v>87959.900000000009</v>
      </c>
      <c r="P3" s="208">
        <f t="shared" si="0"/>
        <v>10039516.67</v>
      </c>
      <c r="Q3" s="79">
        <f>IF(L3=0,0,P3/L3)</f>
        <v>1.0130060201608235</v>
      </c>
      <c r="R3" s="209">
        <f>IF(O3=0,0,P3/O3)</f>
        <v>114.13742705482838</v>
      </c>
    </row>
    <row r="4" spans="1:18" ht="14.45" customHeight="1" x14ac:dyDescent="0.2">
      <c r="A4" s="630" t="s">
        <v>261</v>
      </c>
      <c r="B4" s="630" t="s">
        <v>118</v>
      </c>
      <c r="C4" s="638" t="s">
        <v>0</v>
      </c>
      <c r="D4" s="632" t="s">
        <v>119</v>
      </c>
      <c r="E4" s="637" t="s">
        <v>89</v>
      </c>
      <c r="F4" s="633" t="s">
        <v>80</v>
      </c>
      <c r="G4" s="634">
        <v>2015</v>
      </c>
      <c r="H4" s="635"/>
      <c r="I4" s="206"/>
      <c r="J4" s="206"/>
      <c r="K4" s="634">
        <v>2018</v>
      </c>
      <c r="L4" s="635"/>
      <c r="M4" s="206"/>
      <c r="N4" s="206"/>
      <c r="O4" s="634">
        <v>2019</v>
      </c>
      <c r="P4" s="635"/>
      <c r="Q4" s="636" t="s">
        <v>2</v>
      </c>
      <c r="R4" s="631" t="s">
        <v>121</v>
      </c>
    </row>
    <row r="5" spans="1:18" ht="14.45" customHeight="1" thickBot="1" x14ac:dyDescent="0.25">
      <c r="A5" s="895"/>
      <c r="B5" s="895"/>
      <c r="C5" s="896"/>
      <c r="D5" s="897"/>
      <c r="E5" s="898"/>
      <c r="F5" s="899"/>
      <c r="G5" s="900" t="s">
        <v>90</v>
      </c>
      <c r="H5" s="901" t="s">
        <v>14</v>
      </c>
      <c r="I5" s="902"/>
      <c r="J5" s="902"/>
      <c r="K5" s="900" t="s">
        <v>90</v>
      </c>
      <c r="L5" s="901" t="s">
        <v>14</v>
      </c>
      <c r="M5" s="902"/>
      <c r="N5" s="902"/>
      <c r="O5" s="900" t="s">
        <v>90</v>
      </c>
      <c r="P5" s="901" t="s">
        <v>14</v>
      </c>
      <c r="Q5" s="903"/>
      <c r="R5" s="904"/>
    </row>
    <row r="6" spans="1:18" ht="14.45" customHeight="1" x14ac:dyDescent="0.2">
      <c r="A6" s="825"/>
      <c r="B6" s="826" t="s">
        <v>8030</v>
      </c>
      <c r="C6" s="826" t="s">
        <v>628</v>
      </c>
      <c r="D6" s="826" t="s">
        <v>8031</v>
      </c>
      <c r="E6" s="826" t="s">
        <v>8032</v>
      </c>
      <c r="F6" s="826" t="s">
        <v>8033</v>
      </c>
      <c r="G6" s="225"/>
      <c r="H6" s="225"/>
      <c r="I6" s="826"/>
      <c r="J6" s="826"/>
      <c r="K6" s="225"/>
      <c r="L6" s="225"/>
      <c r="M6" s="826"/>
      <c r="N6" s="826"/>
      <c r="O6" s="225">
        <v>1</v>
      </c>
      <c r="P6" s="225">
        <v>81</v>
      </c>
      <c r="Q6" s="831"/>
      <c r="R6" s="849">
        <v>81</v>
      </c>
    </row>
    <row r="7" spans="1:18" ht="14.45" customHeight="1" x14ac:dyDescent="0.2">
      <c r="A7" s="832"/>
      <c r="B7" s="833" t="s">
        <v>8030</v>
      </c>
      <c r="C7" s="833" t="s">
        <v>628</v>
      </c>
      <c r="D7" s="833" t="s">
        <v>8031</v>
      </c>
      <c r="E7" s="833" t="s">
        <v>8034</v>
      </c>
      <c r="F7" s="833" t="s">
        <v>8035</v>
      </c>
      <c r="G7" s="850"/>
      <c r="H7" s="850"/>
      <c r="I7" s="833"/>
      <c r="J7" s="833"/>
      <c r="K7" s="850"/>
      <c r="L7" s="850"/>
      <c r="M7" s="833"/>
      <c r="N7" s="833"/>
      <c r="O7" s="850">
        <v>2</v>
      </c>
      <c r="P7" s="850">
        <v>508</v>
      </c>
      <c r="Q7" s="838"/>
      <c r="R7" s="851">
        <v>254</v>
      </c>
    </row>
    <row r="8" spans="1:18" ht="14.45" customHeight="1" x14ac:dyDescent="0.2">
      <c r="A8" s="832"/>
      <c r="B8" s="833" t="s">
        <v>8030</v>
      </c>
      <c r="C8" s="833" t="s">
        <v>628</v>
      </c>
      <c r="D8" s="833" t="s">
        <v>8031</v>
      </c>
      <c r="E8" s="833" t="s">
        <v>8036</v>
      </c>
      <c r="F8" s="833" t="s">
        <v>8037</v>
      </c>
      <c r="G8" s="850"/>
      <c r="H8" s="850"/>
      <c r="I8" s="833"/>
      <c r="J8" s="833"/>
      <c r="K8" s="850"/>
      <c r="L8" s="850"/>
      <c r="M8" s="833"/>
      <c r="N8" s="833"/>
      <c r="O8" s="850">
        <v>4</v>
      </c>
      <c r="P8" s="850">
        <v>660</v>
      </c>
      <c r="Q8" s="838"/>
      <c r="R8" s="851">
        <v>165</v>
      </c>
    </row>
    <row r="9" spans="1:18" ht="14.45" customHeight="1" x14ac:dyDescent="0.2">
      <c r="A9" s="832"/>
      <c r="B9" s="833" t="s">
        <v>8030</v>
      </c>
      <c r="C9" s="833" t="s">
        <v>628</v>
      </c>
      <c r="D9" s="833" t="s">
        <v>8031</v>
      </c>
      <c r="E9" s="833" t="s">
        <v>8038</v>
      </c>
      <c r="F9" s="833" t="s">
        <v>8039</v>
      </c>
      <c r="G9" s="850"/>
      <c r="H9" s="850"/>
      <c r="I9" s="833"/>
      <c r="J9" s="833"/>
      <c r="K9" s="850"/>
      <c r="L9" s="850"/>
      <c r="M9" s="833"/>
      <c r="N9" s="833"/>
      <c r="O9" s="850">
        <v>1</v>
      </c>
      <c r="P9" s="850">
        <v>87</v>
      </c>
      <c r="Q9" s="838"/>
      <c r="R9" s="851">
        <v>87</v>
      </c>
    </row>
    <row r="10" spans="1:18" ht="14.45" customHeight="1" x14ac:dyDescent="0.2">
      <c r="A10" s="832"/>
      <c r="B10" s="833" t="s">
        <v>8030</v>
      </c>
      <c r="C10" s="833" t="s">
        <v>634</v>
      </c>
      <c r="D10" s="833" t="s">
        <v>8040</v>
      </c>
      <c r="E10" s="833" t="s">
        <v>8041</v>
      </c>
      <c r="F10" s="833" t="s">
        <v>8042</v>
      </c>
      <c r="G10" s="850">
        <v>1.2000000000000002</v>
      </c>
      <c r="H10" s="850">
        <v>181.28</v>
      </c>
      <c r="I10" s="833">
        <v>26.008608321377334</v>
      </c>
      <c r="J10" s="833">
        <v>151.06666666666663</v>
      </c>
      <c r="K10" s="850">
        <v>0.1</v>
      </c>
      <c r="L10" s="850">
        <v>6.97</v>
      </c>
      <c r="M10" s="833">
        <v>1</v>
      </c>
      <c r="N10" s="833">
        <v>69.699999999999989</v>
      </c>
      <c r="O10" s="850"/>
      <c r="P10" s="850"/>
      <c r="Q10" s="838"/>
      <c r="R10" s="851"/>
    </row>
    <row r="11" spans="1:18" ht="14.45" customHeight="1" x14ac:dyDescent="0.2">
      <c r="A11" s="832"/>
      <c r="B11" s="833" t="s">
        <v>8030</v>
      </c>
      <c r="C11" s="833" t="s">
        <v>634</v>
      </c>
      <c r="D11" s="833" t="s">
        <v>8043</v>
      </c>
      <c r="E11" s="833" t="s">
        <v>8044</v>
      </c>
      <c r="F11" s="833" t="s">
        <v>8045</v>
      </c>
      <c r="G11" s="850"/>
      <c r="H11" s="850"/>
      <c r="I11" s="833"/>
      <c r="J11" s="833"/>
      <c r="K11" s="850"/>
      <c r="L11" s="850"/>
      <c r="M11" s="833"/>
      <c r="N11" s="833"/>
      <c r="O11" s="850">
        <v>1</v>
      </c>
      <c r="P11" s="850">
        <v>63</v>
      </c>
      <c r="Q11" s="838"/>
      <c r="R11" s="851">
        <v>63</v>
      </c>
    </row>
    <row r="12" spans="1:18" ht="14.45" customHeight="1" x14ac:dyDescent="0.2">
      <c r="A12" s="832"/>
      <c r="B12" s="833" t="s">
        <v>8030</v>
      </c>
      <c r="C12" s="833" t="s">
        <v>634</v>
      </c>
      <c r="D12" s="833" t="s">
        <v>8031</v>
      </c>
      <c r="E12" s="833" t="s">
        <v>8046</v>
      </c>
      <c r="F12" s="833" t="s">
        <v>8047</v>
      </c>
      <c r="G12" s="850">
        <v>1</v>
      </c>
      <c r="H12" s="850">
        <v>1310</v>
      </c>
      <c r="I12" s="833"/>
      <c r="J12" s="833">
        <v>1310</v>
      </c>
      <c r="K12" s="850"/>
      <c r="L12" s="850"/>
      <c r="M12" s="833"/>
      <c r="N12" s="833"/>
      <c r="O12" s="850"/>
      <c r="P12" s="850"/>
      <c r="Q12" s="838"/>
      <c r="R12" s="851"/>
    </row>
    <row r="13" spans="1:18" ht="14.45" customHeight="1" x14ac:dyDescent="0.2">
      <c r="A13" s="832"/>
      <c r="B13" s="833" t="s">
        <v>8030</v>
      </c>
      <c r="C13" s="833" t="s">
        <v>634</v>
      </c>
      <c r="D13" s="833" t="s">
        <v>8031</v>
      </c>
      <c r="E13" s="833" t="s">
        <v>8048</v>
      </c>
      <c r="F13" s="833" t="s">
        <v>8049</v>
      </c>
      <c r="G13" s="850">
        <v>1</v>
      </c>
      <c r="H13" s="850">
        <v>1028</v>
      </c>
      <c r="I13" s="833"/>
      <c r="J13" s="833">
        <v>1028</v>
      </c>
      <c r="K13" s="850"/>
      <c r="L13" s="850"/>
      <c r="M13" s="833"/>
      <c r="N13" s="833"/>
      <c r="O13" s="850"/>
      <c r="P13" s="850"/>
      <c r="Q13" s="838"/>
      <c r="R13" s="851"/>
    </row>
    <row r="14" spans="1:18" ht="14.45" customHeight="1" x14ac:dyDescent="0.2">
      <c r="A14" s="832"/>
      <c r="B14" s="833" t="s">
        <v>8030</v>
      </c>
      <c r="C14" s="833" t="s">
        <v>634</v>
      </c>
      <c r="D14" s="833" t="s">
        <v>8031</v>
      </c>
      <c r="E14" s="833" t="s">
        <v>8038</v>
      </c>
      <c r="F14" s="833" t="s">
        <v>8039</v>
      </c>
      <c r="G14" s="850">
        <v>3</v>
      </c>
      <c r="H14" s="850">
        <v>258</v>
      </c>
      <c r="I14" s="833">
        <v>3</v>
      </c>
      <c r="J14" s="833">
        <v>86</v>
      </c>
      <c r="K14" s="850">
        <v>1</v>
      </c>
      <c r="L14" s="850">
        <v>86</v>
      </c>
      <c r="M14" s="833">
        <v>1</v>
      </c>
      <c r="N14" s="833">
        <v>86</v>
      </c>
      <c r="O14" s="850"/>
      <c r="P14" s="850"/>
      <c r="Q14" s="838"/>
      <c r="R14" s="851"/>
    </row>
    <row r="15" spans="1:18" ht="14.45" customHeight="1" x14ac:dyDescent="0.2">
      <c r="A15" s="832"/>
      <c r="B15" s="833" t="s">
        <v>8030</v>
      </c>
      <c r="C15" s="833" t="s">
        <v>634</v>
      </c>
      <c r="D15" s="833" t="s">
        <v>8031</v>
      </c>
      <c r="E15" s="833" t="s">
        <v>8050</v>
      </c>
      <c r="F15" s="833" t="s">
        <v>8051</v>
      </c>
      <c r="G15" s="850"/>
      <c r="H15" s="850"/>
      <c r="I15" s="833"/>
      <c r="J15" s="833"/>
      <c r="K15" s="850"/>
      <c r="L15" s="850"/>
      <c r="M15" s="833"/>
      <c r="N15" s="833"/>
      <c r="O15" s="850">
        <v>0</v>
      </c>
      <c r="P15" s="850">
        <v>0</v>
      </c>
      <c r="Q15" s="838"/>
      <c r="R15" s="851"/>
    </row>
    <row r="16" spans="1:18" ht="14.45" customHeight="1" x14ac:dyDescent="0.2">
      <c r="A16" s="832"/>
      <c r="B16" s="833" t="s">
        <v>8030</v>
      </c>
      <c r="C16" s="833" t="s">
        <v>634</v>
      </c>
      <c r="D16" s="833" t="s">
        <v>8031</v>
      </c>
      <c r="E16" s="833" t="s">
        <v>8052</v>
      </c>
      <c r="F16" s="833" t="s">
        <v>8053</v>
      </c>
      <c r="G16" s="850">
        <v>1</v>
      </c>
      <c r="H16" s="850">
        <v>500</v>
      </c>
      <c r="I16" s="833"/>
      <c r="J16" s="833">
        <v>500</v>
      </c>
      <c r="K16" s="850"/>
      <c r="L16" s="850"/>
      <c r="M16" s="833"/>
      <c r="N16" s="833"/>
      <c r="O16" s="850"/>
      <c r="P16" s="850"/>
      <c r="Q16" s="838"/>
      <c r="R16" s="851"/>
    </row>
    <row r="17" spans="1:18" ht="14.45" customHeight="1" x14ac:dyDescent="0.2">
      <c r="A17" s="832"/>
      <c r="B17" s="833" t="s">
        <v>8030</v>
      </c>
      <c r="C17" s="833" t="s">
        <v>634</v>
      </c>
      <c r="D17" s="833" t="s">
        <v>8031</v>
      </c>
      <c r="E17" s="833" t="s">
        <v>8054</v>
      </c>
      <c r="F17" s="833" t="s">
        <v>8055</v>
      </c>
      <c r="G17" s="850"/>
      <c r="H17" s="850"/>
      <c r="I17" s="833"/>
      <c r="J17" s="833"/>
      <c r="K17" s="850">
        <v>1</v>
      </c>
      <c r="L17" s="850">
        <v>2260</v>
      </c>
      <c r="M17" s="833">
        <v>1</v>
      </c>
      <c r="N17" s="833">
        <v>2260</v>
      </c>
      <c r="O17" s="850"/>
      <c r="P17" s="850"/>
      <c r="Q17" s="838"/>
      <c r="R17" s="851"/>
    </row>
    <row r="18" spans="1:18" ht="14.45" customHeight="1" x14ac:dyDescent="0.2">
      <c r="A18" s="832"/>
      <c r="B18" s="833" t="s">
        <v>8030</v>
      </c>
      <c r="C18" s="833" t="s">
        <v>634</v>
      </c>
      <c r="D18" s="833" t="s">
        <v>8031</v>
      </c>
      <c r="E18" s="833" t="s">
        <v>8056</v>
      </c>
      <c r="F18" s="833" t="s">
        <v>8057</v>
      </c>
      <c r="G18" s="850"/>
      <c r="H18" s="850"/>
      <c r="I18" s="833"/>
      <c r="J18" s="833"/>
      <c r="K18" s="850"/>
      <c r="L18" s="850"/>
      <c r="M18" s="833"/>
      <c r="N18" s="833"/>
      <c r="O18" s="850">
        <v>1</v>
      </c>
      <c r="P18" s="850">
        <v>337</v>
      </c>
      <c r="Q18" s="838"/>
      <c r="R18" s="851">
        <v>337</v>
      </c>
    </row>
    <row r="19" spans="1:18" ht="14.45" customHeight="1" x14ac:dyDescent="0.2">
      <c r="A19" s="832"/>
      <c r="B19" s="833" t="s">
        <v>8030</v>
      </c>
      <c r="C19" s="833" t="s">
        <v>634</v>
      </c>
      <c r="D19" s="833" t="s">
        <v>8031</v>
      </c>
      <c r="E19" s="833" t="s">
        <v>8058</v>
      </c>
      <c r="F19" s="833" t="s">
        <v>8059</v>
      </c>
      <c r="G19" s="850"/>
      <c r="H19" s="850"/>
      <c r="I19" s="833"/>
      <c r="J19" s="833"/>
      <c r="K19" s="850"/>
      <c r="L19" s="850"/>
      <c r="M19" s="833"/>
      <c r="N19" s="833"/>
      <c r="O19" s="850">
        <v>1</v>
      </c>
      <c r="P19" s="850">
        <v>81</v>
      </c>
      <c r="Q19" s="838"/>
      <c r="R19" s="851">
        <v>81</v>
      </c>
    </row>
    <row r="20" spans="1:18" ht="14.45" customHeight="1" x14ac:dyDescent="0.2">
      <c r="A20" s="832" t="s">
        <v>8060</v>
      </c>
      <c r="B20" s="833" t="s">
        <v>8061</v>
      </c>
      <c r="C20" s="833" t="s">
        <v>628</v>
      </c>
      <c r="D20" s="833" t="s">
        <v>8040</v>
      </c>
      <c r="E20" s="833" t="s">
        <v>8062</v>
      </c>
      <c r="F20" s="833" t="s">
        <v>2971</v>
      </c>
      <c r="G20" s="850">
        <v>0.2</v>
      </c>
      <c r="H20" s="850">
        <v>10.82</v>
      </c>
      <c r="I20" s="833"/>
      <c r="J20" s="833">
        <v>54.1</v>
      </c>
      <c r="K20" s="850"/>
      <c r="L20" s="850"/>
      <c r="M20" s="833"/>
      <c r="N20" s="833"/>
      <c r="O20" s="850"/>
      <c r="P20" s="850"/>
      <c r="Q20" s="838"/>
      <c r="R20" s="851"/>
    </row>
    <row r="21" spans="1:18" ht="14.45" customHeight="1" x14ac:dyDescent="0.2">
      <c r="A21" s="832" t="s">
        <v>8060</v>
      </c>
      <c r="B21" s="833" t="s">
        <v>8061</v>
      </c>
      <c r="C21" s="833" t="s">
        <v>628</v>
      </c>
      <c r="D21" s="833" t="s">
        <v>8040</v>
      </c>
      <c r="E21" s="833" t="s">
        <v>8063</v>
      </c>
      <c r="F21" s="833" t="s">
        <v>2971</v>
      </c>
      <c r="G21" s="850">
        <v>0.2</v>
      </c>
      <c r="H21" s="850">
        <v>21.65</v>
      </c>
      <c r="I21" s="833"/>
      <c r="J21" s="833">
        <v>108.24999999999999</v>
      </c>
      <c r="K21" s="850"/>
      <c r="L21" s="850"/>
      <c r="M21" s="833"/>
      <c r="N21" s="833"/>
      <c r="O21" s="850"/>
      <c r="P21" s="850"/>
      <c r="Q21" s="838"/>
      <c r="R21" s="851"/>
    </row>
    <row r="22" spans="1:18" ht="14.45" customHeight="1" x14ac:dyDescent="0.2">
      <c r="A22" s="832" t="s">
        <v>8060</v>
      </c>
      <c r="B22" s="833" t="s">
        <v>8061</v>
      </c>
      <c r="C22" s="833" t="s">
        <v>628</v>
      </c>
      <c r="D22" s="833" t="s">
        <v>8040</v>
      </c>
      <c r="E22" s="833" t="s">
        <v>8041</v>
      </c>
      <c r="F22" s="833" t="s">
        <v>8042</v>
      </c>
      <c r="G22" s="850">
        <v>248.44999999999996</v>
      </c>
      <c r="H22" s="850">
        <v>27740.449999999997</v>
      </c>
      <c r="I22" s="833">
        <v>1.5113441591908843</v>
      </c>
      <c r="J22" s="833">
        <v>111.65405514187967</v>
      </c>
      <c r="K22" s="850">
        <v>263.70000000000016</v>
      </c>
      <c r="L22" s="850">
        <v>18354.819999999982</v>
      </c>
      <c r="M22" s="833">
        <v>1</v>
      </c>
      <c r="N22" s="833">
        <v>69.604929844520171</v>
      </c>
      <c r="O22" s="850">
        <v>44.9</v>
      </c>
      <c r="P22" s="850">
        <v>3125.3000000000029</v>
      </c>
      <c r="Q22" s="838">
        <v>0.17027135106745836</v>
      </c>
      <c r="R22" s="851">
        <v>69.605790645879793</v>
      </c>
    </row>
    <row r="23" spans="1:18" ht="14.45" customHeight="1" x14ac:dyDescent="0.2">
      <c r="A23" s="832" t="s">
        <v>8060</v>
      </c>
      <c r="B23" s="833" t="s">
        <v>8061</v>
      </c>
      <c r="C23" s="833" t="s">
        <v>628</v>
      </c>
      <c r="D23" s="833" t="s">
        <v>8040</v>
      </c>
      <c r="E23" s="833" t="s">
        <v>8064</v>
      </c>
      <c r="F23" s="833" t="s">
        <v>8065</v>
      </c>
      <c r="G23" s="850">
        <v>5.2</v>
      </c>
      <c r="H23" s="850">
        <v>1341.45</v>
      </c>
      <c r="I23" s="833">
        <v>4.7053562033042198</v>
      </c>
      <c r="J23" s="833">
        <v>257.97115384615387</v>
      </c>
      <c r="K23" s="850">
        <v>1</v>
      </c>
      <c r="L23" s="850">
        <v>285.09000000000003</v>
      </c>
      <c r="M23" s="833">
        <v>1</v>
      </c>
      <c r="N23" s="833">
        <v>285.09000000000003</v>
      </c>
      <c r="O23" s="850">
        <v>0.8</v>
      </c>
      <c r="P23" s="850">
        <v>228.08</v>
      </c>
      <c r="Q23" s="838">
        <v>0.80002806131397097</v>
      </c>
      <c r="R23" s="851">
        <v>285.10000000000002</v>
      </c>
    </row>
    <row r="24" spans="1:18" ht="14.45" customHeight="1" x14ac:dyDescent="0.2">
      <c r="A24" s="832" t="s">
        <v>8060</v>
      </c>
      <c r="B24" s="833" t="s">
        <v>8061</v>
      </c>
      <c r="C24" s="833" t="s">
        <v>628</v>
      </c>
      <c r="D24" s="833" t="s">
        <v>8040</v>
      </c>
      <c r="E24" s="833" t="s">
        <v>8066</v>
      </c>
      <c r="F24" s="833" t="s">
        <v>704</v>
      </c>
      <c r="G24" s="850">
        <v>0.1</v>
      </c>
      <c r="H24" s="850">
        <v>8.4</v>
      </c>
      <c r="I24" s="833">
        <v>1.5810276679841896E-2</v>
      </c>
      <c r="J24" s="833">
        <v>84</v>
      </c>
      <c r="K24" s="850">
        <v>6.4000000000000021</v>
      </c>
      <c r="L24" s="850">
        <v>531.30000000000007</v>
      </c>
      <c r="M24" s="833">
        <v>1</v>
      </c>
      <c r="N24" s="833">
        <v>83.015624999999986</v>
      </c>
      <c r="O24" s="850">
        <v>0.2</v>
      </c>
      <c r="P24" s="850">
        <v>16.8</v>
      </c>
      <c r="Q24" s="838">
        <v>3.1620553359683792E-2</v>
      </c>
      <c r="R24" s="851">
        <v>84</v>
      </c>
    </row>
    <row r="25" spans="1:18" ht="14.45" customHeight="1" x14ac:dyDescent="0.2">
      <c r="A25" s="832" t="s">
        <v>8060</v>
      </c>
      <c r="B25" s="833" t="s">
        <v>8061</v>
      </c>
      <c r="C25" s="833" t="s">
        <v>628</v>
      </c>
      <c r="D25" s="833" t="s">
        <v>8040</v>
      </c>
      <c r="E25" s="833" t="s">
        <v>8067</v>
      </c>
      <c r="F25" s="833" t="s">
        <v>704</v>
      </c>
      <c r="G25" s="850">
        <v>4320</v>
      </c>
      <c r="H25" s="850">
        <v>72576.000000000015</v>
      </c>
      <c r="I25" s="833">
        <v>0.8508961985424458</v>
      </c>
      <c r="J25" s="833">
        <v>16.800000000000004</v>
      </c>
      <c r="K25" s="850">
        <v>5077</v>
      </c>
      <c r="L25" s="850">
        <v>85293.600000000064</v>
      </c>
      <c r="M25" s="833">
        <v>1</v>
      </c>
      <c r="N25" s="833">
        <v>16.800000000000011</v>
      </c>
      <c r="O25" s="850">
        <v>5058.5999999999995</v>
      </c>
      <c r="P25" s="850">
        <v>84984.479999999981</v>
      </c>
      <c r="Q25" s="838">
        <v>0.99637581248768858</v>
      </c>
      <c r="R25" s="851">
        <v>16.799999999999997</v>
      </c>
    </row>
    <row r="26" spans="1:18" ht="14.45" customHeight="1" x14ac:dyDescent="0.2">
      <c r="A26" s="832" t="s">
        <v>8060</v>
      </c>
      <c r="B26" s="833" t="s">
        <v>8061</v>
      </c>
      <c r="C26" s="833" t="s">
        <v>628</v>
      </c>
      <c r="D26" s="833" t="s">
        <v>8040</v>
      </c>
      <c r="E26" s="833" t="s">
        <v>8068</v>
      </c>
      <c r="F26" s="833"/>
      <c r="G26" s="850">
        <v>26.79999999999999</v>
      </c>
      <c r="H26" s="850">
        <v>5629.3400000000056</v>
      </c>
      <c r="I26" s="833"/>
      <c r="J26" s="833">
        <v>210.0500000000003</v>
      </c>
      <c r="K26" s="850"/>
      <c r="L26" s="850"/>
      <c r="M26" s="833"/>
      <c r="N26" s="833"/>
      <c r="O26" s="850"/>
      <c r="P26" s="850"/>
      <c r="Q26" s="838"/>
      <c r="R26" s="851"/>
    </row>
    <row r="27" spans="1:18" ht="14.45" customHeight="1" x14ac:dyDescent="0.2">
      <c r="A27" s="832" t="s">
        <v>8060</v>
      </c>
      <c r="B27" s="833" t="s">
        <v>8061</v>
      </c>
      <c r="C27" s="833" t="s">
        <v>628</v>
      </c>
      <c r="D27" s="833" t="s">
        <v>8040</v>
      </c>
      <c r="E27" s="833" t="s">
        <v>8068</v>
      </c>
      <c r="F27" s="833" t="s">
        <v>8069</v>
      </c>
      <c r="G27" s="850">
        <v>100.00000000000009</v>
      </c>
      <c r="H27" s="850">
        <v>21005.03</v>
      </c>
      <c r="I27" s="833">
        <v>3.8167993443945525</v>
      </c>
      <c r="J27" s="833">
        <v>210.05029999999982</v>
      </c>
      <c r="K27" s="850">
        <v>26.199999999999985</v>
      </c>
      <c r="L27" s="850">
        <v>5503.310000000004</v>
      </c>
      <c r="M27" s="833">
        <v>1</v>
      </c>
      <c r="N27" s="833">
        <v>210.05000000000027</v>
      </c>
      <c r="O27" s="850"/>
      <c r="P27" s="850"/>
      <c r="Q27" s="838"/>
      <c r="R27" s="851"/>
    </row>
    <row r="28" spans="1:18" ht="14.45" customHeight="1" x14ac:dyDescent="0.2">
      <c r="A28" s="832" t="s">
        <v>8060</v>
      </c>
      <c r="B28" s="833" t="s">
        <v>8061</v>
      </c>
      <c r="C28" s="833" t="s">
        <v>628</v>
      </c>
      <c r="D28" s="833" t="s">
        <v>8040</v>
      </c>
      <c r="E28" s="833" t="s">
        <v>8070</v>
      </c>
      <c r="F28" s="833" t="s">
        <v>3187</v>
      </c>
      <c r="G28" s="850"/>
      <c r="H28" s="850"/>
      <c r="I28" s="833"/>
      <c r="J28" s="833"/>
      <c r="K28" s="850"/>
      <c r="L28" s="850"/>
      <c r="M28" s="833"/>
      <c r="N28" s="833"/>
      <c r="O28" s="850">
        <v>0.1</v>
      </c>
      <c r="P28" s="850">
        <v>94.12</v>
      </c>
      <c r="Q28" s="838"/>
      <c r="R28" s="851">
        <v>941.2</v>
      </c>
    </row>
    <row r="29" spans="1:18" ht="14.45" customHeight="1" x14ac:dyDescent="0.2">
      <c r="A29" s="832" t="s">
        <v>8060</v>
      </c>
      <c r="B29" s="833" t="s">
        <v>8061</v>
      </c>
      <c r="C29" s="833" t="s">
        <v>628</v>
      </c>
      <c r="D29" s="833" t="s">
        <v>8031</v>
      </c>
      <c r="E29" s="833" t="s">
        <v>8071</v>
      </c>
      <c r="F29" s="833" t="s">
        <v>8072</v>
      </c>
      <c r="G29" s="850">
        <v>2</v>
      </c>
      <c r="H29" s="850">
        <v>60</v>
      </c>
      <c r="I29" s="833">
        <v>1</v>
      </c>
      <c r="J29" s="833">
        <v>30</v>
      </c>
      <c r="K29" s="850">
        <v>2</v>
      </c>
      <c r="L29" s="850">
        <v>60</v>
      </c>
      <c r="M29" s="833">
        <v>1</v>
      </c>
      <c r="N29" s="833">
        <v>30</v>
      </c>
      <c r="O29" s="850"/>
      <c r="P29" s="850"/>
      <c r="Q29" s="838"/>
      <c r="R29" s="851"/>
    </row>
    <row r="30" spans="1:18" ht="14.45" customHeight="1" x14ac:dyDescent="0.2">
      <c r="A30" s="832" t="s">
        <v>8060</v>
      </c>
      <c r="B30" s="833" t="s">
        <v>8061</v>
      </c>
      <c r="C30" s="833" t="s">
        <v>628</v>
      </c>
      <c r="D30" s="833" t="s">
        <v>8031</v>
      </c>
      <c r="E30" s="833" t="s">
        <v>8073</v>
      </c>
      <c r="F30" s="833" t="s">
        <v>8074</v>
      </c>
      <c r="G30" s="850"/>
      <c r="H30" s="850"/>
      <c r="I30" s="833"/>
      <c r="J30" s="833"/>
      <c r="K30" s="850">
        <v>1</v>
      </c>
      <c r="L30" s="850">
        <v>66</v>
      </c>
      <c r="M30" s="833">
        <v>1</v>
      </c>
      <c r="N30" s="833">
        <v>66</v>
      </c>
      <c r="O30" s="850"/>
      <c r="P30" s="850"/>
      <c r="Q30" s="838"/>
      <c r="R30" s="851"/>
    </row>
    <row r="31" spans="1:18" ht="14.45" customHeight="1" x14ac:dyDescent="0.2">
      <c r="A31" s="832" t="s">
        <v>8060</v>
      </c>
      <c r="B31" s="833" t="s">
        <v>8061</v>
      </c>
      <c r="C31" s="833" t="s">
        <v>628</v>
      </c>
      <c r="D31" s="833" t="s">
        <v>8031</v>
      </c>
      <c r="E31" s="833" t="s">
        <v>8075</v>
      </c>
      <c r="F31" s="833" t="s">
        <v>8076</v>
      </c>
      <c r="G31" s="850">
        <v>1286</v>
      </c>
      <c r="H31" s="850">
        <v>263630</v>
      </c>
      <c r="I31" s="833">
        <v>0.97172155015444039</v>
      </c>
      <c r="J31" s="833">
        <v>205</v>
      </c>
      <c r="K31" s="850">
        <v>1317</v>
      </c>
      <c r="L31" s="850">
        <v>271302</v>
      </c>
      <c r="M31" s="833">
        <v>1</v>
      </c>
      <c r="N31" s="833">
        <v>206</v>
      </c>
      <c r="O31" s="850">
        <v>887</v>
      </c>
      <c r="P31" s="850">
        <v>183609</v>
      </c>
      <c r="Q31" s="838">
        <v>0.67676979896941414</v>
      </c>
      <c r="R31" s="851">
        <v>207</v>
      </c>
    </row>
    <row r="32" spans="1:18" ht="14.45" customHeight="1" x14ac:dyDescent="0.2">
      <c r="A32" s="832" t="s">
        <v>8060</v>
      </c>
      <c r="B32" s="833" t="s">
        <v>8061</v>
      </c>
      <c r="C32" s="833" t="s">
        <v>628</v>
      </c>
      <c r="D32" s="833" t="s">
        <v>8031</v>
      </c>
      <c r="E32" s="833" t="s">
        <v>8077</v>
      </c>
      <c r="F32" s="833" t="s">
        <v>8078</v>
      </c>
      <c r="G32" s="850">
        <v>1</v>
      </c>
      <c r="H32" s="850">
        <v>78</v>
      </c>
      <c r="I32" s="833"/>
      <c r="J32" s="833">
        <v>78</v>
      </c>
      <c r="K32" s="850"/>
      <c r="L32" s="850"/>
      <c r="M32" s="833"/>
      <c r="N32" s="833"/>
      <c r="O32" s="850"/>
      <c r="P32" s="850"/>
      <c r="Q32" s="838"/>
      <c r="R32" s="851"/>
    </row>
    <row r="33" spans="1:18" ht="14.45" customHeight="1" x14ac:dyDescent="0.2">
      <c r="A33" s="832" t="s">
        <v>8060</v>
      </c>
      <c r="B33" s="833" t="s">
        <v>8061</v>
      </c>
      <c r="C33" s="833" t="s">
        <v>628</v>
      </c>
      <c r="D33" s="833" t="s">
        <v>8031</v>
      </c>
      <c r="E33" s="833" t="s">
        <v>8079</v>
      </c>
      <c r="F33" s="833" t="s">
        <v>8080</v>
      </c>
      <c r="G33" s="850"/>
      <c r="H33" s="850"/>
      <c r="I33" s="833"/>
      <c r="J33" s="833"/>
      <c r="K33" s="850">
        <v>1</v>
      </c>
      <c r="L33" s="850">
        <v>147</v>
      </c>
      <c r="M33" s="833">
        <v>1</v>
      </c>
      <c r="N33" s="833">
        <v>147</v>
      </c>
      <c r="O33" s="850"/>
      <c r="P33" s="850"/>
      <c r="Q33" s="838"/>
      <c r="R33" s="851"/>
    </row>
    <row r="34" spans="1:18" ht="14.45" customHeight="1" x14ac:dyDescent="0.2">
      <c r="A34" s="832" t="s">
        <v>8060</v>
      </c>
      <c r="B34" s="833" t="s">
        <v>8061</v>
      </c>
      <c r="C34" s="833" t="s">
        <v>628</v>
      </c>
      <c r="D34" s="833" t="s">
        <v>8031</v>
      </c>
      <c r="E34" s="833" t="s">
        <v>8081</v>
      </c>
      <c r="F34" s="833" t="s">
        <v>8082</v>
      </c>
      <c r="G34" s="850">
        <v>914</v>
      </c>
      <c r="H34" s="850">
        <v>75862</v>
      </c>
      <c r="I34" s="833">
        <v>0.83930211202938476</v>
      </c>
      <c r="J34" s="833">
        <v>83</v>
      </c>
      <c r="K34" s="850">
        <v>1089</v>
      </c>
      <c r="L34" s="850">
        <v>90387</v>
      </c>
      <c r="M34" s="833">
        <v>1</v>
      </c>
      <c r="N34" s="833">
        <v>83</v>
      </c>
      <c r="O34" s="850">
        <v>1047</v>
      </c>
      <c r="P34" s="850">
        <v>87948</v>
      </c>
      <c r="Q34" s="838">
        <v>0.97301603106641443</v>
      </c>
      <c r="R34" s="851">
        <v>84</v>
      </c>
    </row>
    <row r="35" spans="1:18" ht="14.45" customHeight="1" x14ac:dyDescent="0.2">
      <c r="A35" s="832" t="s">
        <v>8060</v>
      </c>
      <c r="B35" s="833" t="s">
        <v>8061</v>
      </c>
      <c r="C35" s="833" t="s">
        <v>628</v>
      </c>
      <c r="D35" s="833" t="s">
        <v>8031</v>
      </c>
      <c r="E35" s="833" t="s">
        <v>8083</v>
      </c>
      <c r="F35" s="833" t="s">
        <v>8084</v>
      </c>
      <c r="G35" s="850">
        <v>834</v>
      </c>
      <c r="H35" s="850">
        <v>88404</v>
      </c>
      <c r="I35" s="833">
        <v>1.0121359223300972</v>
      </c>
      <c r="J35" s="833">
        <v>106</v>
      </c>
      <c r="K35" s="850">
        <v>824</v>
      </c>
      <c r="L35" s="850">
        <v>87344</v>
      </c>
      <c r="M35" s="833">
        <v>1</v>
      </c>
      <c r="N35" s="833">
        <v>106</v>
      </c>
      <c r="O35" s="850">
        <v>664</v>
      </c>
      <c r="P35" s="850">
        <v>71048</v>
      </c>
      <c r="Q35" s="838">
        <v>0.81342736764975265</v>
      </c>
      <c r="R35" s="851">
        <v>107</v>
      </c>
    </row>
    <row r="36" spans="1:18" ht="14.45" customHeight="1" x14ac:dyDescent="0.2">
      <c r="A36" s="832" t="s">
        <v>8060</v>
      </c>
      <c r="B36" s="833" t="s">
        <v>8061</v>
      </c>
      <c r="C36" s="833" t="s">
        <v>628</v>
      </c>
      <c r="D36" s="833" t="s">
        <v>8031</v>
      </c>
      <c r="E36" s="833" t="s">
        <v>8085</v>
      </c>
      <c r="F36" s="833" t="s">
        <v>8086</v>
      </c>
      <c r="G36" s="850">
        <v>1525</v>
      </c>
      <c r="H36" s="850">
        <v>56425</v>
      </c>
      <c r="I36" s="833">
        <v>1.0119442601194426</v>
      </c>
      <c r="J36" s="833">
        <v>37</v>
      </c>
      <c r="K36" s="850">
        <v>1507</v>
      </c>
      <c r="L36" s="850">
        <v>55759</v>
      </c>
      <c r="M36" s="833">
        <v>1</v>
      </c>
      <c r="N36" s="833">
        <v>37</v>
      </c>
      <c r="O36" s="850">
        <v>1751</v>
      </c>
      <c r="P36" s="850">
        <v>66538</v>
      </c>
      <c r="Q36" s="838">
        <v>1.1933140838250327</v>
      </c>
      <c r="R36" s="851">
        <v>38</v>
      </c>
    </row>
    <row r="37" spans="1:18" ht="14.45" customHeight="1" x14ac:dyDescent="0.2">
      <c r="A37" s="832" t="s">
        <v>8060</v>
      </c>
      <c r="B37" s="833" t="s">
        <v>8061</v>
      </c>
      <c r="C37" s="833" t="s">
        <v>628</v>
      </c>
      <c r="D37" s="833" t="s">
        <v>8031</v>
      </c>
      <c r="E37" s="833" t="s">
        <v>8087</v>
      </c>
      <c r="F37" s="833" t="s">
        <v>8088</v>
      </c>
      <c r="G37" s="850">
        <v>7</v>
      </c>
      <c r="H37" s="850">
        <v>35</v>
      </c>
      <c r="I37" s="833">
        <v>0.875</v>
      </c>
      <c r="J37" s="833">
        <v>5</v>
      </c>
      <c r="K37" s="850">
        <v>8</v>
      </c>
      <c r="L37" s="850">
        <v>40</v>
      </c>
      <c r="M37" s="833">
        <v>1</v>
      </c>
      <c r="N37" s="833">
        <v>5</v>
      </c>
      <c r="O37" s="850">
        <v>9</v>
      </c>
      <c r="P37" s="850">
        <v>45</v>
      </c>
      <c r="Q37" s="838">
        <v>1.125</v>
      </c>
      <c r="R37" s="851">
        <v>5</v>
      </c>
    </row>
    <row r="38" spans="1:18" ht="14.45" customHeight="1" x14ac:dyDescent="0.2">
      <c r="A38" s="832" t="s">
        <v>8060</v>
      </c>
      <c r="B38" s="833" t="s">
        <v>8061</v>
      </c>
      <c r="C38" s="833" t="s">
        <v>628</v>
      </c>
      <c r="D38" s="833" t="s">
        <v>8031</v>
      </c>
      <c r="E38" s="833" t="s">
        <v>8089</v>
      </c>
      <c r="F38" s="833" t="s">
        <v>8090</v>
      </c>
      <c r="G38" s="850">
        <v>119</v>
      </c>
      <c r="H38" s="850">
        <v>595</v>
      </c>
      <c r="I38" s="833">
        <v>0.90839694656488545</v>
      </c>
      <c r="J38" s="833">
        <v>5</v>
      </c>
      <c r="K38" s="850">
        <v>131</v>
      </c>
      <c r="L38" s="850">
        <v>655</v>
      </c>
      <c r="M38" s="833">
        <v>1</v>
      </c>
      <c r="N38" s="833">
        <v>5</v>
      </c>
      <c r="O38" s="850">
        <v>121</v>
      </c>
      <c r="P38" s="850">
        <v>605</v>
      </c>
      <c r="Q38" s="838">
        <v>0.92366412213740456</v>
      </c>
      <c r="R38" s="851">
        <v>5</v>
      </c>
    </row>
    <row r="39" spans="1:18" ht="14.45" customHeight="1" x14ac:dyDescent="0.2">
      <c r="A39" s="832" t="s">
        <v>8060</v>
      </c>
      <c r="B39" s="833" t="s">
        <v>8061</v>
      </c>
      <c r="C39" s="833" t="s">
        <v>628</v>
      </c>
      <c r="D39" s="833" t="s">
        <v>8031</v>
      </c>
      <c r="E39" s="833" t="s">
        <v>8091</v>
      </c>
      <c r="F39" s="833" t="s">
        <v>8092</v>
      </c>
      <c r="G39" s="850">
        <v>8</v>
      </c>
      <c r="H39" s="850">
        <v>1656</v>
      </c>
      <c r="I39" s="833">
        <v>1.7178423236514522</v>
      </c>
      <c r="J39" s="833">
        <v>207</v>
      </c>
      <c r="K39" s="850">
        <v>4</v>
      </c>
      <c r="L39" s="850">
        <v>964</v>
      </c>
      <c r="M39" s="833">
        <v>1</v>
      </c>
      <c r="N39" s="833">
        <v>241</v>
      </c>
      <c r="O39" s="850">
        <v>10</v>
      </c>
      <c r="P39" s="850">
        <v>2420</v>
      </c>
      <c r="Q39" s="838">
        <v>2.5103734439834025</v>
      </c>
      <c r="R39" s="851">
        <v>242</v>
      </c>
    </row>
    <row r="40" spans="1:18" ht="14.45" customHeight="1" x14ac:dyDescent="0.2">
      <c r="A40" s="832" t="s">
        <v>8060</v>
      </c>
      <c r="B40" s="833" t="s">
        <v>8061</v>
      </c>
      <c r="C40" s="833" t="s">
        <v>628</v>
      </c>
      <c r="D40" s="833" t="s">
        <v>8031</v>
      </c>
      <c r="E40" s="833" t="s">
        <v>8093</v>
      </c>
      <c r="F40" s="833" t="s">
        <v>8094</v>
      </c>
      <c r="G40" s="850">
        <v>41</v>
      </c>
      <c r="H40" s="850">
        <v>12669</v>
      </c>
      <c r="I40" s="833">
        <v>0.94756918474195961</v>
      </c>
      <c r="J40" s="833">
        <v>309</v>
      </c>
      <c r="K40" s="850">
        <v>35</v>
      </c>
      <c r="L40" s="850">
        <v>13370</v>
      </c>
      <c r="M40" s="833">
        <v>1</v>
      </c>
      <c r="N40" s="833">
        <v>382</v>
      </c>
      <c r="O40" s="850">
        <v>46</v>
      </c>
      <c r="P40" s="850">
        <v>17664</v>
      </c>
      <c r="Q40" s="838">
        <v>1.3211667913238594</v>
      </c>
      <c r="R40" s="851">
        <v>384</v>
      </c>
    </row>
    <row r="41" spans="1:18" ht="14.45" customHeight="1" x14ac:dyDescent="0.2">
      <c r="A41" s="832" t="s">
        <v>8060</v>
      </c>
      <c r="B41" s="833" t="s">
        <v>8061</v>
      </c>
      <c r="C41" s="833" t="s">
        <v>628</v>
      </c>
      <c r="D41" s="833" t="s">
        <v>8031</v>
      </c>
      <c r="E41" s="833" t="s">
        <v>8095</v>
      </c>
      <c r="F41" s="833" t="s">
        <v>8096</v>
      </c>
      <c r="G41" s="850">
        <v>9</v>
      </c>
      <c r="H41" s="850">
        <v>4401</v>
      </c>
      <c r="I41" s="833">
        <v>0.56049414161996947</v>
      </c>
      <c r="J41" s="833">
        <v>489</v>
      </c>
      <c r="K41" s="850">
        <v>13</v>
      </c>
      <c r="L41" s="850">
        <v>7852</v>
      </c>
      <c r="M41" s="833">
        <v>1</v>
      </c>
      <c r="N41" s="833">
        <v>604</v>
      </c>
      <c r="O41" s="850">
        <v>3</v>
      </c>
      <c r="P41" s="850">
        <v>1818</v>
      </c>
      <c r="Q41" s="838">
        <v>0.23153336729495669</v>
      </c>
      <c r="R41" s="851">
        <v>606</v>
      </c>
    </row>
    <row r="42" spans="1:18" ht="14.45" customHeight="1" x14ac:dyDescent="0.2">
      <c r="A42" s="832" t="s">
        <v>8060</v>
      </c>
      <c r="B42" s="833" t="s">
        <v>8061</v>
      </c>
      <c r="C42" s="833" t="s">
        <v>628</v>
      </c>
      <c r="D42" s="833" t="s">
        <v>8031</v>
      </c>
      <c r="E42" s="833" t="s">
        <v>8097</v>
      </c>
      <c r="F42" s="833" t="s">
        <v>8098</v>
      </c>
      <c r="G42" s="850">
        <v>99</v>
      </c>
      <c r="H42" s="850">
        <v>9801</v>
      </c>
      <c r="I42" s="833">
        <v>0.96163657770800626</v>
      </c>
      <c r="J42" s="833">
        <v>99</v>
      </c>
      <c r="K42" s="850">
        <v>112</v>
      </c>
      <c r="L42" s="850">
        <v>10192</v>
      </c>
      <c r="M42" s="833">
        <v>1</v>
      </c>
      <c r="N42" s="833">
        <v>91</v>
      </c>
      <c r="O42" s="850">
        <v>116</v>
      </c>
      <c r="P42" s="850">
        <v>10556</v>
      </c>
      <c r="Q42" s="838">
        <v>1.0357142857142858</v>
      </c>
      <c r="R42" s="851">
        <v>91</v>
      </c>
    </row>
    <row r="43" spans="1:18" ht="14.45" customHeight="1" x14ac:dyDescent="0.2">
      <c r="A43" s="832" t="s">
        <v>8060</v>
      </c>
      <c r="B43" s="833" t="s">
        <v>8061</v>
      </c>
      <c r="C43" s="833" t="s">
        <v>628</v>
      </c>
      <c r="D43" s="833" t="s">
        <v>8031</v>
      </c>
      <c r="E43" s="833" t="s">
        <v>8099</v>
      </c>
      <c r="F43" s="833" t="s">
        <v>8100</v>
      </c>
      <c r="G43" s="850">
        <v>1</v>
      </c>
      <c r="H43" s="850">
        <v>332</v>
      </c>
      <c r="I43" s="833">
        <v>0.76497695852534564</v>
      </c>
      <c r="J43" s="833">
        <v>332</v>
      </c>
      <c r="K43" s="850">
        <v>1</v>
      </c>
      <c r="L43" s="850">
        <v>434</v>
      </c>
      <c r="M43" s="833">
        <v>1</v>
      </c>
      <c r="N43" s="833">
        <v>434</v>
      </c>
      <c r="O43" s="850">
        <v>1</v>
      </c>
      <c r="P43" s="850">
        <v>436</v>
      </c>
      <c r="Q43" s="838">
        <v>1.0046082949308757</v>
      </c>
      <c r="R43" s="851">
        <v>436</v>
      </c>
    </row>
    <row r="44" spans="1:18" ht="14.45" customHeight="1" x14ac:dyDescent="0.2">
      <c r="A44" s="832" t="s">
        <v>8060</v>
      </c>
      <c r="B44" s="833" t="s">
        <v>8061</v>
      </c>
      <c r="C44" s="833" t="s">
        <v>628</v>
      </c>
      <c r="D44" s="833" t="s">
        <v>8031</v>
      </c>
      <c r="E44" s="833" t="s">
        <v>8032</v>
      </c>
      <c r="F44" s="833" t="s">
        <v>8033</v>
      </c>
      <c r="G44" s="850">
        <v>70</v>
      </c>
      <c r="H44" s="850">
        <v>6790</v>
      </c>
      <c r="I44" s="833">
        <v>1.0747071858182968</v>
      </c>
      <c r="J44" s="833">
        <v>97</v>
      </c>
      <c r="K44" s="850">
        <v>78</v>
      </c>
      <c r="L44" s="850">
        <v>6318</v>
      </c>
      <c r="M44" s="833">
        <v>1</v>
      </c>
      <c r="N44" s="833">
        <v>81</v>
      </c>
      <c r="O44" s="850">
        <v>100</v>
      </c>
      <c r="P44" s="850">
        <v>8100</v>
      </c>
      <c r="Q44" s="838">
        <v>1.2820512820512822</v>
      </c>
      <c r="R44" s="851">
        <v>81</v>
      </c>
    </row>
    <row r="45" spans="1:18" ht="14.45" customHeight="1" x14ac:dyDescent="0.2">
      <c r="A45" s="832" t="s">
        <v>8060</v>
      </c>
      <c r="B45" s="833" t="s">
        <v>8061</v>
      </c>
      <c r="C45" s="833" t="s">
        <v>628</v>
      </c>
      <c r="D45" s="833" t="s">
        <v>8031</v>
      </c>
      <c r="E45" s="833" t="s">
        <v>8034</v>
      </c>
      <c r="F45" s="833" t="s">
        <v>8035</v>
      </c>
      <c r="G45" s="850">
        <v>13630</v>
      </c>
      <c r="H45" s="850">
        <v>3421130</v>
      </c>
      <c r="I45" s="833">
        <v>0.93834066204124267</v>
      </c>
      <c r="J45" s="833">
        <v>251</v>
      </c>
      <c r="K45" s="850">
        <v>14468</v>
      </c>
      <c r="L45" s="850">
        <v>3645936</v>
      </c>
      <c r="M45" s="833">
        <v>1</v>
      </c>
      <c r="N45" s="833">
        <v>252</v>
      </c>
      <c r="O45" s="850">
        <v>14984</v>
      </c>
      <c r="P45" s="850">
        <v>3805936</v>
      </c>
      <c r="Q45" s="838">
        <v>1.0438844784987997</v>
      </c>
      <c r="R45" s="851">
        <v>254</v>
      </c>
    </row>
    <row r="46" spans="1:18" ht="14.45" customHeight="1" x14ac:dyDescent="0.2">
      <c r="A46" s="832" t="s">
        <v>8060</v>
      </c>
      <c r="B46" s="833" t="s">
        <v>8061</v>
      </c>
      <c r="C46" s="833" t="s">
        <v>628</v>
      </c>
      <c r="D46" s="833" t="s">
        <v>8031</v>
      </c>
      <c r="E46" s="833" t="s">
        <v>8101</v>
      </c>
      <c r="F46" s="833" t="s">
        <v>8102</v>
      </c>
      <c r="G46" s="850">
        <v>16790</v>
      </c>
      <c r="H46" s="850">
        <v>2115540</v>
      </c>
      <c r="I46" s="833">
        <v>1.0095850304587786</v>
      </c>
      <c r="J46" s="833">
        <v>126</v>
      </c>
      <c r="K46" s="850">
        <v>16542</v>
      </c>
      <c r="L46" s="850">
        <v>2095455</v>
      </c>
      <c r="M46" s="833">
        <v>1</v>
      </c>
      <c r="N46" s="833">
        <v>126.67482771128037</v>
      </c>
      <c r="O46" s="850">
        <v>15965</v>
      </c>
      <c r="P46" s="850">
        <v>2011590</v>
      </c>
      <c r="Q46" s="838">
        <v>0.95997766594844558</v>
      </c>
      <c r="R46" s="851">
        <v>126</v>
      </c>
    </row>
    <row r="47" spans="1:18" ht="14.45" customHeight="1" x14ac:dyDescent="0.2">
      <c r="A47" s="832" t="s">
        <v>8060</v>
      </c>
      <c r="B47" s="833" t="s">
        <v>8061</v>
      </c>
      <c r="C47" s="833" t="s">
        <v>628</v>
      </c>
      <c r="D47" s="833" t="s">
        <v>8031</v>
      </c>
      <c r="E47" s="833" t="s">
        <v>8103</v>
      </c>
      <c r="F47" s="833" t="s">
        <v>8104</v>
      </c>
      <c r="G47" s="850">
        <v>58</v>
      </c>
      <c r="H47" s="850">
        <v>30740</v>
      </c>
      <c r="I47" s="833">
        <v>0.91843441888258137</v>
      </c>
      <c r="J47" s="833">
        <v>530</v>
      </c>
      <c r="K47" s="850">
        <v>63</v>
      </c>
      <c r="L47" s="850">
        <v>33470</v>
      </c>
      <c r="M47" s="833">
        <v>1</v>
      </c>
      <c r="N47" s="833">
        <v>531.26984126984132</v>
      </c>
      <c r="O47" s="850">
        <v>71</v>
      </c>
      <c r="P47" s="850">
        <v>38056</v>
      </c>
      <c r="Q47" s="838">
        <v>1.137018225276367</v>
      </c>
      <c r="R47" s="851">
        <v>536</v>
      </c>
    </row>
    <row r="48" spans="1:18" ht="14.45" customHeight="1" x14ac:dyDescent="0.2">
      <c r="A48" s="832" t="s">
        <v>8060</v>
      </c>
      <c r="B48" s="833" t="s">
        <v>8061</v>
      </c>
      <c r="C48" s="833" t="s">
        <v>628</v>
      </c>
      <c r="D48" s="833" t="s">
        <v>8031</v>
      </c>
      <c r="E48" s="833" t="s">
        <v>8105</v>
      </c>
      <c r="F48" s="833" t="s">
        <v>8106</v>
      </c>
      <c r="G48" s="850"/>
      <c r="H48" s="850"/>
      <c r="I48" s="833"/>
      <c r="J48" s="833"/>
      <c r="K48" s="850"/>
      <c r="L48" s="850"/>
      <c r="M48" s="833"/>
      <c r="N48" s="833"/>
      <c r="O48" s="850">
        <v>1</v>
      </c>
      <c r="P48" s="850">
        <v>200</v>
      </c>
      <c r="Q48" s="838"/>
      <c r="R48" s="851">
        <v>200</v>
      </c>
    </row>
    <row r="49" spans="1:18" ht="14.45" customHeight="1" x14ac:dyDescent="0.2">
      <c r="A49" s="832" t="s">
        <v>8060</v>
      </c>
      <c r="B49" s="833" t="s">
        <v>8061</v>
      </c>
      <c r="C49" s="833" t="s">
        <v>628</v>
      </c>
      <c r="D49" s="833" t="s">
        <v>8031</v>
      </c>
      <c r="E49" s="833" t="s">
        <v>8046</v>
      </c>
      <c r="F49" s="833" t="s">
        <v>8047</v>
      </c>
      <c r="G49" s="850">
        <v>3</v>
      </c>
      <c r="H49" s="850">
        <v>3930</v>
      </c>
      <c r="I49" s="833">
        <v>0.74828636709824825</v>
      </c>
      <c r="J49" s="833">
        <v>1310</v>
      </c>
      <c r="K49" s="850">
        <v>4</v>
      </c>
      <c r="L49" s="850">
        <v>5252</v>
      </c>
      <c r="M49" s="833">
        <v>1</v>
      </c>
      <c r="N49" s="833">
        <v>1313</v>
      </c>
      <c r="O49" s="850">
        <v>2</v>
      </c>
      <c r="P49" s="850">
        <v>2642</v>
      </c>
      <c r="Q49" s="838">
        <v>0.50304645849200302</v>
      </c>
      <c r="R49" s="851">
        <v>1321</v>
      </c>
    </row>
    <row r="50" spans="1:18" ht="14.45" customHeight="1" x14ac:dyDescent="0.2">
      <c r="A50" s="832" t="s">
        <v>8060</v>
      </c>
      <c r="B50" s="833" t="s">
        <v>8061</v>
      </c>
      <c r="C50" s="833" t="s">
        <v>628</v>
      </c>
      <c r="D50" s="833" t="s">
        <v>8031</v>
      </c>
      <c r="E50" s="833" t="s">
        <v>8107</v>
      </c>
      <c r="F50" s="833" t="s">
        <v>8108</v>
      </c>
      <c r="G50" s="850">
        <v>1</v>
      </c>
      <c r="H50" s="850">
        <v>972</v>
      </c>
      <c r="I50" s="833"/>
      <c r="J50" s="833">
        <v>972</v>
      </c>
      <c r="K50" s="850"/>
      <c r="L50" s="850"/>
      <c r="M50" s="833"/>
      <c r="N50" s="833"/>
      <c r="O50" s="850"/>
      <c r="P50" s="850"/>
      <c r="Q50" s="838"/>
      <c r="R50" s="851"/>
    </row>
    <row r="51" spans="1:18" ht="14.45" customHeight="1" x14ac:dyDescent="0.2">
      <c r="A51" s="832" t="s">
        <v>8060</v>
      </c>
      <c r="B51" s="833" t="s">
        <v>8061</v>
      </c>
      <c r="C51" s="833" t="s">
        <v>628</v>
      </c>
      <c r="D51" s="833" t="s">
        <v>8031</v>
      </c>
      <c r="E51" s="833" t="s">
        <v>8036</v>
      </c>
      <c r="F51" s="833" t="s">
        <v>8037</v>
      </c>
      <c r="G51" s="850">
        <v>7027</v>
      </c>
      <c r="H51" s="850">
        <v>1145401</v>
      </c>
      <c r="I51" s="833">
        <v>0.9728586765600209</v>
      </c>
      <c r="J51" s="833">
        <v>163</v>
      </c>
      <c r="K51" s="850">
        <v>7179</v>
      </c>
      <c r="L51" s="850">
        <v>1177356</v>
      </c>
      <c r="M51" s="833">
        <v>1</v>
      </c>
      <c r="N51" s="833">
        <v>164</v>
      </c>
      <c r="O51" s="850">
        <v>6927</v>
      </c>
      <c r="P51" s="850">
        <v>1142955</v>
      </c>
      <c r="Q51" s="838">
        <v>0.97078114011395022</v>
      </c>
      <c r="R51" s="851">
        <v>165</v>
      </c>
    </row>
    <row r="52" spans="1:18" ht="14.45" customHeight="1" x14ac:dyDescent="0.2">
      <c r="A52" s="832" t="s">
        <v>8060</v>
      </c>
      <c r="B52" s="833" t="s">
        <v>8061</v>
      </c>
      <c r="C52" s="833" t="s">
        <v>628</v>
      </c>
      <c r="D52" s="833" t="s">
        <v>8031</v>
      </c>
      <c r="E52" s="833" t="s">
        <v>8109</v>
      </c>
      <c r="F52" s="833" t="s">
        <v>8110</v>
      </c>
      <c r="G52" s="850"/>
      <c r="H52" s="850"/>
      <c r="I52" s="833"/>
      <c r="J52" s="833"/>
      <c r="K52" s="850">
        <v>1</v>
      </c>
      <c r="L52" s="850">
        <v>0</v>
      </c>
      <c r="M52" s="833"/>
      <c r="N52" s="833">
        <v>0</v>
      </c>
      <c r="O52" s="850">
        <v>102</v>
      </c>
      <c r="P52" s="850">
        <v>0</v>
      </c>
      <c r="Q52" s="838"/>
      <c r="R52" s="851">
        <v>0</v>
      </c>
    </row>
    <row r="53" spans="1:18" ht="14.45" customHeight="1" x14ac:dyDescent="0.2">
      <c r="A53" s="832" t="s">
        <v>8060</v>
      </c>
      <c r="B53" s="833" t="s">
        <v>8061</v>
      </c>
      <c r="C53" s="833" t="s">
        <v>628</v>
      </c>
      <c r="D53" s="833" t="s">
        <v>8031</v>
      </c>
      <c r="E53" s="833" t="s">
        <v>8111</v>
      </c>
      <c r="F53" s="833" t="s">
        <v>8112</v>
      </c>
      <c r="G53" s="850">
        <v>25068</v>
      </c>
      <c r="H53" s="850">
        <v>835599.88999999955</v>
      </c>
      <c r="I53" s="833">
        <v>1.1818952603886321</v>
      </c>
      <c r="J53" s="833">
        <v>33.333328945268853</v>
      </c>
      <c r="K53" s="850">
        <v>21210</v>
      </c>
      <c r="L53" s="850">
        <v>706999.94999999972</v>
      </c>
      <c r="M53" s="833">
        <v>1</v>
      </c>
      <c r="N53" s="833">
        <v>33.333330975954723</v>
      </c>
      <c r="O53" s="850">
        <v>27319</v>
      </c>
      <c r="P53" s="850">
        <v>910633.2999999997</v>
      </c>
      <c r="Q53" s="838">
        <v>1.2880245606806622</v>
      </c>
      <c r="R53" s="851">
        <v>33.333332113181292</v>
      </c>
    </row>
    <row r="54" spans="1:18" ht="14.45" customHeight="1" x14ac:dyDescent="0.2">
      <c r="A54" s="832" t="s">
        <v>8060</v>
      </c>
      <c r="B54" s="833" t="s">
        <v>8061</v>
      </c>
      <c r="C54" s="833" t="s">
        <v>628</v>
      </c>
      <c r="D54" s="833" t="s">
        <v>8031</v>
      </c>
      <c r="E54" s="833" t="s">
        <v>8113</v>
      </c>
      <c r="F54" s="833" t="s">
        <v>8114</v>
      </c>
      <c r="G54" s="850">
        <v>1491</v>
      </c>
      <c r="H54" s="850">
        <v>172956</v>
      </c>
      <c r="I54" s="833">
        <v>0.96025317158482082</v>
      </c>
      <c r="J54" s="833">
        <v>116</v>
      </c>
      <c r="K54" s="850">
        <v>1557</v>
      </c>
      <c r="L54" s="850">
        <v>180115</v>
      </c>
      <c r="M54" s="833">
        <v>1</v>
      </c>
      <c r="N54" s="833">
        <v>115.68079640333976</v>
      </c>
      <c r="O54" s="850">
        <v>1247</v>
      </c>
      <c r="P54" s="850">
        <v>144652</v>
      </c>
      <c r="Q54" s="838">
        <v>0.80310912472586959</v>
      </c>
      <c r="R54" s="851">
        <v>116</v>
      </c>
    </row>
    <row r="55" spans="1:18" ht="14.45" customHeight="1" x14ac:dyDescent="0.2">
      <c r="A55" s="832" t="s">
        <v>8060</v>
      </c>
      <c r="B55" s="833" t="s">
        <v>8061</v>
      </c>
      <c r="C55" s="833" t="s">
        <v>628</v>
      </c>
      <c r="D55" s="833" t="s">
        <v>8031</v>
      </c>
      <c r="E55" s="833" t="s">
        <v>8115</v>
      </c>
      <c r="F55" s="833" t="s">
        <v>8116</v>
      </c>
      <c r="G55" s="850">
        <v>270</v>
      </c>
      <c r="H55" s="850">
        <v>9990</v>
      </c>
      <c r="I55" s="833">
        <v>1.1842105263157894</v>
      </c>
      <c r="J55" s="833">
        <v>37</v>
      </c>
      <c r="K55" s="850">
        <v>228</v>
      </c>
      <c r="L55" s="850">
        <v>8436</v>
      </c>
      <c r="M55" s="833">
        <v>1</v>
      </c>
      <c r="N55" s="833">
        <v>37</v>
      </c>
      <c r="O55" s="850">
        <v>243</v>
      </c>
      <c r="P55" s="850">
        <v>9234</v>
      </c>
      <c r="Q55" s="838">
        <v>1.0945945945945945</v>
      </c>
      <c r="R55" s="851">
        <v>38</v>
      </c>
    </row>
    <row r="56" spans="1:18" ht="14.45" customHeight="1" x14ac:dyDescent="0.2">
      <c r="A56" s="832" t="s">
        <v>8060</v>
      </c>
      <c r="B56" s="833" t="s">
        <v>8061</v>
      </c>
      <c r="C56" s="833" t="s">
        <v>628</v>
      </c>
      <c r="D56" s="833" t="s">
        <v>8031</v>
      </c>
      <c r="E56" s="833" t="s">
        <v>8038</v>
      </c>
      <c r="F56" s="833" t="s">
        <v>8039</v>
      </c>
      <c r="G56" s="850">
        <v>7474</v>
      </c>
      <c r="H56" s="850">
        <v>642764</v>
      </c>
      <c r="I56" s="833">
        <v>0.98901680561069205</v>
      </c>
      <c r="J56" s="833">
        <v>86</v>
      </c>
      <c r="K56" s="850">
        <v>7557</v>
      </c>
      <c r="L56" s="850">
        <v>649902</v>
      </c>
      <c r="M56" s="833">
        <v>1</v>
      </c>
      <c r="N56" s="833">
        <v>86</v>
      </c>
      <c r="O56" s="850">
        <v>7177</v>
      </c>
      <c r="P56" s="850">
        <v>624399</v>
      </c>
      <c r="Q56" s="838">
        <v>0.9607586990038498</v>
      </c>
      <c r="R56" s="851">
        <v>87</v>
      </c>
    </row>
    <row r="57" spans="1:18" ht="14.45" customHeight="1" x14ac:dyDescent="0.2">
      <c r="A57" s="832" t="s">
        <v>8060</v>
      </c>
      <c r="B57" s="833" t="s">
        <v>8061</v>
      </c>
      <c r="C57" s="833" t="s">
        <v>628</v>
      </c>
      <c r="D57" s="833" t="s">
        <v>8031</v>
      </c>
      <c r="E57" s="833" t="s">
        <v>8117</v>
      </c>
      <c r="F57" s="833" t="s">
        <v>8118</v>
      </c>
      <c r="G57" s="850">
        <v>37</v>
      </c>
      <c r="H57" s="850">
        <v>5698</v>
      </c>
      <c r="I57" s="833">
        <v>2.8277915632754342</v>
      </c>
      <c r="J57" s="833">
        <v>154</v>
      </c>
      <c r="K57" s="850">
        <v>13</v>
      </c>
      <c r="L57" s="850">
        <v>2015</v>
      </c>
      <c r="M57" s="833">
        <v>1</v>
      </c>
      <c r="N57" s="833">
        <v>155</v>
      </c>
      <c r="O57" s="850">
        <v>39</v>
      </c>
      <c r="P57" s="850">
        <v>6084</v>
      </c>
      <c r="Q57" s="838">
        <v>3.0193548387096776</v>
      </c>
      <c r="R57" s="851">
        <v>156</v>
      </c>
    </row>
    <row r="58" spans="1:18" ht="14.45" customHeight="1" x14ac:dyDescent="0.2">
      <c r="A58" s="832" t="s">
        <v>8060</v>
      </c>
      <c r="B58" s="833" t="s">
        <v>8061</v>
      </c>
      <c r="C58" s="833" t="s">
        <v>628</v>
      </c>
      <c r="D58" s="833" t="s">
        <v>8031</v>
      </c>
      <c r="E58" s="833" t="s">
        <v>8119</v>
      </c>
      <c r="F58" s="833" t="s">
        <v>8120</v>
      </c>
      <c r="G58" s="850">
        <v>17</v>
      </c>
      <c r="H58" s="850">
        <v>544</v>
      </c>
      <c r="I58" s="833">
        <v>1.4166666666666667</v>
      </c>
      <c r="J58" s="833">
        <v>32</v>
      </c>
      <c r="K58" s="850">
        <v>12</v>
      </c>
      <c r="L58" s="850">
        <v>384</v>
      </c>
      <c r="M58" s="833">
        <v>1</v>
      </c>
      <c r="N58" s="833">
        <v>32</v>
      </c>
      <c r="O58" s="850">
        <v>13</v>
      </c>
      <c r="P58" s="850">
        <v>429</v>
      </c>
      <c r="Q58" s="838">
        <v>1.1171875</v>
      </c>
      <c r="R58" s="851">
        <v>33</v>
      </c>
    </row>
    <row r="59" spans="1:18" ht="14.45" customHeight="1" x14ac:dyDescent="0.2">
      <c r="A59" s="832" t="s">
        <v>8060</v>
      </c>
      <c r="B59" s="833" t="s">
        <v>8061</v>
      </c>
      <c r="C59" s="833" t="s">
        <v>628</v>
      </c>
      <c r="D59" s="833" t="s">
        <v>8031</v>
      </c>
      <c r="E59" s="833" t="s">
        <v>8121</v>
      </c>
      <c r="F59" s="833" t="s">
        <v>8122</v>
      </c>
      <c r="G59" s="850">
        <v>34</v>
      </c>
      <c r="H59" s="850">
        <v>0</v>
      </c>
      <c r="I59" s="833"/>
      <c r="J59" s="833">
        <v>0</v>
      </c>
      <c r="K59" s="850">
        <v>30</v>
      </c>
      <c r="L59" s="850">
        <v>0</v>
      </c>
      <c r="M59" s="833"/>
      <c r="N59" s="833">
        <v>0</v>
      </c>
      <c r="O59" s="850">
        <v>10</v>
      </c>
      <c r="P59" s="850">
        <v>0</v>
      </c>
      <c r="Q59" s="838"/>
      <c r="R59" s="851">
        <v>0</v>
      </c>
    </row>
    <row r="60" spans="1:18" ht="14.45" customHeight="1" x14ac:dyDescent="0.2">
      <c r="A60" s="832" t="s">
        <v>8060</v>
      </c>
      <c r="B60" s="833" t="s">
        <v>8061</v>
      </c>
      <c r="C60" s="833" t="s">
        <v>628</v>
      </c>
      <c r="D60" s="833" t="s">
        <v>8031</v>
      </c>
      <c r="E60" s="833" t="s">
        <v>8123</v>
      </c>
      <c r="F60" s="833" t="s">
        <v>8124</v>
      </c>
      <c r="G60" s="850"/>
      <c r="H60" s="850"/>
      <c r="I60" s="833"/>
      <c r="J60" s="833"/>
      <c r="K60" s="850">
        <v>1</v>
      </c>
      <c r="L60" s="850">
        <v>132</v>
      </c>
      <c r="M60" s="833">
        <v>1</v>
      </c>
      <c r="N60" s="833">
        <v>132</v>
      </c>
      <c r="O60" s="850"/>
      <c r="P60" s="850"/>
      <c r="Q60" s="838"/>
      <c r="R60" s="851"/>
    </row>
    <row r="61" spans="1:18" ht="14.45" customHeight="1" x14ac:dyDescent="0.2">
      <c r="A61" s="832" t="s">
        <v>8060</v>
      </c>
      <c r="B61" s="833" t="s">
        <v>8061</v>
      </c>
      <c r="C61" s="833" t="s">
        <v>628</v>
      </c>
      <c r="D61" s="833" t="s">
        <v>8031</v>
      </c>
      <c r="E61" s="833" t="s">
        <v>8125</v>
      </c>
      <c r="F61" s="833" t="s">
        <v>8126</v>
      </c>
      <c r="G61" s="850">
        <v>25</v>
      </c>
      <c r="H61" s="850">
        <v>5000</v>
      </c>
      <c r="I61" s="833">
        <v>2.2727272727272729</v>
      </c>
      <c r="J61" s="833">
        <v>200</v>
      </c>
      <c r="K61" s="850">
        <v>11</v>
      </c>
      <c r="L61" s="850">
        <v>2200</v>
      </c>
      <c r="M61" s="833">
        <v>1</v>
      </c>
      <c r="N61" s="833">
        <v>200</v>
      </c>
      <c r="O61" s="850">
        <v>5</v>
      </c>
      <c r="P61" s="850">
        <v>1000</v>
      </c>
      <c r="Q61" s="838">
        <v>0.45454545454545453</v>
      </c>
      <c r="R61" s="851">
        <v>200</v>
      </c>
    </row>
    <row r="62" spans="1:18" ht="14.45" customHeight="1" x14ac:dyDescent="0.2">
      <c r="A62" s="832" t="s">
        <v>8060</v>
      </c>
      <c r="B62" s="833" t="s">
        <v>8061</v>
      </c>
      <c r="C62" s="833" t="s">
        <v>628</v>
      </c>
      <c r="D62" s="833" t="s">
        <v>8031</v>
      </c>
      <c r="E62" s="833" t="s">
        <v>8127</v>
      </c>
      <c r="F62" s="833" t="s">
        <v>8128</v>
      </c>
      <c r="G62" s="850">
        <v>10</v>
      </c>
      <c r="H62" s="850">
        <v>740</v>
      </c>
      <c r="I62" s="833">
        <v>1.25</v>
      </c>
      <c r="J62" s="833">
        <v>74</v>
      </c>
      <c r="K62" s="850">
        <v>8</v>
      </c>
      <c r="L62" s="850">
        <v>592</v>
      </c>
      <c r="M62" s="833">
        <v>1</v>
      </c>
      <c r="N62" s="833">
        <v>74</v>
      </c>
      <c r="O62" s="850">
        <v>22</v>
      </c>
      <c r="P62" s="850">
        <v>1650</v>
      </c>
      <c r="Q62" s="838">
        <v>2.7871621621621623</v>
      </c>
      <c r="R62" s="851">
        <v>75</v>
      </c>
    </row>
    <row r="63" spans="1:18" ht="14.45" customHeight="1" x14ac:dyDescent="0.2">
      <c r="A63" s="832" t="s">
        <v>8060</v>
      </c>
      <c r="B63" s="833" t="s">
        <v>8061</v>
      </c>
      <c r="C63" s="833" t="s">
        <v>628</v>
      </c>
      <c r="D63" s="833" t="s">
        <v>8031</v>
      </c>
      <c r="E63" s="833" t="s">
        <v>8129</v>
      </c>
      <c r="F63" s="833" t="s">
        <v>8130</v>
      </c>
      <c r="G63" s="850">
        <v>22</v>
      </c>
      <c r="H63" s="850">
        <v>8690</v>
      </c>
      <c r="I63" s="833">
        <v>0.92211375212224111</v>
      </c>
      <c r="J63" s="833">
        <v>395</v>
      </c>
      <c r="K63" s="850">
        <v>19</v>
      </c>
      <c r="L63" s="850">
        <v>9424</v>
      </c>
      <c r="M63" s="833">
        <v>1</v>
      </c>
      <c r="N63" s="833">
        <v>496</v>
      </c>
      <c r="O63" s="850">
        <v>15</v>
      </c>
      <c r="P63" s="850">
        <v>7485</v>
      </c>
      <c r="Q63" s="838">
        <v>0.79424872665534807</v>
      </c>
      <c r="R63" s="851">
        <v>499</v>
      </c>
    </row>
    <row r="64" spans="1:18" ht="14.45" customHeight="1" x14ac:dyDescent="0.2">
      <c r="A64" s="832" t="s">
        <v>8060</v>
      </c>
      <c r="B64" s="833" t="s">
        <v>8061</v>
      </c>
      <c r="C64" s="833" t="s">
        <v>628</v>
      </c>
      <c r="D64" s="833" t="s">
        <v>8031</v>
      </c>
      <c r="E64" s="833" t="s">
        <v>8131</v>
      </c>
      <c r="F64" s="833" t="s">
        <v>8132</v>
      </c>
      <c r="G64" s="850"/>
      <c r="H64" s="850"/>
      <c r="I64" s="833"/>
      <c r="J64" s="833"/>
      <c r="K64" s="850"/>
      <c r="L64" s="850"/>
      <c r="M64" s="833"/>
      <c r="N64" s="833"/>
      <c r="O64" s="850">
        <v>0</v>
      </c>
      <c r="P64" s="850">
        <v>0</v>
      </c>
      <c r="Q64" s="838"/>
      <c r="R64" s="851"/>
    </row>
    <row r="65" spans="1:18" ht="14.45" customHeight="1" x14ac:dyDescent="0.2">
      <c r="A65" s="832" t="s">
        <v>8060</v>
      </c>
      <c r="B65" s="833" t="s">
        <v>8061</v>
      </c>
      <c r="C65" s="833" t="s">
        <v>628</v>
      </c>
      <c r="D65" s="833" t="s">
        <v>8031</v>
      </c>
      <c r="E65" s="833" t="s">
        <v>8050</v>
      </c>
      <c r="F65" s="833" t="s">
        <v>8051</v>
      </c>
      <c r="G65" s="850">
        <v>25</v>
      </c>
      <c r="H65" s="850">
        <v>4050</v>
      </c>
      <c r="I65" s="833">
        <v>1.3491005996002665</v>
      </c>
      <c r="J65" s="833">
        <v>162</v>
      </c>
      <c r="K65" s="850">
        <v>19</v>
      </c>
      <c r="L65" s="850">
        <v>3002</v>
      </c>
      <c r="M65" s="833">
        <v>1</v>
      </c>
      <c r="N65" s="833">
        <v>158</v>
      </c>
      <c r="O65" s="850">
        <v>13</v>
      </c>
      <c r="P65" s="850">
        <v>2054</v>
      </c>
      <c r="Q65" s="838">
        <v>0.68421052631578949</v>
      </c>
      <c r="R65" s="851">
        <v>158</v>
      </c>
    </row>
    <row r="66" spans="1:18" ht="14.45" customHeight="1" x14ac:dyDescent="0.2">
      <c r="A66" s="832" t="s">
        <v>8060</v>
      </c>
      <c r="B66" s="833" t="s">
        <v>8061</v>
      </c>
      <c r="C66" s="833" t="s">
        <v>628</v>
      </c>
      <c r="D66" s="833" t="s">
        <v>8031</v>
      </c>
      <c r="E66" s="833" t="s">
        <v>8133</v>
      </c>
      <c r="F66" s="833" t="s">
        <v>8134</v>
      </c>
      <c r="G66" s="850">
        <v>2</v>
      </c>
      <c r="H66" s="850">
        <v>746</v>
      </c>
      <c r="I66" s="833">
        <v>0.28495034377387318</v>
      </c>
      <c r="J66" s="833">
        <v>373</v>
      </c>
      <c r="K66" s="850">
        <v>7</v>
      </c>
      <c r="L66" s="850">
        <v>2618</v>
      </c>
      <c r="M66" s="833">
        <v>1</v>
      </c>
      <c r="N66" s="833">
        <v>374</v>
      </c>
      <c r="O66" s="850">
        <v>6</v>
      </c>
      <c r="P66" s="850">
        <v>2256</v>
      </c>
      <c r="Q66" s="838">
        <v>0.8617265087853323</v>
      </c>
      <c r="R66" s="851">
        <v>376</v>
      </c>
    </row>
    <row r="67" spans="1:18" ht="14.45" customHeight="1" x14ac:dyDescent="0.2">
      <c r="A67" s="832" t="s">
        <v>8060</v>
      </c>
      <c r="B67" s="833" t="s">
        <v>8061</v>
      </c>
      <c r="C67" s="833" t="s">
        <v>628</v>
      </c>
      <c r="D67" s="833" t="s">
        <v>8031</v>
      </c>
      <c r="E67" s="833" t="s">
        <v>8135</v>
      </c>
      <c r="F67" s="833" t="s">
        <v>8136</v>
      </c>
      <c r="G67" s="850">
        <v>3</v>
      </c>
      <c r="H67" s="850">
        <v>177</v>
      </c>
      <c r="I67" s="833"/>
      <c r="J67" s="833">
        <v>59</v>
      </c>
      <c r="K67" s="850"/>
      <c r="L67" s="850"/>
      <c r="M67" s="833"/>
      <c r="N67" s="833"/>
      <c r="O67" s="850">
        <v>1</v>
      </c>
      <c r="P67" s="850">
        <v>61</v>
      </c>
      <c r="Q67" s="838"/>
      <c r="R67" s="851">
        <v>61</v>
      </c>
    </row>
    <row r="68" spans="1:18" ht="14.45" customHeight="1" x14ac:dyDescent="0.2">
      <c r="A68" s="832" t="s">
        <v>8060</v>
      </c>
      <c r="B68" s="833" t="s">
        <v>8061</v>
      </c>
      <c r="C68" s="833" t="s">
        <v>628</v>
      </c>
      <c r="D68" s="833" t="s">
        <v>8031</v>
      </c>
      <c r="E68" s="833" t="s">
        <v>8137</v>
      </c>
      <c r="F68" s="833" t="s">
        <v>8138</v>
      </c>
      <c r="G68" s="850">
        <v>1</v>
      </c>
      <c r="H68" s="850">
        <v>445</v>
      </c>
      <c r="I68" s="833">
        <v>0.99775784753363228</v>
      </c>
      <c r="J68" s="833">
        <v>445</v>
      </c>
      <c r="K68" s="850">
        <v>1</v>
      </c>
      <c r="L68" s="850">
        <v>446</v>
      </c>
      <c r="M68" s="833">
        <v>1</v>
      </c>
      <c r="N68" s="833">
        <v>446</v>
      </c>
      <c r="O68" s="850">
        <v>1</v>
      </c>
      <c r="P68" s="850">
        <v>448</v>
      </c>
      <c r="Q68" s="838">
        <v>1.0044843049327354</v>
      </c>
      <c r="R68" s="851">
        <v>448</v>
      </c>
    </row>
    <row r="69" spans="1:18" ht="14.45" customHeight="1" x14ac:dyDescent="0.2">
      <c r="A69" s="832" t="s">
        <v>8060</v>
      </c>
      <c r="B69" s="833" t="s">
        <v>8061</v>
      </c>
      <c r="C69" s="833" t="s">
        <v>628</v>
      </c>
      <c r="D69" s="833" t="s">
        <v>8031</v>
      </c>
      <c r="E69" s="833" t="s">
        <v>8139</v>
      </c>
      <c r="F69" s="833" t="s">
        <v>8140</v>
      </c>
      <c r="G69" s="850">
        <v>2</v>
      </c>
      <c r="H69" s="850">
        <v>1444</v>
      </c>
      <c r="I69" s="833"/>
      <c r="J69" s="833">
        <v>722</v>
      </c>
      <c r="K69" s="850"/>
      <c r="L69" s="850"/>
      <c r="M69" s="833"/>
      <c r="N69" s="833"/>
      <c r="O69" s="850"/>
      <c r="P69" s="850"/>
      <c r="Q69" s="838"/>
      <c r="R69" s="851"/>
    </row>
    <row r="70" spans="1:18" ht="14.45" customHeight="1" x14ac:dyDescent="0.2">
      <c r="A70" s="832" t="s">
        <v>8060</v>
      </c>
      <c r="B70" s="833" t="s">
        <v>8061</v>
      </c>
      <c r="C70" s="833" t="s">
        <v>628</v>
      </c>
      <c r="D70" s="833" t="s">
        <v>8031</v>
      </c>
      <c r="E70" s="833" t="s">
        <v>8141</v>
      </c>
      <c r="F70" s="833" t="s">
        <v>8142</v>
      </c>
      <c r="G70" s="850"/>
      <c r="H70" s="850"/>
      <c r="I70" s="833"/>
      <c r="J70" s="833"/>
      <c r="K70" s="850"/>
      <c r="L70" s="850"/>
      <c r="M70" s="833"/>
      <c r="N70" s="833"/>
      <c r="O70" s="850">
        <v>1</v>
      </c>
      <c r="P70" s="850">
        <v>122</v>
      </c>
      <c r="Q70" s="838"/>
      <c r="R70" s="851">
        <v>122</v>
      </c>
    </row>
    <row r="71" spans="1:18" ht="14.45" customHeight="1" x14ac:dyDescent="0.2">
      <c r="A71" s="832" t="s">
        <v>8060</v>
      </c>
      <c r="B71" s="833" t="s">
        <v>8061</v>
      </c>
      <c r="C71" s="833" t="s">
        <v>628</v>
      </c>
      <c r="D71" s="833" t="s">
        <v>8031</v>
      </c>
      <c r="E71" s="833" t="s">
        <v>8143</v>
      </c>
      <c r="F71" s="833" t="s">
        <v>8144</v>
      </c>
      <c r="G71" s="850">
        <v>4</v>
      </c>
      <c r="H71" s="850">
        <v>492</v>
      </c>
      <c r="I71" s="833">
        <v>3.967741935483871</v>
      </c>
      <c r="J71" s="833">
        <v>123</v>
      </c>
      <c r="K71" s="850">
        <v>1</v>
      </c>
      <c r="L71" s="850">
        <v>124</v>
      </c>
      <c r="M71" s="833">
        <v>1</v>
      </c>
      <c r="N71" s="833">
        <v>124</v>
      </c>
      <c r="O71" s="850">
        <v>6</v>
      </c>
      <c r="P71" s="850">
        <v>750</v>
      </c>
      <c r="Q71" s="838">
        <v>6.0483870967741939</v>
      </c>
      <c r="R71" s="851">
        <v>125</v>
      </c>
    </row>
    <row r="72" spans="1:18" ht="14.45" customHeight="1" x14ac:dyDescent="0.2">
      <c r="A72" s="832" t="s">
        <v>8060</v>
      </c>
      <c r="B72" s="833" t="s">
        <v>8061</v>
      </c>
      <c r="C72" s="833" t="s">
        <v>628</v>
      </c>
      <c r="D72" s="833" t="s">
        <v>8031</v>
      </c>
      <c r="E72" s="833" t="s">
        <v>8145</v>
      </c>
      <c r="F72" s="833" t="s">
        <v>8146</v>
      </c>
      <c r="G72" s="850">
        <v>218</v>
      </c>
      <c r="H72" s="850">
        <v>12862</v>
      </c>
      <c r="I72" s="833">
        <v>1.2038562336203669</v>
      </c>
      <c r="J72" s="833">
        <v>59</v>
      </c>
      <c r="K72" s="850">
        <v>180</v>
      </c>
      <c r="L72" s="850">
        <v>10684</v>
      </c>
      <c r="M72" s="833">
        <v>1</v>
      </c>
      <c r="N72" s="833">
        <v>59.355555555555554</v>
      </c>
      <c r="O72" s="850">
        <v>228</v>
      </c>
      <c r="P72" s="850">
        <v>13908</v>
      </c>
      <c r="Q72" s="838">
        <v>1.301759640584051</v>
      </c>
      <c r="R72" s="851">
        <v>61</v>
      </c>
    </row>
    <row r="73" spans="1:18" ht="14.45" customHeight="1" x14ac:dyDescent="0.2">
      <c r="A73" s="832" t="s">
        <v>8060</v>
      </c>
      <c r="B73" s="833" t="s">
        <v>8061</v>
      </c>
      <c r="C73" s="833" t="s">
        <v>628</v>
      </c>
      <c r="D73" s="833" t="s">
        <v>8031</v>
      </c>
      <c r="E73" s="833" t="s">
        <v>8147</v>
      </c>
      <c r="F73" s="833" t="s">
        <v>8148</v>
      </c>
      <c r="G73" s="850">
        <v>2577</v>
      </c>
      <c r="H73" s="850">
        <v>525708</v>
      </c>
      <c r="I73" s="833">
        <v>1.0815813025274919</v>
      </c>
      <c r="J73" s="833">
        <v>204</v>
      </c>
      <c r="K73" s="850">
        <v>2371</v>
      </c>
      <c r="L73" s="850">
        <v>486055</v>
      </c>
      <c r="M73" s="833">
        <v>1</v>
      </c>
      <c r="N73" s="833">
        <v>205</v>
      </c>
      <c r="O73" s="850">
        <v>2429</v>
      </c>
      <c r="P73" s="850">
        <v>500374</v>
      </c>
      <c r="Q73" s="838">
        <v>1.0294596290543252</v>
      </c>
      <c r="R73" s="851">
        <v>206</v>
      </c>
    </row>
    <row r="74" spans="1:18" ht="14.45" customHeight="1" x14ac:dyDescent="0.2">
      <c r="A74" s="832" t="s">
        <v>8060</v>
      </c>
      <c r="B74" s="833" t="s">
        <v>8061</v>
      </c>
      <c r="C74" s="833" t="s">
        <v>628</v>
      </c>
      <c r="D74" s="833" t="s">
        <v>8031</v>
      </c>
      <c r="E74" s="833" t="s">
        <v>8149</v>
      </c>
      <c r="F74" s="833" t="s">
        <v>8150</v>
      </c>
      <c r="G74" s="850"/>
      <c r="H74" s="850"/>
      <c r="I74" s="833"/>
      <c r="J74" s="833"/>
      <c r="K74" s="850">
        <v>5</v>
      </c>
      <c r="L74" s="850">
        <v>455</v>
      </c>
      <c r="M74" s="833">
        <v>1</v>
      </c>
      <c r="N74" s="833">
        <v>91</v>
      </c>
      <c r="O74" s="850">
        <v>1</v>
      </c>
      <c r="P74" s="850">
        <v>92</v>
      </c>
      <c r="Q74" s="838">
        <v>0.2021978021978022</v>
      </c>
      <c r="R74" s="851">
        <v>92</v>
      </c>
    </row>
    <row r="75" spans="1:18" ht="14.45" customHeight="1" x14ac:dyDescent="0.2">
      <c r="A75" s="832" t="s">
        <v>8060</v>
      </c>
      <c r="B75" s="833" t="s">
        <v>8061</v>
      </c>
      <c r="C75" s="833" t="s">
        <v>628</v>
      </c>
      <c r="D75" s="833" t="s">
        <v>8031</v>
      </c>
      <c r="E75" s="833" t="s">
        <v>8151</v>
      </c>
      <c r="F75" s="833" t="s">
        <v>8152</v>
      </c>
      <c r="G75" s="850"/>
      <c r="H75" s="850"/>
      <c r="I75" s="833"/>
      <c r="J75" s="833"/>
      <c r="K75" s="850"/>
      <c r="L75" s="850"/>
      <c r="M75" s="833"/>
      <c r="N75" s="833"/>
      <c r="O75" s="850">
        <v>1</v>
      </c>
      <c r="P75" s="850">
        <v>376</v>
      </c>
      <c r="Q75" s="838"/>
      <c r="R75" s="851">
        <v>376</v>
      </c>
    </row>
    <row r="76" spans="1:18" ht="14.45" customHeight="1" x14ac:dyDescent="0.2">
      <c r="A76" s="832" t="s">
        <v>8060</v>
      </c>
      <c r="B76" s="833" t="s">
        <v>8061</v>
      </c>
      <c r="C76" s="833" t="s">
        <v>628</v>
      </c>
      <c r="D76" s="833" t="s">
        <v>8031</v>
      </c>
      <c r="E76" s="833" t="s">
        <v>8153</v>
      </c>
      <c r="F76" s="833" t="s">
        <v>8154</v>
      </c>
      <c r="G76" s="850">
        <v>1</v>
      </c>
      <c r="H76" s="850">
        <v>1308</v>
      </c>
      <c r="I76" s="833">
        <v>0.99847328244274813</v>
      </c>
      <c r="J76" s="833">
        <v>1308</v>
      </c>
      <c r="K76" s="850">
        <v>1</v>
      </c>
      <c r="L76" s="850">
        <v>1310</v>
      </c>
      <c r="M76" s="833">
        <v>1</v>
      </c>
      <c r="N76" s="833">
        <v>1310</v>
      </c>
      <c r="O76" s="850"/>
      <c r="P76" s="850"/>
      <c r="Q76" s="838"/>
      <c r="R76" s="851"/>
    </row>
    <row r="77" spans="1:18" ht="14.45" customHeight="1" x14ac:dyDescent="0.2">
      <c r="A77" s="832" t="s">
        <v>8060</v>
      </c>
      <c r="B77" s="833" t="s">
        <v>8061</v>
      </c>
      <c r="C77" s="833" t="s">
        <v>628</v>
      </c>
      <c r="D77" s="833" t="s">
        <v>8031</v>
      </c>
      <c r="E77" s="833" t="s">
        <v>8155</v>
      </c>
      <c r="F77" s="833" t="s">
        <v>8156</v>
      </c>
      <c r="G77" s="850">
        <v>14</v>
      </c>
      <c r="H77" s="850">
        <v>4466</v>
      </c>
      <c r="I77" s="833">
        <v>2.1085930122757319</v>
      </c>
      <c r="J77" s="833">
        <v>319</v>
      </c>
      <c r="K77" s="850">
        <v>6</v>
      </c>
      <c r="L77" s="850">
        <v>2118</v>
      </c>
      <c r="M77" s="833">
        <v>1</v>
      </c>
      <c r="N77" s="833">
        <v>353</v>
      </c>
      <c r="O77" s="850">
        <v>11</v>
      </c>
      <c r="P77" s="850">
        <v>3905</v>
      </c>
      <c r="Q77" s="838">
        <v>1.8437204910292728</v>
      </c>
      <c r="R77" s="851">
        <v>355</v>
      </c>
    </row>
    <row r="78" spans="1:18" ht="14.45" customHeight="1" x14ac:dyDescent="0.2">
      <c r="A78" s="832" t="s">
        <v>8060</v>
      </c>
      <c r="B78" s="833" t="s">
        <v>8061</v>
      </c>
      <c r="C78" s="833" t="s">
        <v>628</v>
      </c>
      <c r="D78" s="833" t="s">
        <v>8031</v>
      </c>
      <c r="E78" s="833" t="s">
        <v>8157</v>
      </c>
      <c r="F78" s="833" t="s">
        <v>8158</v>
      </c>
      <c r="G78" s="850">
        <v>1</v>
      </c>
      <c r="H78" s="850">
        <v>132</v>
      </c>
      <c r="I78" s="833">
        <v>0.99248120300751874</v>
      </c>
      <c r="J78" s="833">
        <v>132</v>
      </c>
      <c r="K78" s="850">
        <v>1</v>
      </c>
      <c r="L78" s="850">
        <v>133</v>
      </c>
      <c r="M78" s="833">
        <v>1</v>
      </c>
      <c r="N78" s="833">
        <v>133</v>
      </c>
      <c r="O78" s="850">
        <v>2</v>
      </c>
      <c r="P78" s="850">
        <v>268</v>
      </c>
      <c r="Q78" s="838">
        <v>2.0150375939849625</v>
      </c>
      <c r="R78" s="851">
        <v>134</v>
      </c>
    </row>
    <row r="79" spans="1:18" ht="14.45" customHeight="1" x14ac:dyDescent="0.2">
      <c r="A79" s="832" t="s">
        <v>8060</v>
      </c>
      <c r="B79" s="833" t="s">
        <v>8061</v>
      </c>
      <c r="C79" s="833" t="s">
        <v>628</v>
      </c>
      <c r="D79" s="833" t="s">
        <v>8031</v>
      </c>
      <c r="E79" s="833" t="s">
        <v>8159</v>
      </c>
      <c r="F79" s="833" t="s">
        <v>8160</v>
      </c>
      <c r="G79" s="850">
        <v>3</v>
      </c>
      <c r="H79" s="850">
        <v>345</v>
      </c>
      <c r="I79" s="833">
        <v>2.3793103448275863</v>
      </c>
      <c r="J79" s="833">
        <v>115</v>
      </c>
      <c r="K79" s="850">
        <v>1</v>
      </c>
      <c r="L79" s="850">
        <v>145</v>
      </c>
      <c r="M79" s="833">
        <v>1</v>
      </c>
      <c r="N79" s="833">
        <v>145</v>
      </c>
      <c r="O79" s="850">
        <v>2</v>
      </c>
      <c r="P79" s="850">
        <v>290</v>
      </c>
      <c r="Q79" s="838">
        <v>2</v>
      </c>
      <c r="R79" s="851">
        <v>145</v>
      </c>
    </row>
    <row r="80" spans="1:18" ht="14.45" customHeight="1" x14ac:dyDescent="0.2">
      <c r="A80" s="832" t="s">
        <v>8060</v>
      </c>
      <c r="B80" s="833" t="s">
        <v>8061</v>
      </c>
      <c r="C80" s="833" t="s">
        <v>628</v>
      </c>
      <c r="D80" s="833" t="s">
        <v>8031</v>
      </c>
      <c r="E80" s="833" t="s">
        <v>8161</v>
      </c>
      <c r="F80" s="833" t="s">
        <v>8162</v>
      </c>
      <c r="G80" s="850">
        <v>11</v>
      </c>
      <c r="H80" s="850">
        <v>6721</v>
      </c>
      <c r="I80" s="833">
        <v>0.40819921044640145</v>
      </c>
      <c r="J80" s="833">
        <v>611</v>
      </c>
      <c r="K80" s="850">
        <v>22</v>
      </c>
      <c r="L80" s="850">
        <v>16465</v>
      </c>
      <c r="M80" s="833">
        <v>1</v>
      </c>
      <c r="N80" s="833">
        <v>748.40909090909088</v>
      </c>
      <c r="O80" s="850">
        <v>23</v>
      </c>
      <c r="P80" s="850">
        <v>17296</v>
      </c>
      <c r="Q80" s="838">
        <v>1.0504706954145155</v>
      </c>
      <c r="R80" s="851">
        <v>752</v>
      </c>
    </row>
    <row r="81" spans="1:18" ht="14.45" customHeight="1" x14ac:dyDescent="0.2">
      <c r="A81" s="832" t="s">
        <v>8060</v>
      </c>
      <c r="B81" s="833" t="s">
        <v>8061</v>
      </c>
      <c r="C81" s="833" t="s">
        <v>628</v>
      </c>
      <c r="D81" s="833" t="s">
        <v>8031</v>
      </c>
      <c r="E81" s="833" t="s">
        <v>8163</v>
      </c>
      <c r="F81" s="833" t="s">
        <v>8164</v>
      </c>
      <c r="G81" s="850"/>
      <c r="H81" s="850"/>
      <c r="I81" s="833"/>
      <c r="J81" s="833"/>
      <c r="K81" s="850"/>
      <c r="L81" s="850"/>
      <c r="M81" s="833"/>
      <c r="N81" s="833"/>
      <c r="O81" s="850">
        <v>1</v>
      </c>
      <c r="P81" s="850">
        <v>510</v>
      </c>
      <c r="Q81" s="838"/>
      <c r="R81" s="851">
        <v>510</v>
      </c>
    </row>
    <row r="82" spans="1:18" ht="14.45" customHeight="1" x14ac:dyDescent="0.2">
      <c r="A82" s="832" t="s">
        <v>8060</v>
      </c>
      <c r="B82" s="833" t="s">
        <v>8061</v>
      </c>
      <c r="C82" s="833" t="s">
        <v>628</v>
      </c>
      <c r="D82" s="833" t="s">
        <v>8031</v>
      </c>
      <c r="E82" s="833" t="s">
        <v>8165</v>
      </c>
      <c r="F82" s="833" t="s">
        <v>8166</v>
      </c>
      <c r="G82" s="850">
        <v>656</v>
      </c>
      <c r="H82" s="850">
        <v>56416</v>
      </c>
      <c r="I82" s="833">
        <v>1.0325792517753862</v>
      </c>
      <c r="J82" s="833">
        <v>86</v>
      </c>
      <c r="K82" s="850">
        <v>628</v>
      </c>
      <c r="L82" s="850">
        <v>54636</v>
      </c>
      <c r="M82" s="833">
        <v>1</v>
      </c>
      <c r="N82" s="833">
        <v>87</v>
      </c>
      <c r="O82" s="850">
        <v>654</v>
      </c>
      <c r="P82" s="850">
        <v>56898</v>
      </c>
      <c r="Q82" s="838">
        <v>1.0414012738853504</v>
      </c>
      <c r="R82" s="851">
        <v>87</v>
      </c>
    </row>
    <row r="83" spans="1:18" ht="14.45" customHeight="1" x14ac:dyDescent="0.2">
      <c r="A83" s="832" t="s">
        <v>8060</v>
      </c>
      <c r="B83" s="833" t="s">
        <v>8061</v>
      </c>
      <c r="C83" s="833" t="s">
        <v>628</v>
      </c>
      <c r="D83" s="833" t="s">
        <v>8031</v>
      </c>
      <c r="E83" s="833" t="s">
        <v>8167</v>
      </c>
      <c r="F83" s="833" t="s">
        <v>8168</v>
      </c>
      <c r="G83" s="850">
        <v>2</v>
      </c>
      <c r="H83" s="850">
        <v>800</v>
      </c>
      <c r="I83" s="833">
        <v>0.26666666666666666</v>
      </c>
      <c r="J83" s="833">
        <v>400</v>
      </c>
      <c r="K83" s="850">
        <v>6</v>
      </c>
      <c r="L83" s="850">
        <v>3000</v>
      </c>
      <c r="M83" s="833">
        <v>1</v>
      </c>
      <c r="N83" s="833">
        <v>500</v>
      </c>
      <c r="O83" s="850">
        <v>6</v>
      </c>
      <c r="P83" s="850">
        <v>3018</v>
      </c>
      <c r="Q83" s="838">
        <v>1.006</v>
      </c>
      <c r="R83" s="851">
        <v>503</v>
      </c>
    </row>
    <row r="84" spans="1:18" ht="14.45" customHeight="1" x14ac:dyDescent="0.2">
      <c r="A84" s="832" t="s">
        <v>8060</v>
      </c>
      <c r="B84" s="833" t="s">
        <v>8061</v>
      </c>
      <c r="C84" s="833" t="s">
        <v>628</v>
      </c>
      <c r="D84" s="833" t="s">
        <v>8031</v>
      </c>
      <c r="E84" s="833" t="s">
        <v>8169</v>
      </c>
      <c r="F84" s="833" t="s">
        <v>8170</v>
      </c>
      <c r="G84" s="850">
        <v>1</v>
      </c>
      <c r="H84" s="850">
        <v>0</v>
      </c>
      <c r="I84" s="833"/>
      <c r="J84" s="833">
        <v>0</v>
      </c>
      <c r="K84" s="850"/>
      <c r="L84" s="850"/>
      <c r="M84" s="833"/>
      <c r="N84" s="833"/>
      <c r="O84" s="850">
        <v>119</v>
      </c>
      <c r="P84" s="850">
        <v>0</v>
      </c>
      <c r="Q84" s="838"/>
      <c r="R84" s="851">
        <v>0</v>
      </c>
    </row>
    <row r="85" spans="1:18" ht="14.45" customHeight="1" x14ac:dyDescent="0.2">
      <c r="A85" s="832" t="s">
        <v>8060</v>
      </c>
      <c r="B85" s="833" t="s">
        <v>8061</v>
      </c>
      <c r="C85" s="833" t="s">
        <v>628</v>
      </c>
      <c r="D85" s="833" t="s">
        <v>8031</v>
      </c>
      <c r="E85" s="833" t="s">
        <v>8171</v>
      </c>
      <c r="F85" s="833" t="s">
        <v>8172</v>
      </c>
      <c r="G85" s="850">
        <v>1</v>
      </c>
      <c r="H85" s="850">
        <v>179</v>
      </c>
      <c r="I85" s="833">
        <v>1</v>
      </c>
      <c r="J85" s="833">
        <v>179</v>
      </c>
      <c r="K85" s="850">
        <v>1</v>
      </c>
      <c r="L85" s="850">
        <v>179</v>
      </c>
      <c r="M85" s="833">
        <v>1</v>
      </c>
      <c r="N85" s="833">
        <v>179</v>
      </c>
      <c r="O85" s="850">
        <v>1</v>
      </c>
      <c r="P85" s="850">
        <v>180</v>
      </c>
      <c r="Q85" s="838">
        <v>1.005586592178771</v>
      </c>
      <c r="R85" s="851">
        <v>180</v>
      </c>
    </row>
    <row r="86" spans="1:18" ht="14.45" customHeight="1" x14ac:dyDescent="0.2">
      <c r="A86" s="832" t="s">
        <v>8060</v>
      </c>
      <c r="B86" s="833" t="s">
        <v>8061</v>
      </c>
      <c r="C86" s="833" t="s">
        <v>628</v>
      </c>
      <c r="D86" s="833" t="s">
        <v>8031</v>
      </c>
      <c r="E86" s="833" t="s">
        <v>8173</v>
      </c>
      <c r="F86" s="833" t="s">
        <v>8174</v>
      </c>
      <c r="G86" s="850">
        <v>8</v>
      </c>
      <c r="H86" s="850">
        <v>800</v>
      </c>
      <c r="I86" s="833">
        <v>1.6</v>
      </c>
      <c r="J86" s="833">
        <v>100</v>
      </c>
      <c r="K86" s="850">
        <v>5</v>
      </c>
      <c r="L86" s="850">
        <v>500</v>
      </c>
      <c r="M86" s="833">
        <v>1</v>
      </c>
      <c r="N86" s="833">
        <v>100</v>
      </c>
      <c r="O86" s="850">
        <v>14</v>
      </c>
      <c r="P86" s="850">
        <v>1400</v>
      </c>
      <c r="Q86" s="838">
        <v>2.8</v>
      </c>
      <c r="R86" s="851">
        <v>100</v>
      </c>
    </row>
    <row r="87" spans="1:18" ht="14.45" customHeight="1" x14ac:dyDescent="0.2">
      <c r="A87" s="832" t="s">
        <v>8060</v>
      </c>
      <c r="B87" s="833" t="s">
        <v>8061</v>
      </c>
      <c r="C87" s="833" t="s">
        <v>628</v>
      </c>
      <c r="D87" s="833" t="s">
        <v>8031</v>
      </c>
      <c r="E87" s="833" t="s">
        <v>8175</v>
      </c>
      <c r="F87" s="833" t="s">
        <v>8176</v>
      </c>
      <c r="G87" s="850"/>
      <c r="H87" s="850"/>
      <c r="I87" s="833"/>
      <c r="J87" s="833"/>
      <c r="K87" s="850"/>
      <c r="L87" s="850"/>
      <c r="M87" s="833"/>
      <c r="N87" s="833"/>
      <c r="O87" s="850">
        <v>17</v>
      </c>
      <c r="P87" s="850">
        <v>0</v>
      </c>
      <c r="Q87" s="838"/>
      <c r="R87" s="851">
        <v>0</v>
      </c>
    </row>
    <row r="88" spans="1:18" ht="14.45" customHeight="1" x14ac:dyDescent="0.2">
      <c r="A88" s="832" t="s">
        <v>8060</v>
      </c>
      <c r="B88" s="833" t="s">
        <v>8061</v>
      </c>
      <c r="C88" s="833" t="s">
        <v>634</v>
      </c>
      <c r="D88" s="833" t="s">
        <v>8040</v>
      </c>
      <c r="E88" s="833" t="s">
        <v>8041</v>
      </c>
      <c r="F88" s="833" t="s">
        <v>8042</v>
      </c>
      <c r="G88" s="850">
        <v>22.499999999999996</v>
      </c>
      <c r="H88" s="850">
        <v>2812.3</v>
      </c>
      <c r="I88" s="833">
        <v>2.9668115452780817</v>
      </c>
      <c r="J88" s="833">
        <v>124.99111111111114</v>
      </c>
      <c r="K88" s="850">
        <v>13.599999999999996</v>
      </c>
      <c r="L88" s="850">
        <v>947.9200000000003</v>
      </c>
      <c r="M88" s="833">
        <v>1</v>
      </c>
      <c r="N88" s="833">
        <v>69.700000000000045</v>
      </c>
      <c r="O88" s="850">
        <v>18.299999999999997</v>
      </c>
      <c r="P88" s="850">
        <v>1275.5900000000006</v>
      </c>
      <c r="Q88" s="838">
        <v>1.3456726306017388</v>
      </c>
      <c r="R88" s="851">
        <v>69.704371584699501</v>
      </c>
    </row>
    <row r="89" spans="1:18" ht="14.45" customHeight="1" x14ac:dyDescent="0.2">
      <c r="A89" s="832" t="s">
        <v>8060</v>
      </c>
      <c r="B89" s="833" t="s">
        <v>8061</v>
      </c>
      <c r="C89" s="833" t="s">
        <v>634</v>
      </c>
      <c r="D89" s="833" t="s">
        <v>8043</v>
      </c>
      <c r="E89" s="833" t="s">
        <v>8044</v>
      </c>
      <c r="F89" s="833" t="s">
        <v>8045</v>
      </c>
      <c r="G89" s="850">
        <v>2</v>
      </c>
      <c r="H89" s="850">
        <v>126</v>
      </c>
      <c r="I89" s="833"/>
      <c r="J89" s="833">
        <v>63</v>
      </c>
      <c r="K89" s="850"/>
      <c r="L89" s="850"/>
      <c r="M89" s="833"/>
      <c r="N89" s="833"/>
      <c r="O89" s="850">
        <v>2</v>
      </c>
      <c r="P89" s="850">
        <v>126</v>
      </c>
      <c r="Q89" s="838"/>
      <c r="R89" s="851">
        <v>63</v>
      </c>
    </row>
    <row r="90" spans="1:18" ht="14.45" customHeight="1" x14ac:dyDescent="0.2">
      <c r="A90" s="832" t="s">
        <v>8060</v>
      </c>
      <c r="B90" s="833" t="s">
        <v>8061</v>
      </c>
      <c r="C90" s="833" t="s">
        <v>634</v>
      </c>
      <c r="D90" s="833" t="s">
        <v>8031</v>
      </c>
      <c r="E90" s="833" t="s">
        <v>8075</v>
      </c>
      <c r="F90" s="833" t="s">
        <v>8076</v>
      </c>
      <c r="G90" s="850"/>
      <c r="H90" s="850"/>
      <c r="I90" s="833"/>
      <c r="J90" s="833"/>
      <c r="K90" s="850"/>
      <c r="L90" s="850"/>
      <c r="M90" s="833"/>
      <c r="N90" s="833"/>
      <c r="O90" s="850">
        <v>1</v>
      </c>
      <c r="P90" s="850">
        <v>207</v>
      </c>
      <c r="Q90" s="838"/>
      <c r="R90" s="851">
        <v>207</v>
      </c>
    </row>
    <row r="91" spans="1:18" ht="14.45" customHeight="1" x14ac:dyDescent="0.2">
      <c r="A91" s="832" t="s">
        <v>8060</v>
      </c>
      <c r="B91" s="833" t="s">
        <v>8061</v>
      </c>
      <c r="C91" s="833" t="s">
        <v>634</v>
      </c>
      <c r="D91" s="833" t="s">
        <v>8031</v>
      </c>
      <c r="E91" s="833" t="s">
        <v>8081</v>
      </c>
      <c r="F91" s="833" t="s">
        <v>8082</v>
      </c>
      <c r="G91" s="850"/>
      <c r="H91" s="850"/>
      <c r="I91" s="833"/>
      <c r="J91" s="833"/>
      <c r="K91" s="850"/>
      <c r="L91" s="850"/>
      <c r="M91" s="833"/>
      <c r="N91" s="833"/>
      <c r="O91" s="850">
        <v>1</v>
      </c>
      <c r="P91" s="850">
        <v>84</v>
      </c>
      <c r="Q91" s="838"/>
      <c r="R91" s="851">
        <v>84</v>
      </c>
    </row>
    <row r="92" spans="1:18" ht="14.45" customHeight="1" x14ac:dyDescent="0.2">
      <c r="A92" s="832" t="s">
        <v>8060</v>
      </c>
      <c r="B92" s="833" t="s">
        <v>8061</v>
      </c>
      <c r="C92" s="833" t="s">
        <v>634</v>
      </c>
      <c r="D92" s="833" t="s">
        <v>8031</v>
      </c>
      <c r="E92" s="833" t="s">
        <v>8083</v>
      </c>
      <c r="F92" s="833" t="s">
        <v>8084</v>
      </c>
      <c r="G92" s="850">
        <v>1</v>
      </c>
      <c r="H92" s="850">
        <v>106</v>
      </c>
      <c r="I92" s="833"/>
      <c r="J92" s="833">
        <v>106</v>
      </c>
      <c r="K92" s="850"/>
      <c r="L92" s="850"/>
      <c r="M92" s="833"/>
      <c r="N92" s="833"/>
      <c r="O92" s="850"/>
      <c r="P92" s="850"/>
      <c r="Q92" s="838"/>
      <c r="R92" s="851"/>
    </row>
    <row r="93" spans="1:18" ht="14.45" customHeight="1" x14ac:dyDescent="0.2">
      <c r="A93" s="832" t="s">
        <v>8060</v>
      </c>
      <c r="B93" s="833" t="s">
        <v>8061</v>
      </c>
      <c r="C93" s="833" t="s">
        <v>634</v>
      </c>
      <c r="D93" s="833" t="s">
        <v>8031</v>
      </c>
      <c r="E93" s="833" t="s">
        <v>8032</v>
      </c>
      <c r="F93" s="833" t="s">
        <v>8033</v>
      </c>
      <c r="G93" s="850"/>
      <c r="H93" s="850"/>
      <c r="I93" s="833"/>
      <c r="J93" s="833"/>
      <c r="K93" s="850"/>
      <c r="L93" s="850"/>
      <c r="M93" s="833"/>
      <c r="N93" s="833"/>
      <c r="O93" s="850">
        <v>1</v>
      </c>
      <c r="P93" s="850">
        <v>81</v>
      </c>
      <c r="Q93" s="838"/>
      <c r="R93" s="851">
        <v>81</v>
      </c>
    </row>
    <row r="94" spans="1:18" ht="14.45" customHeight="1" x14ac:dyDescent="0.2">
      <c r="A94" s="832" t="s">
        <v>8060</v>
      </c>
      <c r="B94" s="833" t="s">
        <v>8061</v>
      </c>
      <c r="C94" s="833" t="s">
        <v>634</v>
      </c>
      <c r="D94" s="833" t="s">
        <v>8031</v>
      </c>
      <c r="E94" s="833" t="s">
        <v>8177</v>
      </c>
      <c r="F94" s="833" t="s">
        <v>8178</v>
      </c>
      <c r="G94" s="850"/>
      <c r="H94" s="850"/>
      <c r="I94" s="833"/>
      <c r="J94" s="833"/>
      <c r="K94" s="850"/>
      <c r="L94" s="850"/>
      <c r="M94" s="833"/>
      <c r="N94" s="833"/>
      <c r="O94" s="850">
        <v>2</v>
      </c>
      <c r="P94" s="850">
        <v>1008</v>
      </c>
      <c r="Q94" s="838"/>
      <c r="R94" s="851">
        <v>504</v>
      </c>
    </row>
    <row r="95" spans="1:18" ht="14.45" customHeight="1" x14ac:dyDescent="0.2">
      <c r="A95" s="832" t="s">
        <v>8060</v>
      </c>
      <c r="B95" s="833" t="s">
        <v>8061</v>
      </c>
      <c r="C95" s="833" t="s">
        <v>634</v>
      </c>
      <c r="D95" s="833" t="s">
        <v>8031</v>
      </c>
      <c r="E95" s="833" t="s">
        <v>8179</v>
      </c>
      <c r="F95" s="833" t="s">
        <v>8180</v>
      </c>
      <c r="G95" s="850">
        <v>9</v>
      </c>
      <c r="H95" s="850">
        <v>15102</v>
      </c>
      <c r="I95" s="833">
        <v>0.74910714285714286</v>
      </c>
      <c r="J95" s="833">
        <v>1678</v>
      </c>
      <c r="K95" s="850">
        <v>12</v>
      </c>
      <c r="L95" s="850">
        <v>20160</v>
      </c>
      <c r="M95" s="833">
        <v>1</v>
      </c>
      <c r="N95" s="833">
        <v>1680</v>
      </c>
      <c r="O95" s="850">
        <v>11</v>
      </c>
      <c r="P95" s="850">
        <v>18557</v>
      </c>
      <c r="Q95" s="838">
        <v>0.92048611111111112</v>
      </c>
      <c r="R95" s="851">
        <v>1687</v>
      </c>
    </row>
    <row r="96" spans="1:18" ht="14.45" customHeight="1" x14ac:dyDescent="0.2">
      <c r="A96" s="832" t="s">
        <v>8060</v>
      </c>
      <c r="B96" s="833" t="s">
        <v>8061</v>
      </c>
      <c r="C96" s="833" t="s">
        <v>634</v>
      </c>
      <c r="D96" s="833" t="s">
        <v>8031</v>
      </c>
      <c r="E96" s="833" t="s">
        <v>8181</v>
      </c>
      <c r="F96" s="833" t="s">
        <v>8182</v>
      </c>
      <c r="G96" s="850"/>
      <c r="H96" s="850"/>
      <c r="I96" s="833"/>
      <c r="J96" s="833"/>
      <c r="K96" s="850">
        <v>1</v>
      </c>
      <c r="L96" s="850">
        <v>1398</v>
      </c>
      <c r="M96" s="833">
        <v>1</v>
      </c>
      <c r="N96" s="833">
        <v>1398</v>
      </c>
      <c r="O96" s="850">
        <v>2</v>
      </c>
      <c r="P96" s="850">
        <v>2812</v>
      </c>
      <c r="Q96" s="838">
        <v>2.011444921316166</v>
      </c>
      <c r="R96" s="851">
        <v>1406</v>
      </c>
    </row>
    <row r="97" spans="1:18" ht="14.45" customHeight="1" x14ac:dyDescent="0.2">
      <c r="A97" s="832" t="s">
        <v>8060</v>
      </c>
      <c r="B97" s="833" t="s">
        <v>8061</v>
      </c>
      <c r="C97" s="833" t="s">
        <v>634</v>
      </c>
      <c r="D97" s="833" t="s">
        <v>8031</v>
      </c>
      <c r="E97" s="833" t="s">
        <v>8034</v>
      </c>
      <c r="F97" s="833" t="s">
        <v>8035</v>
      </c>
      <c r="G97" s="850">
        <v>1</v>
      </c>
      <c r="H97" s="850">
        <v>251</v>
      </c>
      <c r="I97" s="833"/>
      <c r="J97" s="833">
        <v>251</v>
      </c>
      <c r="K97" s="850"/>
      <c r="L97" s="850"/>
      <c r="M97" s="833"/>
      <c r="N97" s="833"/>
      <c r="O97" s="850"/>
      <c r="P97" s="850"/>
      <c r="Q97" s="838"/>
      <c r="R97" s="851"/>
    </row>
    <row r="98" spans="1:18" ht="14.45" customHeight="1" x14ac:dyDescent="0.2">
      <c r="A98" s="832" t="s">
        <v>8060</v>
      </c>
      <c r="B98" s="833" t="s">
        <v>8061</v>
      </c>
      <c r="C98" s="833" t="s">
        <v>634</v>
      </c>
      <c r="D98" s="833" t="s">
        <v>8031</v>
      </c>
      <c r="E98" s="833" t="s">
        <v>8101</v>
      </c>
      <c r="F98" s="833" t="s">
        <v>8102</v>
      </c>
      <c r="G98" s="850">
        <v>3</v>
      </c>
      <c r="H98" s="850">
        <v>378</v>
      </c>
      <c r="I98" s="833">
        <v>3</v>
      </c>
      <c r="J98" s="833">
        <v>126</v>
      </c>
      <c r="K98" s="850">
        <v>1</v>
      </c>
      <c r="L98" s="850">
        <v>126</v>
      </c>
      <c r="M98" s="833">
        <v>1</v>
      </c>
      <c r="N98" s="833">
        <v>126</v>
      </c>
      <c r="O98" s="850"/>
      <c r="P98" s="850"/>
      <c r="Q98" s="838"/>
      <c r="R98" s="851"/>
    </row>
    <row r="99" spans="1:18" ht="14.45" customHeight="1" x14ac:dyDescent="0.2">
      <c r="A99" s="832" t="s">
        <v>8060</v>
      </c>
      <c r="B99" s="833" t="s">
        <v>8061</v>
      </c>
      <c r="C99" s="833" t="s">
        <v>634</v>
      </c>
      <c r="D99" s="833" t="s">
        <v>8031</v>
      </c>
      <c r="E99" s="833" t="s">
        <v>8183</v>
      </c>
      <c r="F99" s="833" t="s">
        <v>8184</v>
      </c>
      <c r="G99" s="850">
        <v>1</v>
      </c>
      <c r="H99" s="850">
        <v>669</v>
      </c>
      <c r="I99" s="833"/>
      <c r="J99" s="833">
        <v>669</v>
      </c>
      <c r="K99" s="850"/>
      <c r="L99" s="850"/>
      <c r="M99" s="833"/>
      <c r="N99" s="833"/>
      <c r="O99" s="850"/>
      <c r="P99" s="850"/>
      <c r="Q99" s="838"/>
      <c r="R99" s="851"/>
    </row>
    <row r="100" spans="1:18" ht="14.45" customHeight="1" x14ac:dyDescent="0.2">
      <c r="A100" s="832" t="s">
        <v>8060</v>
      </c>
      <c r="B100" s="833" t="s">
        <v>8061</v>
      </c>
      <c r="C100" s="833" t="s">
        <v>634</v>
      </c>
      <c r="D100" s="833" t="s">
        <v>8031</v>
      </c>
      <c r="E100" s="833" t="s">
        <v>8105</v>
      </c>
      <c r="F100" s="833" t="s">
        <v>8106</v>
      </c>
      <c r="G100" s="850">
        <v>2</v>
      </c>
      <c r="H100" s="850">
        <v>394</v>
      </c>
      <c r="I100" s="833"/>
      <c r="J100" s="833">
        <v>197</v>
      </c>
      <c r="K100" s="850"/>
      <c r="L100" s="850"/>
      <c r="M100" s="833"/>
      <c r="N100" s="833"/>
      <c r="O100" s="850">
        <v>3</v>
      </c>
      <c r="P100" s="850">
        <v>600</v>
      </c>
      <c r="Q100" s="838"/>
      <c r="R100" s="851">
        <v>200</v>
      </c>
    </row>
    <row r="101" spans="1:18" ht="14.45" customHeight="1" x14ac:dyDescent="0.2">
      <c r="A101" s="832" t="s">
        <v>8060</v>
      </c>
      <c r="B101" s="833" t="s">
        <v>8061</v>
      </c>
      <c r="C101" s="833" t="s">
        <v>634</v>
      </c>
      <c r="D101" s="833" t="s">
        <v>8031</v>
      </c>
      <c r="E101" s="833" t="s">
        <v>8046</v>
      </c>
      <c r="F101" s="833" t="s">
        <v>8047</v>
      </c>
      <c r="G101" s="850">
        <v>1</v>
      </c>
      <c r="H101" s="850">
        <v>1310</v>
      </c>
      <c r="I101" s="833"/>
      <c r="J101" s="833">
        <v>1310</v>
      </c>
      <c r="K101" s="850"/>
      <c r="L101" s="850"/>
      <c r="M101" s="833"/>
      <c r="N101" s="833"/>
      <c r="O101" s="850">
        <v>3</v>
      </c>
      <c r="P101" s="850">
        <v>3963</v>
      </c>
      <c r="Q101" s="838"/>
      <c r="R101" s="851">
        <v>1321</v>
      </c>
    </row>
    <row r="102" spans="1:18" ht="14.45" customHeight="1" x14ac:dyDescent="0.2">
      <c r="A102" s="832" t="s">
        <v>8060</v>
      </c>
      <c r="B102" s="833" t="s">
        <v>8061</v>
      </c>
      <c r="C102" s="833" t="s">
        <v>634</v>
      </c>
      <c r="D102" s="833" t="s">
        <v>8031</v>
      </c>
      <c r="E102" s="833" t="s">
        <v>8048</v>
      </c>
      <c r="F102" s="833" t="s">
        <v>8049</v>
      </c>
      <c r="G102" s="850">
        <v>9</v>
      </c>
      <c r="H102" s="850">
        <v>9252</v>
      </c>
      <c r="I102" s="833">
        <v>2.9912706110572258</v>
      </c>
      <c r="J102" s="833">
        <v>1028</v>
      </c>
      <c r="K102" s="850">
        <v>3</v>
      </c>
      <c r="L102" s="850">
        <v>3093</v>
      </c>
      <c r="M102" s="833">
        <v>1</v>
      </c>
      <c r="N102" s="833">
        <v>1031</v>
      </c>
      <c r="O102" s="850">
        <v>5</v>
      </c>
      <c r="P102" s="850">
        <v>5195</v>
      </c>
      <c r="Q102" s="838">
        <v>1.6795990947300357</v>
      </c>
      <c r="R102" s="851">
        <v>1039</v>
      </c>
    </row>
    <row r="103" spans="1:18" ht="14.45" customHeight="1" x14ac:dyDescent="0.2">
      <c r="A103" s="832" t="s">
        <v>8060</v>
      </c>
      <c r="B103" s="833" t="s">
        <v>8061</v>
      </c>
      <c r="C103" s="833" t="s">
        <v>634</v>
      </c>
      <c r="D103" s="833" t="s">
        <v>8031</v>
      </c>
      <c r="E103" s="833" t="s">
        <v>8185</v>
      </c>
      <c r="F103" s="833" t="s">
        <v>8186</v>
      </c>
      <c r="G103" s="850">
        <v>1</v>
      </c>
      <c r="H103" s="850">
        <v>771</v>
      </c>
      <c r="I103" s="833">
        <v>0.99870466321243523</v>
      </c>
      <c r="J103" s="833">
        <v>771</v>
      </c>
      <c r="K103" s="850">
        <v>1</v>
      </c>
      <c r="L103" s="850">
        <v>772</v>
      </c>
      <c r="M103" s="833">
        <v>1</v>
      </c>
      <c r="N103" s="833">
        <v>772</v>
      </c>
      <c r="O103" s="850"/>
      <c r="P103" s="850"/>
      <c r="Q103" s="838"/>
      <c r="R103" s="851"/>
    </row>
    <row r="104" spans="1:18" ht="14.45" customHeight="1" x14ac:dyDescent="0.2">
      <c r="A104" s="832" t="s">
        <v>8060</v>
      </c>
      <c r="B104" s="833" t="s">
        <v>8061</v>
      </c>
      <c r="C104" s="833" t="s">
        <v>634</v>
      </c>
      <c r="D104" s="833" t="s">
        <v>8031</v>
      </c>
      <c r="E104" s="833" t="s">
        <v>8109</v>
      </c>
      <c r="F104" s="833" t="s">
        <v>8110</v>
      </c>
      <c r="G104" s="850">
        <v>7</v>
      </c>
      <c r="H104" s="850">
        <v>0</v>
      </c>
      <c r="I104" s="833"/>
      <c r="J104" s="833">
        <v>0</v>
      </c>
      <c r="K104" s="850">
        <v>5</v>
      </c>
      <c r="L104" s="850">
        <v>0</v>
      </c>
      <c r="M104" s="833"/>
      <c r="N104" s="833">
        <v>0</v>
      </c>
      <c r="O104" s="850">
        <v>17</v>
      </c>
      <c r="P104" s="850">
        <v>0</v>
      </c>
      <c r="Q104" s="838"/>
      <c r="R104" s="851">
        <v>0</v>
      </c>
    </row>
    <row r="105" spans="1:18" ht="14.45" customHeight="1" x14ac:dyDescent="0.2">
      <c r="A105" s="832" t="s">
        <v>8060</v>
      </c>
      <c r="B105" s="833" t="s">
        <v>8061</v>
      </c>
      <c r="C105" s="833" t="s">
        <v>634</v>
      </c>
      <c r="D105" s="833" t="s">
        <v>8031</v>
      </c>
      <c r="E105" s="833" t="s">
        <v>8111</v>
      </c>
      <c r="F105" s="833" t="s">
        <v>8112</v>
      </c>
      <c r="G105" s="850">
        <v>2</v>
      </c>
      <c r="H105" s="850">
        <v>66.66</v>
      </c>
      <c r="I105" s="833"/>
      <c r="J105" s="833">
        <v>33.33</v>
      </c>
      <c r="K105" s="850"/>
      <c r="L105" s="850"/>
      <c r="M105" s="833"/>
      <c r="N105" s="833"/>
      <c r="O105" s="850"/>
      <c r="P105" s="850"/>
      <c r="Q105" s="838"/>
      <c r="R105" s="851"/>
    </row>
    <row r="106" spans="1:18" ht="14.45" customHeight="1" x14ac:dyDescent="0.2">
      <c r="A106" s="832" t="s">
        <v>8060</v>
      </c>
      <c r="B106" s="833" t="s">
        <v>8061</v>
      </c>
      <c r="C106" s="833" t="s">
        <v>634</v>
      </c>
      <c r="D106" s="833" t="s">
        <v>8031</v>
      </c>
      <c r="E106" s="833" t="s">
        <v>8038</v>
      </c>
      <c r="F106" s="833" t="s">
        <v>8039</v>
      </c>
      <c r="G106" s="850">
        <v>210</v>
      </c>
      <c r="H106" s="850">
        <v>18060</v>
      </c>
      <c r="I106" s="833">
        <v>1.4285714285714286</v>
      </c>
      <c r="J106" s="833">
        <v>86</v>
      </c>
      <c r="K106" s="850">
        <v>147</v>
      </c>
      <c r="L106" s="850">
        <v>12642</v>
      </c>
      <c r="M106" s="833">
        <v>1</v>
      </c>
      <c r="N106" s="833">
        <v>86</v>
      </c>
      <c r="O106" s="850">
        <v>164</v>
      </c>
      <c r="P106" s="850">
        <v>14268</v>
      </c>
      <c r="Q106" s="838">
        <v>1.1286188894162317</v>
      </c>
      <c r="R106" s="851">
        <v>87</v>
      </c>
    </row>
    <row r="107" spans="1:18" ht="14.45" customHeight="1" x14ac:dyDescent="0.2">
      <c r="A107" s="832" t="s">
        <v>8060</v>
      </c>
      <c r="B107" s="833" t="s">
        <v>8061</v>
      </c>
      <c r="C107" s="833" t="s">
        <v>634</v>
      </c>
      <c r="D107" s="833" t="s">
        <v>8031</v>
      </c>
      <c r="E107" s="833" t="s">
        <v>8139</v>
      </c>
      <c r="F107" s="833" t="s">
        <v>8140</v>
      </c>
      <c r="G107" s="850">
        <v>118</v>
      </c>
      <c r="H107" s="850">
        <v>85196</v>
      </c>
      <c r="I107" s="833">
        <v>1.2403872752420471</v>
      </c>
      <c r="J107" s="833">
        <v>722</v>
      </c>
      <c r="K107" s="850">
        <v>95</v>
      </c>
      <c r="L107" s="850">
        <v>68685</v>
      </c>
      <c r="M107" s="833">
        <v>1</v>
      </c>
      <c r="N107" s="833">
        <v>723</v>
      </c>
      <c r="O107" s="850">
        <v>113</v>
      </c>
      <c r="P107" s="850">
        <v>82377</v>
      </c>
      <c r="Q107" s="838">
        <v>1.1993448351168376</v>
      </c>
      <c r="R107" s="851">
        <v>729</v>
      </c>
    </row>
    <row r="108" spans="1:18" ht="14.45" customHeight="1" x14ac:dyDescent="0.2">
      <c r="A108" s="832" t="s">
        <v>8060</v>
      </c>
      <c r="B108" s="833" t="s">
        <v>8061</v>
      </c>
      <c r="C108" s="833" t="s">
        <v>634</v>
      </c>
      <c r="D108" s="833" t="s">
        <v>8031</v>
      </c>
      <c r="E108" s="833" t="s">
        <v>8141</v>
      </c>
      <c r="F108" s="833" t="s">
        <v>8142</v>
      </c>
      <c r="G108" s="850"/>
      <c r="H108" s="850"/>
      <c r="I108" s="833"/>
      <c r="J108" s="833"/>
      <c r="K108" s="850"/>
      <c r="L108" s="850"/>
      <c r="M108" s="833"/>
      <c r="N108" s="833"/>
      <c r="O108" s="850">
        <v>1</v>
      </c>
      <c r="P108" s="850">
        <v>122</v>
      </c>
      <c r="Q108" s="838"/>
      <c r="R108" s="851">
        <v>122</v>
      </c>
    </row>
    <row r="109" spans="1:18" ht="14.45" customHeight="1" x14ac:dyDescent="0.2">
      <c r="A109" s="832" t="s">
        <v>8060</v>
      </c>
      <c r="B109" s="833" t="s">
        <v>8061</v>
      </c>
      <c r="C109" s="833" t="s">
        <v>634</v>
      </c>
      <c r="D109" s="833" t="s">
        <v>8031</v>
      </c>
      <c r="E109" s="833" t="s">
        <v>8153</v>
      </c>
      <c r="F109" s="833" t="s">
        <v>8154</v>
      </c>
      <c r="G109" s="850">
        <v>8</v>
      </c>
      <c r="H109" s="850">
        <v>10464</v>
      </c>
      <c r="I109" s="833">
        <v>1.5975572519083969</v>
      </c>
      <c r="J109" s="833">
        <v>1308</v>
      </c>
      <c r="K109" s="850">
        <v>5</v>
      </c>
      <c r="L109" s="850">
        <v>6550</v>
      </c>
      <c r="M109" s="833">
        <v>1</v>
      </c>
      <c r="N109" s="833">
        <v>1310</v>
      </c>
      <c r="O109" s="850">
        <v>11</v>
      </c>
      <c r="P109" s="850">
        <v>14476</v>
      </c>
      <c r="Q109" s="838">
        <v>2.2100763358778628</v>
      </c>
      <c r="R109" s="851">
        <v>1316</v>
      </c>
    </row>
    <row r="110" spans="1:18" ht="14.45" customHeight="1" x14ac:dyDescent="0.2">
      <c r="A110" s="832" t="s">
        <v>8060</v>
      </c>
      <c r="B110" s="833" t="s">
        <v>8061</v>
      </c>
      <c r="C110" s="833" t="s">
        <v>634</v>
      </c>
      <c r="D110" s="833" t="s">
        <v>8031</v>
      </c>
      <c r="E110" s="833" t="s">
        <v>8155</v>
      </c>
      <c r="F110" s="833" t="s">
        <v>8156</v>
      </c>
      <c r="G110" s="850">
        <v>1</v>
      </c>
      <c r="H110" s="850">
        <v>319</v>
      </c>
      <c r="I110" s="833"/>
      <c r="J110" s="833">
        <v>319</v>
      </c>
      <c r="K110" s="850"/>
      <c r="L110" s="850"/>
      <c r="M110" s="833"/>
      <c r="N110" s="833"/>
      <c r="O110" s="850"/>
      <c r="P110" s="850"/>
      <c r="Q110" s="838"/>
      <c r="R110" s="851"/>
    </row>
    <row r="111" spans="1:18" ht="14.45" customHeight="1" x14ac:dyDescent="0.2">
      <c r="A111" s="832" t="s">
        <v>8060</v>
      </c>
      <c r="B111" s="833" t="s">
        <v>8061</v>
      </c>
      <c r="C111" s="833" t="s">
        <v>634</v>
      </c>
      <c r="D111" s="833" t="s">
        <v>8031</v>
      </c>
      <c r="E111" s="833" t="s">
        <v>8052</v>
      </c>
      <c r="F111" s="833" t="s">
        <v>8053</v>
      </c>
      <c r="G111" s="850">
        <v>25</v>
      </c>
      <c r="H111" s="850">
        <v>12500</v>
      </c>
      <c r="I111" s="833">
        <v>0.92407777038515559</v>
      </c>
      <c r="J111" s="833">
        <v>500</v>
      </c>
      <c r="K111" s="850">
        <v>27</v>
      </c>
      <c r="L111" s="850">
        <v>13527</v>
      </c>
      <c r="M111" s="833">
        <v>1</v>
      </c>
      <c r="N111" s="833">
        <v>501</v>
      </c>
      <c r="O111" s="850">
        <v>15</v>
      </c>
      <c r="P111" s="850">
        <v>7590</v>
      </c>
      <c r="Q111" s="838">
        <v>0.56110002217786648</v>
      </c>
      <c r="R111" s="851">
        <v>506</v>
      </c>
    </row>
    <row r="112" spans="1:18" ht="14.45" customHeight="1" x14ac:dyDescent="0.2">
      <c r="A112" s="832" t="s">
        <v>8060</v>
      </c>
      <c r="B112" s="833" t="s">
        <v>8061</v>
      </c>
      <c r="C112" s="833" t="s">
        <v>634</v>
      </c>
      <c r="D112" s="833" t="s">
        <v>8031</v>
      </c>
      <c r="E112" s="833" t="s">
        <v>8187</v>
      </c>
      <c r="F112" s="833" t="s">
        <v>8188</v>
      </c>
      <c r="G112" s="850">
        <v>25</v>
      </c>
      <c r="H112" s="850">
        <v>92825</v>
      </c>
      <c r="I112" s="833">
        <v>6.2399166442592096</v>
      </c>
      <c r="J112" s="833">
        <v>3713</v>
      </c>
      <c r="K112" s="850">
        <v>4</v>
      </c>
      <c r="L112" s="850">
        <v>14876</v>
      </c>
      <c r="M112" s="833">
        <v>1</v>
      </c>
      <c r="N112" s="833">
        <v>3719</v>
      </c>
      <c r="O112" s="850">
        <v>6</v>
      </c>
      <c r="P112" s="850">
        <v>22440</v>
      </c>
      <c r="Q112" s="838">
        <v>1.5084700188222639</v>
      </c>
      <c r="R112" s="851">
        <v>3740</v>
      </c>
    </row>
    <row r="113" spans="1:18" ht="14.45" customHeight="1" x14ac:dyDescent="0.2">
      <c r="A113" s="832" t="s">
        <v>8060</v>
      </c>
      <c r="B113" s="833" t="s">
        <v>8061</v>
      </c>
      <c r="C113" s="833" t="s">
        <v>634</v>
      </c>
      <c r="D113" s="833" t="s">
        <v>8031</v>
      </c>
      <c r="E113" s="833" t="s">
        <v>8189</v>
      </c>
      <c r="F113" s="833" t="s">
        <v>8190</v>
      </c>
      <c r="G113" s="850">
        <v>1</v>
      </c>
      <c r="H113" s="850">
        <v>948</v>
      </c>
      <c r="I113" s="833"/>
      <c r="J113" s="833">
        <v>948</v>
      </c>
      <c r="K113" s="850"/>
      <c r="L113" s="850"/>
      <c r="M113" s="833"/>
      <c r="N113" s="833"/>
      <c r="O113" s="850"/>
      <c r="P113" s="850"/>
      <c r="Q113" s="838"/>
      <c r="R113" s="851"/>
    </row>
    <row r="114" spans="1:18" ht="14.45" customHeight="1" x14ac:dyDescent="0.2">
      <c r="A114" s="832" t="s">
        <v>8060</v>
      </c>
      <c r="B114" s="833" t="s">
        <v>8061</v>
      </c>
      <c r="C114" s="833" t="s">
        <v>634</v>
      </c>
      <c r="D114" s="833" t="s">
        <v>8031</v>
      </c>
      <c r="E114" s="833" t="s">
        <v>8163</v>
      </c>
      <c r="F114" s="833" t="s">
        <v>8164</v>
      </c>
      <c r="G114" s="850">
        <v>29</v>
      </c>
      <c r="H114" s="850">
        <v>14616</v>
      </c>
      <c r="I114" s="833">
        <v>1.607920792079208</v>
      </c>
      <c r="J114" s="833">
        <v>504</v>
      </c>
      <c r="K114" s="850">
        <v>18</v>
      </c>
      <c r="L114" s="850">
        <v>9090</v>
      </c>
      <c r="M114" s="833">
        <v>1</v>
      </c>
      <c r="N114" s="833">
        <v>505</v>
      </c>
      <c r="O114" s="850">
        <v>15</v>
      </c>
      <c r="P114" s="850">
        <v>7650</v>
      </c>
      <c r="Q114" s="838">
        <v>0.84158415841584155</v>
      </c>
      <c r="R114" s="851">
        <v>510</v>
      </c>
    </row>
    <row r="115" spans="1:18" ht="14.45" customHeight="1" x14ac:dyDescent="0.2">
      <c r="A115" s="832" t="s">
        <v>8060</v>
      </c>
      <c r="B115" s="833" t="s">
        <v>8061</v>
      </c>
      <c r="C115" s="833" t="s">
        <v>634</v>
      </c>
      <c r="D115" s="833" t="s">
        <v>8031</v>
      </c>
      <c r="E115" s="833" t="s">
        <v>8165</v>
      </c>
      <c r="F115" s="833" t="s">
        <v>8166</v>
      </c>
      <c r="G115" s="850"/>
      <c r="H115" s="850"/>
      <c r="I115" s="833"/>
      <c r="J115" s="833"/>
      <c r="K115" s="850"/>
      <c r="L115" s="850"/>
      <c r="M115" s="833"/>
      <c r="N115" s="833"/>
      <c r="O115" s="850">
        <v>1</v>
      </c>
      <c r="P115" s="850">
        <v>87</v>
      </c>
      <c r="Q115" s="838"/>
      <c r="R115" s="851">
        <v>87</v>
      </c>
    </row>
    <row r="116" spans="1:18" ht="14.45" customHeight="1" x14ac:dyDescent="0.2">
      <c r="A116" s="832" t="s">
        <v>8060</v>
      </c>
      <c r="B116" s="833" t="s">
        <v>8061</v>
      </c>
      <c r="C116" s="833" t="s">
        <v>634</v>
      </c>
      <c r="D116" s="833" t="s">
        <v>8031</v>
      </c>
      <c r="E116" s="833" t="s">
        <v>8191</v>
      </c>
      <c r="F116" s="833" t="s">
        <v>8192</v>
      </c>
      <c r="G116" s="850">
        <v>1</v>
      </c>
      <c r="H116" s="850">
        <v>1742</v>
      </c>
      <c r="I116" s="833"/>
      <c r="J116" s="833">
        <v>1742</v>
      </c>
      <c r="K116" s="850"/>
      <c r="L116" s="850"/>
      <c r="M116" s="833"/>
      <c r="N116" s="833"/>
      <c r="O116" s="850">
        <v>1</v>
      </c>
      <c r="P116" s="850">
        <v>1758</v>
      </c>
      <c r="Q116" s="838"/>
      <c r="R116" s="851">
        <v>1758</v>
      </c>
    </row>
    <row r="117" spans="1:18" ht="14.45" customHeight="1" x14ac:dyDescent="0.2">
      <c r="A117" s="832" t="s">
        <v>8060</v>
      </c>
      <c r="B117" s="833" t="s">
        <v>8061</v>
      </c>
      <c r="C117" s="833" t="s">
        <v>634</v>
      </c>
      <c r="D117" s="833" t="s">
        <v>8031</v>
      </c>
      <c r="E117" s="833" t="s">
        <v>8193</v>
      </c>
      <c r="F117" s="833" t="s">
        <v>8194</v>
      </c>
      <c r="G117" s="850">
        <v>1</v>
      </c>
      <c r="H117" s="850">
        <v>2621</v>
      </c>
      <c r="I117" s="833"/>
      <c r="J117" s="833">
        <v>2621</v>
      </c>
      <c r="K117" s="850"/>
      <c r="L117" s="850"/>
      <c r="M117" s="833"/>
      <c r="N117" s="833"/>
      <c r="O117" s="850">
        <v>1</v>
      </c>
      <c r="P117" s="850">
        <v>2636</v>
      </c>
      <c r="Q117" s="838"/>
      <c r="R117" s="851">
        <v>2636</v>
      </c>
    </row>
    <row r="118" spans="1:18" ht="14.45" customHeight="1" x14ac:dyDescent="0.2">
      <c r="A118" s="832" t="s">
        <v>8060</v>
      </c>
      <c r="B118" s="833" t="s">
        <v>8061</v>
      </c>
      <c r="C118" s="833" t="s">
        <v>634</v>
      </c>
      <c r="D118" s="833" t="s">
        <v>8031</v>
      </c>
      <c r="E118" s="833" t="s">
        <v>8195</v>
      </c>
      <c r="F118" s="833" t="s">
        <v>8196</v>
      </c>
      <c r="G118" s="850"/>
      <c r="H118" s="850"/>
      <c r="I118" s="833"/>
      <c r="J118" s="833"/>
      <c r="K118" s="850">
        <v>1</v>
      </c>
      <c r="L118" s="850">
        <v>844</v>
      </c>
      <c r="M118" s="833">
        <v>1</v>
      </c>
      <c r="N118" s="833">
        <v>844</v>
      </c>
      <c r="O118" s="850"/>
      <c r="P118" s="850"/>
      <c r="Q118" s="838"/>
      <c r="R118" s="851"/>
    </row>
    <row r="119" spans="1:18" ht="14.45" customHeight="1" x14ac:dyDescent="0.2">
      <c r="A119" s="832" t="s">
        <v>8060</v>
      </c>
      <c r="B119" s="833" t="s">
        <v>8061</v>
      </c>
      <c r="C119" s="833" t="s">
        <v>634</v>
      </c>
      <c r="D119" s="833" t="s">
        <v>8031</v>
      </c>
      <c r="E119" s="833" t="s">
        <v>8169</v>
      </c>
      <c r="F119" s="833" t="s">
        <v>8170</v>
      </c>
      <c r="G119" s="850">
        <v>6</v>
      </c>
      <c r="H119" s="850">
        <v>0</v>
      </c>
      <c r="I119" s="833"/>
      <c r="J119" s="833">
        <v>0</v>
      </c>
      <c r="K119" s="850">
        <v>7</v>
      </c>
      <c r="L119" s="850">
        <v>0</v>
      </c>
      <c r="M119" s="833"/>
      <c r="N119" s="833">
        <v>0</v>
      </c>
      <c r="O119" s="850">
        <v>16</v>
      </c>
      <c r="P119" s="850">
        <v>0</v>
      </c>
      <c r="Q119" s="838"/>
      <c r="R119" s="851">
        <v>0</v>
      </c>
    </row>
    <row r="120" spans="1:18" ht="14.45" customHeight="1" thickBot="1" x14ac:dyDescent="0.25">
      <c r="A120" s="840" t="s">
        <v>8060</v>
      </c>
      <c r="B120" s="841" t="s">
        <v>8061</v>
      </c>
      <c r="C120" s="841" t="s">
        <v>634</v>
      </c>
      <c r="D120" s="841" t="s">
        <v>8031</v>
      </c>
      <c r="E120" s="841" t="s">
        <v>8197</v>
      </c>
      <c r="F120" s="841" t="s">
        <v>8198</v>
      </c>
      <c r="G120" s="852">
        <v>1</v>
      </c>
      <c r="H120" s="852">
        <v>1155</v>
      </c>
      <c r="I120" s="841">
        <v>0.99740932642487046</v>
      </c>
      <c r="J120" s="841">
        <v>1155</v>
      </c>
      <c r="K120" s="852">
        <v>1</v>
      </c>
      <c r="L120" s="852">
        <v>1158</v>
      </c>
      <c r="M120" s="841">
        <v>1</v>
      </c>
      <c r="N120" s="841">
        <v>1158</v>
      </c>
      <c r="O120" s="852"/>
      <c r="P120" s="852"/>
      <c r="Q120" s="846"/>
      <c r="R120" s="853"/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D51FC263-5401-4200-A3DF-E81EF43F0666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956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9" hidden="1" customWidth="1" outlineLevel="1"/>
    <col min="10" max="11" width="9.28515625" style="247" hidden="1" customWidth="1"/>
    <col min="12" max="13" width="11.140625" style="329" customWidth="1"/>
    <col min="14" max="15" width="9.28515625" style="247" hidden="1" customWidth="1"/>
    <col min="16" max="17" width="11.140625" style="329" customWidth="1"/>
    <col min="18" max="18" width="11.140625" style="332" customWidth="1"/>
    <col min="19" max="19" width="11.140625" style="329" customWidth="1"/>
    <col min="20" max="16384" width="8.85546875" style="247"/>
  </cols>
  <sheetData>
    <row r="1" spans="1:19" ht="18.600000000000001" customHeight="1" thickBot="1" x14ac:dyDescent="0.35">
      <c r="A1" s="512" t="s">
        <v>8200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4.45" customHeight="1" thickBot="1" x14ac:dyDescent="0.25">
      <c r="A2" s="70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5" customHeight="1" thickBot="1" x14ac:dyDescent="0.25">
      <c r="G3" s="112" t="s">
        <v>158</v>
      </c>
      <c r="H3" s="207">
        <f t="shared" ref="H3:Q3" si="0">SUBTOTAL(9,H6:H1048576)</f>
        <v>85598.650000000023</v>
      </c>
      <c r="I3" s="208">
        <f t="shared" si="0"/>
        <v>9940818.2699999958</v>
      </c>
      <c r="J3" s="78"/>
      <c r="K3" s="78"/>
      <c r="L3" s="208">
        <f t="shared" si="0"/>
        <v>82998.999999999956</v>
      </c>
      <c r="M3" s="208">
        <f t="shared" si="0"/>
        <v>9910618.959999999</v>
      </c>
      <c r="N3" s="78"/>
      <c r="O3" s="78"/>
      <c r="P3" s="208">
        <f t="shared" si="0"/>
        <v>87959.9</v>
      </c>
      <c r="Q3" s="208">
        <f t="shared" si="0"/>
        <v>10039516.670000006</v>
      </c>
      <c r="R3" s="79">
        <f>IF(M3=0,0,Q3/M3)</f>
        <v>1.0130060201608242</v>
      </c>
      <c r="S3" s="209">
        <f>IF(P3=0,0,Q3/P3)</f>
        <v>114.13742705482846</v>
      </c>
    </row>
    <row r="4" spans="1:19" ht="14.45" customHeight="1" x14ac:dyDescent="0.2">
      <c r="A4" s="630" t="s">
        <v>261</v>
      </c>
      <c r="B4" s="630" t="s">
        <v>118</v>
      </c>
      <c r="C4" s="638" t="s">
        <v>0</v>
      </c>
      <c r="D4" s="431" t="s">
        <v>166</v>
      </c>
      <c r="E4" s="632" t="s">
        <v>119</v>
      </c>
      <c r="F4" s="637" t="s">
        <v>89</v>
      </c>
      <c r="G4" s="633" t="s">
        <v>80</v>
      </c>
      <c r="H4" s="634">
        <v>2015</v>
      </c>
      <c r="I4" s="635"/>
      <c r="J4" s="206"/>
      <c r="K4" s="206"/>
      <c r="L4" s="634">
        <v>2018</v>
      </c>
      <c r="M4" s="635"/>
      <c r="N4" s="206"/>
      <c r="O4" s="206"/>
      <c r="P4" s="634">
        <v>2019</v>
      </c>
      <c r="Q4" s="635"/>
      <c r="R4" s="636" t="s">
        <v>2</v>
      </c>
      <c r="S4" s="631" t="s">
        <v>121</v>
      </c>
    </row>
    <row r="5" spans="1:19" ht="14.45" customHeight="1" thickBot="1" x14ac:dyDescent="0.25">
      <c r="A5" s="895"/>
      <c r="B5" s="895"/>
      <c r="C5" s="896"/>
      <c r="D5" s="905"/>
      <c r="E5" s="897"/>
      <c r="F5" s="898"/>
      <c r="G5" s="899"/>
      <c r="H5" s="900" t="s">
        <v>90</v>
      </c>
      <c r="I5" s="901" t="s">
        <v>14</v>
      </c>
      <c r="J5" s="902"/>
      <c r="K5" s="902"/>
      <c r="L5" s="900" t="s">
        <v>90</v>
      </c>
      <c r="M5" s="901" t="s">
        <v>14</v>
      </c>
      <c r="N5" s="902"/>
      <c r="O5" s="902"/>
      <c r="P5" s="900" t="s">
        <v>90</v>
      </c>
      <c r="Q5" s="901" t="s">
        <v>14</v>
      </c>
      <c r="R5" s="903"/>
      <c r="S5" s="904"/>
    </row>
    <row r="6" spans="1:19" ht="14.45" customHeight="1" x14ac:dyDescent="0.2">
      <c r="A6" s="825"/>
      <c r="B6" s="826" t="s">
        <v>8030</v>
      </c>
      <c r="C6" s="826" t="s">
        <v>628</v>
      </c>
      <c r="D6" s="826" t="s">
        <v>2246</v>
      </c>
      <c r="E6" s="826" t="s">
        <v>8031</v>
      </c>
      <c r="F6" s="826" t="s">
        <v>8032</v>
      </c>
      <c r="G6" s="826" t="s">
        <v>8033</v>
      </c>
      <c r="H6" s="225"/>
      <c r="I6" s="225"/>
      <c r="J6" s="826"/>
      <c r="K6" s="826"/>
      <c r="L6" s="225"/>
      <c r="M6" s="225"/>
      <c r="N6" s="826"/>
      <c r="O6" s="826"/>
      <c r="P6" s="225">
        <v>1</v>
      </c>
      <c r="Q6" s="225">
        <v>81</v>
      </c>
      <c r="R6" s="831"/>
      <c r="S6" s="849">
        <v>81</v>
      </c>
    </row>
    <row r="7" spans="1:19" ht="14.45" customHeight="1" x14ac:dyDescent="0.2">
      <c r="A7" s="832"/>
      <c r="B7" s="833" t="s">
        <v>8030</v>
      </c>
      <c r="C7" s="833" t="s">
        <v>628</v>
      </c>
      <c r="D7" s="833" t="s">
        <v>2246</v>
      </c>
      <c r="E7" s="833" t="s">
        <v>8031</v>
      </c>
      <c r="F7" s="833" t="s">
        <v>8034</v>
      </c>
      <c r="G7" s="833" t="s">
        <v>8035</v>
      </c>
      <c r="H7" s="850"/>
      <c r="I7" s="850"/>
      <c r="J7" s="833"/>
      <c r="K7" s="833"/>
      <c r="L7" s="850"/>
      <c r="M7" s="850"/>
      <c r="N7" s="833"/>
      <c r="O7" s="833"/>
      <c r="P7" s="850">
        <v>2</v>
      </c>
      <c r="Q7" s="850">
        <v>508</v>
      </c>
      <c r="R7" s="838"/>
      <c r="S7" s="851">
        <v>254</v>
      </c>
    </row>
    <row r="8" spans="1:19" ht="14.45" customHeight="1" x14ac:dyDescent="0.2">
      <c r="A8" s="832"/>
      <c r="B8" s="833" t="s">
        <v>8030</v>
      </c>
      <c r="C8" s="833" t="s">
        <v>628</v>
      </c>
      <c r="D8" s="833" t="s">
        <v>2246</v>
      </c>
      <c r="E8" s="833" t="s">
        <v>8031</v>
      </c>
      <c r="F8" s="833" t="s">
        <v>8036</v>
      </c>
      <c r="G8" s="833" t="s">
        <v>8037</v>
      </c>
      <c r="H8" s="850"/>
      <c r="I8" s="850"/>
      <c r="J8" s="833"/>
      <c r="K8" s="833"/>
      <c r="L8" s="850"/>
      <c r="M8" s="850"/>
      <c r="N8" s="833"/>
      <c r="O8" s="833"/>
      <c r="P8" s="850">
        <v>4</v>
      </c>
      <c r="Q8" s="850">
        <v>660</v>
      </c>
      <c r="R8" s="838"/>
      <c r="S8" s="851">
        <v>165</v>
      </c>
    </row>
    <row r="9" spans="1:19" ht="14.45" customHeight="1" x14ac:dyDescent="0.2">
      <c r="A9" s="832"/>
      <c r="B9" s="833" t="s">
        <v>8030</v>
      </c>
      <c r="C9" s="833" t="s">
        <v>628</v>
      </c>
      <c r="D9" s="833" t="s">
        <v>2246</v>
      </c>
      <c r="E9" s="833" t="s">
        <v>8031</v>
      </c>
      <c r="F9" s="833" t="s">
        <v>8038</v>
      </c>
      <c r="G9" s="833" t="s">
        <v>8039</v>
      </c>
      <c r="H9" s="850"/>
      <c r="I9" s="850"/>
      <c r="J9" s="833"/>
      <c r="K9" s="833"/>
      <c r="L9" s="850"/>
      <c r="M9" s="850"/>
      <c r="N9" s="833"/>
      <c r="O9" s="833"/>
      <c r="P9" s="850">
        <v>1</v>
      </c>
      <c r="Q9" s="850">
        <v>87</v>
      </c>
      <c r="R9" s="838"/>
      <c r="S9" s="851">
        <v>87</v>
      </c>
    </row>
    <row r="10" spans="1:19" ht="14.45" customHeight="1" x14ac:dyDescent="0.2">
      <c r="A10" s="832"/>
      <c r="B10" s="833" t="s">
        <v>8030</v>
      </c>
      <c r="C10" s="833" t="s">
        <v>634</v>
      </c>
      <c r="D10" s="833" t="s">
        <v>2238</v>
      </c>
      <c r="E10" s="833" t="s">
        <v>8040</v>
      </c>
      <c r="F10" s="833" t="s">
        <v>8041</v>
      </c>
      <c r="G10" s="833" t="s">
        <v>8042</v>
      </c>
      <c r="H10" s="850">
        <v>1.2000000000000002</v>
      </c>
      <c r="I10" s="850">
        <v>181.28</v>
      </c>
      <c r="J10" s="833"/>
      <c r="K10" s="833">
        <v>151.06666666666663</v>
      </c>
      <c r="L10" s="850"/>
      <c r="M10" s="850"/>
      <c r="N10" s="833"/>
      <c r="O10" s="833"/>
      <c r="P10" s="850"/>
      <c r="Q10" s="850"/>
      <c r="R10" s="838"/>
      <c r="S10" s="851"/>
    </row>
    <row r="11" spans="1:19" ht="14.45" customHeight="1" x14ac:dyDescent="0.2">
      <c r="A11" s="832"/>
      <c r="B11" s="833" t="s">
        <v>8030</v>
      </c>
      <c r="C11" s="833" t="s">
        <v>634</v>
      </c>
      <c r="D11" s="833" t="s">
        <v>2238</v>
      </c>
      <c r="E11" s="833" t="s">
        <v>8031</v>
      </c>
      <c r="F11" s="833" t="s">
        <v>8046</v>
      </c>
      <c r="G11" s="833" t="s">
        <v>8047</v>
      </c>
      <c r="H11" s="850">
        <v>1</v>
      </c>
      <c r="I11" s="850">
        <v>1310</v>
      </c>
      <c r="J11" s="833"/>
      <c r="K11" s="833">
        <v>1310</v>
      </c>
      <c r="L11" s="850"/>
      <c r="M11" s="850"/>
      <c r="N11" s="833"/>
      <c r="O11" s="833"/>
      <c r="P11" s="850"/>
      <c r="Q11" s="850"/>
      <c r="R11" s="838"/>
      <c r="S11" s="851"/>
    </row>
    <row r="12" spans="1:19" ht="14.45" customHeight="1" x14ac:dyDescent="0.2">
      <c r="A12" s="832"/>
      <c r="B12" s="833" t="s">
        <v>8030</v>
      </c>
      <c r="C12" s="833" t="s">
        <v>634</v>
      </c>
      <c r="D12" s="833" t="s">
        <v>2238</v>
      </c>
      <c r="E12" s="833" t="s">
        <v>8031</v>
      </c>
      <c r="F12" s="833" t="s">
        <v>8048</v>
      </c>
      <c r="G12" s="833" t="s">
        <v>8049</v>
      </c>
      <c r="H12" s="850">
        <v>1</v>
      </c>
      <c r="I12" s="850">
        <v>1028</v>
      </c>
      <c r="J12" s="833"/>
      <c r="K12" s="833">
        <v>1028</v>
      </c>
      <c r="L12" s="850"/>
      <c r="M12" s="850"/>
      <c r="N12" s="833"/>
      <c r="O12" s="833"/>
      <c r="P12" s="850"/>
      <c r="Q12" s="850"/>
      <c r="R12" s="838"/>
      <c r="S12" s="851"/>
    </row>
    <row r="13" spans="1:19" ht="14.45" customHeight="1" x14ac:dyDescent="0.2">
      <c r="A13" s="832"/>
      <c r="B13" s="833" t="s">
        <v>8030</v>
      </c>
      <c r="C13" s="833" t="s">
        <v>634</v>
      </c>
      <c r="D13" s="833" t="s">
        <v>2238</v>
      </c>
      <c r="E13" s="833" t="s">
        <v>8031</v>
      </c>
      <c r="F13" s="833" t="s">
        <v>8038</v>
      </c>
      <c r="G13" s="833" t="s">
        <v>8039</v>
      </c>
      <c r="H13" s="850">
        <v>3</v>
      </c>
      <c r="I13" s="850">
        <v>258</v>
      </c>
      <c r="J13" s="833"/>
      <c r="K13" s="833">
        <v>86</v>
      </c>
      <c r="L13" s="850"/>
      <c r="M13" s="850"/>
      <c r="N13" s="833"/>
      <c r="O13" s="833"/>
      <c r="P13" s="850"/>
      <c r="Q13" s="850"/>
      <c r="R13" s="838"/>
      <c r="S13" s="851"/>
    </row>
    <row r="14" spans="1:19" ht="14.45" customHeight="1" x14ac:dyDescent="0.2">
      <c r="A14" s="832"/>
      <c r="B14" s="833" t="s">
        <v>8030</v>
      </c>
      <c r="C14" s="833" t="s">
        <v>634</v>
      </c>
      <c r="D14" s="833" t="s">
        <v>2238</v>
      </c>
      <c r="E14" s="833" t="s">
        <v>8031</v>
      </c>
      <c r="F14" s="833" t="s">
        <v>8052</v>
      </c>
      <c r="G14" s="833" t="s">
        <v>8053</v>
      </c>
      <c r="H14" s="850">
        <v>1</v>
      </c>
      <c r="I14" s="850">
        <v>500</v>
      </c>
      <c r="J14" s="833"/>
      <c r="K14" s="833">
        <v>500</v>
      </c>
      <c r="L14" s="850"/>
      <c r="M14" s="850"/>
      <c r="N14" s="833"/>
      <c r="O14" s="833"/>
      <c r="P14" s="850"/>
      <c r="Q14" s="850"/>
      <c r="R14" s="838"/>
      <c r="S14" s="851"/>
    </row>
    <row r="15" spans="1:19" ht="14.45" customHeight="1" x14ac:dyDescent="0.2">
      <c r="A15" s="832"/>
      <c r="B15" s="833" t="s">
        <v>8030</v>
      </c>
      <c r="C15" s="833" t="s">
        <v>634</v>
      </c>
      <c r="D15" s="833" t="s">
        <v>2247</v>
      </c>
      <c r="E15" s="833" t="s">
        <v>8040</v>
      </c>
      <c r="F15" s="833" t="s">
        <v>8041</v>
      </c>
      <c r="G15" s="833" t="s">
        <v>8042</v>
      </c>
      <c r="H15" s="850"/>
      <c r="I15" s="850"/>
      <c r="J15" s="833"/>
      <c r="K15" s="833"/>
      <c r="L15" s="850">
        <v>0.1</v>
      </c>
      <c r="M15" s="850">
        <v>6.97</v>
      </c>
      <c r="N15" s="833">
        <v>1</v>
      </c>
      <c r="O15" s="833">
        <v>69.699999999999989</v>
      </c>
      <c r="P15" s="850"/>
      <c r="Q15" s="850"/>
      <c r="R15" s="838"/>
      <c r="S15" s="851"/>
    </row>
    <row r="16" spans="1:19" ht="14.45" customHeight="1" x14ac:dyDescent="0.2">
      <c r="A16" s="832"/>
      <c r="B16" s="833" t="s">
        <v>8030</v>
      </c>
      <c r="C16" s="833" t="s">
        <v>634</v>
      </c>
      <c r="D16" s="833" t="s">
        <v>2247</v>
      </c>
      <c r="E16" s="833" t="s">
        <v>8031</v>
      </c>
      <c r="F16" s="833" t="s">
        <v>8038</v>
      </c>
      <c r="G16" s="833" t="s">
        <v>8039</v>
      </c>
      <c r="H16" s="850"/>
      <c r="I16" s="850"/>
      <c r="J16" s="833"/>
      <c r="K16" s="833"/>
      <c r="L16" s="850">
        <v>1</v>
      </c>
      <c r="M16" s="850">
        <v>86</v>
      </c>
      <c r="N16" s="833">
        <v>1</v>
      </c>
      <c r="O16" s="833">
        <v>86</v>
      </c>
      <c r="P16" s="850"/>
      <c r="Q16" s="850"/>
      <c r="R16" s="838"/>
      <c r="S16" s="851"/>
    </row>
    <row r="17" spans="1:19" ht="14.45" customHeight="1" x14ac:dyDescent="0.2">
      <c r="A17" s="832"/>
      <c r="B17" s="833" t="s">
        <v>8030</v>
      </c>
      <c r="C17" s="833" t="s">
        <v>634</v>
      </c>
      <c r="D17" s="833" t="s">
        <v>2247</v>
      </c>
      <c r="E17" s="833" t="s">
        <v>8031</v>
      </c>
      <c r="F17" s="833" t="s">
        <v>8054</v>
      </c>
      <c r="G17" s="833" t="s">
        <v>8055</v>
      </c>
      <c r="H17" s="850"/>
      <c r="I17" s="850"/>
      <c r="J17" s="833"/>
      <c r="K17" s="833"/>
      <c r="L17" s="850">
        <v>1</v>
      </c>
      <c r="M17" s="850">
        <v>2260</v>
      </c>
      <c r="N17" s="833">
        <v>1</v>
      </c>
      <c r="O17" s="833">
        <v>2260</v>
      </c>
      <c r="P17" s="850"/>
      <c r="Q17" s="850"/>
      <c r="R17" s="838"/>
      <c r="S17" s="851"/>
    </row>
    <row r="18" spans="1:19" ht="14.45" customHeight="1" x14ac:dyDescent="0.2">
      <c r="A18" s="832"/>
      <c r="B18" s="833" t="s">
        <v>8030</v>
      </c>
      <c r="C18" s="833" t="s">
        <v>634</v>
      </c>
      <c r="D18" s="833" t="s">
        <v>2265</v>
      </c>
      <c r="E18" s="833" t="s">
        <v>8043</v>
      </c>
      <c r="F18" s="833" t="s">
        <v>8044</v>
      </c>
      <c r="G18" s="833" t="s">
        <v>8045</v>
      </c>
      <c r="H18" s="850"/>
      <c r="I18" s="850"/>
      <c r="J18" s="833"/>
      <c r="K18" s="833"/>
      <c r="L18" s="850"/>
      <c r="M18" s="850"/>
      <c r="N18" s="833"/>
      <c r="O18" s="833"/>
      <c r="P18" s="850">
        <v>1</v>
      </c>
      <c r="Q18" s="850">
        <v>63</v>
      </c>
      <c r="R18" s="838"/>
      <c r="S18" s="851">
        <v>63</v>
      </c>
    </row>
    <row r="19" spans="1:19" ht="14.45" customHeight="1" x14ac:dyDescent="0.2">
      <c r="A19" s="832"/>
      <c r="B19" s="833" t="s">
        <v>8030</v>
      </c>
      <c r="C19" s="833" t="s">
        <v>634</v>
      </c>
      <c r="D19" s="833" t="s">
        <v>2265</v>
      </c>
      <c r="E19" s="833" t="s">
        <v>8031</v>
      </c>
      <c r="F19" s="833" t="s">
        <v>8050</v>
      </c>
      <c r="G19" s="833" t="s">
        <v>8051</v>
      </c>
      <c r="H19" s="850"/>
      <c r="I19" s="850"/>
      <c r="J19" s="833"/>
      <c r="K19" s="833"/>
      <c r="L19" s="850"/>
      <c r="M19" s="850"/>
      <c r="N19" s="833"/>
      <c r="O19" s="833"/>
      <c r="P19" s="850">
        <v>0</v>
      </c>
      <c r="Q19" s="850">
        <v>0</v>
      </c>
      <c r="R19" s="838"/>
      <c r="S19" s="851"/>
    </row>
    <row r="20" spans="1:19" ht="14.45" customHeight="1" x14ac:dyDescent="0.2">
      <c r="A20" s="832"/>
      <c r="B20" s="833" t="s">
        <v>8030</v>
      </c>
      <c r="C20" s="833" t="s">
        <v>634</v>
      </c>
      <c r="D20" s="833" t="s">
        <v>2265</v>
      </c>
      <c r="E20" s="833" t="s">
        <v>8031</v>
      </c>
      <c r="F20" s="833" t="s">
        <v>8056</v>
      </c>
      <c r="G20" s="833" t="s">
        <v>8057</v>
      </c>
      <c r="H20" s="850"/>
      <c r="I20" s="850"/>
      <c r="J20" s="833"/>
      <c r="K20" s="833"/>
      <c r="L20" s="850"/>
      <c r="M20" s="850"/>
      <c r="N20" s="833"/>
      <c r="O20" s="833"/>
      <c r="P20" s="850">
        <v>1</v>
      </c>
      <c r="Q20" s="850">
        <v>337</v>
      </c>
      <c r="R20" s="838"/>
      <c r="S20" s="851">
        <v>337</v>
      </c>
    </row>
    <row r="21" spans="1:19" ht="14.45" customHeight="1" x14ac:dyDescent="0.2">
      <c r="A21" s="832"/>
      <c r="B21" s="833" t="s">
        <v>8030</v>
      </c>
      <c r="C21" s="833" t="s">
        <v>634</v>
      </c>
      <c r="D21" s="833" t="s">
        <v>2265</v>
      </c>
      <c r="E21" s="833" t="s">
        <v>8031</v>
      </c>
      <c r="F21" s="833" t="s">
        <v>8058</v>
      </c>
      <c r="G21" s="833" t="s">
        <v>8059</v>
      </c>
      <c r="H21" s="850"/>
      <c r="I21" s="850"/>
      <c r="J21" s="833"/>
      <c r="K21" s="833"/>
      <c r="L21" s="850"/>
      <c r="M21" s="850"/>
      <c r="N21" s="833"/>
      <c r="O21" s="833"/>
      <c r="P21" s="850">
        <v>1</v>
      </c>
      <c r="Q21" s="850">
        <v>81</v>
      </c>
      <c r="R21" s="838"/>
      <c r="S21" s="851">
        <v>81</v>
      </c>
    </row>
    <row r="22" spans="1:19" ht="14.45" customHeight="1" x14ac:dyDescent="0.2">
      <c r="A22" s="832" t="s">
        <v>8060</v>
      </c>
      <c r="B22" s="833" t="s">
        <v>8061</v>
      </c>
      <c r="C22" s="833" t="s">
        <v>628</v>
      </c>
      <c r="D22" s="833" t="s">
        <v>2238</v>
      </c>
      <c r="E22" s="833" t="s">
        <v>8040</v>
      </c>
      <c r="F22" s="833" t="s">
        <v>8041</v>
      </c>
      <c r="G22" s="833" t="s">
        <v>8042</v>
      </c>
      <c r="H22" s="850">
        <v>21.950000000000003</v>
      </c>
      <c r="I22" s="850">
        <v>2516.8799999999997</v>
      </c>
      <c r="J22" s="833">
        <v>1.981405235189923</v>
      </c>
      <c r="K22" s="833">
        <v>114.66423690205008</v>
      </c>
      <c r="L22" s="850">
        <v>18.25</v>
      </c>
      <c r="M22" s="850">
        <v>1270.25</v>
      </c>
      <c r="N22" s="833">
        <v>1</v>
      </c>
      <c r="O22" s="833">
        <v>69.602739726027394</v>
      </c>
      <c r="P22" s="850">
        <v>2.9499999999999997</v>
      </c>
      <c r="Q22" s="850">
        <v>205.33</v>
      </c>
      <c r="R22" s="838">
        <v>0.16164534540444794</v>
      </c>
      <c r="S22" s="851">
        <v>69.60338983050849</v>
      </c>
    </row>
    <row r="23" spans="1:19" ht="14.45" customHeight="1" x14ac:dyDescent="0.2">
      <c r="A23" s="832" t="s">
        <v>8060</v>
      </c>
      <c r="B23" s="833" t="s">
        <v>8061</v>
      </c>
      <c r="C23" s="833" t="s">
        <v>628</v>
      </c>
      <c r="D23" s="833" t="s">
        <v>2238</v>
      </c>
      <c r="E23" s="833" t="s">
        <v>8040</v>
      </c>
      <c r="F23" s="833" t="s">
        <v>8064</v>
      </c>
      <c r="G23" s="833" t="s">
        <v>8065</v>
      </c>
      <c r="H23" s="850">
        <v>0.2</v>
      </c>
      <c r="I23" s="850">
        <v>50.71</v>
      </c>
      <c r="J23" s="833"/>
      <c r="K23" s="833">
        <v>253.54999999999998</v>
      </c>
      <c r="L23" s="850"/>
      <c r="M23" s="850"/>
      <c r="N23" s="833"/>
      <c r="O23" s="833"/>
      <c r="P23" s="850"/>
      <c r="Q23" s="850"/>
      <c r="R23" s="838"/>
      <c r="S23" s="851"/>
    </row>
    <row r="24" spans="1:19" ht="14.45" customHeight="1" x14ac:dyDescent="0.2">
      <c r="A24" s="832" t="s">
        <v>8060</v>
      </c>
      <c r="B24" s="833" t="s">
        <v>8061</v>
      </c>
      <c r="C24" s="833" t="s">
        <v>628</v>
      </c>
      <c r="D24" s="833" t="s">
        <v>2238</v>
      </c>
      <c r="E24" s="833" t="s">
        <v>8040</v>
      </c>
      <c r="F24" s="833" t="s">
        <v>8067</v>
      </c>
      <c r="G24" s="833" t="s">
        <v>704</v>
      </c>
      <c r="H24" s="850">
        <v>423</v>
      </c>
      <c r="I24" s="850">
        <v>7106.4000000000005</v>
      </c>
      <c r="J24" s="833">
        <v>1.1589041095890411</v>
      </c>
      <c r="K24" s="833">
        <v>16.8</v>
      </c>
      <c r="L24" s="850">
        <v>365</v>
      </c>
      <c r="M24" s="850">
        <v>6132</v>
      </c>
      <c r="N24" s="833">
        <v>1</v>
      </c>
      <c r="O24" s="833">
        <v>16.8</v>
      </c>
      <c r="P24" s="850">
        <v>331</v>
      </c>
      <c r="Q24" s="850">
        <v>5560.7999999999993</v>
      </c>
      <c r="R24" s="838">
        <v>0.90684931506849298</v>
      </c>
      <c r="S24" s="851">
        <v>16.799999999999997</v>
      </c>
    </row>
    <row r="25" spans="1:19" ht="14.45" customHeight="1" x14ac:dyDescent="0.2">
      <c r="A25" s="832" t="s">
        <v>8060</v>
      </c>
      <c r="B25" s="833" t="s">
        <v>8061</v>
      </c>
      <c r="C25" s="833" t="s">
        <v>628</v>
      </c>
      <c r="D25" s="833" t="s">
        <v>2238</v>
      </c>
      <c r="E25" s="833" t="s">
        <v>8040</v>
      </c>
      <c r="F25" s="833" t="s">
        <v>8068</v>
      </c>
      <c r="G25" s="833" t="s">
        <v>8069</v>
      </c>
      <c r="H25" s="850">
        <v>3.3999999999999995</v>
      </c>
      <c r="I25" s="850">
        <v>714.18000000000006</v>
      </c>
      <c r="J25" s="833"/>
      <c r="K25" s="833">
        <v>210.05294117647065</v>
      </c>
      <c r="L25" s="850"/>
      <c r="M25" s="850"/>
      <c r="N25" s="833"/>
      <c r="O25" s="833"/>
      <c r="P25" s="850"/>
      <c r="Q25" s="850"/>
      <c r="R25" s="838"/>
      <c r="S25" s="851"/>
    </row>
    <row r="26" spans="1:19" ht="14.45" customHeight="1" x14ac:dyDescent="0.2">
      <c r="A26" s="832" t="s">
        <v>8060</v>
      </c>
      <c r="B26" s="833" t="s">
        <v>8061</v>
      </c>
      <c r="C26" s="833" t="s">
        <v>628</v>
      </c>
      <c r="D26" s="833" t="s">
        <v>2238</v>
      </c>
      <c r="E26" s="833" t="s">
        <v>8031</v>
      </c>
      <c r="F26" s="833" t="s">
        <v>8081</v>
      </c>
      <c r="G26" s="833" t="s">
        <v>8082</v>
      </c>
      <c r="H26" s="850">
        <v>27</v>
      </c>
      <c r="I26" s="850">
        <v>2241</v>
      </c>
      <c r="J26" s="833">
        <v>27</v>
      </c>
      <c r="K26" s="833">
        <v>83</v>
      </c>
      <c r="L26" s="850">
        <v>1</v>
      </c>
      <c r="M26" s="850">
        <v>83</v>
      </c>
      <c r="N26" s="833">
        <v>1</v>
      </c>
      <c r="O26" s="833">
        <v>83</v>
      </c>
      <c r="P26" s="850">
        <v>1</v>
      </c>
      <c r="Q26" s="850">
        <v>84</v>
      </c>
      <c r="R26" s="838">
        <v>1.0120481927710843</v>
      </c>
      <c r="S26" s="851">
        <v>84</v>
      </c>
    </row>
    <row r="27" spans="1:19" ht="14.45" customHeight="1" x14ac:dyDescent="0.2">
      <c r="A27" s="832" t="s">
        <v>8060</v>
      </c>
      <c r="B27" s="833" t="s">
        <v>8061</v>
      </c>
      <c r="C27" s="833" t="s">
        <v>628</v>
      </c>
      <c r="D27" s="833" t="s">
        <v>2238</v>
      </c>
      <c r="E27" s="833" t="s">
        <v>8031</v>
      </c>
      <c r="F27" s="833" t="s">
        <v>8083</v>
      </c>
      <c r="G27" s="833" t="s">
        <v>8084</v>
      </c>
      <c r="H27" s="850">
        <v>75</v>
      </c>
      <c r="I27" s="850">
        <v>7950</v>
      </c>
      <c r="J27" s="833">
        <v>0.82417582417582413</v>
      </c>
      <c r="K27" s="833">
        <v>106</v>
      </c>
      <c r="L27" s="850">
        <v>91</v>
      </c>
      <c r="M27" s="850">
        <v>9646</v>
      </c>
      <c r="N27" s="833">
        <v>1</v>
      </c>
      <c r="O27" s="833">
        <v>106</v>
      </c>
      <c r="P27" s="850">
        <v>116</v>
      </c>
      <c r="Q27" s="850">
        <v>12412</v>
      </c>
      <c r="R27" s="838">
        <v>1.2867509848641925</v>
      </c>
      <c r="S27" s="851">
        <v>107</v>
      </c>
    </row>
    <row r="28" spans="1:19" ht="14.45" customHeight="1" x14ac:dyDescent="0.2">
      <c r="A28" s="832" t="s">
        <v>8060</v>
      </c>
      <c r="B28" s="833" t="s">
        <v>8061</v>
      </c>
      <c r="C28" s="833" t="s">
        <v>628</v>
      </c>
      <c r="D28" s="833" t="s">
        <v>2238</v>
      </c>
      <c r="E28" s="833" t="s">
        <v>8031</v>
      </c>
      <c r="F28" s="833" t="s">
        <v>8085</v>
      </c>
      <c r="G28" s="833" t="s">
        <v>8086</v>
      </c>
      <c r="H28" s="850">
        <v>50</v>
      </c>
      <c r="I28" s="850">
        <v>1850</v>
      </c>
      <c r="J28" s="833">
        <v>1.1363636363636365</v>
      </c>
      <c r="K28" s="833">
        <v>37</v>
      </c>
      <c r="L28" s="850">
        <v>44</v>
      </c>
      <c r="M28" s="850">
        <v>1628</v>
      </c>
      <c r="N28" s="833">
        <v>1</v>
      </c>
      <c r="O28" s="833">
        <v>37</v>
      </c>
      <c r="P28" s="850">
        <v>37</v>
      </c>
      <c r="Q28" s="850">
        <v>1406</v>
      </c>
      <c r="R28" s="838">
        <v>0.86363636363636365</v>
      </c>
      <c r="S28" s="851">
        <v>38</v>
      </c>
    </row>
    <row r="29" spans="1:19" ht="14.45" customHeight="1" x14ac:dyDescent="0.2">
      <c r="A29" s="832" t="s">
        <v>8060</v>
      </c>
      <c r="B29" s="833" t="s">
        <v>8061</v>
      </c>
      <c r="C29" s="833" t="s">
        <v>628</v>
      </c>
      <c r="D29" s="833" t="s">
        <v>2238</v>
      </c>
      <c r="E29" s="833" t="s">
        <v>8031</v>
      </c>
      <c r="F29" s="833" t="s">
        <v>8087</v>
      </c>
      <c r="G29" s="833" t="s">
        <v>8088</v>
      </c>
      <c r="H29" s="850">
        <v>3</v>
      </c>
      <c r="I29" s="850">
        <v>15</v>
      </c>
      <c r="J29" s="833">
        <v>1.5</v>
      </c>
      <c r="K29" s="833">
        <v>5</v>
      </c>
      <c r="L29" s="850">
        <v>2</v>
      </c>
      <c r="M29" s="850">
        <v>10</v>
      </c>
      <c r="N29" s="833">
        <v>1</v>
      </c>
      <c r="O29" s="833">
        <v>5</v>
      </c>
      <c r="P29" s="850"/>
      <c r="Q29" s="850"/>
      <c r="R29" s="838"/>
      <c r="S29" s="851"/>
    </row>
    <row r="30" spans="1:19" ht="14.45" customHeight="1" x14ac:dyDescent="0.2">
      <c r="A30" s="832" t="s">
        <v>8060</v>
      </c>
      <c r="B30" s="833" t="s">
        <v>8061</v>
      </c>
      <c r="C30" s="833" t="s">
        <v>628</v>
      </c>
      <c r="D30" s="833" t="s">
        <v>2238</v>
      </c>
      <c r="E30" s="833" t="s">
        <v>8031</v>
      </c>
      <c r="F30" s="833" t="s">
        <v>8089</v>
      </c>
      <c r="G30" s="833" t="s">
        <v>8090</v>
      </c>
      <c r="H30" s="850">
        <v>30</v>
      </c>
      <c r="I30" s="850">
        <v>150</v>
      </c>
      <c r="J30" s="833">
        <v>0.90909090909090906</v>
      </c>
      <c r="K30" s="833">
        <v>5</v>
      </c>
      <c r="L30" s="850">
        <v>33</v>
      </c>
      <c r="M30" s="850">
        <v>165</v>
      </c>
      <c r="N30" s="833">
        <v>1</v>
      </c>
      <c r="O30" s="833">
        <v>5</v>
      </c>
      <c r="P30" s="850">
        <v>12</v>
      </c>
      <c r="Q30" s="850">
        <v>60</v>
      </c>
      <c r="R30" s="838">
        <v>0.36363636363636365</v>
      </c>
      <c r="S30" s="851">
        <v>5</v>
      </c>
    </row>
    <row r="31" spans="1:19" ht="14.45" customHeight="1" x14ac:dyDescent="0.2">
      <c r="A31" s="832" t="s">
        <v>8060</v>
      </c>
      <c r="B31" s="833" t="s">
        <v>8061</v>
      </c>
      <c r="C31" s="833" t="s">
        <v>628</v>
      </c>
      <c r="D31" s="833" t="s">
        <v>2238</v>
      </c>
      <c r="E31" s="833" t="s">
        <v>8031</v>
      </c>
      <c r="F31" s="833" t="s">
        <v>8093</v>
      </c>
      <c r="G31" s="833" t="s">
        <v>8094</v>
      </c>
      <c r="H31" s="850">
        <v>2</v>
      </c>
      <c r="I31" s="850">
        <v>618</v>
      </c>
      <c r="J31" s="833">
        <v>0.80890052356020947</v>
      </c>
      <c r="K31" s="833">
        <v>309</v>
      </c>
      <c r="L31" s="850">
        <v>2</v>
      </c>
      <c r="M31" s="850">
        <v>764</v>
      </c>
      <c r="N31" s="833">
        <v>1</v>
      </c>
      <c r="O31" s="833">
        <v>382</v>
      </c>
      <c r="P31" s="850"/>
      <c r="Q31" s="850"/>
      <c r="R31" s="838"/>
      <c r="S31" s="851"/>
    </row>
    <row r="32" spans="1:19" ht="14.45" customHeight="1" x14ac:dyDescent="0.2">
      <c r="A32" s="832" t="s">
        <v>8060</v>
      </c>
      <c r="B32" s="833" t="s">
        <v>8061</v>
      </c>
      <c r="C32" s="833" t="s">
        <v>628</v>
      </c>
      <c r="D32" s="833" t="s">
        <v>2238</v>
      </c>
      <c r="E32" s="833" t="s">
        <v>8031</v>
      </c>
      <c r="F32" s="833" t="s">
        <v>8097</v>
      </c>
      <c r="G32" s="833" t="s">
        <v>8098</v>
      </c>
      <c r="H32" s="850">
        <v>4</v>
      </c>
      <c r="I32" s="850">
        <v>396</v>
      </c>
      <c r="J32" s="833">
        <v>0.87032967032967035</v>
      </c>
      <c r="K32" s="833">
        <v>99</v>
      </c>
      <c r="L32" s="850">
        <v>5</v>
      </c>
      <c r="M32" s="850">
        <v>455</v>
      </c>
      <c r="N32" s="833">
        <v>1</v>
      </c>
      <c r="O32" s="833">
        <v>91</v>
      </c>
      <c r="P32" s="850">
        <v>4</v>
      </c>
      <c r="Q32" s="850">
        <v>364</v>
      </c>
      <c r="R32" s="838">
        <v>0.8</v>
      </c>
      <c r="S32" s="851">
        <v>91</v>
      </c>
    </row>
    <row r="33" spans="1:19" ht="14.45" customHeight="1" x14ac:dyDescent="0.2">
      <c r="A33" s="832" t="s">
        <v>8060</v>
      </c>
      <c r="B33" s="833" t="s">
        <v>8061</v>
      </c>
      <c r="C33" s="833" t="s">
        <v>628</v>
      </c>
      <c r="D33" s="833" t="s">
        <v>2238</v>
      </c>
      <c r="E33" s="833" t="s">
        <v>8031</v>
      </c>
      <c r="F33" s="833" t="s">
        <v>8034</v>
      </c>
      <c r="G33" s="833" t="s">
        <v>8035</v>
      </c>
      <c r="H33" s="850">
        <v>670</v>
      </c>
      <c r="I33" s="850">
        <v>168170</v>
      </c>
      <c r="J33" s="833">
        <v>0.77597822074566258</v>
      </c>
      <c r="K33" s="833">
        <v>251</v>
      </c>
      <c r="L33" s="850">
        <v>860</v>
      </c>
      <c r="M33" s="850">
        <v>216720</v>
      </c>
      <c r="N33" s="833">
        <v>1</v>
      </c>
      <c r="O33" s="833">
        <v>252</v>
      </c>
      <c r="P33" s="850">
        <v>860</v>
      </c>
      <c r="Q33" s="850">
        <v>218440</v>
      </c>
      <c r="R33" s="838">
        <v>1.0079365079365079</v>
      </c>
      <c r="S33" s="851">
        <v>254</v>
      </c>
    </row>
    <row r="34" spans="1:19" ht="14.45" customHeight="1" x14ac:dyDescent="0.2">
      <c r="A34" s="832" t="s">
        <v>8060</v>
      </c>
      <c r="B34" s="833" t="s">
        <v>8061</v>
      </c>
      <c r="C34" s="833" t="s">
        <v>628</v>
      </c>
      <c r="D34" s="833" t="s">
        <v>2238</v>
      </c>
      <c r="E34" s="833" t="s">
        <v>8031</v>
      </c>
      <c r="F34" s="833" t="s">
        <v>8101</v>
      </c>
      <c r="G34" s="833" t="s">
        <v>8102</v>
      </c>
      <c r="H34" s="850">
        <v>659</v>
      </c>
      <c r="I34" s="850">
        <v>83034</v>
      </c>
      <c r="J34" s="833">
        <v>0.9297695563567957</v>
      </c>
      <c r="K34" s="833">
        <v>126</v>
      </c>
      <c r="L34" s="850">
        <v>705</v>
      </c>
      <c r="M34" s="850">
        <v>89306</v>
      </c>
      <c r="N34" s="833">
        <v>1</v>
      </c>
      <c r="O34" s="833">
        <v>126.67517730496454</v>
      </c>
      <c r="P34" s="850">
        <v>723</v>
      </c>
      <c r="Q34" s="850">
        <v>91098</v>
      </c>
      <c r="R34" s="838">
        <v>1.0200658410409156</v>
      </c>
      <c r="S34" s="851">
        <v>126</v>
      </c>
    </row>
    <row r="35" spans="1:19" ht="14.45" customHeight="1" x14ac:dyDescent="0.2">
      <c r="A35" s="832" t="s">
        <v>8060</v>
      </c>
      <c r="B35" s="833" t="s">
        <v>8061</v>
      </c>
      <c r="C35" s="833" t="s">
        <v>628</v>
      </c>
      <c r="D35" s="833" t="s">
        <v>2238</v>
      </c>
      <c r="E35" s="833" t="s">
        <v>8031</v>
      </c>
      <c r="F35" s="833" t="s">
        <v>8036</v>
      </c>
      <c r="G35" s="833" t="s">
        <v>8037</v>
      </c>
      <c r="H35" s="850">
        <v>385</v>
      </c>
      <c r="I35" s="850">
        <v>62755</v>
      </c>
      <c r="J35" s="833">
        <v>0.93558053551195663</v>
      </c>
      <c r="K35" s="833">
        <v>163</v>
      </c>
      <c r="L35" s="850">
        <v>409</v>
      </c>
      <c r="M35" s="850">
        <v>67076</v>
      </c>
      <c r="N35" s="833">
        <v>1</v>
      </c>
      <c r="O35" s="833">
        <v>164</v>
      </c>
      <c r="P35" s="850">
        <v>396</v>
      </c>
      <c r="Q35" s="850">
        <v>65340</v>
      </c>
      <c r="R35" s="838">
        <v>0.97411890989325545</v>
      </c>
      <c r="S35" s="851">
        <v>165</v>
      </c>
    </row>
    <row r="36" spans="1:19" ht="14.45" customHeight="1" x14ac:dyDescent="0.2">
      <c r="A36" s="832" t="s">
        <v>8060</v>
      </c>
      <c r="B36" s="833" t="s">
        <v>8061</v>
      </c>
      <c r="C36" s="833" t="s">
        <v>628</v>
      </c>
      <c r="D36" s="833" t="s">
        <v>2238</v>
      </c>
      <c r="E36" s="833" t="s">
        <v>8031</v>
      </c>
      <c r="F36" s="833" t="s">
        <v>8109</v>
      </c>
      <c r="G36" s="833" t="s">
        <v>8110</v>
      </c>
      <c r="H36" s="850"/>
      <c r="I36" s="850"/>
      <c r="J36" s="833"/>
      <c r="K36" s="833"/>
      <c r="L36" s="850"/>
      <c r="M36" s="850"/>
      <c r="N36" s="833"/>
      <c r="O36" s="833"/>
      <c r="P36" s="850">
        <v>1</v>
      </c>
      <c r="Q36" s="850">
        <v>0</v>
      </c>
      <c r="R36" s="838"/>
      <c r="S36" s="851">
        <v>0</v>
      </c>
    </row>
    <row r="37" spans="1:19" ht="14.45" customHeight="1" x14ac:dyDescent="0.2">
      <c r="A37" s="832" t="s">
        <v>8060</v>
      </c>
      <c r="B37" s="833" t="s">
        <v>8061</v>
      </c>
      <c r="C37" s="833" t="s">
        <v>628</v>
      </c>
      <c r="D37" s="833" t="s">
        <v>2238</v>
      </c>
      <c r="E37" s="833" t="s">
        <v>8031</v>
      </c>
      <c r="F37" s="833" t="s">
        <v>8111</v>
      </c>
      <c r="G37" s="833" t="s">
        <v>8112</v>
      </c>
      <c r="H37" s="850">
        <v>1207</v>
      </c>
      <c r="I37" s="850">
        <v>40233.340000000004</v>
      </c>
      <c r="J37" s="833">
        <v>1.0108879396984927</v>
      </c>
      <c r="K37" s="833">
        <v>33.333338856669428</v>
      </c>
      <c r="L37" s="850">
        <v>1194</v>
      </c>
      <c r="M37" s="850">
        <v>39800</v>
      </c>
      <c r="N37" s="833">
        <v>1</v>
      </c>
      <c r="O37" s="833">
        <v>33.333333333333336</v>
      </c>
      <c r="P37" s="850">
        <v>1493</v>
      </c>
      <c r="Q37" s="850">
        <v>49766.67</v>
      </c>
      <c r="R37" s="838">
        <v>1.2504188442211055</v>
      </c>
      <c r="S37" s="851">
        <v>33.333335565974544</v>
      </c>
    </row>
    <row r="38" spans="1:19" ht="14.45" customHeight="1" x14ac:dyDescent="0.2">
      <c r="A38" s="832" t="s">
        <v>8060</v>
      </c>
      <c r="B38" s="833" t="s">
        <v>8061</v>
      </c>
      <c r="C38" s="833" t="s">
        <v>628</v>
      </c>
      <c r="D38" s="833" t="s">
        <v>2238</v>
      </c>
      <c r="E38" s="833" t="s">
        <v>8031</v>
      </c>
      <c r="F38" s="833" t="s">
        <v>8113</v>
      </c>
      <c r="G38" s="833" t="s">
        <v>8114</v>
      </c>
      <c r="H38" s="850">
        <v>1</v>
      </c>
      <c r="I38" s="850">
        <v>116</v>
      </c>
      <c r="J38" s="833"/>
      <c r="K38" s="833">
        <v>116</v>
      </c>
      <c r="L38" s="850"/>
      <c r="M38" s="850"/>
      <c r="N38" s="833"/>
      <c r="O38" s="833"/>
      <c r="P38" s="850"/>
      <c r="Q38" s="850"/>
      <c r="R38" s="838"/>
      <c r="S38" s="851"/>
    </row>
    <row r="39" spans="1:19" ht="14.45" customHeight="1" x14ac:dyDescent="0.2">
      <c r="A39" s="832" t="s">
        <v>8060</v>
      </c>
      <c r="B39" s="833" t="s">
        <v>8061</v>
      </c>
      <c r="C39" s="833" t="s">
        <v>628</v>
      </c>
      <c r="D39" s="833" t="s">
        <v>2238</v>
      </c>
      <c r="E39" s="833" t="s">
        <v>8031</v>
      </c>
      <c r="F39" s="833" t="s">
        <v>8115</v>
      </c>
      <c r="G39" s="833" t="s">
        <v>8116</v>
      </c>
      <c r="H39" s="850">
        <v>6</v>
      </c>
      <c r="I39" s="850">
        <v>222</v>
      </c>
      <c r="J39" s="833"/>
      <c r="K39" s="833">
        <v>37</v>
      </c>
      <c r="L39" s="850"/>
      <c r="M39" s="850"/>
      <c r="N39" s="833"/>
      <c r="O39" s="833"/>
      <c r="P39" s="850">
        <v>1</v>
      </c>
      <c r="Q39" s="850">
        <v>38</v>
      </c>
      <c r="R39" s="838"/>
      <c r="S39" s="851">
        <v>38</v>
      </c>
    </row>
    <row r="40" spans="1:19" ht="14.45" customHeight="1" x14ac:dyDescent="0.2">
      <c r="A40" s="832" t="s">
        <v>8060</v>
      </c>
      <c r="B40" s="833" t="s">
        <v>8061</v>
      </c>
      <c r="C40" s="833" t="s">
        <v>628</v>
      </c>
      <c r="D40" s="833" t="s">
        <v>2238</v>
      </c>
      <c r="E40" s="833" t="s">
        <v>8031</v>
      </c>
      <c r="F40" s="833" t="s">
        <v>8038</v>
      </c>
      <c r="G40" s="833" t="s">
        <v>8039</v>
      </c>
      <c r="H40" s="850">
        <v>525</v>
      </c>
      <c r="I40" s="850">
        <v>45150</v>
      </c>
      <c r="J40" s="833">
        <v>1.0736196319018405</v>
      </c>
      <c r="K40" s="833">
        <v>86</v>
      </c>
      <c r="L40" s="850">
        <v>489</v>
      </c>
      <c r="M40" s="850">
        <v>42054</v>
      </c>
      <c r="N40" s="833">
        <v>1</v>
      </c>
      <c r="O40" s="833">
        <v>86</v>
      </c>
      <c r="P40" s="850">
        <v>449</v>
      </c>
      <c r="Q40" s="850">
        <v>39063</v>
      </c>
      <c r="R40" s="838">
        <v>0.92887715793979164</v>
      </c>
      <c r="S40" s="851">
        <v>87</v>
      </c>
    </row>
    <row r="41" spans="1:19" ht="14.45" customHeight="1" x14ac:dyDescent="0.2">
      <c r="A41" s="832" t="s">
        <v>8060</v>
      </c>
      <c r="B41" s="833" t="s">
        <v>8061</v>
      </c>
      <c r="C41" s="833" t="s">
        <v>628</v>
      </c>
      <c r="D41" s="833" t="s">
        <v>2238</v>
      </c>
      <c r="E41" s="833" t="s">
        <v>8031</v>
      </c>
      <c r="F41" s="833" t="s">
        <v>8050</v>
      </c>
      <c r="G41" s="833" t="s">
        <v>8051</v>
      </c>
      <c r="H41" s="850">
        <v>1</v>
      </c>
      <c r="I41" s="850">
        <v>162</v>
      </c>
      <c r="J41" s="833"/>
      <c r="K41" s="833">
        <v>162</v>
      </c>
      <c r="L41" s="850"/>
      <c r="M41" s="850"/>
      <c r="N41" s="833"/>
      <c r="O41" s="833"/>
      <c r="P41" s="850"/>
      <c r="Q41" s="850"/>
      <c r="R41" s="838"/>
      <c r="S41" s="851"/>
    </row>
    <row r="42" spans="1:19" ht="14.45" customHeight="1" x14ac:dyDescent="0.2">
      <c r="A42" s="832" t="s">
        <v>8060</v>
      </c>
      <c r="B42" s="833" t="s">
        <v>8061</v>
      </c>
      <c r="C42" s="833" t="s">
        <v>628</v>
      </c>
      <c r="D42" s="833" t="s">
        <v>2238</v>
      </c>
      <c r="E42" s="833" t="s">
        <v>8031</v>
      </c>
      <c r="F42" s="833" t="s">
        <v>8143</v>
      </c>
      <c r="G42" s="833" t="s">
        <v>8144</v>
      </c>
      <c r="H42" s="850">
        <v>1</v>
      </c>
      <c r="I42" s="850">
        <v>123</v>
      </c>
      <c r="J42" s="833"/>
      <c r="K42" s="833">
        <v>123</v>
      </c>
      <c r="L42" s="850"/>
      <c r="M42" s="850"/>
      <c r="N42" s="833"/>
      <c r="O42" s="833"/>
      <c r="P42" s="850"/>
      <c r="Q42" s="850"/>
      <c r="R42" s="838"/>
      <c r="S42" s="851"/>
    </row>
    <row r="43" spans="1:19" ht="14.45" customHeight="1" x14ac:dyDescent="0.2">
      <c r="A43" s="832" t="s">
        <v>8060</v>
      </c>
      <c r="B43" s="833" t="s">
        <v>8061</v>
      </c>
      <c r="C43" s="833" t="s">
        <v>628</v>
      </c>
      <c r="D43" s="833" t="s">
        <v>2238</v>
      </c>
      <c r="E43" s="833" t="s">
        <v>8031</v>
      </c>
      <c r="F43" s="833" t="s">
        <v>8145</v>
      </c>
      <c r="G43" s="833" t="s">
        <v>8146</v>
      </c>
      <c r="H43" s="850">
        <v>4</v>
      </c>
      <c r="I43" s="850">
        <v>236</v>
      </c>
      <c r="J43" s="833"/>
      <c r="K43" s="833">
        <v>59</v>
      </c>
      <c r="L43" s="850"/>
      <c r="M43" s="850"/>
      <c r="N43" s="833"/>
      <c r="O43" s="833"/>
      <c r="P43" s="850"/>
      <c r="Q43" s="850"/>
      <c r="R43" s="838"/>
      <c r="S43" s="851"/>
    </row>
    <row r="44" spans="1:19" ht="14.45" customHeight="1" x14ac:dyDescent="0.2">
      <c r="A44" s="832" t="s">
        <v>8060</v>
      </c>
      <c r="B44" s="833" t="s">
        <v>8061</v>
      </c>
      <c r="C44" s="833" t="s">
        <v>628</v>
      </c>
      <c r="D44" s="833" t="s">
        <v>2238</v>
      </c>
      <c r="E44" s="833" t="s">
        <v>8031</v>
      </c>
      <c r="F44" s="833" t="s">
        <v>8165</v>
      </c>
      <c r="G44" s="833" t="s">
        <v>8166</v>
      </c>
      <c r="H44" s="850">
        <v>101</v>
      </c>
      <c r="I44" s="850">
        <v>8686</v>
      </c>
      <c r="J44" s="833">
        <v>1.406184231827748</v>
      </c>
      <c r="K44" s="833">
        <v>86</v>
      </c>
      <c r="L44" s="850">
        <v>71</v>
      </c>
      <c r="M44" s="850">
        <v>6177</v>
      </c>
      <c r="N44" s="833">
        <v>1</v>
      </c>
      <c r="O44" s="833">
        <v>87</v>
      </c>
      <c r="P44" s="850">
        <v>46</v>
      </c>
      <c r="Q44" s="850">
        <v>4002</v>
      </c>
      <c r="R44" s="838">
        <v>0.647887323943662</v>
      </c>
      <c r="S44" s="851">
        <v>87</v>
      </c>
    </row>
    <row r="45" spans="1:19" ht="14.45" customHeight="1" x14ac:dyDescent="0.2">
      <c r="A45" s="832" t="s">
        <v>8060</v>
      </c>
      <c r="B45" s="833" t="s">
        <v>8061</v>
      </c>
      <c r="C45" s="833" t="s">
        <v>628</v>
      </c>
      <c r="D45" s="833" t="s">
        <v>2238</v>
      </c>
      <c r="E45" s="833" t="s">
        <v>8031</v>
      </c>
      <c r="F45" s="833" t="s">
        <v>8169</v>
      </c>
      <c r="G45" s="833" t="s">
        <v>8170</v>
      </c>
      <c r="H45" s="850"/>
      <c r="I45" s="850"/>
      <c r="J45" s="833"/>
      <c r="K45" s="833"/>
      <c r="L45" s="850"/>
      <c r="M45" s="850"/>
      <c r="N45" s="833"/>
      <c r="O45" s="833"/>
      <c r="P45" s="850">
        <v>1</v>
      </c>
      <c r="Q45" s="850">
        <v>0</v>
      </c>
      <c r="R45" s="838"/>
      <c r="S45" s="851">
        <v>0</v>
      </c>
    </row>
    <row r="46" spans="1:19" ht="14.45" customHeight="1" x14ac:dyDescent="0.2">
      <c r="A46" s="832" t="s">
        <v>8060</v>
      </c>
      <c r="B46" s="833" t="s">
        <v>8061</v>
      </c>
      <c r="C46" s="833" t="s">
        <v>628</v>
      </c>
      <c r="D46" s="833" t="s">
        <v>8020</v>
      </c>
      <c r="E46" s="833" t="s">
        <v>8040</v>
      </c>
      <c r="F46" s="833" t="s">
        <v>8041</v>
      </c>
      <c r="G46" s="833" t="s">
        <v>8042</v>
      </c>
      <c r="H46" s="850">
        <v>3.7</v>
      </c>
      <c r="I46" s="850">
        <v>399.96999999999997</v>
      </c>
      <c r="J46" s="833">
        <v>1.401633024950939</v>
      </c>
      <c r="K46" s="833">
        <v>108.09999999999998</v>
      </c>
      <c r="L46" s="850">
        <v>4.0999999999999996</v>
      </c>
      <c r="M46" s="850">
        <v>285.36</v>
      </c>
      <c r="N46" s="833">
        <v>1</v>
      </c>
      <c r="O46" s="833">
        <v>69.600000000000009</v>
      </c>
      <c r="P46" s="850">
        <v>0.64999999999999991</v>
      </c>
      <c r="Q46" s="850">
        <v>45.239999999999995</v>
      </c>
      <c r="R46" s="838">
        <v>0.15853658536585363</v>
      </c>
      <c r="S46" s="851">
        <v>69.600000000000009</v>
      </c>
    </row>
    <row r="47" spans="1:19" ht="14.45" customHeight="1" x14ac:dyDescent="0.2">
      <c r="A47" s="832" t="s">
        <v>8060</v>
      </c>
      <c r="B47" s="833" t="s">
        <v>8061</v>
      </c>
      <c r="C47" s="833" t="s">
        <v>628</v>
      </c>
      <c r="D47" s="833" t="s">
        <v>8020</v>
      </c>
      <c r="E47" s="833" t="s">
        <v>8040</v>
      </c>
      <c r="F47" s="833" t="s">
        <v>8067</v>
      </c>
      <c r="G47" s="833" t="s">
        <v>704</v>
      </c>
      <c r="H47" s="850">
        <v>70</v>
      </c>
      <c r="I47" s="850">
        <v>1176</v>
      </c>
      <c r="J47" s="833">
        <v>0.88607594936708878</v>
      </c>
      <c r="K47" s="833">
        <v>16.8</v>
      </c>
      <c r="L47" s="850">
        <v>79</v>
      </c>
      <c r="M47" s="850">
        <v>1327.1999999999998</v>
      </c>
      <c r="N47" s="833">
        <v>1</v>
      </c>
      <c r="O47" s="833">
        <v>16.799999999999997</v>
      </c>
      <c r="P47" s="850">
        <v>75</v>
      </c>
      <c r="Q47" s="850">
        <v>1260</v>
      </c>
      <c r="R47" s="838">
        <v>0.94936708860759511</v>
      </c>
      <c r="S47" s="851">
        <v>16.8</v>
      </c>
    </row>
    <row r="48" spans="1:19" ht="14.45" customHeight="1" x14ac:dyDescent="0.2">
      <c r="A48" s="832" t="s">
        <v>8060</v>
      </c>
      <c r="B48" s="833" t="s">
        <v>8061</v>
      </c>
      <c r="C48" s="833" t="s">
        <v>628</v>
      </c>
      <c r="D48" s="833" t="s">
        <v>8020</v>
      </c>
      <c r="E48" s="833" t="s">
        <v>8040</v>
      </c>
      <c r="F48" s="833" t="s">
        <v>8068</v>
      </c>
      <c r="G48" s="833"/>
      <c r="H48" s="850">
        <v>0.2</v>
      </c>
      <c r="I48" s="850">
        <v>42.01</v>
      </c>
      <c r="J48" s="833"/>
      <c r="K48" s="833">
        <v>210.04999999999998</v>
      </c>
      <c r="L48" s="850"/>
      <c r="M48" s="850"/>
      <c r="N48" s="833"/>
      <c r="O48" s="833"/>
      <c r="P48" s="850"/>
      <c r="Q48" s="850"/>
      <c r="R48" s="838"/>
      <c r="S48" s="851"/>
    </row>
    <row r="49" spans="1:19" ht="14.45" customHeight="1" x14ac:dyDescent="0.2">
      <c r="A49" s="832" t="s">
        <v>8060</v>
      </c>
      <c r="B49" s="833" t="s">
        <v>8061</v>
      </c>
      <c r="C49" s="833" t="s">
        <v>628</v>
      </c>
      <c r="D49" s="833" t="s">
        <v>8020</v>
      </c>
      <c r="E49" s="833" t="s">
        <v>8040</v>
      </c>
      <c r="F49" s="833" t="s">
        <v>8068</v>
      </c>
      <c r="G49" s="833" t="s">
        <v>8069</v>
      </c>
      <c r="H49" s="850">
        <v>0.60000000000000009</v>
      </c>
      <c r="I49" s="850">
        <v>126.03</v>
      </c>
      <c r="J49" s="833">
        <v>1</v>
      </c>
      <c r="K49" s="833">
        <v>210.04999999999998</v>
      </c>
      <c r="L49" s="850">
        <v>0.60000000000000009</v>
      </c>
      <c r="M49" s="850">
        <v>126.03</v>
      </c>
      <c r="N49" s="833">
        <v>1</v>
      </c>
      <c r="O49" s="833">
        <v>210.04999999999998</v>
      </c>
      <c r="P49" s="850"/>
      <c r="Q49" s="850"/>
      <c r="R49" s="838"/>
      <c r="S49" s="851"/>
    </row>
    <row r="50" spans="1:19" ht="14.45" customHeight="1" x14ac:dyDescent="0.2">
      <c r="A50" s="832" t="s">
        <v>8060</v>
      </c>
      <c r="B50" s="833" t="s">
        <v>8061</v>
      </c>
      <c r="C50" s="833" t="s">
        <v>628</v>
      </c>
      <c r="D50" s="833" t="s">
        <v>8020</v>
      </c>
      <c r="E50" s="833" t="s">
        <v>8031</v>
      </c>
      <c r="F50" s="833" t="s">
        <v>8075</v>
      </c>
      <c r="G50" s="833" t="s">
        <v>8076</v>
      </c>
      <c r="H50" s="850">
        <v>7</v>
      </c>
      <c r="I50" s="850">
        <v>1435</v>
      </c>
      <c r="J50" s="833">
        <v>0.77400215749730317</v>
      </c>
      <c r="K50" s="833">
        <v>205</v>
      </c>
      <c r="L50" s="850">
        <v>9</v>
      </c>
      <c r="M50" s="850">
        <v>1854</v>
      </c>
      <c r="N50" s="833">
        <v>1</v>
      </c>
      <c r="O50" s="833">
        <v>206</v>
      </c>
      <c r="P50" s="850">
        <v>2</v>
      </c>
      <c r="Q50" s="850">
        <v>414</v>
      </c>
      <c r="R50" s="838">
        <v>0.22330097087378642</v>
      </c>
      <c r="S50" s="851">
        <v>207</v>
      </c>
    </row>
    <row r="51" spans="1:19" ht="14.45" customHeight="1" x14ac:dyDescent="0.2">
      <c r="A51" s="832" t="s">
        <v>8060</v>
      </c>
      <c r="B51" s="833" t="s">
        <v>8061</v>
      </c>
      <c r="C51" s="833" t="s">
        <v>628</v>
      </c>
      <c r="D51" s="833" t="s">
        <v>8020</v>
      </c>
      <c r="E51" s="833" t="s">
        <v>8031</v>
      </c>
      <c r="F51" s="833" t="s">
        <v>8081</v>
      </c>
      <c r="G51" s="833" t="s">
        <v>8082</v>
      </c>
      <c r="H51" s="850">
        <v>44</v>
      </c>
      <c r="I51" s="850">
        <v>3652</v>
      </c>
      <c r="J51" s="833">
        <v>1.1578947368421053</v>
      </c>
      <c r="K51" s="833">
        <v>83</v>
      </c>
      <c r="L51" s="850">
        <v>38</v>
      </c>
      <c r="M51" s="850">
        <v>3154</v>
      </c>
      <c r="N51" s="833">
        <v>1</v>
      </c>
      <c r="O51" s="833">
        <v>83</v>
      </c>
      <c r="P51" s="850">
        <v>51</v>
      </c>
      <c r="Q51" s="850">
        <v>4284</v>
      </c>
      <c r="R51" s="838">
        <v>1.3582752060875078</v>
      </c>
      <c r="S51" s="851">
        <v>84</v>
      </c>
    </row>
    <row r="52" spans="1:19" ht="14.45" customHeight="1" x14ac:dyDescent="0.2">
      <c r="A52" s="832" t="s">
        <v>8060</v>
      </c>
      <c r="B52" s="833" t="s">
        <v>8061</v>
      </c>
      <c r="C52" s="833" t="s">
        <v>628</v>
      </c>
      <c r="D52" s="833" t="s">
        <v>8020</v>
      </c>
      <c r="E52" s="833" t="s">
        <v>8031</v>
      </c>
      <c r="F52" s="833" t="s">
        <v>8083</v>
      </c>
      <c r="G52" s="833" t="s">
        <v>8084</v>
      </c>
      <c r="H52" s="850">
        <v>1</v>
      </c>
      <c r="I52" s="850">
        <v>106</v>
      </c>
      <c r="J52" s="833"/>
      <c r="K52" s="833">
        <v>106</v>
      </c>
      <c r="L52" s="850"/>
      <c r="M52" s="850"/>
      <c r="N52" s="833"/>
      <c r="O52" s="833"/>
      <c r="P52" s="850"/>
      <c r="Q52" s="850"/>
      <c r="R52" s="838"/>
      <c r="S52" s="851"/>
    </row>
    <row r="53" spans="1:19" ht="14.45" customHeight="1" x14ac:dyDescent="0.2">
      <c r="A53" s="832" t="s">
        <v>8060</v>
      </c>
      <c r="B53" s="833" t="s">
        <v>8061</v>
      </c>
      <c r="C53" s="833" t="s">
        <v>628</v>
      </c>
      <c r="D53" s="833" t="s">
        <v>8020</v>
      </c>
      <c r="E53" s="833" t="s">
        <v>8031</v>
      </c>
      <c r="F53" s="833" t="s">
        <v>8085</v>
      </c>
      <c r="G53" s="833" t="s">
        <v>8086</v>
      </c>
      <c r="H53" s="850">
        <v>189</v>
      </c>
      <c r="I53" s="850">
        <v>6993</v>
      </c>
      <c r="J53" s="833">
        <v>1.0441988950276244</v>
      </c>
      <c r="K53" s="833">
        <v>37</v>
      </c>
      <c r="L53" s="850">
        <v>181</v>
      </c>
      <c r="M53" s="850">
        <v>6697</v>
      </c>
      <c r="N53" s="833">
        <v>1</v>
      </c>
      <c r="O53" s="833">
        <v>37</v>
      </c>
      <c r="P53" s="850">
        <v>238</v>
      </c>
      <c r="Q53" s="850">
        <v>9044</v>
      </c>
      <c r="R53" s="838">
        <v>1.3504554278034941</v>
      </c>
      <c r="S53" s="851">
        <v>38</v>
      </c>
    </row>
    <row r="54" spans="1:19" ht="14.45" customHeight="1" x14ac:dyDescent="0.2">
      <c r="A54" s="832" t="s">
        <v>8060</v>
      </c>
      <c r="B54" s="833" t="s">
        <v>8061</v>
      </c>
      <c r="C54" s="833" t="s">
        <v>628</v>
      </c>
      <c r="D54" s="833" t="s">
        <v>8020</v>
      </c>
      <c r="E54" s="833" t="s">
        <v>8031</v>
      </c>
      <c r="F54" s="833" t="s">
        <v>8089</v>
      </c>
      <c r="G54" s="833" t="s">
        <v>8090</v>
      </c>
      <c r="H54" s="850">
        <v>7</v>
      </c>
      <c r="I54" s="850">
        <v>35</v>
      </c>
      <c r="J54" s="833">
        <v>3.5</v>
      </c>
      <c r="K54" s="833">
        <v>5</v>
      </c>
      <c r="L54" s="850">
        <v>2</v>
      </c>
      <c r="M54" s="850">
        <v>10</v>
      </c>
      <c r="N54" s="833">
        <v>1</v>
      </c>
      <c r="O54" s="833">
        <v>5</v>
      </c>
      <c r="P54" s="850">
        <v>3</v>
      </c>
      <c r="Q54" s="850">
        <v>15</v>
      </c>
      <c r="R54" s="838">
        <v>1.5</v>
      </c>
      <c r="S54" s="851">
        <v>5</v>
      </c>
    </row>
    <row r="55" spans="1:19" ht="14.45" customHeight="1" x14ac:dyDescent="0.2">
      <c r="A55" s="832" t="s">
        <v>8060</v>
      </c>
      <c r="B55" s="833" t="s">
        <v>8061</v>
      </c>
      <c r="C55" s="833" t="s">
        <v>628</v>
      </c>
      <c r="D55" s="833" t="s">
        <v>8020</v>
      </c>
      <c r="E55" s="833" t="s">
        <v>8031</v>
      </c>
      <c r="F55" s="833" t="s">
        <v>8097</v>
      </c>
      <c r="G55" s="833" t="s">
        <v>8098</v>
      </c>
      <c r="H55" s="850">
        <v>2</v>
      </c>
      <c r="I55" s="850">
        <v>198</v>
      </c>
      <c r="J55" s="833">
        <v>2.1758241758241756</v>
      </c>
      <c r="K55" s="833">
        <v>99</v>
      </c>
      <c r="L55" s="850">
        <v>1</v>
      </c>
      <c r="M55" s="850">
        <v>91</v>
      </c>
      <c r="N55" s="833">
        <v>1</v>
      </c>
      <c r="O55" s="833">
        <v>91</v>
      </c>
      <c r="P55" s="850">
        <v>1</v>
      </c>
      <c r="Q55" s="850">
        <v>91</v>
      </c>
      <c r="R55" s="838">
        <v>1</v>
      </c>
      <c r="S55" s="851">
        <v>91</v>
      </c>
    </row>
    <row r="56" spans="1:19" ht="14.45" customHeight="1" x14ac:dyDescent="0.2">
      <c r="A56" s="832" t="s">
        <v>8060</v>
      </c>
      <c r="B56" s="833" t="s">
        <v>8061</v>
      </c>
      <c r="C56" s="833" t="s">
        <v>628</v>
      </c>
      <c r="D56" s="833" t="s">
        <v>8020</v>
      </c>
      <c r="E56" s="833" t="s">
        <v>8031</v>
      </c>
      <c r="F56" s="833" t="s">
        <v>8032</v>
      </c>
      <c r="G56" s="833" t="s">
        <v>8033</v>
      </c>
      <c r="H56" s="850">
        <v>6</v>
      </c>
      <c r="I56" s="850">
        <v>582</v>
      </c>
      <c r="J56" s="833">
        <v>1.4370370370370371</v>
      </c>
      <c r="K56" s="833">
        <v>97</v>
      </c>
      <c r="L56" s="850">
        <v>5</v>
      </c>
      <c r="M56" s="850">
        <v>405</v>
      </c>
      <c r="N56" s="833">
        <v>1</v>
      </c>
      <c r="O56" s="833">
        <v>81</v>
      </c>
      <c r="P56" s="850">
        <v>14</v>
      </c>
      <c r="Q56" s="850">
        <v>1134</v>
      </c>
      <c r="R56" s="838">
        <v>2.8</v>
      </c>
      <c r="S56" s="851">
        <v>81</v>
      </c>
    </row>
    <row r="57" spans="1:19" ht="14.45" customHeight="1" x14ac:dyDescent="0.2">
      <c r="A57" s="832" t="s">
        <v>8060</v>
      </c>
      <c r="B57" s="833" t="s">
        <v>8061</v>
      </c>
      <c r="C57" s="833" t="s">
        <v>628</v>
      </c>
      <c r="D57" s="833" t="s">
        <v>8020</v>
      </c>
      <c r="E57" s="833" t="s">
        <v>8031</v>
      </c>
      <c r="F57" s="833" t="s">
        <v>8034</v>
      </c>
      <c r="G57" s="833" t="s">
        <v>8035</v>
      </c>
      <c r="H57" s="850">
        <v>375</v>
      </c>
      <c r="I57" s="850">
        <v>94125</v>
      </c>
      <c r="J57" s="833">
        <v>0.88720167401877614</v>
      </c>
      <c r="K57" s="833">
        <v>251</v>
      </c>
      <c r="L57" s="850">
        <v>421</v>
      </c>
      <c r="M57" s="850">
        <v>106092</v>
      </c>
      <c r="N57" s="833">
        <v>1</v>
      </c>
      <c r="O57" s="833">
        <v>252</v>
      </c>
      <c r="P57" s="850">
        <v>400</v>
      </c>
      <c r="Q57" s="850">
        <v>101600</v>
      </c>
      <c r="R57" s="838">
        <v>0.95765938996342792</v>
      </c>
      <c r="S57" s="851">
        <v>254</v>
      </c>
    </row>
    <row r="58" spans="1:19" ht="14.45" customHeight="1" x14ac:dyDescent="0.2">
      <c r="A58" s="832" t="s">
        <v>8060</v>
      </c>
      <c r="B58" s="833" t="s">
        <v>8061</v>
      </c>
      <c r="C58" s="833" t="s">
        <v>628</v>
      </c>
      <c r="D58" s="833" t="s">
        <v>8020</v>
      </c>
      <c r="E58" s="833" t="s">
        <v>8031</v>
      </c>
      <c r="F58" s="833" t="s">
        <v>8101</v>
      </c>
      <c r="G58" s="833" t="s">
        <v>8102</v>
      </c>
      <c r="H58" s="850">
        <v>380</v>
      </c>
      <c r="I58" s="850">
        <v>47880</v>
      </c>
      <c r="J58" s="833">
        <v>1.0678204241843039</v>
      </c>
      <c r="K58" s="833">
        <v>126</v>
      </c>
      <c r="L58" s="850">
        <v>354</v>
      </c>
      <c r="M58" s="850">
        <v>44839</v>
      </c>
      <c r="N58" s="833">
        <v>1</v>
      </c>
      <c r="O58" s="833">
        <v>126.66384180790961</v>
      </c>
      <c r="P58" s="850">
        <v>381</v>
      </c>
      <c r="Q58" s="850">
        <v>48006</v>
      </c>
      <c r="R58" s="838">
        <v>1.0706304779321574</v>
      </c>
      <c r="S58" s="851">
        <v>126</v>
      </c>
    </row>
    <row r="59" spans="1:19" ht="14.45" customHeight="1" x14ac:dyDescent="0.2">
      <c r="A59" s="832" t="s">
        <v>8060</v>
      </c>
      <c r="B59" s="833" t="s">
        <v>8061</v>
      </c>
      <c r="C59" s="833" t="s">
        <v>628</v>
      </c>
      <c r="D59" s="833" t="s">
        <v>8020</v>
      </c>
      <c r="E59" s="833" t="s">
        <v>8031</v>
      </c>
      <c r="F59" s="833" t="s">
        <v>8036</v>
      </c>
      <c r="G59" s="833" t="s">
        <v>8037</v>
      </c>
      <c r="H59" s="850">
        <v>136</v>
      </c>
      <c r="I59" s="850">
        <v>22168</v>
      </c>
      <c r="J59" s="833">
        <v>0.86647904940587872</v>
      </c>
      <c r="K59" s="833">
        <v>163</v>
      </c>
      <c r="L59" s="850">
        <v>156</v>
      </c>
      <c r="M59" s="850">
        <v>25584</v>
      </c>
      <c r="N59" s="833">
        <v>1</v>
      </c>
      <c r="O59" s="833">
        <v>164</v>
      </c>
      <c r="P59" s="850">
        <v>169</v>
      </c>
      <c r="Q59" s="850">
        <v>27885</v>
      </c>
      <c r="R59" s="838">
        <v>1.0899390243902438</v>
      </c>
      <c r="S59" s="851">
        <v>165</v>
      </c>
    </row>
    <row r="60" spans="1:19" ht="14.45" customHeight="1" x14ac:dyDescent="0.2">
      <c r="A60" s="832" t="s">
        <v>8060</v>
      </c>
      <c r="B60" s="833" t="s">
        <v>8061</v>
      </c>
      <c r="C60" s="833" t="s">
        <v>628</v>
      </c>
      <c r="D60" s="833" t="s">
        <v>8020</v>
      </c>
      <c r="E60" s="833" t="s">
        <v>8031</v>
      </c>
      <c r="F60" s="833" t="s">
        <v>8109</v>
      </c>
      <c r="G60" s="833" t="s">
        <v>8110</v>
      </c>
      <c r="H60" s="850"/>
      <c r="I60" s="850"/>
      <c r="J60" s="833"/>
      <c r="K60" s="833"/>
      <c r="L60" s="850"/>
      <c r="M60" s="850"/>
      <c r="N60" s="833"/>
      <c r="O60" s="833"/>
      <c r="P60" s="850">
        <v>3</v>
      </c>
      <c r="Q60" s="850">
        <v>0</v>
      </c>
      <c r="R60" s="838"/>
      <c r="S60" s="851">
        <v>0</v>
      </c>
    </row>
    <row r="61" spans="1:19" ht="14.45" customHeight="1" x14ac:dyDescent="0.2">
      <c r="A61" s="832" t="s">
        <v>8060</v>
      </c>
      <c r="B61" s="833" t="s">
        <v>8061</v>
      </c>
      <c r="C61" s="833" t="s">
        <v>628</v>
      </c>
      <c r="D61" s="833" t="s">
        <v>8020</v>
      </c>
      <c r="E61" s="833" t="s">
        <v>8031</v>
      </c>
      <c r="F61" s="833" t="s">
        <v>8111</v>
      </c>
      <c r="G61" s="833" t="s">
        <v>8112</v>
      </c>
      <c r="H61" s="850">
        <v>599</v>
      </c>
      <c r="I61" s="850">
        <v>19966.660000000003</v>
      </c>
      <c r="J61" s="833">
        <v>1.0871137772933255</v>
      </c>
      <c r="K61" s="833">
        <v>33.333322203672793</v>
      </c>
      <c r="L61" s="850">
        <v>551</v>
      </c>
      <c r="M61" s="850">
        <v>18366.670000000002</v>
      </c>
      <c r="N61" s="833">
        <v>1</v>
      </c>
      <c r="O61" s="833">
        <v>33.33333938294011</v>
      </c>
      <c r="P61" s="850">
        <v>718</v>
      </c>
      <c r="Q61" s="850">
        <v>23933.33</v>
      </c>
      <c r="R61" s="838">
        <v>1.3030848814727982</v>
      </c>
      <c r="S61" s="851">
        <v>33.333328690807804</v>
      </c>
    </row>
    <row r="62" spans="1:19" ht="14.45" customHeight="1" x14ac:dyDescent="0.2">
      <c r="A62" s="832" t="s">
        <v>8060</v>
      </c>
      <c r="B62" s="833" t="s">
        <v>8061</v>
      </c>
      <c r="C62" s="833" t="s">
        <v>628</v>
      </c>
      <c r="D62" s="833" t="s">
        <v>8020</v>
      </c>
      <c r="E62" s="833" t="s">
        <v>8031</v>
      </c>
      <c r="F62" s="833" t="s">
        <v>8113</v>
      </c>
      <c r="G62" s="833" t="s">
        <v>8114</v>
      </c>
      <c r="H62" s="850">
        <v>838</v>
      </c>
      <c r="I62" s="850">
        <v>97208</v>
      </c>
      <c r="J62" s="833">
        <v>1.0715403778742918</v>
      </c>
      <c r="K62" s="833">
        <v>116</v>
      </c>
      <c r="L62" s="850">
        <v>784</v>
      </c>
      <c r="M62" s="850">
        <v>90718</v>
      </c>
      <c r="N62" s="833">
        <v>1</v>
      </c>
      <c r="O62" s="833">
        <v>115.71173469387755</v>
      </c>
      <c r="P62" s="850">
        <v>592</v>
      </c>
      <c r="Q62" s="850">
        <v>68672</v>
      </c>
      <c r="R62" s="838">
        <v>0.75698317864150444</v>
      </c>
      <c r="S62" s="851">
        <v>116</v>
      </c>
    </row>
    <row r="63" spans="1:19" ht="14.45" customHeight="1" x14ac:dyDescent="0.2">
      <c r="A63" s="832" t="s">
        <v>8060</v>
      </c>
      <c r="B63" s="833" t="s">
        <v>8061</v>
      </c>
      <c r="C63" s="833" t="s">
        <v>628</v>
      </c>
      <c r="D63" s="833" t="s">
        <v>8020</v>
      </c>
      <c r="E63" s="833" t="s">
        <v>8031</v>
      </c>
      <c r="F63" s="833" t="s">
        <v>8115</v>
      </c>
      <c r="G63" s="833" t="s">
        <v>8116</v>
      </c>
      <c r="H63" s="850">
        <v>34</v>
      </c>
      <c r="I63" s="850">
        <v>1258</v>
      </c>
      <c r="J63" s="833">
        <v>1</v>
      </c>
      <c r="K63" s="833">
        <v>37</v>
      </c>
      <c r="L63" s="850">
        <v>34</v>
      </c>
      <c r="M63" s="850">
        <v>1258</v>
      </c>
      <c r="N63" s="833">
        <v>1</v>
      </c>
      <c r="O63" s="833">
        <v>37</v>
      </c>
      <c r="P63" s="850">
        <v>39</v>
      </c>
      <c r="Q63" s="850">
        <v>1482</v>
      </c>
      <c r="R63" s="838">
        <v>1.1780604133545309</v>
      </c>
      <c r="S63" s="851">
        <v>38</v>
      </c>
    </row>
    <row r="64" spans="1:19" ht="14.45" customHeight="1" x14ac:dyDescent="0.2">
      <c r="A64" s="832" t="s">
        <v>8060</v>
      </c>
      <c r="B64" s="833" t="s">
        <v>8061</v>
      </c>
      <c r="C64" s="833" t="s">
        <v>628</v>
      </c>
      <c r="D64" s="833" t="s">
        <v>8020</v>
      </c>
      <c r="E64" s="833" t="s">
        <v>8031</v>
      </c>
      <c r="F64" s="833" t="s">
        <v>8038</v>
      </c>
      <c r="G64" s="833" t="s">
        <v>8039</v>
      </c>
      <c r="H64" s="850">
        <v>139</v>
      </c>
      <c r="I64" s="850">
        <v>11954</v>
      </c>
      <c r="J64" s="833">
        <v>0.90259740259740262</v>
      </c>
      <c r="K64" s="833">
        <v>86</v>
      </c>
      <c r="L64" s="850">
        <v>154</v>
      </c>
      <c r="M64" s="850">
        <v>13244</v>
      </c>
      <c r="N64" s="833">
        <v>1</v>
      </c>
      <c r="O64" s="833">
        <v>86</v>
      </c>
      <c r="P64" s="850">
        <v>167</v>
      </c>
      <c r="Q64" s="850">
        <v>14529</v>
      </c>
      <c r="R64" s="838">
        <v>1.0970250679553004</v>
      </c>
      <c r="S64" s="851">
        <v>87</v>
      </c>
    </row>
    <row r="65" spans="1:19" ht="14.45" customHeight="1" x14ac:dyDescent="0.2">
      <c r="A65" s="832" t="s">
        <v>8060</v>
      </c>
      <c r="B65" s="833" t="s">
        <v>8061</v>
      </c>
      <c r="C65" s="833" t="s">
        <v>628</v>
      </c>
      <c r="D65" s="833" t="s">
        <v>8020</v>
      </c>
      <c r="E65" s="833" t="s">
        <v>8031</v>
      </c>
      <c r="F65" s="833" t="s">
        <v>8117</v>
      </c>
      <c r="G65" s="833" t="s">
        <v>8118</v>
      </c>
      <c r="H65" s="850">
        <v>3</v>
      </c>
      <c r="I65" s="850">
        <v>462</v>
      </c>
      <c r="J65" s="833"/>
      <c r="K65" s="833">
        <v>154</v>
      </c>
      <c r="L65" s="850"/>
      <c r="M65" s="850"/>
      <c r="N65" s="833"/>
      <c r="O65" s="833"/>
      <c r="P65" s="850">
        <v>1</v>
      </c>
      <c r="Q65" s="850">
        <v>156</v>
      </c>
      <c r="R65" s="838"/>
      <c r="S65" s="851">
        <v>156</v>
      </c>
    </row>
    <row r="66" spans="1:19" ht="14.45" customHeight="1" x14ac:dyDescent="0.2">
      <c r="A66" s="832" t="s">
        <v>8060</v>
      </c>
      <c r="B66" s="833" t="s">
        <v>8061</v>
      </c>
      <c r="C66" s="833" t="s">
        <v>628</v>
      </c>
      <c r="D66" s="833" t="s">
        <v>8020</v>
      </c>
      <c r="E66" s="833" t="s">
        <v>8031</v>
      </c>
      <c r="F66" s="833" t="s">
        <v>8119</v>
      </c>
      <c r="G66" s="833" t="s">
        <v>8120</v>
      </c>
      <c r="H66" s="850">
        <v>2</v>
      </c>
      <c r="I66" s="850">
        <v>64</v>
      </c>
      <c r="J66" s="833">
        <v>1</v>
      </c>
      <c r="K66" s="833">
        <v>32</v>
      </c>
      <c r="L66" s="850">
        <v>2</v>
      </c>
      <c r="M66" s="850">
        <v>64</v>
      </c>
      <c r="N66" s="833">
        <v>1</v>
      </c>
      <c r="O66" s="833">
        <v>32</v>
      </c>
      <c r="P66" s="850">
        <v>4</v>
      </c>
      <c r="Q66" s="850">
        <v>132</v>
      </c>
      <c r="R66" s="838">
        <v>2.0625</v>
      </c>
      <c r="S66" s="851">
        <v>33</v>
      </c>
    </row>
    <row r="67" spans="1:19" ht="14.45" customHeight="1" x14ac:dyDescent="0.2">
      <c r="A67" s="832" t="s">
        <v>8060</v>
      </c>
      <c r="B67" s="833" t="s">
        <v>8061</v>
      </c>
      <c r="C67" s="833" t="s">
        <v>628</v>
      </c>
      <c r="D67" s="833" t="s">
        <v>8020</v>
      </c>
      <c r="E67" s="833" t="s">
        <v>8031</v>
      </c>
      <c r="F67" s="833" t="s">
        <v>8121</v>
      </c>
      <c r="G67" s="833" t="s">
        <v>8122</v>
      </c>
      <c r="H67" s="850">
        <v>25</v>
      </c>
      <c r="I67" s="850">
        <v>0</v>
      </c>
      <c r="J67" s="833"/>
      <c r="K67" s="833">
        <v>0</v>
      </c>
      <c r="L67" s="850">
        <v>16</v>
      </c>
      <c r="M67" s="850">
        <v>0</v>
      </c>
      <c r="N67" s="833"/>
      <c r="O67" s="833">
        <v>0</v>
      </c>
      <c r="P67" s="850">
        <v>6</v>
      </c>
      <c r="Q67" s="850">
        <v>0</v>
      </c>
      <c r="R67" s="838"/>
      <c r="S67" s="851">
        <v>0</v>
      </c>
    </row>
    <row r="68" spans="1:19" ht="14.45" customHeight="1" x14ac:dyDescent="0.2">
      <c r="A68" s="832" t="s">
        <v>8060</v>
      </c>
      <c r="B68" s="833" t="s">
        <v>8061</v>
      </c>
      <c r="C68" s="833" t="s">
        <v>628</v>
      </c>
      <c r="D68" s="833" t="s">
        <v>8020</v>
      </c>
      <c r="E68" s="833" t="s">
        <v>8031</v>
      </c>
      <c r="F68" s="833" t="s">
        <v>8131</v>
      </c>
      <c r="G68" s="833" t="s">
        <v>8132</v>
      </c>
      <c r="H68" s="850"/>
      <c r="I68" s="850"/>
      <c r="J68" s="833"/>
      <c r="K68" s="833"/>
      <c r="L68" s="850"/>
      <c r="M68" s="850"/>
      <c r="N68" s="833"/>
      <c r="O68" s="833"/>
      <c r="P68" s="850">
        <v>0</v>
      </c>
      <c r="Q68" s="850">
        <v>0</v>
      </c>
      <c r="R68" s="838"/>
      <c r="S68" s="851"/>
    </row>
    <row r="69" spans="1:19" ht="14.45" customHeight="1" x14ac:dyDescent="0.2">
      <c r="A69" s="832" t="s">
        <v>8060</v>
      </c>
      <c r="B69" s="833" t="s">
        <v>8061</v>
      </c>
      <c r="C69" s="833" t="s">
        <v>628</v>
      </c>
      <c r="D69" s="833" t="s">
        <v>8020</v>
      </c>
      <c r="E69" s="833" t="s">
        <v>8031</v>
      </c>
      <c r="F69" s="833" t="s">
        <v>8050</v>
      </c>
      <c r="G69" s="833" t="s">
        <v>8051</v>
      </c>
      <c r="H69" s="850"/>
      <c r="I69" s="850"/>
      <c r="J69" s="833"/>
      <c r="K69" s="833"/>
      <c r="L69" s="850"/>
      <c r="M69" s="850"/>
      <c r="N69" s="833"/>
      <c r="O69" s="833"/>
      <c r="P69" s="850">
        <v>1</v>
      </c>
      <c r="Q69" s="850">
        <v>158</v>
      </c>
      <c r="R69" s="838"/>
      <c r="S69" s="851">
        <v>158</v>
      </c>
    </row>
    <row r="70" spans="1:19" ht="14.45" customHeight="1" x14ac:dyDescent="0.2">
      <c r="A70" s="832" t="s">
        <v>8060</v>
      </c>
      <c r="B70" s="833" t="s">
        <v>8061</v>
      </c>
      <c r="C70" s="833" t="s">
        <v>628</v>
      </c>
      <c r="D70" s="833" t="s">
        <v>8020</v>
      </c>
      <c r="E70" s="833" t="s">
        <v>8031</v>
      </c>
      <c r="F70" s="833" t="s">
        <v>8145</v>
      </c>
      <c r="G70" s="833" t="s">
        <v>8146</v>
      </c>
      <c r="H70" s="850">
        <v>11</v>
      </c>
      <c r="I70" s="850">
        <v>649</v>
      </c>
      <c r="J70" s="833">
        <v>0.54492023509655751</v>
      </c>
      <c r="K70" s="833">
        <v>59</v>
      </c>
      <c r="L70" s="850">
        <v>20</v>
      </c>
      <c r="M70" s="850">
        <v>1191</v>
      </c>
      <c r="N70" s="833">
        <v>1</v>
      </c>
      <c r="O70" s="833">
        <v>59.55</v>
      </c>
      <c r="P70" s="850">
        <v>100</v>
      </c>
      <c r="Q70" s="850">
        <v>6100</v>
      </c>
      <c r="R70" s="838">
        <v>5.1217464315701093</v>
      </c>
      <c r="S70" s="851">
        <v>61</v>
      </c>
    </row>
    <row r="71" spans="1:19" ht="14.45" customHeight="1" x14ac:dyDescent="0.2">
      <c r="A71" s="832" t="s">
        <v>8060</v>
      </c>
      <c r="B71" s="833" t="s">
        <v>8061</v>
      </c>
      <c r="C71" s="833" t="s">
        <v>628</v>
      </c>
      <c r="D71" s="833" t="s">
        <v>8020</v>
      </c>
      <c r="E71" s="833" t="s">
        <v>8031</v>
      </c>
      <c r="F71" s="833" t="s">
        <v>8147</v>
      </c>
      <c r="G71" s="833" t="s">
        <v>8148</v>
      </c>
      <c r="H71" s="850">
        <v>16</v>
      </c>
      <c r="I71" s="850">
        <v>3264</v>
      </c>
      <c r="J71" s="833">
        <v>1.0614634146341464</v>
      </c>
      <c r="K71" s="833">
        <v>204</v>
      </c>
      <c r="L71" s="850">
        <v>15</v>
      </c>
      <c r="M71" s="850">
        <v>3075</v>
      </c>
      <c r="N71" s="833">
        <v>1</v>
      </c>
      <c r="O71" s="833">
        <v>205</v>
      </c>
      <c r="P71" s="850">
        <v>19</v>
      </c>
      <c r="Q71" s="850">
        <v>3914</v>
      </c>
      <c r="R71" s="838">
        <v>1.2728455284552846</v>
      </c>
      <c r="S71" s="851">
        <v>206</v>
      </c>
    </row>
    <row r="72" spans="1:19" ht="14.45" customHeight="1" x14ac:dyDescent="0.2">
      <c r="A72" s="832" t="s">
        <v>8060</v>
      </c>
      <c r="B72" s="833" t="s">
        <v>8061</v>
      </c>
      <c r="C72" s="833" t="s">
        <v>628</v>
      </c>
      <c r="D72" s="833" t="s">
        <v>8020</v>
      </c>
      <c r="E72" s="833" t="s">
        <v>8031</v>
      </c>
      <c r="F72" s="833" t="s">
        <v>8155</v>
      </c>
      <c r="G72" s="833" t="s">
        <v>8156</v>
      </c>
      <c r="H72" s="850">
        <v>1</v>
      </c>
      <c r="I72" s="850">
        <v>319</v>
      </c>
      <c r="J72" s="833"/>
      <c r="K72" s="833">
        <v>319</v>
      </c>
      <c r="L72" s="850"/>
      <c r="M72" s="850"/>
      <c r="N72" s="833"/>
      <c r="O72" s="833"/>
      <c r="P72" s="850"/>
      <c r="Q72" s="850"/>
      <c r="R72" s="838"/>
      <c r="S72" s="851"/>
    </row>
    <row r="73" spans="1:19" ht="14.45" customHeight="1" x14ac:dyDescent="0.2">
      <c r="A73" s="832" t="s">
        <v>8060</v>
      </c>
      <c r="B73" s="833" t="s">
        <v>8061</v>
      </c>
      <c r="C73" s="833" t="s">
        <v>628</v>
      </c>
      <c r="D73" s="833" t="s">
        <v>8020</v>
      </c>
      <c r="E73" s="833" t="s">
        <v>8031</v>
      </c>
      <c r="F73" s="833" t="s">
        <v>8165</v>
      </c>
      <c r="G73" s="833" t="s">
        <v>8166</v>
      </c>
      <c r="H73" s="850">
        <v>2</v>
      </c>
      <c r="I73" s="850">
        <v>172</v>
      </c>
      <c r="J73" s="833"/>
      <c r="K73" s="833">
        <v>86</v>
      </c>
      <c r="L73" s="850"/>
      <c r="M73" s="850"/>
      <c r="N73" s="833"/>
      <c r="O73" s="833"/>
      <c r="P73" s="850"/>
      <c r="Q73" s="850"/>
      <c r="R73" s="838"/>
      <c r="S73" s="851"/>
    </row>
    <row r="74" spans="1:19" ht="14.45" customHeight="1" x14ac:dyDescent="0.2">
      <c r="A74" s="832" t="s">
        <v>8060</v>
      </c>
      <c r="B74" s="833" t="s">
        <v>8061</v>
      </c>
      <c r="C74" s="833" t="s">
        <v>628</v>
      </c>
      <c r="D74" s="833" t="s">
        <v>8020</v>
      </c>
      <c r="E74" s="833" t="s">
        <v>8031</v>
      </c>
      <c r="F74" s="833" t="s">
        <v>8167</v>
      </c>
      <c r="G74" s="833" t="s">
        <v>8168</v>
      </c>
      <c r="H74" s="850"/>
      <c r="I74" s="850"/>
      <c r="J74" s="833"/>
      <c r="K74" s="833"/>
      <c r="L74" s="850"/>
      <c r="M74" s="850"/>
      <c r="N74" s="833"/>
      <c r="O74" s="833"/>
      <c r="P74" s="850">
        <v>1</v>
      </c>
      <c r="Q74" s="850">
        <v>503</v>
      </c>
      <c r="R74" s="838"/>
      <c r="S74" s="851">
        <v>503</v>
      </c>
    </row>
    <row r="75" spans="1:19" ht="14.45" customHeight="1" x14ac:dyDescent="0.2">
      <c r="A75" s="832" t="s">
        <v>8060</v>
      </c>
      <c r="B75" s="833" t="s">
        <v>8061</v>
      </c>
      <c r="C75" s="833" t="s">
        <v>628</v>
      </c>
      <c r="D75" s="833" t="s">
        <v>8020</v>
      </c>
      <c r="E75" s="833" t="s">
        <v>8031</v>
      </c>
      <c r="F75" s="833" t="s">
        <v>8169</v>
      </c>
      <c r="G75" s="833" t="s">
        <v>8170</v>
      </c>
      <c r="H75" s="850"/>
      <c r="I75" s="850"/>
      <c r="J75" s="833"/>
      <c r="K75" s="833"/>
      <c r="L75" s="850"/>
      <c r="M75" s="850"/>
      <c r="N75" s="833"/>
      <c r="O75" s="833"/>
      <c r="P75" s="850">
        <v>3</v>
      </c>
      <c r="Q75" s="850">
        <v>0</v>
      </c>
      <c r="R75" s="838"/>
      <c r="S75" s="851">
        <v>0</v>
      </c>
    </row>
    <row r="76" spans="1:19" ht="14.45" customHeight="1" x14ac:dyDescent="0.2">
      <c r="A76" s="832" t="s">
        <v>8060</v>
      </c>
      <c r="B76" s="833" t="s">
        <v>8061</v>
      </c>
      <c r="C76" s="833" t="s">
        <v>628</v>
      </c>
      <c r="D76" s="833" t="s">
        <v>8020</v>
      </c>
      <c r="E76" s="833" t="s">
        <v>8031</v>
      </c>
      <c r="F76" s="833" t="s">
        <v>8175</v>
      </c>
      <c r="G76" s="833" t="s">
        <v>8176</v>
      </c>
      <c r="H76" s="850"/>
      <c r="I76" s="850"/>
      <c r="J76" s="833"/>
      <c r="K76" s="833"/>
      <c r="L76" s="850"/>
      <c r="M76" s="850"/>
      <c r="N76" s="833"/>
      <c r="O76" s="833"/>
      <c r="P76" s="850">
        <v>1</v>
      </c>
      <c r="Q76" s="850">
        <v>0</v>
      </c>
      <c r="R76" s="838"/>
      <c r="S76" s="851">
        <v>0</v>
      </c>
    </row>
    <row r="77" spans="1:19" ht="14.45" customHeight="1" x14ac:dyDescent="0.2">
      <c r="A77" s="832" t="s">
        <v>8060</v>
      </c>
      <c r="B77" s="833" t="s">
        <v>8061</v>
      </c>
      <c r="C77" s="833" t="s">
        <v>628</v>
      </c>
      <c r="D77" s="833" t="s">
        <v>2239</v>
      </c>
      <c r="E77" s="833" t="s">
        <v>8040</v>
      </c>
      <c r="F77" s="833" t="s">
        <v>8041</v>
      </c>
      <c r="G77" s="833" t="s">
        <v>8042</v>
      </c>
      <c r="H77" s="850">
        <v>18.2</v>
      </c>
      <c r="I77" s="850">
        <v>2044.09</v>
      </c>
      <c r="J77" s="833">
        <v>1.9579406130268198</v>
      </c>
      <c r="K77" s="833">
        <v>112.31263736263736</v>
      </c>
      <c r="L77" s="850">
        <v>15</v>
      </c>
      <c r="M77" s="850">
        <v>1044</v>
      </c>
      <c r="N77" s="833">
        <v>1</v>
      </c>
      <c r="O77" s="833">
        <v>69.599999999999994</v>
      </c>
      <c r="P77" s="850">
        <v>2.8</v>
      </c>
      <c r="Q77" s="850">
        <v>194.88</v>
      </c>
      <c r="R77" s="838">
        <v>0.18666666666666668</v>
      </c>
      <c r="S77" s="851">
        <v>69.600000000000009</v>
      </c>
    </row>
    <row r="78" spans="1:19" ht="14.45" customHeight="1" x14ac:dyDescent="0.2">
      <c r="A78" s="832" t="s">
        <v>8060</v>
      </c>
      <c r="B78" s="833" t="s">
        <v>8061</v>
      </c>
      <c r="C78" s="833" t="s">
        <v>628</v>
      </c>
      <c r="D78" s="833" t="s">
        <v>2239</v>
      </c>
      <c r="E78" s="833" t="s">
        <v>8040</v>
      </c>
      <c r="F78" s="833" t="s">
        <v>8067</v>
      </c>
      <c r="G78" s="833" t="s">
        <v>704</v>
      </c>
      <c r="H78" s="850">
        <v>326</v>
      </c>
      <c r="I78" s="850">
        <v>5476.8000000000011</v>
      </c>
      <c r="J78" s="833">
        <v>1.1013513513513515</v>
      </c>
      <c r="K78" s="833">
        <v>16.800000000000004</v>
      </c>
      <c r="L78" s="850">
        <v>296</v>
      </c>
      <c r="M78" s="850">
        <v>4972.8</v>
      </c>
      <c r="N78" s="833">
        <v>1</v>
      </c>
      <c r="O78" s="833">
        <v>16.8</v>
      </c>
      <c r="P78" s="850">
        <v>313</v>
      </c>
      <c r="Q78" s="850">
        <v>5258.4000000000005</v>
      </c>
      <c r="R78" s="838">
        <v>1.0574324324324325</v>
      </c>
      <c r="S78" s="851">
        <v>16.8</v>
      </c>
    </row>
    <row r="79" spans="1:19" ht="14.45" customHeight="1" x14ac:dyDescent="0.2">
      <c r="A79" s="832" t="s">
        <v>8060</v>
      </c>
      <c r="B79" s="833" t="s">
        <v>8061</v>
      </c>
      <c r="C79" s="833" t="s">
        <v>628</v>
      </c>
      <c r="D79" s="833" t="s">
        <v>2239</v>
      </c>
      <c r="E79" s="833" t="s">
        <v>8040</v>
      </c>
      <c r="F79" s="833" t="s">
        <v>8068</v>
      </c>
      <c r="G79" s="833"/>
      <c r="H79" s="850">
        <v>2.6</v>
      </c>
      <c r="I79" s="850">
        <v>546.13</v>
      </c>
      <c r="J79" s="833"/>
      <c r="K79" s="833">
        <v>210.04999999999998</v>
      </c>
      <c r="L79" s="850"/>
      <c r="M79" s="850"/>
      <c r="N79" s="833"/>
      <c r="O79" s="833"/>
      <c r="P79" s="850"/>
      <c r="Q79" s="850"/>
      <c r="R79" s="838"/>
      <c r="S79" s="851"/>
    </row>
    <row r="80" spans="1:19" ht="14.45" customHeight="1" x14ac:dyDescent="0.2">
      <c r="A80" s="832" t="s">
        <v>8060</v>
      </c>
      <c r="B80" s="833" t="s">
        <v>8061</v>
      </c>
      <c r="C80" s="833" t="s">
        <v>628</v>
      </c>
      <c r="D80" s="833" t="s">
        <v>2239</v>
      </c>
      <c r="E80" s="833" t="s">
        <v>8040</v>
      </c>
      <c r="F80" s="833" t="s">
        <v>8068</v>
      </c>
      <c r="G80" s="833" t="s">
        <v>8069</v>
      </c>
      <c r="H80" s="850">
        <v>5</v>
      </c>
      <c r="I80" s="850">
        <v>1050.25</v>
      </c>
      <c r="J80" s="833">
        <v>6.25</v>
      </c>
      <c r="K80" s="833">
        <v>210.05</v>
      </c>
      <c r="L80" s="850">
        <v>0.8</v>
      </c>
      <c r="M80" s="850">
        <v>168.04</v>
      </c>
      <c r="N80" s="833">
        <v>1</v>
      </c>
      <c r="O80" s="833">
        <v>210.04999999999998</v>
      </c>
      <c r="P80" s="850"/>
      <c r="Q80" s="850"/>
      <c r="R80" s="838"/>
      <c r="S80" s="851"/>
    </row>
    <row r="81" spans="1:19" ht="14.45" customHeight="1" x14ac:dyDescent="0.2">
      <c r="A81" s="832" t="s">
        <v>8060</v>
      </c>
      <c r="B81" s="833" t="s">
        <v>8061</v>
      </c>
      <c r="C81" s="833" t="s">
        <v>628</v>
      </c>
      <c r="D81" s="833" t="s">
        <v>2239</v>
      </c>
      <c r="E81" s="833" t="s">
        <v>8031</v>
      </c>
      <c r="F81" s="833" t="s">
        <v>8071</v>
      </c>
      <c r="G81" s="833" t="s">
        <v>8072</v>
      </c>
      <c r="H81" s="850">
        <v>1</v>
      </c>
      <c r="I81" s="850">
        <v>30</v>
      </c>
      <c r="J81" s="833">
        <v>1</v>
      </c>
      <c r="K81" s="833">
        <v>30</v>
      </c>
      <c r="L81" s="850">
        <v>1</v>
      </c>
      <c r="M81" s="850">
        <v>30</v>
      </c>
      <c r="N81" s="833">
        <v>1</v>
      </c>
      <c r="O81" s="833">
        <v>30</v>
      </c>
      <c r="P81" s="850"/>
      <c r="Q81" s="850"/>
      <c r="R81" s="838"/>
      <c r="S81" s="851"/>
    </row>
    <row r="82" spans="1:19" ht="14.45" customHeight="1" x14ac:dyDescent="0.2">
      <c r="A82" s="832" t="s">
        <v>8060</v>
      </c>
      <c r="B82" s="833" t="s">
        <v>8061</v>
      </c>
      <c r="C82" s="833" t="s">
        <v>628</v>
      </c>
      <c r="D82" s="833" t="s">
        <v>2239</v>
      </c>
      <c r="E82" s="833" t="s">
        <v>8031</v>
      </c>
      <c r="F82" s="833" t="s">
        <v>8081</v>
      </c>
      <c r="G82" s="833" t="s">
        <v>8082</v>
      </c>
      <c r="H82" s="850">
        <v>10</v>
      </c>
      <c r="I82" s="850">
        <v>830</v>
      </c>
      <c r="J82" s="833"/>
      <c r="K82" s="833">
        <v>83</v>
      </c>
      <c r="L82" s="850"/>
      <c r="M82" s="850"/>
      <c r="N82" s="833"/>
      <c r="O82" s="833"/>
      <c r="P82" s="850"/>
      <c r="Q82" s="850"/>
      <c r="R82" s="838"/>
      <c r="S82" s="851"/>
    </row>
    <row r="83" spans="1:19" ht="14.45" customHeight="1" x14ac:dyDescent="0.2">
      <c r="A83" s="832" t="s">
        <v>8060</v>
      </c>
      <c r="B83" s="833" t="s">
        <v>8061</v>
      </c>
      <c r="C83" s="833" t="s">
        <v>628</v>
      </c>
      <c r="D83" s="833" t="s">
        <v>2239</v>
      </c>
      <c r="E83" s="833" t="s">
        <v>8031</v>
      </c>
      <c r="F83" s="833" t="s">
        <v>8083</v>
      </c>
      <c r="G83" s="833" t="s">
        <v>8084</v>
      </c>
      <c r="H83" s="850">
        <v>4</v>
      </c>
      <c r="I83" s="850">
        <v>424</v>
      </c>
      <c r="J83" s="833">
        <v>0.8</v>
      </c>
      <c r="K83" s="833">
        <v>106</v>
      </c>
      <c r="L83" s="850">
        <v>5</v>
      </c>
      <c r="M83" s="850">
        <v>530</v>
      </c>
      <c r="N83" s="833">
        <v>1</v>
      </c>
      <c r="O83" s="833">
        <v>106</v>
      </c>
      <c r="P83" s="850">
        <v>3</v>
      </c>
      <c r="Q83" s="850">
        <v>321</v>
      </c>
      <c r="R83" s="838">
        <v>0.60566037735849054</v>
      </c>
      <c r="S83" s="851">
        <v>107</v>
      </c>
    </row>
    <row r="84" spans="1:19" ht="14.45" customHeight="1" x14ac:dyDescent="0.2">
      <c r="A84" s="832" t="s">
        <v>8060</v>
      </c>
      <c r="B84" s="833" t="s">
        <v>8061</v>
      </c>
      <c r="C84" s="833" t="s">
        <v>628</v>
      </c>
      <c r="D84" s="833" t="s">
        <v>2239</v>
      </c>
      <c r="E84" s="833" t="s">
        <v>8031</v>
      </c>
      <c r="F84" s="833" t="s">
        <v>8085</v>
      </c>
      <c r="G84" s="833" t="s">
        <v>8086</v>
      </c>
      <c r="H84" s="850">
        <v>110</v>
      </c>
      <c r="I84" s="850">
        <v>4070</v>
      </c>
      <c r="J84" s="833">
        <v>0.75342465753424659</v>
      </c>
      <c r="K84" s="833">
        <v>37</v>
      </c>
      <c r="L84" s="850">
        <v>146</v>
      </c>
      <c r="M84" s="850">
        <v>5402</v>
      </c>
      <c r="N84" s="833">
        <v>1</v>
      </c>
      <c r="O84" s="833">
        <v>37</v>
      </c>
      <c r="P84" s="850">
        <v>113</v>
      </c>
      <c r="Q84" s="850">
        <v>4294</v>
      </c>
      <c r="R84" s="838">
        <v>0.79489078119215106</v>
      </c>
      <c r="S84" s="851">
        <v>38</v>
      </c>
    </row>
    <row r="85" spans="1:19" ht="14.45" customHeight="1" x14ac:dyDescent="0.2">
      <c r="A85" s="832" t="s">
        <v>8060</v>
      </c>
      <c r="B85" s="833" t="s">
        <v>8061</v>
      </c>
      <c r="C85" s="833" t="s">
        <v>628</v>
      </c>
      <c r="D85" s="833" t="s">
        <v>2239</v>
      </c>
      <c r="E85" s="833" t="s">
        <v>8031</v>
      </c>
      <c r="F85" s="833" t="s">
        <v>8087</v>
      </c>
      <c r="G85" s="833" t="s">
        <v>8088</v>
      </c>
      <c r="H85" s="850"/>
      <c r="I85" s="850"/>
      <c r="J85" s="833"/>
      <c r="K85" s="833"/>
      <c r="L85" s="850">
        <v>1</v>
      </c>
      <c r="M85" s="850">
        <v>5</v>
      </c>
      <c r="N85" s="833">
        <v>1</v>
      </c>
      <c r="O85" s="833">
        <v>5</v>
      </c>
      <c r="P85" s="850"/>
      <c r="Q85" s="850"/>
      <c r="R85" s="838"/>
      <c r="S85" s="851"/>
    </row>
    <row r="86" spans="1:19" ht="14.45" customHeight="1" x14ac:dyDescent="0.2">
      <c r="A86" s="832" t="s">
        <v>8060</v>
      </c>
      <c r="B86" s="833" t="s">
        <v>8061</v>
      </c>
      <c r="C86" s="833" t="s">
        <v>628</v>
      </c>
      <c r="D86" s="833" t="s">
        <v>2239</v>
      </c>
      <c r="E86" s="833" t="s">
        <v>8031</v>
      </c>
      <c r="F86" s="833" t="s">
        <v>8034</v>
      </c>
      <c r="G86" s="833" t="s">
        <v>8035</v>
      </c>
      <c r="H86" s="850">
        <v>1051</v>
      </c>
      <c r="I86" s="850">
        <v>263801</v>
      </c>
      <c r="J86" s="833">
        <v>1.0531482546070072</v>
      </c>
      <c r="K86" s="833">
        <v>251</v>
      </c>
      <c r="L86" s="850">
        <v>994</v>
      </c>
      <c r="M86" s="850">
        <v>250488</v>
      </c>
      <c r="N86" s="833">
        <v>1</v>
      </c>
      <c r="O86" s="833">
        <v>252</v>
      </c>
      <c r="P86" s="850">
        <v>943</v>
      </c>
      <c r="Q86" s="850">
        <v>239522</v>
      </c>
      <c r="R86" s="838">
        <v>0.95622145571843764</v>
      </c>
      <c r="S86" s="851">
        <v>254</v>
      </c>
    </row>
    <row r="87" spans="1:19" ht="14.45" customHeight="1" x14ac:dyDescent="0.2">
      <c r="A87" s="832" t="s">
        <v>8060</v>
      </c>
      <c r="B87" s="833" t="s">
        <v>8061</v>
      </c>
      <c r="C87" s="833" t="s">
        <v>628</v>
      </c>
      <c r="D87" s="833" t="s">
        <v>2239</v>
      </c>
      <c r="E87" s="833" t="s">
        <v>8031</v>
      </c>
      <c r="F87" s="833" t="s">
        <v>8101</v>
      </c>
      <c r="G87" s="833" t="s">
        <v>8102</v>
      </c>
      <c r="H87" s="850">
        <v>208</v>
      </c>
      <c r="I87" s="850">
        <v>26208</v>
      </c>
      <c r="J87" s="833">
        <v>2.1772866993436901</v>
      </c>
      <c r="K87" s="833">
        <v>126</v>
      </c>
      <c r="L87" s="850">
        <v>95</v>
      </c>
      <c r="M87" s="850">
        <v>12037</v>
      </c>
      <c r="N87" s="833">
        <v>1</v>
      </c>
      <c r="O87" s="833">
        <v>126.70526315789473</v>
      </c>
      <c r="P87" s="850">
        <v>69</v>
      </c>
      <c r="Q87" s="850">
        <v>8694</v>
      </c>
      <c r="R87" s="838">
        <v>0.722272991609205</v>
      </c>
      <c r="S87" s="851">
        <v>126</v>
      </c>
    </row>
    <row r="88" spans="1:19" ht="14.45" customHeight="1" x14ac:dyDescent="0.2">
      <c r="A88" s="832" t="s">
        <v>8060</v>
      </c>
      <c r="B88" s="833" t="s">
        <v>8061</v>
      </c>
      <c r="C88" s="833" t="s">
        <v>628</v>
      </c>
      <c r="D88" s="833" t="s">
        <v>2239</v>
      </c>
      <c r="E88" s="833" t="s">
        <v>8031</v>
      </c>
      <c r="F88" s="833" t="s">
        <v>8036</v>
      </c>
      <c r="G88" s="833" t="s">
        <v>8037</v>
      </c>
      <c r="H88" s="850">
        <v>530</v>
      </c>
      <c r="I88" s="850">
        <v>86390</v>
      </c>
      <c r="J88" s="833">
        <v>1.4084713708099648</v>
      </c>
      <c r="K88" s="833">
        <v>163</v>
      </c>
      <c r="L88" s="850">
        <v>374</v>
      </c>
      <c r="M88" s="850">
        <v>61336</v>
      </c>
      <c r="N88" s="833">
        <v>1</v>
      </c>
      <c r="O88" s="833">
        <v>164</v>
      </c>
      <c r="P88" s="850">
        <v>365</v>
      </c>
      <c r="Q88" s="850">
        <v>60225</v>
      </c>
      <c r="R88" s="838">
        <v>0.98188665710186518</v>
      </c>
      <c r="S88" s="851">
        <v>165</v>
      </c>
    </row>
    <row r="89" spans="1:19" ht="14.45" customHeight="1" x14ac:dyDescent="0.2">
      <c r="A89" s="832" t="s">
        <v>8060</v>
      </c>
      <c r="B89" s="833" t="s">
        <v>8061</v>
      </c>
      <c r="C89" s="833" t="s">
        <v>628</v>
      </c>
      <c r="D89" s="833" t="s">
        <v>2239</v>
      </c>
      <c r="E89" s="833" t="s">
        <v>8031</v>
      </c>
      <c r="F89" s="833" t="s">
        <v>8109</v>
      </c>
      <c r="G89" s="833" t="s">
        <v>8110</v>
      </c>
      <c r="H89" s="850"/>
      <c r="I89" s="850"/>
      <c r="J89" s="833"/>
      <c r="K89" s="833"/>
      <c r="L89" s="850"/>
      <c r="M89" s="850"/>
      <c r="N89" s="833"/>
      <c r="O89" s="833"/>
      <c r="P89" s="850">
        <v>6</v>
      </c>
      <c r="Q89" s="850">
        <v>0</v>
      </c>
      <c r="R89" s="838"/>
      <c r="S89" s="851">
        <v>0</v>
      </c>
    </row>
    <row r="90" spans="1:19" ht="14.45" customHeight="1" x14ac:dyDescent="0.2">
      <c r="A90" s="832" t="s">
        <v>8060</v>
      </c>
      <c r="B90" s="833" t="s">
        <v>8061</v>
      </c>
      <c r="C90" s="833" t="s">
        <v>628</v>
      </c>
      <c r="D90" s="833" t="s">
        <v>2239</v>
      </c>
      <c r="E90" s="833" t="s">
        <v>8031</v>
      </c>
      <c r="F90" s="833" t="s">
        <v>8111</v>
      </c>
      <c r="G90" s="833" t="s">
        <v>8112</v>
      </c>
      <c r="H90" s="850">
        <v>1172</v>
      </c>
      <c r="I90" s="850">
        <v>39066.660000000003</v>
      </c>
      <c r="J90" s="833">
        <v>1.4451294013723059</v>
      </c>
      <c r="K90" s="833">
        <v>33.333327645051199</v>
      </c>
      <c r="L90" s="850">
        <v>811</v>
      </c>
      <c r="M90" s="850">
        <v>27033.33</v>
      </c>
      <c r="N90" s="833">
        <v>1</v>
      </c>
      <c r="O90" s="833">
        <v>33.333329223181259</v>
      </c>
      <c r="P90" s="850">
        <v>996</v>
      </c>
      <c r="Q90" s="850">
        <v>33200.01</v>
      </c>
      <c r="R90" s="838">
        <v>1.2281139615430285</v>
      </c>
      <c r="S90" s="851">
        <v>33.333343373493975</v>
      </c>
    </row>
    <row r="91" spans="1:19" ht="14.45" customHeight="1" x14ac:dyDescent="0.2">
      <c r="A91" s="832" t="s">
        <v>8060</v>
      </c>
      <c r="B91" s="833" t="s">
        <v>8061</v>
      </c>
      <c r="C91" s="833" t="s">
        <v>628</v>
      </c>
      <c r="D91" s="833" t="s">
        <v>2239</v>
      </c>
      <c r="E91" s="833" t="s">
        <v>8031</v>
      </c>
      <c r="F91" s="833" t="s">
        <v>8115</v>
      </c>
      <c r="G91" s="833" t="s">
        <v>8116</v>
      </c>
      <c r="H91" s="850">
        <v>4</v>
      </c>
      <c r="I91" s="850">
        <v>148</v>
      </c>
      <c r="J91" s="833">
        <v>1.3333333333333333</v>
      </c>
      <c r="K91" s="833">
        <v>37</v>
      </c>
      <c r="L91" s="850">
        <v>3</v>
      </c>
      <c r="M91" s="850">
        <v>111</v>
      </c>
      <c r="N91" s="833">
        <v>1</v>
      </c>
      <c r="O91" s="833">
        <v>37</v>
      </c>
      <c r="P91" s="850">
        <v>4</v>
      </c>
      <c r="Q91" s="850">
        <v>152</v>
      </c>
      <c r="R91" s="838">
        <v>1.3693693693693694</v>
      </c>
      <c r="S91" s="851">
        <v>38</v>
      </c>
    </row>
    <row r="92" spans="1:19" ht="14.45" customHeight="1" x14ac:dyDescent="0.2">
      <c r="A92" s="832" t="s">
        <v>8060</v>
      </c>
      <c r="B92" s="833" t="s">
        <v>8061</v>
      </c>
      <c r="C92" s="833" t="s">
        <v>628</v>
      </c>
      <c r="D92" s="833" t="s">
        <v>2239</v>
      </c>
      <c r="E92" s="833" t="s">
        <v>8031</v>
      </c>
      <c r="F92" s="833" t="s">
        <v>8038</v>
      </c>
      <c r="G92" s="833" t="s">
        <v>8039</v>
      </c>
      <c r="H92" s="850">
        <v>566</v>
      </c>
      <c r="I92" s="850">
        <v>48676</v>
      </c>
      <c r="J92" s="833">
        <v>1.440203562340967</v>
      </c>
      <c r="K92" s="833">
        <v>86</v>
      </c>
      <c r="L92" s="850">
        <v>393</v>
      </c>
      <c r="M92" s="850">
        <v>33798</v>
      </c>
      <c r="N92" s="833">
        <v>1</v>
      </c>
      <c r="O92" s="833">
        <v>86</v>
      </c>
      <c r="P92" s="850">
        <v>400</v>
      </c>
      <c r="Q92" s="850">
        <v>34800</v>
      </c>
      <c r="R92" s="838">
        <v>1.0296467246582639</v>
      </c>
      <c r="S92" s="851">
        <v>87</v>
      </c>
    </row>
    <row r="93" spans="1:19" ht="14.45" customHeight="1" x14ac:dyDescent="0.2">
      <c r="A93" s="832" t="s">
        <v>8060</v>
      </c>
      <c r="B93" s="833" t="s">
        <v>8061</v>
      </c>
      <c r="C93" s="833" t="s">
        <v>628</v>
      </c>
      <c r="D93" s="833" t="s">
        <v>2239</v>
      </c>
      <c r="E93" s="833" t="s">
        <v>8031</v>
      </c>
      <c r="F93" s="833" t="s">
        <v>8050</v>
      </c>
      <c r="G93" s="833" t="s">
        <v>8051</v>
      </c>
      <c r="H93" s="850">
        <v>2</v>
      </c>
      <c r="I93" s="850">
        <v>324</v>
      </c>
      <c r="J93" s="833"/>
      <c r="K93" s="833">
        <v>162</v>
      </c>
      <c r="L93" s="850"/>
      <c r="M93" s="850"/>
      <c r="N93" s="833"/>
      <c r="O93" s="833"/>
      <c r="P93" s="850">
        <v>1</v>
      </c>
      <c r="Q93" s="850">
        <v>158</v>
      </c>
      <c r="R93" s="838"/>
      <c r="S93" s="851">
        <v>158</v>
      </c>
    </row>
    <row r="94" spans="1:19" ht="14.45" customHeight="1" x14ac:dyDescent="0.2">
      <c r="A94" s="832" t="s">
        <v>8060</v>
      </c>
      <c r="B94" s="833" t="s">
        <v>8061</v>
      </c>
      <c r="C94" s="833" t="s">
        <v>628</v>
      </c>
      <c r="D94" s="833" t="s">
        <v>2239</v>
      </c>
      <c r="E94" s="833" t="s">
        <v>8031</v>
      </c>
      <c r="F94" s="833" t="s">
        <v>8145</v>
      </c>
      <c r="G94" s="833" t="s">
        <v>8146</v>
      </c>
      <c r="H94" s="850">
        <v>3</v>
      </c>
      <c r="I94" s="850">
        <v>177</v>
      </c>
      <c r="J94" s="833"/>
      <c r="K94" s="833">
        <v>59</v>
      </c>
      <c r="L94" s="850"/>
      <c r="M94" s="850"/>
      <c r="N94" s="833"/>
      <c r="O94" s="833"/>
      <c r="P94" s="850">
        <v>3</v>
      </c>
      <c r="Q94" s="850">
        <v>183</v>
      </c>
      <c r="R94" s="838"/>
      <c r="S94" s="851">
        <v>61</v>
      </c>
    </row>
    <row r="95" spans="1:19" ht="14.45" customHeight="1" x14ac:dyDescent="0.2">
      <c r="A95" s="832" t="s">
        <v>8060</v>
      </c>
      <c r="B95" s="833" t="s">
        <v>8061</v>
      </c>
      <c r="C95" s="833" t="s">
        <v>628</v>
      </c>
      <c r="D95" s="833" t="s">
        <v>2239</v>
      </c>
      <c r="E95" s="833" t="s">
        <v>8031</v>
      </c>
      <c r="F95" s="833" t="s">
        <v>8165</v>
      </c>
      <c r="G95" s="833" t="s">
        <v>8166</v>
      </c>
      <c r="H95" s="850">
        <v>39</v>
      </c>
      <c r="I95" s="850">
        <v>3354</v>
      </c>
      <c r="J95" s="833">
        <v>2.0290381125226862</v>
      </c>
      <c r="K95" s="833">
        <v>86</v>
      </c>
      <c r="L95" s="850">
        <v>19</v>
      </c>
      <c r="M95" s="850">
        <v>1653</v>
      </c>
      <c r="N95" s="833">
        <v>1</v>
      </c>
      <c r="O95" s="833">
        <v>87</v>
      </c>
      <c r="P95" s="850">
        <v>36</v>
      </c>
      <c r="Q95" s="850">
        <v>3132</v>
      </c>
      <c r="R95" s="838">
        <v>1.8947368421052631</v>
      </c>
      <c r="S95" s="851">
        <v>87</v>
      </c>
    </row>
    <row r="96" spans="1:19" ht="14.45" customHeight="1" x14ac:dyDescent="0.2">
      <c r="A96" s="832" t="s">
        <v>8060</v>
      </c>
      <c r="B96" s="833" t="s">
        <v>8061</v>
      </c>
      <c r="C96" s="833" t="s">
        <v>628</v>
      </c>
      <c r="D96" s="833" t="s">
        <v>2239</v>
      </c>
      <c r="E96" s="833" t="s">
        <v>8031</v>
      </c>
      <c r="F96" s="833" t="s">
        <v>8169</v>
      </c>
      <c r="G96" s="833" t="s">
        <v>8170</v>
      </c>
      <c r="H96" s="850"/>
      <c r="I96" s="850"/>
      <c r="J96" s="833"/>
      <c r="K96" s="833"/>
      <c r="L96" s="850"/>
      <c r="M96" s="850"/>
      <c r="N96" s="833"/>
      <c r="O96" s="833"/>
      <c r="P96" s="850">
        <v>4</v>
      </c>
      <c r="Q96" s="850">
        <v>0</v>
      </c>
      <c r="R96" s="838"/>
      <c r="S96" s="851">
        <v>0</v>
      </c>
    </row>
    <row r="97" spans="1:19" ht="14.45" customHeight="1" x14ac:dyDescent="0.2">
      <c r="A97" s="832" t="s">
        <v>8060</v>
      </c>
      <c r="B97" s="833" t="s">
        <v>8061</v>
      </c>
      <c r="C97" s="833" t="s">
        <v>628</v>
      </c>
      <c r="D97" s="833" t="s">
        <v>2239</v>
      </c>
      <c r="E97" s="833" t="s">
        <v>8031</v>
      </c>
      <c r="F97" s="833" t="s">
        <v>8175</v>
      </c>
      <c r="G97" s="833" t="s">
        <v>8176</v>
      </c>
      <c r="H97" s="850"/>
      <c r="I97" s="850"/>
      <c r="J97" s="833"/>
      <c r="K97" s="833"/>
      <c r="L97" s="850"/>
      <c r="M97" s="850"/>
      <c r="N97" s="833"/>
      <c r="O97" s="833"/>
      <c r="P97" s="850">
        <v>2</v>
      </c>
      <c r="Q97" s="850">
        <v>0</v>
      </c>
      <c r="R97" s="838"/>
      <c r="S97" s="851">
        <v>0</v>
      </c>
    </row>
    <row r="98" spans="1:19" ht="14.45" customHeight="1" x14ac:dyDescent="0.2">
      <c r="A98" s="832" t="s">
        <v>8060</v>
      </c>
      <c r="B98" s="833" t="s">
        <v>8061</v>
      </c>
      <c r="C98" s="833" t="s">
        <v>628</v>
      </c>
      <c r="D98" s="833" t="s">
        <v>2240</v>
      </c>
      <c r="E98" s="833" t="s">
        <v>8040</v>
      </c>
      <c r="F98" s="833" t="s">
        <v>8041</v>
      </c>
      <c r="G98" s="833" t="s">
        <v>8042</v>
      </c>
      <c r="H98" s="850">
        <v>6.95</v>
      </c>
      <c r="I98" s="850">
        <v>784.9</v>
      </c>
      <c r="J98" s="833">
        <v>1.8795048011302413</v>
      </c>
      <c r="K98" s="833">
        <v>112.93525179856114</v>
      </c>
      <c r="L98" s="850">
        <v>6</v>
      </c>
      <c r="M98" s="850">
        <v>417.60999999999996</v>
      </c>
      <c r="N98" s="833">
        <v>1</v>
      </c>
      <c r="O98" s="833">
        <v>69.601666666666659</v>
      </c>
      <c r="P98" s="850">
        <v>0.70000000000000007</v>
      </c>
      <c r="Q98" s="850">
        <v>48.719999999999992</v>
      </c>
      <c r="R98" s="838">
        <v>0.11666387299154712</v>
      </c>
      <c r="S98" s="851">
        <v>69.59999999999998</v>
      </c>
    </row>
    <row r="99" spans="1:19" ht="14.45" customHeight="1" x14ac:dyDescent="0.2">
      <c r="A99" s="832" t="s">
        <v>8060</v>
      </c>
      <c r="B99" s="833" t="s">
        <v>8061</v>
      </c>
      <c r="C99" s="833" t="s">
        <v>628</v>
      </c>
      <c r="D99" s="833" t="s">
        <v>2240</v>
      </c>
      <c r="E99" s="833" t="s">
        <v>8040</v>
      </c>
      <c r="F99" s="833" t="s">
        <v>8067</v>
      </c>
      <c r="G99" s="833" t="s">
        <v>704</v>
      </c>
      <c r="H99" s="850">
        <v>125</v>
      </c>
      <c r="I99" s="850">
        <v>2100</v>
      </c>
      <c r="J99" s="833">
        <v>1.0683760683760686</v>
      </c>
      <c r="K99" s="833">
        <v>16.8</v>
      </c>
      <c r="L99" s="850">
        <v>117</v>
      </c>
      <c r="M99" s="850">
        <v>1965.5999999999997</v>
      </c>
      <c r="N99" s="833">
        <v>1</v>
      </c>
      <c r="O99" s="833">
        <v>16.799999999999997</v>
      </c>
      <c r="P99" s="850">
        <v>125</v>
      </c>
      <c r="Q99" s="850">
        <v>2100</v>
      </c>
      <c r="R99" s="838">
        <v>1.0683760683760686</v>
      </c>
      <c r="S99" s="851">
        <v>16.8</v>
      </c>
    </row>
    <row r="100" spans="1:19" ht="14.45" customHeight="1" x14ac:dyDescent="0.2">
      <c r="A100" s="832" t="s">
        <v>8060</v>
      </c>
      <c r="B100" s="833" t="s">
        <v>8061</v>
      </c>
      <c r="C100" s="833" t="s">
        <v>628</v>
      </c>
      <c r="D100" s="833" t="s">
        <v>2240</v>
      </c>
      <c r="E100" s="833" t="s">
        <v>8040</v>
      </c>
      <c r="F100" s="833" t="s">
        <v>8068</v>
      </c>
      <c r="G100" s="833"/>
      <c r="H100" s="850">
        <v>0.4</v>
      </c>
      <c r="I100" s="850">
        <v>84.02</v>
      </c>
      <c r="J100" s="833"/>
      <c r="K100" s="833">
        <v>210.04999999999998</v>
      </c>
      <c r="L100" s="850"/>
      <c r="M100" s="850"/>
      <c r="N100" s="833"/>
      <c r="O100" s="833"/>
      <c r="P100" s="850"/>
      <c r="Q100" s="850"/>
      <c r="R100" s="838"/>
      <c r="S100" s="851"/>
    </row>
    <row r="101" spans="1:19" ht="14.45" customHeight="1" x14ac:dyDescent="0.2">
      <c r="A101" s="832" t="s">
        <v>8060</v>
      </c>
      <c r="B101" s="833" t="s">
        <v>8061</v>
      </c>
      <c r="C101" s="833" t="s">
        <v>628</v>
      </c>
      <c r="D101" s="833" t="s">
        <v>2240</v>
      </c>
      <c r="E101" s="833" t="s">
        <v>8040</v>
      </c>
      <c r="F101" s="833" t="s">
        <v>8068</v>
      </c>
      <c r="G101" s="833" t="s">
        <v>8069</v>
      </c>
      <c r="H101" s="850">
        <v>2.4000000000000004</v>
      </c>
      <c r="I101" s="850">
        <v>504.12</v>
      </c>
      <c r="J101" s="833">
        <v>12</v>
      </c>
      <c r="K101" s="833">
        <v>210.04999999999998</v>
      </c>
      <c r="L101" s="850">
        <v>0.2</v>
      </c>
      <c r="M101" s="850">
        <v>42.01</v>
      </c>
      <c r="N101" s="833">
        <v>1</v>
      </c>
      <c r="O101" s="833">
        <v>210.04999999999998</v>
      </c>
      <c r="P101" s="850"/>
      <c r="Q101" s="850"/>
      <c r="R101" s="838"/>
      <c r="S101" s="851"/>
    </row>
    <row r="102" spans="1:19" ht="14.45" customHeight="1" x14ac:dyDescent="0.2">
      <c r="A102" s="832" t="s">
        <v>8060</v>
      </c>
      <c r="B102" s="833" t="s">
        <v>8061</v>
      </c>
      <c r="C102" s="833" t="s">
        <v>628</v>
      </c>
      <c r="D102" s="833" t="s">
        <v>2240</v>
      </c>
      <c r="E102" s="833" t="s">
        <v>8031</v>
      </c>
      <c r="F102" s="833" t="s">
        <v>8075</v>
      </c>
      <c r="G102" s="833" t="s">
        <v>8076</v>
      </c>
      <c r="H102" s="850">
        <v>84</v>
      </c>
      <c r="I102" s="850">
        <v>17220</v>
      </c>
      <c r="J102" s="833">
        <v>5.9708737864077666</v>
      </c>
      <c r="K102" s="833">
        <v>205</v>
      </c>
      <c r="L102" s="850">
        <v>14</v>
      </c>
      <c r="M102" s="850">
        <v>2884</v>
      </c>
      <c r="N102" s="833">
        <v>1</v>
      </c>
      <c r="O102" s="833">
        <v>206</v>
      </c>
      <c r="P102" s="850">
        <v>19</v>
      </c>
      <c r="Q102" s="850">
        <v>3933</v>
      </c>
      <c r="R102" s="838">
        <v>1.3637309292649098</v>
      </c>
      <c r="S102" s="851">
        <v>207</v>
      </c>
    </row>
    <row r="103" spans="1:19" ht="14.45" customHeight="1" x14ac:dyDescent="0.2">
      <c r="A103" s="832" t="s">
        <v>8060</v>
      </c>
      <c r="B103" s="833" t="s">
        <v>8061</v>
      </c>
      <c r="C103" s="833" t="s">
        <v>628</v>
      </c>
      <c r="D103" s="833" t="s">
        <v>2240</v>
      </c>
      <c r="E103" s="833" t="s">
        <v>8031</v>
      </c>
      <c r="F103" s="833" t="s">
        <v>8081</v>
      </c>
      <c r="G103" s="833" t="s">
        <v>8082</v>
      </c>
      <c r="H103" s="850">
        <v>8</v>
      </c>
      <c r="I103" s="850">
        <v>664</v>
      </c>
      <c r="J103" s="833"/>
      <c r="K103" s="833">
        <v>83</v>
      </c>
      <c r="L103" s="850"/>
      <c r="M103" s="850"/>
      <c r="N103" s="833"/>
      <c r="O103" s="833"/>
      <c r="P103" s="850">
        <v>2</v>
      </c>
      <c r="Q103" s="850">
        <v>168</v>
      </c>
      <c r="R103" s="838"/>
      <c r="S103" s="851">
        <v>84</v>
      </c>
    </row>
    <row r="104" spans="1:19" ht="14.45" customHeight="1" x14ac:dyDescent="0.2">
      <c r="A104" s="832" t="s">
        <v>8060</v>
      </c>
      <c r="B104" s="833" t="s">
        <v>8061</v>
      </c>
      <c r="C104" s="833" t="s">
        <v>628</v>
      </c>
      <c r="D104" s="833" t="s">
        <v>2240</v>
      </c>
      <c r="E104" s="833" t="s">
        <v>8031</v>
      </c>
      <c r="F104" s="833" t="s">
        <v>8083</v>
      </c>
      <c r="G104" s="833" t="s">
        <v>8084</v>
      </c>
      <c r="H104" s="850">
        <v>94</v>
      </c>
      <c r="I104" s="850">
        <v>9964</v>
      </c>
      <c r="J104" s="833">
        <v>1.3823529411764706</v>
      </c>
      <c r="K104" s="833">
        <v>106</v>
      </c>
      <c r="L104" s="850">
        <v>68</v>
      </c>
      <c r="M104" s="850">
        <v>7208</v>
      </c>
      <c r="N104" s="833">
        <v>1</v>
      </c>
      <c r="O104" s="833">
        <v>106</v>
      </c>
      <c r="P104" s="850">
        <v>57</v>
      </c>
      <c r="Q104" s="850">
        <v>6099</v>
      </c>
      <c r="R104" s="838">
        <v>0.84614317425083241</v>
      </c>
      <c r="S104" s="851">
        <v>107</v>
      </c>
    </row>
    <row r="105" spans="1:19" ht="14.45" customHeight="1" x14ac:dyDescent="0.2">
      <c r="A105" s="832" t="s">
        <v>8060</v>
      </c>
      <c r="B105" s="833" t="s">
        <v>8061</v>
      </c>
      <c r="C105" s="833" t="s">
        <v>628</v>
      </c>
      <c r="D105" s="833" t="s">
        <v>2240</v>
      </c>
      <c r="E105" s="833" t="s">
        <v>8031</v>
      </c>
      <c r="F105" s="833" t="s">
        <v>8085</v>
      </c>
      <c r="G105" s="833" t="s">
        <v>8086</v>
      </c>
      <c r="H105" s="850">
        <v>101</v>
      </c>
      <c r="I105" s="850">
        <v>3737</v>
      </c>
      <c r="J105" s="833">
        <v>1.1477272727272727</v>
      </c>
      <c r="K105" s="833">
        <v>37</v>
      </c>
      <c r="L105" s="850">
        <v>88</v>
      </c>
      <c r="M105" s="850">
        <v>3256</v>
      </c>
      <c r="N105" s="833">
        <v>1</v>
      </c>
      <c r="O105" s="833">
        <v>37</v>
      </c>
      <c r="P105" s="850">
        <v>125</v>
      </c>
      <c r="Q105" s="850">
        <v>4750</v>
      </c>
      <c r="R105" s="838">
        <v>1.4588452088452089</v>
      </c>
      <c r="S105" s="851">
        <v>38</v>
      </c>
    </row>
    <row r="106" spans="1:19" ht="14.45" customHeight="1" x14ac:dyDescent="0.2">
      <c r="A106" s="832" t="s">
        <v>8060</v>
      </c>
      <c r="B106" s="833" t="s">
        <v>8061</v>
      </c>
      <c r="C106" s="833" t="s">
        <v>628</v>
      </c>
      <c r="D106" s="833" t="s">
        <v>2240</v>
      </c>
      <c r="E106" s="833" t="s">
        <v>8031</v>
      </c>
      <c r="F106" s="833" t="s">
        <v>8089</v>
      </c>
      <c r="G106" s="833" t="s">
        <v>8090</v>
      </c>
      <c r="H106" s="850"/>
      <c r="I106" s="850"/>
      <c r="J106" s="833"/>
      <c r="K106" s="833"/>
      <c r="L106" s="850">
        <v>3</v>
      </c>
      <c r="M106" s="850">
        <v>15</v>
      </c>
      <c r="N106" s="833">
        <v>1</v>
      </c>
      <c r="O106" s="833">
        <v>5</v>
      </c>
      <c r="P106" s="850">
        <v>3</v>
      </c>
      <c r="Q106" s="850">
        <v>15</v>
      </c>
      <c r="R106" s="838">
        <v>1</v>
      </c>
      <c r="S106" s="851">
        <v>5</v>
      </c>
    </row>
    <row r="107" spans="1:19" ht="14.45" customHeight="1" x14ac:dyDescent="0.2">
      <c r="A107" s="832" t="s">
        <v>8060</v>
      </c>
      <c r="B107" s="833" t="s">
        <v>8061</v>
      </c>
      <c r="C107" s="833" t="s">
        <v>628</v>
      </c>
      <c r="D107" s="833" t="s">
        <v>2240</v>
      </c>
      <c r="E107" s="833" t="s">
        <v>8031</v>
      </c>
      <c r="F107" s="833" t="s">
        <v>8091</v>
      </c>
      <c r="G107" s="833" t="s">
        <v>8092</v>
      </c>
      <c r="H107" s="850">
        <v>1</v>
      </c>
      <c r="I107" s="850">
        <v>207</v>
      </c>
      <c r="J107" s="833"/>
      <c r="K107" s="833">
        <v>207</v>
      </c>
      <c r="L107" s="850"/>
      <c r="M107" s="850"/>
      <c r="N107" s="833"/>
      <c r="O107" s="833"/>
      <c r="P107" s="850"/>
      <c r="Q107" s="850"/>
      <c r="R107" s="838"/>
      <c r="S107" s="851"/>
    </row>
    <row r="108" spans="1:19" ht="14.45" customHeight="1" x14ac:dyDescent="0.2">
      <c r="A108" s="832" t="s">
        <v>8060</v>
      </c>
      <c r="B108" s="833" t="s">
        <v>8061</v>
      </c>
      <c r="C108" s="833" t="s">
        <v>628</v>
      </c>
      <c r="D108" s="833" t="s">
        <v>2240</v>
      </c>
      <c r="E108" s="833" t="s">
        <v>8031</v>
      </c>
      <c r="F108" s="833" t="s">
        <v>8097</v>
      </c>
      <c r="G108" s="833" t="s">
        <v>8098</v>
      </c>
      <c r="H108" s="850"/>
      <c r="I108" s="850"/>
      <c r="J108" s="833"/>
      <c r="K108" s="833"/>
      <c r="L108" s="850"/>
      <c r="M108" s="850"/>
      <c r="N108" s="833"/>
      <c r="O108" s="833"/>
      <c r="P108" s="850">
        <v>1</v>
      </c>
      <c r="Q108" s="850">
        <v>91</v>
      </c>
      <c r="R108" s="838"/>
      <c r="S108" s="851">
        <v>91</v>
      </c>
    </row>
    <row r="109" spans="1:19" ht="14.45" customHeight="1" x14ac:dyDescent="0.2">
      <c r="A109" s="832" t="s">
        <v>8060</v>
      </c>
      <c r="B109" s="833" t="s">
        <v>8061</v>
      </c>
      <c r="C109" s="833" t="s">
        <v>628</v>
      </c>
      <c r="D109" s="833" t="s">
        <v>2240</v>
      </c>
      <c r="E109" s="833" t="s">
        <v>8031</v>
      </c>
      <c r="F109" s="833" t="s">
        <v>8034</v>
      </c>
      <c r="G109" s="833" t="s">
        <v>8035</v>
      </c>
      <c r="H109" s="850">
        <v>705</v>
      </c>
      <c r="I109" s="850">
        <v>176955</v>
      </c>
      <c r="J109" s="833">
        <v>0.93877323656735423</v>
      </c>
      <c r="K109" s="833">
        <v>251</v>
      </c>
      <c r="L109" s="850">
        <v>748</v>
      </c>
      <c r="M109" s="850">
        <v>188496</v>
      </c>
      <c r="N109" s="833">
        <v>1</v>
      </c>
      <c r="O109" s="833">
        <v>252</v>
      </c>
      <c r="P109" s="850">
        <v>780</v>
      </c>
      <c r="Q109" s="850">
        <v>198120</v>
      </c>
      <c r="R109" s="838">
        <v>1.0510567863509039</v>
      </c>
      <c r="S109" s="851">
        <v>254</v>
      </c>
    </row>
    <row r="110" spans="1:19" ht="14.45" customHeight="1" x14ac:dyDescent="0.2">
      <c r="A110" s="832" t="s">
        <v>8060</v>
      </c>
      <c r="B110" s="833" t="s">
        <v>8061</v>
      </c>
      <c r="C110" s="833" t="s">
        <v>628</v>
      </c>
      <c r="D110" s="833" t="s">
        <v>2240</v>
      </c>
      <c r="E110" s="833" t="s">
        <v>8031</v>
      </c>
      <c r="F110" s="833" t="s">
        <v>8101</v>
      </c>
      <c r="G110" s="833" t="s">
        <v>8102</v>
      </c>
      <c r="H110" s="850">
        <v>587</v>
      </c>
      <c r="I110" s="850">
        <v>73962</v>
      </c>
      <c r="J110" s="833">
        <v>1.5051282051282051</v>
      </c>
      <c r="K110" s="833">
        <v>126</v>
      </c>
      <c r="L110" s="850">
        <v>388</v>
      </c>
      <c r="M110" s="850">
        <v>49140</v>
      </c>
      <c r="N110" s="833">
        <v>1</v>
      </c>
      <c r="O110" s="833">
        <v>126.64948453608247</v>
      </c>
      <c r="P110" s="850">
        <v>322</v>
      </c>
      <c r="Q110" s="850">
        <v>40572</v>
      </c>
      <c r="R110" s="838">
        <v>0.82564102564102559</v>
      </c>
      <c r="S110" s="851">
        <v>126</v>
      </c>
    </row>
    <row r="111" spans="1:19" ht="14.45" customHeight="1" x14ac:dyDescent="0.2">
      <c r="A111" s="832" t="s">
        <v>8060</v>
      </c>
      <c r="B111" s="833" t="s">
        <v>8061</v>
      </c>
      <c r="C111" s="833" t="s">
        <v>628</v>
      </c>
      <c r="D111" s="833" t="s">
        <v>2240</v>
      </c>
      <c r="E111" s="833" t="s">
        <v>8031</v>
      </c>
      <c r="F111" s="833" t="s">
        <v>8036</v>
      </c>
      <c r="G111" s="833" t="s">
        <v>8037</v>
      </c>
      <c r="H111" s="850">
        <v>299</v>
      </c>
      <c r="I111" s="850">
        <v>48737</v>
      </c>
      <c r="J111" s="833">
        <v>1.2280034267284821</v>
      </c>
      <c r="K111" s="833">
        <v>163</v>
      </c>
      <c r="L111" s="850">
        <v>242</v>
      </c>
      <c r="M111" s="850">
        <v>39688</v>
      </c>
      <c r="N111" s="833">
        <v>1</v>
      </c>
      <c r="O111" s="833">
        <v>164</v>
      </c>
      <c r="P111" s="850">
        <v>242</v>
      </c>
      <c r="Q111" s="850">
        <v>39930</v>
      </c>
      <c r="R111" s="838">
        <v>1.0060975609756098</v>
      </c>
      <c r="S111" s="851">
        <v>165</v>
      </c>
    </row>
    <row r="112" spans="1:19" ht="14.45" customHeight="1" x14ac:dyDescent="0.2">
      <c r="A112" s="832" t="s">
        <v>8060</v>
      </c>
      <c r="B112" s="833" t="s">
        <v>8061</v>
      </c>
      <c r="C112" s="833" t="s">
        <v>628</v>
      </c>
      <c r="D112" s="833" t="s">
        <v>2240</v>
      </c>
      <c r="E112" s="833" t="s">
        <v>8031</v>
      </c>
      <c r="F112" s="833" t="s">
        <v>8111</v>
      </c>
      <c r="G112" s="833" t="s">
        <v>8112</v>
      </c>
      <c r="H112" s="850">
        <v>1208</v>
      </c>
      <c r="I112" s="850">
        <v>40266.640000000007</v>
      </c>
      <c r="J112" s="833">
        <v>1.3557791245791249</v>
      </c>
      <c r="K112" s="833">
        <v>33.333311258278151</v>
      </c>
      <c r="L112" s="850">
        <v>891</v>
      </c>
      <c r="M112" s="850">
        <v>29700</v>
      </c>
      <c r="N112" s="833">
        <v>1</v>
      </c>
      <c r="O112" s="833">
        <v>33.333333333333336</v>
      </c>
      <c r="P112" s="850">
        <v>1095</v>
      </c>
      <c r="Q112" s="850">
        <v>36500</v>
      </c>
      <c r="R112" s="838">
        <v>1.228956228956229</v>
      </c>
      <c r="S112" s="851">
        <v>33.333333333333336</v>
      </c>
    </row>
    <row r="113" spans="1:19" ht="14.45" customHeight="1" x14ac:dyDescent="0.2">
      <c r="A113" s="832" t="s">
        <v>8060</v>
      </c>
      <c r="B113" s="833" t="s">
        <v>8061</v>
      </c>
      <c r="C113" s="833" t="s">
        <v>628</v>
      </c>
      <c r="D113" s="833" t="s">
        <v>2240</v>
      </c>
      <c r="E113" s="833" t="s">
        <v>8031</v>
      </c>
      <c r="F113" s="833" t="s">
        <v>8115</v>
      </c>
      <c r="G113" s="833" t="s">
        <v>8116</v>
      </c>
      <c r="H113" s="850">
        <v>3</v>
      </c>
      <c r="I113" s="850">
        <v>111</v>
      </c>
      <c r="J113" s="833">
        <v>3</v>
      </c>
      <c r="K113" s="833">
        <v>37</v>
      </c>
      <c r="L113" s="850">
        <v>1</v>
      </c>
      <c r="M113" s="850">
        <v>37</v>
      </c>
      <c r="N113" s="833">
        <v>1</v>
      </c>
      <c r="O113" s="833">
        <v>37</v>
      </c>
      <c r="P113" s="850">
        <v>4</v>
      </c>
      <c r="Q113" s="850">
        <v>152</v>
      </c>
      <c r="R113" s="838">
        <v>4.1081081081081079</v>
      </c>
      <c r="S113" s="851">
        <v>38</v>
      </c>
    </row>
    <row r="114" spans="1:19" ht="14.45" customHeight="1" x14ac:dyDescent="0.2">
      <c r="A114" s="832" t="s">
        <v>8060</v>
      </c>
      <c r="B114" s="833" t="s">
        <v>8061</v>
      </c>
      <c r="C114" s="833" t="s">
        <v>628</v>
      </c>
      <c r="D114" s="833" t="s">
        <v>2240</v>
      </c>
      <c r="E114" s="833" t="s">
        <v>8031</v>
      </c>
      <c r="F114" s="833" t="s">
        <v>8038</v>
      </c>
      <c r="G114" s="833" t="s">
        <v>8039</v>
      </c>
      <c r="H114" s="850">
        <v>323</v>
      </c>
      <c r="I114" s="850">
        <v>27778</v>
      </c>
      <c r="J114" s="833">
        <v>1.2971887550200802</v>
      </c>
      <c r="K114" s="833">
        <v>86</v>
      </c>
      <c r="L114" s="850">
        <v>249</v>
      </c>
      <c r="M114" s="850">
        <v>21414</v>
      </c>
      <c r="N114" s="833">
        <v>1</v>
      </c>
      <c r="O114" s="833">
        <v>86</v>
      </c>
      <c r="P114" s="850">
        <v>228</v>
      </c>
      <c r="Q114" s="850">
        <v>19836</v>
      </c>
      <c r="R114" s="838">
        <v>0.92630989072569347</v>
      </c>
      <c r="S114" s="851">
        <v>87</v>
      </c>
    </row>
    <row r="115" spans="1:19" ht="14.45" customHeight="1" x14ac:dyDescent="0.2">
      <c r="A115" s="832" t="s">
        <v>8060</v>
      </c>
      <c r="B115" s="833" t="s">
        <v>8061</v>
      </c>
      <c r="C115" s="833" t="s">
        <v>628</v>
      </c>
      <c r="D115" s="833" t="s">
        <v>2240</v>
      </c>
      <c r="E115" s="833" t="s">
        <v>8031</v>
      </c>
      <c r="F115" s="833" t="s">
        <v>8117</v>
      </c>
      <c r="G115" s="833" t="s">
        <v>8118</v>
      </c>
      <c r="H115" s="850">
        <v>1</v>
      </c>
      <c r="I115" s="850">
        <v>154</v>
      </c>
      <c r="J115" s="833"/>
      <c r="K115" s="833">
        <v>154</v>
      </c>
      <c r="L115" s="850"/>
      <c r="M115" s="850"/>
      <c r="N115" s="833"/>
      <c r="O115" s="833"/>
      <c r="P115" s="850"/>
      <c r="Q115" s="850"/>
      <c r="R115" s="838"/>
      <c r="S115" s="851"/>
    </row>
    <row r="116" spans="1:19" ht="14.45" customHeight="1" x14ac:dyDescent="0.2">
      <c r="A116" s="832" t="s">
        <v>8060</v>
      </c>
      <c r="B116" s="833" t="s">
        <v>8061</v>
      </c>
      <c r="C116" s="833" t="s">
        <v>628</v>
      </c>
      <c r="D116" s="833" t="s">
        <v>2240</v>
      </c>
      <c r="E116" s="833" t="s">
        <v>8031</v>
      </c>
      <c r="F116" s="833" t="s">
        <v>8050</v>
      </c>
      <c r="G116" s="833" t="s">
        <v>8051</v>
      </c>
      <c r="H116" s="850">
        <v>1</v>
      </c>
      <c r="I116" s="850">
        <v>162</v>
      </c>
      <c r="J116" s="833">
        <v>0.51265822784810122</v>
      </c>
      <c r="K116" s="833">
        <v>162</v>
      </c>
      <c r="L116" s="850">
        <v>2</v>
      </c>
      <c r="M116" s="850">
        <v>316</v>
      </c>
      <c r="N116" s="833">
        <v>1</v>
      </c>
      <c r="O116" s="833">
        <v>158</v>
      </c>
      <c r="P116" s="850">
        <v>1</v>
      </c>
      <c r="Q116" s="850">
        <v>158</v>
      </c>
      <c r="R116" s="838">
        <v>0.5</v>
      </c>
      <c r="S116" s="851">
        <v>158</v>
      </c>
    </row>
    <row r="117" spans="1:19" ht="14.45" customHeight="1" x14ac:dyDescent="0.2">
      <c r="A117" s="832" t="s">
        <v>8060</v>
      </c>
      <c r="B117" s="833" t="s">
        <v>8061</v>
      </c>
      <c r="C117" s="833" t="s">
        <v>628</v>
      </c>
      <c r="D117" s="833" t="s">
        <v>2240</v>
      </c>
      <c r="E117" s="833" t="s">
        <v>8031</v>
      </c>
      <c r="F117" s="833" t="s">
        <v>8133</v>
      </c>
      <c r="G117" s="833" t="s">
        <v>8134</v>
      </c>
      <c r="H117" s="850"/>
      <c r="I117" s="850"/>
      <c r="J117" s="833"/>
      <c r="K117" s="833"/>
      <c r="L117" s="850">
        <v>2</v>
      </c>
      <c r="M117" s="850">
        <v>748</v>
      </c>
      <c r="N117" s="833">
        <v>1</v>
      </c>
      <c r="O117" s="833">
        <v>374</v>
      </c>
      <c r="P117" s="850"/>
      <c r="Q117" s="850"/>
      <c r="R117" s="838"/>
      <c r="S117" s="851"/>
    </row>
    <row r="118" spans="1:19" ht="14.45" customHeight="1" x14ac:dyDescent="0.2">
      <c r="A118" s="832" t="s">
        <v>8060</v>
      </c>
      <c r="B118" s="833" t="s">
        <v>8061</v>
      </c>
      <c r="C118" s="833" t="s">
        <v>628</v>
      </c>
      <c r="D118" s="833" t="s">
        <v>2240</v>
      </c>
      <c r="E118" s="833" t="s">
        <v>8031</v>
      </c>
      <c r="F118" s="833" t="s">
        <v>8135</v>
      </c>
      <c r="G118" s="833" t="s">
        <v>8136</v>
      </c>
      <c r="H118" s="850">
        <v>1</v>
      </c>
      <c r="I118" s="850">
        <v>59</v>
      </c>
      <c r="J118" s="833"/>
      <c r="K118" s="833">
        <v>59</v>
      </c>
      <c r="L118" s="850"/>
      <c r="M118" s="850"/>
      <c r="N118" s="833"/>
      <c r="O118" s="833"/>
      <c r="P118" s="850"/>
      <c r="Q118" s="850"/>
      <c r="R118" s="838"/>
      <c r="S118" s="851"/>
    </row>
    <row r="119" spans="1:19" ht="14.45" customHeight="1" x14ac:dyDescent="0.2">
      <c r="A119" s="832" t="s">
        <v>8060</v>
      </c>
      <c r="B119" s="833" t="s">
        <v>8061</v>
      </c>
      <c r="C119" s="833" t="s">
        <v>628</v>
      </c>
      <c r="D119" s="833" t="s">
        <v>2240</v>
      </c>
      <c r="E119" s="833" t="s">
        <v>8031</v>
      </c>
      <c r="F119" s="833" t="s">
        <v>8143</v>
      </c>
      <c r="G119" s="833" t="s">
        <v>8144</v>
      </c>
      <c r="H119" s="850"/>
      <c r="I119" s="850"/>
      <c r="J119" s="833"/>
      <c r="K119" s="833"/>
      <c r="L119" s="850"/>
      <c r="M119" s="850"/>
      <c r="N119" s="833"/>
      <c r="O119" s="833"/>
      <c r="P119" s="850">
        <v>1</v>
      </c>
      <c r="Q119" s="850">
        <v>125</v>
      </c>
      <c r="R119" s="838"/>
      <c r="S119" s="851">
        <v>125</v>
      </c>
    </row>
    <row r="120" spans="1:19" ht="14.45" customHeight="1" x14ac:dyDescent="0.2">
      <c r="A120" s="832" t="s">
        <v>8060</v>
      </c>
      <c r="B120" s="833" t="s">
        <v>8061</v>
      </c>
      <c r="C120" s="833" t="s">
        <v>628</v>
      </c>
      <c r="D120" s="833" t="s">
        <v>2240</v>
      </c>
      <c r="E120" s="833" t="s">
        <v>8031</v>
      </c>
      <c r="F120" s="833" t="s">
        <v>8145</v>
      </c>
      <c r="G120" s="833" t="s">
        <v>8146</v>
      </c>
      <c r="H120" s="850"/>
      <c r="I120" s="850"/>
      <c r="J120" s="833"/>
      <c r="K120" s="833"/>
      <c r="L120" s="850">
        <v>1</v>
      </c>
      <c r="M120" s="850">
        <v>59</v>
      </c>
      <c r="N120" s="833">
        <v>1</v>
      </c>
      <c r="O120" s="833">
        <v>59</v>
      </c>
      <c r="P120" s="850">
        <v>2</v>
      </c>
      <c r="Q120" s="850">
        <v>122</v>
      </c>
      <c r="R120" s="838">
        <v>2.0677966101694913</v>
      </c>
      <c r="S120" s="851">
        <v>61</v>
      </c>
    </row>
    <row r="121" spans="1:19" ht="14.45" customHeight="1" x14ac:dyDescent="0.2">
      <c r="A121" s="832" t="s">
        <v>8060</v>
      </c>
      <c r="B121" s="833" t="s">
        <v>8061</v>
      </c>
      <c r="C121" s="833" t="s">
        <v>628</v>
      </c>
      <c r="D121" s="833" t="s">
        <v>2240</v>
      </c>
      <c r="E121" s="833" t="s">
        <v>8031</v>
      </c>
      <c r="F121" s="833" t="s">
        <v>8153</v>
      </c>
      <c r="G121" s="833" t="s">
        <v>8154</v>
      </c>
      <c r="H121" s="850"/>
      <c r="I121" s="850"/>
      <c r="J121" s="833"/>
      <c r="K121" s="833"/>
      <c r="L121" s="850">
        <v>1</v>
      </c>
      <c r="M121" s="850">
        <v>1310</v>
      </c>
      <c r="N121" s="833">
        <v>1</v>
      </c>
      <c r="O121" s="833">
        <v>1310</v>
      </c>
      <c r="P121" s="850"/>
      <c r="Q121" s="850"/>
      <c r="R121" s="838"/>
      <c r="S121" s="851"/>
    </row>
    <row r="122" spans="1:19" ht="14.45" customHeight="1" x14ac:dyDescent="0.2">
      <c r="A122" s="832" t="s">
        <v>8060</v>
      </c>
      <c r="B122" s="833" t="s">
        <v>8061</v>
      </c>
      <c r="C122" s="833" t="s">
        <v>628</v>
      </c>
      <c r="D122" s="833" t="s">
        <v>2240</v>
      </c>
      <c r="E122" s="833" t="s">
        <v>8031</v>
      </c>
      <c r="F122" s="833" t="s">
        <v>8155</v>
      </c>
      <c r="G122" s="833" t="s">
        <v>8156</v>
      </c>
      <c r="H122" s="850">
        <v>1</v>
      </c>
      <c r="I122" s="850">
        <v>319</v>
      </c>
      <c r="J122" s="833"/>
      <c r="K122" s="833">
        <v>319</v>
      </c>
      <c r="L122" s="850"/>
      <c r="M122" s="850"/>
      <c r="N122" s="833"/>
      <c r="O122" s="833"/>
      <c r="P122" s="850"/>
      <c r="Q122" s="850"/>
      <c r="R122" s="838"/>
      <c r="S122" s="851"/>
    </row>
    <row r="123" spans="1:19" ht="14.45" customHeight="1" x14ac:dyDescent="0.2">
      <c r="A123" s="832" t="s">
        <v>8060</v>
      </c>
      <c r="B123" s="833" t="s">
        <v>8061</v>
      </c>
      <c r="C123" s="833" t="s">
        <v>628</v>
      </c>
      <c r="D123" s="833" t="s">
        <v>2240</v>
      </c>
      <c r="E123" s="833" t="s">
        <v>8031</v>
      </c>
      <c r="F123" s="833" t="s">
        <v>8165</v>
      </c>
      <c r="G123" s="833" t="s">
        <v>8166</v>
      </c>
      <c r="H123" s="850">
        <v>32</v>
      </c>
      <c r="I123" s="850">
        <v>2752</v>
      </c>
      <c r="J123" s="833">
        <v>1.6648517846339987</v>
      </c>
      <c r="K123" s="833">
        <v>86</v>
      </c>
      <c r="L123" s="850">
        <v>19</v>
      </c>
      <c r="M123" s="850">
        <v>1653</v>
      </c>
      <c r="N123" s="833">
        <v>1</v>
      </c>
      <c r="O123" s="833">
        <v>87</v>
      </c>
      <c r="P123" s="850">
        <v>12</v>
      </c>
      <c r="Q123" s="850">
        <v>1044</v>
      </c>
      <c r="R123" s="838">
        <v>0.63157894736842102</v>
      </c>
      <c r="S123" s="851">
        <v>87</v>
      </c>
    </row>
    <row r="124" spans="1:19" ht="14.45" customHeight="1" x14ac:dyDescent="0.2">
      <c r="A124" s="832" t="s">
        <v>8060</v>
      </c>
      <c r="B124" s="833" t="s">
        <v>8061</v>
      </c>
      <c r="C124" s="833" t="s">
        <v>628</v>
      </c>
      <c r="D124" s="833" t="s">
        <v>2241</v>
      </c>
      <c r="E124" s="833" t="s">
        <v>8040</v>
      </c>
      <c r="F124" s="833" t="s">
        <v>8041</v>
      </c>
      <c r="G124" s="833" t="s">
        <v>8042</v>
      </c>
      <c r="H124" s="850">
        <v>1.5999999999999999</v>
      </c>
      <c r="I124" s="850">
        <v>204.97000000000003</v>
      </c>
      <c r="J124" s="833">
        <v>2.2653625110521669</v>
      </c>
      <c r="K124" s="833">
        <v>128.10625000000002</v>
      </c>
      <c r="L124" s="850">
        <v>1.3</v>
      </c>
      <c r="M124" s="850">
        <v>90.47999999999999</v>
      </c>
      <c r="N124" s="833">
        <v>1</v>
      </c>
      <c r="O124" s="833">
        <v>69.599999999999994</v>
      </c>
      <c r="P124" s="850">
        <v>0.15000000000000002</v>
      </c>
      <c r="Q124" s="850">
        <v>10.44</v>
      </c>
      <c r="R124" s="838">
        <v>0.11538461538461539</v>
      </c>
      <c r="S124" s="851">
        <v>69.59999999999998</v>
      </c>
    </row>
    <row r="125" spans="1:19" ht="14.45" customHeight="1" x14ac:dyDescent="0.2">
      <c r="A125" s="832" t="s">
        <v>8060</v>
      </c>
      <c r="B125" s="833" t="s">
        <v>8061</v>
      </c>
      <c r="C125" s="833" t="s">
        <v>628</v>
      </c>
      <c r="D125" s="833" t="s">
        <v>2241</v>
      </c>
      <c r="E125" s="833" t="s">
        <v>8040</v>
      </c>
      <c r="F125" s="833" t="s">
        <v>8067</v>
      </c>
      <c r="G125" s="833" t="s">
        <v>704</v>
      </c>
      <c r="H125" s="850">
        <v>17</v>
      </c>
      <c r="I125" s="850">
        <v>285.60000000000002</v>
      </c>
      <c r="J125" s="833">
        <v>0.73913043478260876</v>
      </c>
      <c r="K125" s="833">
        <v>16.8</v>
      </c>
      <c r="L125" s="850">
        <v>23</v>
      </c>
      <c r="M125" s="850">
        <v>386.4</v>
      </c>
      <c r="N125" s="833">
        <v>1</v>
      </c>
      <c r="O125" s="833">
        <v>16.8</v>
      </c>
      <c r="P125" s="850">
        <v>16</v>
      </c>
      <c r="Q125" s="850">
        <v>268.8</v>
      </c>
      <c r="R125" s="838">
        <v>0.69565217391304357</v>
      </c>
      <c r="S125" s="851">
        <v>16.8</v>
      </c>
    </row>
    <row r="126" spans="1:19" ht="14.45" customHeight="1" x14ac:dyDescent="0.2">
      <c r="A126" s="832" t="s">
        <v>8060</v>
      </c>
      <c r="B126" s="833" t="s">
        <v>8061</v>
      </c>
      <c r="C126" s="833" t="s">
        <v>628</v>
      </c>
      <c r="D126" s="833" t="s">
        <v>2241</v>
      </c>
      <c r="E126" s="833" t="s">
        <v>8040</v>
      </c>
      <c r="F126" s="833" t="s">
        <v>8068</v>
      </c>
      <c r="G126" s="833"/>
      <c r="H126" s="850">
        <v>0.8</v>
      </c>
      <c r="I126" s="850">
        <v>168.04</v>
      </c>
      <c r="J126" s="833"/>
      <c r="K126" s="833">
        <v>210.04999999999998</v>
      </c>
      <c r="L126" s="850"/>
      <c r="M126" s="850"/>
      <c r="N126" s="833"/>
      <c r="O126" s="833"/>
      <c r="P126" s="850"/>
      <c r="Q126" s="850"/>
      <c r="R126" s="838"/>
      <c r="S126" s="851"/>
    </row>
    <row r="127" spans="1:19" ht="14.45" customHeight="1" x14ac:dyDescent="0.2">
      <c r="A127" s="832" t="s">
        <v>8060</v>
      </c>
      <c r="B127" s="833" t="s">
        <v>8061</v>
      </c>
      <c r="C127" s="833" t="s">
        <v>628</v>
      </c>
      <c r="D127" s="833" t="s">
        <v>2241</v>
      </c>
      <c r="E127" s="833" t="s">
        <v>8040</v>
      </c>
      <c r="F127" s="833" t="s">
        <v>8068</v>
      </c>
      <c r="G127" s="833" t="s">
        <v>8069</v>
      </c>
      <c r="H127" s="850">
        <v>2.2000000000000002</v>
      </c>
      <c r="I127" s="850">
        <v>462.11</v>
      </c>
      <c r="J127" s="833">
        <v>3.666666666666667</v>
      </c>
      <c r="K127" s="833">
        <v>210.04999999999998</v>
      </c>
      <c r="L127" s="850">
        <v>0.60000000000000009</v>
      </c>
      <c r="M127" s="850">
        <v>126.03</v>
      </c>
      <c r="N127" s="833">
        <v>1</v>
      </c>
      <c r="O127" s="833">
        <v>210.04999999999998</v>
      </c>
      <c r="P127" s="850"/>
      <c r="Q127" s="850"/>
      <c r="R127" s="838"/>
      <c r="S127" s="851"/>
    </row>
    <row r="128" spans="1:19" ht="14.45" customHeight="1" x14ac:dyDescent="0.2">
      <c r="A128" s="832" t="s">
        <v>8060</v>
      </c>
      <c r="B128" s="833" t="s">
        <v>8061</v>
      </c>
      <c r="C128" s="833" t="s">
        <v>628</v>
      </c>
      <c r="D128" s="833" t="s">
        <v>2241</v>
      </c>
      <c r="E128" s="833" t="s">
        <v>8031</v>
      </c>
      <c r="F128" s="833" t="s">
        <v>8085</v>
      </c>
      <c r="G128" s="833" t="s">
        <v>8086</v>
      </c>
      <c r="H128" s="850">
        <v>10</v>
      </c>
      <c r="I128" s="850">
        <v>370</v>
      </c>
      <c r="J128" s="833">
        <v>0.47619047619047616</v>
      </c>
      <c r="K128" s="833">
        <v>37</v>
      </c>
      <c r="L128" s="850">
        <v>21</v>
      </c>
      <c r="M128" s="850">
        <v>777</v>
      </c>
      <c r="N128" s="833">
        <v>1</v>
      </c>
      <c r="O128" s="833">
        <v>37</v>
      </c>
      <c r="P128" s="850">
        <v>7</v>
      </c>
      <c r="Q128" s="850">
        <v>266</v>
      </c>
      <c r="R128" s="838">
        <v>0.34234234234234234</v>
      </c>
      <c r="S128" s="851">
        <v>38</v>
      </c>
    </row>
    <row r="129" spans="1:19" ht="14.45" customHeight="1" x14ac:dyDescent="0.2">
      <c r="A129" s="832" t="s">
        <v>8060</v>
      </c>
      <c r="B129" s="833" t="s">
        <v>8061</v>
      </c>
      <c r="C129" s="833" t="s">
        <v>628</v>
      </c>
      <c r="D129" s="833" t="s">
        <v>2241</v>
      </c>
      <c r="E129" s="833" t="s">
        <v>8031</v>
      </c>
      <c r="F129" s="833" t="s">
        <v>8034</v>
      </c>
      <c r="G129" s="833" t="s">
        <v>8035</v>
      </c>
      <c r="H129" s="850">
        <v>86</v>
      </c>
      <c r="I129" s="850">
        <v>21586</v>
      </c>
      <c r="J129" s="833">
        <v>1.1124510410224695</v>
      </c>
      <c r="K129" s="833">
        <v>251</v>
      </c>
      <c r="L129" s="850">
        <v>77</v>
      </c>
      <c r="M129" s="850">
        <v>19404</v>
      </c>
      <c r="N129" s="833">
        <v>1</v>
      </c>
      <c r="O129" s="833">
        <v>252</v>
      </c>
      <c r="P129" s="850">
        <v>74</v>
      </c>
      <c r="Q129" s="850">
        <v>18796</v>
      </c>
      <c r="R129" s="838">
        <v>0.9686662543805401</v>
      </c>
      <c r="S129" s="851">
        <v>254</v>
      </c>
    </row>
    <row r="130" spans="1:19" ht="14.45" customHeight="1" x14ac:dyDescent="0.2">
      <c r="A130" s="832" t="s">
        <v>8060</v>
      </c>
      <c r="B130" s="833" t="s">
        <v>8061</v>
      </c>
      <c r="C130" s="833" t="s">
        <v>628</v>
      </c>
      <c r="D130" s="833" t="s">
        <v>2241</v>
      </c>
      <c r="E130" s="833" t="s">
        <v>8031</v>
      </c>
      <c r="F130" s="833" t="s">
        <v>8101</v>
      </c>
      <c r="G130" s="833" t="s">
        <v>8102</v>
      </c>
      <c r="H130" s="850">
        <v>20</v>
      </c>
      <c r="I130" s="850">
        <v>2520</v>
      </c>
      <c r="J130" s="833">
        <v>1.045643153526971</v>
      </c>
      <c r="K130" s="833">
        <v>126</v>
      </c>
      <c r="L130" s="850">
        <v>19</v>
      </c>
      <c r="M130" s="850">
        <v>2410</v>
      </c>
      <c r="N130" s="833">
        <v>1</v>
      </c>
      <c r="O130" s="833">
        <v>126.84210526315789</v>
      </c>
      <c r="P130" s="850">
        <v>9</v>
      </c>
      <c r="Q130" s="850">
        <v>1134</v>
      </c>
      <c r="R130" s="838">
        <v>0.47053941908713692</v>
      </c>
      <c r="S130" s="851">
        <v>126</v>
      </c>
    </row>
    <row r="131" spans="1:19" ht="14.45" customHeight="1" x14ac:dyDescent="0.2">
      <c r="A131" s="832" t="s">
        <v>8060</v>
      </c>
      <c r="B131" s="833" t="s">
        <v>8061</v>
      </c>
      <c r="C131" s="833" t="s">
        <v>628</v>
      </c>
      <c r="D131" s="833" t="s">
        <v>2241</v>
      </c>
      <c r="E131" s="833" t="s">
        <v>8031</v>
      </c>
      <c r="F131" s="833" t="s">
        <v>8036</v>
      </c>
      <c r="G131" s="833" t="s">
        <v>8037</v>
      </c>
      <c r="H131" s="850">
        <v>37</v>
      </c>
      <c r="I131" s="850">
        <v>6031</v>
      </c>
      <c r="J131" s="833">
        <v>1.3133710801393728</v>
      </c>
      <c r="K131" s="833">
        <v>163</v>
      </c>
      <c r="L131" s="850">
        <v>28</v>
      </c>
      <c r="M131" s="850">
        <v>4592</v>
      </c>
      <c r="N131" s="833">
        <v>1</v>
      </c>
      <c r="O131" s="833">
        <v>164</v>
      </c>
      <c r="P131" s="850">
        <v>25</v>
      </c>
      <c r="Q131" s="850">
        <v>4125</v>
      </c>
      <c r="R131" s="838">
        <v>0.89830139372822304</v>
      </c>
      <c r="S131" s="851">
        <v>165</v>
      </c>
    </row>
    <row r="132" spans="1:19" ht="14.45" customHeight="1" x14ac:dyDescent="0.2">
      <c r="A132" s="832" t="s">
        <v>8060</v>
      </c>
      <c r="B132" s="833" t="s">
        <v>8061</v>
      </c>
      <c r="C132" s="833" t="s">
        <v>628</v>
      </c>
      <c r="D132" s="833" t="s">
        <v>2241</v>
      </c>
      <c r="E132" s="833" t="s">
        <v>8031</v>
      </c>
      <c r="F132" s="833" t="s">
        <v>8111</v>
      </c>
      <c r="G132" s="833" t="s">
        <v>8112</v>
      </c>
      <c r="H132" s="850">
        <v>99</v>
      </c>
      <c r="I132" s="850">
        <v>3300</v>
      </c>
      <c r="J132" s="833">
        <v>1.2374938125309372</v>
      </c>
      <c r="K132" s="833">
        <v>33.333333333333336</v>
      </c>
      <c r="L132" s="850">
        <v>80</v>
      </c>
      <c r="M132" s="850">
        <v>2666.6800000000003</v>
      </c>
      <c r="N132" s="833">
        <v>1</v>
      </c>
      <c r="O132" s="833">
        <v>33.333500000000001</v>
      </c>
      <c r="P132" s="850">
        <v>82</v>
      </c>
      <c r="Q132" s="850">
        <v>2733.3399999999997</v>
      </c>
      <c r="R132" s="838">
        <v>1.0249973750131247</v>
      </c>
      <c r="S132" s="851">
        <v>33.333414634146337</v>
      </c>
    </row>
    <row r="133" spans="1:19" ht="14.45" customHeight="1" x14ac:dyDescent="0.2">
      <c r="A133" s="832" t="s">
        <v>8060</v>
      </c>
      <c r="B133" s="833" t="s">
        <v>8061</v>
      </c>
      <c r="C133" s="833" t="s">
        <v>628</v>
      </c>
      <c r="D133" s="833" t="s">
        <v>2241</v>
      </c>
      <c r="E133" s="833" t="s">
        <v>8031</v>
      </c>
      <c r="F133" s="833" t="s">
        <v>8038</v>
      </c>
      <c r="G133" s="833" t="s">
        <v>8039</v>
      </c>
      <c r="H133" s="850">
        <v>36</v>
      </c>
      <c r="I133" s="850">
        <v>3096</v>
      </c>
      <c r="J133" s="833">
        <v>1.1612903225806452</v>
      </c>
      <c r="K133" s="833">
        <v>86</v>
      </c>
      <c r="L133" s="850">
        <v>31</v>
      </c>
      <c r="M133" s="850">
        <v>2666</v>
      </c>
      <c r="N133" s="833">
        <v>1</v>
      </c>
      <c r="O133" s="833">
        <v>86</v>
      </c>
      <c r="P133" s="850">
        <v>29</v>
      </c>
      <c r="Q133" s="850">
        <v>2523</v>
      </c>
      <c r="R133" s="838">
        <v>0.94636159039759937</v>
      </c>
      <c r="S133" s="851">
        <v>87</v>
      </c>
    </row>
    <row r="134" spans="1:19" ht="14.45" customHeight="1" x14ac:dyDescent="0.2">
      <c r="A134" s="832" t="s">
        <v>8060</v>
      </c>
      <c r="B134" s="833" t="s">
        <v>8061</v>
      </c>
      <c r="C134" s="833" t="s">
        <v>628</v>
      </c>
      <c r="D134" s="833" t="s">
        <v>2241</v>
      </c>
      <c r="E134" s="833" t="s">
        <v>8031</v>
      </c>
      <c r="F134" s="833" t="s">
        <v>8165</v>
      </c>
      <c r="G134" s="833" t="s">
        <v>8166</v>
      </c>
      <c r="H134" s="850"/>
      <c r="I134" s="850"/>
      <c r="J134" s="833"/>
      <c r="K134" s="833"/>
      <c r="L134" s="850">
        <v>3</v>
      </c>
      <c r="M134" s="850">
        <v>261</v>
      </c>
      <c r="N134" s="833">
        <v>1</v>
      </c>
      <c r="O134" s="833">
        <v>87</v>
      </c>
      <c r="P134" s="850">
        <v>3</v>
      </c>
      <c r="Q134" s="850">
        <v>261</v>
      </c>
      <c r="R134" s="838">
        <v>1</v>
      </c>
      <c r="S134" s="851">
        <v>87</v>
      </c>
    </row>
    <row r="135" spans="1:19" ht="14.45" customHeight="1" x14ac:dyDescent="0.2">
      <c r="A135" s="832" t="s">
        <v>8060</v>
      </c>
      <c r="B135" s="833" t="s">
        <v>8061</v>
      </c>
      <c r="C135" s="833" t="s">
        <v>628</v>
      </c>
      <c r="D135" s="833" t="s">
        <v>2241</v>
      </c>
      <c r="E135" s="833" t="s">
        <v>8031</v>
      </c>
      <c r="F135" s="833" t="s">
        <v>8169</v>
      </c>
      <c r="G135" s="833" t="s">
        <v>8170</v>
      </c>
      <c r="H135" s="850"/>
      <c r="I135" s="850"/>
      <c r="J135" s="833"/>
      <c r="K135" s="833"/>
      <c r="L135" s="850"/>
      <c r="M135" s="850"/>
      <c r="N135" s="833"/>
      <c r="O135" s="833"/>
      <c r="P135" s="850">
        <v>1</v>
      </c>
      <c r="Q135" s="850">
        <v>0</v>
      </c>
      <c r="R135" s="838"/>
      <c r="S135" s="851">
        <v>0</v>
      </c>
    </row>
    <row r="136" spans="1:19" ht="14.45" customHeight="1" x14ac:dyDescent="0.2">
      <c r="A136" s="832" t="s">
        <v>8060</v>
      </c>
      <c r="B136" s="833" t="s">
        <v>8061</v>
      </c>
      <c r="C136" s="833" t="s">
        <v>628</v>
      </c>
      <c r="D136" s="833" t="s">
        <v>2242</v>
      </c>
      <c r="E136" s="833" t="s">
        <v>8040</v>
      </c>
      <c r="F136" s="833" t="s">
        <v>8041</v>
      </c>
      <c r="G136" s="833" t="s">
        <v>8042</v>
      </c>
      <c r="H136" s="850">
        <v>12.1</v>
      </c>
      <c r="I136" s="850">
        <v>1298</v>
      </c>
      <c r="J136" s="833">
        <v>1.218905239038774</v>
      </c>
      <c r="K136" s="833">
        <v>107.27272727272728</v>
      </c>
      <c r="L136" s="850">
        <v>15.299999999999997</v>
      </c>
      <c r="M136" s="850">
        <v>1064.8899999999999</v>
      </c>
      <c r="N136" s="833">
        <v>1</v>
      </c>
      <c r="O136" s="833">
        <v>69.600653594771245</v>
      </c>
      <c r="P136" s="850">
        <v>1.35</v>
      </c>
      <c r="Q136" s="850">
        <v>93.96</v>
      </c>
      <c r="R136" s="838">
        <v>8.8234465531651166E-2</v>
      </c>
      <c r="S136" s="851">
        <v>69.599999999999994</v>
      </c>
    </row>
    <row r="137" spans="1:19" ht="14.45" customHeight="1" x14ac:dyDescent="0.2">
      <c r="A137" s="832" t="s">
        <v>8060</v>
      </c>
      <c r="B137" s="833" t="s">
        <v>8061</v>
      </c>
      <c r="C137" s="833" t="s">
        <v>628</v>
      </c>
      <c r="D137" s="833" t="s">
        <v>2242</v>
      </c>
      <c r="E137" s="833" t="s">
        <v>8040</v>
      </c>
      <c r="F137" s="833" t="s">
        <v>8067</v>
      </c>
      <c r="G137" s="833" t="s">
        <v>704</v>
      </c>
      <c r="H137" s="850">
        <v>242</v>
      </c>
      <c r="I137" s="850">
        <v>4065.6</v>
      </c>
      <c r="J137" s="833">
        <v>0.79084967320261434</v>
      </c>
      <c r="K137" s="833">
        <v>16.8</v>
      </c>
      <c r="L137" s="850">
        <v>306</v>
      </c>
      <c r="M137" s="850">
        <v>5140.8</v>
      </c>
      <c r="N137" s="833">
        <v>1</v>
      </c>
      <c r="O137" s="833">
        <v>16.8</v>
      </c>
      <c r="P137" s="850">
        <v>273</v>
      </c>
      <c r="Q137" s="850">
        <v>4586.3999999999996</v>
      </c>
      <c r="R137" s="838">
        <v>0.89215686274509798</v>
      </c>
      <c r="S137" s="851">
        <v>16.799999999999997</v>
      </c>
    </row>
    <row r="138" spans="1:19" ht="14.45" customHeight="1" x14ac:dyDescent="0.2">
      <c r="A138" s="832" t="s">
        <v>8060</v>
      </c>
      <c r="B138" s="833" t="s">
        <v>8061</v>
      </c>
      <c r="C138" s="833" t="s">
        <v>628</v>
      </c>
      <c r="D138" s="833" t="s">
        <v>2242</v>
      </c>
      <c r="E138" s="833" t="s">
        <v>8031</v>
      </c>
      <c r="F138" s="833" t="s">
        <v>8081</v>
      </c>
      <c r="G138" s="833" t="s">
        <v>8082</v>
      </c>
      <c r="H138" s="850">
        <v>78</v>
      </c>
      <c r="I138" s="850">
        <v>6474</v>
      </c>
      <c r="J138" s="833">
        <v>0.6964285714285714</v>
      </c>
      <c r="K138" s="833">
        <v>83</v>
      </c>
      <c r="L138" s="850">
        <v>112</v>
      </c>
      <c r="M138" s="850">
        <v>9296</v>
      </c>
      <c r="N138" s="833">
        <v>1</v>
      </c>
      <c r="O138" s="833">
        <v>83</v>
      </c>
      <c r="P138" s="850">
        <v>84</v>
      </c>
      <c r="Q138" s="850">
        <v>7056</v>
      </c>
      <c r="R138" s="838">
        <v>0.75903614457831325</v>
      </c>
      <c r="S138" s="851">
        <v>84</v>
      </c>
    </row>
    <row r="139" spans="1:19" ht="14.45" customHeight="1" x14ac:dyDescent="0.2">
      <c r="A139" s="832" t="s">
        <v>8060</v>
      </c>
      <c r="B139" s="833" t="s">
        <v>8061</v>
      </c>
      <c r="C139" s="833" t="s">
        <v>628</v>
      </c>
      <c r="D139" s="833" t="s">
        <v>2242</v>
      </c>
      <c r="E139" s="833" t="s">
        <v>8031</v>
      </c>
      <c r="F139" s="833" t="s">
        <v>8083</v>
      </c>
      <c r="G139" s="833" t="s">
        <v>8084</v>
      </c>
      <c r="H139" s="850">
        <v>11</v>
      </c>
      <c r="I139" s="850">
        <v>1166</v>
      </c>
      <c r="J139" s="833">
        <v>0.6470588235294118</v>
      </c>
      <c r="K139" s="833">
        <v>106</v>
      </c>
      <c r="L139" s="850">
        <v>17</v>
      </c>
      <c r="M139" s="850">
        <v>1802</v>
      </c>
      <c r="N139" s="833">
        <v>1</v>
      </c>
      <c r="O139" s="833">
        <v>106</v>
      </c>
      <c r="P139" s="850"/>
      <c r="Q139" s="850"/>
      <c r="R139" s="838"/>
      <c r="S139" s="851"/>
    </row>
    <row r="140" spans="1:19" ht="14.45" customHeight="1" x14ac:dyDescent="0.2">
      <c r="A140" s="832" t="s">
        <v>8060</v>
      </c>
      <c r="B140" s="833" t="s">
        <v>8061</v>
      </c>
      <c r="C140" s="833" t="s">
        <v>628</v>
      </c>
      <c r="D140" s="833" t="s">
        <v>2242</v>
      </c>
      <c r="E140" s="833" t="s">
        <v>8031</v>
      </c>
      <c r="F140" s="833" t="s">
        <v>8085</v>
      </c>
      <c r="G140" s="833" t="s">
        <v>8086</v>
      </c>
      <c r="H140" s="850">
        <v>63</v>
      </c>
      <c r="I140" s="850">
        <v>2331</v>
      </c>
      <c r="J140" s="833">
        <v>0.85135135135135132</v>
      </c>
      <c r="K140" s="833">
        <v>37</v>
      </c>
      <c r="L140" s="850">
        <v>74</v>
      </c>
      <c r="M140" s="850">
        <v>2738</v>
      </c>
      <c r="N140" s="833">
        <v>1</v>
      </c>
      <c r="O140" s="833">
        <v>37</v>
      </c>
      <c r="P140" s="850">
        <v>62</v>
      </c>
      <c r="Q140" s="850">
        <v>2356</v>
      </c>
      <c r="R140" s="838">
        <v>0.86048210372534695</v>
      </c>
      <c r="S140" s="851">
        <v>38</v>
      </c>
    </row>
    <row r="141" spans="1:19" ht="14.45" customHeight="1" x14ac:dyDescent="0.2">
      <c r="A141" s="832" t="s">
        <v>8060</v>
      </c>
      <c r="B141" s="833" t="s">
        <v>8061</v>
      </c>
      <c r="C141" s="833" t="s">
        <v>628</v>
      </c>
      <c r="D141" s="833" t="s">
        <v>2242</v>
      </c>
      <c r="E141" s="833" t="s">
        <v>8031</v>
      </c>
      <c r="F141" s="833" t="s">
        <v>8087</v>
      </c>
      <c r="G141" s="833" t="s">
        <v>8088</v>
      </c>
      <c r="H141" s="850">
        <v>2</v>
      </c>
      <c r="I141" s="850">
        <v>10</v>
      </c>
      <c r="J141" s="833">
        <v>2</v>
      </c>
      <c r="K141" s="833">
        <v>5</v>
      </c>
      <c r="L141" s="850">
        <v>1</v>
      </c>
      <c r="M141" s="850">
        <v>5</v>
      </c>
      <c r="N141" s="833">
        <v>1</v>
      </c>
      <c r="O141" s="833">
        <v>5</v>
      </c>
      <c r="P141" s="850">
        <v>2</v>
      </c>
      <c r="Q141" s="850">
        <v>10</v>
      </c>
      <c r="R141" s="838">
        <v>2</v>
      </c>
      <c r="S141" s="851">
        <v>5</v>
      </c>
    </row>
    <row r="142" spans="1:19" ht="14.45" customHeight="1" x14ac:dyDescent="0.2">
      <c r="A142" s="832" t="s">
        <v>8060</v>
      </c>
      <c r="B142" s="833" t="s">
        <v>8061</v>
      </c>
      <c r="C142" s="833" t="s">
        <v>628</v>
      </c>
      <c r="D142" s="833" t="s">
        <v>2242</v>
      </c>
      <c r="E142" s="833" t="s">
        <v>8031</v>
      </c>
      <c r="F142" s="833" t="s">
        <v>8089</v>
      </c>
      <c r="G142" s="833" t="s">
        <v>8090</v>
      </c>
      <c r="H142" s="850">
        <v>11</v>
      </c>
      <c r="I142" s="850">
        <v>55</v>
      </c>
      <c r="J142" s="833">
        <v>0.61111111111111116</v>
      </c>
      <c r="K142" s="833">
        <v>5</v>
      </c>
      <c r="L142" s="850">
        <v>18</v>
      </c>
      <c r="M142" s="850">
        <v>90</v>
      </c>
      <c r="N142" s="833">
        <v>1</v>
      </c>
      <c r="O142" s="833">
        <v>5</v>
      </c>
      <c r="P142" s="850">
        <v>9</v>
      </c>
      <c r="Q142" s="850">
        <v>45</v>
      </c>
      <c r="R142" s="838">
        <v>0.5</v>
      </c>
      <c r="S142" s="851">
        <v>5</v>
      </c>
    </row>
    <row r="143" spans="1:19" ht="14.45" customHeight="1" x14ac:dyDescent="0.2">
      <c r="A143" s="832" t="s">
        <v>8060</v>
      </c>
      <c r="B143" s="833" t="s">
        <v>8061</v>
      </c>
      <c r="C143" s="833" t="s">
        <v>628</v>
      </c>
      <c r="D143" s="833" t="s">
        <v>2242</v>
      </c>
      <c r="E143" s="833" t="s">
        <v>8031</v>
      </c>
      <c r="F143" s="833" t="s">
        <v>8091</v>
      </c>
      <c r="G143" s="833" t="s">
        <v>8092</v>
      </c>
      <c r="H143" s="850"/>
      <c r="I143" s="850"/>
      <c r="J143" s="833"/>
      <c r="K143" s="833"/>
      <c r="L143" s="850"/>
      <c r="M143" s="850"/>
      <c r="N143" s="833"/>
      <c r="O143" s="833"/>
      <c r="P143" s="850">
        <v>1</v>
      </c>
      <c r="Q143" s="850">
        <v>242</v>
      </c>
      <c r="R143" s="838"/>
      <c r="S143" s="851">
        <v>242</v>
      </c>
    </row>
    <row r="144" spans="1:19" ht="14.45" customHeight="1" x14ac:dyDescent="0.2">
      <c r="A144" s="832" t="s">
        <v>8060</v>
      </c>
      <c r="B144" s="833" t="s">
        <v>8061</v>
      </c>
      <c r="C144" s="833" t="s">
        <v>628</v>
      </c>
      <c r="D144" s="833" t="s">
        <v>2242</v>
      </c>
      <c r="E144" s="833" t="s">
        <v>8031</v>
      </c>
      <c r="F144" s="833" t="s">
        <v>8093</v>
      </c>
      <c r="G144" s="833" t="s">
        <v>8094</v>
      </c>
      <c r="H144" s="850">
        <v>3</v>
      </c>
      <c r="I144" s="850">
        <v>927</v>
      </c>
      <c r="J144" s="833">
        <v>2.4267015706806281</v>
      </c>
      <c r="K144" s="833">
        <v>309</v>
      </c>
      <c r="L144" s="850">
        <v>1</v>
      </c>
      <c r="M144" s="850">
        <v>382</v>
      </c>
      <c r="N144" s="833">
        <v>1</v>
      </c>
      <c r="O144" s="833">
        <v>382</v>
      </c>
      <c r="P144" s="850">
        <v>2</v>
      </c>
      <c r="Q144" s="850">
        <v>768</v>
      </c>
      <c r="R144" s="838">
        <v>2.0104712041884816</v>
      </c>
      <c r="S144" s="851">
        <v>384</v>
      </c>
    </row>
    <row r="145" spans="1:19" ht="14.45" customHeight="1" x14ac:dyDescent="0.2">
      <c r="A145" s="832" t="s">
        <v>8060</v>
      </c>
      <c r="B145" s="833" t="s">
        <v>8061</v>
      </c>
      <c r="C145" s="833" t="s">
        <v>628</v>
      </c>
      <c r="D145" s="833" t="s">
        <v>2242</v>
      </c>
      <c r="E145" s="833" t="s">
        <v>8031</v>
      </c>
      <c r="F145" s="833" t="s">
        <v>8095</v>
      </c>
      <c r="G145" s="833" t="s">
        <v>8096</v>
      </c>
      <c r="H145" s="850">
        <v>1</v>
      </c>
      <c r="I145" s="850">
        <v>489</v>
      </c>
      <c r="J145" s="833"/>
      <c r="K145" s="833">
        <v>489</v>
      </c>
      <c r="L145" s="850"/>
      <c r="M145" s="850"/>
      <c r="N145" s="833"/>
      <c r="O145" s="833"/>
      <c r="P145" s="850"/>
      <c r="Q145" s="850"/>
      <c r="R145" s="838"/>
      <c r="S145" s="851"/>
    </row>
    <row r="146" spans="1:19" ht="14.45" customHeight="1" x14ac:dyDescent="0.2">
      <c r="A146" s="832" t="s">
        <v>8060</v>
      </c>
      <c r="B146" s="833" t="s">
        <v>8061</v>
      </c>
      <c r="C146" s="833" t="s">
        <v>628</v>
      </c>
      <c r="D146" s="833" t="s">
        <v>2242</v>
      </c>
      <c r="E146" s="833" t="s">
        <v>8031</v>
      </c>
      <c r="F146" s="833" t="s">
        <v>8097</v>
      </c>
      <c r="G146" s="833" t="s">
        <v>8098</v>
      </c>
      <c r="H146" s="850">
        <v>5</v>
      </c>
      <c r="I146" s="850">
        <v>495</v>
      </c>
      <c r="J146" s="833">
        <v>5.4395604395604398</v>
      </c>
      <c r="K146" s="833">
        <v>99</v>
      </c>
      <c r="L146" s="850">
        <v>1</v>
      </c>
      <c r="M146" s="850">
        <v>91</v>
      </c>
      <c r="N146" s="833">
        <v>1</v>
      </c>
      <c r="O146" s="833">
        <v>91</v>
      </c>
      <c r="P146" s="850">
        <v>1</v>
      </c>
      <c r="Q146" s="850">
        <v>91</v>
      </c>
      <c r="R146" s="838">
        <v>1</v>
      </c>
      <c r="S146" s="851">
        <v>91</v>
      </c>
    </row>
    <row r="147" spans="1:19" ht="14.45" customHeight="1" x14ac:dyDescent="0.2">
      <c r="A147" s="832" t="s">
        <v>8060</v>
      </c>
      <c r="B147" s="833" t="s">
        <v>8061</v>
      </c>
      <c r="C147" s="833" t="s">
        <v>628</v>
      </c>
      <c r="D147" s="833" t="s">
        <v>2242</v>
      </c>
      <c r="E147" s="833" t="s">
        <v>8031</v>
      </c>
      <c r="F147" s="833" t="s">
        <v>8032</v>
      </c>
      <c r="G147" s="833" t="s">
        <v>8033</v>
      </c>
      <c r="H147" s="850"/>
      <c r="I147" s="850"/>
      <c r="J147" s="833"/>
      <c r="K147" s="833"/>
      <c r="L147" s="850">
        <v>1</v>
      </c>
      <c r="M147" s="850">
        <v>81</v>
      </c>
      <c r="N147" s="833">
        <v>1</v>
      </c>
      <c r="O147" s="833">
        <v>81</v>
      </c>
      <c r="P147" s="850"/>
      <c r="Q147" s="850"/>
      <c r="R147" s="838"/>
      <c r="S147" s="851"/>
    </row>
    <row r="148" spans="1:19" ht="14.45" customHeight="1" x14ac:dyDescent="0.2">
      <c r="A148" s="832" t="s">
        <v>8060</v>
      </c>
      <c r="B148" s="833" t="s">
        <v>8061</v>
      </c>
      <c r="C148" s="833" t="s">
        <v>628</v>
      </c>
      <c r="D148" s="833" t="s">
        <v>2242</v>
      </c>
      <c r="E148" s="833" t="s">
        <v>8031</v>
      </c>
      <c r="F148" s="833" t="s">
        <v>8034</v>
      </c>
      <c r="G148" s="833" t="s">
        <v>8035</v>
      </c>
      <c r="H148" s="850">
        <v>504</v>
      </c>
      <c r="I148" s="850">
        <v>126504</v>
      </c>
      <c r="J148" s="833">
        <v>0.92619926199261993</v>
      </c>
      <c r="K148" s="833">
        <v>251</v>
      </c>
      <c r="L148" s="850">
        <v>542</v>
      </c>
      <c r="M148" s="850">
        <v>136584</v>
      </c>
      <c r="N148" s="833">
        <v>1</v>
      </c>
      <c r="O148" s="833">
        <v>252</v>
      </c>
      <c r="P148" s="850">
        <v>498</v>
      </c>
      <c r="Q148" s="850">
        <v>126492</v>
      </c>
      <c r="R148" s="838">
        <v>0.92611140397118252</v>
      </c>
      <c r="S148" s="851">
        <v>254</v>
      </c>
    </row>
    <row r="149" spans="1:19" ht="14.45" customHeight="1" x14ac:dyDescent="0.2">
      <c r="A149" s="832" t="s">
        <v>8060</v>
      </c>
      <c r="B149" s="833" t="s">
        <v>8061</v>
      </c>
      <c r="C149" s="833" t="s">
        <v>628</v>
      </c>
      <c r="D149" s="833" t="s">
        <v>2242</v>
      </c>
      <c r="E149" s="833" t="s">
        <v>8031</v>
      </c>
      <c r="F149" s="833" t="s">
        <v>8101</v>
      </c>
      <c r="G149" s="833" t="s">
        <v>8102</v>
      </c>
      <c r="H149" s="850">
        <v>520</v>
      </c>
      <c r="I149" s="850">
        <v>65520</v>
      </c>
      <c r="J149" s="833">
        <v>0.74379320914075542</v>
      </c>
      <c r="K149" s="833">
        <v>126</v>
      </c>
      <c r="L149" s="850">
        <v>696</v>
      </c>
      <c r="M149" s="850">
        <v>88089</v>
      </c>
      <c r="N149" s="833">
        <v>1</v>
      </c>
      <c r="O149" s="833">
        <v>126.56465517241379</v>
      </c>
      <c r="P149" s="850">
        <v>564</v>
      </c>
      <c r="Q149" s="850">
        <v>71064</v>
      </c>
      <c r="R149" s="838">
        <v>0.80672955760651155</v>
      </c>
      <c r="S149" s="851">
        <v>126</v>
      </c>
    </row>
    <row r="150" spans="1:19" ht="14.45" customHeight="1" x14ac:dyDescent="0.2">
      <c r="A150" s="832" t="s">
        <v>8060</v>
      </c>
      <c r="B150" s="833" t="s">
        <v>8061</v>
      </c>
      <c r="C150" s="833" t="s">
        <v>628</v>
      </c>
      <c r="D150" s="833" t="s">
        <v>2242</v>
      </c>
      <c r="E150" s="833" t="s">
        <v>8031</v>
      </c>
      <c r="F150" s="833" t="s">
        <v>8036</v>
      </c>
      <c r="G150" s="833" t="s">
        <v>8037</v>
      </c>
      <c r="H150" s="850">
        <v>344</v>
      </c>
      <c r="I150" s="850">
        <v>56072</v>
      </c>
      <c r="J150" s="833">
        <v>0.77882104561364518</v>
      </c>
      <c r="K150" s="833">
        <v>163</v>
      </c>
      <c r="L150" s="850">
        <v>439</v>
      </c>
      <c r="M150" s="850">
        <v>71996</v>
      </c>
      <c r="N150" s="833">
        <v>1</v>
      </c>
      <c r="O150" s="833">
        <v>164</v>
      </c>
      <c r="P150" s="850">
        <v>379</v>
      </c>
      <c r="Q150" s="850">
        <v>62535</v>
      </c>
      <c r="R150" s="838">
        <v>0.86858992166231452</v>
      </c>
      <c r="S150" s="851">
        <v>165</v>
      </c>
    </row>
    <row r="151" spans="1:19" ht="14.45" customHeight="1" x14ac:dyDescent="0.2">
      <c r="A151" s="832" t="s">
        <v>8060</v>
      </c>
      <c r="B151" s="833" t="s">
        <v>8061</v>
      </c>
      <c r="C151" s="833" t="s">
        <v>628</v>
      </c>
      <c r="D151" s="833" t="s">
        <v>2242</v>
      </c>
      <c r="E151" s="833" t="s">
        <v>8031</v>
      </c>
      <c r="F151" s="833" t="s">
        <v>8111</v>
      </c>
      <c r="G151" s="833" t="s">
        <v>8112</v>
      </c>
      <c r="H151" s="850">
        <v>884</v>
      </c>
      <c r="I151" s="850">
        <v>29466.660000000003</v>
      </c>
      <c r="J151" s="833">
        <v>0.94545453378706601</v>
      </c>
      <c r="K151" s="833">
        <v>33.333325791855209</v>
      </c>
      <c r="L151" s="850">
        <v>935</v>
      </c>
      <c r="M151" s="850">
        <v>31166.660000000003</v>
      </c>
      <c r="N151" s="833">
        <v>1</v>
      </c>
      <c r="O151" s="833">
        <v>33.333326203208557</v>
      </c>
      <c r="P151" s="850">
        <v>1023</v>
      </c>
      <c r="Q151" s="850">
        <v>34100.01</v>
      </c>
      <c r="R151" s="838">
        <v>1.0941182019504174</v>
      </c>
      <c r="S151" s="851">
        <v>33.333343108504401</v>
      </c>
    </row>
    <row r="152" spans="1:19" ht="14.45" customHeight="1" x14ac:dyDescent="0.2">
      <c r="A152" s="832" t="s">
        <v>8060</v>
      </c>
      <c r="B152" s="833" t="s">
        <v>8061</v>
      </c>
      <c r="C152" s="833" t="s">
        <v>628</v>
      </c>
      <c r="D152" s="833" t="s">
        <v>2242</v>
      </c>
      <c r="E152" s="833" t="s">
        <v>8031</v>
      </c>
      <c r="F152" s="833" t="s">
        <v>8115</v>
      </c>
      <c r="G152" s="833" t="s">
        <v>8116</v>
      </c>
      <c r="H152" s="850">
        <v>17</v>
      </c>
      <c r="I152" s="850">
        <v>629</v>
      </c>
      <c r="J152" s="833">
        <v>1.8888888888888888</v>
      </c>
      <c r="K152" s="833">
        <v>37</v>
      </c>
      <c r="L152" s="850">
        <v>9</v>
      </c>
      <c r="M152" s="850">
        <v>333</v>
      </c>
      <c r="N152" s="833">
        <v>1</v>
      </c>
      <c r="O152" s="833">
        <v>37</v>
      </c>
      <c r="P152" s="850">
        <v>13</v>
      </c>
      <c r="Q152" s="850">
        <v>494</v>
      </c>
      <c r="R152" s="838">
        <v>1.4834834834834836</v>
      </c>
      <c r="S152" s="851">
        <v>38</v>
      </c>
    </row>
    <row r="153" spans="1:19" ht="14.45" customHeight="1" x14ac:dyDescent="0.2">
      <c r="A153" s="832" t="s">
        <v>8060</v>
      </c>
      <c r="B153" s="833" t="s">
        <v>8061</v>
      </c>
      <c r="C153" s="833" t="s">
        <v>628</v>
      </c>
      <c r="D153" s="833" t="s">
        <v>2242</v>
      </c>
      <c r="E153" s="833" t="s">
        <v>8031</v>
      </c>
      <c r="F153" s="833" t="s">
        <v>8038</v>
      </c>
      <c r="G153" s="833" t="s">
        <v>8039</v>
      </c>
      <c r="H153" s="850">
        <v>347</v>
      </c>
      <c r="I153" s="850">
        <v>29842</v>
      </c>
      <c r="J153" s="833">
        <v>0.78863636363636369</v>
      </c>
      <c r="K153" s="833">
        <v>86</v>
      </c>
      <c r="L153" s="850">
        <v>440</v>
      </c>
      <c r="M153" s="850">
        <v>37840</v>
      </c>
      <c r="N153" s="833">
        <v>1</v>
      </c>
      <c r="O153" s="833">
        <v>86</v>
      </c>
      <c r="P153" s="850">
        <v>376</v>
      </c>
      <c r="Q153" s="850">
        <v>32712</v>
      </c>
      <c r="R153" s="838">
        <v>0.86448202959830867</v>
      </c>
      <c r="S153" s="851">
        <v>87</v>
      </c>
    </row>
    <row r="154" spans="1:19" ht="14.45" customHeight="1" x14ac:dyDescent="0.2">
      <c r="A154" s="832" t="s">
        <v>8060</v>
      </c>
      <c r="B154" s="833" t="s">
        <v>8061</v>
      </c>
      <c r="C154" s="833" t="s">
        <v>628</v>
      </c>
      <c r="D154" s="833" t="s">
        <v>2242</v>
      </c>
      <c r="E154" s="833" t="s">
        <v>8031</v>
      </c>
      <c r="F154" s="833" t="s">
        <v>8117</v>
      </c>
      <c r="G154" s="833" t="s">
        <v>8118</v>
      </c>
      <c r="H154" s="850">
        <v>6</v>
      </c>
      <c r="I154" s="850">
        <v>924</v>
      </c>
      <c r="J154" s="833"/>
      <c r="K154" s="833">
        <v>154</v>
      </c>
      <c r="L154" s="850"/>
      <c r="M154" s="850"/>
      <c r="N154" s="833"/>
      <c r="O154" s="833"/>
      <c r="P154" s="850"/>
      <c r="Q154" s="850"/>
      <c r="R154" s="838"/>
      <c r="S154" s="851"/>
    </row>
    <row r="155" spans="1:19" ht="14.45" customHeight="1" x14ac:dyDescent="0.2">
      <c r="A155" s="832" t="s">
        <v>8060</v>
      </c>
      <c r="B155" s="833" t="s">
        <v>8061</v>
      </c>
      <c r="C155" s="833" t="s">
        <v>628</v>
      </c>
      <c r="D155" s="833" t="s">
        <v>2242</v>
      </c>
      <c r="E155" s="833" t="s">
        <v>8031</v>
      </c>
      <c r="F155" s="833" t="s">
        <v>8119</v>
      </c>
      <c r="G155" s="833" t="s">
        <v>8120</v>
      </c>
      <c r="H155" s="850">
        <v>3</v>
      </c>
      <c r="I155" s="850">
        <v>96</v>
      </c>
      <c r="J155" s="833">
        <v>0.5</v>
      </c>
      <c r="K155" s="833">
        <v>32</v>
      </c>
      <c r="L155" s="850">
        <v>6</v>
      </c>
      <c r="M155" s="850">
        <v>192</v>
      </c>
      <c r="N155" s="833">
        <v>1</v>
      </c>
      <c r="O155" s="833">
        <v>32</v>
      </c>
      <c r="P155" s="850">
        <v>2</v>
      </c>
      <c r="Q155" s="850">
        <v>66</v>
      </c>
      <c r="R155" s="838">
        <v>0.34375</v>
      </c>
      <c r="S155" s="851">
        <v>33</v>
      </c>
    </row>
    <row r="156" spans="1:19" ht="14.45" customHeight="1" x14ac:dyDescent="0.2">
      <c r="A156" s="832" t="s">
        <v>8060</v>
      </c>
      <c r="B156" s="833" t="s">
        <v>8061</v>
      </c>
      <c r="C156" s="833" t="s">
        <v>628</v>
      </c>
      <c r="D156" s="833" t="s">
        <v>2242</v>
      </c>
      <c r="E156" s="833" t="s">
        <v>8031</v>
      </c>
      <c r="F156" s="833" t="s">
        <v>8129</v>
      </c>
      <c r="G156" s="833" t="s">
        <v>8130</v>
      </c>
      <c r="H156" s="850">
        <v>1</v>
      </c>
      <c r="I156" s="850">
        <v>395</v>
      </c>
      <c r="J156" s="833"/>
      <c r="K156" s="833">
        <v>395</v>
      </c>
      <c r="L156" s="850"/>
      <c r="M156" s="850"/>
      <c r="N156" s="833"/>
      <c r="O156" s="833"/>
      <c r="P156" s="850"/>
      <c r="Q156" s="850"/>
      <c r="R156" s="838"/>
      <c r="S156" s="851"/>
    </row>
    <row r="157" spans="1:19" ht="14.45" customHeight="1" x14ac:dyDescent="0.2">
      <c r="A157" s="832" t="s">
        <v>8060</v>
      </c>
      <c r="B157" s="833" t="s">
        <v>8061</v>
      </c>
      <c r="C157" s="833" t="s">
        <v>628</v>
      </c>
      <c r="D157" s="833" t="s">
        <v>2242</v>
      </c>
      <c r="E157" s="833" t="s">
        <v>8031</v>
      </c>
      <c r="F157" s="833" t="s">
        <v>8050</v>
      </c>
      <c r="G157" s="833" t="s">
        <v>8051</v>
      </c>
      <c r="H157" s="850">
        <v>2</v>
      </c>
      <c r="I157" s="850">
        <v>324</v>
      </c>
      <c r="J157" s="833">
        <v>1.0253164556962024</v>
      </c>
      <c r="K157" s="833">
        <v>162</v>
      </c>
      <c r="L157" s="850">
        <v>2</v>
      </c>
      <c r="M157" s="850">
        <v>316</v>
      </c>
      <c r="N157" s="833">
        <v>1</v>
      </c>
      <c r="O157" s="833">
        <v>158</v>
      </c>
      <c r="P157" s="850">
        <v>1</v>
      </c>
      <c r="Q157" s="850">
        <v>158</v>
      </c>
      <c r="R157" s="838">
        <v>0.5</v>
      </c>
      <c r="S157" s="851">
        <v>158</v>
      </c>
    </row>
    <row r="158" spans="1:19" ht="14.45" customHeight="1" x14ac:dyDescent="0.2">
      <c r="A158" s="832" t="s">
        <v>8060</v>
      </c>
      <c r="B158" s="833" t="s">
        <v>8061</v>
      </c>
      <c r="C158" s="833" t="s">
        <v>628</v>
      </c>
      <c r="D158" s="833" t="s">
        <v>2242</v>
      </c>
      <c r="E158" s="833" t="s">
        <v>8031</v>
      </c>
      <c r="F158" s="833" t="s">
        <v>8145</v>
      </c>
      <c r="G158" s="833" t="s">
        <v>8146</v>
      </c>
      <c r="H158" s="850">
        <v>11</v>
      </c>
      <c r="I158" s="850">
        <v>649</v>
      </c>
      <c r="J158" s="833">
        <v>0.68029350104821806</v>
      </c>
      <c r="K158" s="833">
        <v>59</v>
      </c>
      <c r="L158" s="850">
        <v>16</v>
      </c>
      <c r="M158" s="850">
        <v>954</v>
      </c>
      <c r="N158" s="833">
        <v>1</v>
      </c>
      <c r="O158" s="833">
        <v>59.625</v>
      </c>
      <c r="P158" s="850">
        <v>13</v>
      </c>
      <c r="Q158" s="850">
        <v>793</v>
      </c>
      <c r="R158" s="838">
        <v>0.83123689727463312</v>
      </c>
      <c r="S158" s="851">
        <v>61</v>
      </c>
    </row>
    <row r="159" spans="1:19" ht="14.45" customHeight="1" x14ac:dyDescent="0.2">
      <c r="A159" s="832" t="s">
        <v>8060</v>
      </c>
      <c r="B159" s="833" t="s">
        <v>8061</v>
      </c>
      <c r="C159" s="833" t="s">
        <v>628</v>
      </c>
      <c r="D159" s="833" t="s">
        <v>2242</v>
      </c>
      <c r="E159" s="833" t="s">
        <v>8031</v>
      </c>
      <c r="F159" s="833" t="s">
        <v>8155</v>
      </c>
      <c r="G159" s="833" t="s">
        <v>8156</v>
      </c>
      <c r="H159" s="850"/>
      <c r="I159" s="850"/>
      <c r="J159" s="833"/>
      <c r="K159" s="833"/>
      <c r="L159" s="850">
        <v>1</v>
      </c>
      <c r="M159" s="850">
        <v>353</v>
      </c>
      <c r="N159" s="833">
        <v>1</v>
      </c>
      <c r="O159" s="833">
        <v>353</v>
      </c>
      <c r="P159" s="850">
        <v>1</v>
      </c>
      <c r="Q159" s="850">
        <v>355</v>
      </c>
      <c r="R159" s="838">
        <v>1.0056657223796035</v>
      </c>
      <c r="S159" s="851">
        <v>355</v>
      </c>
    </row>
    <row r="160" spans="1:19" ht="14.45" customHeight="1" x14ac:dyDescent="0.2">
      <c r="A160" s="832" t="s">
        <v>8060</v>
      </c>
      <c r="B160" s="833" t="s">
        <v>8061</v>
      </c>
      <c r="C160" s="833" t="s">
        <v>628</v>
      </c>
      <c r="D160" s="833" t="s">
        <v>2242</v>
      </c>
      <c r="E160" s="833" t="s">
        <v>8031</v>
      </c>
      <c r="F160" s="833" t="s">
        <v>8165</v>
      </c>
      <c r="G160" s="833" t="s">
        <v>8166</v>
      </c>
      <c r="H160" s="850">
        <v>6</v>
      </c>
      <c r="I160" s="850">
        <v>516</v>
      </c>
      <c r="J160" s="833">
        <v>1.9770114942528736</v>
      </c>
      <c r="K160" s="833">
        <v>86</v>
      </c>
      <c r="L160" s="850">
        <v>3</v>
      </c>
      <c r="M160" s="850">
        <v>261</v>
      </c>
      <c r="N160" s="833">
        <v>1</v>
      </c>
      <c r="O160" s="833">
        <v>87</v>
      </c>
      <c r="P160" s="850">
        <v>7</v>
      </c>
      <c r="Q160" s="850">
        <v>609</v>
      </c>
      <c r="R160" s="838">
        <v>2.3333333333333335</v>
      </c>
      <c r="S160" s="851">
        <v>87</v>
      </c>
    </row>
    <row r="161" spans="1:19" ht="14.45" customHeight="1" x14ac:dyDescent="0.2">
      <c r="A161" s="832" t="s">
        <v>8060</v>
      </c>
      <c r="B161" s="833" t="s">
        <v>8061</v>
      </c>
      <c r="C161" s="833" t="s">
        <v>628</v>
      </c>
      <c r="D161" s="833" t="s">
        <v>2243</v>
      </c>
      <c r="E161" s="833" t="s">
        <v>8040</v>
      </c>
      <c r="F161" s="833" t="s">
        <v>8041</v>
      </c>
      <c r="G161" s="833" t="s">
        <v>8042</v>
      </c>
      <c r="H161" s="850">
        <v>6.75</v>
      </c>
      <c r="I161" s="850">
        <v>823.88999999999987</v>
      </c>
      <c r="J161" s="833">
        <v>3.1993243243243241</v>
      </c>
      <c r="K161" s="833">
        <v>122.05777777777776</v>
      </c>
      <c r="L161" s="850">
        <v>3.7</v>
      </c>
      <c r="M161" s="850">
        <v>257.52</v>
      </c>
      <c r="N161" s="833">
        <v>1</v>
      </c>
      <c r="O161" s="833">
        <v>69.599999999999994</v>
      </c>
      <c r="P161" s="850">
        <v>2.4500000000000002</v>
      </c>
      <c r="Q161" s="850">
        <v>170.57000000000002</v>
      </c>
      <c r="R161" s="838">
        <v>0.66235632183908055</v>
      </c>
      <c r="S161" s="851">
        <v>69.62040816326531</v>
      </c>
    </row>
    <row r="162" spans="1:19" ht="14.45" customHeight="1" x14ac:dyDescent="0.2">
      <c r="A162" s="832" t="s">
        <v>8060</v>
      </c>
      <c r="B162" s="833" t="s">
        <v>8061</v>
      </c>
      <c r="C162" s="833" t="s">
        <v>628</v>
      </c>
      <c r="D162" s="833" t="s">
        <v>2243</v>
      </c>
      <c r="E162" s="833" t="s">
        <v>8040</v>
      </c>
      <c r="F162" s="833" t="s">
        <v>8067</v>
      </c>
      <c r="G162" s="833" t="s">
        <v>704</v>
      </c>
      <c r="H162" s="850">
        <v>129</v>
      </c>
      <c r="I162" s="850">
        <v>2167.1999999999998</v>
      </c>
      <c r="J162" s="833">
        <v>1.743243243243243</v>
      </c>
      <c r="K162" s="833">
        <v>16.799999999999997</v>
      </c>
      <c r="L162" s="850">
        <v>74</v>
      </c>
      <c r="M162" s="850">
        <v>1243.2</v>
      </c>
      <c r="N162" s="833">
        <v>1</v>
      </c>
      <c r="O162" s="833">
        <v>16.8</v>
      </c>
      <c r="P162" s="850">
        <v>251</v>
      </c>
      <c r="Q162" s="850">
        <v>4216.8</v>
      </c>
      <c r="R162" s="838">
        <v>3.3918918918918921</v>
      </c>
      <c r="S162" s="851">
        <v>16.8</v>
      </c>
    </row>
    <row r="163" spans="1:19" ht="14.45" customHeight="1" x14ac:dyDescent="0.2">
      <c r="A163" s="832" t="s">
        <v>8060</v>
      </c>
      <c r="B163" s="833" t="s">
        <v>8061</v>
      </c>
      <c r="C163" s="833" t="s">
        <v>628</v>
      </c>
      <c r="D163" s="833" t="s">
        <v>2243</v>
      </c>
      <c r="E163" s="833" t="s">
        <v>8040</v>
      </c>
      <c r="F163" s="833" t="s">
        <v>8068</v>
      </c>
      <c r="G163" s="833" t="s">
        <v>8069</v>
      </c>
      <c r="H163" s="850">
        <v>1.2000000000000002</v>
      </c>
      <c r="I163" s="850">
        <v>252.06</v>
      </c>
      <c r="J163" s="833"/>
      <c r="K163" s="833">
        <v>210.04999999999998</v>
      </c>
      <c r="L163" s="850"/>
      <c r="M163" s="850"/>
      <c r="N163" s="833"/>
      <c r="O163" s="833"/>
      <c r="P163" s="850"/>
      <c r="Q163" s="850"/>
      <c r="R163" s="838"/>
      <c r="S163" s="851"/>
    </row>
    <row r="164" spans="1:19" ht="14.45" customHeight="1" x14ac:dyDescent="0.2">
      <c r="A164" s="832" t="s">
        <v>8060</v>
      </c>
      <c r="B164" s="833" t="s">
        <v>8061</v>
      </c>
      <c r="C164" s="833" t="s">
        <v>628</v>
      </c>
      <c r="D164" s="833" t="s">
        <v>2243</v>
      </c>
      <c r="E164" s="833" t="s">
        <v>8031</v>
      </c>
      <c r="F164" s="833" t="s">
        <v>8071</v>
      </c>
      <c r="G164" s="833" t="s">
        <v>8072</v>
      </c>
      <c r="H164" s="850"/>
      <c r="I164" s="850"/>
      <c r="J164" s="833"/>
      <c r="K164" s="833"/>
      <c r="L164" s="850">
        <v>1</v>
      </c>
      <c r="M164" s="850">
        <v>30</v>
      </c>
      <c r="N164" s="833">
        <v>1</v>
      </c>
      <c r="O164" s="833">
        <v>30</v>
      </c>
      <c r="P164" s="850"/>
      <c r="Q164" s="850"/>
      <c r="R164" s="838"/>
      <c r="S164" s="851"/>
    </row>
    <row r="165" spans="1:19" ht="14.45" customHeight="1" x14ac:dyDescent="0.2">
      <c r="A165" s="832" t="s">
        <v>8060</v>
      </c>
      <c r="B165" s="833" t="s">
        <v>8061</v>
      </c>
      <c r="C165" s="833" t="s">
        <v>628</v>
      </c>
      <c r="D165" s="833" t="s">
        <v>2243</v>
      </c>
      <c r="E165" s="833" t="s">
        <v>8031</v>
      </c>
      <c r="F165" s="833" t="s">
        <v>8075</v>
      </c>
      <c r="G165" s="833" t="s">
        <v>8076</v>
      </c>
      <c r="H165" s="850">
        <v>1</v>
      </c>
      <c r="I165" s="850">
        <v>205</v>
      </c>
      <c r="J165" s="833"/>
      <c r="K165" s="833">
        <v>205</v>
      </c>
      <c r="L165" s="850"/>
      <c r="M165" s="850"/>
      <c r="N165" s="833"/>
      <c r="O165" s="833"/>
      <c r="P165" s="850">
        <v>8</v>
      </c>
      <c r="Q165" s="850">
        <v>1656</v>
      </c>
      <c r="R165" s="838"/>
      <c r="S165" s="851">
        <v>207</v>
      </c>
    </row>
    <row r="166" spans="1:19" ht="14.45" customHeight="1" x14ac:dyDescent="0.2">
      <c r="A166" s="832" t="s">
        <v>8060</v>
      </c>
      <c r="B166" s="833" t="s">
        <v>8061</v>
      </c>
      <c r="C166" s="833" t="s">
        <v>628</v>
      </c>
      <c r="D166" s="833" t="s">
        <v>2243</v>
      </c>
      <c r="E166" s="833" t="s">
        <v>8031</v>
      </c>
      <c r="F166" s="833" t="s">
        <v>8081</v>
      </c>
      <c r="G166" s="833" t="s">
        <v>8082</v>
      </c>
      <c r="H166" s="850">
        <v>138</v>
      </c>
      <c r="I166" s="850">
        <v>11454</v>
      </c>
      <c r="J166" s="833">
        <v>4.9285714285714288</v>
      </c>
      <c r="K166" s="833">
        <v>83</v>
      </c>
      <c r="L166" s="850">
        <v>28</v>
      </c>
      <c r="M166" s="850">
        <v>2324</v>
      </c>
      <c r="N166" s="833">
        <v>1</v>
      </c>
      <c r="O166" s="833">
        <v>83</v>
      </c>
      <c r="P166" s="850">
        <v>102</v>
      </c>
      <c r="Q166" s="850">
        <v>8568</v>
      </c>
      <c r="R166" s="838">
        <v>3.6867469879518073</v>
      </c>
      <c r="S166" s="851">
        <v>84</v>
      </c>
    </row>
    <row r="167" spans="1:19" ht="14.45" customHeight="1" x14ac:dyDescent="0.2">
      <c r="A167" s="832" t="s">
        <v>8060</v>
      </c>
      <c r="B167" s="833" t="s">
        <v>8061</v>
      </c>
      <c r="C167" s="833" t="s">
        <v>628</v>
      </c>
      <c r="D167" s="833" t="s">
        <v>2243</v>
      </c>
      <c r="E167" s="833" t="s">
        <v>8031</v>
      </c>
      <c r="F167" s="833" t="s">
        <v>8083</v>
      </c>
      <c r="G167" s="833" t="s">
        <v>8084</v>
      </c>
      <c r="H167" s="850">
        <v>1</v>
      </c>
      <c r="I167" s="850">
        <v>106</v>
      </c>
      <c r="J167" s="833">
        <v>1</v>
      </c>
      <c r="K167" s="833">
        <v>106</v>
      </c>
      <c r="L167" s="850">
        <v>1</v>
      </c>
      <c r="M167" s="850">
        <v>106</v>
      </c>
      <c r="N167" s="833">
        <v>1</v>
      </c>
      <c r="O167" s="833">
        <v>106</v>
      </c>
      <c r="P167" s="850">
        <v>1</v>
      </c>
      <c r="Q167" s="850">
        <v>107</v>
      </c>
      <c r="R167" s="838">
        <v>1.0094339622641511</v>
      </c>
      <c r="S167" s="851">
        <v>107</v>
      </c>
    </row>
    <row r="168" spans="1:19" ht="14.45" customHeight="1" x14ac:dyDescent="0.2">
      <c r="A168" s="832" t="s">
        <v>8060</v>
      </c>
      <c r="B168" s="833" t="s">
        <v>8061</v>
      </c>
      <c r="C168" s="833" t="s">
        <v>628</v>
      </c>
      <c r="D168" s="833" t="s">
        <v>2243</v>
      </c>
      <c r="E168" s="833" t="s">
        <v>8031</v>
      </c>
      <c r="F168" s="833" t="s">
        <v>8085</v>
      </c>
      <c r="G168" s="833" t="s">
        <v>8086</v>
      </c>
      <c r="H168" s="850">
        <v>89</v>
      </c>
      <c r="I168" s="850">
        <v>3293</v>
      </c>
      <c r="J168" s="833">
        <v>5.2352941176470589</v>
      </c>
      <c r="K168" s="833">
        <v>37</v>
      </c>
      <c r="L168" s="850">
        <v>17</v>
      </c>
      <c r="M168" s="850">
        <v>629</v>
      </c>
      <c r="N168" s="833">
        <v>1</v>
      </c>
      <c r="O168" s="833">
        <v>37</v>
      </c>
      <c r="P168" s="850">
        <v>74</v>
      </c>
      <c r="Q168" s="850">
        <v>2812</v>
      </c>
      <c r="R168" s="838">
        <v>4.4705882352941178</v>
      </c>
      <c r="S168" s="851">
        <v>38</v>
      </c>
    </row>
    <row r="169" spans="1:19" ht="14.45" customHeight="1" x14ac:dyDescent="0.2">
      <c r="A169" s="832" t="s">
        <v>8060</v>
      </c>
      <c r="B169" s="833" t="s">
        <v>8061</v>
      </c>
      <c r="C169" s="833" t="s">
        <v>628</v>
      </c>
      <c r="D169" s="833" t="s">
        <v>2243</v>
      </c>
      <c r="E169" s="833" t="s">
        <v>8031</v>
      </c>
      <c r="F169" s="833" t="s">
        <v>8089</v>
      </c>
      <c r="G169" s="833" t="s">
        <v>8090</v>
      </c>
      <c r="H169" s="850">
        <v>7</v>
      </c>
      <c r="I169" s="850">
        <v>35</v>
      </c>
      <c r="J169" s="833">
        <v>2.3333333333333335</v>
      </c>
      <c r="K169" s="833">
        <v>5</v>
      </c>
      <c r="L169" s="850">
        <v>3</v>
      </c>
      <c r="M169" s="850">
        <v>15</v>
      </c>
      <c r="N169" s="833">
        <v>1</v>
      </c>
      <c r="O169" s="833">
        <v>5</v>
      </c>
      <c r="P169" s="850">
        <v>10</v>
      </c>
      <c r="Q169" s="850">
        <v>50</v>
      </c>
      <c r="R169" s="838">
        <v>3.3333333333333335</v>
      </c>
      <c r="S169" s="851">
        <v>5</v>
      </c>
    </row>
    <row r="170" spans="1:19" ht="14.45" customHeight="1" x14ac:dyDescent="0.2">
      <c r="A170" s="832" t="s">
        <v>8060</v>
      </c>
      <c r="B170" s="833" t="s">
        <v>8061</v>
      </c>
      <c r="C170" s="833" t="s">
        <v>628</v>
      </c>
      <c r="D170" s="833" t="s">
        <v>2243</v>
      </c>
      <c r="E170" s="833" t="s">
        <v>8031</v>
      </c>
      <c r="F170" s="833" t="s">
        <v>8091</v>
      </c>
      <c r="G170" s="833" t="s">
        <v>8092</v>
      </c>
      <c r="H170" s="850">
        <v>2</v>
      </c>
      <c r="I170" s="850">
        <v>414</v>
      </c>
      <c r="J170" s="833"/>
      <c r="K170" s="833">
        <v>207</v>
      </c>
      <c r="L170" s="850"/>
      <c r="M170" s="850"/>
      <c r="N170" s="833"/>
      <c r="O170" s="833"/>
      <c r="P170" s="850"/>
      <c r="Q170" s="850"/>
      <c r="R170" s="838"/>
      <c r="S170" s="851"/>
    </row>
    <row r="171" spans="1:19" ht="14.45" customHeight="1" x14ac:dyDescent="0.2">
      <c r="A171" s="832" t="s">
        <v>8060</v>
      </c>
      <c r="B171" s="833" t="s">
        <v>8061</v>
      </c>
      <c r="C171" s="833" t="s">
        <v>628</v>
      </c>
      <c r="D171" s="833" t="s">
        <v>2243</v>
      </c>
      <c r="E171" s="833" t="s">
        <v>8031</v>
      </c>
      <c r="F171" s="833" t="s">
        <v>8097</v>
      </c>
      <c r="G171" s="833" t="s">
        <v>8098</v>
      </c>
      <c r="H171" s="850">
        <v>20</v>
      </c>
      <c r="I171" s="850">
        <v>1980</v>
      </c>
      <c r="J171" s="833">
        <v>21.758241758241759</v>
      </c>
      <c r="K171" s="833">
        <v>99</v>
      </c>
      <c r="L171" s="850">
        <v>1</v>
      </c>
      <c r="M171" s="850">
        <v>91</v>
      </c>
      <c r="N171" s="833">
        <v>1</v>
      </c>
      <c r="O171" s="833">
        <v>91</v>
      </c>
      <c r="P171" s="850">
        <v>14</v>
      </c>
      <c r="Q171" s="850">
        <v>1274</v>
      </c>
      <c r="R171" s="838">
        <v>14</v>
      </c>
      <c r="S171" s="851">
        <v>91</v>
      </c>
    </row>
    <row r="172" spans="1:19" ht="14.45" customHeight="1" x14ac:dyDescent="0.2">
      <c r="A172" s="832" t="s">
        <v>8060</v>
      </c>
      <c r="B172" s="833" t="s">
        <v>8061</v>
      </c>
      <c r="C172" s="833" t="s">
        <v>628</v>
      </c>
      <c r="D172" s="833" t="s">
        <v>2243</v>
      </c>
      <c r="E172" s="833" t="s">
        <v>8031</v>
      </c>
      <c r="F172" s="833" t="s">
        <v>8032</v>
      </c>
      <c r="G172" s="833" t="s">
        <v>8033</v>
      </c>
      <c r="H172" s="850">
        <v>6</v>
      </c>
      <c r="I172" s="850">
        <v>582</v>
      </c>
      <c r="J172" s="833">
        <v>7.1851851851851851</v>
      </c>
      <c r="K172" s="833">
        <v>97</v>
      </c>
      <c r="L172" s="850">
        <v>1</v>
      </c>
      <c r="M172" s="850">
        <v>81</v>
      </c>
      <c r="N172" s="833">
        <v>1</v>
      </c>
      <c r="O172" s="833">
        <v>81</v>
      </c>
      <c r="P172" s="850">
        <v>10</v>
      </c>
      <c r="Q172" s="850">
        <v>810</v>
      </c>
      <c r="R172" s="838">
        <v>10</v>
      </c>
      <c r="S172" s="851">
        <v>81</v>
      </c>
    </row>
    <row r="173" spans="1:19" ht="14.45" customHeight="1" x14ac:dyDescent="0.2">
      <c r="A173" s="832" t="s">
        <v>8060</v>
      </c>
      <c r="B173" s="833" t="s">
        <v>8061</v>
      </c>
      <c r="C173" s="833" t="s">
        <v>628</v>
      </c>
      <c r="D173" s="833" t="s">
        <v>2243</v>
      </c>
      <c r="E173" s="833" t="s">
        <v>8031</v>
      </c>
      <c r="F173" s="833" t="s">
        <v>8034</v>
      </c>
      <c r="G173" s="833" t="s">
        <v>8035</v>
      </c>
      <c r="H173" s="850">
        <v>630</v>
      </c>
      <c r="I173" s="850">
        <v>158130</v>
      </c>
      <c r="J173" s="833">
        <v>2.1563573883161511</v>
      </c>
      <c r="K173" s="833">
        <v>251</v>
      </c>
      <c r="L173" s="850">
        <v>291</v>
      </c>
      <c r="M173" s="850">
        <v>73332</v>
      </c>
      <c r="N173" s="833">
        <v>1</v>
      </c>
      <c r="O173" s="833">
        <v>252</v>
      </c>
      <c r="P173" s="850">
        <v>730</v>
      </c>
      <c r="Q173" s="850">
        <v>185420</v>
      </c>
      <c r="R173" s="838">
        <v>2.5285005181912399</v>
      </c>
      <c r="S173" s="851">
        <v>254</v>
      </c>
    </row>
    <row r="174" spans="1:19" ht="14.45" customHeight="1" x14ac:dyDescent="0.2">
      <c r="A174" s="832" t="s">
        <v>8060</v>
      </c>
      <c r="B174" s="833" t="s">
        <v>8061</v>
      </c>
      <c r="C174" s="833" t="s">
        <v>628</v>
      </c>
      <c r="D174" s="833" t="s">
        <v>2243</v>
      </c>
      <c r="E174" s="833" t="s">
        <v>8031</v>
      </c>
      <c r="F174" s="833" t="s">
        <v>8101</v>
      </c>
      <c r="G174" s="833" t="s">
        <v>8102</v>
      </c>
      <c r="H174" s="850">
        <v>485</v>
      </c>
      <c r="I174" s="850">
        <v>61110</v>
      </c>
      <c r="J174" s="833">
        <v>4.8019801980198018</v>
      </c>
      <c r="K174" s="833">
        <v>126</v>
      </c>
      <c r="L174" s="850">
        <v>101</v>
      </c>
      <c r="M174" s="850">
        <v>12726</v>
      </c>
      <c r="N174" s="833">
        <v>1</v>
      </c>
      <c r="O174" s="833">
        <v>126</v>
      </c>
      <c r="P174" s="850">
        <v>497</v>
      </c>
      <c r="Q174" s="850">
        <v>62622</v>
      </c>
      <c r="R174" s="838">
        <v>4.9207920792079207</v>
      </c>
      <c r="S174" s="851">
        <v>126</v>
      </c>
    </row>
    <row r="175" spans="1:19" ht="14.45" customHeight="1" x14ac:dyDescent="0.2">
      <c r="A175" s="832" t="s">
        <v>8060</v>
      </c>
      <c r="B175" s="833" t="s">
        <v>8061</v>
      </c>
      <c r="C175" s="833" t="s">
        <v>628</v>
      </c>
      <c r="D175" s="833" t="s">
        <v>2243</v>
      </c>
      <c r="E175" s="833" t="s">
        <v>8031</v>
      </c>
      <c r="F175" s="833" t="s">
        <v>8046</v>
      </c>
      <c r="G175" s="833" t="s">
        <v>8047</v>
      </c>
      <c r="H175" s="850">
        <v>1</v>
      </c>
      <c r="I175" s="850">
        <v>1310</v>
      </c>
      <c r="J175" s="833">
        <v>0.9977151561309977</v>
      </c>
      <c r="K175" s="833">
        <v>1310</v>
      </c>
      <c r="L175" s="850">
        <v>1</v>
      </c>
      <c r="M175" s="850">
        <v>1313</v>
      </c>
      <c r="N175" s="833">
        <v>1</v>
      </c>
      <c r="O175" s="833">
        <v>1313</v>
      </c>
      <c r="P175" s="850"/>
      <c r="Q175" s="850"/>
      <c r="R175" s="838"/>
      <c r="S175" s="851"/>
    </row>
    <row r="176" spans="1:19" ht="14.45" customHeight="1" x14ac:dyDescent="0.2">
      <c r="A176" s="832" t="s">
        <v>8060</v>
      </c>
      <c r="B176" s="833" t="s">
        <v>8061</v>
      </c>
      <c r="C176" s="833" t="s">
        <v>628</v>
      </c>
      <c r="D176" s="833" t="s">
        <v>2243</v>
      </c>
      <c r="E176" s="833" t="s">
        <v>8031</v>
      </c>
      <c r="F176" s="833" t="s">
        <v>8036</v>
      </c>
      <c r="G176" s="833" t="s">
        <v>8037</v>
      </c>
      <c r="H176" s="850">
        <v>162</v>
      </c>
      <c r="I176" s="850">
        <v>26406</v>
      </c>
      <c r="J176" s="833">
        <v>2.1758404746209625</v>
      </c>
      <c r="K176" s="833">
        <v>163</v>
      </c>
      <c r="L176" s="850">
        <v>74</v>
      </c>
      <c r="M176" s="850">
        <v>12136</v>
      </c>
      <c r="N176" s="833">
        <v>1</v>
      </c>
      <c r="O176" s="833">
        <v>164</v>
      </c>
      <c r="P176" s="850">
        <v>229</v>
      </c>
      <c r="Q176" s="850">
        <v>37785</v>
      </c>
      <c r="R176" s="838">
        <v>3.1134640738299275</v>
      </c>
      <c r="S176" s="851">
        <v>165</v>
      </c>
    </row>
    <row r="177" spans="1:19" ht="14.45" customHeight="1" x14ac:dyDescent="0.2">
      <c r="A177" s="832" t="s">
        <v>8060</v>
      </c>
      <c r="B177" s="833" t="s">
        <v>8061</v>
      </c>
      <c r="C177" s="833" t="s">
        <v>628</v>
      </c>
      <c r="D177" s="833" t="s">
        <v>2243</v>
      </c>
      <c r="E177" s="833" t="s">
        <v>8031</v>
      </c>
      <c r="F177" s="833" t="s">
        <v>8109</v>
      </c>
      <c r="G177" s="833" t="s">
        <v>8110</v>
      </c>
      <c r="H177" s="850"/>
      <c r="I177" s="850"/>
      <c r="J177" s="833"/>
      <c r="K177" s="833"/>
      <c r="L177" s="850">
        <v>1</v>
      </c>
      <c r="M177" s="850">
        <v>0</v>
      </c>
      <c r="N177" s="833"/>
      <c r="O177" s="833">
        <v>0</v>
      </c>
      <c r="P177" s="850">
        <v>4</v>
      </c>
      <c r="Q177" s="850">
        <v>0</v>
      </c>
      <c r="R177" s="838"/>
      <c r="S177" s="851">
        <v>0</v>
      </c>
    </row>
    <row r="178" spans="1:19" ht="14.45" customHeight="1" x14ac:dyDescent="0.2">
      <c r="A178" s="832" t="s">
        <v>8060</v>
      </c>
      <c r="B178" s="833" t="s">
        <v>8061</v>
      </c>
      <c r="C178" s="833" t="s">
        <v>628</v>
      </c>
      <c r="D178" s="833" t="s">
        <v>2243</v>
      </c>
      <c r="E178" s="833" t="s">
        <v>8031</v>
      </c>
      <c r="F178" s="833" t="s">
        <v>8111</v>
      </c>
      <c r="G178" s="833" t="s">
        <v>8112</v>
      </c>
      <c r="H178" s="850">
        <v>1091</v>
      </c>
      <c r="I178" s="850">
        <v>36366.659999999996</v>
      </c>
      <c r="J178" s="833">
        <v>3.7363019644869739</v>
      </c>
      <c r="K178" s="833">
        <v>33.333327222731434</v>
      </c>
      <c r="L178" s="850">
        <v>292</v>
      </c>
      <c r="M178" s="850">
        <v>9733.33</v>
      </c>
      <c r="N178" s="833">
        <v>1</v>
      </c>
      <c r="O178" s="833">
        <v>33.33332191780822</v>
      </c>
      <c r="P178" s="850">
        <v>1209</v>
      </c>
      <c r="Q178" s="850">
        <v>40300</v>
      </c>
      <c r="R178" s="838">
        <v>4.1404123768535541</v>
      </c>
      <c r="S178" s="851">
        <v>33.333333333333336</v>
      </c>
    </row>
    <row r="179" spans="1:19" ht="14.45" customHeight="1" x14ac:dyDescent="0.2">
      <c r="A179" s="832" t="s">
        <v>8060</v>
      </c>
      <c r="B179" s="833" t="s">
        <v>8061</v>
      </c>
      <c r="C179" s="833" t="s">
        <v>628</v>
      </c>
      <c r="D179" s="833" t="s">
        <v>2243</v>
      </c>
      <c r="E179" s="833" t="s">
        <v>8031</v>
      </c>
      <c r="F179" s="833" t="s">
        <v>8115</v>
      </c>
      <c r="G179" s="833" t="s">
        <v>8116</v>
      </c>
      <c r="H179" s="850">
        <v>7</v>
      </c>
      <c r="I179" s="850">
        <v>259</v>
      </c>
      <c r="J179" s="833">
        <v>7</v>
      </c>
      <c r="K179" s="833">
        <v>37</v>
      </c>
      <c r="L179" s="850">
        <v>1</v>
      </c>
      <c r="M179" s="850">
        <v>37</v>
      </c>
      <c r="N179" s="833">
        <v>1</v>
      </c>
      <c r="O179" s="833">
        <v>37</v>
      </c>
      <c r="P179" s="850">
        <v>4</v>
      </c>
      <c r="Q179" s="850">
        <v>152</v>
      </c>
      <c r="R179" s="838">
        <v>4.1081081081081079</v>
      </c>
      <c r="S179" s="851">
        <v>38</v>
      </c>
    </row>
    <row r="180" spans="1:19" ht="14.45" customHeight="1" x14ac:dyDescent="0.2">
      <c r="A180" s="832" t="s">
        <v>8060</v>
      </c>
      <c r="B180" s="833" t="s">
        <v>8061</v>
      </c>
      <c r="C180" s="833" t="s">
        <v>628</v>
      </c>
      <c r="D180" s="833" t="s">
        <v>2243</v>
      </c>
      <c r="E180" s="833" t="s">
        <v>8031</v>
      </c>
      <c r="F180" s="833" t="s">
        <v>8038</v>
      </c>
      <c r="G180" s="833" t="s">
        <v>8039</v>
      </c>
      <c r="H180" s="850">
        <v>136</v>
      </c>
      <c r="I180" s="850">
        <v>11696</v>
      </c>
      <c r="J180" s="833">
        <v>1.8378378378378379</v>
      </c>
      <c r="K180" s="833">
        <v>86</v>
      </c>
      <c r="L180" s="850">
        <v>74</v>
      </c>
      <c r="M180" s="850">
        <v>6364</v>
      </c>
      <c r="N180" s="833">
        <v>1</v>
      </c>
      <c r="O180" s="833">
        <v>86</v>
      </c>
      <c r="P180" s="850">
        <v>251</v>
      </c>
      <c r="Q180" s="850">
        <v>21837</v>
      </c>
      <c r="R180" s="838">
        <v>3.4313324952859836</v>
      </c>
      <c r="S180" s="851">
        <v>87</v>
      </c>
    </row>
    <row r="181" spans="1:19" ht="14.45" customHeight="1" x14ac:dyDescent="0.2">
      <c r="A181" s="832" t="s">
        <v>8060</v>
      </c>
      <c r="B181" s="833" t="s">
        <v>8061</v>
      </c>
      <c r="C181" s="833" t="s">
        <v>628</v>
      </c>
      <c r="D181" s="833" t="s">
        <v>2243</v>
      </c>
      <c r="E181" s="833" t="s">
        <v>8031</v>
      </c>
      <c r="F181" s="833" t="s">
        <v>8117</v>
      </c>
      <c r="G181" s="833" t="s">
        <v>8118</v>
      </c>
      <c r="H181" s="850">
        <v>2</v>
      </c>
      <c r="I181" s="850">
        <v>308</v>
      </c>
      <c r="J181" s="833"/>
      <c r="K181" s="833">
        <v>154</v>
      </c>
      <c r="L181" s="850"/>
      <c r="M181" s="850"/>
      <c r="N181" s="833"/>
      <c r="O181" s="833"/>
      <c r="P181" s="850"/>
      <c r="Q181" s="850"/>
      <c r="R181" s="838"/>
      <c r="S181" s="851"/>
    </row>
    <row r="182" spans="1:19" ht="14.45" customHeight="1" x14ac:dyDescent="0.2">
      <c r="A182" s="832" t="s">
        <v>8060</v>
      </c>
      <c r="B182" s="833" t="s">
        <v>8061</v>
      </c>
      <c r="C182" s="833" t="s">
        <v>628</v>
      </c>
      <c r="D182" s="833" t="s">
        <v>2243</v>
      </c>
      <c r="E182" s="833" t="s">
        <v>8031</v>
      </c>
      <c r="F182" s="833" t="s">
        <v>8119</v>
      </c>
      <c r="G182" s="833" t="s">
        <v>8120</v>
      </c>
      <c r="H182" s="850">
        <v>3</v>
      </c>
      <c r="I182" s="850">
        <v>96</v>
      </c>
      <c r="J182" s="833"/>
      <c r="K182" s="833">
        <v>32</v>
      </c>
      <c r="L182" s="850"/>
      <c r="M182" s="850"/>
      <c r="N182" s="833"/>
      <c r="O182" s="833"/>
      <c r="P182" s="850">
        <v>1</v>
      </c>
      <c r="Q182" s="850">
        <v>33</v>
      </c>
      <c r="R182" s="838"/>
      <c r="S182" s="851">
        <v>33</v>
      </c>
    </row>
    <row r="183" spans="1:19" ht="14.45" customHeight="1" x14ac:dyDescent="0.2">
      <c r="A183" s="832" t="s">
        <v>8060</v>
      </c>
      <c r="B183" s="833" t="s">
        <v>8061</v>
      </c>
      <c r="C183" s="833" t="s">
        <v>628</v>
      </c>
      <c r="D183" s="833" t="s">
        <v>2243</v>
      </c>
      <c r="E183" s="833" t="s">
        <v>8031</v>
      </c>
      <c r="F183" s="833" t="s">
        <v>8129</v>
      </c>
      <c r="G183" s="833" t="s">
        <v>8130</v>
      </c>
      <c r="H183" s="850">
        <v>1</v>
      </c>
      <c r="I183" s="850">
        <v>395</v>
      </c>
      <c r="J183" s="833"/>
      <c r="K183" s="833">
        <v>395</v>
      </c>
      <c r="L183" s="850"/>
      <c r="M183" s="850"/>
      <c r="N183" s="833"/>
      <c r="O183" s="833"/>
      <c r="P183" s="850"/>
      <c r="Q183" s="850"/>
      <c r="R183" s="838"/>
      <c r="S183" s="851"/>
    </row>
    <row r="184" spans="1:19" ht="14.45" customHeight="1" x14ac:dyDescent="0.2">
      <c r="A184" s="832" t="s">
        <v>8060</v>
      </c>
      <c r="B184" s="833" t="s">
        <v>8061</v>
      </c>
      <c r="C184" s="833" t="s">
        <v>628</v>
      </c>
      <c r="D184" s="833" t="s">
        <v>2243</v>
      </c>
      <c r="E184" s="833" t="s">
        <v>8031</v>
      </c>
      <c r="F184" s="833" t="s">
        <v>8155</v>
      </c>
      <c r="G184" s="833" t="s">
        <v>8156</v>
      </c>
      <c r="H184" s="850"/>
      <c r="I184" s="850"/>
      <c r="J184" s="833"/>
      <c r="K184" s="833"/>
      <c r="L184" s="850"/>
      <c r="M184" s="850"/>
      <c r="N184" s="833"/>
      <c r="O184" s="833"/>
      <c r="P184" s="850">
        <v>1</v>
      </c>
      <c r="Q184" s="850">
        <v>355</v>
      </c>
      <c r="R184" s="838"/>
      <c r="S184" s="851">
        <v>355</v>
      </c>
    </row>
    <row r="185" spans="1:19" ht="14.45" customHeight="1" x14ac:dyDescent="0.2">
      <c r="A185" s="832" t="s">
        <v>8060</v>
      </c>
      <c r="B185" s="833" t="s">
        <v>8061</v>
      </c>
      <c r="C185" s="833" t="s">
        <v>628</v>
      </c>
      <c r="D185" s="833" t="s">
        <v>2243</v>
      </c>
      <c r="E185" s="833" t="s">
        <v>8031</v>
      </c>
      <c r="F185" s="833" t="s">
        <v>8159</v>
      </c>
      <c r="G185" s="833" t="s">
        <v>8160</v>
      </c>
      <c r="H185" s="850">
        <v>3</v>
      </c>
      <c r="I185" s="850">
        <v>345</v>
      </c>
      <c r="J185" s="833"/>
      <c r="K185" s="833">
        <v>115</v>
      </c>
      <c r="L185" s="850"/>
      <c r="M185" s="850"/>
      <c r="N185" s="833"/>
      <c r="O185" s="833"/>
      <c r="P185" s="850"/>
      <c r="Q185" s="850"/>
      <c r="R185" s="838"/>
      <c r="S185" s="851"/>
    </row>
    <row r="186" spans="1:19" ht="14.45" customHeight="1" x14ac:dyDescent="0.2">
      <c r="A186" s="832" t="s">
        <v>8060</v>
      </c>
      <c r="B186" s="833" t="s">
        <v>8061</v>
      </c>
      <c r="C186" s="833" t="s">
        <v>628</v>
      </c>
      <c r="D186" s="833" t="s">
        <v>2243</v>
      </c>
      <c r="E186" s="833" t="s">
        <v>8031</v>
      </c>
      <c r="F186" s="833" t="s">
        <v>8161</v>
      </c>
      <c r="G186" s="833" t="s">
        <v>8162</v>
      </c>
      <c r="H186" s="850">
        <v>6</v>
      </c>
      <c r="I186" s="850">
        <v>3666</v>
      </c>
      <c r="J186" s="833">
        <v>1.6336898395721926</v>
      </c>
      <c r="K186" s="833">
        <v>611</v>
      </c>
      <c r="L186" s="850">
        <v>3</v>
      </c>
      <c r="M186" s="850">
        <v>2244</v>
      </c>
      <c r="N186" s="833">
        <v>1</v>
      </c>
      <c r="O186" s="833">
        <v>748</v>
      </c>
      <c r="P186" s="850">
        <v>18</v>
      </c>
      <c r="Q186" s="850">
        <v>13536</v>
      </c>
      <c r="R186" s="838">
        <v>6.0320855614973263</v>
      </c>
      <c r="S186" s="851">
        <v>752</v>
      </c>
    </row>
    <row r="187" spans="1:19" ht="14.45" customHeight="1" x14ac:dyDescent="0.2">
      <c r="A187" s="832" t="s">
        <v>8060</v>
      </c>
      <c r="B187" s="833" t="s">
        <v>8061</v>
      </c>
      <c r="C187" s="833" t="s">
        <v>628</v>
      </c>
      <c r="D187" s="833" t="s">
        <v>2243</v>
      </c>
      <c r="E187" s="833" t="s">
        <v>8031</v>
      </c>
      <c r="F187" s="833" t="s">
        <v>8165</v>
      </c>
      <c r="G187" s="833" t="s">
        <v>8166</v>
      </c>
      <c r="H187" s="850">
        <v>6</v>
      </c>
      <c r="I187" s="850">
        <v>516</v>
      </c>
      <c r="J187" s="833">
        <v>0.4942528735632184</v>
      </c>
      <c r="K187" s="833">
        <v>86</v>
      </c>
      <c r="L187" s="850">
        <v>12</v>
      </c>
      <c r="M187" s="850">
        <v>1044</v>
      </c>
      <c r="N187" s="833">
        <v>1</v>
      </c>
      <c r="O187" s="833">
        <v>87</v>
      </c>
      <c r="P187" s="850">
        <v>57</v>
      </c>
      <c r="Q187" s="850">
        <v>4959</v>
      </c>
      <c r="R187" s="838">
        <v>4.75</v>
      </c>
      <c r="S187" s="851">
        <v>87</v>
      </c>
    </row>
    <row r="188" spans="1:19" ht="14.45" customHeight="1" x14ac:dyDescent="0.2">
      <c r="A188" s="832" t="s">
        <v>8060</v>
      </c>
      <c r="B188" s="833" t="s">
        <v>8061</v>
      </c>
      <c r="C188" s="833" t="s">
        <v>628</v>
      </c>
      <c r="D188" s="833" t="s">
        <v>2243</v>
      </c>
      <c r="E188" s="833" t="s">
        <v>8031</v>
      </c>
      <c r="F188" s="833" t="s">
        <v>8167</v>
      </c>
      <c r="G188" s="833" t="s">
        <v>8168</v>
      </c>
      <c r="H188" s="850">
        <v>1</v>
      </c>
      <c r="I188" s="850">
        <v>400</v>
      </c>
      <c r="J188" s="833">
        <v>0.8</v>
      </c>
      <c r="K188" s="833">
        <v>400</v>
      </c>
      <c r="L188" s="850">
        <v>1</v>
      </c>
      <c r="M188" s="850">
        <v>500</v>
      </c>
      <c r="N188" s="833">
        <v>1</v>
      </c>
      <c r="O188" s="833">
        <v>500</v>
      </c>
      <c r="P188" s="850"/>
      <c r="Q188" s="850"/>
      <c r="R188" s="838"/>
      <c r="S188" s="851"/>
    </row>
    <row r="189" spans="1:19" ht="14.45" customHeight="1" x14ac:dyDescent="0.2">
      <c r="A189" s="832" t="s">
        <v>8060</v>
      </c>
      <c r="B189" s="833" t="s">
        <v>8061</v>
      </c>
      <c r="C189" s="833" t="s">
        <v>628</v>
      </c>
      <c r="D189" s="833" t="s">
        <v>2243</v>
      </c>
      <c r="E189" s="833" t="s">
        <v>8031</v>
      </c>
      <c r="F189" s="833" t="s">
        <v>8169</v>
      </c>
      <c r="G189" s="833" t="s">
        <v>8170</v>
      </c>
      <c r="H189" s="850"/>
      <c r="I189" s="850"/>
      <c r="J189" s="833"/>
      <c r="K189" s="833"/>
      <c r="L189" s="850"/>
      <c r="M189" s="850"/>
      <c r="N189" s="833"/>
      <c r="O189" s="833"/>
      <c r="P189" s="850">
        <v>2</v>
      </c>
      <c r="Q189" s="850">
        <v>0</v>
      </c>
      <c r="R189" s="838"/>
      <c r="S189" s="851">
        <v>0</v>
      </c>
    </row>
    <row r="190" spans="1:19" ht="14.45" customHeight="1" x14ac:dyDescent="0.2">
      <c r="A190" s="832" t="s">
        <v>8060</v>
      </c>
      <c r="B190" s="833" t="s">
        <v>8061</v>
      </c>
      <c r="C190" s="833" t="s">
        <v>628</v>
      </c>
      <c r="D190" s="833" t="s">
        <v>2244</v>
      </c>
      <c r="E190" s="833" t="s">
        <v>8040</v>
      </c>
      <c r="F190" s="833" t="s">
        <v>8041</v>
      </c>
      <c r="G190" s="833" t="s">
        <v>8042</v>
      </c>
      <c r="H190" s="850">
        <v>8.15</v>
      </c>
      <c r="I190" s="850">
        <v>791.09</v>
      </c>
      <c r="J190" s="833">
        <v>0.96733920273905594</v>
      </c>
      <c r="K190" s="833">
        <v>97.066257668711657</v>
      </c>
      <c r="L190" s="850">
        <v>11.75</v>
      </c>
      <c r="M190" s="850">
        <v>817.80000000000007</v>
      </c>
      <c r="N190" s="833">
        <v>1</v>
      </c>
      <c r="O190" s="833">
        <v>69.600000000000009</v>
      </c>
      <c r="P190" s="850">
        <v>3.0999999999999996</v>
      </c>
      <c r="Q190" s="850">
        <v>215.83999999999997</v>
      </c>
      <c r="R190" s="838">
        <v>0.26392761066275366</v>
      </c>
      <c r="S190" s="851">
        <v>69.625806451612902</v>
      </c>
    </row>
    <row r="191" spans="1:19" ht="14.45" customHeight="1" x14ac:dyDescent="0.2">
      <c r="A191" s="832" t="s">
        <v>8060</v>
      </c>
      <c r="B191" s="833" t="s">
        <v>8061</v>
      </c>
      <c r="C191" s="833" t="s">
        <v>628</v>
      </c>
      <c r="D191" s="833" t="s">
        <v>2244</v>
      </c>
      <c r="E191" s="833" t="s">
        <v>8040</v>
      </c>
      <c r="F191" s="833" t="s">
        <v>8066</v>
      </c>
      <c r="G191" s="833" t="s">
        <v>704</v>
      </c>
      <c r="H191" s="850"/>
      <c r="I191" s="850"/>
      <c r="J191" s="833"/>
      <c r="K191" s="833"/>
      <c r="L191" s="850">
        <v>0.4</v>
      </c>
      <c r="M191" s="850">
        <v>33.6</v>
      </c>
      <c r="N191" s="833">
        <v>1</v>
      </c>
      <c r="O191" s="833">
        <v>84</v>
      </c>
      <c r="P191" s="850"/>
      <c r="Q191" s="850"/>
      <c r="R191" s="838"/>
      <c r="S191" s="851"/>
    </row>
    <row r="192" spans="1:19" ht="14.45" customHeight="1" x14ac:dyDescent="0.2">
      <c r="A192" s="832" t="s">
        <v>8060</v>
      </c>
      <c r="B192" s="833" t="s">
        <v>8061</v>
      </c>
      <c r="C192" s="833" t="s">
        <v>628</v>
      </c>
      <c r="D192" s="833" t="s">
        <v>2244</v>
      </c>
      <c r="E192" s="833" t="s">
        <v>8040</v>
      </c>
      <c r="F192" s="833" t="s">
        <v>8067</v>
      </c>
      <c r="G192" s="833" t="s">
        <v>704</v>
      </c>
      <c r="H192" s="850">
        <v>149</v>
      </c>
      <c r="I192" s="850">
        <v>2503.1999999999998</v>
      </c>
      <c r="J192" s="833">
        <v>0.6651785714285714</v>
      </c>
      <c r="K192" s="833">
        <v>16.799999999999997</v>
      </c>
      <c r="L192" s="850">
        <v>224</v>
      </c>
      <c r="M192" s="850">
        <v>3763.2</v>
      </c>
      <c r="N192" s="833">
        <v>1</v>
      </c>
      <c r="O192" s="833">
        <v>16.8</v>
      </c>
      <c r="P192" s="850">
        <v>186</v>
      </c>
      <c r="Q192" s="850">
        <v>3124.8</v>
      </c>
      <c r="R192" s="838">
        <v>0.8303571428571429</v>
      </c>
      <c r="S192" s="851">
        <v>16.8</v>
      </c>
    </row>
    <row r="193" spans="1:19" ht="14.45" customHeight="1" x14ac:dyDescent="0.2">
      <c r="A193" s="832" t="s">
        <v>8060</v>
      </c>
      <c r="B193" s="833" t="s">
        <v>8061</v>
      </c>
      <c r="C193" s="833" t="s">
        <v>628</v>
      </c>
      <c r="D193" s="833" t="s">
        <v>2244</v>
      </c>
      <c r="E193" s="833" t="s">
        <v>8040</v>
      </c>
      <c r="F193" s="833" t="s">
        <v>8068</v>
      </c>
      <c r="G193" s="833"/>
      <c r="H193" s="850">
        <v>1.2000000000000002</v>
      </c>
      <c r="I193" s="850">
        <v>252.06</v>
      </c>
      <c r="J193" s="833"/>
      <c r="K193" s="833">
        <v>210.04999999999998</v>
      </c>
      <c r="L193" s="850"/>
      <c r="M193" s="850"/>
      <c r="N193" s="833"/>
      <c r="O193" s="833"/>
      <c r="P193" s="850"/>
      <c r="Q193" s="850"/>
      <c r="R193" s="838"/>
      <c r="S193" s="851"/>
    </row>
    <row r="194" spans="1:19" ht="14.45" customHeight="1" x14ac:dyDescent="0.2">
      <c r="A194" s="832" t="s">
        <v>8060</v>
      </c>
      <c r="B194" s="833" t="s">
        <v>8061</v>
      </c>
      <c r="C194" s="833" t="s">
        <v>628</v>
      </c>
      <c r="D194" s="833" t="s">
        <v>2244</v>
      </c>
      <c r="E194" s="833" t="s">
        <v>8040</v>
      </c>
      <c r="F194" s="833" t="s">
        <v>8068</v>
      </c>
      <c r="G194" s="833" t="s">
        <v>8069</v>
      </c>
      <c r="H194" s="850">
        <v>1.4</v>
      </c>
      <c r="I194" s="850">
        <v>294.07</v>
      </c>
      <c r="J194" s="833">
        <v>0.875</v>
      </c>
      <c r="K194" s="833">
        <v>210.05</v>
      </c>
      <c r="L194" s="850">
        <v>1.5999999999999999</v>
      </c>
      <c r="M194" s="850">
        <v>336.08</v>
      </c>
      <c r="N194" s="833">
        <v>1</v>
      </c>
      <c r="O194" s="833">
        <v>210.05</v>
      </c>
      <c r="P194" s="850"/>
      <c r="Q194" s="850"/>
      <c r="R194" s="838"/>
      <c r="S194" s="851"/>
    </row>
    <row r="195" spans="1:19" ht="14.45" customHeight="1" x14ac:dyDescent="0.2">
      <c r="A195" s="832" t="s">
        <v>8060</v>
      </c>
      <c r="B195" s="833" t="s">
        <v>8061</v>
      </c>
      <c r="C195" s="833" t="s">
        <v>628</v>
      </c>
      <c r="D195" s="833" t="s">
        <v>2244</v>
      </c>
      <c r="E195" s="833" t="s">
        <v>8031</v>
      </c>
      <c r="F195" s="833" t="s">
        <v>8075</v>
      </c>
      <c r="G195" s="833" t="s">
        <v>8076</v>
      </c>
      <c r="H195" s="850">
        <v>246</v>
      </c>
      <c r="I195" s="850">
        <v>50430</v>
      </c>
      <c r="J195" s="833">
        <v>0.64422585590189063</v>
      </c>
      <c r="K195" s="833">
        <v>205</v>
      </c>
      <c r="L195" s="850">
        <v>380</v>
      </c>
      <c r="M195" s="850">
        <v>78280</v>
      </c>
      <c r="N195" s="833">
        <v>1</v>
      </c>
      <c r="O195" s="833">
        <v>206</v>
      </c>
      <c r="P195" s="850">
        <v>345</v>
      </c>
      <c r="Q195" s="850">
        <v>71415</v>
      </c>
      <c r="R195" s="838">
        <v>0.91230199284619318</v>
      </c>
      <c r="S195" s="851">
        <v>207</v>
      </c>
    </row>
    <row r="196" spans="1:19" ht="14.45" customHeight="1" x14ac:dyDescent="0.2">
      <c r="A196" s="832" t="s">
        <v>8060</v>
      </c>
      <c r="B196" s="833" t="s">
        <v>8061</v>
      </c>
      <c r="C196" s="833" t="s">
        <v>628</v>
      </c>
      <c r="D196" s="833" t="s">
        <v>2244</v>
      </c>
      <c r="E196" s="833" t="s">
        <v>8031</v>
      </c>
      <c r="F196" s="833" t="s">
        <v>8081</v>
      </c>
      <c r="G196" s="833" t="s">
        <v>8082</v>
      </c>
      <c r="H196" s="850">
        <v>26</v>
      </c>
      <c r="I196" s="850">
        <v>2158</v>
      </c>
      <c r="J196" s="833">
        <v>0.66666666666666663</v>
      </c>
      <c r="K196" s="833">
        <v>83</v>
      </c>
      <c r="L196" s="850">
        <v>39</v>
      </c>
      <c r="M196" s="850">
        <v>3237</v>
      </c>
      <c r="N196" s="833">
        <v>1</v>
      </c>
      <c r="O196" s="833">
        <v>83</v>
      </c>
      <c r="P196" s="850">
        <v>68</v>
      </c>
      <c r="Q196" s="850">
        <v>5712</v>
      </c>
      <c r="R196" s="838">
        <v>1.7645968489341983</v>
      </c>
      <c r="S196" s="851">
        <v>84</v>
      </c>
    </row>
    <row r="197" spans="1:19" ht="14.45" customHeight="1" x14ac:dyDescent="0.2">
      <c r="A197" s="832" t="s">
        <v>8060</v>
      </c>
      <c r="B197" s="833" t="s">
        <v>8061</v>
      </c>
      <c r="C197" s="833" t="s">
        <v>628</v>
      </c>
      <c r="D197" s="833" t="s">
        <v>2244</v>
      </c>
      <c r="E197" s="833" t="s">
        <v>8031</v>
      </c>
      <c r="F197" s="833" t="s">
        <v>8083</v>
      </c>
      <c r="G197" s="833" t="s">
        <v>8084</v>
      </c>
      <c r="H197" s="850">
        <v>34</v>
      </c>
      <c r="I197" s="850">
        <v>3604</v>
      </c>
      <c r="J197" s="833">
        <v>0.91891891891891897</v>
      </c>
      <c r="K197" s="833">
        <v>106</v>
      </c>
      <c r="L197" s="850">
        <v>37</v>
      </c>
      <c r="M197" s="850">
        <v>3922</v>
      </c>
      <c r="N197" s="833">
        <v>1</v>
      </c>
      <c r="O197" s="833">
        <v>106</v>
      </c>
      <c r="P197" s="850">
        <v>30</v>
      </c>
      <c r="Q197" s="850">
        <v>3210</v>
      </c>
      <c r="R197" s="838">
        <v>0.81845996940336563</v>
      </c>
      <c r="S197" s="851">
        <v>107</v>
      </c>
    </row>
    <row r="198" spans="1:19" ht="14.45" customHeight="1" x14ac:dyDescent="0.2">
      <c r="A198" s="832" t="s">
        <v>8060</v>
      </c>
      <c r="B198" s="833" t="s">
        <v>8061</v>
      </c>
      <c r="C198" s="833" t="s">
        <v>628</v>
      </c>
      <c r="D198" s="833" t="s">
        <v>2244</v>
      </c>
      <c r="E198" s="833" t="s">
        <v>8031</v>
      </c>
      <c r="F198" s="833" t="s">
        <v>8085</v>
      </c>
      <c r="G198" s="833" t="s">
        <v>8086</v>
      </c>
      <c r="H198" s="850">
        <v>31</v>
      </c>
      <c r="I198" s="850">
        <v>1147</v>
      </c>
      <c r="J198" s="833">
        <v>0.53448275862068961</v>
      </c>
      <c r="K198" s="833">
        <v>37</v>
      </c>
      <c r="L198" s="850">
        <v>58</v>
      </c>
      <c r="M198" s="850">
        <v>2146</v>
      </c>
      <c r="N198" s="833">
        <v>1</v>
      </c>
      <c r="O198" s="833">
        <v>37</v>
      </c>
      <c r="P198" s="850">
        <v>81</v>
      </c>
      <c r="Q198" s="850">
        <v>3078</v>
      </c>
      <c r="R198" s="838">
        <v>1.434296365330848</v>
      </c>
      <c r="S198" s="851">
        <v>38</v>
      </c>
    </row>
    <row r="199" spans="1:19" ht="14.45" customHeight="1" x14ac:dyDescent="0.2">
      <c r="A199" s="832" t="s">
        <v>8060</v>
      </c>
      <c r="B199" s="833" t="s">
        <v>8061</v>
      </c>
      <c r="C199" s="833" t="s">
        <v>628</v>
      </c>
      <c r="D199" s="833" t="s">
        <v>2244</v>
      </c>
      <c r="E199" s="833" t="s">
        <v>8031</v>
      </c>
      <c r="F199" s="833" t="s">
        <v>8087</v>
      </c>
      <c r="G199" s="833" t="s">
        <v>8088</v>
      </c>
      <c r="H199" s="850">
        <v>1</v>
      </c>
      <c r="I199" s="850">
        <v>5</v>
      </c>
      <c r="J199" s="833">
        <v>1</v>
      </c>
      <c r="K199" s="833">
        <v>5</v>
      </c>
      <c r="L199" s="850">
        <v>1</v>
      </c>
      <c r="M199" s="850">
        <v>5</v>
      </c>
      <c r="N199" s="833">
        <v>1</v>
      </c>
      <c r="O199" s="833">
        <v>5</v>
      </c>
      <c r="P199" s="850">
        <v>3</v>
      </c>
      <c r="Q199" s="850">
        <v>15</v>
      </c>
      <c r="R199" s="838">
        <v>3</v>
      </c>
      <c r="S199" s="851">
        <v>5</v>
      </c>
    </row>
    <row r="200" spans="1:19" ht="14.45" customHeight="1" x14ac:dyDescent="0.2">
      <c r="A200" s="832" t="s">
        <v>8060</v>
      </c>
      <c r="B200" s="833" t="s">
        <v>8061</v>
      </c>
      <c r="C200" s="833" t="s">
        <v>628</v>
      </c>
      <c r="D200" s="833" t="s">
        <v>2244</v>
      </c>
      <c r="E200" s="833" t="s">
        <v>8031</v>
      </c>
      <c r="F200" s="833" t="s">
        <v>8089</v>
      </c>
      <c r="G200" s="833" t="s">
        <v>8090</v>
      </c>
      <c r="H200" s="850">
        <v>9</v>
      </c>
      <c r="I200" s="850">
        <v>45</v>
      </c>
      <c r="J200" s="833">
        <v>9</v>
      </c>
      <c r="K200" s="833">
        <v>5</v>
      </c>
      <c r="L200" s="850">
        <v>1</v>
      </c>
      <c r="M200" s="850">
        <v>5</v>
      </c>
      <c r="N200" s="833">
        <v>1</v>
      </c>
      <c r="O200" s="833">
        <v>5</v>
      </c>
      <c r="P200" s="850">
        <v>10</v>
      </c>
      <c r="Q200" s="850">
        <v>50</v>
      </c>
      <c r="R200" s="838">
        <v>10</v>
      </c>
      <c r="S200" s="851">
        <v>5</v>
      </c>
    </row>
    <row r="201" spans="1:19" ht="14.45" customHeight="1" x14ac:dyDescent="0.2">
      <c r="A201" s="832" t="s">
        <v>8060</v>
      </c>
      <c r="B201" s="833" t="s">
        <v>8061</v>
      </c>
      <c r="C201" s="833" t="s">
        <v>628</v>
      </c>
      <c r="D201" s="833" t="s">
        <v>2244</v>
      </c>
      <c r="E201" s="833" t="s">
        <v>8031</v>
      </c>
      <c r="F201" s="833" t="s">
        <v>8093</v>
      </c>
      <c r="G201" s="833" t="s">
        <v>8094</v>
      </c>
      <c r="H201" s="850">
        <v>4</v>
      </c>
      <c r="I201" s="850">
        <v>1236</v>
      </c>
      <c r="J201" s="833">
        <v>1.6178010471204189</v>
      </c>
      <c r="K201" s="833">
        <v>309</v>
      </c>
      <c r="L201" s="850">
        <v>2</v>
      </c>
      <c r="M201" s="850">
        <v>764</v>
      </c>
      <c r="N201" s="833">
        <v>1</v>
      </c>
      <c r="O201" s="833">
        <v>382</v>
      </c>
      <c r="P201" s="850">
        <v>2</v>
      </c>
      <c r="Q201" s="850">
        <v>768</v>
      </c>
      <c r="R201" s="838">
        <v>1.0052356020942408</v>
      </c>
      <c r="S201" s="851">
        <v>384</v>
      </c>
    </row>
    <row r="202" spans="1:19" ht="14.45" customHeight="1" x14ac:dyDescent="0.2">
      <c r="A202" s="832" t="s">
        <v>8060</v>
      </c>
      <c r="B202" s="833" t="s">
        <v>8061</v>
      </c>
      <c r="C202" s="833" t="s">
        <v>628</v>
      </c>
      <c r="D202" s="833" t="s">
        <v>2244</v>
      </c>
      <c r="E202" s="833" t="s">
        <v>8031</v>
      </c>
      <c r="F202" s="833" t="s">
        <v>8095</v>
      </c>
      <c r="G202" s="833" t="s">
        <v>8096</v>
      </c>
      <c r="H202" s="850"/>
      <c r="I202" s="850"/>
      <c r="J202" s="833"/>
      <c r="K202" s="833"/>
      <c r="L202" s="850">
        <v>2</v>
      </c>
      <c r="M202" s="850">
        <v>1208</v>
      </c>
      <c r="N202" s="833">
        <v>1</v>
      </c>
      <c r="O202" s="833">
        <v>604</v>
      </c>
      <c r="P202" s="850">
        <v>1</v>
      </c>
      <c r="Q202" s="850">
        <v>606</v>
      </c>
      <c r="R202" s="838">
        <v>0.5016556291390728</v>
      </c>
      <c r="S202" s="851">
        <v>606</v>
      </c>
    </row>
    <row r="203" spans="1:19" ht="14.45" customHeight="1" x14ac:dyDescent="0.2">
      <c r="A203" s="832" t="s">
        <v>8060</v>
      </c>
      <c r="B203" s="833" t="s">
        <v>8061</v>
      </c>
      <c r="C203" s="833" t="s">
        <v>628</v>
      </c>
      <c r="D203" s="833" t="s">
        <v>2244</v>
      </c>
      <c r="E203" s="833" t="s">
        <v>8031</v>
      </c>
      <c r="F203" s="833" t="s">
        <v>8097</v>
      </c>
      <c r="G203" s="833" t="s">
        <v>8098</v>
      </c>
      <c r="H203" s="850">
        <v>1</v>
      </c>
      <c r="I203" s="850">
        <v>99</v>
      </c>
      <c r="J203" s="833">
        <v>0.13598901098901098</v>
      </c>
      <c r="K203" s="833">
        <v>99</v>
      </c>
      <c r="L203" s="850">
        <v>8</v>
      </c>
      <c r="M203" s="850">
        <v>728</v>
      </c>
      <c r="N203" s="833">
        <v>1</v>
      </c>
      <c r="O203" s="833">
        <v>91</v>
      </c>
      <c r="P203" s="850">
        <v>14</v>
      </c>
      <c r="Q203" s="850">
        <v>1274</v>
      </c>
      <c r="R203" s="838">
        <v>1.75</v>
      </c>
      <c r="S203" s="851">
        <v>91</v>
      </c>
    </row>
    <row r="204" spans="1:19" ht="14.45" customHeight="1" x14ac:dyDescent="0.2">
      <c r="A204" s="832" t="s">
        <v>8060</v>
      </c>
      <c r="B204" s="833" t="s">
        <v>8061</v>
      </c>
      <c r="C204" s="833" t="s">
        <v>628</v>
      </c>
      <c r="D204" s="833" t="s">
        <v>2244</v>
      </c>
      <c r="E204" s="833" t="s">
        <v>8031</v>
      </c>
      <c r="F204" s="833" t="s">
        <v>8032</v>
      </c>
      <c r="G204" s="833" t="s">
        <v>8033</v>
      </c>
      <c r="H204" s="850">
        <v>3</v>
      </c>
      <c r="I204" s="850">
        <v>291</v>
      </c>
      <c r="J204" s="833">
        <v>0.22453703703703703</v>
      </c>
      <c r="K204" s="833">
        <v>97</v>
      </c>
      <c r="L204" s="850">
        <v>16</v>
      </c>
      <c r="M204" s="850">
        <v>1296</v>
      </c>
      <c r="N204" s="833">
        <v>1</v>
      </c>
      <c r="O204" s="833">
        <v>81</v>
      </c>
      <c r="P204" s="850">
        <v>12</v>
      </c>
      <c r="Q204" s="850">
        <v>972</v>
      </c>
      <c r="R204" s="838">
        <v>0.75</v>
      </c>
      <c r="S204" s="851">
        <v>81</v>
      </c>
    </row>
    <row r="205" spans="1:19" ht="14.45" customHeight="1" x14ac:dyDescent="0.2">
      <c r="A205" s="832" t="s">
        <v>8060</v>
      </c>
      <c r="B205" s="833" t="s">
        <v>8061</v>
      </c>
      <c r="C205" s="833" t="s">
        <v>628</v>
      </c>
      <c r="D205" s="833" t="s">
        <v>2244</v>
      </c>
      <c r="E205" s="833" t="s">
        <v>8031</v>
      </c>
      <c r="F205" s="833" t="s">
        <v>8034</v>
      </c>
      <c r="G205" s="833" t="s">
        <v>8035</v>
      </c>
      <c r="H205" s="850">
        <v>333</v>
      </c>
      <c r="I205" s="850">
        <v>83583</v>
      </c>
      <c r="J205" s="833">
        <v>0.61535913066525316</v>
      </c>
      <c r="K205" s="833">
        <v>251</v>
      </c>
      <c r="L205" s="850">
        <v>539</v>
      </c>
      <c r="M205" s="850">
        <v>135828</v>
      </c>
      <c r="N205" s="833">
        <v>1</v>
      </c>
      <c r="O205" s="833">
        <v>252</v>
      </c>
      <c r="P205" s="850">
        <v>805</v>
      </c>
      <c r="Q205" s="850">
        <v>204470</v>
      </c>
      <c r="R205" s="838">
        <v>1.505359719645434</v>
      </c>
      <c r="S205" s="851">
        <v>254</v>
      </c>
    </row>
    <row r="206" spans="1:19" ht="14.45" customHeight="1" x14ac:dyDescent="0.2">
      <c r="A206" s="832" t="s">
        <v>8060</v>
      </c>
      <c r="B206" s="833" t="s">
        <v>8061</v>
      </c>
      <c r="C206" s="833" t="s">
        <v>628</v>
      </c>
      <c r="D206" s="833" t="s">
        <v>2244</v>
      </c>
      <c r="E206" s="833" t="s">
        <v>8031</v>
      </c>
      <c r="F206" s="833" t="s">
        <v>8101</v>
      </c>
      <c r="G206" s="833" t="s">
        <v>8102</v>
      </c>
      <c r="H206" s="850">
        <v>586</v>
      </c>
      <c r="I206" s="850">
        <v>73836</v>
      </c>
      <c r="J206" s="833">
        <v>0.72099835950316382</v>
      </c>
      <c r="K206" s="833">
        <v>126</v>
      </c>
      <c r="L206" s="850">
        <v>808</v>
      </c>
      <c r="M206" s="850">
        <v>102408</v>
      </c>
      <c r="N206" s="833">
        <v>1</v>
      </c>
      <c r="O206" s="833">
        <v>126.74257425742574</v>
      </c>
      <c r="P206" s="850">
        <v>702</v>
      </c>
      <c r="Q206" s="850">
        <v>88452</v>
      </c>
      <c r="R206" s="838">
        <v>0.86372158425123036</v>
      </c>
      <c r="S206" s="851">
        <v>126</v>
      </c>
    </row>
    <row r="207" spans="1:19" ht="14.45" customHeight="1" x14ac:dyDescent="0.2">
      <c r="A207" s="832" t="s">
        <v>8060</v>
      </c>
      <c r="B207" s="833" t="s">
        <v>8061</v>
      </c>
      <c r="C207" s="833" t="s">
        <v>628</v>
      </c>
      <c r="D207" s="833" t="s">
        <v>2244</v>
      </c>
      <c r="E207" s="833" t="s">
        <v>8031</v>
      </c>
      <c r="F207" s="833" t="s">
        <v>8103</v>
      </c>
      <c r="G207" s="833" t="s">
        <v>8104</v>
      </c>
      <c r="H207" s="850"/>
      <c r="I207" s="850"/>
      <c r="J207" s="833"/>
      <c r="K207" s="833"/>
      <c r="L207" s="850"/>
      <c r="M207" s="850"/>
      <c r="N207" s="833"/>
      <c r="O207" s="833"/>
      <c r="P207" s="850">
        <v>9</v>
      </c>
      <c r="Q207" s="850">
        <v>4824</v>
      </c>
      <c r="R207" s="838"/>
      <c r="S207" s="851">
        <v>536</v>
      </c>
    </row>
    <row r="208" spans="1:19" ht="14.45" customHeight="1" x14ac:dyDescent="0.2">
      <c r="A208" s="832" t="s">
        <v>8060</v>
      </c>
      <c r="B208" s="833" t="s">
        <v>8061</v>
      </c>
      <c r="C208" s="833" t="s">
        <v>628</v>
      </c>
      <c r="D208" s="833" t="s">
        <v>2244</v>
      </c>
      <c r="E208" s="833" t="s">
        <v>8031</v>
      </c>
      <c r="F208" s="833" t="s">
        <v>8036</v>
      </c>
      <c r="G208" s="833" t="s">
        <v>8037</v>
      </c>
      <c r="H208" s="850">
        <v>185</v>
      </c>
      <c r="I208" s="850">
        <v>30155</v>
      </c>
      <c r="J208" s="833">
        <v>0.6384442750677507</v>
      </c>
      <c r="K208" s="833">
        <v>163</v>
      </c>
      <c r="L208" s="850">
        <v>288</v>
      </c>
      <c r="M208" s="850">
        <v>47232</v>
      </c>
      <c r="N208" s="833">
        <v>1</v>
      </c>
      <c r="O208" s="833">
        <v>164</v>
      </c>
      <c r="P208" s="850">
        <v>216</v>
      </c>
      <c r="Q208" s="850">
        <v>35640</v>
      </c>
      <c r="R208" s="838">
        <v>0.75457317073170727</v>
      </c>
      <c r="S208" s="851">
        <v>165</v>
      </c>
    </row>
    <row r="209" spans="1:19" ht="14.45" customHeight="1" x14ac:dyDescent="0.2">
      <c r="A209" s="832" t="s">
        <v>8060</v>
      </c>
      <c r="B209" s="833" t="s">
        <v>8061</v>
      </c>
      <c r="C209" s="833" t="s">
        <v>628</v>
      </c>
      <c r="D209" s="833" t="s">
        <v>2244</v>
      </c>
      <c r="E209" s="833" t="s">
        <v>8031</v>
      </c>
      <c r="F209" s="833" t="s">
        <v>8109</v>
      </c>
      <c r="G209" s="833" t="s">
        <v>8110</v>
      </c>
      <c r="H209" s="850"/>
      <c r="I209" s="850"/>
      <c r="J209" s="833"/>
      <c r="K209" s="833"/>
      <c r="L209" s="850"/>
      <c r="M209" s="850"/>
      <c r="N209" s="833"/>
      <c r="O209" s="833"/>
      <c r="P209" s="850">
        <v>4</v>
      </c>
      <c r="Q209" s="850">
        <v>0</v>
      </c>
      <c r="R209" s="838"/>
      <c r="S209" s="851">
        <v>0</v>
      </c>
    </row>
    <row r="210" spans="1:19" ht="14.45" customHeight="1" x14ac:dyDescent="0.2">
      <c r="A210" s="832" t="s">
        <v>8060</v>
      </c>
      <c r="B210" s="833" t="s">
        <v>8061</v>
      </c>
      <c r="C210" s="833" t="s">
        <v>628</v>
      </c>
      <c r="D210" s="833" t="s">
        <v>2244</v>
      </c>
      <c r="E210" s="833" t="s">
        <v>8031</v>
      </c>
      <c r="F210" s="833" t="s">
        <v>8111</v>
      </c>
      <c r="G210" s="833" t="s">
        <v>8112</v>
      </c>
      <c r="H210" s="850">
        <v>423</v>
      </c>
      <c r="I210" s="850">
        <v>14099.99</v>
      </c>
      <c r="J210" s="833">
        <v>0.86858325961664029</v>
      </c>
      <c r="K210" s="833">
        <v>33.333309692671392</v>
      </c>
      <c r="L210" s="850">
        <v>487</v>
      </c>
      <c r="M210" s="850">
        <v>16233.32</v>
      </c>
      <c r="N210" s="833">
        <v>1</v>
      </c>
      <c r="O210" s="833">
        <v>33.333305954825462</v>
      </c>
      <c r="P210" s="850">
        <v>640</v>
      </c>
      <c r="Q210" s="850">
        <v>21333.32</v>
      </c>
      <c r="R210" s="838">
        <v>1.3141686358674627</v>
      </c>
      <c r="S210" s="851">
        <v>33.333312499999998</v>
      </c>
    </row>
    <row r="211" spans="1:19" ht="14.45" customHeight="1" x14ac:dyDescent="0.2">
      <c r="A211" s="832" t="s">
        <v>8060</v>
      </c>
      <c r="B211" s="833" t="s">
        <v>8061</v>
      </c>
      <c r="C211" s="833" t="s">
        <v>628</v>
      </c>
      <c r="D211" s="833" t="s">
        <v>2244</v>
      </c>
      <c r="E211" s="833" t="s">
        <v>8031</v>
      </c>
      <c r="F211" s="833" t="s">
        <v>8113</v>
      </c>
      <c r="G211" s="833" t="s">
        <v>8114</v>
      </c>
      <c r="H211" s="850">
        <v>78</v>
      </c>
      <c r="I211" s="850">
        <v>9048</v>
      </c>
      <c r="J211" s="833">
        <v>0.42290254732414118</v>
      </c>
      <c r="K211" s="833">
        <v>116</v>
      </c>
      <c r="L211" s="850">
        <v>185</v>
      </c>
      <c r="M211" s="850">
        <v>21395</v>
      </c>
      <c r="N211" s="833">
        <v>1</v>
      </c>
      <c r="O211" s="833">
        <v>115.64864864864865</v>
      </c>
      <c r="P211" s="850">
        <v>220</v>
      </c>
      <c r="Q211" s="850">
        <v>25520</v>
      </c>
      <c r="R211" s="838">
        <v>1.1928020565552699</v>
      </c>
      <c r="S211" s="851">
        <v>116</v>
      </c>
    </row>
    <row r="212" spans="1:19" ht="14.45" customHeight="1" x14ac:dyDescent="0.2">
      <c r="A212" s="832" t="s">
        <v>8060</v>
      </c>
      <c r="B212" s="833" t="s">
        <v>8061</v>
      </c>
      <c r="C212" s="833" t="s">
        <v>628</v>
      </c>
      <c r="D212" s="833" t="s">
        <v>2244</v>
      </c>
      <c r="E212" s="833" t="s">
        <v>8031</v>
      </c>
      <c r="F212" s="833" t="s">
        <v>8115</v>
      </c>
      <c r="G212" s="833" t="s">
        <v>8116</v>
      </c>
      <c r="H212" s="850">
        <v>8</v>
      </c>
      <c r="I212" s="850">
        <v>296</v>
      </c>
      <c r="J212" s="833">
        <v>2</v>
      </c>
      <c r="K212" s="833">
        <v>37</v>
      </c>
      <c r="L212" s="850">
        <v>4</v>
      </c>
      <c r="M212" s="850">
        <v>148</v>
      </c>
      <c r="N212" s="833">
        <v>1</v>
      </c>
      <c r="O212" s="833">
        <v>37</v>
      </c>
      <c r="P212" s="850">
        <v>6</v>
      </c>
      <c r="Q212" s="850">
        <v>228</v>
      </c>
      <c r="R212" s="838">
        <v>1.5405405405405406</v>
      </c>
      <c r="S212" s="851">
        <v>38</v>
      </c>
    </row>
    <row r="213" spans="1:19" ht="14.45" customHeight="1" x14ac:dyDescent="0.2">
      <c r="A213" s="832" t="s">
        <v>8060</v>
      </c>
      <c r="B213" s="833" t="s">
        <v>8061</v>
      </c>
      <c r="C213" s="833" t="s">
        <v>628</v>
      </c>
      <c r="D213" s="833" t="s">
        <v>2244</v>
      </c>
      <c r="E213" s="833" t="s">
        <v>8031</v>
      </c>
      <c r="F213" s="833" t="s">
        <v>8038</v>
      </c>
      <c r="G213" s="833" t="s">
        <v>8039</v>
      </c>
      <c r="H213" s="850">
        <v>193</v>
      </c>
      <c r="I213" s="850">
        <v>16598</v>
      </c>
      <c r="J213" s="833">
        <v>0.59202453987730064</v>
      </c>
      <c r="K213" s="833">
        <v>86</v>
      </c>
      <c r="L213" s="850">
        <v>326</v>
      </c>
      <c r="M213" s="850">
        <v>28036</v>
      </c>
      <c r="N213" s="833">
        <v>1</v>
      </c>
      <c r="O213" s="833">
        <v>86</v>
      </c>
      <c r="P213" s="850">
        <v>255</v>
      </c>
      <c r="Q213" s="850">
        <v>22185</v>
      </c>
      <c r="R213" s="838">
        <v>0.79130403766585822</v>
      </c>
      <c r="S213" s="851">
        <v>87</v>
      </c>
    </row>
    <row r="214" spans="1:19" ht="14.45" customHeight="1" x14ac:dyDescent="0.2">
      <c r="A214" s="832" t="s">
        <v>8060</v>
      </c>
      <c r="B214" s="833" t="s">
        <v>8061</v>
      </c>
      <c r="C214" s="833" t="s">
        <v>628</v>
      </c>
      <c r="D214" s="833" t="s">
        <v>2244</v>
      </c>
      <c r="E214" s="833" t="s">
        <v>8031</v>
      </c>
      <c r="F214" s="833" t="s">
        <v>8117</v>
      </c>
      <c r="G214" s="833" t="s">
        <v>8118</v>
      </c>
      <c r="H214" s="850">
        <v>1</v>
      </c>
      <c r="I214" s="850">
        <v>154</v>
      </c>
      <c r="J214" s="833"/>
      <c r="K214" s="833">
        <v>154</v>
      </c>
      <c r="L214" s="850"/>
      <c r="M214" s="850"/>
      <c r="N214" s="833"/>
      <c r="O214" s="833"/>
      <c r="P214" s="850">
        <v>4</v>
      </c>
      <c r="Q214" s="850">
        <v>624</v>
      </c>
      <c r="R214" s="838"/>
      <c r="S214" s="851">
        <v>156</v>
      </c>
    </row>
    <row r="215" spans="1:19" ht="14.45" customHeight="1" x14ac:dyDescent="0.2">
      <c r="A215" s="832" t="s">
        <v>8060</v>
      </c>
      <c r="B215" s="833" t="s">
        <v>8061</v>
      </c>
      <c r="C215" s="833" t="s">
        <v>628</v>
      </c>
      <c r="D215" s="833" t="s">
        <v>2244</v>
      </c>
      <c r="E215" s="833" t="s">
        <v>8031</v>
      </c>
      <c r="F215" s="833" t="s">
        <v>8119</v>
      </c>
      <c r="G215" s="833" t="s">
        <v>8120</v>
      </c>
      <c r="H215" s="850"/>
      <c r="I215" s="850"/>
      <c r="J215" s="833"/>
      <c r="K215" s="833"/>
      <c r="L215" s="850"/>
      <c r="M215" s="850"/>
      <c r="N215" s="833"/>
      <c r="O215" s="833"/>
      <c r="P215" s="850">
        <v>1</v>
      </c>
      <c r="Q215" s="850">
        <v>33</v>
      </c>
      <c r="R215" s="838"/>
      <c r="S215" s="851">
        <v>33</v>
      </c>
    </row>
    <row r="216" spans="1:19" ht="14.45" customHeight="1" x14ac:dyDescent="0.2">
      <c r="A216" s="832" t="s">
        <v>8060</v>
      </c>
      <c r="B216" s="833" t="s">
        <v>8061</v>
      </c>
      <c r="C216" s="833" t="s">
        <v>628</v>
      </c>
      <c r="D216" s="833" t="s">
        <v>2244</v>
      </c>
      <c r="E216" s="833" t="s">
        <v>8031</v>
      </c>
      <c r="F216" s="833" t="s">
        <v>8121</v>
      </c>
      <c r="G216" s="833" t="s">
        <v>8122</v>
      </c>
      <c r="H216" s="850">
        <v>1</v>
      </c>
      <c r="I216" s="850">
        <v>0</v>
      </c>
      <c r="J216" s="833"/>
      <c r="K216" s="833">
        <v>0</v>
      </c>
      <c r="L216" s="850"/>
      <c r="M216" s="850"/>
      <c r="N216" s="833"/>
      <c r="O216" s="833"/>
      <c r="P216" s="850"/>
      <c r="Q216" s="850"/>
      <c r="R216" s="838"/>
      <c r="S216" s="851"/>
    </row>
    <row r="217" spans="1:19" ht="14.45" customHeight="1" x14ac:dyDescent="0.2">
      <c r="A217" s="832" t="s">
        <v>8060</v>
      </c>
      <c r="B217" s="833" t="s">
        <v>8061</v>
      </c>
      <c r="C217" s="833" t="s">
        <v>628</v>
      </c>
      <c r="D217" s="833" t="s">
        <v>2244</v>
      </c>
      <c r="E217" s="833" t="s">
        <v>8031</v>
      </c>
      <c r="F217" s="833" t="s">
        <v>8127</v>
      </c>
      <c r="G217" s="833" t="s">
        <v>8128</v>
      </c>
      <c r="H217" s="850"/>
      <c r="I217" s="850"/>
      <c r="J217" s="833"/>
      <c r="K217" s="833"/>
      <c r="L217" s="850"/>
      <c r="M217" s="850"/>
      <c r="N217" s="833"/>
      <c r="O217" s="833"/>
      <c r="P217" s="850">
        <v>4</v>
      </c>
      <c r="Q217" s="850">
        <v>300</v>
      </c>
      <c r="R217" s="838"/>
      <c r="S217" s="851">
        <v>75</v>
      </c>
    </row>
    <row r="218" spans="1:19" ht="14.45" customHeight="1" x14ac:dyDescent="0.2">
      <c r="A218" s="832" t="s">
        <v>8060</v>
      </c>
      <c r="B218" s="833" t="s">
        <v>8061</v>
      </c>
      <c r="C218" s="833" t="s">
        <v>628</v>
      </c>
      <c r="D218" s="833" t="s">
        <v>2244</v>
      </c>
      <c r="E218" s="833" t="s">
        <v>8031</v>
      </c>
      <c r="F218" s="833" t="s">
        <v>8129</v>
      </c>
      <c r="G218" s="833" t="s">
        <v>8130</v>
      </c>
      <c r="H218" s="850"/>
      <c r="I218" s="850"/>
      <c r="J218" s="833"/>
      <c r="K218" s="833"/>
      <c r="L218" s="850">
        <v>2</v>
      </c>
      <c r="M218" s="850">
        <v>992</v>
      </c>
      <c r="N218" s="833">
        <v>1</v>
      </c>
      <c r="O218" s="833">
        <v>496</v>
      </c>
      <c r="P218" s="850">
        <v>1</v>
      </c>
      <c r="Q218" s="850">
        <v>499</v>
      </c>
      <c r="R218" s="838">
        <v>0.50302419354838712</v>
      </c>
      <c r="S218" s="851">
        <v>499</v>
      </c>
    </row>
    <row r="219" spans="1:19" ht="14.45" customHeight="1" x14ac:dyDescent="0.2">
      <c r="A219" s="832" t="s">
        <v>8060</v>
      </c>
      <c r="B219" s="833" t="s">
        <v>8061</v>
      </c>
      <c r="C219" s="833" t="s">
        <v>628</v>
      </c>
      <c r="D219" s="833" t="s">
        <v>2244</v>
      </c>
      <c r="E219" s="833" t="s">
        <v>8031</v>
      </c>
      <c r="F219" s="833" t="s">
        <v>8050</v>
      </c>
      <c r="G219" s="833" t="s">
        <v>8051</v>
      </c>
      <c r="H219" s="850"/>
      <c r="I219" s="850"/>
      <c r="J219" s="833"/>
      <c r="K219" s="833"/>
      <c r="L219" s="850"/>
      <c r="M219" s="850"/>
      <c r="N219" s="833"/>
      <c r="O219" s="833"/>
      <c r="P219" s="850">
        <v>1</v>
      </c>
      <c r="Q219" s="850">
        <v>158</v>
      </c>
      <c r="R219" s="838"/>
      <c r="S219" s="851">
        <v>158</v>
      </c>
    </row>
    <row r="220" spans="1:19" ht="14.45" customHeight="1" x14ac:dyDescent="0.2">
      <c r="A220" s="832" t="s">
        <v>8060</v>
      </c>
      <c r="B220" s="833" t="s">
        <v>8061</v>
      </c>
      <c r="C220" s="833" t="s">
        <v>628</v>
      </c>
      <c r="D220" s="833" t="s">
        <v>2244</v>
      </c>
      <c r="E220" s="833" t="s">
        <v>8031</v>
      </c>
      <c r="F220" s="833" t="s">
        <v>8143</v>
      </c>
      <c r="G220" s="833" t="s">
        <v>8144</v>
      </c>
      <c r="H220" s="850">
        <v>1</v>
      </c>
      <c r="I220" s="850">
        <v>123</v>
      </c>
      <c r="J220" s="833"/>
      <c r="K220" s="833">
        <v>123</v>
      </c>
      <c r="L220" s="850"/>
      <c r="M220" s="850"/>
      <c r="N220" s="833"/>
      <c r="O220" s="833"/>
      <c r="P220" s="850"/>
      <c r="Q220" s="850"/>
      <c r="R220" s="838"/>
      <c r="S220" s="851"/>
    </row>
    <row r="221" spans="1:19" ht="14.45" customHeight="1" x14ac:dyDescent="0.2">
      <c r="A221" s="832" t="s">
        <v>8060</v>
      </c>
      <c r="B221" s="833" t="s">
        <v>8061</v>
      </c>
      <c r="C221" s="833" t="s">
        <v>628</v>
      </c>
      <c r="D221" s="833" t="s">
        <v>2244</v>
      </c>
      <c r="E221" s="833" t="s">
        <v>8031</v>
      </c>
      <c r="F221" s="833" t="s">
        <v>8145</v>
      </c>
      <c r="G221" s="833" t="s">
        <v>8146</v>
      </c>
      <c r="H221" s="850">
        <v>3</v>
      </c>
      <c r="I221" s="850">
        <v>177</v>
      </c>
      <c r="J221" s="833"/>
      <c r="K221" s="833">
        <v>59</v>
      </c>
      <c r="L221" s="850"/>
      <c r="M221" s="850"/>
      <c r="N221" s="833"/>
      <c r="O221" s="833"/>
      <c r="P221" s="850">
        <v>1</v>
      </c>
      <c r="Q221" s="850">
        <v>61</v>
      </c>
      <c r="R221" s="838"/>
      <c r="S221" s="851">
        <v>61</v>
      </c>
    </row>
    <row r="222" spans="1:19" ht="14.45" customHeight="1" x14ac:dyDescent="0.2">
      <c r="A222" s="832" t="s">
        <v>8060</v>
      </c>
      <c r="B222" s="833" t="s">
        <v>8061</v>
      </c>
      <c r="C222" s="833" t="s">
        <v>628</v>
      </c>
      <c r="D222" s="833" t="s">
        <v>2244</v>
      </c>
      <c r="E222" s="833" t="s">
        <v>8031</v>
      </c>
      <c r="F222" s="833" t="s">
        <v>8147</v>
      </c>
      <c r="G222" s="833" t="s">
        <v>8148</v>
      </c>
      <c r="H222" s="850">
        <v>681</v>
      </c>
      <c r="I222" s="850">
        <v>138924</v>
      </c>
      <c r="J222" s="833">
        <v>0.80198585654495602</v>
      </c>
      <c r="K222" s="833">
        <v>204</v>
      </c>
      <c r="L222" s="850">
        <v>845</v>
      </c>
      <c r="M222" s="850">
        <v>173225</v>
      </c>
      <c r="N222" s="833">
        <v>1</v>
      </c>
      <c r="O222" s="833">
        <v>205</v>
      </c>
      <c r="P222" s="850">
        <v>1005</v>
      </c>
      <c r="Q222" s="850">
        <v>207030</v>
      </c>
      <c r="R222" s="838">
        <v>1.1951508154134796</v>
      </c>
      <c r="S222" s="851">
        <v>206</v>
      </c>
    </row>
    <row r="223" spans="1:19" ht="14.45" customHeight="1" x14ac:dyDescent="0.2">
      <c r="A223" s="832" t="s">
        <v>8060</v>
      </c>
      <c r="B223" s="833" t="s">
        <v>8061</v>
      </c>
      <c r="C223" s="833" t="s">
        <v>628</v>
      </c>
      <c r="D223" s="833" t="s">
        <v>2244</v>
      </c>
      <c r="E223" s="833" t="s">
        <v>8031</v>
      </c>
      <c r="F223" s="833" t="s">
        <v>8153</v>
      </c>
      <c r="G223" s="833" t="s">
        <v>8154</v>
      </c>
      <c r="H223" s="850">
        <v>1</v>
      </c>
      <c r="I223" s="850">
        <v>1308</v>
      </c>
      <c r="J223" s="833"/>
      <c r="K223" s="833">
        <v>1308</v>
      </c>
      <c r="L223" s="850"/>
      <c r="M223" s="850"/>
      <c r="N223" s="833"/>
      <c r="O223" s="833"/>
      <c r="P223" s="850"/>
      <c r="Q223" s="850"/>
      <c r="R223" s="838"/>
      <c r="S223" s="851"/>
    </row>
    <row r="224" spans="1:19" ht="14.45" customHeight="1" x14ac:dyDescent="0.2">
      <c r="A224" s="832" t="s">
        <v>8060</v>
      </c>
      <c r="B224" s="833" t="s">
        <v>8061</v>
      </c>
      <c r="C224" s="833" t="s">
        <v>628</v>
      </c>
      <c r="D224" s="833" t="s">
        <v>2244</v>
      </c>
      <c r="E224" s="833" t="s">
        <v>8031</v>
      </c>
      <c r="F224" s="833" t="s">
        <v>8155</v>
      </c>
      <c r="G224" s="833" t="s">
        <v>8156</v>
      </c>
      <c r="H224" s="850"/>
      <c r="I224" s="850"/>
      <c r="J224" s="833"/>
      <c r="K224" s="833"/>
      <c r="L224" s="850">
        <v>1</v>
      </c>
      <c r="M224" s="850">
        <v>353</v>
      </c>
      <c r="N224" s="833">
        <v>1</v>
      </c>
      <c r="O224" s="833">
        <v>353</v>
      </c>
      <c r="P224" s="850">
        <v>1</v>
      </c>
      <c r="Q224" s="850">
        <v>355</v>
      </c>
      <c r="R224" s="838">
        <v>1.0056657223796035</v>
      </c>
      <c r="S224" s="851">
        <v>355</v>
      </c>
    </row>
    <row r="225" spans="1:19" ht="14.45" customHeight="1" x14ac:dyDescent="0.2">
      <c r="A225" s="832" t="s">
        <v>8060</v>
      </c>
      <c r="B225" s="833" t="s">
        <v>8061</v>
      </c>
      <c r="C225" s="833" t="s">
        <v>628</v>
      </c>
      <c r="D225" s="833" t="s">
        <v>2244</v>
      </c>
      <c r="E225" s="833" t="s">
        <v>8031</v>
      </c>
      <c r="F225" s="833" t="s">
        <v>8157</v>
      </c>
      <c r="G225" s="833" t="s">
        <v>8158</v>
      </c>
      <c r="H225" s="850">
        <v>1</v>
      </c>
      <c r="I225" s="850">
        <v>132</v>
      </c>
      <c r="J225" s="833"/>
      <c r="K225" s="833">
        <v>132</v>
      </c>
      <c r="L225" s="850"/>
      <c r="M225" s="850"/>
      <c r="N225" s="833"/>
      <c r="O225" s="833"/>
      <c r="P225" s="850">
        <v>1</v>
      </c>
      <c r="Q225" s="850">
        <v>134</v>
      </c>
      <c r="R225" s="838"/>
      <c r="S225" s="851">
        <v>134</v>
      </c>
    </row>
    <row r="226" spans="1:19" ht="14.45" customHeight="1" x14ac:dyDescent="0.2">
      <c r="A226" s="832" t="s">
        <v>8060</v>
      </c>
      <c r="B226" s="833" t="s">
        <v>8061</v>
      </c>
      <c r="C226" s="833" t="s">
        <v>628</v>
      </c>
      <c r="D226" s="833" t="s">
        <v>2244</v>
      </c>
      <c r="E226" s="833" t="s">
        <v>8031</v>
      </c>
      <c r="F226" s="833" t="s">
        <v>8161</v>
      </c>
      <c r="G226" s="833" t="s">
        <v>8162</v>
      </c>
      <c r="H226" s="850"/>
      <c r="I226" s="850"/>
      <c r="J226" s="833"/>
      <c r="K226" s="833"/>
      <c r="L226" s="850">
        <v>1</v>
      </c>
      <c r="M226" s="850">
        <v>748</v>
      </c>
      <c r="N226" s="833">
        <v>1</v>
      </c>
      <c r="O226" s="833">
        <v>748</v>
      </c>
      <c r="P226" s="850"/>
      <c r="Q226" s="850"/>
      <c r="R226" s="838"/>
      <c r="S226" s="851"/>
    </row>
    <row r="227" spans="1:19" ht="14.45" customHeight="1" x14ac:dyDescent="0.2">
      <c r="A227" s="832" t="s">
        <v>8060</v>
      </c>
      <c r="B227" s="833" t="s">
        <v>8061</v>
      </c>
      <c r="C227" s="833" t="s">
        <v>628</v>
      </c>
      <c r="D227" s="833" t="s">
        <v>2244</v>
      </c>
      <c r="E227" s="833" t="s">
        <v>8031</v>
      </c>
      <c r="F227" s="833" t="s">
        <v>8165</v>
      </c>
      <c r="G227" s="833" t="s">
        <v>8166</v>
      </c>
      <c r="H227" s="850">
        <v>29</v>
      </c>
      <c r="I227" s="850">
        <v>2494</v>
      </c>
      <c r="J227" s="833">
        <v>0.7350427350427351</v>
      </c>
      <c r="K227" s="833">
        <v>86</v>
      </c>
      <c r="L227" s="850">
        <v>39</v>
      </c>
      <c r="M227" s="850">
        <v>3393</v>
      </c>
      <c r="N227" s="833">
        <v>1</v>
      </c>
      <c r="O227" s="833">
        <v>87</v>
      </c>
      <c r="P227" s="850">
        <v>56</v>
      </c>
      <c r="Q227" s="850">
        <v>4872</v>
      </c>
      <c r="R227" s="838">
        <v>1.4358974358974359</v>
      </c>
      <c r="S227" s="851">
        <v>87</v>
      </c>
    </row>
    <row r="228" spans="1:19" ht="14.45" customHeight="1" x14ac:dyDescent="0.2">
      <c r="A228" s="832" t="s">
        <v>8060</v>
      </c>
      <c r="B228" s="833" t="s">
        <v>8061</v>
      </c>
      <c r="C228" s="833" t="s">
        <v>628</v>
      </c>
      <c r="D228" s="833" t="s">
        <v>2244</v>
      </c>
      <c r="E228" s="833" t="s">
        <v>8031</v>
      </c>
      <c r="F228" s="833" t="s">
        <v>8167</v>
      </c>
      <c r="G228" s="833" t="s">
        <v>8168</v>
      </c>
      <c r="H228" s="850"/>
      <c r="I228" s="850"/>
      <c r="J228" s="833"/>
      <c r="K228" s="833"/>
      <c r="L228" s="850"/>
      <c r="M228" s="850"/>
      <c r="N228" s="833"/>
      <c r="O228" s="833"/>
      <c r="P228" s="850">
        <v>2</v>
      </c>
      <c r="Q228" s="850">
        <v>1006</v>
      </c>
      <c r="R228" s="838"/>
      <c r="S228" s="851">
        <v>503</v>
      </c>
    </row>
    <row r="229" spans="1:19" ht="14.45" customHeight="1" x14ac:dyDescent="0.2">
      <c r="A229" s="832" t="s">
        <v>8060</v>
      </c>
      <c r="B229" s="833" t="s">
        <v>8061</v>
      </c>
      <c r="C229" s="833" t="s">
        <v>628</v>
      </c>
      <c r="D229" s="833" t="s">
        <v>2244</v>
      </c>
      <c r="E229" s="833" t="s">
        <v>8031</v>
      </c>
      <c r="F229" s="833" t="s">
        <v>8169</v>
      </c>
      <c r="G229" s="833" t="s">
        <v>8170</v>
      </c>
      <c r="H229" s="850"/>
      <c r="I229" s="850"/>
      <c r="J229" s="833"/>
      <c r="K229" s="833"/>
      <c r="L229" s="850"/>
      <c r="M229" s="850"/>
      <c r="N229" s="833"/>
      <c r="O229" s="833"/>
      <c r="P229" s="850">
        <v>5</v>
      </c>
      <c r="Q229" s="850">
        <v>0</v>
      </c>
      <c r="R229" s="838"/>
      <c r="S229" s="851">
        <v>0</v>
      </c>
    </row>
    <row r="230" spans="1:19" ht="14.45" customHeight="1" x14ac:dyDescent="0.2">
      <c r="A230" s="832" t="s">
        <v>8060</v>
      </c>
      <c r="B230" s="833" t="s">
        <v>8061</v>
      </c>
      <c r="C230" s="833" t="s">
        <v>628</v>
      </c>
      <c r="D230" s="833" t="s">
        <v>2244</v>
      </c>
      <c r="E230" s="833" t="s">
        <v>8031</v>
      </c>
      <c r="F230" s="833" t="s">
        <v>8171</v>
      </c>
      <c r="G230" s="833" t="s">
        <v>8172</v>
      </c>
      <c r="H230" s="850"/>
      <c r="I230" s="850"/>
      <c r="J230" s="833"/>
      <c r="K230" s="833"/>
      <c r="L230" s="850">
        <v>1</v>
      </c>
      <c r="M230" s="850">
        <v>179</v>
      </c>
      <c r="N230" s="833">
        <v>1</v>
      </c>
      <c r="O230" s="833">
        <v>179</v>
      </c>
      <c r="P230" s="850">
        <v>1</v>
      </c>
      <c r="Q230" s="850">
        <v>180</v>
      </c>
      <c r="R230" s="838">
        <v>1.005586592178771</v>
      </c>
      <c r="S230" s="851">
        <v>180</v>
      </c>
    </row>
    <row r="231" spans="1:19" ht="14.45" customHeight="1" x14ac:dyDescent="0.2">
      <c r="A231" s="832" t="s">
        <v>8060</v>
      </c>
      <c r="B231" s="833" t="s">
        <v>8061</v>
      </c>
      <c r="C231" s="833" t="s">
        <v>628</v>
      </c>
      <c r="D231" s="833" t="s">
        <v>2244</v>
      </c>
      <c r="E231" s="833" t="s">
        <v>8031</v>
      </c>
      <c r="F231" s="833" t="s">
        <v>8173</v>
      </c>
      <c r="G231" s="833" t="s">
        <v>8174</v>
      </c>
      <c r="H231" s="850">
        <v>2</v>
      </c>
      <c r="I231" s="850">
        <v>200</v>
      </c>
      <c r="J231" s="833"/>
      <c r="K231" s="833">
        <v>100</v>
      </c>
      <c r="L231" s="850"/>
      <c r="M231" s="850"/>
      <c r="N231" s="833"/>
      <c r="O231" s="833"/>
      <c r="P231" s="850">
        <v>14</v>
      </c>
      <c r="Q231" s="850">
        <v>1400</v>
      </c>
      <c r="R231" s="838"/>
      <c r="S231" s="851">
        <v>100</v>
      </c>
    </row>
    <row r="232" spans="1:19" ht="14.45" customHeight="1" x14ac:dyDescent="0.2">
      <c r="A232" s="832" t="s">
        <v>8060</v>
      </c>
      <c r="B232" s="833" t="s">
        <v>8061</v>
      </c>
      <c r="C232" s="833" t="s">
        <v>628</v>
      </c>
      <c r="D232" s="833" t="s">
        <v>2245</v>
      </c>
      <c r="E232" s="833" t="s">
        <v>8040</v>
      </c>
      <c r="F232" s="833" t="s">
        <v>8041</v>
      </c>
      <c r="G232" s="833" t="s">
        <v>8042</v>
      </c>
      <c r="H232" s="850">
        <v>0.75</v>
      </c>
      <c r="I232" s="850">
        <v>96.97</v>
      </c>
      <c r="J232" s="833">
        <v>2.322078544061303</v>
      </c>
      <c r="K232" s="833">
        <v>129.29333333333332</v>
      </c>
      <c r="L232" s="850">
        <v>0.6</v>
      </c>
      <c r="M232" s="850">
        <v>41.76</v>
      </c>
      <c r="N232" s="833">
        <v>1</v>
      </c>
      <c r="O232" s="833">
        <v>69.599999999999994</v>
      </c>
      <c r="P232" s="850">
        <v>0.05</v>
      </c>
      <c r="Q232" s="850">
        <v>3.48</v>
      </c>
      <c r="R232" s="838">
        <v>8.3333333333333343E-2</v>
      </c>
      <c r="S232" s="851">
        <v>69.599999999999994</v>
      </c>
    </row>
    <row r="233" spans="1:19" ht="14.45" customHeight="1" x14ac:dyDescent="0.2">
      <c r="A233" s="832" t="s">
        <v>8060</v>
      </c>
      <c r="B233" s="833" t="s">
        <v>8061</v>
      </c>
      <c r="C233" s="833" t="s">
        <v>628</v>
      </c>
      <c r="D233" s="833" t="s">
        <v>2245</v>
      </c>
      <c r="E233" s="833" t="s">
        <v>8040</v>
      </c>
      <c r="F233" s="833" t="s">
        <v>8066</v>
      </c>
      <c r="G233" s="833" t="s">
        <v>704</v>
      </c>
      <c r="H233" s="850"/>
      <c r="I233" s="850"/>
      <c r="J233" s="833"/>
      <c r="K233" s="833"/>
      <c r="L233" s="850">
        <v>0.2</v>
      </c>
      <c r="M233" s="850">
        <v>16.8</v>
      </c>
      <c r="N233" s="833">
        <v>1</v>
      </c>
      <c r="O233" s="833">
        <v>84</v>
      </c>
      <c r="P233" s="850"/>
      <c r="Q233" s="850"/>
      <c r="R233" s="838"/>
      <c r="S233" s="851"/>
    </row>
    <row r="234" spans="1:19" ht="14.45" customHeight="1" x14ac:dyDescent="0.2">
      <c r="A234" s="832" t="s">
        <v>8060</v>
      </c>
      <c r="B234" s="833" t="s">
        <v>8061</v>
      </c>
      <c r="C234" s="833" t="s">
        <v>628</v>
      </c>
      <c r="D234" s="833" t="s">
        <v>2245</v>
      </c>
      <c r="E234" s="833" t="s">
        <v>8040</v>
      </c>
      <c r="F234" s="833" t="s">
        <v>8067</v>
      </c>
      <c r="G234" s="833" t="s">
        <v>704</v>
      </c>
      <c r="H234" s="850">
        <v>9</v>
      </c>
      <c r="I234" s="850">
        <v>151.19999999999999</v>
      </c>
      <c r="J234" s="833">
        <v>0.89999999999999991</v>
      </c>
      <c r="K234" s="833">
        <v>16.799999999999997</v>
      </c>
      <c r="L234" s="850">
        <v>10</v>
      </c>
      <c r="M234" s="850">
        <v>168</v>
      </c>
      <c r="N234" s="833">
        <v>1</v>
      </c>
      <c r="O234" s="833">
        <v>16.8</v>
      </c>
      <c r="P234" s="850">
        <v>6</v>
      </c>
      <c r="Q234" s="850">
        <v>100.80000000000001</v>
      </c>
      <c r="R234" s="838">
        <v>0.60000000000000009</v>
      </c>
      <c r="S234" s="851">
        <v>16.8</v>
      </c>
    </row>
    <row r="235" spans="1:19" ht="14.45" customHeight="1" x14ac:dyDescent="0.2">
      <c r="A235" s="832" t="s">
        <v>8060</v>
      </c>
      <c r="B235" s="833" t="s">
        <v>8061</v>
      </c>
      <c r="C235" s="833" t="s">
        <v>628</v>
      </c>
      <c r="D235" s="833" t="s">
        <v>2245</v>
      </c>
      <c r="E235" s="833" t="s">
        <v>8040</v>
      </c>
      <c r="F235" s="833" t="s">
        <v>8068</v>
      </c>
      <c r="G235" s="833"/>
      <c r="H235" s="850">
        <v>0.2</v>
      </c>
      <c r="I235" s="850">
        <v>42.01</v>
      </c>
      <c r="J235" s="833"/>
      <c r="K235" s="833">
        <v>210.04999999999998</v>
      </c>
      <c r="L235" s="850"/>
      <c r="M235" s="850"/>
      <c r="N235" s="833"/>
      <c r="O235" s="833"/>
      <c r="P235" s="850"/>
      <c r="Q235" s="850"/>
      <c r="R235" s="838"/>
      <c r="S235" s="851"/>
    </row>
    <row r="236" spans="1:19" ht="14.45" customHeight="1" x14ac:dyDescent="0.2">
      <c r="A236" s="832" t="s">
        <v>8060</v>
      </c>
      <c r="B236" s="833" t="s">
        <v>8061</v>
      </c>
      <c r="C236" s="833" t="s">
        <v>628</v>
      </c>
      <c r="D236" s="833" t="s">
        <v>2245</v>
      </c>
      <c r="E236" s="833" t="s">
        <v>8040</v>
      </c>
      <c r="F236" s="833" t="s">
        <v>8068</v>
      </c>
      <c r="G236" s="833" t="s">
        <v>8069</v>
      </c>
      <c r="H236" s="850">
        <v>1</v>
      </c>
      <c r="I236" s="850">
        <v>210.04999999999998</v>
      </c>
      <c r="J236" s="833">
        <v>5</v>
      </c>
      <c r="K236" s="833">
        <v>210.04999999999998</v>
      </c>
      <c r="L236" s="850">
        <v>0.2</v>
      </c>
      <c r="M236" s="850">
        <v>42.01</v>
      </c>
      <c r="N236" s="833">
        <v>1</v>
      </c>
      <c r="O236" s="833">
        <v>210.04999999999998</v>
      </c>
      <c r="P236" s="850"/>
      <c r="Q236" s="850"/>
      <c r="R236" s="838"/>
      <c r="S236" s="851"/>
    </row>
    <row r="237" spans="1:19" ht="14.45" customHeight="1" x14ac:dyDescent="0.2">
      <c r="A237" s="832" t="s">
        <v>8060</v>
      </c>
      <c r="B237" s="833" t="s">
        <v>8061</v>
      </c>
      <c r="C237" s="833" t="s">
        <v>628</v>
      </c>
      <c r="D237" s="833" t="s">
        <v>2245</v>
      </c>
      <c r="E237" s="833" t="s">
        <v>8031</v>
      </c>
      <c r="F237" s="833" t="s">
        <v>8075</v>
      </c>
      <c r="G237" s="833" t="s">
        <v>8076</v>
      </c>
      <c r="H237" s="850">
        <v>1</v>
      </c>
      <c r="I237" s="850">
        <v>205</v>
      </c>
      <c r="J237" s="833">
        <v>0.49757281553398058</v>
      </c>
      <c r="K237" s="833">
        <v>205</v>
      </c>
      <c r="L237" s="850">
        <v>2</v>
      </c>
      <c r="M237" s="850">
        <v>412</v>
      </c>
      <c r="N237" s="833">
        <v>1</v>
      </c>
      <c r="O237" s="833">
        <v>206</v>
      </c>
      <c r="P237" s="850"/>
      <c r="Q237" s="850"/>
      <c r="R237" s="838"/>
      <c r="S237" s="851"/>
    </row>
    <row r="238" spans="1:19" ht="14.45" customHeight="1" x14ac:dyDescent="0.2">
      <c r="A238" s="832" t="s">
        <v>8060</v>
      </c>
      <c r="B238" s="833" t="s">
        <v>8061</v>
      </c>
      <c r="C238" s="833" t="s">
        <v>628</v>
      </c>
      <c r="D238" s="833" t="s">
        <v>2245</v>
      </c>
      <c r="E238" s="833" t="s">
        <v>8031</v>
      </c>
      <c r="F238" s="833" t="s">
        <v>8081</v>
      </c>
      <c r="G238" s="833" t="s">
        <v>8082</v>
      </c>
      <c r="H238" s="850">
        <v>1</v>
      </c>
      <c r="I238" s="850">
        <v>83</v>
      </c>
      <c r="J238" s="833"/>
      <c r="K238" s="833">
        <v>83</v>
      </c>
      <c r="L238" s="850"/>
      <c r="M238" s="850"/>
      <c r="N238" s="833"/>
      <c r="O238" s="833"/>
      <c r="P238" s="850"/>
      <c r="Q238" s="850"/>
      <c r="R238" s="838"/>
      <c r="S238" s="851"/>
    </row>
    <row r="239" spans="1:19" ht="14.45" customHeight="1" x14ac:dyDescent="0.2">
      <c r="A239" s="832" t="s">
        <v>8060</v>
      </c>
      <c r="B239" s="833" t="s">
        <v>8061</v>
      </c>
      <c r="C239" s="833" t="s">
        <v>628</v>
      </c>
      <c r="D239" s="833" t="s">
        <v>2245</v>
      </c>
      <c r="E239" s="833" t="s">
        <v>8031</v>
      </c>
      <c r="F239" s="833" t="s">
        <v>8085</v>
      </c>
      <c r="G239" s="833" t="s">
        <v>8086</v>
      </c>
      <c r="H239" s="850">
        <v>73</v>
      </c>
      <c r="I239" s="850">
        <v>2701</v>
      </c>
      <c r="J239" s="833">
        <v>0.80219780219780223</v>
      </c>
      <c r="K239" s="833">
        <v>37</v>
      </c>
      <c r="L239" s="850">
        <v>91</v>
      </c>
      <c r="M239" s="850">
        <v>3367</v>
      </c>
      <c r="N239" s="833">
        <v>1</v>
      </c>
      <c r="O239" s="833">
        <v>37</v>
      </c>
      <c r="P239" s="850">
        <v>111</v>
      </c>
      <c r="Q239" s="850">
        <v>4218</v>
      </c>
      <c r="R239" s="838">
        <v>1.2527472527472527</v>
      </c>
      <c r="S239" s="851">
        <v>38</v>
      </c>
    </row>
    <row r="240" spans="1:19" ht="14.45" customHeight="1" x14ac:dyDescent="0.2">
      <c r="A240" s="832" t="s">
        <v>8060</v>
      </c>
      <c r="B240" s="833" t="s">
        <v>8061</v>
      </c>
      <c r="C240" s="833" t="s">
        <v>628</v>
      </c>
      <c r="D240" s="833" t="s">
        <v>2245</v>
      </c>
      <c r="E240" s="833" t="s">
        <v>8031</v>
      </c>
      <c r="F240" s="833" t="s">
        <v>8091</v>
      </c>
      <c r="G240" s="833" t="s">
        <v>8092</v>
      </c>
      <c r="H240" s="850"/>
      <c r="I240" s="850"/>
      <c r="J240" s="833"/>
      <c r="K240" s="833"/>
      <c r="L240" s="850"/>
      <c r="M240" s="850"/>
      <c r="N240" s="833"/>
      <c r="O240" s="833"/>
      <c r="P240" s="850">
        <v>1</v>
      </c>
      <c r="Q240" s="850">
        <v>242</v>
      </c>
      <c r="R240" s="838"/>
      <c r="S240" s="851">
        <v>242</v>
      </c>
    </row>
    <row r="241" spans="1:19" ht="14.45" customHeight="1" x14ac:dyDescent="0.2">
      <c r="A241" s="832" t="s">
        <v>8060</v>
      </c>
      <c r="B241" s="833" t="s">
        <v>8061</v>
      </c>
      <c r="C241" s="833" t="s">
        <v>628</v>
      </c>
      <c r="D241" s="833" t="s">
        <v>2245</v>
      </c>
      <c r="E241" s="833" t="s">
        <v>8031</v>
      </c>
      <c r="F241" s="833" t="s">
        <v>8093</v>
      </c>
      <c r="G241" s="833" t="s">
        <v>8094</v>
      </c>
      <c r="H241" s="850">
        <v>2</v>
      </c>
      <c r="I241" s="850">
        <v>618</v>
      </c>
      <c r="J241" s="833"/>
      <c r="K241" s="833">
        <v>309</v>
      </c>
      <c r="L241" s="850"/>
      <c r="M241" s="850"/>
      <c r="N241" s="833"/>
      <c r="O241" s="833"/>
      <c r="P241" s="850"/>
      <c r="Q241" s="850"/>
      <c r="R241" s="838"/>
      <c r="S241" s="851"/>
    </row>
    <row r="242" spans="1:19" ht="14.45" customHeight="1" x14ac:dyDescent="0.2">
      <c r="A242" s="832" t="s">
        <v>8060</v>
      </c>
      <c r="B242" s="833" t="s">
        <v>8061</v>
      </c>
      <c r="C242" s="833" t="s">
        <v>628</v>
      </c>
      <c r="D242" s="833" t="s">
        <v>2245</v>
      </c>
      <c r="E242" s="833" t="s">
        <v>8031</v>
      </c>
      <c r="F242" s="833" t="s">
        <v>8034</v>
      </c>
      <c r="G242" s="833" t="s">
        <v>8035</v>
      </c>
      <c r="H242" s="850">
        <v>432</v>
      </c>
      <c r="I242" s="850">
        <v>108432</v>
      </c>
      <c r="J242" s="833">
        <v>1.1089837997054492</v>
      </c>
      <c r="K242" s="833">
        <v>251</v>
      </c>
      <c r="L242" s="850">
        <v>388</v>
      </c>
      <c r="M242" s="850">
        <v>97776</v>
      </c>
      <c r="N242" s="833">
        <v>1</v>
      </c>
      <c r="O242" s="833">
        <v>252</v>
      </c>
      <c r="P242" s="850">
        <v>413</v>
      </c>
      <c r="Q242" s="850">
        <v>104902</v>
      </c>
      <c r="R242" s="838">
        <v>1.0728808705612829</v>
      </c>
      <c r="S242" s="851">
        <v>254</v>
      </c>
    </row>
    <row r="243" spans="1:19" ht="14.45" customHeight="1" x14ac:dyDescent="0.2">
      <c r="A243" s="832" t="s">
        <v>8060</v>
      </c>
      <c r="B243" s="833" t="s">
        <v>8061</v>
      </c>
      <c r="C243" s="833" t="s">
        <v>628</v>
      </c>
      <c r="D243" s="833" t="s">
        <v>2245</v>
      </c>
      <c r="E243" s="833" t="s">
        <v>8031</v>
      </c>
      <c r="F243" s="833" t="s">
        <v>8101</v>
      </c>
      <c r="G243" s="833" t="s">
        <v>8102</v>
      </c>
      <c r="H243" s="850">
        <v>118</v>
      </c>
      <c r="I243" s="850">
        <v>14868</v>
      </c>
      <c r="J243" s="833">
        <v>0.78724981467753896</v>
      </c>
      <c r="K243" s="833">
        <v>126</v>
      </c>
      <c r="L243" s="850">
        <v>149</v>
      </c>
      <c r="M243" s="850">
        <v>18886</v>
      </c>
      <c r="N243" s="833">
        <v>1</v>
      </c>
      <c r="O243" s="833">
        <v>126.75167785234899</v>
      </c>
      <c r="P243" s="850">
        <v>71</v>
      </c>
      <c r="Q243" s="850">
        <v>8946</v>
      </c>
      <c r="R243" s="838">
        <v>0.47368421052631576</v>
      </c>
      <c r="S243" s="851">
        <v>126</v>
      </c>
    </row>
    <row r="244" spans="1:19" ht="14.45" customHeight="1" x14ac:dyDescent="0.2">
      <c r="A244" s="832" t="s">
        <v>8060</v>
      </c>
      <c r="B244" s="833" t="s">
        <v>8061</v>
      </c>
      <c r="C244" s="833" t="s">
        <v>628</v>
      </c>
      <c r="D244" s="833" t="s">
        <v>2245</v>
      </c>
      <c r="E244" s="833" t="s">
        <v>8031</v>
      </c>
      <c r="F244" s="833" t="s">
        <v>8036</v>
      </c>
      <c r="G244" s="833" t="s">
        <v>8037</v>
      </c>
      <c r="H244" s="850">
        <v>24</v>
      </c>
      <c r="I244" s="850">
        <v>3912</v>
      </c>
      <c r="J244" s="833">
        <v>0.62772785622593064</v>
      </c>
      <c r="K244" s="833">
        <v>163</v>
      </c>
      <c r="L244" s="850">
        <v>38</v>
      </c>
      <c r="M244" s="850">
        <v>6232</v>
      </c>
      <c r="N244" s="833">
        <v>1</v>
      </c>
      <c r="O244" s="833">
        <v>164</v>
      </c>
      <c r="P244" s="850">
        <v>27</v>
      </c>
      <c r="Q244" s="850">
        <v>4455</v>
      </c>
      <c r="R244" s="838">
        <v>0.71485879332477531</v>
      </c>
      <c r="S244" s="851">
        <v>165</v>
      </c>
    </row>
    <row r="245" spans="1:19" ht="14.45" customHeight="1" x14ac:dyDescent="0.2">
      <c r="A245" s="832" t="s">
        <v>8060</v>
      </c>
      <c r="B245" s="833" t="s">
        <v>8061</v>
      </c>
      <c r="C245" s="833" t="s">
        <v>628</v>
      </c>
      <c r="D245" s="833" t="s">
        <v>2245</v>
      </c>
      <c r="E245" s="833" t="s">
        <v>8031</v>
      </c>
      <c r="F245" s="833" t="s">
        <v>8111</v>
      </c>
      <c r="G245" s="833" t="s">
        <v>8112</v>
      </c>
      <c r="H245" s="850">
        <v>520</v>
      </c>
      <c r="I245" s="850">
        <v>17333.330000000002</v>
      </c>
      <c r="J245" s="833">
        <v>1.1818176859505261</v>
      </c>
      <c r="K245" s="833">
        <v>33.333326923076925</v>
      </c>
      <c r="L245" s="850">
        <v>440</v>
      </c>
      <c r="M245" s="850">
        <v>14666.67</v>
      </c>
      <c r="N245" s="833">
        <v>1</v>
      </c>
      <c r="O245" s="833">
        <v>33.333340909090907</v>
      </c>
      <c r="P245" s="850">
        <v>484</v>
      </c>
      <c r="Q245" s="850">
        <v>16133.33</v>
      </c>
      <c r="R245" s="838">
        <v>1.0999995227273811</v>
      </c>
      <c r="S245" s="851">
        <v>33.333326446280992</v>
      </c>
    </row>
    <row r="246" spans="1:19" ht="14.45" customHeight="1" x14ac:dyDescent="0.2">
      <c r="A246" s="832" t="s">
        <v>8060</v>
      </c>
      <c r="B246" s="833" t="s">
        <v>8061</v>
      </c>
      <c r="C246" s="833" t="s">
        <v>628</v>
      </c>
      <c r="D246" s="833" t="s">
        <v>2245</v>
      </c>
      <c r="E246" s="833" t="s">
        <v>8031</v>
      </c>
      <c r="F246" s="833" t="s">
        <v>8115</v>
      </c>
      <c r="G246" s="833" t="s">
        <v>8116</v>
      </c>
      <c r="H246" s="850">
        <v>66</v>
      </c>
      <c r="I246" s="850">
        <v>2442</v>
      </c>
      <c r="J246" s="833">
        <v>1.346938775510204</v>
      </c>
      <c r="K246" s="833">
        <v>37</v>
      </c>
      <c r="L246" s="850">
        <v>49</v>
      </c>
      <c r="M246" s="850">
        <v>1813</v>
      </c>
      <c r="N246" s="833">
        <v>1</v>
      </c>
      <c r="O246" s="833">
        <v>37</v>
      </c>
      <c r="P246" s="850">
        <v>29</v>
      </c>
      <c r="Q246" s="850">
        <v>1102</v>
      </c>
      <c r="R246" s="838">
        <v>0.60783232211803639</v>
      </c>
      <c r="S246" s="851">
        <v>38</v>
      </c>
    </row>
    <row r="247" spans="1:19" ht="14.45" customHeight="1" x14ac:dyDescent="0.2">
      <c r="A247" s="832" t="s">
        <v>8060</v>
      </c>
      <c r="B247" s="833" t="s">
        <v>8061</v>
      </c>
      <c r="C247" s="833" t="s">
        <v>628</v>
      </c>
      <c r="D247" s="833" t="s">
        <v>2245</v>
      </c>
      <c r="E247" s="833" t="s">
        <v>8031</v>
      </c>
      <c r="F247" s="833" t="s">
        <v>8038</v>
      </c>
      <c r="G247" s="833" t="s">
        <v>8039</v>
      </c>
      <c r="H247" s="850">
        <v>25</v>
      </c>
      <c r="I247" s="850">
        <v>2150</v>
      </c>
      <c r="J247" s="833">
        <v>0.65789473684210531</v>
      </c>
      <c r="K247" s="833">
        <v>86</v>
      </c>
      <c r="L247" s="850">
        <v>38</v>
      </c>
      <c r="M247" s="850">
        <v>3268</v>
      </c>
      <c r="N247" s="833">
        <v>1</v>
      </c>
      <c r="O247" s="833">
        <v>86</v>
      </c>
      <c r="P247" s="850">
        <v>28</v>
      </c>
      <c r="Q247" s="850">
        <v>2436</v>
      </c>
      <c r="R247" s="838">
        <v>0.74541003671970629</v>
      </c>
      <c r="S247" s="851">
        <v>87</v>
      </c>
    </row>
    <row r="248" spans="1:19" ht="14.45" customHeight="1" x14ac:dyDescent="0.2">
      <c r="A248" s="832" t="s">
        <v>8060</v>
      </c>
      <c r="B248" s="833" t="s">
        <v>8061</v>
      </c>
      <c r="C248" s="833" t="s">
        <v>628</v>
      </c>
      <c r="D248" s="833" t="s">
        <v>2245</v>
      </c>
      <c r="E248" s="833" t="s">
        <v>8031</v>
      </c>
      <c r="F248" s="833" t="s">
        <v>8117</v>
      </c>
      <c r="G248" s="833" t="s">
        <v>8118</v>
      </c>
      <c r="H248" s="850">
        <v>2</v>
      </c>
      <c r="I248" s="850">
        <v>308</v>
      </c>
      <c r="J248" s="833">
        <v>0.99354838709677418</v>
      </c>
      <c r="K248" s="833">
        <v>154</v>
      </c>
      <c r="L248" s="850">
        <v>2</v>
      </c>
      <c r="M248" s="850">
        <v>310</v>
      </c>
      <c r="N248" s="833">
        <v>1</v>
      </c>
      <c r="O248" s="833">
        <v>155</v>
      </c>
      <c r="P248" s="850">
        <v>1</v>
      </c>
      <c r="Q248" s="850">
        <v>156</v>
      </c>
      <c r="R248" s="838">
        <v>0.50322580645161286</v>
      </c>
      <c r="S248" s="851">
        <v>156</v>
      </c>
    </row>
    <row r="249" spans="1:19" ht="14.45" customHeight="1" x14ac:dyDescent="0.2">
      <c r="A249" s="832" t="s">
        <v>8060</v>
      </c>
      <c r="B249" s="833" t="s">
        <v>8061</v>
      </c>
      <c r="C249" s="833" t="s">
        <v>628</v>
      </c>
      <c r="D249" s="833" t="s">
        <v>2245</v>
      </c>
      <c r="E249" s="833" t="s">
        <v>8031</v>
      </c>
      <c r="F249" s="833" t="s">
        <v>8135</v>
      </c>
      <c r="G249" s="833" t="s">
        <v>8136</v>
      </c>
      <c r="H249" s="850">
        <v>1</v>
      </c>
      <c r="I249" s="850">
        <v>59</v>
      </c>
      <c r="J249" s="833"/>
      <c r="K249" s="833">
        <v>59</v>
      </c>
      <c r="L249" s="850"/>
      <c r="M249" s="850"/>
      <c r="N249" s="833"/>
      <c r="O249" s="833"/>
      <c r="P249" s="850"/>
      <c r="Q249" s="850"/>
      <c r="R249" s="838"/>
      <c r="S249" s="851"/>
    </row>
    <row r="250" spans="1:19" ht="14.45" customHeight="1" x14ac:dyDescent="0.2">
      <c r="A250" s="832" t="s">
        <v>8060</v>
      </c>
      <c r="B250" s="833" t="s">
        <v>8061</v>
      </c>
      <c r="C250" s="833" t="s">
        <v>628</v>
      </c>
      <c r="D250" s="833" t="s">
        <v>2245</v>
      </c>
      <c r="E250" s="833" t="s">
        <v>8031</v>
      </c>
      <c r="F250" s="833" t="s">
        <v>8145</v>
      </c>
      <c r="G250" s="833" t="s">
        <v>8146</v>
      </c>
      <c r="H250" s="850"/>
      <c r="I250" s="850"/>
      <c r="J250" s="833"/>
      <c r="K250" s="833"/>
      <c r="L250" s="850"/>
      <c r="M250" s="850"/>
      <c r="N250" s="833"/>
      <c r="O250" s="833"/>
      <c r="P250" s="850">
        <v>1</v>
      </c>
      <c r="Q250" s="850">
        <v>61</v>
      </c>
      <c r="R250" s="838"/>
      <c r="S250" s="851">
        <v>61</v>
      </c>
    </row>
    <row r="251" spans="1:19" ht="14.45" customHeight="1" x14ac:dyDescent="0.2">
      <c r="A251" s="832" t="s">
        <v>8060</v>
      </c>
      <c r="B251" s="833" t="s">
        <v>8061</v>
      </c>
      <c r="C251" s="833" t="s">
        <v>628</v>
      </c>
      <c r="D251" s="833" t="s">
        <v>2245</v>
      </c>
      <c r="E251" s="833" t="s">
        <v>8031</v>
      </c>
      <c r="F251" s="833" t="s">
        <v>8155</v>
      </c>
      <c r="G251" s="833" t="s">
        <v>8156</v>
      </c>
      <c r="H251" s="850"/>
      <c r="I251" s="850"/>
      <c r="J251" s="833"/>
      <c r="K251" s="833"/>
      <c r="L251" s="850"/>
      <c r="M251" s="850"/>
      <c r="N251" s="833"/>
      <c r="O251" s="833"/>
      <c r="P251" s="850">
        <v>1</v>
      </c>
      <c r="Q251" s="850">
        <v>355</v>
      </c>
      <c r="R251" s="838"/>
      <c r="S251" s="851">
        <v>355</v>
      </c>
    </row>
    <row r="252" spans="1:19" ht="14.45" customHeight="1" x14ac:dyDescent="0.2">
      <c r="A252" s="832" t="s">
        <v>8060</v>
      </c>
      <c r="B252" s="833" t="s">
        <v>8061</v>
      </c>
      <c r="C252" s="833" t="s">
        <v>628</v>
      </c>
      <c r="D252" s="833" t="s">
        <v>2245</v>
      </c>
      <c r="E252" s="833" t="s">
        <v>8031</v>
      </c>
      <c r="F252" s="833" t="s">
        <v>8165</v>
      </c>
      <c r="G252" s="833" t="s">
        <v>8166</v>
      </c>
      <c r="H252" s="850">
        <v>1</v>
      </c>
      <c r="I252" s="850">
        <v>86</v>
      </c>
      <c r="J252" s="833"/>
      <c r="K252" s="833">
        <v>86</v>
      </c>
      <c r="L252" s="850"/>
      <c r="M252" s="850"/>
      <c r="N252" s="833"/>
      <c r="O252" s="833"/>
      <c r="P252" s="850">
        <v>1</v>
      </c>
      <c r="Q252" s="850">
        <v>87</v>
      </c>
      <c r="R252" s="838"/>
      <c r="S252" s="851">
        <v>87</v>
      </c>
    </row>
    <row r="253" spans="1:19" ht="14.45" customHeight="1" x14ac:dyDescent="0.2">
      <c r="A253" s="832" t="s">
        <v>8060</v>
      </c>
      <c r="B253" s="833" t="s">
        <v>8061</v>
      </c>
      <c r="C253" s="833" t="s">
        <v>628</v>
      </c>
      <c r="D253" s="833" t="s">
        <v>2246</v>
      </c>
      <c r="E253" s="833" t="s">
        <v>8040</v>
      </c>
      <c r="F253" s="833" t="s">
        <v>8041</v>
      </c>
      <c r="G253" s="833" t="s">
        <v>8042</v>
      </c>
      <c r="H253" s="850">
        <v>17.000000000000004</v>
      </c>
      <c r="I253" s="850">
        <v>1871.04</v>
      </c>
      <c r="J253" s="833">
        <v>1.7287947666038359</v>
      </c>
      <c r="K253" s="833">
        <v>110.06117647058821</v>
      </c>
      <c r="L253" s="850">
        <v>15.55</v>
      </c>
      <c r="M253" s="850">
        <v>1082.2800000000002</v>
      </c>
      <c r="N253" s="833">
        <v>1</v>
      </c>
      <c r="O253" s="833">
        <v>69.600000000000009</v>
      </c>
      <c r="P253" s="850">
        <v>1.8000000000000003</v>
      </c>
      <c r="Q253" s="850">
        <v>125.28000000000002</v>
      </c>
      <c r="R253" s="838">
        <v>0.1157556270096463</v>
      </c>
      <c r="S253" s="851">
        <v>69.599999999999994</v>
      </c>
    </row>
    <row r="254" spans="1:19" ht="14.45" customHeight="1" x14ac:dyDescent="0.2">
      <c r="A254" s="832" t="s">
        <v>8060</v>
      </c>
      <c r="B254" s="833" t="s">
        <v>8061</v>
      </c>
      <c r="C254" s="833" t="s">
        <v>628</v>
      </c>
      <c r="D254" s="833" t="s">
        <v>2246</v>
      </c>
      <c r="E254" s="833" t="s">
        <v>8040</v>
      </c>
      <c r="F254" s="833" t="s">
        <v>8067</v>
      </c>
      <c r="G254" s="833" t="s">
        <v>704</v>
      </c>
      <c r="H254" s="850">
        <v>337</v>
      </c>
      <c r="I254" s="850">
        <v>5661.6</v>
      </c>
      <c r="J254" s="833">
        <v>1.0870967741935484</v>
      </c>
      <c r="K254" s="833">
        <v>16.8</v>
      </c>
      <c r="L254" s="850">
        <v>310</v>
      </c>
      <c r="M254" s="850">
        <v>5208</v>
      </c>
      <c r="N254" s="833">
        <v>1</v>
      </c>
      <c r="O254" s="833">
        <v>16.8</v>
      </c>
      <c r="P254" s="850">
        <v>426</v>
      </c>
      <c r="Q254" s="850">
        <v>7156.7999999999984</v>
      </c>
      <c r="R254" s="838">
        <v>1.3741935483870964</v>
      </c>
      <c r="S254" s="851">
        <v>16.799999999999997</v>
      </c>
    </row>
    <row r="255" spans="1:19" ht="14.45" customHeight="1" x14ac:dyDescent="0.2">
      <c r="A255" s="832" t="s">
        <v>8060</v>
      </c>
      <c r="B255" s="833" t="s">
        <v>8061</v>
      </c>
      <c r="C255" s="833" t="s">
        <v>628</v>
      </c>
      <c r="D255" s="833" t="s">
        <v>2246</v>
      </c>
      <c r="E255" s="833" t="s">
        <v>8040</v>
      </c>
      <c r="F255" s="833" t="s">
        <v>8068</v>
      </c>
      <c r="G255" s="833" t="s">
        <v>8069</v>
      </c>
      <c r="H255" s="850">
        <v>0.2</v>
      </c>
      <c r="I255" s="850">
        <v>42.01</v>
      </c>
      <c r="J255" s="833">
        <v>1</v>
      </c>
      <c r="K255" s="833">
        <v>210.04999999999998</v>
      </c>
      <c r="L255" s="850">
        <v>0.2</v>
      </c>
      <c r="M255" s="850">
        <v>42.01</v>
      </c>
      <c r="N255" s="833">
        <v>1</v>
      </c>
      <c r="O255" s="833">
        <v>210.04999999999998</v>
      </c>
      <c r="P255" s="850"/>
      <c r="Q255" s="850"/>
      <c r="R255" s="838"/>
      <c r="S255" s="851"/>
    </row>
    <row r="256" spans="1:19" ht="14.45" customHeight="1" x14ac:dyDescent="0.2">
      <c r="A256" s="832" t="s">
        <v>8060</v>
      </c>
      <c r="B256" s="833" t="s">
        <v>8061</v>
      </c>
      <c r="C256" s="833" t="s">
        <v>628</v>
      </c>
      <c r="D256" s="833" t="s">
        <v>2246</v>
      </c>
      <c r="E256" s="833" t="s">
        <v>8031</v>
      </c>
      <c r="F256" s="833" t="s">
        <v>8075</v>
      </c>
      <c r="G256" s="833" t="s">
        <v>8076</v>
      </c>
      <c r="H256" s="850">
        <v>2</v>
      </c>
      <c r="I256" s="850">
        <v>410</v>
      </c>
      <c r="J256" s="833">
        <v>0.66343042071197411</v>
      </c>
      <c r="K256" s="833">
        <v>205</v>
      </c>
      <c r="L256" s="850">
        <v>3</v>
      </c>
      <c r="M256" s="850">
        <v>618</v>
      </c>
      <c r="N256" s="833">
        <v>1</v>
      </c>
      <c r="O256" s="833">
        <v>206</v>
      </c>
      <c r="P256" s="850">
        <v>4</v>
      </c>
      <c r="Q256" s="850">
        <v>828</v>
      </c>
      <c r="R256" s="838">
        <v>1.3398058252427185</v>
      </c>
      <c r="S256" s="851">
        <v>207</v>
      </c>
    </row>
    <row r="257" spans="1:19" ht="14.45" customHeight="1" x14ac:dyDescent="0.2">
      <c r="A257" s="832" t="s">
        <v>8060</v>
      </c>
      <c r="B257" s="833" t="s">
        <v>8061</v>
      </c>
      <c r="C257" s="833" t="s">
        <v>628</v>
      </c>
      <c r="D257" s="833" t="s">
        <v>2246</v>
      </c>
      <c r="E257" s="833" t="s">
        <v>8031</v>
      </c>
      <c r="F257" s="833" t="s">
        <v>8081</v>
      </c>
      <c r="G257" s="833" t="s">
        <v>8082</v>
      </c>
      <c r="H257" s="850">
        <v>4</v>
      </c>
      <c r="I257" s="850">
        <v>332</v>
      </c>
      <c r="J257" s="833">
        <v>4</v>
      </c>
      <c r="K257" s="833">
        <v>83</v>
      </c>
      <c r="L257" s="850">
        <v>1</v>
      </c>
      <c r="M257" s="850">
        <v>83</v>
      </c>
      <c r="N257" s="833">
        <v>1</v>
      </c>
      <c r="O257" s="833">
        <v>83</v>
      </c>
      <c r="P257" s="850"/>
      <c r="Q257" s="850"/>
      <c r="R257" s="838"/>
      <c r="S257" s="851"/>
    </row>
    <row r="258" spans="1:19" ht="14.45" customHeight="1" x14ac:dyDescent="0.2">
      <c r="A258" s="832" t="s">
        <v>8060</v>
      </c>
      <c r="B258" s="833" t="s">
        <v>8061</v>
      </c>
      <c r="C258" s="833" t="s">
        <v>628</v>
      </c>
      <c r="D258" s="833" t="s">
        <v>2246</v>
      </c>
      <c r="E258" s="833" t="s">
        <v>8031</v>
      </c>
      <c r="F258" s="833" t="s">
        <v>8083</v>
      </c>
      <c r="G258" s="833" t="s">
        <v>8084</v>
      </c>
      <c r="H258" s="850">
        <v>125</v>
      </c>
      <c r="I258" s="850">
        <v>13250</v>
      </c>
      <c r="J258" s="833">
        <v>1.3020833333333333</v>
      </c>
      <c r="K258" s="833">
        <v>106</v>
      </c>
      <c r="L258" s="850">
        <v>96</v>
      </c>
      <c r="M258" s="850">
        <v>10176</v>
      </c>
      <c r="N258" s="833">
        <v>1</v>
      </c>
      <c r="O258" s="833">
        <v>106</v>
      </c>
      <c r="P258" s="850">
        <v>113</v>
      </c>
      <c r="Q258" s="850">
        <v>12091</v>
      </c>
      <c r="R258" s="838">
        <v>1.1881878930817611</v>
      </c>
      <c r="S258" s="851">
        <v>107</v>
      </c>
    </row>
    <row r="259" spans="1:19" ht="14.45" customHeight="1" x14ac:dyDescent="0.2">
      <c r="A259" s="832" t="s">
        <v>8060</v>
      </c>
      <c r="B259" s="833" t="s">
        <v>8061</v>
      </c>
      <c r="C259" s="833" t="s">
        <v>628</v>
      </c>
      <c r="D259" s="833" t="s">
        <v>2246</v>
      </c>
      <c r="E259" s="833" t="s">
        <v>8031</v>
      </c>
      <c r="F259" s="833" t="s">
        <v>8085</v>
      </c>
      <c r="G259" s="833" t="s">
        <v>8086</v>
      </c>
      <c r="H259" s="850">
        <v>94</v>
      </c>
      <c r="I259" s="850">
        <v>3478</v>
      </c>
      <c r="J259" s="833">
        <v>2.1363636363636362</v>
      </c>
      <c r="K259" s="833">
        <v>37</v>
      </c>
      <c r="L259" s="850">
        <v>44</v>
      </c>
      <c r="M259" s="850">
        <v>1628</v>
      </c>
      <c r="N259" s="833">
        <v>1</v>
      </c>
      <c r="O259" s="833">
        <v>37</v>
      </c>
      <c r="P259" s="850">
        <v>45</v>
      </c>
      <c r="Q259" s="850">
        <v>1710</v>
      </c>
      <c r="R259" s="838">
        <v>1.0503685503685503</v>
      </c>
      <c r="S259" s="851">
        <v>38</v>
      </c>
    </row>
    <row r="260" spans="1:19" ht="14.45" customHeight="1" x14ac:dyDescent="0.2">
      <c r="A260" s="832" t="s">
        <v>8060</v>
      </c>
      <c r="B260" s="833" t="s">
        <v>8061</v>
      </c>
      <c r="C260" s="833" t="s">
        <v>628</v>
      </c>
      <c r="D260" s="833" t="s">
        <v>2246</v>
      </c>
      <c r="E260" s="833" t="s">
        <v>8031</v>
      </c>
      <c r="F260" s="833" t="s">
        <v>8089</v>
      </c>
      <c r="G260" s="833" t="s">
        <v>8090</v>
      </c>
      <c r="H260" s="850">
        <v>9</v>
      </c>
      <c r="I260" s="850">
        <v>45</v>
      </c>
      <c r="J260" s="833">
        <v>2.25</v>
      </c>
      <c r="K260" s="833">
        <v>5</v>
      </c>
      <c r="L260" s="850">
        <v>4</v>
      </c>
      <c r="M260" s="850">
        <v>20</v>
      </c>
      <c r="N260" s="833">
        <v>1</v>
      </c>
      <c r="O260" s="833">
        <v>5</v>
      </c>
      <c r="P260" s="850">
        <v>2</v>
      </c>
      <c r="Q260" s="850">
        <v>10</v>
      </c>
      <c r="R260" s="838">
        <v>0.5</v>
      </c>
      <c r="S260" s="851">
        <v>5</v>
      </c>
    </row>
    <row r="261" spans="1:19" ht="14.45" customHeight="1" x14ac:dyDescent="0.2">
      <c r="A261" s="832" t="s">
        <v>8060</v>
      </c>
      <c r="B261" s="833" t="s">
        <v>8061</v>
      </c>
      <c r="C261" s="833" t="s">
        <v>628</v>
      </c>
      <c r="D261" s="833" t="s">
        <v>2246</v>
      </c>
      <c r="E261" s="833" t="s">
        <v>8031</v>
      </c>
      <c r="F261" s="833" t="s">
        <v>8091</v>
      </c>
      <c r="G261" s="833" t="s">
        <v>8092</v>
      </c>
      <c r="H261" s="850">
        <v>1</v>
      </c>
      <c r="I261" s="850">
        <v>207</v>
      </c>
      <c r="J261" s="833"/>
      <c r="K261" s="833">
        <v>207</v>
      </c>
      <c r="L261" s="850"/>
      <c r="M261" s="850"/>
      <c r="N261" s="833"/>
      <c r="O261" s="833"/>
      <c r="P261" s="850"/>
      <c r="Q261" s="850"/>
      <c r="R261" s="838"/>
      <c r="S261" s="851"/>
    </row>
    <row r="262" spans="1:19" ht="14.45" customHeight="1" x14ac:dyDescent="0.2">
      <c r="A262" s="832" t="s">
        <v>8060</v>
      </c>
      <c r="B262" s="833" t="s">
        <v>8061</v>
      </c>
      <c r="C262" s="833" t="s">
        <v>628</v>
      </c>
      <c r="D262" s="833" t="s">
        <v>2246</v>
      </c>
      <c r="E262" s="833" t="s">
        <v>8031</v>
      </c>
      <c r="F262" s="833" t="s">
        <v>8097</v>
      </c>
      <c r="G262" s="833" t="s">
        <v>8098</v>
      </c>
      <c r="H262" s="850">
        <v>1</v>
      </c>
      <c r="I262" s="850">
        <v>99</v>
      </c>
      <c r="J262" s="833"/>
      <c r="K262" s="833">
        <v>99</v>
      </c>
      <c r="L262" s="850"/>
      <c r="M262" s="850"/>
      <c r="N262" s="833"/>
      <c r="O262" s="833"/>
      <c r="P262" s="850"/>
      <c r="Q262" s="850"/>
      <c r="R262" s="838"/>
      <c r="S262" s="851"/>
    </row>
    <row r="263" spans="1:19" ht="14.45" customHeight="1" x14ac:dyDescent="0.2">
      <c r="A263" s="832" t="s">
        <v>8060</v>
      </c>
      <c r="B263" s="833" t="s">
        <v>8061</v>
      </c>
      <c r="C263" s="833" t="s">
        <v>628</v>
      </c>
      <c r="D263" s="833" t="s">
        <v>2246</v>
      </c>
      <c r="E263" s="833" t="s">
        <v>8031</v>
      </c>
      <c r="F263" s="833" t="s">
        <v>8032</v>
      </c>
      <c r="G263" s="833" t="s">
        <v>8033</v>
      </c>
      <c r="H263" s="850">
        <v>19</v>
      </c>
      <c r="I263" s="850">
        <v>1843</v>
      </c>
      <c r="J263" s="833">
        <v>3.2504409171075839</v>
      </c>
      <c r="K263" s="833">
        <v>97</v>
      </c>
      <c r="L263" s="850">
        <v>7</v>
      </c>
      <c r="M263" s="850">
        <v>567</v>
      </c>
      <c r="N263" s="833">
        <v>1</v>
      </c>
      <c r="O263" s="833">
        <v>81</v>
      </c>
      <c r="P263" s="850">
        <v>5</v>
      </c>
      <c r="Q263" s="850">
        <v>405</v>
      </c>
      <c r="R263" s="838">
        <v>0.7142857142857143</v>
      </c>
      <c r="S263" s="851">
        <v>81</v>
      </c>
    </row>
    <row r="264" spans="1:19" ht="14.45" customHeight="1" x14ac:dyDescent="0.2">
      <c r="A264" s="832" t="s">
        <v>8060</v>
      </c>
      <c r="B264" s="833" t="s">
        <v>8061</v>
      </c>
      <c r="C264" s="833" t="s">
        <v>628</v>
      </c>
      <c r="D264" s="833" t="s">
        <v>2246</v>
      </c>
      <c r="E264" s="833" t="s">
        <v>8031</v>
      </c>
      <c r="F264" s="833" t="s">
        <v>8034</v>
      </c>
      <c r="G264" s="833" t="s">
        <v>8035</v>
      </c>
      <c r="H264" s="850">
        <v>422</v>
      </c>
      <c r="I264" s="850">
        <v>105922</v>
      </c>
      <c r="J264" s="833">
        <v>0.97523293927006227</v>
      </c>
      <c r="K264" s="833">
        <v>251</v>
      </c>
      <c r="L264" s="850">
        <v>431</v>
      </c>
      <c r="M264" s="850">
        <v>108612</v>
      </c>
      <c r="N264" s="833">
        <v>1</v>
      </c>
      <c r="O264" s="833">
        <v>252</v>
      </c>
      <c r="P264" s="850">
        <v>513</v>
      </c>
      <c r="Q264" s="850">
        <v>130302</v>
      </c>
      <c r="R264" s="838">
        <v>1.1997016904209479</v>
      </c>
      <c r="S264" s="851">
        <v>254</v>
      </c>
    </row>
    <row r="265" spans="1:19" ht="14.45" customHeight="1" x14ac:dyDescent="0.2">
      <c r="A265" s="832" t="s">
        <v>8060</v>
      </c>
      <c r="B265" s="833" t="s">
        <v>8061</v>
      </c>
      <c r="C265" s="833" t="s">
        <v>628</v>
      </c>
      <c r="D265" s="833" t="s">
        <v>2246</v>
      </c>
      <c r="E265" s="833" t="s">
        <v>8031</v>
      </c>
      <c r="F265" s="833" t="s">
        <v>8101</v>
      </c>
      <c r="G265" s="833" t="s">
        <v>8102</v>
      </c>
      <c r="H265" s="850">
        <v>817</v>
      </c>
      <c r="I265" s="850">
        <v>102942</v>
      </c>
      <c r="J265" s="833">
        <v>1.1274889925740947</v>
      </c>
      <c r="K265" s="833">
        <v>126</v>
      </c>
      <c r="L265" s="850">
        <v>721</v>
      </c>
      <c r="M265" s="850">
        <v>91302</v>
      </c>
      <c r="N265" s="833">
        <v>1</v>
      </c>
      <c r="O265" s="833">
        <v>126.63245492371706</v>
      </c>
      <c r="P265" s="850">
        <v>942</v>
      </c>
      <c r="Q265" s="850">
        <v>118692</v>
      </c>
      <c r="R265" s="838">
        <v>1.2999934284024446</v>
      </c>
      <c r="S265" s="851">
        <v>126</v>
      </c>
    </row>
    <row r="266" spans="1:19" ht="14.45" customHeight="1" x14ac:dyDescent="0.2">
      <c r="A266" s="832" t="s">
        <v>8060</v>
      </c>
      <c r="B266" s="833" t="s">
        <v>8061</v>
      </c>
      <c r="C266" s="833" t="s">
        <v>628</v>
      </c>
      <c r="D266" s="833" t="s">
        <v>2246</v>
      </c>
      <c r="E266" s="833" t="s">
        <v>8031</v>
      </c>
      <c r="F266" s="833" t="s">
        <v>8036</v>
      </c>
      <c r="G266" s="833" t="s">
        <v>8037</v>
      </c>
      <c r="H266" s="850">
        <v>470</v>
      </c>
      <c r="I266" s="850">
        <v>76610</v>
      </c>
      <c r="J266" s="833">
        <v>1.1916687406669986</v>
      </c>
      <c r="K266" s="833">
        <v>163</v>
      </c>
      <c r="L266" s="850">
        <v>392</v>
      </c>
      <c r="M266" s="850">
        <v>64288</v>
      </c>
      <c r="N266" s="833">
        <v>1</v>
      </c>
      <c r="O266" s="833">
        <v>164</v>
      </c>
      <c r="P266" s="850">
        <v>517</v>
      </c>
      <c r="Q266" s="850">
        <v>85305</v>
      </c>
      <c r="R266" s="838">
        <v>1.326919487307118</v>
      </c>
      <c r="S266" s="851">
        <v>165</v>
      </c>
    </row>
    <row r="267" spans="1:19" ht="14.45" customHeight="1" x14ac:dyDescent="0.2">
      <c r="A267" s="832" t="s">
        <v>8060</v>
      </c>
      <c r="B267" s="833" t="s">
        <v>8061</v>
      </c>
      <c r="C267" s="833" t="s">
        <v>628</v>
      </c>
      <c r="D267" s="833" t="s">
        <v>2246</v>
      </c>
      <c r="E267" s="833" t="s">
        <v>8031</v>
      </c>
      <c r="F267" s="833" t="s">
        <v>8109</v>
      </c>
      <c r="G267" s="833" t="s">
        <v>8110</v>
      </c>
      <c r="H267" s="850"/>
      <c r="I267" s="850"/>
      <c r="J267" s="833"/>
      <c r="K267" s="833"/>
      <c r="L267" s="850"/>
      <c r="M267" s="850"/>
      <c r="N267" s="833"/>
      <c r="O267" s="833"/>
      <c r="P267" s="850">
        <v>13</v>
      </c>
      <c r="Q267" s="850">
        <v>0</v>
      </c>
      <c r="R267" s="838"/>
      <c r="S267" s="851">
        <v>0</v>
      </c>
    </row>
    <row r="268" spans="1:19" ht="14.45" customHeight="1" x14ac:dyDescent="0.2">
      <c r="A268" s="832" t="s">
        <v>8060</v>
      </c>
      <c r="B268" s="833" t="s">
        <v>8061</v>
      </c>
      <c r="C268" s="833" t="s">
        <v>628</v>
      </c>
      <c r="D268" s="833" t="s">
        <v>2246</v>
      </c>
      <c r="E268" s="833" t="s">
        <v>8031</v>
      </c>
      <c r="F268" s="833" t="s">
        <v>8111</v>
      </c>
      <c r="G268" s="833" t="s">
        <v>8112</v>
      </c>
      <c r="H268" s="850">
        <v>1133</v>
      </c>
      <c r="I268" s="850">
        <v>37766.660000000003</v>
      </c>
      <c r="J268" s="833">
        <v>1.2874999190340817</v>
      </c>
      <c r="K268" s="833">
        <v>33.333327449249779</v>
      </c>
      <c r="L268" s="850">
        <v>880</v>
      </c>
      <c r="M268" s="850">
        <v>29333.33</v>
      </c>
      <c r="N268" s="833">
        <v>1</v>
      </c>
      <c r="O268" s="833">
        <v>33.333329545454546</v>
      </c>
      <c r="P268" s="850">
        <v>1409</v>
      </c>
      <c r="Q268" s="850">
        <v>46966.66</v>
      </c>
      <c r="R268" s="838">
        <v>1.6011363183109453</v>
      </c>
      <c r="S268" s="851">
        <v>33.333328601845281</v>
      </c>
    </row>
    <row r="269" spans="1:19" ht="14.45" customHeight="1" x14ac:dyDescent="0.2">
      <c r="A269" s="832" t="s">
        <v>8060</v>
      </c>
      <c r="B269" s="833" t="s">
        <v>8061</v>
      </c>
      <c r="C269" s="833" t="s">
        <v>628</v>
      </c>
      <c r="D269" s="833" t="s">
        <v>2246</v>
      </c>
      <c r="E269" s="833" t="s">
        <v>8031</v>
      </c>
      <c r="F269" s="833" t="s">
        <v>8115</v>
      </c>
      <c r="G269" s="833" t="s">
        <v>8116</v>
      </c>
      <c r="H269" s="850">
        <v>6</v>
      </c>
      <c r="I269" s="850">
        <v>222</v>
      </c>
      <c r="J269" s="833">
        <v>1.5</v>
      </c>
      <c r="K269" s="833">
        <v>37</v>
      </c>
      <c r="L269" s="850">
        <v>4</v>
      </c>
      <c r="M269" s="850">
        <v>148</v>
      </c>
      <c r="N269" s="833">
        <v>1</v>
      </c>
      <c r="O269" s="833">
        <v>37</v>
      </c>
      <c r="P269" s="850">
        <v>2</v>
      </c>
      <c r="Q269" s="850">
        <v>76</v>
      </c>
      <c r="R269" s="838">
        <v>0.51351351351351349</v>
      </c>
      <c r="S269" s="851">
        <v>38</v>
      </c>
    </row>
    <row r="270" spans="1:19" ht="14.45" customHeight="1" x14ac:dyDescent="0.2">
      <c r="A270" s="832" t="s">
        <v>8060</v>
      </c>
      <c r="B270" s="833" t="s">
        <v>8061</v>
      </c>
      <c r="C270" s="833" t="s">
        <v>628</v>
      </c>
      <c r="D270" s="833" t="s">
        <v>2246</v>
      </c>
      <c r="E270" s="833" t="s">
        <v>8031</v>
      </c>
      <c r="F270" s="833" t="s">
        <v>8038</v>
      </c>
      <c r="G270" s="833" t="s">
        <v>8039</v>
      </c>
      <c r="H270" s="850">
        <v>547</v>
      </c>
      <c r="I270" s="850">
        <v>47042</v>
      </c>
      <c r="J270" s="833">
        <v>1.1969365426695842</v>
      </c>
      <c r="K270" s="833">
        <v>86</v>
      </c>
      <c r="L270" s="850">
        <v>457</v>
      </c>
      <c r="M270" s="850">
        <v>39302</v>
      </c>
      <c r="N270" s="833">
        <v>1</v>
      </c>
      <c r="O270" s="833">
        <v>86</v>
      </c>
      <c r="P270" s="850">
        <v>589</v>
      </c>
      <c r="Q270" s="850">
        <v>51243</v>
      </c>
      <c r="R270" s="838">
        <v>1.3038267772632437</v>
      </c>
      <c r="S270" s="851">
        <v>87</v>
      </c>
    </row>
    <row r="271" spans="1:19" ht="14.45" customHeight="1" x14ac:dyDescent="0.2">
      <c r="A271" s="832" t="s">
        <v>8060</v>
      </c>
      <c r="B271" s="833" t="s">
        <v>8061</v>
      </c>
      <c r="C271" s="833" t="s">
        <v>628</v>
      </c>
      <c r="D271" s="833" t="s">
        <v>2246</v>
      </c>
      <c r="E271" s="833" t="s">
        <v>8031</v>
      </c>
      <c r="F271" s="833" t="s">
        <v>8117</v>
      </c>
      <c r="G271" s="833" t="s">
        <v>8118</v>
      </c>
      <c r="H271" s="850">
        <v>9</v>
      </c>
      <c r="I271" s="850">
        <v>1386</v>
      </c>
      <c r="J271" s="833"/>
      <c r="K271" s="833">
        <v>154</v>
      </c>
      <c r="L271" s="850"/>
      <c r="M271" s="850"/>
      <c r="N271" s="833"/>
      <c r="O271" s="833"/>
      <c r="P271" s="850"/>
      <c r="Q271" s="850"/>
      <c r="R271" s="838"/>
      <c r="S271" s="851"/>
    </row>
    <row r="272" spans="1:19" ht="14.45" customHeight="1" x14ac:dyDescent="0.2">
      <c r="A272" s="832" t="s">
        <v>8060</v>
      </c>
      <c r="B272" s="833" t="s">
        <v>8061</v>
      </c>
      <c r="C272" s="833" t="s">
        <v>628</v>
      </c>
      <c r="D272" s="833" t="s">
        <v>2246</v>
      </c>
      <c r="E272" s="833" t="s">
        <v>8031</v>
      </c>
      <c r="F272" s="833" t="s">
        <v>8119</v>
      </c>
      <c r="G272" s="833" t="s">
        <v>8120</v>
      </c>
      <c r="H272" s="850">
        <v>1</v>
      </c>
      <c r="I272" s="850">
        <v>32</v>
      </c>
      <c r="J272" s="833"/>
      <c r="K272" s="833">
        <v>32</v>
      </c>
      <c r="L272" s="850"/>
      <c r="M272" s="850"/>
      <c r="N272" s="833"/>
      <c r="O272" s="833"/>
      <c r="P272" s="850">
        <v>1</v>
      </c>
      <c r="Q272" s="850">
        <v>33</v>
      </c>
      <c r="R272" s="838"/>
      <c r="S272" s="851">
        <v>33</v>
      </c>
    </row>
    <row r="273" spans="1:19" ht="14.45" customHeight="1" x14ac:dyDescent="0.2">
      <c r="A273" s="832" t="s">
        <v>8060</v>
      </c>
      <c r="B273" s="833" t="s">
        <v>8061</v>
      </c>
      <c r="C273" s="833" t="s">
        <v>628</v>
      </c>
      <c r="D273" s="833" t="s">
        <v>2246</v>
      </c>
      <c r="E273" s="833" t="s">
        <v>8031</v>
      </c>
      <c r="F273" s="833" t="s">
        <v>8121</v>
      </c>
      <c r="G273" s="833" t="s">
        <v>8122</v>
      </c>
      <c r="H273" s="850"/>
      <c r="I273" s="850"/>
      <c r="J273" s="833"/>
      <c r="K273" s="833"/>
      <c r="L273" s="850">
        <v>1</v>
      </c>
      <c r="M273" s="850">
        <v>0</v>
      </c>
      <c r="N273" s="833"/>
      <c r="O273" s="833">
        <v>0</v>
      </c>
      <c r="P273" s="850"/>
      <c r="Q273" s="850"/>
      <c r="R273" s="838"/>
      <c r="S273" s="851"/>
    </row>
    <row r="274" spans="1:19" ht="14.45" customHeight="1" x14ac:dyDescent="0.2">
      <c r="A274" s="832" t="s">
        <v>8060</v>
      </c>
      <c r="B274" s="833" t="s">
        <v>8061</v>
      </c>
      <c r="C274" s="833" t="s">
        <v>628</v>
      </c>
      <c r="D274" s="833" t="s">
        <v>2246</v>
      </c>
      <c r="E274" s="833" t="s">
        <v>8031</v>
      </c>
      <c r="F274" s="833" t="s">
        <v>8127</v>
      </c>
      <c r="G274" s="833" t="s">
        <v>8128</v>
      </c>
      <c r="H274" s="850">
        <v>1</v>
      </c>
      <c r="I274" s="850">
        <v>74</v>
      </c>
      <c r="J274" s="833"/>
      <c r="K274" s="833">
        <v>74</v>
      </c>
      <c r="L274" s="850"/>
      <c r="M274" s="850"/>
      <c r="N274" s="833"/>
      <c r="O274" s="833"/>
      <c r="P274" s="850"/>
      <c r="Q274" s="850"/>
      <c r="R274" s="838"/>
      <c r="S274" s="851"/>
    </row>
    <row r="275" spans="1:19" ht="14.45" customHeight="1" x14ac:dyDescent="0.2">
      <c r="A275" s="832" t="s">
        <v>8060</v>
      </c>
      <c r="B275" s="833" t="s">
        <v>8061</v>
      </c>
      <c r="C275" s="833" t="s">
        <v>628</v>
      </c>
      <c r="D275" s="833" t="s">
        <v>2246</v>
      </c>
      <c r="E275" s="833" t="s">
        <v>8031</v>
      </c>
      <c r="F275" s="833" t="s">
        <v>8139</v>
      </c>
      <c r="G275" s="833" t="s">
        <v>8140</v>
      </c>
      <c r="H275" s="850">
        <v>1</v>
      </c>
      <c r="I275" s="850">
        <v>722</v>
      </c>
      <c r="J275" s="833"/>
      <c r="K275" s="833">
        <v>722</v>
      </c>
      <c r="L275" s="850"/>
      <c r="M275" s="850"/>
      <c r="N275" s="833"/>
      <c r="O275" s="833"/>
      <c r="P275" s="850"/>
      <c r="Q275" s="850"/>
      <c r="R275" s="838"/>
      <c r="S275" s="851"/>
    </row>
    <row r="276" spans="1:19" ht="14.45" customHeight="1" x14ac:dyDescent="0.2">
      <c r="A276" s="832" t="s">
        <v>8060</v>
      </c>
      <c r="B276" s="833" t="s">
        <v>8061</v>
      </c>
      <c r="C276" s="833" t="s">
        <v>628</v>
      </c>
      <c r="D276" s="833" t="s">
        <v>2246</v>
      </c>
      <c r="E276" s="833" t="s">
        <v>8031</v>
      </c>
      <c r="F276" s="833" t="s">
        <v>8155</v>
      </c>
      <c r="G276" s="833" t="s">
        <v>8156</v>
      </c>
      <c r="H276" s="850">
        <v>1</v>
      </c>
      <c r="I276" s="850">
        <v>319</v>
      </c>
      <c r="J276" s="833"/>
      <c r="K276" s="833">
        <v>319</v>
      </c>
      <c r="L276" s="850"/>
      <c r="M276" s="850"/>
      <c r="N276" s="833"/>
      <c r="O276" s="833"/>
      <c r="P276" s="850"/>
      <c r="Q276" s="850"/>
      <c r="R276" s="838"/>
      <c r="S276" s="851"/>
    </row>
    <row r="277" spans="1:19" ht="14.45" customHeight="1" x14ac:dyDescent="0.2">
      <c r="A277" s="832" t="s">
        <v>8060</v>
      </c>
      <c r="B277" s="833" t="s">
        <v>8061</v>
      </c>
      <c r="C277" s="833" t="s">
        <v>628</v>
      </c>
      <c r="D277" s="833" t="s">
        <v>2246</v>
      </c>
      <c r="E277" s="833" t="s">
        <v>8031</v>
      </c>
      <c r="F277" s="833" t="s">
        <v>8157</v>
      </c>
      <c r="G277" s="833" t="s">
        <v>8158</v>
      </c>
      <c r="H277" s="850"/>
      <c r="I277" s="850"/>
      <c r="J277" s="833"/>
      <c r="K277" s="833"/>
      <c r="L277" s="850">
        <v>1</v>
      </c>
      <c r="M277" s="850">
        <v>133</v>
      </c>
      <c r="N277" s="833">
        <v>1</v>
      </c>
      <c r="O277" s="833">
        <v>133</v>
      </c>
      <c r="P277" s="850"/>
      <c r="Q277" s="850"/>
      <c r="R277" s="838"/>
      <c r="S277" s="851"/>
    </row>
    <row r="278" spans="1:19" ht="14.45" customHeight="1" x14ac:dyDescent="0.2">
      <c r="A278" s="832" t="s">
        <v>8060</v>
      </c>
      <c r="B278" s="833" t="s">
        <v>8061</v>
      </c>
      <c r="C278" s="833" t="s">
        <v>628</v>
      </c>
      <c r="D278" s="833" t="s">
        <v>2246</v>
      </c>
      <c r="E278" s="833" t="s">
        <v>8031</v>
      </c>
      <c r="F278" s="833" t="s">
        <v>8165</v>
      </c>
      <c r="G278" s="833" t="s">
        <v>8166</v>
      </c>
      <c r="H278" s="850">
        <v>75</v>
      </c>
      <c r="I278" s="850">
        <v>6450</v>
      </c>
      <c r="J278" s="833">
        <v>1.1584051724137931</v>
      </c>
      <c r="K278" s="833">
        <v>86</v>
      </c>
      <c r="L278" s="850">
        <v>64</v>
      </c>
      <c r="M278" s="850">
        <v>5568</v>
      </c>
      <c r="N278" s="833">
        <v>1</v>
      </c>
      <c r="O278" s="833">
        <v>87</v>
      </c>
      <c r="P278" s="850">
        <v>87</v>
      </c>
      <c r="Q278" s="850">
        <v>7569</v>
      </c>
      <c r="R278" s="838">
        <v>1.359375</v>
      </c>
      <c r="S278" s="851">
        <v>87</v>
      </c>
    </row>
    <row r="279" spans="1:19" ht="14.45" customHeight="1" x14ac:dyDescent="0.2">
      <c r="A279" s="832" t="s">
        <v>8060</v>
      </c>
      <c r="B279" s="833" t="s">
        <v>8061</v>
      </c>
      <c r="C279" s="833" t="s">
        <v>628</v>
      </c>
      <c r="D279" s="833" t="s">
        <v>2246</v>
      </c>
      <c r="E279" s="833" t="s">
        <v>8031</v>
      </c>
      <c r="F279" s="833" t="s">
        <v>8169</v>
      </c>
      <c r="G279" s="833" t="s">
        <v>8170</v>
      </c>
      <c r="H279" s="850"/>
      <c r="I279" s="850"/>
      <c r="J279" s="833"/>
      <c r="K279" s="833"/>
      <c r="L279" s="850"/>
      <c r="M279" s="850"/>
      <c r="N279" s="833"/>
      <c r="O279" s="833"/>
      <c r="P279" s="850">
        <v>11</v>
      </c>
      <c r="Q279" s="850">
        <v>0</v>
      </c>
      <c r="R279" s="838"/>
      <c r="S279" s="851">
        <v>0</v>
      </c>
    </row>
    <row r="280" spans="1:19" ht="14.45" customHeight="1" x14ac:dyDescent="0.2">
      <c r="A280" s="832" t="s">
        <v>8060</v>
      </c>
      <c r="B280" s="833" t="s">
        <v>8061</v>
      </c>
      <c r="C280" s="833" t="s">
        <v>628</v>
      </c>
      <c r="D280" s="833" t="s">
        <v>2246</v>
      </c>
      <c r="E280" s="833" t="s">
        <v>8031</v>
      </c>
      <c r="F280" s="833" t="s">
        <v>8175</v>
      </c>
      <c r="G280" s="833" t="s">
        <v>8176</v>
      </c>
      <c r="H280" s="850"/>
      <c r="I280" s="850"/>
      <c r="J280" s="833"/>
      <c r="K280" s="833"/>
      <c r="L280" s="850"/>
      <c r="M280" s="850"/>
      <c r="N280" s="833"/>
      <c r="O280" s="833"/>
      <c r="P280" s="850">
        <v>1</v>
      </c>
      <c r="Q280" s="850">
        <v>0</v>
      </c>
      <c r="R280" s="838"/>
      <c r="S280" s="851">
        <v>0</v>
      </c>
    </row>
    <row r="281" spans="1:19" ht="14.45" customHeight="1" x14ac:dyDescent="0.2">
      <c r="A281" s="832" t="s">
        <v>8060</v>
      </c>
      <c r="B281" s="833" t="s">
        <v>8061</v>
      </c>
      <c r="C281" s="833" t="s">
        <v>628</v>
      </c>
      <c r="D281" s="833" t="s">
        <v>2247</v>
      </c>
      <c r="E281" s="833" t="s">
        <v>8040</v>
      </c>
      <c r="F281" s="833" t="s">
        <v>8041</v>
      </c>
      <c r="G281" s="833" t="s">
        <v>8042</v>
      </c>
      <c r="H281" s="850">
        <v>25.150000000000002</v>
      </c>
      <c r="I281" s="850">
        <v>2865.62</v>
      </c>
      <c r="J281" s="833">
        <v>1.5774807605500445</v>
      </c>
      <c r="K281" s="833">
        <v>113.94115308151092</v>
      </c>
      <c r="L281" s="850">
        <v>26.1</v>
      </c>
      <c r="M281" s="850">
        <v>1816.58</v>
      </c>
      <c r="N281" s="833">
        <v>1</v>
      </c>
      <c r="O281" s="833">
        <v>69.600766283524891</v>
      </c>
      <c r="P281" s="850">
        <v>5</v>
      </c>
      <c r="Q281" s="850">
        <v>348</v>
      </c>
      <c r="R281" s="838">
        <v>0.19156877208820972</v>
      </c>
      <c r="S281" s="851">
        <v>69.599999999999994</v>
      </c>
    </row>
    <row r="282" spans="1:19" ht="14.45" customHeight="1" x14ac:dyDescent="0.2">
      <c r="A282" s="832" t="s">
        <v>8060</v>
      </c>
      <c r="B282" s="833" t="s">
        <v>8061</v>
      </c>
      <c r="C282" s="833" t="s">
        <v>628</v>
      </c>
      <c r="D282" s="833" t="s">
        <v>2247</v>
      </c>
      <c r="E282" s="833" t="s">
        <v>8040</v>
      </c>
      <c r="F282" s="833" t="s">
        <v>8066</v>
      </c>
      <c r="G282" s="833" t="s">
        <v>704</v>
      </c>
      <c r="H282" s="850"/>
      <c r="I282" s="850"/>
      <c r="J282" s="833"/>
      <c r="K282" s="833"/>
      <c r="L282" s="850">
        <v>4</v>
      </c>
      <c r="M282" s="850">
        <v>336</v>
      </c>
      <c r="N282" s="833">
        <v>1</v>
      </c>
      <c r="O282" s="833">
        <v>84</v>
      </c>
      <c r="P282" s="850"/>
      <c r="Q282" s="850"/>
      <c r="R282" s="838"/>
      <c r="S282" s="851"/>
    </row>
    <row r="283" spans="1:19" ht="14.45" customHeight="1" x14ac:dyDescent="0.2">
      <c r="A283" s="832" t="s">
        <v>8060</v>
      </c>
      <c r="B283" s="833" t="s">
        <v>8061</v>
      </c>
      <c r="C283" s="833" t="s">
        <v>628</v>
      </c>
      <c r="D283" s="833" t="s">
        <v>2247</v>
      </c>
      <c r="E283" s="833" t="s">
        <v>8040</v>
      </c>
      <c r="F283" s="833" t="s">
        <v>8067</v>
      </c>
      <c r="G283" s="833" t="s">
        <v>704</v>
      </c>
      <c r="H283" s="850">
        <v>183</v>
      </c>
      <c r="I283" s="850">
        <v>3074.4000000000005</v>
      </c>
      <c r="J283" s="833">
        <v>0.44096385542168681</v>
      </c>
      <c r="K283" s="833">
        <v>16.800000000000004</v>
      </c>
      <c r="L283" s="850">
        <v>415</v>
      </c>
      <c r="M283" s="850">
        <v>6972</v>
      </c>
      <c r="N283" s="833">
        <v>1</v>
      </c>
      <c r="O283" s="833">
        <v>16.8</v>
      </c>
      <c r="P283" s="850">
        <v>494.6</v>
      </c>
      <c r="Q283" s="850">
        <v>8309.2799999999988</v>
      </c>
      <c r="R283" s="838">
        <v>1.1918072289156625</v>
      </c>
      <c r="S283" s="851">
        <v>16.799999999999997</v>
      </c>
    </row>
    <row r="284" spans="1:19" ht="14.45" customHeight="1" x14ac:dyDescent="0.2">
      <c r="A284" s="832" t="s">
        <v>8060</v>
      </c>
      <c r="B284" s="833" t="s">
        <v>8061</v>
      </c>
      <c r="C284" s="833" t="s">
        <v>628</v>
      </c>
      <c r="D284" s="833" t="s">
        <v>2247</v>
      </c>
      <c r="E284" s="833" t="s">
        <v>8040</v>
      </c>
      <c r="F284" s="833" t="s">
        <v>8068</v>
      </c>
      <c r="G284" s="833"/>
      <c r="H284" s="850">
        <v>15.599999999999998</v>
      </c>
      <c r="I284" s="850">
        <v>3276.78</v>
      </c>
      <c r="J284" s="833"/>
      <c r="K284" s="833">
        <v>210.05000000000004</v>
      </c>
      <c r="L284" s="850"/>
      <c r="M284" s="850"/>
      <c r="N284" s="833"/>
      <c r="O284" s="833"/>
      <c r="P284" s="850"/>
      <c r="Q284" s="850"/>
      <c r="R284" s="838"/>
      <c r="S284" s="851"/>
    </row>
    <row r="285" spans="1:19" ht="14.45" customHeight="1" x14ac:dyDescent="0.2">
      <c r="A285" s="832" t="s">
        <v>8060</v>
      </c>
      <c r="B285" s="833" t="s">
        <v>8061</v>
      </c>
      <c r="C285" s="833" t="s">
        <v>628</v>
      </c>
      <c r="D285" s="833" t="s">
        <v>2247</v>
      </c>
      <c r="E285" s="833" t="s">
        <v>8040</v>
      </c>
      <c r="F285" s="833" t="s">
        <v>8068</v>
      </c>
      <c r="G285" s="833" t="s">
        <v>8069</v>
      </c>
      <c r="H285" s="850">
        <v>48.4</v>
      </c>
      <c r="I285" s="850">
        <v>10166.43</v>
      </c>
      <c r="J285" s="833">
        <v>2.8139562562623515</v>
      </c>
      <c r="K285" s="833">
        <v>210.05020661157025</v>
      </c>
      <c r="L285" s="850">
        <v>17.2</v>
      </c>
      <c r="M285" s="850">
        <v>3612.8600000000006</v>
      </c>
      <c r="N285" s="833">
        <v>1</v>
      </c>
      <c r="O285" s="833">
        <v>210.05000000000004</v>
      </c>
      <c r="P285" s="850"/>
      <c r="Q285" s="850"/>
      <c r="R285" s="838"/>
      <c r="S285" s="851"/>
    </row>
    <row r="286" spans="1:19" ht="14.45" customHeight="1" x14ac:dyDescent="0.2">
      <c r="A286" s="832" t="s">
        <v>8060</v>
      </c>
      <c r="B286" s="833" t="s">
        <v>8061</v>
      </c>
      <c r="C286" s="833" t="s">
        <v>628</v>
      </c>
      <c r="D286" s="833" t="s">
        <v>2247</v>
      </c>
      <c r="E286" s="833" t="s">
        <v>8031</v>
      </c>
      <c r="F286" s="833" t="s">
        <v>8081</v>
      </c>
      <c r="G286" s="833" t="s">
        <v>8082</v>
      </c>
      <c r="H286" s="850">
        <v>20</v>
      </c>
      <c r="I286" s="850">
        <v>1660</v>
      </c>
      <c r="J286" s="833">
        <v>0.8</v>
      </c>
      <c r="K286" s="833">
        <v>83</v>
      </c>
      <c r="L286" s="850">
        <v>25</v>
      </c>
      <c r="M286" s="850">
        <v>2075</v>
      </c>
      <c r="N286" s="833">
        <v>1</v>
      </c>
      <c r="O286" s="833">
        <v>83</v>
      </c>
      <c r="P286" s="850">
        <v>6</v>
      </c>
      <c r="Q286" s="850">
        <v>504</v>
      </c>
      <c r="R286" s="838">
        <v>0.24289156626506025</v>
      </c>
      <c r="S286" s="851">
        <v>84</v>
      </c>
    </row>
    <row r="287" spans="1:19" ht="14.45" customHeight="1" x14ac:dyDescent="0.2">
      <c r="A287" s="832" t="s">
        <v>8060</v>
      </c>
      <c r="B287" s="833" t="s">
        <v>8061</v>
      </c>
      <c r="C287" s="833" t="s">
        <v>628</v>
      </c>
      <c r="D287" s="833" t="s">
        <v>2247</v>
      </c>
      <c r="E287" s="833" t="s">
        <v>8031</v>
      </c>
      <c r="F287" s="833" t="s">
        <v>8083</v>
      </c>
      <c r="G287" s="833" t="s">
        <v>8084</v>
      </c>
      <c r="H287" s="850">
        <v>86</v>
      </c>
      <c r="I287" s="850">
        <v>9116</v>
      </c>
      <c r="J287" s="833">
        <v>1.3650793650793651</v>
      </c>
      <c r="K287" s="833">
        <v>106</v>
      </c>
      <c r="L287" s="850">
        <v>63</v>
      </c>
      <c r="M287" s="850">
        <v>6678</v>
      </c>
      <c r="N287" s="833">
        <v>1</v>
      </c>
      <c r="O287" s="833">
        <v>106</v>
      </c>
      <c r="P287" s="850">
        <v>49</v>
      </c>
      <c r="Q287" s="850">
        <v>5243</v>
      </c>
      <c r="R287" s="838">
        <v>0.78511530398322849</v>
      </c>
      <c r="S287" s="851">
        <v>107</v>
      </c>
    </row>
    <row r="288" spans="1:19" ht="14.45" customHeight="1" x14ac:dyDescent="0.2">
      <c r="A288" s="832" t="s">
        <v>8060</v>
      </c>
      <c r="B288" s="833" t="s">
        <v>8061</v>
      </c>
      <c r="C288" s="833" t="s">
        <v>628</v>
      </c>
      <c r="D288" s="833" t="s">
        <v>2247</v>
      </c>
      <c r="E288" s="833" t="s">
        <v>8031</v>
      </c>
      <c r="F288" s="833" t="s">
        <v>8085</v>
      </c>
      <c r="G288" s="833" t="s">
        <v>8086</v>
      </c>
      <c r="H288" s="850">
        <v>26</v>
      </c>
      <c r="I288" s="850">
        <v>962</v>
      </c>
      <c r="J288" s="833">
        <v>1.7333333333333334</v>
      </c>
      <c r="K288" s="833">
        <v>37</v>
      </c>
      <c r="L288" s="850">
        <v>15</v>
      </c>
      <c r="M288" s="850">
        <v>555</v>
      </c>
      <c r="N288" s="833">
        <v>1</v>
      </c>
      <c r="O288" s="833">
        <v>37</v>
      </c>
      <c r="P288" s="850">
        <v>16</v>
      </c>
      <c r="Q288" s="850">
        <v>608</v>
      </c>
      <c r="R288" s="838">
        <v>1.0954954954954954</v>
      </c>
      <c r="S288" s="851">
        <v>38</v>
      </c>
    </row>
    <row r="289" spans="1:19" ht="14.45" customHeight="1" x14ac:dyDescent="0.2">
      <c r="A289" s="832" t="s">
        <v>8060</v>
      </c>
      <c r="B289" s="833" t="s">
        <v>8061</v>
      </c>
      <c r="C289" s="833" t="s">
        <v>628</v>
      </c>
      <c r="D289" s="833" t="s">
        <v>2247</v>
      </c>
      <c r="E289" s="833" t="s">
        <v>8031</v>
      </c>
      <c r="F289" s="833" t="s">
        <v>8089</v>
      </c>
      <c r="G289" s="833" t="s">
        <v>8090</v>
      </c>
      <c r="H289" s="850"/>
      <c r="I289" s="850"/>
      <c r="J289" s="833"/>
      <c r="K289" s="833"/>
      <c r="L289" s="850"/>
      <c r="M289" s="850"/>
      <c r="N289" s="833"/>
      <c r="O289" s="833"/>
      <c r="P289" s="850">
        <v>4</v>
      </c>
      <c r="Q289" s="850">
        <v>20</v>
      </c>
      <c r="R289" s="838"/>
      <c r="S289" s="851">
        <v>5</v>
      </c>
    </row>
    <row r="290" spans="1:19" ht="14.45" customHeight="1" x14ac:dyDescent="0.2">
      <c r="A290" s="832" t="s">
        <v>8060</v>
      </c>
      <c r="B290" s="833" t="s">
        <v>8061</v>
      </c>
      <c r="C290" s="833" t="s">
        <v>628</v>
      </c>
      <c r="D290" s="833" t="s">
        <v>2247</v>
      </c>
      <c r="E290" s="833" t="s">
        <v>8031</v>
      </c>
      <c r="F290" s="833" t="s">
        <v>8091</v>
      </c>
      <c r="G290" s="833" t="s">
        <v>8092</v>
      </c>
      <c r="H290" s="850">
        <v>1</v>
      </c>
      <c r="I290" s="850">
        <v>207</v>
      </c>
      <c r="J290" s="833">
        <v>0.85892116182572609</v>
      </c>
      <c r="K290" s="833">
        <v>207</v>
      </c>
      <c r="L290" s="850">
        <v>1</v>
      </c>
      <c r="M290" s="850">
        <v>241</v>
      </c>
      <c r="N290" s="833">
        <v>1</v>
      </c>
      <c r="O290" s="833">
        <v>241</v>
      </c>
      <c r="P290" s="850">
        <v>4</v>
      </c>
      <c r="Q290" s="850">
        <v>968</v>
      </c>
      <c r="R290" s="838">
        <v>4.0165975103734439</v>
      </c>
      <c r="S290" s="851">
        <v>242</v>
      </c>
    </row>
    <row r="291" spans="1:19" ht="14.45" customHeight="1" x14ac:dyDescent="0.2">
      <c r="A291" s="832" t="s">
        <v>8060</v>
      </c>
      <c r="B291" s="833" t="s">
        <v>8061</v>
      </c>
      <c r="C291" s="833" t="s">
        <v>628</v>
      </c>
      <c r="D291" s="833" t="s">
        <v>2247</v>
      </c>
      <c r="E291" s="833" t="s">
        <v>8031</v>
      </c>
      <c r="F291" s="833" t="s">
        <v>8093</v>
      </c>
      <c r="G291" s="833" t="s">
        <v>8094</v>
      </c>
      <c r="H291" s="850">
        <v>3</v>
      </c>
      <c r="I291" s="850">
        <v>927</v>
      </c>
      <c r="J291" s="833">
        <v>2.4267015706806281</v>
      </c>
      <c r="K291" s="833">
        <v>309</v>
      </c>
      <c r="L291" s="850">
        <v>1</v>
      </c>
      <c r="M291" s="850">
        <v>382</v>
      </c>
      <c r="N291" s="833">
        <v>1</v>
      </c>
      <c r="O291" s="833">
        <v>382</v>
      </c>
      <c r="P291" s="850">
        <v>3</v>
      </c>
      <c r="Q291" s="850">
        <v>1152</v>
      </c>
      <c r="R291" s="838">
        <v>3.0157068062827226</v>
      </c>
      <c r="S291" s="851">
        <v>384</v>
      </c>
    </row>
    <row r="292" spans="1:19" ht="14.45" customHeight="1" x14ac:dyDescent="0.2">
      <c r="A292" s="832" t="s">
        <v>8060</v>
      </c>
      <c r="B292" s="833" t="s">
        <v>8061</v>
      </c>
      <c r="C292" s="833" t="s">
        <v>628</v>
      </c>
      <c r="D292" s="833" t="s">
        <v>2247</v>
      </c>
      <c r="E292" s="833" t="s">
        <v>8031</v>
      </c>
      <c r="F292" s="833" t="s">
        <v>8097</v>
      </c>
      <c r="G292" s="833" t="s">
        <v>8098</v>
      </c>
      <c r="H292" s="850">
        <v>5</v>
      </c>
      <c r="I292" s="850">
        <v>495</v>
      </c>
      <c r="J292" s="833"/>
      <c r="K292" s="833">
        <v>99</v>
      </c>
      <c r="L292" s="850"/>
      <c r="M292" s="850"/>
      <c r="N292" s="833"/>
      <c r="O292" s="833"/>
      <c r="P292" s="850"/>
      <c r="Q292" s="850"/>
      <c r="R292" s="838"/>
      <c r="S292" s="851"/>
    </row>
    <row r="293" spans="1:19" ht="14.45" customHeight="1" x14ac:dyDescent="0.2">
      <c r="A293" s="832" t="s">
        <v>8060</v>
      </c>
      <c r="B293" s="833" t="s">
        <v>8061</v>
      </c>
      <c r="C293" s="833" t="s">
        <v>628</v>
      </c>
      <c r="D293" s="833" t="s">
        <v>2247</v>
      </c>
      <c r="E293" s="833" t="s">
        <v>8031</v>
      </c>
      <c r="F293" s="833" t="s">
        <v>8032</v>
      </c>
      <c r="G293" s="833" t="s">
        <v>8033</v>
      </c>
      <c r="H293" s="850">
        <v>11</v>
      </c>
      <c r="I293" s="850">
        <v>1067</v>
      </c>
      <c r="J293" s="833">
        <v>1.4636488340192044</v>
      </c>
      <c r="K293" s="833">
        <v>97</v>
      </c>
      <c r="L293" s="850">
        <v>9</v>
      </c>
      <c r="M293" s="850">
        <v>729</v>
      </c>
      <c r="N293" s="833">
        <v>1</v>
      </c>
      <c r="O293" s="833">
        <v>81</v>
      </c>
      <c r="P293" s="850">
        <v>15</v>
      </c>
      <c r="Q293" s="850">
        <v>1215</v>
      </c>
      <c r="R293" s="838">
        <v>1.6666666666666667</v>
      </c>
      <c r="S293" s="851">
        <v>81</v>
      </c>
    </row>
    <row r="294" spans="1:19" ht="14.45" customHeight="1" x14ac:dyDescent="0.2">
      <c r="A294" s="832" t="s">
        <v>8060</v>
      </c>
      <c r="B294" s="833" t="s">
        <v>8061</v>
      </c>
      <c r="C294" s="833" t="s">
        <v>628</v>
      </c>
      <c r="D294" s="833" t="s">
        <v>2247</v>
      </c>
      <c r="E294" s="833" t="s">
        <v>8031</v>
      </c>
      <c r="F294" s="833" t="s">
        <v>8034</v>
      </c>
      <c r="G294" s="833" t="s">
        <v>8035</v>
      </c>
      <c r="H294" s="850">
        <v>928</v>
      </c>
      <c r="I294" s="850">
        <v>232928</v>
      </c>
      <c r="J294" s="833">
        <v>1.2146090148718269</v>
      </c>
      <c r="K294" s="833">
        <v>251</v>
      </c>
      <c r="L294" s="850">
        <v>761</v>
      </c>
      <c r="M294" s="850">
        <v>191772</v>
      </c>
      <c r="N294" s="833">
        <v>1</v>
      </c>
      <c r="O294" s="833">
        <v>252</v>
      </c>
      <c r="P294" s="850">
        <v>671</v>
      </c>
      <c r="Q294" s="850">
        <v>170434</v>
      </c>
      <c r="R294" s="838">
        <v>0.88873245312141502</v>
      </c>
      <c r="S294" s="851">
        <v>254</v>
      </c>
    </row>
    <row r="295" spans="1:19" ht="14.45" customHeight="1" x14ac:dyDescent="0.2">
      <c r="A295" s="832" t="s">
        <v>8060</v>
      </c>
      <c r="B295" s="833" t="s">
        <v>8061</v>
      </c>
      <c r="C295" s="833" t="s">
        <v>628</v>
      </c>
      <c r="D295" s="833" t="s">
        <v>2247</v>
      </c>
      <c r="E295" s="833" t="s">
        <v>8031</v>
      </c>
      <c r="F295" s="833" t="s">
        <v>8101</v>
      </c>
      <c r="G295" s="833" t="s">
        <v>8102</v>
      </c>
      <c r="H295" s="850">
        <v>1089</v>
      </c>
      <c r="I295" s="850">
        <v>137214</v>
      </c>
      <c r="J295" s="833">
        <v>0.90718800412556533</v>
      </c>
      <c r="K295" s="833">
        <v>126</v>
      </c>
      <c r="L295" s="850">
        <v>1194</v>
      </c>
      <c r="M295" s="850">
        <v>151252</v>
      </c>
      <c r="N295" s="833">
        <v>1</v>
      </c>
      <c r="O295" s="833">
        <v>126.67671691792295</v>
      </c>
      <c r="P295" s="850">
        <v>1220</v>
      </c>
      <c r="Q295" s="850">
        <v>153720</v>
      </c>
      <c r="R295" s="838">
        <v>1.0163171396080712</v>
      </c>
      <c r="S295" s="851">
        <v>126</v>
      </c>
    </row>
    <row r="296" spans="1:19" ht="14.45" customHeight="1" x14ac:dyDescent="0.2">
      <c r="A296" s="832" t="s">
        <v>8060</v>
      </c>
      <c r="B296" s="833" t="s">
        <v>8061</v>
      </c>
      <c r="C296" s="833" t="s">
        <v>628</v>
      </c>
      <c r="D296" s="833" t="s">
        <v>2247</v>
      </c>
      <c r="E296" s="833" t="s">
        <v>8031</v>
      </c>
      <c r="F296" s="833" t="s">
        <v>8046</v>
      </c>
      <c r="G296" s="833" t="s">
        <v>8047</v>
      </c>
      <c r="H296" s="850">
        <v>1</v>
      </c>
      <c r="I296" s="850">
        <v>1310</v>
      </c>
      <c r="J296" s="833"/>
      <c r="K296" s="833">
        <v>1310</v>
      </c>
      <c r="L296" s="850"/>
      <c r="M296" s="850"/>
      <c r="N296" s="833"/>
      <c r="O296" s="833"/>
      <c r="P296" s="850"/>
      <c r="Q296" s="850"/>
      <c r="R296" s="838"/>
      <c r="S296" s="851"/>
    </row>
    <row r="297" spans="1:19" ht="14.45" customHeight="1" x14ac:dyDescent="0.2">
      <c r="A297" s="832" t="s">
        <v>8060</v>
      </c>
      <c r="B297" s="833" t="s">
        <v>8061</v>
      </c>
      <c r="C297" s="833" t="s">
        <v>628</v>
      </c>
      <c r="D297" s="833" t="s">
        <v>2247</v>
      </c>
      <c r="E297" s="833" t="s">
        <v>8031</v>
      </c>
      <c r="F297" s="833" t="s">
        <v>8036</v>
      </c>
      <c r="G297" s="833" t="s">
        <v>8037</v>
      </c>
      <c r="H297" s="850">
        <v>637</v>
      </c>
      <c r="I297" s="850">
        <v>103831</v>
      </c>
      <c r="J297" s="833">
        <v>0.96511563057703753</v>
      </c>
      <c r="K297" s="833">
        <v>163</v>
      </c>
      <c r="L297" s="850">
        <v>656</v>
      </c>
      <c r="M297" s="850">
        <v>107584</v>
      </c>
      <c r="N297" s="833">
        <v>1</v>
      </c>
      <c r="O297" s="833">
        <v>164</v>
      </c>
      <c r="P297" s="850">
        <v>621</v>
      </c>
      <c r="Q297" s="850">
        <v>102465</v>
      </c>
      <c r="R297" s="838">
        <v>0.95241857525282569</v>
      </c>
      <c r="S297" s="851">
        <v>165</v>
      </c>
    </row>
    <row r="298" spans="1:19" ht="14.45" customHeight="1" x14ac:dyDescent="0.2">
      <c r="A298" s="832" t="s">
        <v>8060</v>
      </c>
      <c r="B298" s="833" t="s">
        <v>8061</v>
      </c>
      <c r="C298" s="833" t="s">
        <v>628</v>
      </c>
      <c r="D298" s="833" t="s">
        <v>2247</v>
      </c>
      <c r="E298" s="833" t="s">
        <v>8031</v>
      </c>
      <c r="F298" s="833" t="s">
        <v>8109</v>
      </c>
      <c r="G298" s="833" t="s">
        <v>8110</v>
      </c>
      <c r="H298" s="850"/>
      <c r="I298" s="850"/>
      <c r="J298" s="833"/>
      <c r="K298" s="833"/>
      <c r="L298" s="850"/>
      <c r="M298" s="850"/>
      <c r="N298" s="833"/>
      <c r="O298" s="833"/>
      <c r="P298" s="850">
        <v>8</v>
      </c>
      <c r="Q298" s="850">
        <v>0</v>
      </c>
      <c r="R298" s="838"/>
      <c r="S298" s="851">
        <v>0</v>
      </c>
    </row>
    <row r="299" spans="1:19" ht="14.45" customHeight="1" x14ac:dyDescent="0.2">
      <c r="A299" s="832" t="s">
        <v>8060</v>
      </c>
      <c r="B299" s="833" t="s">
        <v>8061</v>
      </c>
      <c r="C299" s="833" t="s">
        <v>628</v>
      </c>
      <c r="D299" s="833" t="s">
        <v>2247</v>
      </c>
      <c r="E299" s="833" t="s">
        <v>8031</v>
      </c>
      <c r="F299" s="833" t="s">
        <v>8111</v>
      </c>
      <c r="G299" s="833" t="s">
        <v>8112</v>
      </c>
      <c r="H299" s="850">
        <v>1724</v>
      </c>
      <c r="I299" s="850">
        <v>57466.67</v>
      </c>
      <c r="J299" s="833">
        <v>1.125326582940807</v>
      </c>
      <c r="K299" s="833">
        <v>33.333335266821344</v>
      </c>
      <c r="L299" s="850">
        <v>1532</v>
      </c>
      <c r="M299" s="850">
        <v>51066.66</v>
      </c>
      <c r="N299" s="833">
        <v>1</v>
      </c>
      <c r="O299" s="833">
        <v>33.333328981723241</v>
      </c>
      <c r="P299" s="850">
        <v>1763</v>
      </c>
      <c r="Q299" s="850">
        <v>58766.66</v>
      </c>
      <c r="R299" s="838">
        <v>1.1507833095017375</v>
      </c>
      <c r="S299" s="851">
        <v>33.333329551900171</v>
      </c>
    </row>
    <row r="300" spans="1:19" ht="14.45" customHeight="1" x14ac:dyDescent="0.2">
      <c r="A300" s="832" t="s">
        <v>8060</v>
      </c>
      <c r="B300" s="833" t="s">
        <v>8061</v>
      </c>
      <c r="C300" s="833" t="s">
        <v>628</v>
      </c>
      <c r="D300" s="833" t="s">
        <v>2247</v>
      </c>
      <c r="E300" s="833" t="s">
        <v>8031</v>
      </c>
      <c r="F300" s="833" t="s">
        <v>8115</v>
      </c>
      <c r="G300" s="833" t="s">
        <v>8116</v>
      </c>
      <c r="H300" s="850">
        <v>3</v>
      </c>
      <c r="I300" s="850">
        <v>111</v>
      </c>
      <c r="J300" s="833"/>
      <c r="K300" s="833">
        <v>37</v>
      </c>
      <c r="L300" s="850"/>
      <c r="M300" s="850"/>
      <c r="N300" s="833"/>
      <c r="O300" s="833"/>
      <c r="P300" s="850">
        <v>1</v>
      </c>
      <c r="Q300" s="850">
        <v>38</v>
      </c>
      <c r="R300" s="838"/>
      <c r="S300" s="851">
        <v>38</v>
      </c>
    </row>
    <row r="301" spans="1:19" ht="14.45" customHeight="1" x14ac:dyDescent="0.2">
      <c r="A301" s="832" t="s">
        <v>8060</v>
      </c>
      <c r="B301" s="833" t="s">
        <v>8061</v>
      </c>
      <c r="C301" s="833" t="s">
        <v>628</v>
      </c>
      <c r="D301" s="833" t="s">
        <v>2247</v>
      </c>
      <c r="E301" s="833" t="s">
        <v>8031</v>
      </c>
      <c r="F301" s="833" t="s">
        <v>8038</v>
      </c>
      <c r="G301" s="833" t="s">
        <v>8039</v>
      </c>
      <c r="H301" s="850">
        <v>638</v>
      </c>
      <c r="I301" s="850">
        <v>54868</v>
      </c>
      <c r="J301" s="833">
        <v>0.96960486322188455</v>
      </c>
      <c r="K301" s="833">
        <v>86</v>
      </c>
      <c r="L301" s="850">
        <v>658</v>
      </c>
      <c r="M301" s="850">
        <v>56588</v>
      </c>
      <c r="N301" s="833">
        <v>1</v>
      </c>
      <c r="O301" s="833">
        <v>86</v>
      </c>
      <c r="P301" s="850">
        <v>628</v>
      </c>
      <c r="Q301" s="850">
        <v>54636</v>
      </c>
      <c r="R301" s="838">
        <v>0.96550505407506892</v>
      </c>
      <c r="S301" s="851">
        <v>87</v>
      </c>
    </row>
    <row r="302" spans="1:19" ht="14.45" customHeight="1" x14ac:dyDescent="0.2">
      <c r="A302" s="832" t="s">
        <v>8060</v>
      </c>
      <c r="B302" s="833" t="s">
        <v>8061</v>
      </c>
      <c r="C302" s="833" t="s">
        <v>628</v>
      </c>
      <c r="D302" s="833" t="s">
        <v>2247</v>
      </c>
      <c r="E302" s="833" t="s">
        <v>8031</v>
      </c>
      <c r="F302" s="833" t="s">
        <v>8129</v>
      </c>
      <c r="G302" s="833" t="s">
        <v>8130</v>
      </c>
      <c r="H302" s="850">
        <v>3</v>
      </c>
      <c r="I302" s="850">
        <v>1185</v>
      </c>
      <c r="J302" s="833">
        <v>2.3891129032258065</v>
      </c>
      <c r="K302" s="833">
        <v>395</v>
      </c>
      <c r="L302" s="850">
        <v>1</v>
      </c>
      <c r="M302" s="850">
        <v>496</v>
      </c>
      <c r="N302" s="833">
        <v>1</v>
      </c>
      <c r="O302" s="833">
        <v>496</v>
      </c>
      <c r="P302" s="850">
        <v>2</v>
      </c>
      <c r="Q302" s="850">
        <v>998</v>
      </c>
      <c r="R302" s="838">
        <v>2.0120967741935485</v>
      </c>
      <c r="S302" s="851">
        <v>499</v>
      </c>
    </row>
    <row r="303" spans="1:19" ht="14.45" customHeight="1" x14ac:dyDescent="0.2">
      <c r="A303" s="832" t="s">
        <v>8060</v>
      </c>
      <c r="B303" s="833" t="s">
        <v>8061</v>
      </c>
      <c r="C303" s="833" t="s">
        <v>628</v>
      </c>
      <c r="D303" s="833" t="s">
        <v>2247</v>
      </c>
      <c r="E303" s="833" t="s">
        <v>8031</v>
      </c>
      <c r="F303" s="833" t="s">
        <v>8050</v>
      </c>
      <c r="G303" s="833" t="s">
        <v>8051</v>
      </c>
      <c r="H303" s="850">
        <v>4</v>
      </c>
      <c r="I303" s="850">
        <v>648</v>
      </c>
      <c r="J303" s="833"/>
      <c r="K303" s="833">
        <v>162</v>
      </c>
      <c r="L303" s="850"/>
      <c r="M303" s="850"/>
      <c r="N303" s="833"/>
      <c r="O303" s="833"/>
      <c r="P303" s="850"/>
      <c r="Q303" s="850"/>
      <c r="R303" s="838"/>
      <c r="S303" s="851"/>
    </row>
    <row r="304" spans="1:19" ht="14.45" customHeight="1" x14ac:dyDescent="0.2">
      <c r="A304" s="832" t="s">
        <v>8060</v>
      </c>
      <c r="B304" s="833" t="s">
        <v>8061</v>
      </c>
      <c r="C304" s="833" t="s">
        <v>628</v>
      </c>
      <c r="D304" s="833" t="s">
        <v>2247</v>
      </c>
      <c r="E304" s="833" t="s">
        <v>8031</v>
      </c>
      <c r="F304" s="833" t="s">
        <v>8133</v>
      </c>
      <c r="G304" s="833" t="s">
        <v>8134</v>
      </c>
      <c r="H304" s="850"/>
      <c r="I304" s="850"/>
      <c r="J304" s="833"/>
      <c r="K304" s="833"/>
      <c r="L304" s="850">
        <v>1</v>
      </c>
      <c r="M304" s="850">
        <v>374</v>
      </c>
      <c r="N304" s="833">
        <v>1</v>
      </c>
      <c r="O304" s="833">
        <v>374</v>
      </c>
      <c r="P304" s="850">
        <v>2</v>
      </c>
      <c r="Q304" s="850">
        <v>752</v>
      </c>
      <c r="R304" s="838">
        <v>2.0106951871657754</v>
      </c>
      <c r="S304" s="851">
        <v>376</v>
      </c>
    </row>
    <row r="305" spans="1:19" ht="14.45" customHeight="1" x14ac:dyDescent="0.2">
      <c r="A305" s="832" t="s">
        <v>8060</v>
      </c>
      <c r="B305" s="833" t="s">
        <v>8061</v>
      </c>
      <c r="C305" s="833" t="s">
        <v>628</v>
      </c>
      <c r="D305" s="833" t="s">
        <v>2247</v>
      </c>
      <c r="E305" s="833" t="s">
        <v>8031</v>
      </c>
      <c r="F305" s="833" t="s">
        <v>8143</v>
      </c>
      <c r="G305" s="833" t="s">
        <v>8144</v>
      </c>
      <c r="H305" s="850"/>
      <c r="I305" s="850"/>
      <c r="J305" s="833"/>
      <c r="K305" s="833"/>
      <c r="L305" s="850"/>
      <c r="M305" s="850"/>
      <c r="N305" s="833"/>
      <c r="O305" s="833"/>
      <c r="P305" s="850">
        <v>2</v>
      </c>
      <c r="Q305" s="850">
        <v>250</v>
      </c>
      <c r="R305" s="838"/>
      <c r="S305" s="851">
        <v>125</v>
      </c>
    </row>
    <row r="306" spans="1:19" ht="14.45" customHeight="1" x14ac:dyDescent="0.2">
      <c r="A306" s="832" t="s">
        <v>8060</v>
      </c>
      <c r="B306" s="833" t="s">
        <v>8061</v>
      </c>
      <c r="C306" s="833" t="s">
        <v>628</v>
      </c>
      <c r="D306" s="833" t="s">
        <v>2247</v>
      </c>
      <c r="E306" s="833" t="s">
        <v>8031</v>
      </c>
      <c r="F306" s="833" t="s">
        <v>8145</v>
      </c>
      <c r="G306" s="833" t="s">
        <v>8146</v>
      </c>
      <c r="H306" s="850">
        <v>1</v>
      </c>
      <c r="I306" s="850">
        <v>59</v>
      </c>
      <c r="J306" s="833"/>
      <c r="K306" s="833">
        <v>59</v>
      </c>
      <c r="L306" s="850"/>
      <c r="M306" s="850"/>
      <c r="N306" s="833"/>
      <c r="O306" s="833"/>
      <c r="P306" s="850"/>
      <c r="Q306" s="850"/>
      <c r="R306" s="838"/>
      <c r="S306" s="851"/>
    </row>
    <row r="307" spans="1:19" ht="14.45" customHeight="1" x14ac:dyDescent="0.2">
      <c r="A307" s="832" t="s">
        <v>8060</v>
      </c>
      <c r="B307" s="833" t="s">
        <v>8061</v>
      </c>
      <c r="C307" s="833" t="s">
        <v>628</v>
      </c>
      <c r="D307" s="833" t="s">
        <v>2247</v>
      </c>
      <c r="E307" s="833" t="s">
        <v>8031</v>
      </c>
      <c r="F307" s="833" t="s">
        <v>8147</v>
      </c>
      <c r="G307" s="833" t="s">
        <v>8148</v>
      </c>
      <c r="H307" s="850">
        <v>0</v>
      </c>
      <c r="I307" s="850">
        <v>0</v>
      </c>
      <c r="J307" s="833"/>
      <c r="K307" s="833"/>
      <c r="L307" s="850"/>
      <c r="M307" s="850"/>
      <c r="N307" s="833"/>
      <c r="O307" s="833"/>
      <c r="P307" s="850"/>
      <c r="Q307" s="850"/>
      <c r="R307" s="838"/>
      <c r="S307" s="851"/>
    </row>
    <row r="308" spans="1:19" ht="14.45" customHeight="1" x14ac:dyDescent="0.2">
      <c r="A308" s="832" t="s">
        <v>8060</v>
      </c>
      <c r="B308" s="833" t="s">
        <v>8061</v>
      </c>
      <c r="C308" s="833" t="s">
        <v>628</v>
      </c>
      <c r="D308" s="833" t="s">
        <v>2247</v>
      </c>
      <c r="E308" s="833" t="s">
        <v>8031</v>
      </c>
      <c r="F308" s="833" t="s">
        <v>8155</v>
      </c>
      <c r="G308" s="833" t="s">
        <v>8156</v>
      </c>
      <c r="H308" s="850">
        <v>5</v>
      </c>
      <c r="I308" s="850">
        <v>1595</v>
      </c>
      <c r="J308" s="833"/>
      <c r="K308" s="833">
        <v>319</v>
      </c>
      <c r="L308" s="850"/>
      <c r="M308" s="850"/>
      <c r="N308" s="833"/>
      <c r="O308" s="833"/>
      <c r="P308" s="850">
        <v>1</v>
      </c>
      <c r="Q308" s="850">
        <v>355</v>
      </c>
      <c r="R308" s="838"/>
      <c r="S308" s="851">
        <v>355</v>
      </c>
    </row>
    <row r="309" spans="1:19" ht="14.45" customHeight="1" x14ac:dyDescent="0.2">
      <c r="A309" s="832" t="s">
        <v>8060</v>
      </c>
      <c r="B309" s="833" t="s">
        <v>8061</v>
      </c>
      <c r="C309" s="833" t="s">
        <v>628</v>
      </c>
      <c r="D309" s="833" t="s">
        <v>2247</v>
      </c>
      <c r="E309" s="833" t="s">
        <v>8031</v>
      </c>
      <c r="F309" s="833" t="s">
        <v>8161</v>
      </c>
      <c r="G309" s="833" t="s">
        <v>8162</v>
      </c>
      <c r="H309" s="850"/>
      <c r="I309" s="850"/>
      <c r="J309" s="833"/>
      <c r="K309" s="833"/>
      <c r="L309" s="850">
        <v>1</v>
      </c>
      <c r="M309" s="850">
        <v>749</v>
      </c>
      <c r="N309" s="833">
        <v>1</v>
      </c>
      <c r="O309" s="833">
        <v>749</v>
      </c>
      <c r="P309" s="850"/>
      <c r="Q309" s="850"/>
      <c r="R309" s="838"/>
      <c r="S309" s="851"/>
    </row>
    <row r="310" spans="1:19" ht="14.45" customHeight="1" x14ac:dyDescent="0.2">
      <c r="A310" s="832" t="s">
        <v>8060</v>
      </c>
      <c r="B310" s="833" t="s">
        <v>8061</v>
      </c>
      <c r="C310" s="833" t="s">
        <v>628</v>
      </c>
      <c r="D310" s="833" t="s">
        <v>2247</v>
      </c>
      <c r="E310" s="833" t="s">
        <v>8031</v>
      </c>
      <c r="F310" s="833" t="s">
        <v>8165</v>
      </c>
      <c r="G310" s="833" t="s">
        <v>8166</v>
      </c>
      <c r="H310" s="850">
        <v>10</v>
      </c>
      <c r="I310" s="850">
        <v>860</v>
      </c>
      <c r="J310" s="833">
        <v>2.4712643678160919</v>
      </c>
      <c r="K310" s="833">
        <v>86</v>
      </c>
      <c r="L310" s="850">
        <v>4</v>
      </c>
      <c r="M310" s="850">
        <v>348</v>
      </c>
      <c r="N310" s="833">
        <v>1</v>
      </c>
      <c r="O310" s="833">
        <v>87</v>
      </c>
      <c r="P310" s="850">
        <v>1</v>
      </c>
      <c r="Q310" s="850">
        <v>87</v>
      </c>
      <c r="R310" s="838">
        <v>0.25</v>
      </c>
      <c r="S310" s="851">
        <v>87</v>
      </c>
    </row>
    <row r="311" spans="1:19" ht="14.45" customHeight="1" x14ac:dyDescent="0.2">
      <c r="A311" s="832" t="s">
        <v>8060</v>
      </c>
      <c r="B311" s="833" t="s">
        <v>8061</v>
      </c>
      <c r="C311" s="833" t="s">
        <v>628</v>
      </c>
      <c r="D311" s="833" t="s">
        <v>2247</v>
      </c>
      <c r="E311" s="833" t="s">
        <v>8031</v>
      </c>
      <c r="F311" s="833" t="s">
        <v>8167</v>
      </c>
      <c r="G311" s="833" t="s">
        <v>8168</v>
      </c>
      <c r="H311" s="850"/>
      <c r="I311" s="850"/>
      <c r="J311" s="833"/>
      <c r="K311" s="833"/>
      <c r="L311" s="850">
        <v>1</v>
      </c>
      <c r="M311" s="850">
        <v>500</v>
      </c>
      <c r="N311" s="833">
        <v>1</v>
      </c>
      <c r="O311" s="833">
        <v>500</v>
      </c>
      <c r="P311" s="850">
        <v>1</v>
      </c>
      <c r="Q311" s="850">
        <v>503</v>
      </c>
      <c r="R311" s="838">
        <v>1.006</v>
      </c>
      <c r="S311" s="851">
        <v>503</v>
      </c>
    </row>
    <row r="312" spans="1:19" ht="14.45" customHeight="1" x14ac:dyDescent="0.2">
      <c r="A312" s="832" t="s">
        <v>8060</v>
      </c>
      <c r="B312" s="833" t="s">
        <v>8061</v>
      </c>
      <c r="C312" s="833" t="s">
        <v>628</v>
      </c>
      <c r="D312" s="833" t="s">
        <v>2247</v>
      </c>
      <c r="E312" s="833" t="s">
        <v>8031</v>
      </c>
      <c r="F312" s="833" t="s">
        <v>8169</v>
      </c>
      <c r="G312" s="833" t="s">
        <v>8170</v>
      </c>
      <c r="H312" s="850"/>
      <c r="I312" s="850"/>
      <c r="J312" s="833"/>
      <c r="K312" s="833"/>
      <c r="L312" s="850"/>
      <c r="M312" s="850"/>
      <c r="N312" s="833"/>
      <c r="O312" s="833"/>
      <c r="P312" s="850">
        <v>9</v>
      </c>
      <c r="Q312" s="850">
        <v>0</v>
      </c>
      <c r="R312" s="838"/>
      <c r="S312" s="851">
        <v>0</v>
      </c>
    </row>
    <row r="313" spans="1:19" ht="14.45" customHeight="1" x14ac:dyDescent="0.2">
      <c r="A313" s="832" t="s">
        <v>8060</v>
      </c>
      <c r="B313" s="833" t="s">
        <v>8061</v>
      </c>
      <c r="C313" s="833" t="s">
        <v>628</v>
      </c>
      <c r="D313" s="833" t="s">
        <v>2247</v>
      </c>
      <c r="E313" s="833" t="s">
        <v>8031</v>
      </c>
      <c r="F313" s="833" t="s">
        <v>8175</v>
      </c>
      <c r="G313" s="833" t="s">
        <v>8176</v>
      </c>
      <c r="H313" s="850"/>
      <c r="I313" s="850"/>
      <c r="J313" s="833"/>
      <c r="K313" s="833"/>
      <c r="L313" s="850"/>
      <c r="M313" s="850"/>
      <c r="N313" s="833"/>
      <c r="O313" s="833"/>
      <c r="P313" s="850">
        <v>2</v>
      </c>
      <c r="Q313" s="850">
        <v>0</v>
      </c>
      <c r="R313" s="838"/>
      <c r="S313" s="851">
        <v>0</v>
      </c>
    </row>
    <row r="314" spans="1:19" ht="14.45" customHeight="1" x14ac:dyDescent="0.2">
      <c r="A314" s="832" t="s">
        <v>8060</v>
      </c>
      <c r="B314" s="833" t="s">
        <v>8061</v>
      </c>
      <c r="C314" s="833" t="s">
        <v>628</v>
      </c>
      <c r="D314" s="833" t="s">
        <v>2248</v>
      </c>
      <c r="E314" s="833" t="s">
        <v>8040</v>
      </c>
      <c r="F314" s="833" t="s">
        <v>8041</v>
      </c>
      <c r="G314" s="833" t="s">
        <v>8042</v>
      </c>
      <c r="H314" s="850">
        <v>11.35</v>
      </c>
      <c r="I314" s="850">
        <v>1258.0099999999998</v>
      </c>
      <c r="J314" s="833">
        <v>1.754840419596027</v>
      </c>
      <c r="K314" s="833">
        <v>110.83788546255505</v>
      </c>
      <c r="L314" s="850">
        <v>10.3</v>
      </c>
      <c r="M314" s="850">
        <v>716.88</v>
      </c>
      <c r="N314" s="833">
        <v>1</v>
      </c>
      <c r="O314" s="833">
        <v>69.599999999999994</v>
      </c>
      <c r="P314" s="850">
        <v>2.25</v>
      </c>
      <c r="Q314" s="850">
        <v>156.6</v>
      </c>
      <c r="R314" s="838">
        <v>0.21844660194174756</v>
      </c>
      <c r="S314" s="851">
        <v>69.599999999999994</v>
      </c>
    </row>
    <row r="315" spans="1:19" ht="14.45" customHeight="1" x14ac:dyDescent="0.2">
      <c r="A315" s="832" t="s">
        <v>8060</v>
      </c>
      <c r="B315" s="833" t="s">
        <v>8061</v>
      </c>
      <c r="C315" s="833" t="s">
        <v>628</v>
      </c>
      <c r="D315" s="833" t="s">
        <v>2248</v>
      </c>
      <c r="E315" s="833" t="s">
        <v>8040</v>
      </c>
      <c r="F315" s="833" t="s">
        <v>8067</v>
      </c>
      <c r="G315" s="833" t="s">
        <v>704</v>
      </c>
      <c r="H315" s="850">
        <v>211</v>
      </c>
      <c r="I315" s="850">
        <v>3544.8</v>
      </c>
      <c r="J315" s="833">
        <v>1.0292682926829269</v>
      </c>
      <c r="K315" s="833">
        <v>16.8</v>
      </c>
      <c r="L315" s="850">
        <v>205</v>
      </c>
      <c r="M315" s="850">
        <v>3444.0000000000005</v>
      </c>
      <c r="N315" s="833">
        <v>1</v>
      </c>
      <c r="O315" s="833">
        <v>16.8</v>
      </c>
      <c r="P315" s="850">
        <v>201</v>
      </c>
      <c r="Q315" s="850">
        <v>3376.7999999999997</v>
      </c>
      <c r="R315" s="838">
        <v>0.98048780487804854</v>
      </c>
      <c r="S315" s="851">
        <v>16.799999999999997</v>
      </c>
    </row>
    <row r="316" spans="1:19" ht="14.45" customHeight="1" x14ac:dyDescent="0.2">
      <c r="A316" s="832" t="s">
        <v>8060</v>
      </c>
      <c r="B316" s="833" t="s">
        <v>8061</v>
      </c>
      <c r="C316" s="833" t="s">
        <v>628</v>
      </c>
      <c r="D316" s="833" t="s">
        <v>2248</v>
      </c>
      <c r="E316" s="833" t="s">
        <v>8040</v>
      </c>
      <c r="F316" s="833" t="s">
        <v>8068</v>
      </c>
      <c r="G316" s="833"/>
      <c r="H316" s="850">
        <v>0.2</v>
      </c>
      <c r="I316" s="850">
        <v>42.01</v>
      </c>
      <c r="J316" s="833"/>
      <c r="K316" s="833">
        <v>210.04999999999998</v>
      </c>
      <c r="L316" s="850"/>
      <c r="M316" s="850"/>
      <c r="N316" s="833"/>
      <c r="O316" s="833"/>
      <c r="P316" s="850"/>
      <c r="Q316" s="850"/>
      <c r="R316" s="838"/>
      <c r="S316" s="851"/>
    </row>
    <row r="317" spans="1:19" ht="14.45" customHeight="1" x14ac:dyDescent="0.2">
      <c r="A317" s="832" t="s">
        <v>8060</v>
      </c>
      <c r="B317" s="833" t="s">
        <v>8061</v>
      </c>
      <c r="C317" s="833" t="s">
        <v>628</v>
      </c>
      <c r="D317" s="833" t="s">
        <v>2248</v>
      </c>
      <c r="E317" s="833" t="s">
        <v>8040</v>
      </c>
      <c r="F317" s="833" t="s">
        <v>8068</v>
      </c>
      <c r="G317" s="833" t="s">
        <v>8069</v>
      </c>
      <c r="H317" s="850">
        <v>3.0000000000000004</v>
      </c>
      <c r="I317" s="850">
        <v>630.15</v>
      </c>
      <c r="J317" s="833">
        <v>15</v>
      </c>
      <c r="K317" s="833">
        <v>210.04999999999995</v>
      </c>
      <c r="L317" s="850">
        <v>0.2</v>
      </c>
      <c r="M317" s="850">
        <v>42.01</v>
      </c>
      <c r="N317" s="833">
        <v>1</v>
      </c>
      <c r="O317" s="833">
        <v>210.04999999999998</v>
      </c>
      <c r="P317" s="850"/>
      <c r="Q317" s="850"/>
      <c r="R317" s="838"/>
      <c r="S317" s="851"/>
    </row>
    <row r="318" spans="1:19" ht="14.45" customHeight="1" x14ac:dyDescent="0.2">
      <c r="A318" s="832" t="s">
        <v>8060</v>
      </c>
      <c r="B318" s="833" t="s">
        <v>8061</v>
      </c>
      <c r="C318" s="833" t="s">
        <v>628</v>
      </c>
      <c r="D318" s="833" t="s">
        <v>2248</v>
      </c>
      <c r="E318" s="833" t="s">
        <v>8031</v>
      </c>
      <c r="F318" s="833" t="s">
        <v>8085</v>
      </c>
      <c r="G318" s="833" t="s">
        <v>8086</v>
      </c>
      <c r="H318" s="850">
        <v>114</v>
      </c>
      <c r="I318" s="850">
        <v>4218</v>
      </c>
      <c r="J318" s="833">
        <v>1.4615384615384615</v>
      </c>
      <c r="K318" s="833">
        <v>37</v>
      </c>
      <c r="L318" s="850">
        <v>78</v>
      </c>
      <c r="M318" s="850">
        <v>2886</v>
      </c>
      <c r="N318" s="833">
        <v>1</v>
      </c>
      <c r="O318" s="833">
        <v>37</v>
      </c>
      <c r="P318" s="850">
        <v>98</v>
      </c>
      <c r="Q318" s="850">
        <v>3724</v>
      </c>
      <c r="R318" s="838">
        <v>1.2903672903672905</v>
      </c>
      <c r="S318" s="851">
        <v>38</v>
      </c>
    </row>
    <row r="319" spans="1:19" ht="14.45" customHeight="1" x14ac:dyDescent="0.2">
      <c r="A319" s="832" t="s">
        <v>8060</v>
      </c>
      <c r="B319" s="833" t="s">
        <v>8061</v>
      </c>
      <c r="C319" s="833" t="s">
        <v>628</v>
      </c>
      <c r="D319" s="833" t="s">
        <v>2248</v>
      </c>
      <c r="E319" s="833" t="s">
        <v>8031</v>
      </c>
      <c r="F319" s="833" t="s">
        <v>8087</v>
      </c>
      <c r="G319" s="833" t="s">
        <v>8088</v>
      </c>
      <c r="H319" s="850">
        <v>1</v>
      </c>
      <c r="I319" s="850">
        <v>5</v>
      </c>
      <c r="J319" s="833">
        <v>1</v>
      </c>
      <c r="K319" s="833">
        <v>5</v>
      </c>
      <c r="L319" s="850">
        <v>1</v>
      </c>
      <c r="M319" s="850">
        <v>5</v>
      </c>
      <c r="N319" s="833">
        <v>1</v>
      </c>
      <c r="O319" s="833">
        <v>5</v>
      </c>
      <c r="P319" s="850"/>
      <c r="Q319" s="850"/>
      <c r="R319" s="838"/>
      <c r="S319" s="851"/>
    </row>
    <row r="320" spans="1:19" ht="14.45" customHeight="1" x14ac:dyDescent="0.2">
      <c r="A320" s="832" t="s">
        <v>8060</v>
      </c>
      <c r="B320" s="833" t="s">
        <v>8061</v>
      </c>
      <c r="C320" s="833" t="s">
        <v>628</v>
      </c>
      <c r="D320" s="833" t="s">
        <v>2248</v>
      </c>
      <c r="E320" s="833" t="s">
        <v>8031</v>
      </c>
      <c r="F320" s="833" t="s">
        <v>8089</v>
      </c>
      <c r="G320" s="833" t="s">
        <v>8090</v>
      </c>
      <c r="H320" s="850">
        <v>2</v>
      </c>
      <c r="I320" s="850">
        <v>10</v>
      </c>
      <c r="J320" s="833">
        <v>1</v>
      </c>
      <c r="K320" s="833">
        <v>5</v>
      </c>
      <c r="L320" s="850">
        <v>2</v>
      </c>
      <c r="M320" s="850">
        <v>10</v>
      </c>
      <c r="N320" s="833">
        <v>1</v>
      </c>
      <c r="O320" s="833">
        <v>5</v>
      </c>
      <c r="P320" s="850">
        <v>3</v>
      </c>
      <c r="Q320" s="850">
        <v>15</v>
      </c>
      <c r="R320" s="838">
        <v>1.5</v>
      </c>
      <c r="S320" s="851">
        <v>5</v>
      </c>
    </row>
    <row r="321" spans="1:19" ht="14.45" customHeight="1" x14ac:dyDescent="0.2">
      <c r="A321" s="832" t="s">
        <v>8060</v>
      </c>
      <c r="B321" s="833" t="s">
        <v>8061</v>
      </c>
      <c r="C321" s="833" t="s">
        <v>628</v>
      </c>
      <c r="D321" s="833" t="s">
        <v>2248</v>
      </c>
      <c r="E321" s="833" t="s">
        <v>8031</v>
      </c>
      <c r="F321" s="833" t="s">
        <v>8034</v>
      </c>
      <c r="G321" s="833" t="s">
        <v>8035</v>
      </c>
      <c r="H321" s="850">
        <v>307</v>
      </c>
      <c r="I321" s="850">
        <v>77057</v>
      </c>
      <c r="J321" s="833">
        <v>1.0295681684570575</v>
      </c>
      <c r="K321" s="833">
        <v>251</v>
      </c>
      <c r="L321" s="850">
        <v>297</v>
      </c>
      <c r="M321" s="850">
        <v>74844</v>
      </c>
      <c r="N321" s="833">
        <v>1</v>
      </c>
      <c r="O321" s="833">
        <v>252</v>
      </c>
      <c r="P321" s="850">
        <v>237</v>
      </c>
      <c r="Q321" s="850">
        <v>60198</v>
      </c>
      <c r="R321" s="838">
        <v>0.80431297097963761</v>
      </c>
      <c r="S321" s="851">
        <v>254</v>
      </c>
    </row>
    <row r="322" spans="1:19" ht="14.45" customHeight="1" x14ac:dyDescent="0.2">
      <c r="A322" s="832" t="s">
        <v>8060</v>
      </c>
      <c r="B322" s="833" t="s">
        <v>8061</v>
      </c>
      <c r="C322" s="833" t="s">
        <v>628</v>
      </c>
      <c r="D322" s="833" t="s">
        <v>2248</v>
      </c>
      <c r="E322" s="833" t="s">
        <v>8031</v>
      </c>
      <c r="F322" s="833" t="s">
        <v>8101</v>
      </c>
      <c r="G322" s="833" t="s">
        <v>8102</v>
      </c>
      <c r="H322" s="850">
        <v>938</v>
      </c>
      <c r="I322" s="850">
        <v>118188</v>
      </c>
      <c r="J322" s="833">
        <v>1.1260075074788971</v>
      </c>
      <c r="K322" s="833">
        <v>126</v>
      </c>
      <c r="L322" s="850">
        <v>828</v>
      </c>
      <c r="M322" s="850">
        <v>104962</v>
      </c>
      <c r="N322" s="833">
        <v>1</v>
      </c>
      <c r="O322" s="833">
        <v>126.76570048309179</v>
      </c>
      <c r="P322" s="850">
        <v>712</v>
      </c>
      <c r="Q322" s="850">
        <v>89712</v>
      </c>
      <c r="R322" s="838">
        <v>0.85470932337417349</v>
      </c>
      <c r="S322" s="851">
        <v>126</v>
      </c>
    </row>
    <row r="323" spans="1:19" ht="14.45" customHeight="1" x14ac:dyDescent="0.2">
      <c r="A323" s="832" t="s">
        <v>8060</v>
      </c>
      <c r="B323" s="833" t="s">
        <v>8061</v>
      </c>
      <c r="C323" s="833" t="s">
        <v>628</v>
      </c>
      <c r="D323" s="833" t="s">
        <v>2248</v>
      </c>
      <c r="E323" s="833" t="s">
        <v>8031</v>
      </c>
      <c r="F323" s="833" t="s">
        <v>8036</v>
      </c>
      <c r="G323" s="833" t="s">
        <v>8037</v>
      </c>
      <c r="H323" s="850">
        <v>367</v>
      </c>
      <c r="I323" s="850">
        <v>59821</v>
      </c>
      <c r="J323" s="833">
        <v>1.2118345352888744</v>
      </c>
      <c r="K323" s="833">
        <v>163</v>
      </c>
      <c r="L323" s="850">
        <v>301</v>
      </c>
      <c r="M323" s="850">
        <v>49364</v>
      </c>
      <c r="N323" s="833">
        <v>1</v>
      </c>
      <c r="O323" s="833">
        <v>164</v>
      </c>
      <c r="P323" s="850">
        <v>310</v>
      </c>
      <c r="Q323" s="850">
        <v>51150</v>
      </c>
      <c r="R323" s="838">
        <v>1.036180212300462</v>
      </c>
      <c r="S323" s="851">
        <v>165</v>
      </c>
    </row>
    <row r="324" spans="1:19" ht="14.45" customHeight="1" x14ac:dyDescent="0.2">
      <c r="A324" s="832" t="s">
        <v>8060</v>
      </c>
      <c r="B324" s="833" t="s">
        <v>8061</v>
      </c>
      <c r="C324" s="833" t="s">
        <v>628</v>
      </c>
      <c r="D324" s="833" t="s">
        <v>2248</v>
      </c>
      <c r="E324" s="833" t="s">
        <v>8031</v>
      </c>
      <c r="F324" s="833" t="s">
        <v>8109</v>
      </c>
      <c r="G324" s="833" t="s">
        <v>8110</v>
      </c>
      <c r="H324" s="850"/>
      <c r="I324" s="850"/>
      <c r="J324" s="833"/>
      <c r="K324" s="833"/>
      <c r="L324" s="850"/>
      <c r="M324" s="850"/>
      <c r="N324" s="833"/>
      <c r="O324" s="833"/>
      <c r="P324" s="850">
        <v>1</v>
      </c>
      <c r="Q324" s="850">
        <v>0</v>
      </c>
      <c r="R324" s="838"/>
      <c r="S324" s="851">
        <v>0</v>
      </c>
    </row>
    <row r="325" spans="1:19" ht="14.45" customHeight="1" x14ac:dyDescent="0.2">
      <c r="A325" s="832" t="s">
        <v>8060</v>
      </c>
      <c r="B325" s="833" t="s">
        <v>8061</v>
      </c>
      <c r="C325" s="833" t="s">
        <v>628</v>
      </c>
      <c r="D325" s="833" t="s">
        <v>2248</v>
      </c>
      <c r="E325" s="833" t="s">
        <v>8031</v>
      </c>
      <c r="F325" s="833" t="s">
        <v>8111</v>
      </c>
      <c r="G325" s="833" t="s">
        <v>8112</v>
      </c>
      <c r="H325" s="850">
        <v>1127</v>
      </c>
      <c r="I325" s="850">
        <v>37566.670000000006</v>
      </c>
      <c r="J325" s="833">
        <v>1.4790027559055121</v>
      </c>
      <c r="K325" s="833">
        <v>33.333336291038158</v>
      </c>
      <c r="L325" s="850">
        <v>762</v>
      </c>
      <c r="M325" s="850">
        <v>25400</v>
      </c>
      <c r="N325" s="833">
        <v>1</v>
      </c>
      <c r="O325" s="833">
        <v>33.333333333333336</v>
      </c>
      <c r="P325" s="850">
        <v>913</v>
      </c>
      <c r="Q325" s="850">
        <v>30433.339999999997</v>
      </c>
      <c r="R325" s="838">
        <v>1.1981629921259842</v>
      </c>
      <c r="S325" s="851">
        <v>33.333340635268343</v>
      </c>
    </row>
    <row r="326" spans="1:19" ht="14.45" customHeight="1" x14ac:dyDescent="0.2">
      <c r="A326" s="832" t="s">
        <v>8060</v>
      </c>
      <c r="B326" s="833" t="s">
        <v>8061</v>
      </c>
      <c r="C326" s="833" t="s">
        <v>628</v>
      </c>
      <c r="D326" s="833" t="s">
        <v>2248</v>
      </c>
      <c r="E326" s="833" t="s">
        <v>8031</v>
      </c>
      <c r="F326" s="833" t="s">
        <v>8115</v>
      </c>
      <c r="G326" s="833" t="s">
        <v>8116</v>
      </c>
      <c r="H326" s="850">
        <v>1</v>
      </c>
      <c r="I326" s="850">
        <v>37</v>
      </c>
      <c r="J326" s="833">
        <v>1</v>
      </c>
      <c r="K326" s="833">
        <v>37</v>
      </c>
      <c r="L326" s="850">
        <v>1</v>
      </c>
      <c r="M326" s="850">
        <v>37</v>
      </c>
      <c r="N326" s="833">
        <v>1</v>
      </c>
      <c r="O326" s="833">
        <v>37</v>
      </c>
      <c r="P326" s="850"/>
      <c r="Q326" s="850"/>
      <c r="R326" s="838"/>
      <c r="S326" s="851"/>
    </row>
    <row r="327" spans="1:19" ht="14.45" customHeight="1" x14ac:dyDescent="0.2">
      <c r="A327" s="832" t="s">
        <v>8060</v>
      </c>
      <c r="B327" s="833" t="s">
        <v>8061</v>
      </c>
      <c r="C327" s="833" t="s">
        <v>628</v>
      </c>
      <c r="D327" s="833" t="s">
        <v>2248</v>
      </c>
      <c r="E327" s="833" t="s">
        <v>8031</v>
      </c>
      <c r="F327" s="833" t="s">
        <v>8038</v>
      </c>
      <c r="G327" s="833" t="s">
        <v>8039</v>
      </c>
      <c r="H327" s="850">
        <v>278</v>
      </c>
      <c r="I327" s="850">
        <v>23908</v>
      </c>
      <c r="J327" s="833">
        <v>1.1255060728744939</v>
      </c>
      <c r="K327" s="833">
        <v>86</v>
      </c>
      <c r="L327" s="850">
        <v>247</v>
      </c>
      <c r="M327" s="850">
        <v>21242</v>
      </c>
      <c r="N327" s="833">
        <v>1</v>
      </c>
      <c r="O327" s="833">
        <v>86</v>
      </c>
      <c r="P327" s="850">
        <v>247</v>
      </c>
      <c r="Q327" s="850">
        <v>21489</v>
      </c>
      <c r="R327" s="838">
        <v>1.0116279069767442</v>
      </c>
      <c r="S327" s="851">
        <v>87</v>
      </c>
    </row>
    <row r="328" spans="1:19" ht="14.45" customHeight="1" x14ac:dyDescent="0.2">
      <c r="A328" s="832" t="s">
        <v>8060</v>
      </c>
      <c r="B328" s="833" t="s">
        <v>8061</v>
      </c>
      <c r="C328" s="833" t="s">
        <v>628</v>
      </c>
      <c r="D328" s="833" t="s">
        <v>2248</v>
      </c>
      <c r="E328" s="833" t="s">
        <v>8031</v>
      </c>
      <c r="F328" s="833" t="s">
        <v>8050</v>
      </c>
      <c r="G328" s="833" t="s">
        <v>8051</v>
      </c>
      <c r="H328" s="850">
        <v>1</v>
      </c>
      <c r="I328" s="850">
        <v>162</v>
      </c>
      <c r="J328" s="833"/>
      <c r="K328" s="833">
        <v>162</v>
      </c>
      <c r="L328" s="850"/>
      <c r="M328" s="850"/>
      <c r="N328" s="833"/>
      <c r="O328" s="833"/>
      <c r="P328" s="850"/>
      <c r="Q328" s="850"/>
      <c r="R328" s="838"/>
      <c r="S328" s="851"/>
    </row>
    <row r="329" spans="1:19" ht="14.45" customHeight="1" x14ac:dyDescent="0.2">
      <c r="A329" s="832" t="s">
        <v>8060</v>
      </c>
      <c r="B329" s="833" t="s">
        <v>8061</v>
      </c>
      <c r="C329" s="833" t="s">
        <v>628</v>
      </c>
      <c r="D329" s="833" t="s">
        <v>2248</v>
      </c>
      <c r="E329" s="833" t="s">
        <v>8031</v>
      </c>
      <c r="F329" s="833" t="s">
        <v>8145</v>
      </c>
      <c r="G329" s="833" t="s">
        <v>8146</v>
      </c>
      <c r="H329" s="850"/>
      <c r="I329" s="850"/>
      <c r="J329" s="833"/>
      <c r="K329" s="833"/>
      <c r="L329" s="850">
        <v>1</v>
      </c>
      <c r="M329" s="850">
        <v>59</v>
      </c>
      <c r="N329" s="833">
        <v>1</v>
      </c>
      <c r="O329" s="833">
        <v>59</v>
      </c>
      <c r="P329" s="850"/>
      <c r="Q329" s="850"/>
      <c r="R329" s="838"/>
      <c r="S329" s="851"/>
    </row>
    <row r="330" spans="1:19" ht="14.45" customHeight="1" x14ac:dyDescent="0.2">
      <c r="A330" s="832" t="s">
        <v>8060</v>
      </c>
      <c r="B330" s="833" t="s">
        <v>8061</v>
      </c>
      <c r="C330" s="833" t="s">
        <v>628</v>
      </c>
      <c r="D330" s="833" t="s">
        <v>2248</v>
      </c>
      <c r="E330" s="833" t="s">
        <v>8031</v>
      </c>
      <c r="F330" s="833" t="s">
        <v>8165</v>
      </c>
      <c r="G330" s="833" t="s">
        <v>8166</v>
      </c>
      <c r="H330" s="850">
        <v>9</v>
      </c>
      <c r="I330" s="850">
        <v>774</v>
      </c>
      <c r="J330" s="833">
        <v>1.1120689655172413</v>
      </c>
      <c r="K330" s="833">
        <v>86</v>
      </c>
      <c r="L330" s="850">
        <v>8</v>
      </c>
      <c r="M330" s="850">
        <v>696</v>
      </c>
      <c r="N330" s="833">
        <v>1</v>
      </c>
      <c r="O330" s="833">
        <v>87</v>
      </c>
      <c r="P330" s="850">
        <v>7</v>
      </c>
      <c r="Q330" s="850">
        <v>609</v>
      </c>
      <c r="R330" s="838">
        <v>0.875</v>
      </c>
      <c r="S330" s="851">
        <v>87</v>
      </c>
    </row>
    <row r="331" spans="1:19" ht="14.45" customHeight="1" x14ac:dyDescent="0.2">
      <c r="A331" s="832" t="s">
        <v>8060</v>
      </c>
      <c r="B331" s="833" t="s">
        <v>8061</v>
      </c>
      <c r="C331" s="833" t="s">
        <v>628</v>
      </c>
      <c r="D331" s="833" t="s">
        <v>2248</v>
      </c>
      <c r="E331" s="833" t="s">
        <v>8031</v>
      </c>
      <c r="F331" s="833" t="s">
        <v>8169</v>
      </c>
      <c r="G331" s="833" t="s">
        <v>8170</v>
      </c>
      <c r="H331" s="850"/>
      <c r="I331" s="850"/>
      <c r="J331" s="833"/>
      <c r="K331" s="833"/>
      <c r="L331" s="850"/>
      <c r="M331" s="850"/>
      <c r="N331" s="833"/>
      <c r="O331" s="833"/>
      <c r="P331" s="850">
        <v>2</v>
      </c>
      <c r="Q331" s="850">
        <v>0</v>
      </c>
      <c r="R331" s="838"/>
      <c r="S331" s="851">
        <v>0</v>
      </c>
    </row>
    <row r="332" spans="1:19" ht="14.45" customHeight="1" x14ac:dyDescent="0.2">
      <c r="A332" s="832" t="s">
        <v>8060</v>
      </c>
      <c r="B332" s="833" t="s">
        <v>8061</v>
      </c>
      <c r="C332" s="833" t="s">
        <v>628</v>
      </c>
      <c r="D332" s="833" t="s">
        <v>2249</v>
      </c>
      <c r="E332" s="833" t="s">
        <v>8040</v>
      </c>
      <c r="F332" s="833" t="s">
        <v>8041</v>
      </c>
      <c r="G332" s="833" t="s">
        <v>8042</v>
      </c>
      <c r="H332" s="850">
        <v>0.45</v>
      </c>
      <c r="I332" s="850">
        <v>47.599999999999994</v>
      </c>
      <c r="J332" s="833">
        <v>2.735632183908046</v>
      </c>
      <c r="K332" s="833">
        <v>105.77777777777776</v>
      </c>
      <c r="L332" s="850">
        <v>0.25</v>
      </c>
      <c r="M332" s="850">
        <v>17.399999999999999</v>
      </c>
      <c r="N332" s="833">
        <v>1</v>
      </c>
      <c r="O332" s="833">
        <v>69.599999999999994</v>
      </c>
      <c r="P332" s="850">
        <v>0.2</v>
      </c>
      <c r="Q332" s="850">
        <v>13.92</v>
      </c>
      <c r="R332" s="838">
        <v>0.8</v>
      </c>
      <c r="S332" s="851">
        <v>69.599999999999994</v>
      </c>
    </row>
    <row r="333" spans="1:19" ht="14.45" customHeight="1" x14ac:dyDescent="0.2">
      <c r="A333" s="832" t="s">
        <v>8060</v>
      </c>
      <c r="B333" s="833" t="s">
        <v>8061</v>
      </c>
      <c r="C333" s="833" t="s">
        <v>628</v>
      </c>
      <c r="D333" s="833" t="s">
        <v>2249</v>
      </c>
      <c r="E333" s="833" t="s">
        <v>8040</v>
      </c>
      <c r="F333" s="833" t="s">
        <v>8067</v>
      </c>
      <c r="G333" s="833" t="s">
        <v>704</v>
      </c>
      <c r="H333" s="850">
        <v>6</v>
      </c>
      <c r="I333" s="850">
        <v>100.8</v>
      </c>
      <c r="J333" s="833">
        <v>1.2</v>
      </c>
      <c r="K333" s="833">
        <v>16.8</v>
      </c>
      <c r="L333" s="850">
        <v>5</v>
      </c>
      <c r="M333" s="850">
        <v>84</v>
      </c>
      <c r="N333" s="833">
        <v>1</v>
      </c>
      <c r="O333" s="833">
        <v>16.8</v>
      </c>
      <c r="P333" s="850">
        <v>8</v>
      </c>
      <c r="Q333" s="850">
        <v>134.4</v>
      </c>
      <c r="R333" s="838">
        <v>1.6</v>
      </c>
      <c r="S333" s="851">
        <v>16.8</v>
      </c>
    </row>
    <row r="334" spans="1:19" ht="14.45" customHeight="1" x14ac:dyDescent="0.2">
      <c r="A334" s="832" t="s">
        <v>8060</v>
      </c>
      <c r="B334" s="833" t="s">
        <v>8061</v>
      </c>
      <c r="C334" s="833" t="s">
        <v>628</v>
      </c>
      <c r="D334" s="833" t="s">
        <v>2249</v>
      </c>
      <c r="E334" s="833" t="s">
        <v>8040</v>
      </c>
      <c r="F334" s="833" t="s">
        <v>8068</v>
      </c>
      <c r="G334" s="833"/>
      <c r="H334" s="850">
        <v>0.4</v>
      </c>
      <c r="I334" s="850">
        <v>84.02</v>
      </c>
      <c r="J334" s="833"/>
      <c r="K334" s="833">
        <v>210.04999999999998</v>
      </c>
      <c r="L334" s="850"/>
      <c r="M334" s="850"/>
      <c r="N334" s="833"/>
      <c r="O334" s="833"/>
      <c r="P334" s="850"/>
      <c r="Q334" s="850"/>
      <c r="R334" s="838"/>
      <c r="S334" s="851"/>
    </row>
    <row r="335" spans="1:19" ht="14.45" customHeight="1" x14ac:dyDescent="0.2">
      <c r="A335" s="832" t="s">
        <v>8060</v>
      </c>
      <c r="B335" s="833" t="s">
        <v>8061</v>
      </c>
      <c r="C335" s="833" t="s">
        <v>628</v>
      </c>
      <c r="D335" s="833" t="s">
        <v>2249</v>
      </c>
      <c r="E335" s="833" t="s">
        <v>8040</v>
      </c>
      <c r="F335" s="833" t="s">
        <v>8068</v>
      </c>
      <c r="G335" s="833" t="s">
        <v>8069</v>
      </c>
      <c r="H335" s="850">
        <v>0.2</v>
      </c>
      <c r="I335" s="850">
        <v>42.01</v>
      </c>
      <c r="J335" s="833"/>
      <c r="K335" s="833">
        <v>210.04999999999998</v>
      </c>
      <c r="L335" s="850"/>
      <c r="M335" s="850"/>
      <c r="N335" s="833"/>
      <c r="O335" s="833"/>
      <c r="P335" s="850"/>
      <c r="Q335" s="850"/>
      <c r="R335" s="838"/>
      <c r="S335" s="851"/>
    </row>
    <row r="336" spans="1:19" ht="14.45" customHeight="1" x14ac:dyDescent="0.2">
      <c r="A336" s="832" t="s">
        <v>8060</v>
      </c>
      <c r="B336" s="833" t="s">
        <v>8061</v>
      </c>
      <c r="C336" s="833" t="s">
        <v>628</v>
      </c>
      <c r="D336" s="833" t="s">
        <v>2249</v>
      </c>
      <c r="E336" s="833" t="s">
        <v>8031</v>
      </c>
      <c r="F336" s="833" t="s">
        <v>8075</v>
      </c>
      <c r="G336" s="833" t="s">
        <v>8076</v>
      </c>
      <c r="H336" s="850">
        <v>321</v>
      </c>
      <c r="I336" s="850">
        <v>65805</v>
      </c>
      <c r="J336" s="833">
        <v>3.8028779472954231</v>
      </c>
      <c r="K336" s="833">
        <v>205</v>
      </c>
      <c r="L336" s="850">
        <v>84</v>
      </c>
      <c r="M336" s="850">
        <v>17304</v>
      </c>
      <c r="N336" s="833">
        <v>1</v>
      </c>
      <c r="O336" s="833">
        <v>206</v>
      </c>
      <c r="P336" s="850">
        <v>111</v>
      </c>
      <c r="Q336" s="850">
        <v>22977</v>
      </c>
      <c r="R336" s="838">
        <v>1.3278432732316228</v>
      </c>
      <c r="S336" s="851">
        <v>207</v>
      </c>
    </row>
    <row r="337" spans="1:19" ht="14.45" customHeight="1" x14ac:dyDescent="0.2">
      <c r="A337" s="832" t="s">
        <v>8060</v>
      </c>
      <c r="B337" s="833" t="s">
        <v>8061</v>
      </c>
      <c r="C337" s="833" t="s">
        <v>628</v>
      </c>
      <c r="D337" s="833" t="s">
        <v>2249</v>
      </c>
      <c r="E337" s="833" t="s">
        <v>8031</v>
      </c>
      <c r="F337" s="833" t="s">
        <v>8081</v>
      </c>
      <c r="G337" s="833" t="s">
        <v>8082</v>
      </c>
      <c r="H337" s="850">
        <v>3</v>
      </c>
      <c r="I337" s="850">
        <v>249</v>
      </c>
      <c r="J337" s="833"/>
      <c r="K337" s="833">
        <v>83</v>
      </c>
      <c r="L337" s="850"/>
      <c r="M337" s="850"/>
      <c r="N337" s="833"/>
      <c r="O337" s="833"/>
      <c r="P337" s="850">
        <v>1</v>
      </c>
      <c r="Q337" s="850">
        <v>84</v>
      </c>
      <c r="R337" s="838"/>
      <c r="S337" s="851">
        <v>84</v>
      </c>
    </row>
    <row r="338" spans="1:19" ht="14.45" customHeight="1" x14ac:dyDescent="0.2">
      <c r="A338" s="832" t="s">
        <v>8060</v>
      </c>
      <c r="B338" s="833" t="s">
        <v>8061</v>
      </c>
      <c r="C338" s="833" t="s">
        <v>628</v>
      </c>
      <c r="D338" s="833" t="s">
        <v>2249</v>
      </c>
      <c r="E338" s="833" t="s">
        <v>8031</v>
      </c>
      <c r="F338" s="833" t="s">
        <v>8083</v>
      </c>
      <c r="G338" s="833" t="s">
        <v>8084</v>
      </c>
      <c r="H338" s="850">
        <v>2</v>
      </c>
      <c r="I338" s="850">
        <v>212</v>
      </c>
      <c r="J338" s="833">
        <v>2</v>
      </c>
      <c r="K338" s="833">
        <v>106</v>
      </c>
      <c r="L338" s="850">
        <v>1</v>
      </c>
      <c r="M338" s="850">
        <v>106</v>
      </c>
      <c r="N338" s="833">
        <v>1</v>
      </c>
      <c r="O338" s="833">
        <v>106</v>
      </c>
      <c r="P338" s="850">
        <v>1</v>
      </c>
      <c r="Q338" s="850">
        <v>107</v>
      </c>
      <c r="R338" s="838">
        <v>1.0094339622641511</v>
      </c>
      <c r="S338" s="851">
        <v>107</v>
      </c>
    </row>
    <row r="339" spans="1:19" ht="14.45" customHeight="1" x14ac:dyDescent="0.2">
      <c r="A339" s="832" t="s">
        <v>8060</v>
      </c>
      <c r="B339" s="833" t="s">
        <v>8061</v>
      </c>
      <c r="C339" s="833" t="s">
        <v>628</v>
      </c>
      <c r="D339" s="833" t="s">
        <v>2249</v>
      </c>
      <c r="E339" s="833" t="s">
        <v>8031</v>
      </c>
      <c r="F339" s="833" t="s">
        <v>8085</v>
      </c>
      <c r="G339" s="833" t="s">
        <v>8086</v>
      </c>
      <c r="H339" s="850">
        <v>52</v>
      </c>
      <c r="I339" s="850">
        <v>1924</v>
      </c>
      <c r="J339" s="833">
        <v>1</v>
      </c>
      <c r="K339" s="833">
        <v>37</v>
      </c>
      <c r="L339" s="850">
        <v>52</v>
      </c>
      <c r="M339" s="850">
        <v>1924</v>
      </c>
      <c r="N339" s="833">
        <v>1</v>
      </c>
      <c r="O339" s="833">
        <v>37</v>
      </c>
      <c r="P339" s="850">
        <v>46</v>
      </c>
      <c r="Q339" s="850">
        <v>1748</v>
      </c>
      <c r="R339" s="838">
        <v>0.90852390852390852</v>
      </c>
      <c r="S339" s="851">
        <v>38</v>
      </c>
    </row>
    <row r="340" spans="1:19" ht="14.45" customHeight="1" x14ac:dyDescent="0.2">
      <c r="A340" s="832" t="s">
        <v>8060</v>
      </c>
      <c r="B340" s="833" t="s">
        <v>8061</v>
      </c>
      <c r="C340" s="833" t="s">
        <v>628</v>
      </c>
      <c r="D340" s="833" t="s">
        <v>2249</v>
      </c>
      <c r="E340" s="833" t="s">
        <v>8031</v>
      </c>
      <c r="F340" s="833" t="s">
        <v>8089</v>
      </c>
      <c r="G340" s="833" t="s">
        <v>8090</v>
      </c>
      <c r="H340" s="850">
        <v>1</v>
      </c>
      <c r="I340" s="850">
        <v>5</v>
      </c>
      <c r="J340" s="833">
        <v>1</v>
      </c>
      <c r="K340" s="833">
        <v>5</v>
      </c>
      <c r="L340" s="850">
        <v>1</v>
      </c>
      <c r="M340" s="850">
        <v>5</v>
      </c>
      <c r="N340" s="833">
        <v>1</v>
      </c>
      <c r="O340" s="833">
        <v>5</v>
      </c>
      <c r="P340" s="850"/>
      <c r="Q340" s="850"/>
      <c r="R340" s="838"/>
      <c r="S340" s="851"/>
    </row>
    <row r="341" spans="1:19" ht="14.45" customHeight="1" x14ac:dyDescent="0.2">
      <c r="A341" s="832" t="s">
        <v>8060</v>
      </c>
      <c r="B341" s="833" t="s">
        <v>8061</v>
      </c>
      <c r="C341" s="833" t="s">
        <v>628</v>
      </c>
      <c r="D341" s="833" t="s">
        <v>2249</v>
      </c>
      <c r="E341" s="833" t="s">
        <v>8031</v>
      </c>
      <c r="F341" s="833" t="s">
        <v>8091</v>
      </c>
      <c r="G341" s="833" t="s">
        <v>8092</v>
      </c>
      <c r="H341" s="850">
        <v>1</v>
      </c>
      <c r="I341" s="850">
        <v>207</v>
      </c>
      <c r="J341" s="833">
        <v>0.85892116182572609</v>
      </c>
      <c r="K341" s="833">
        <v>207</v>
      </c>
      <c r="L341" s="850">
        <v>1</v>
      </c>
      <c r="M341" s="850">
        <v>241</v>
      </c>
      <c r="N341" s="833">
        <v>1</v>
      </c>
      <c r="O341" s="833">
        <v>241</v>
      </c>
      <c r="P341" s="850"/>
      <c r="Q341" s="850"/>
      <c r="R341" s="838"/>
      <c r="S341" s="851"/>
    </row>
    <row r="342" spans="1:19" ht="14.45" customHeight="1" x14ac:dyDescent="0.2">
      <c r="A342" s="832" t="s">
        <v>8060</v>
      </c>
      <c r="B342" s="833" t="s">
        <v>8061</v>
      </c>
      <c r="C342" s="833" t="s">
        <v>628</v>
      </c>
      <c r="D342" s="833" t="s">
        <v>2249</v>
      </c>
      <c r="E342" s="833" t="s">
        <v>8031</v>
      </c>
      <c r="F342" s="833" t="s">
        <v>8093</v>
      </c>
      <c r="G342" s="833" t="s">
        <v>8094</v>
      </c>
      <c r="H342" s="850">
        <v>13</v>
      </c>
      <c r="I342" s="850">
        <v>4017</v>
      </c>
      <c r="J342" s="833">
        <v>1.168411867364747</v>
      </c>
      <c r="K342" s="833">
        <v>309</v>
      </c>
      <c r="L342" s="850">
        <v>9</v>
      </c>
      <c r="M342" s="850">
        <v>3438</v>
      </c>
      <c r="N342" s="833">
        <v>1</v>
      </c>
      <c r="O342" s="833">
        <v>382</v>
      </c>
      <c r="P342" s="850">
        <v>20</v>
      </c>
      <c r="Q342" s="850">
        <v>7680</v>
      </c>
      <c r="R342" s="838">
        <v>2.2338568935427574</v>
      </c>
      <c r="S342" s="851">
        <v>384</v>
      </c>
    </row>
    <row r="343" spans="1:19" ht="14.45" customHeight="1" x14ac:dyDescent="0.2">
      <c r="A343" s="832" t="s">
        <v>8060</v>
      </c>
      <c r="B343" s="833" t="s">
        <v>8061</v>
      </c>
      <c r="C343" s="833" t="s">
        <v>628</v>
      </c>
      <c r="D343" s="833" t="s">
        <v>2249</v>
      </c>
      <c r="E343" s="833" t="s">
        <v>8031</v>
      </c>
      <c r="F343" s="833" t="s">
        <v>8095</v>
      </c>
      <c r="G343" s="833" t="s">
        <v>8096</v>
      </c>
      <c r="H343" s="850">
        <v>6</v>
      </c>
      <c r="I343" s="850">
        <v>2934</v>
      </c>
      <c r="J343" s="833">
        <v>0.97152317880794703</v>
      </c>
      <c r="K343" s="833">
        <v>489</v>
      </c>
      <c r="L343" s="850">
        <v>5</v>
      </c>
      <c r="M343" s="850">
        <v>3020</v>
      </c>
      <c r="N343" s="833">
        <v>1</v>
      </c>
      <c r="O343" s="833">
        <v>604</v>
      </c>
      <c r="P343" s="850">
        <v>2</v>
      </c>
      <c r="Q343" s="850">
        <v>1212</v>
      </c>
      <c r="R343" s="838">
        <v>0.4013245033112583</v>
      </c>
      <c r="S343" s="851">
        <v>606</v>
      </c>
    </row>
    <row r="344" spans="1:19" ht="14.45" customHeight="1" x14ac:dyDescent="0.2">
      <c r="A344" s="832" t="s">
        <v>8060</v>
      </c>
      <c r="B344" s="833" t="s">
        <v>8061</v>
      </c>
      <c r="C344" s="833" t="s">
        <v>628</v>
      </c>
      <c r="D344" s="833" t="s">
        <v>2249</v>
      </c>
      <c r="E344" s="833" t="s">
        <v>8031</v>
      </c>
      <c r="F344" s="833" t="s">
        <v>8097</v>
      </c>
      <c r="G344" s="833" t="s">
        <v>8098</v>
      </c>
      <c r="H344" s="850">
        <v>42</v>
      </c>
      <c r="I344" s="850">
        <v>4158</v>
      </c>
      <c r="J344" s="833">
        <v>1.0153846153846153</v>
      </c>
      <c r="K344" s="833">
        <v>99</v>
      </c>
      <c r="L344" s="850">
        <v>45</v>
      </c>
      <c r="M344" s="850">
        <v>4095</v>
      </c>
      <c r="N344" s="833">
        <v>1</v>
      </c>
      <c r="O344" s="833">
        <v>91</v>
      </c>
      <c r="P344" s="850">
        <v>52</v>
      </c>
      <c r="Q344" s="850">
        <v>4732</v>
      </c>
      <c r="R344" s="838">
        <v>1.1555555555555554</v>
      </c>
      <c r="S344" s="851">
        <v>91</v>
      </c>
    </row>
    <row r="345" spans="1:19" ht="14.45" customHeight="1" x14ac:dyDescent="0.2">
      <c r="A345" s="832" t="s">
        <v>8060</v>
      </c>
      <c r="B345" s="833" t="s">
        <v>8061</v>
      </c>
      <c r="C345" s="833" t="s">
        <v>628</v>
      </c>
      <c r="D345" s="833" t="s">
        <v>2249</v>
      </c>
      <c r="E345" s="833" t="s">
        <v>8031</v>
      </c>
      <c r="F345" s="833" t="s">
        <v>8099</v>
      </c>
      <c r="G345" s="833" t="s">
        <v>8100</v>
      </c>
      <c r="H345" s="850"/>
      <c r="I345" s="850"/>
      <c r="J345" s="833"/>
      <c r="K345" s="833"/>
      <c r="L345" s="850"/>
      <c r="M345" s="850"/>
      <c r="N345" s="833"/>
      <c r="O345" s="833"/>
      <c r="P345" s="850">
        <v>1</v>
      </c>
      <c r="Q345" s="850">
        <v>436</v>
      </c>
      <c r="R345" s="838"/>
      <c r="S345" s="851">
        <v>436</v>
      </c>
    </row>
    <row r="346" spans="1:19" ht="14.45" customHeight="1" x14ac:dyDescent="0.2">
      <c r="A346" s="832" t="s">
        <v>8060</v>
      </c>
      <c r="B346" s="833" t="s">
        <v>8061</v>
      </c>
      <c r="C346" s="833" t="s">
        <v>628</v>
      </c>
      <c r="D346" s="833" t="s">
        <v>2249</v>
      </c>
      <c r="E346" s="833" t="s">
        <v>8031</v>
      </c>
      <c r="F346" s="833" t="s">
        <v>8034</v>
      </c>
      <c r="G346" s="833" t="s">
        <v>8035</v>
      </c>
      <c r="H346" s="850">
        <v>285</v>
      </c>
      <c r="I346" s="850">
        <v>71535</v>
      </c>
      <c r="J346" s="833">
        <v>2.0422233641658103</v>
      </c>
      <c r="K346" s="833">
        <v>251</v>
      </c>
      <c r="L346" s="850">
        <v>139</v>
      </c>
      <c r="M346" s="850">
        <v>35028</v>
      </c>
      <c r="N346" s="833">
        <v>1</v>
      </c>
      <c r="O346" s="833">
        <v>252</v>
      </c>
      <c r="P346" s="850">
        <v>144</v>
      </c>
      <c r="Q346" s="850">
        <v>36576</v>
      </c>
      <c r="R346" s="838">
        <v>1.0441932168550874</v>
      </c>
      <c r="S346" s="851">
        <v>254</v>
      </c>
    </row>
    <row r="347" spans="1:19" ht="14.45" customHeight="1" x14ac:dyDescent="0.2">
      <c r="A347" s="832" t="s">
        <v>8060</v>
      </c>
      <c r="B347" s="833" t="s">
        <v>8061</v>
      </c>
      <c r="C347" s="833" t="s">
        <v>628</v>
      </c>
      <c r="D347" s="833" t="s">
        <v>2249</v>
      </c>
      <c r="E347" s="833" t="s">
        <v>8031</v>
      </c>
      <c r="F347" s="833" t="s">
        <v>8101</v>
      </c>
      <c r="G347" s="833" t="s">
        <v>8102</v>
      </c>
      <c r="H347" s="850">
        <v>1171</v>
      </c>
      <c r="I347" s="850">
        <v>147546</v>
      </c>
      <c r="J347" s="833">
        <v>1.4786094381031598</v>
      </c>
      <c r="K347" s="833">
        <v>126</v>
      </c>
      <c r="L347" s="850">
        <v>788</v>
      </c>
      <c r="M347" s="850">
        <v>99787</v>
      </c>
      <c r="N347" s="833">
        <v>1</v>
      </c>
      <c r="O347" s="833">
        <v>126.63324873096447</v>
      </c>
      <c r="P347" s="850">
        <v>868</v>
      </c>
      <c r="Q347" s="850">
        <v>109368</v>
      </c>
      <c r="R347" s="838">
        <v>1.0960145109082344</v>
      </c>
      <c r="S347" s="851">
        <v>126</v>
      </c>
    </row>
    <row r="348" spans="1:19" ht="14.45" customHeight="1" x14ac:dyDescent="0.2">
      <c r="A348" s="832" t="s">
        <v>8060</v>
      </c>
      <c r="B348" s="833" t="s">
        <v>8061</v>
      </c>
      <c r="C348" s="833" t="s">
        <v>628</v>
      </c>
      <c r="D348" s="833" t="s">
        <v>2249</v>
      </c>
      <c r="E348" s="833" t="s">
        <v>8031</v>
      </c>
      <c r="F348" s="833" t="s">
        <v>8103</v>
      </c>
      <c r="G348" s="833" t="s">
        <v>8104</v>
      </c>
      <c r="H348" s="850">
        <v>45</v>
      </c>
      <c r="I348" s="850">
        <v>23850</v>
      </c>
      <c r="J348" s="833">
        <v>1.4022812793979305</v>
      </c>
      <c r="K348" s="833">
        <v>530</v>
      </c>
      <c r="L348" s="850">
        <v>32</v>
      </c>
      <c r="M348" s="850">
        <v>17008</v>
      </c>
      <c r="N348" s="833">
        <v>1</v>
      </c>
      <c r="O348" s="833">
        <v>531.5</v>
      </c>
      <c r="P348" s="850">
        <v>46</v>
      </c>
      <c r="Q348" s="850">
        <v>24656</v>
      </c>
      <c r="R348" s="838">
        <v>1.4496707431796803</v>
      </c>
      <c r="S348" s="851">
        <v>536</v>
      </c>
    </row>
    <row r="349" spans="1:19" ht="14.45" customHeight="1" x14ac:dyDescent="0.2">
      <c r="A349" s="832" t="s">
        <v>8060</v>
      </c>
      <c r="B349" s="833" t="s">
        <v>8061</v>
      </c>
      <c r="C349" s="833" t="s">
        <v>628</v>
      </c>
      <c r="D349" s="833" t="s">
        <v>2249</v>
      </c>
      <c r="E349" s="833" t="s">
        <v>8031</v>
      </c>
      <c r="F349" s="833" t="s">
        <v>8046</v>
      </c>
      <c r="G349" s="833" t="s">
        <v>8047</v>
      </c>
      <c r="H349" s="850"/>
      <c r="I349" s="850"/>
      <c r="J349" s="833"/>
      <c r="K349" s="833"/>
      <c r="L349" s="850">
        <v>3</v>
      </c>
      <c r="M349" s="850">
        <v>3939</v>
      </c>
      <c r="N349" s="833">
        <v>1</v>
      </c>
      <c r="O349" s="833">
        <v>1313</v>
      </c>
      <c r="P349" s="850">
        <v>1</v>
      </c>
      <c r="Q349" s="850">
        <v>1321</v>
      </c>
      <c r="R349" s="838">
        <v>0.33536430566133535</v>
      </c>
      <c r="S349" s="851">
        <v>1321</v>
      </c>
    </row>
    <row r="350" spans="1:19" ht="14.45" customHeight="1" x14ac:dyDescent="0.2">
      <c r="A350" s="832" t="s">
        <v>8060</v>
      </c>
      <c r="B350" s="833" t="s">
        <v>8061</v>
      </c>
      <c r="C350" s="833" t="s">
        <v>628</v>
      </c>
      <c r="D350" s="833" t="s">
        <v>2249</v>
      </c>
      <c r="E350" s="833" t="s">
        <v>8031</v>
      </c>
      <c r="F350" s="833" t="s">
        <v>8036</v>
      </c>
      <c r="G350" s="833" t="s">
        <v>8037</v>
      </c>
      <c r="H350" s="850">
        <v>24</v>
      </c>
      <c r="I350" s="850">
        <v>3912</v>
      </c>
      <c r="J350" s="833">
        <v>3.4076655052264808</v>
      </c>
      <c r="K350" s="833">
        <v>163</v>
      </c>
      <c r="L350" s="850">
        <v>7</v>
      </c>
      <c r="M350" s="850">
        <v>1148</v>
      </c>
      <c r="N350" s="833">
        <v>1</v>
      </c>
      <c r="O350" s="833">
        <v>164</v>
      </c>
      <c r="P350" s="850">
        <v>6</v>
      </c>
      <c r="Q350" s="850">
        <v>990</v>
      </c>
      <c r="R350" s="838">
        <v>0.8623693379790941</v>
      </c>
      <c r="S350" s="851">
        <v>165</v>
      </c>
    </row>
    <row r="351" spans="1:19" ht="14.45" customHeight="1" x14ac:dyDescent="0.2">
      <c r="A351" s="832" t="s">
        <v>8060</v>
      </c>
      <c r="B351" s="833" t="s">
        <v>8061</v>
      </c>
      <c r="C351" s="833" t="s">
        <v>628</v>
      </c>
      <c r="D351" s="833" t="s">
        <v>2249</v>
      </c>
      <c r="E351" s="833" t="s">
        <v>8031</v>
      </c>
      <c r="F351" s="833" t="s">
        <v>8109</v>
      </c>
      <c r="G351" s="833" t="s">
        <v>8110</v>
      </c>
      <c r="H351" s="850"/>
      <c r="I351" s="850"/>
      <c r="J351" s="833"/>
      <c r="K351" s="833"/>
      <c r="L351" s="850"/>
      <c r="M351" s="850"/>
      <c r="N351" s="833"/>
      <c r="O351" s="833"/>
      <c r="P351" s="850">
        <v>2</v>
      </c>
      <c r="Q351" s="850">
        <v>0</v>
      </c>
      <c r="R351" s="838"/>
      <c r="S351" s="851">
        <v>0</v>
      </c>
    </row>
    <row r="352" spans="1:19" ht="14.45" customHeight="1" x14ac:dyDescent="0.2">
      <c r="A352" s="832" t="s">
        <v>8060</v>
      </c>
      <c r="B352" s="833" t="s">
        <v>8061</v>
      </c>
      <c r="C352" s="833" t="s">
        <v>628</v>
      </c>
      <c r="D352" s="833" t="s">
        <v>2249</v>
      </c>
      <c r="E352" s="833" t="s">
        <v>8031</v>
      </c>
      <c r="F352" s="833" t="s">
        <v>8111</v>
      </c>
      <c r="G352" s="833" t="s">
        <v>8112</v>
      </c>
      <c r="H352" s="850">
        <v>274</v>
      </c>
      <c r="I352" s="850">
        <v>9133.32</v>
      </c>
      <c r="J352" s="833">
        <v>2.0757545454545454</v>
      </c>
      <c r="K352" s="833">
        <v>33.333284671532844</v>
      </c>
      <c r="L352" s="850">
        <v>132</v>
      </c>
      <c r="M352" s="850">
        <v>4400</v>
      </c>
      <c r="N352" s="833">
        <v>1</v>
      </c>
      <c r="O352" s="833">
        <v>33.333333333333336</v>
      </c>
      <c r="P352" s="850">
        <v>168</v>
      </c>
      <c r="Q352" s="850">
        <v>5600</v>
      </c>
      <c r="R352" s="838">
        <v>1.2727272727272727</v>
      </c>
      <c r="S352" s="851">
        <v>33.333333333333336</v>
      </c>
    </row>
    <row r="353" spans="1:19" ht="14.45" customHeight="1" x14ac:dyDescent="0.2">
      <c r="A353" s="832" t="s">
        <v>8060</v>
      </c>
      <c r="B353" s="833" t="s">
        <v>8061</v>
      </c>
      <c r="C353" s="833" t="s">
        <v>628</v>
      </c>
      <c r="D353" s="833" t="s">
        <v>2249</v>
      </c>
      <c r="E353" s="833" t="s">
        <v>8031</v>
      </c>
      <c r="F353" s="833" t="s">
        <v>8113</v>
      </c>
      <c r="G353" s="833" t="s">
        <v>8114</v>
      </c>
      <c r="H353" s="850">
        <v>208</v>
      </c>
      <c r="I353" s="850">
        <v>24128</v>
      </c>
      <c r="J353" s="833">
        <v>1.4581495135069802</v>
      </c>
      <c r="K353" s="833">
        <v>116</v>
      </c>
      <c r="L353" s="850">
        <v>143</v>
      </c>
      <c r="M353" s="850">
        <v>16547</v>
      </c>
      <c r="N353" s="833">
        <v>1</v>
      </c>
      <c r="O353" s="833">
        <v>115.71328671328671</v>
      </c>
      <c r="P353" s="850">
        <v>172</v>
      </c>
      <c r="Q353" s="850">
        <v>19952</v>
      </c>
      <c r="R353" s="838">
        <v>1.2057774823230798</v>
      </c>
      <c r="S353" s="851">
        <v>116</v>
      </c>
    </row>
    <row r="354" spans="1:19" ht="14.45" customHeight="1" x14ac:dyDescent="0.2">
      <c r="A354" s="832" t="s">
        <v>8060</v>
      </c>
      <c r="B354" s="833" t="s">
        <v>8061</v>
      </c>
      <c r="C354" s="833" t="s">
        <v>628</v>
      </c>
      <c r="D354" s="833" t="s">
        <v>2249</v>
      </c>
      <c r="E354" s="833" t="s">
        <v>8031</v>
      </c>
      <c r="F354" s="833" t="s">
        <v>8115</v>
      </c>
      <c r="G354" s="833" t="s">
        <v>8116</v>
      </c>
      <c r="H354" s="850"/>
      <c r="I354" s="850"/>
      <c r="J354" s="833"/>
      <c r="K354" s="833"/>
      <c r="L354" s="850">
        <v>1</v>
      </c>
      <c r="M354" s="850">
        <v>37</v>
      </c>
      <c r="N354" s="833">
        <v>1</v>
      </c>
      <c r="O354" s="833">
        <v>37</v>
      </c>
      <c r="P354" s="850">
        <v>1</v>
      </c>
      <c r="Q354" s="850">
        <v>38</v>
      </c>
      <c r="R354" s="838">
        <v>1.027027027027027</v>
      </c>
      <c r="S354" s="851">
        <v>38</v>
      </c>
    </row>
    <row r="355" spans="1:19" ht="14.45" customHeight="1" x14ac:dyDescent="0.2">
      <c r="A355" s="832" t="s">
        <v>8060</v>
      </c>
      <c r="B355" s="833" t="s">
        <v>8061</v>
      </c>
      <c r="C355" s="833" t="s">
        <v>628</v>
      </c>
      <c r="D355" s="833" t="s">
        <v>2249</v>
      </c>
      <c r="E355" s="833" t="s">
        <v>8031</v>
      </c>
      <c r="F355" s="833" t="s">
        <v>8038</v>
      </c>
      <c r="G355" s="833" t="s">
        <v>8039</v>
      </c>
      <c r="H355" s="850">
        <v>24</v>
      </c>
      <c r="I355" s="850">
        <v>2064</v>
      </c>
      <c r="J355" s="833">
        <v>3.4285714285714284</v>
      </c>
      <c r="K355" s="833">
        <v>86</v>
      </c>
      <c r="L355" s="850">
        <v>7</v>
      </c>
      <c r="M355" s="850">
        <v>602</v>
      </c>
      <c r="N355" s="833">
        <v>1</v>
      </c>
      <c r="O355" s="833">
        <v>86</v>
      </c>
      <c r="P355" s="850">
        <v>9</v>
      </c>
      <c r="Q355" s="850">
        <v>783</v>
      </c>
      <c r="R355" s="838">
        <v>1.3006644518272426</v>
      </c>
      <c r="S355" s="851">
        <v>87</v>
      </c>
    </row>
    <row r="356" spans="1:19" ht="14.45" customHeight="1" x14ac:dyDescent="0.2">
      <c r="A356" s="832" t="s">
        <v>8060</v>
      </c>
      <c r="B356" s="833" t="s">
        <v>8061</v>
      </c>
      <c r="C356" s="833" t="s">
        <v>628</v>
      </c>
      <c r="D356" s="833" t="s">
        <v>2249</v>
      </c>
      <c r="E356" s="833" t="s">
        <v>8031</v>
      </c>
      <c r="F356" s="833" t="s">
        <v>8117</v>
      </c>
      <c r="G356" s="833" t="s">
        <v>8118</v>
      </c>
      <c r="H356" s="850"/>
      <c r="I356" s="850"/>
      <c r="J356" s="833"/>
      <c r="K356" s="833"/>
      <c r="L356" s="850"/>
      <c r="M356" s="850"/>
      <c r="N356" s="833"/>
      <c r="O356" s="833"/>
      <c r="P356" s="850">
        <v>1</v>
      </c>
      <c r="Q356" s="850">
        <v>156</v>
      </c>
      <c r="R356" s="838"/>
      <c r="S356" s="851">
        <v>156</v>
      </c>
    </row>
    <row r="357" spans="1:19" ht="14.45" customHeight="1" x14ac:dyDescent="0.2">
      <c r="A357" s="832" t="s">
        <v>8060</v>
      </c>
      <c r="B357" s="833" t="s">
        <v>8061</v>
      </c>
      <c r="C357" s="833" t="s">
        <v>628</v>
      </c>
      <c r="D357" s="833" t="s">
        <v>2249</v>
      </c>
      <c r="E357" s="833" t="s">
        <v>8031</v>
      </c>
      <c r="F357" s="833" t="s">
        <v>8129</v>
      </c>
      <c r="G357" s="833" t="s">
        <v>8130</v>
      </c>
      <c r="H357" s="850">
        <v>9</v>
      </c>
      <c r="I357" s="850">
        <v>3555</v>
      </c>
      <c r="J357" s="833">
        <v>0.89591733870967738</v>
      </c>
      <c r="K357" s="833">
        <v>395</v>
      </c>
      <c r="L357" s="850">
        <v>8</v>
      </c>
      <c r="M357" s="850">
        <v>3968</v>
      </c>
      <c r="N357" s="833">
        <v>1</v>
      </c>
      <c r="O357" s="833">
        <v>496</v>
      </c>
      <c r="P357" s="850">
        <v>5</v>
      </c>
      <c r="Q357" s="850">
        <v>2495</v>
      </c>
      <c r="R357" s="838">
        <v>0.62878024193548387</v>
      </c>
      <c r="S357" s="851">
        <v>499</v>
      </c>
    </row>
    <row r="358" spans="1:19" ht="14.45" customHeight="1" x14ac:dyDescent="0.2">
      <c r="A358" s="832" t="s">
        <v>8060</v>
      </c>
      <c r="B358" s="833" t="s">
        <v>8061</v>
      </c>
      <c r="C358" s="833" t="s">
        <v>628</v>
      </c>
      <c r="D358" s="833" t="s">
        <v>2249</v>
      </c>
      <c r="E358" s="833" t="s">
        <v>8031</v>
      </c>
      <c r="F358" s="833" t="s">
        <v>8050</v>
      </c>
      <c r="G358" s="833" t="s">
        <v>8051</v>
      </c>
      <c r="H358" s="850">
        <v>11</v>
      </c>
      <c r="I358" s="850">
        <v>1782</v>
      </c>
      <c r="J358" s="833">
        <v>1.6112115732368897</v>
      </c>
      <c r="K358" s="833">
        <v>162</v>
      </c>
      <c r="L358" s="850">
        <v>7</v>
      </c>
      <c r="M358" s="850">
        <v>1106</v>
      </c>
      <c r="N358" s="833">
        <v>1</v>
      </c>
      <c r="O358" s="833">
        <v>158</v>
      </c>
      <c r="P358" s="850">
        <v>3</v>
      </c>
      <c r="Q358" s="850">
        <v>474</v>
      </c>
      <c r="R358" s="838">
        <v>0.42857142857142855</v>
      </c>
      <c r="S358" s="851">
        <v>158</v>
      </c>
    </row>
    <row r="359" spans="1:19" ht="14.45" customHeight="1" x14ac:dyDescent="0.2">
      <c r="A359" s="832" t="s">
        <v>8060</v>
      </c>
      <c r="B359" s="833" t="s">
        <v>8061</v>
      </c>
      <c r="C359" s="833" t="s">
        <v>628</v>
      </c>
      <c r="D359" s="833" t="s">
        <v>2249</v>
      </c>
      <c r="E359" s="833" t="s">
        <v>8031</v>
      </c>
      <c r="F359" s="833" t="s">
        <v>8133</v>
      </c>
      <c r="G359" s="833" t="s">
        <v>8134</v>
      </c>
      <c r="H359" s="850"/>
      <c r="I359" s="850"/>
      <c r="J359" s="833"/>
      <c r="K359" s="833"/>
      <c r="L359" s="850">
        <v>1</v>
      </c>
      <c r="M359" s="850">
        <v>374</v>
      </c>
      <c r="N359" s="833">
        <v>1</v>
      </c>
      <c r="O359" s="833">
        <v>374</v>
      </c>
      <c r="P359" s="850"/>
      <c r="Q359" s="850"/>
      <c r="R359" s="838"/>
      <c r="S359" s="851"/>
    </row>
    <row r="360" spans="1:19" ht="14.45" customHeight="1" x14ac:dyDescent="0.2">
      <c r="A360" s="832" t="s">
        <v>8060</v>
      </c>
      <c r="B360" s="833" t="s">
        <v>8061</v>
      </c>
      <c r="C360" s="833" t="s">
        <v>628</v>
      </c>
      <c r="D360" s="833" t="s">
        <v>2249</v>
      </c>
      <c r="E360" s="833" t="s">
        <v>8031</v>
      </c>
      <c r="F360" s="833" t="s">
        <v>8145</v>
      </c>
      <c r="G360" s="833" t="s">
        <v>8146</v>
      </c>
      <c r="H360" s="850">
        <v>1</v>
      </c>
      <c r="I360" s="850">
        <v>59</v>
      </c>
      <c r="J360" s="833"/>
      <c r="K360" s="833">
        <v>59</v>
      </c>
      <c r="L360" s="850"/>
      <c r="M360" s="850"/>
      <c r="N360" s="833"/>
      <c r="O360" s="833"/>
      <c r="P360" s="850"/>
      <c r="Q360" s="850"/>
      <c r="R360" s="838"/>
      <c r="S360" s="851"/>
    </row>
    <row r="361" spans="1:19" ht="14.45" customHeight="1" x14ac:dyDescent="0.2">
      <c r="A361" s="832" t="s">
        <v>8060</v>
      </c>
      <c r="B361" s="833" t="s">
        <v>8061</v>
      </c>
      <c r="C361" s="833" t="s">
        <v>628</v>
      </c>
      <c r="D361" s="833" t="s">
        <v>2249</v>
      </c>
      <c r="E361" s="833" t="s">
        <v>8031</v>
      </c>
      <c r="F361" s="833" t="s">
        <v>8147</v>
      </c>
      <c r="G361" s="833" t="s">
        <v>8148</v>
      </c>
      <c r="H361" s="850">
        <v>739</v>
      </c>
      <c r="I361" s="850">
        <v>150756</v>
      </c>
      <c r="J361" s="833">
        <v>8.6517073170731713</v>
      </c>
      <c r="K361" s="833">
        <v>204</v>
      </c>
      <c r="L361" s="850">
        <v>85</v>
      </c>
      <c r="M361" s="850">
        <v>17425</v>
      </c>
      <c r="N361" s="833">
        <v>1</v>
      </c>
      <c r="O361" s="833">
        <v>205</v>
      </c>
      <c r="P361" s="850">
        <v>221</v>
      </c>
      <c r="Q361" s="850">
        <v>45526</v>
      </c>
      <c r="R361" s="838">
        <v>2.6126829268292684</v>
      </c>
      <c r="S361" s="851">
        <v>206</v>
      </c>
    </row>
    <row r="362" spans="1:19" ht="14.45" customHeight="1" x14ac:dyDescent="0.2">
      <c r="A362" s="832" t="s">
        <v>8060</v>
      </c>
      <c r="B362" s="833" t="s">
        <v>8061</v>
      </c>
      <c r="C362" s="833" t="s">
        <v>628</v>
      </c>
      <c r="D362" s="833" t="s">
        <v>2249</v>
      </c>
      <c r="E362" s="833" t="s">
        <v>8031</v>
      </c>
      <c r="F362" s="833" t="s">
        <v>8155</v>
      </c>
      <c r="G362" s="833" t="s">
        <v>8156</v>
      </c>
      <c r="H362" s="850">
        <v>4</v>
      </c>
      <c r="I362" s="850">
        <v>1276</v>
      </c>
      <c r="J362" s="833">
        <v>1.8073654390934843</v>
      </c>
      <c r="K362" s="833">
        <v>319</v>
      </c>
      <c r="L362" s="850">
        <v>2</v>
      </c>
      <c r="M362" s="850">
        <v>706</v>
      </c>
      <c r="N362" s="833">
        <v>1</v>
      </c>
      <c r="O362" s="833">
        <v>353</v>
      </c>
      <c r="P362" s="850">
        <v>5</v>
      </c>
      <c r="Q362" s="850">
        <v>1775</v>
      </c>
      <c r="R362" s="838">
        <v>2.5141643059490084</v>
      </c>
      <c r="S362" s="851">
        <v>355</v>
      </c>
    </row>
    <row r="363" spans="1:19" ht="14.45" customHeight="1" x14ac:dyDescent="0.2">
      <c r="A363" s="832" t="s">
        <v>8060</v>
      </c>
      <c r="B363" s="833" t="s">
        <v>8061</v>
      </c>
      <c r="C363" s="833" t="s">
        <v>628</v>
      </c>
      <c r="D363" s="833" t="s">
        <v>2249</v>
      </c>
      <c r="E363" s="833" t="s">
        <v>8031</v>
      </c>
      <c r="F363" s="833" t="s">
        <v>8161</v>
      </c>
      <c r="G363" s="833" t="s">
        <v>8162</v>
      </c>
      <c r="H363" s="850">
        <v>2</v>
      </c>
      <c r="I363" s="850">
        <v>1222</v>
      </c>
      <c r="J363" s="833">
        <v>0.27191811303960839</v>
      </c>
      <c r="K363" s="833">
        <v>611</v>
      </c>
      <c r="L363" s="850">
        <v>6</v>
      </c>
      <c r="M363" s="850">
        <v>4494</v>
      </c>
      <c r="N363" s="833">
        <v>1</v>
      </c>
      <c r="O363" s="833">
        <v>749</v>
      </c>
      <c r="P363" s="850">
        <v>2</v>
      </c>
      <c r="Q363" s="850">
        <v>1504</v>
      </c>
      <c r="R363" s="838">
        <v>0.33466844681797953</v>
      </c>
      <c r="S363" s="851">
        <v>752</v>
      </c>
    </row>
    <row r="364" spans="1:19" ht="14.45" customHeight="1" x14ac:dyDescent="0.2">
      <c r="A364" s="832" t="s">
        <v>8060</v>
      </c>
      <c r="B364" s="833" t="s">
        <v>8061</v>
      </c>
      <c r="C364" s="833" t="s">
        <v>628</v>
      </c>
      <c r="D364" s="833" t="s">
        <v>2249</v>
      </c>
      <c r="E364" s="833" t="s">
        <v>8031</v>
      </c>
      <c r="F364" s="833" t="s">
        <v>8165</v>
      </c>
      <c r="G364" s="833" t="s">
        <v>8166</v>
      </c>
      <c r="H364" s="850">
        <v>4</v>
      </c>
      <c r="I364" s="850">
        <v>344</v>
      </c>
      <c r="J364" s="833"/>
      <c r="K364" s="833">
        <v>86</v>
      </c>
      <c r="L364" s="850"/>
      <c r="M364" s="850"/>
      <c r="N364" s="833"/>
      <c r="O364" s="833"/>
      <c r="P364" s="850">
        <v>3</v>
      </c>
      <c r="Q364" s="850">
        <v>261</v>
      </c>
      <c r="R364" s="838"/>
      <c r="S364" s="851">
        <v>87</v>
      </c>
    </row>
    <row r="365" spans="1:19" ht="14.45" customHeight="1" x14ac:dyDescent="0.2">
      <c r="A365" s="832" t="s">
        <v>8060</v>
      </c>
      <c r="B365" s="833" t="s">
        <v>8061</v>
      </c>
      <c r="C365" s="833" t="s">
        <v>628</v>
      </c>
      <c r="D365" s="833" t="s">
        <v>2249</v>
      </c>
      <c r="E365" s="833" t="s">
        <v>8031</v>
      </c>
      <c r="F365" s="833" t="s">
        <v>8167</v>
      </c>
      <c r="G365" s="833" t="s">
        <v>8168</v>
      </c>
      <c r="H365" s="850"/>
      <c r="I365" s="850"/>
      <c r="J365" s="833"/>
      <c r="K365" s="833"/>
      <c r="L365" s="850"/>
      <c r="M365" s="850"/>
      <c r="N365" s="833"/>
      <c r="O365" s="833"/>
      <c r="P365" s="850">
        <v>2</v>
      </c>
      <c r="Q365" s="850">
        <v>1006</v>
      </c>
      <c r="R365" s="838"/>
      <c r="S365" s="851">
        <v>503</v>
      </c>
    </row>
    <row r="366" spans="1:19" ht="14.45" customHeight="1" x14ac:dyDescent="0.2">
      <c r="A366" s="832" t="s">
        <v>8060</v>
      </c>
      <c r="B366" s="833" t="s">
        <v>8061</v>
      </c>
      <c r="C366" s="833" t="s">
        <v>628</v>
      </c>
      <c r="D366" s="833" t="s">
        <v>2249</v>
      </c>
      <c r="E366" s="833" t="s">
        <v>8031</v>
      </c>
      <c r="F366" s="833" t="s">
        <v>8169</v>
      </c>
      <c r="G366" s="833" t="s">
        <v>8170</v>
      </c>
      <c r="H366" s="850"/>
      <c r="I366" s="850"/>
      <c r="J366" s="833"/>
      <c r="K366" s="833"/>
      <c r="L366" s="850"/>
      <c r="M366" s="850"/>
      <c r="N366" s="833"/>
      <c r="O366" s="833"/>
      <c r="P366" s="850">
        <v>2</v>
      </c>
      <c r="Q366" s="850">
        <v>0</v>
      </c>
      <c r="R366" s="838"/>
      <c r="S366" s="851">
        <v>0</v>
      </c>
    </row>
    <row r="367" spans="1:19" ht="14.45" customHeight="1" x14ac:dyDescent="0.2">
      <c r="A367" s="832" t="s">
        <v>8060</v>
      </c>
      <c r="B367" s="833" t="s">
        <v>8061</v>
      </c>
      <c r="C367" s="833" t="s">
        <v>628</v>
      </c>
      <c r="D367" s="833" t="s">
        <v>2249</v>
      </c>
      <c r="E367" s="833" t="s">
        <v>8031</v>
      </c>
      <c r="F367" s="833" t="s">
        <v>8173</v>
      </c>
      <c r="G367" s="833" t="s">
        <v>8174</v>
      </c>
      <c r="H367" s="850"/>
      <c r="I367" s="850"/>
      <c r="J367" s="833"/>
      <c r="K367" s="833"/>
      <c r="L367" s="850">
        <v>2</v>
      </c>
      <c r="M367" s="850">
        <v>200</v>
      </c>
      <c r="N367" s="833">
        <v>1</v>
      </c>
      <c r="O367" s="833">
        <v>100</v>
      </c>
      <c r="P367" s="850"/>
      <c r="Q367" s="850"/>
      <c r="R367" s="838"/>
      <c r="S367" s="851"/>
    </row>
    <row r="368" spans="1:19" ht="14.45" customHeight="1" x14ac:dyDescent="0.2">
      <c r="A368" s="832" t="s">
        <v>8060</v>
      </c>
      <c r="B368" s="833" t="s">
        <v>8061</v>
      </c>
      <c r="C368" s="833" t="s">
        <v>628</v>
      </c>
      <c r="D368" s="833" t="s">
        <v>2250</v>
      </c>
      <c r="E368" s="833" t="s">
        <v>8040</v>
      </c>
      <c r="F368" s="833" t="s">
        <v>8041</v>
      </c>
      <c r="G368" s="833" t="s">
        <v>8042</v>
      </c>
      <c r="H368" s="850">
        <v>7.9500000000000011</v>
      </c>
      <c r="I368" s="850">
        <v>813.8</v>
      </c>
      <c r="J368" s="833">
        <v>1.175128516143938</v>
      </c>
      <c r="K368" s="833">
        <v>102.36477987421382</v>
      </c>
      <c r="L368" s="850">
        <v>9.9500000000000011</v>
      </c>
      <c r="M368" s="850">
        <v>692.52</v>
      </c>
      <c r="N368" s="833">
        <v>1</v>
      </c>
      <c r="O368" s="833">
        <v>69.599999999999994</v>
      </c>
      <c r="P368" s="850">
        <v>1.55</v>
      </c>
      <c r="Q368" s="850">
        <v>107.88</v>
      </c>
      <c r="R368" s="838">
        <v>0.15577889447236182</v>
      </c>
      <c r="S368" s="851">
        <v>69.599999999999994</v>
      </c>
    </row>
    <row r="369" spans="1:19" ht="14.45" customHeight="1" x14ac:dyDescent="0.2">
      <c r="A369" s="832" t="s">
        <v>8060</v>
      </c>
      <c r="B369" s="833" t="s">
        <v>8061</v>
      </c>
      <c r="C369" s="833" t="s">
        <v>628</v>
      </c>
      <c r="D369" s="833" t="s">
        <v>2250</v>
      </c>
      <c r="E369" s="833" t="s">
        <v>8040</v>
      </c>
      <c r="F369" s="833" t="s">
        <v>8067</v>
      </c>
      <c r="G369" s="833" t="s">
        <v>704</v>
      </c>
      <c r="H369" s="850">
        <v>154</v>
      </c>
      <c r="I369" s="850">
        <v>2587.2000000000003</v>
      </c>
      <c r="J369" s="833">
        <v>0.77777777777777779</v>
      </c>
      <c r="K369" s="833">
        <v>16.8</v>
      </c>
      <c r="L369" s="850">
        <v>198</v>
      </c>
      <c r="M369" s="850">
        <v>3326.4</v>
      </c>
      <c r="N369" s="833">
        <v>1</v>
      </c>
      <c r="O369" s="833">
        <v>16.8</v>
      </c>
      <c r="P369" s="850">
        <v>147</v>
      </c>
      <c r="Q369" s="850">
        <v>2469.6</v>
      </c>
      <c r="R369" s="838">
        <v>0.74242424242424243</v>
      </c>
      <c r="S369" s="851">
        <v>16.8</v>
      </c>
    </row>
    <row r="370" spans="1:19" ht="14.45" customHeight="1" x14ac:dyDescent="0.2">
      <c r="A370" s="832" t="s">
        <v>8060</v>
      </c>
      <c r="B370" s="833" t="s">
        <v>8061</v>
      </c>
      <c r="C370" s="833" t="s">
        <v>628</v>
      </c>
      <c r="D370" s="833" t="s">
        <v>2250</v>
      </c>
      <c r="E370" s="833" t="s">
        <v>8040</v>
      </c>
      <c r="F370" s="833" t="s">
        <v>8068</v>
      </c>
      <c r="G370" s="833" t="s">
        <v>8069</v>
      </c>
      <c r="H370" s="850">
        <v>1</v>
      </c>
      <c r="I370" s="850">
        <v>210.05</v>
      </c>
      <c r="J370" s="833"/>
      <c r="K370" s="833">
        <v>210.05</v>
      </c>
      <c r="L370" s="850"/>
      <c r="M370" s="850"/>
      <c r="N370" s="833"/>
      <c r="O370" s="833"/>
      <c r="P370" s="850"/>
      <c r="Q370" s="850"/>
      <c r="R370" s="838"/>
      <c r="S370" s="851"/>
    </row>
    <row r="371" spans="1:19" ht="14.45" customHeight="1" x14ac:dyDescent="0.2">
      <c r="A371" s="832" t="s">
        <v>8060</v>
      </c>
      <c r="B371" s="833" t="s">
        <v>8061</v>
      </c>
      <c r="C371" s="833" t="s">
        <v>628</v>
      </c>
      <c r="D371" s="833" t="s">
        <v>2250</v>
      </c>
      <c r="E371" s="833" t="s">
        <v>8031</v>
      </c>
      <c r="F371" s="833" t="s">
        <v>8081</v>
      </c>
      <c r="G371" s="833" t="s">
        <v>8082</v>
      </c>
      <c r="H371" s="850"/>
      <c r="I371" s="850"/>
      <c r="J371" s="833"/>
      <c r="K371" s="833"/>
      <c r="L371" s="850"/>
      <c r="M371" s="850"/>
      <c r="N371" s="833"/>
      <c r="O371" s="833"/>
      <c r="P371" s="850">
        <v>1</v>
      </c>
      <c r="Q371" s="850">
        <v>84</v>
      </c>
      <c r="R371" s="838"/>
      <c r="S371" s="851">
        <v>84</v>
      </c>
    </row>
    <row r="372" spans="1:19" ht="14.45" customHeight="1" x14ac:dyDescent="0.2">
      <c r="A372" s="832" t="s">
        <v>8060</v>
      </c>
      <c r="B372" s="833" t="s">
        <v>8061</v>
      </c>
      <c r="C372" s="833" t="s">
        <v>628</v>
      </c>
      <c r="D372" s="833" t="s">
        <v>2250</v>
      </c>
      <c r="E372" s="833" t="s">
        <v>8031</v>
      </c>
      <c r="F372" s="833" t="s">
        <v>8083</v>
      </c>
      <c r="G372" s="833" t="s">
        <v>8084</v>
      </c>
      <c r="H372" s="850">
        <v>1</v>
      </c>
      <c r="I372" s="850">
        <v>106</v>
      </c>
      <c r="J372" s="833"/>
      <c r="K372" s="833">
        <v>106</v>
      </c>
      <c r="L372" s="850"/>
      <c r="M372" s="850"/>
      <c r="N372" s="833"/>
      <c r="O372" s="833"/>
      <c r="P372" s="850"/>
      <c r="Q372" s="850"/>
      <c r="R372" s="838"/>
      <c r="S372" s="851"/>
    </row>
    <row r="373" spans="1:19" ht="14.45" customHeight="1" x14ac:dyDescent="0.2">
      <c r="A373" s="832" t="s">
        <v>8060</v>
      </c>
      <c r="B373" s="833" t="s">
        <v>8061</v>
      </c>
      <c r="C373" s="833" t="s">
        <v>628</v>
      </c>
      <c r="D373" s="833" t="s">
        <v>2250</v>
      </c>
      <c r="E373" s="833" t="s">
        <v>8031</v>
      </c>
      <c r="F373" s="833" t="s">
        <v>8085</v>
      </c>
      <c r="G373" s="833" t="s">
        <v>8086</v>
      </c>
      <c r="H373" s="850">
        <v>35</v>
      </c>
      <c r="I373" s="850">
        <v>1295</v>
      </c>
      <c r="J373" s="833">
        <v>0.94594594594594594</v>
      </c>
      <c r="K373" s="833">
        <v>37</v>
      </c>
      <c r="L373" s="850">
        <v>37</v>
      </c>
      <c r="M373" s="850">
        <v>1369</v>
      </c>
      <c r="N373" s="833">
        <v>1</v>
      </c>
      <c r="O373" s="833">
        <v>37</v>
      </c>
      <c r="P373" s="850">
        <v>23</v>
      </c>
      <c r="Q373" s="850">
        <v>874</v>
      </c>
      <c r="R373" s="838">
        <v>0.63842220598977351</v>
      </c>
      <c r="S373" s="851">
        <v>38</v>
      </c>
    </row>
    <row r="374" spans="1:19" ht="14.45" customHeight="1" x14ac:dyDescent="0.2">
      <c r="A374" s="832" t="s">
        <v>8060</v>
      </c>
      <c r="B374" s="833" t="s">
        <v>8061</v>
      </c>
      <c r="C374" s="833" t="s">
        <v>628</v>
      </c>
      <c r="D374" s="833" t="s">
        <v>2250</v>
      </c>
      <c r="E374" s="833" t="s">
        <v>8031</v>
      </c>
      <c r="F374" s="833" t="s">
        <v>8034</v>
      </c>
      <c r="G374" s="833" t="s">
        <v>8035</v>
      </c>
      <c r="H374" s="850">
        <v>411</v>
      </c>
      <c r="I374" s="850">
        <v>103161</v>
      </c>
      <c r="J374" s="833">
        <v>0.68917348084014751</v>
      </c>
      <c r="K374" s="833">
        <v>251</v>
      </c>
      <c r="L374" s="850">
        <v>594</v>
      </c>
      <c r="M374" s="850">
        <v>149688</v>
      </c>
      <c r="N374" s="833">
        <v>1</v>
      </c>
      <c r="O374" s="833">
        <v>252</v>
      </c>
      <c r="P374" s="850">
        <v>591</v>
      </c>
      <c r="Q374" s="850">
        <v>150114</v>
      </c>
      <c r="R374" s="838">
        <v>1.0028459195125863</v>
      </c>
      <c r="S374" s="851">
        <v>254</v>
      </c>
    </row>
    <row r="375" spans="1:19" ht="14.45" customHeight="1" x14ac:dyDescent="0.2">
      <c r="A375" s="832" t="s">
        <v>8060</v>
      </c>
      <c r="B375" s="833" t="s">
        <v>8061</v>
      </c>
      <c r="C375" s="833" t="s">
        <v>628</v>
      </c>
      <c r="D375" s="833" t="s">
        <v>2250</v>
      </c>
      <c r="E375" s="833" t="s">
        <v>8031</v>
      </c>
      <c r="F375" s="833" t="s">
        <v>8101</v>
      </c>
      <c r="G375" s="833" t="s">
        <v>8102</v>
      </c>
      <c r="H375" s="850">
        <v>822</v>
      </c>
      <c r="I375" s="850">
        <v>103572</v>
      </c>
      <c r="J375" s="833">
        <v>1.0441041563756968</v>
      </c>
      <c r="K375" s="833">
        <v>126</v>
      </c>
      <c r="L375" s="850">
        <v>783</v>
      </c>
      <c r="M375" s="850">
        <v>99197</v>
      </c>
      <c r="N375" s="833">
        <v>1</v>
      </c>
      <c r="O375" s="833">
        <v>126.68837803320562</v>
      </c>
      <c r="P375" s="850">
        <v>741</v>
      </c>
      <c r="Q375" s="850">
        <v>93366</v>
      </c>
      <c r="R375" s="838">
        <v>0.94121798038247129</v>
      </c>
      <c r="S375" s="851">
        <v>126</v>
      </c>
    </row>
    <row r="376" spans="1:19" ht="14.45" customHeight="1" x14ac:dyDescent="0.2">
      <c r="A376" s="832" t="s">
        <v>8060</v>
      </c>
      <c r="B376" s="833" t="s">
        <v>8061</v>
      </c>
      <c r="C376" s="833" t="s">
        <v>628</v>
      </c>
      <c r="D376" s="833" t="s">
        <v>2250</v>
      </c>
      <c r="E376" s="833" t="s">
        <v>8031</v>
      </c>
      <c r="F376" s="833" t="s">
        <v>8036</v>
      </c>
      <c r="G376" s="833" t="s">
        <v>8037</v>
      </c>
      <c r="H376" s="850">
        <v>275</v>
      </c>
      <c r="I376" s="850">
        <v>44825</v>
      </c>
      <c r="J376" s="833">
        <v>0.88168764752163653</v>
      </c>
      <c r="K376" s="833">
        <v>163</v>
      </c>
      <c r="L376" s="850">
        <v>310</v>
      </c>
      <c r="M376" s="850">
        <v>50840</v>
      </c>
      <c r="N376" s="833">
        <v>1</v>
      </c>
      <c r="O376" s="833">
        <v>164</v>
      </c>
      <c r="P376" s="850">
        <v>223</v>
      </c>
      <c r="Q376" s="850">
        <v>36795</v>
      </c>
      <c r="R376" s="838">
        <v>0.72374114870180961</v>
      </c>
      <c r="S376" s="851">
        <v>165</v>
      </c>
    </row>
    <row r="377" spans="1:19" ht="14.45" customHeight="1" x14ac:dyDescent="0.2">
      <c r="A377" s="832" t="s">
        <v>8060</v>
      </c>
      <c r="B377" s="833" t="s">
        <v>8061</v>
      </c>
      <c r="C377" s="833" t="s">
        <v>628</v>
      </c>
      <c r="D377" s="833" t="s">
        <v>2250</v>
      </c>
      <c r="E377" s="833" t="s">
        <v>8031</v>
      </c>
      <c r="F377" s="833" t="s">
        <v>8109</v>
      </c>
      <c r="G377" s="833" t="s">
        <v>8110</v>
      </c>
      <c r="H377" s="850"/>
      <c r="I377" s="850"/>
      <c r="J377" s="833"/>
      <c r="K377" s="833"/>
      <c r="L377" s="850"/>
      <c r="M377" s="850"/>
      <c r="N377" s="833"/>
      <c r="O377" s="833"/>
      <c r="P377" s="850">
        <v>4</v>
      </c>
      <c r="Q377" s="850">
        <v>0</v>
      </c>
      <c r="R377" s="838"/>
      <c r="S377" s="851">
        <v>0</v>
      </c>
    </row>
    <row r="378" spans="1:19" ht="14.45" customHeight="1" x14ac:dyDescent="0.2">
      <c r="A378" s="832" t="s">
        <v>8060</v>
      </c>
      <c r="B378" s="833" t="s">
        <v>8061</v>
      </c>
      <c r="C378" s="833" t="s">
        <v>628</v>
      </c>
      <c r="D378" s="833" t="s">
        <v>2250</v>
      </c>
      <c r="E378" s="833" t="s">
        <v>8031</v>
      </c>
      <c r="F378" s="833" t="s">
        <v>8111</v>
      </c>
      <c r="G378" s="833" t="s">
        <v>8112</v>
      </c>
      <c r="H378" s="850">
        <v>1113</v>
      </c>
      <c r="I378" s="850">
        <v>37100</v>
      </c>
      <c r="J378" s="833">
        <v>1.0334261838440111</v>
      </c>
      <c r="K378" s="833">
        <v>33.333333333333336</v>
      </c>
      <c r="L378" s="850">
        <v>1077</v>
      </c>
      <c r="M378" s="850">
        <v>35900</v>
      </c>
      <c r="N378" s="833">
        <v>1</v>
      </c>
      <c r="O378" s="833">
        <v>33.333333333333336</v>
      </c>
      <c r="P378" s="850">
        <v>1283</v>
      </c>
      <c r="Q378" s="850">
        <v>42766.659999999996</v>
      </c>
      <c r="R378" s="838">
        <v>1.1912718662952646</v>
      </c>
      <c r="S378" s="851">
        <v>33.333328137178484</v>
      </c>
    </row>
    <row r="379" spans="1:19" ht="14.45" customHeight="1" x14ac:dyDescent="0.2">
      <c r="A379" s="832" t="s">
        <v>8060</v>
      </c>
      <c r="B379" s="833" t="s">
        <v>8061</v>
      </c>
      <c r="C379" s="833" t="s">
        <v>628</v>
      </c>
      <c r="D379" s="833" t="s">
        <v>2250</v>
      </c>
      <c r="E379" s="833" t="s">
        <v>8031</v>
      </c>
      <c r="F379" s="833" t="s">
        <v>8115</v>
      </c>
      <c r="G379" s="833" t="s">
        <v>8116</v>
      </c>
      <c r="H379" s="850">
        <v>1</v>
      </c>
      <c r="I379" s="850">
        <v>37</v>
      </c>
      <c r="J379" s="833">
        <v>1</v>
      </c>
      <c r="K379" s="833">
        <v>37</v>
      </c>
      <c r="L379" s="850">
        <v>1</v>
      </c>
      <c r="M379" s="850">
        <v>37</v>
      </c>
      <c r="N379" s="833">
        <v>1</v>
      </c>
      <c r="O379" s="833">
        <v>37</v>
      </c>
      <c r="P379" s="850"/>
      <c r="Q379" s="850"/>
      <c r="R379" s="838"/>
      <c r="S379" s="851"/>
    </row>
    <row r="380" spans="1:19" ht="14.45" customHeight="1" x14ac:dyDescent="0.2">
      <c r="A380" s="832" t="s">
        <v>8060</v>
      </c>
      <c r="B380" s="833" t="s">
        <v>8061</v>
      </c>
      <c r="C380" s="833" t="s">
        <v>628</v>
      </c>
      <c r="D380" s="833" t="s">
        <v>2250</v>
      </c>
      <c r="E380" s="833" t="s">
        <v>8031</v>
      </c>
      <c r="F380" s="833" t="s">
        <v>8038</v>
      </c>
      <c r="G380" s="833" t="s">
        <v>8039</v>
      </c>
      <c r="H380" s="850">
        <v>282</v>
      </c>
      <c r="I380" s="850">
        <v>24252</v>
      </c>
      <c r="J380" s="833">
        <v>0.8867924528301887</v>
      </c>
      <c r="K380" s="833">
        <v>86</v>
      </c>
      <c r="L380" s="850">
        <v>318</v>
      </c>
      <c r="M380" s="850">
        <v>27348</v>
      </c>
      <c r="N380" s="833">
        <v>1</v>
      </c>
      <c r="O380" s="833">
        <v>86</v>
      </c>
      <c r="P380" s="850">
        <v>228</v>
      </c>
      <c r="Q380" s="850">
        <v>19836</v>
      </c>
      <c r="R380" s="838">
        <v>0.72531812198332601</v>
      </c>
      <c r="S380" s="851">
        <v>87</v>
      </c>
    </row>
    <row r="381" spans="1:19" ht="14.45" customHeight="1" x14ac:dyDescent="0.2">
      <c r="A381" s="832" t="s">
        <v>8060</v>
      </c>
      <c r="B381" s="833" t="s">
        <v>8061</v>
      </c>
      <c r="C381" s="833" t="s">
        <v>628</v>
      </c>
      <c r="D381" s="833" t="s">
        <v>2250</v>
      </c>
      <c r="E381" s="833" t="s">
        <v>8031</v>
      </c>
      <c r="F381" s="833" t="s">
        <v>8143</v>
      </c>
      <c r="G381" s="833" t="s">
        <v>8144</v>
      </c>
      <c r="H381" s="850">
        <v>1</v>
      </c>
      <c r="I381" s="850">
        <v>123</v>
      </c>
      <c r="J381" s="833"/>
      <c r="K381" s="833">
        <v>123</v>
      </c>
      <c r="L381" s="850"/>
      <c r="M381" s="850"/>
      <c r="N381" s="833"/>
      <c r="O381" s="833"/>
      <c r="P381" s="850"/>
      <c r="Q381" s="850"/>
      <c r="R381" s="838"/>
      <c r="S381" s="851"/>
    </row>
    <row r="382" spans="1:19" ht="14.45" customHeight="1" x14ac:dyDescent="0.2">
      <c r="A382" s="832" t="s">
        <v>8060</v>
      </c>
      <c r="B382" s="833" t="s">
        <v>8061</v>
      </c>
      <c r="C382" s="833" t="s">
        <v>628</v>
      </c>
      <c r="D382" s="833" t="s">
        <v>2250</v>
      </c>
      <c r="E382" s="833" t="s">
        <v>8031</v>
      </c>
      <c r="F382" s="833" t="s">
        <v>8145</v>
      </c>
      <c r="G382" s="833" t="s">
        <v>8146</v>
      </c>
      <c r="H382" s="850"/>
      <c r="I382" s="850"/>
      <c r="J382" s="833"/>
      <c r="K382" s="833"/>
      <c r="L382" s="850"/>
      <c r="M382" s="850"/>
      <c r="N382" s="833"/>
      <c r="O382" s="833"/>
      <c r="P382" s="850">
        <v>1</v>
      </c>
      <c r="Q382" s="850">
        <v>61</v>
      </c>
      <c r="R382" s="838"/>
      <c r="S382" s="851">
        <v>61</v>
      </c>
    </row>
    <row r="383" spans="1:19" ht="14.45" customHeight="1" x14ac:dyDescent="0.2">
      <c r="A383" s="832" t="s">
        <v>8060</v>
      </c>
      <c r="B383" s="833" t="s">
        <v>8061</v>
      </c>
      <c r="C383" s="833" t="s">
        <v>628</v>
      </c>
      <c r="D383" s="833" t="s">
        <v>2250</v>
      </c>
      <c r="E383" s="833" t="s">
        <v>8031</v>
      </c>
      <c r="F383" s="833" t="s">
        <v>8165</v>
      </c>
      <c r="G383" s="833" t="s">
        <v>8166</v>
      </c>
      <c r="H383" s="850">
        <v>3</v>
      </c>
      <c r="I383" s="850">
        <v>258</v>
      </c>
      <c r="J383" s="833">
        <v>0.59310344827586203</v>
      </c>
      <c r="K383" s="833">
        <v>86</v>
      </c>
      <c r="L383" s="850">
        <v>5</v>
      </c>
      <c r="M383" s="850">
        <v>435</v>
      </c>
      <c r="N383" s="833">
        <v>1</v>
      </c>
      <c r="O383" s="833">
        <v>87</v>
      </c>
      <c r="P383" s="850">
        <v>4</v>
      </c>
      <c r="Q383" s="850">
        <v>348</v>
      </c>
      <c r="R383" s="838">
        <v>0.8</v>
      </c>
      <c r="S383" s="851">
        <v>87</v>
      </c>
    </row>
    <row r="384" spans="1:19" ht="14.45" customHeight="1" x14ac:dyDescent="0.2">
      <c r="A384" s="832" t="s">
        <v>8060</v>
      </c>
      <c r="B384" s="833" t="s">
        <v>8061</v>
      </c>
      <c r="C384" s="833" t="s">
        <v>628</v>
      </c>
      <c r="D384" s="833" t="s">
        <v>2250</v>
      </c>
      <c r="E384" s="833" t="s">
        <v>8031</v>
      </c>
      <c r="F384" s="833" t="s">
        <v>8169</v>
      </c>
      <c r="G384" s="833" t="s">
        <v>8170</v>
      </c>
      <c r="H384" s="850"/>
      <c r="I384" s="850"/>
      <c r="J384" s="833"/>
      <c r="K384" s="833"/>
      <c r="L384" s="850"/>
      <c r="M384" s="850"/>
      <c r="N384" s="833"/>
      <c r="O384" s="833"/>
      <c r="P384" s="850">
        <v>3</v>
      </c>
      <c r="Q384" s="850">
        <v>0</v>
      </c>
      <c r="R384" s="838"/>
      <c r="S384" s="851">
        <v>0</v>
      </c>
    </row>
    <row r="385" spans="1:19" ht="14.45" customHeight="1" x14ac:dyDescent="0.2">
      <c r="A385" s="832" t="s">
        <v>8060</v>
      </c>
      <c r="B385" s="833" t="s">
        <v>8061</v>
      </c>
      <c r="C385" s="833" t="s">
        <v>628</v>
      </c>
      <c r="D385" s="833" t="s">
        <v>2250</v>
      </c>
      <c r="E385" s="833" t="s">
        <v>8031</v>
      </c>
      <c r="F385" s="833" t="s">
        <v>8175</v>
      </c>
      <c r="G385" s="833" t="s">
        <v>8176</v>
      </c>
      <c r="H385" s="850"/>
      <c r="I385" s="850"/>
      <c r="J385" s="833"/>
      <c r="K385" s="833"/>
      <c r="L385" s="850"/>
      <c r="M385" s="850"/>
      <c r="N385" s="833"/>
      <c r="O385" s="833"/>
      <c r="P385" s="850">
        <v>1</v>
      </c>
      <c r="Q385" s="850">
        <v>0</v>
      </c>
      <c r="R385" s="838"/>
      <c r="S385" s="851">
        <v>0</v>
      </c>
    </row>
    <row r="386" spans="1:19" ht="14.45" customHeight="1" x14ac:dyDescent="0.2">
      <c r="A386" s="832" t="s">
        <v>8060</v>
      </c>
      <c r="B386" s="833" t="s">
        <v>8061</v>
      </c>
      <c r="C386" s="833" t="s">
        <v>628</v>
      </c>
      <c r="D386" s="833" t="s">
        <v>2252</v>
      </c>
      <c r="E386" s="833" t="s">
        <v>8040</v>
      </c>
      <c r="F386" s="833" t="s">
        <v>8041</v>
      </c>
      <c r="G386" s="833" t="s">
        <v>8042</v>
      </c>
      <c r="H386" s="850">
        <v>2.0499999999999998</v>
      </c>
      <c r="I386" s="850">
        <v>244.43</v>
      </c>
      <c r="J386" s="833">
        <v>0.87794978628641229</v>
      </c>
      <c r="K386" s="833">
        <v>119.23414634146343</v>
      </c>
      <c r="L386" s="850">
        <v>4</v>
      </c>
      <c r="M386" s="850">
        <v>278.40999999999997</v>
      </c>
      <c r="N386" s="833">
        <v>1</v>
      </c>
      <c r="O386" s="833">
        <v>69.602499999999992</v>
      </c>
      <c r="P386" s="850">
        <v>0.35</v>
      </c>
      <c r="Q386" s="850">
        <v>24.36</v>
      </c>
      <c r="R386" s="838">
        <v>8.7496857153119514E-2</v>
      </c>
      <c r="S386" s="851">
        <v>69.600000000000009</v>
      </c>
    </row>
    <row r="387" spans="1:19" ht="14.45" customHeight="1" x14ac:dyDescent="0.2">
      <c r="A387" s="832" t="s">
        <v>8060</v>
      </c>
      <c r="B387" s="833" t="s">
        <v>8061</v>
      </c>
      <c r="C387" s="833" t="s">
        <v>628</v>
      </c>
      <c r="D387" s="833" t="s">
        <v>2252</v>
      </c>
      <c r="E387" s="833" t="s">
        <v>8040</v>
      </c>
      <c r="F387" s="833" t="s">
        <v>8067</v>
      </c>
      <c r="G387" s="833" t="s">
        <v>704</v>
      </c>
      <c r="H387" s="850">
        <v>36</v>
      </c>
      <c r="I387" s="850">
        <v>604.79999999999995</v>
      </c>
      <c r="J387" s="833">
        <v>0.46753246753246752</v>
      </c>
      <c r="K387" s="833">
        <v>16.799999999999997</v>
      </c>
      <c r="L387" s="850">
        <v>77</v>
      </c>
      <c r="M387" s="850">
        <v>1293.5999999999999</v>
      </c>
      <c r="N387" s="833">
        <v>1</v>
      </c>
      <c r="O387" s="833">
        <v>16.799999999999997</v>
      </c>
      <c r="P387" s="850">
        <v>78</v>
      </c>
      <c r="Q387" s="850">
        <v>1310.4000000000001</v>
      </c>
      <c r="R387" s="838">
        <v>1.0129870129870131</v>
      </c>
      <c r="S387" s="851">
        <v>16.8</v>
      </c>
    </row>
    <row r="388" spans="1:19" ht="14.45" customHeight="1" x14ac:dyDescent="0.2">
      <c r="A388" s="832" t="s">
        <v>8060</v>
      </c>
      <c r="B388" s="833" t="s">
        <v>8061</v>
      </c>
      <c r="C388" s="833" t="s">
        <v>628</v>
      </c>
      <c r="D388" s="833" t="s">
        <v>2252</v>
      </c>
      <c r="E388" s="833" t="s">
        <v>8040</v>
      </c>
      <c r="F388" s="833" t="s">
        <v>8068</v>
      </c>
      <c r="G388" s="833"/>
      <c r="H388" s="850">
        <v>0.2</v>
      </c>
      <c r="I388" s="850">
        <v>42.01</v>
      </c>
      <c r="J388" s="833"/>
      <c r="K388" s="833">
        <v>210.04999999999998</v>
      </c>
      <c r="L388" s="850"/>
      <c r="M388" s="850"/>
      <c r="N388" s="833"/>
      <c r="O388" s="833"/>
      <c r="P388" s="850"/>
      <c r="Q388" s="850"/>
      <c r="R388" s="838"/>
      <c r="S388" s="851"/>
    </row>
    <row r="389" spans="1:19" ht="14.45" customHeight="1" x14ac:dyDescent="0.2">
      <c r="A389" s="832" t="s">
        <v>8060</v>
      </c>
      <c r="B389" s="833" t="s">
        <v>8061</v>
      </c>
      <c r="C389" s="833" t="s">
        <v>628</v>
      </c>
      <c r="D389" s="833" t="s">
        <v>2252</v>
      </c>
      <c r="E389" s="833" t="s">
        <v>8040</v>
      </c>
      <c r="F389" s="833" t="s">
        <v>8068</v>
      </c>
      <c r="G389" s="833" t="s">
        <v>8069</v>
      </c>
      <c r="H389" s="850">
        <v>0.8</v>
      </c>
      <c r="I389" s="850">
        <v>168.04</v>
      </c>
      <c r="J389" s="833">
        <v>1.3333333333333333</v>
      </c>
      <c r="K389" s="833">
        <v>210.04999999999998</v>
      </c>
      <c r="L389" s="850">
        <v>0.60000000000000009</v>
      </c>
      <c r="M389" s="850">
        <v>126.03</v>
      </c>
      <c r="N389" s="833">
        <v>1</v>
      </c>
      <c r="O389" s="833">
        <v>210.04999999999998</v>
      </c>
      <c r="P389" s="850"/>
      <c r="Q389" s="850"/>
      <c r="R389" s="838"/>
      <c r="S389" s="851"/>
    </row>
    <row r="390" spans="1:19" ht="14.45" customHeight="1" x14ac:dyDescent="0.2">
      <c r="A390" s="832" t="s">
        <v>8060</v>
      </c>
      <c r="B390" s="833" t="s">
        <v>8061</v>
      </c>
      <c r="C390" s="833" t="s">
        <v>628</v>
      </c>
      <c r="D390" s="833" t="s">
        <v>2252</v>
      </c>
      <c r="E390" s="833" t="s">
        <v>8031</v>
      </c>
      <c r="F390" s="833" t="s">
        <v>8075</v>
      </c>
      <c r="G390" s="833" t="s">
        <v>8076</v>
      </c>
      <c r="H390" s="850">
        <v>508</v>
      </c>
      <c r="I390" s="850">
        <v>104140</v>
      </c>
      <c r="J390" s="833">
        <v>0.73265794287322361</v>
      </c>
      <c r="K390" s="833">
        <v>205</v>
      </c>
      <c r="L390" s="850">
        <v>690</v>
      </c>
      <c r="M390" s="850">
        <v>142140</v>
      </c>
      <c r="N390" s="833">
        <v>1</v>
      </c>
      <c r="O390" s="833">
        <v>206</v>
      </c>
      <c r="P390" s="850">
        <v>256</v>
      </c>
      <c r="Q390" s="850">
        <v>52992</v>
      </c>
      <c r="R390" s="838">
        <v>0.37281553398058254</v>
      </c>
      <c r="S390" s="851">
        <v>207</v>
      </c>
    </row>
    <row r="391" spans="1:19" ht="14.45" customHeight="1" x14ac:dyDescent="0.2">
      <c r="A391" s="832" t="s">
        <v>8060</v>
      </c>
      <c r="B391" s="833" t="s">
        <v>8061</v>
      </c>
      <c r="C391" s="833" t="s">
        <v>628</v>
      </c>
      <c r="D391" s="833" t="s">
        <v>2252</v>
      </c>
      <c r="E391" s="833" t="s">
        <v>8031</v>
      </c>
      <c r="F391" s="833" t="s">
        <v>8081</v>
      </c>
      <c r="G391" s="833" t="s">
        <v>8082</v>
      </c>
      <c r="H391" s="850">
        <v>14</v>
      </c>
      <c r="I391" s="850">
        <v>1162</v>
      </c>
      <c r="J391" s="833"/>
      <c r="K391" s="833">
        <v>83</v>
      </c>
      <c r="L391" s="850"/>
      <c r="M391" s="850"/>
      <c r="N391" s="833"/>
      <c r="O391" s="833"/>
      <c r="P391" s="850"/>
      <c r="Q391" s="850"/>
      <c r="R391" s="838"/>
      <c r="S391" s="851"/>
    </row>
    <row r="392" spans="1:19" ht="14.45" customHeight="1" x14ac:dyDescent="0.2">
      <c r="A392" s="832" t="s">
        <v>8060</v>
      </c>
      <c r="B392" s="833" t="s">
        <v>8061</v>
      </c>
      <c r="C392" s="833" t="s">
        <v>628</v>
      </c>
      <c r="D392" s="833" t="s">
        <v>2252</v>
      </c>
      <c r="E392" s="833" t="s">
        <v>8031</v>
      </c>
      <c r="F392" s="833" t="s">
        <v>8083</v>
      </c>
      <c r="G392" s="833" t="s">
        <v>8084</v>
      </c>
      <c r="H392" s="850">
        <v>34</v>
      </c>
      <c r="I392" s="850">
        <v>3604</v>
      </c>
      <c r="J392" s="833">
        <v>0.6071428571428571</v>
      </c>
      <c r="K392" s="833">
        <v>106</v>
      </c>
      <c r="L392" s="850">
        <v>56</v>
      </c>
      <c r="M392" s="850">
        <v>5936</v>
      </c>
      <c r="N392" s="833">
        <v>1</v>
      </c>
      <c r="O392" s="833">
        <v>106</v>
      </c>
      <c r="P392" s="850">
        <v>13</v>
      </c>
      <c r="Q392" s="850">
        <v>1391</v>
      </c>
      <c r="R392" s="838">
        <v>0.23433288409703504</v>
      </c>
      <c r="S392" s="851">
        <v>107</v>
      </c>
    </row>
    <row r="393" spans="1:19" ht="14.45" customHeight="1" x14ac:dyDescent="0.2">
      <c r="A393" s="832" t="s">
        <v>8060</v>
      </c>
      <c r="B393" s="833" t="s">
        <v>8061</v>
      </c>
      <c r="C393" s="833" t="s">
        <v>628</v>
      </c>
      <c r="D393" s="833" t="s">
        <v>2252</v>
      </c>
      <c r="E393" s="833" t="s">
        <v>8031</v>
      </c>
      <c r="F393" s="833" t="s">
        <v>8085</v>
      </c>
      <c r="G393" s="833" t="s">
        <v>8086</v>
      </c>
      <c r="H393" s="850">
        <v>47</v>
      </c>
      <c r="I393" s="850">
        <v>1739</v>
      </c>
      <c r="J393" s="833">
        <v>0.58024691358024694</v>
      </c>
      <c r="K393" s="833">
        <v>37</v>
      </c>
      <c r="L393" s="850">
        <v>81</v>
      </c>
      <c r="M393" s="850">
        <v>2997</v>
      </c>
      <c r="N393" s="833">
        <v>1</v>
      </c>
      <c r="O393" s="833">
        <v>37</v>
      </c>
      <c r="P393" s="850">
        <v>49</v>
      </c>
      <c r="Q393" s="850">
        <v>1862</v>
      </c>
      <c r="R393" s="838">
        <v>0.62128795462128794</v>
      </c>
      <c r="S393" s="851">
        <v>38</v>
      </c>
    </row>
    <row r="394" spans="1:19" ht="14.45" customHeight="1" x14ac:dyDescent="0.2">
      <c r="A394" s="832" t="s">
        <v>8060</v>
      </c>
      <c r="B394" s="833" t="s">
        <v>8061</v>
      </c>
      <c r="C394" s="833" t="s">
        <v>628</v>
      </c>
      <c r="D394" s="833" t="s">
        <v>2252</v>
      </c>
      <c r="E394" s="833" t="s">
        <v>8031</v>
      </c>
      <c r="F394" s="833" t="s">
        <v>8093</v>
      </c>
      <c r="G394" s="833" t="s">
        <v>8094</v>
      </c>
      <c r="H394" s="850">
        <v>8</v>
      </c>
      <c r="I394" s="850">
        <v>2472</v>
      </c>
      <c r="J394" s="833">
        <v>1.294240837696335</v>
      </c>
      <c r="K394" s="833">
        <v>309</v>
      </c>
      <c r="L394" s="850">
        <v>5</v>
      </c>
      <c r="M394" s="850">
        <v>1910</v>
      </c>
      <c r="N394" s="833">
        <v>1</v>
      </c>
      <c r="O394" s="833">
        <v>382</v>
      </c>
      <c r="P394" s="850">
        <v>3</v>
      </c>
      <c r="Q394" s="850">
        <v>1152</v>
      </c>
      <c r="R394" s="838">
        <v>0.60314136125654449</v>
      </c>
      <c r="S394" s="851">
        <v>384</v>
      </c>
    </row>
    <row r="395" spans="1:19" ht="14.45" customHeight="1" x14ac:dyDescent="0.2">
      <c r="A395" s="832" t="s">
        <v>8060</v>
      </c>
      <c r="B395" s="833" t="s">
        <v>8061</v>
      </c>
      <c r="C395" s="833" t="s">
        <v>628</v>
      </c>
      <c r="D395" s="833" t="s">
        <v>2252</v>
      </c>
      <c r="E395" s="833" t="s">
        <v>8031</v>
      </c>
      <c r="F395" s="833" t="s">
        <v>8095</v>
      </c>
      <c r="G395" s="833" t="s">
        <v>8096</v>
      </c>
      <c r="H395" s="850"/>
      <c r="I395" s="850"/>
      <c r="J395" s="833"/>
      <c r="K395" s="833"/>
      <c r="L395" s="850">
        <v>2</v>
      </c>
      <c r="M395" s="850">
        <v>1208</v>
      </c>
      <c r="N395" s="833">
        <v>1</v>
      </c>
      <c r="O395" s="833">
        <v>604</v>
      </c>
      <c r="P395" s="850"/>
      <c r="Q395" s="850"/>
      <c r="R395" s="838"/>
      <c r="S395" s="851"/>
    </row>
    <row r="396" spans="1:19" ht="14.45" customHeight="1" x14ac:dyDescent="0.2">
      <c r="A396" s="832" t="s">
        <v>8060</v>
      </c>
      <c r="B396" s="833" t="s">
        <v>8061</v>
      </c>
      <c r="C396" s="833" t="s">
        <v>628</v>
      </c>
      <c r="D396" s="833" t="s">
        <v>2252</v>
      </c>
      <c r="E396" s="833" t="s">
        <v>8031</v>
      </c>
      <c r="F396" s="833" t="s">
        <v>8097</v>
      </c>
      <c r="G396" s="833" t="s">
        <v>8098</v>
      </c>
      <c r="H396" s="850">
        <v>7</v>
      </c>
      <c r="I396" s="850">
        <v>693</v>
      </c>
      <c r="J396" s="833">
        <v>0.19038461538461537</v>
      </c>
      <c r="K396" s="833">
        <v>99</v>
      </c>
      <c r="L396" s="850">
        <v>40</v>
      </c>
      <c r="M396" s="850">
        <v>3640</v>
      </c>
      <c r="N396" s="833">
        <v>1</v>
      </c>
      <c r="O396" s="833">
        <v>91</v>
      </c>
      <c r="P396" s="850">
        <v>6</v>
      </c>
      <c r="Q396" s="850">
        <v>546</v>
      </c>
      <c r="R396" s="838">
        <v>0.15</v>
      </c>
      <c r="S396" s="851">
        <v>91</v>
      </c>
    </row>
    <row r="397" spans="1:19" ht="14.45" customHeight="1" x14ac:dyDescent="0.2">
      <c r="A397" s="832" t="s">
        <v>8060</v>
      </c>
      <c r="B397" s="833" t="s">
        <v>8061</v>
      </c>
      <c r="C397" s="833" t="s">
        <v>628</v>
      </c>
      <c r="D397" s="833" t="s">
        <v>2252</v>
      </c>
      <c r="E397" s="833" t="s">
        <v>8031</v>
      </c>
      <c r="F397" s="833" t="s">
        <v>8099</v>
      </c>
      <c r="G397" s="833" t="s">
        <v>8100</v>
      </c>
      <c r="H397" s="850">
        <v>1</v>
      </c>
      <c r="I397" s="850">
        <v>332</v>
      </c>
      <c r="J397" s="833"/>
      <c r="K397" s="833">
        <v>332</v>
      </c>
      <c r="L397" s="850"/>
      <c r="M397" s="850"/>
      <c r="N397" s="833"/>
      <c r="O397" s="833"/>
      <c r="P397" s="850"/>
      <c r="Q397" s="850"/>
      <c r="R397" s="838"/>
      <c r="S397" s="851"/>
    </row>
    <row r="398" spans="1:19" ht="14.45" customHeight="1" x14ac:dyDescent="0.2">
      <c r="A398" s="832" t="s">
        <v>8060</v>
      </c>
      <c r="B398" s="833" t="s">
        <v>8061</v>
      </c>
      <c r="C398" s="833" t="s">
        <v>628</v>
      </c>
      <c r="D398" s="833" t="s">
        <v>2252</v>
      </c>
      <c r="E398" s="833" t="s">
        <v>8031</v>
      </c>
      <c r="F398" s="833" t="s">
        <v>8034</v>
      </c>
      <c r="G398" s="833" t="s">
        <v>8035</v>
      </c>
      <c r="H398" s="850">
        <v>615</v>
      </c>
      <c r="I398" s="850">
        <v>154365</v>
      </c>
      <c r="J398" s="833">
        <v>0.90481465850742071</v>
      </c>
      <c r="K398" s="833">
        <v>251</v>
      </c>
      <c r="L398" s="850">
        <v>677</v>
      </c>
      <c r="M398" s="850">
        <v>170604</v>
      </c>
      <c r="N398" s="833">
        <v>1</v>
      </c>
      <c r="O398" s="833">
        <v>252</v>
      </c>
      <c r="P398" s="850">
        <v>398</v>
      </c>
      <c r="Q398" s="850">
        <v>101092</v>
      </c>
      <c r="R398" s="838">
        <v>0.59255351574406223</v>
      </c>
      <c r="S398" s="851">
        <v>254</v>
      </c>
    </row>
    <row r="399" spans="1:19" ht="14.45" customHeight="1" x14ac:dyDescent="0.2">
      <c r="A399" s="832" t="s">
        <v>8060</v>
      </c>
      <c r="B399" s="833" t="s">
        <v>8061</v>
      </c>
      <c r="C399" s="833" t="s">
        <v>628</v>
      </c>
      <c r="D399" s="833" t="s">
        <v>2252</v>
      </c>
      <c r="E399" s="833" t="s">
        <v>8031</v>
      </c>
      <c r="F399" s="833" t="s">
        <v>8101</v>
      </c>
      <c r="G399" s="833" t="s">
        <v>8102</v>
      </c>
      <c r="H399" s="850">
        <v>632</v>
      </c>
      <c r="I399" s="850">
        <v>79632</v>
      </c>
      <c r="J399" s="833">
        <v>0.58657748771702378</v>
      </c>
      <c r="K399" s="833">
        <v>126</v>
      </c>
      <c r="L399" s="850">
        <v>1072</v>
      </c>
      <c r="M399" s="850">
        <v>135757</v>
      </c>
      <c r="N399" s="833">
        <v>1</v>
      </c>
      <c r="O399" s="833">
        <v>126.63899253731343</v>
      </c>
      <c r="P399" s="850">
        <v>470</v>
      </c>
      <c r="Q399" s="850">
        <v>59220</v>
      </c>
      <c r="R399" s="838">
        <v>0.43622060004272339</v>
      </c>
      <c r="S399" s="851">
        <v>126</v>
      </c>
    </row>
    <row r="400" spans="1:19" ht="14.45" customHeight="1" x14ac:dyDescent="0.2">
      <c r="A400" s="832" t="s">
        <v>8060</v>
      </c>
      <c r="B400" s="833" t="s">
        <v>8061</v>
      </c>
      <c r="C400" s="833" t="s">
        <v>628</v>
      </c>
      <c r="D400" s="833" t="s">
        <v>2252</v>
      </c>
      <c r="E400" s="833" t="s">
        <v>8031</v>
      </c>
      <c r="F400" s="833" t="s">
        <v>8103</v>
      </c>
      <c r="G400" s="833" t="s">
        <v>8104</v>
      </c>
      <c r="H400" s="850">
        <v>13</v>
      </c>
      <c r="I400" s="850">
        <v>6890</v>
      </c>
      <c r="J400" s="833">
        <v>0.41853966711213703</v>
      </c>
      <c r="K400" s="833">
        <v>530</v>
      </c>
      <c r="L400" s="850">
        <v>31</v>
      </c>
      <c r="M400" s="850">
        <v>16462</v>
      </c>
      <c r="N400" s="833">
        <v>1</v>
      </c>
      <c r="O400" s="833">
        <v>531.0322580645161</v>
      </c>
      <c r="P400" s="850">
        <v>11</v>
      </c>
      <c r="Q400" s="850">
        <v>5896</v>
      </c>
      <c r="R400" s="838">
        <v>0.35815818248086501</v>
      </c>
      <c r="S400" s="851">
        <v>536</v>
      </c>
    </row>
    <row r="401" spans="1:19" ht="14.45" customHeight="1" x14ac:dyDescent="0.2">
      <c r="A401" s="832" t="s">
        <v>8060</v>
      </c>
      <c r="B401" s="833" t="s">
        <v>8061</v>
      </c>
      <c r="C401" s="833" t="s">
        <v>628</v>
      </c>
      <c r="D401" s="833" t="s">
        <v>2252</v>
      </c>
      <c r="E401" s="833" t="s">
        <v>8031</v>
      </c>
      <c r="F401" s="833" t="s">
        <v>8036</v>
      </c>
      <c r="G401" s="833" t="s">
        <v>8037</v>
      </c>
      <c r="H401" s="850">
        <v>56</v>
      </c>
      <c r="I401" s="850">
        <v>9128</v>
      </c>
      <c r="J401" s="833">
        <v>0.50598669623059866</v>
      </c>
      <c r="K401" s="833">
        <v>163</v>
      </c>
      <c r="L401" s="850">
        <v>110</v>
      </c>
      <c r="M401" s="850">
        <v>18040</v>
      </c>
      <c r="N401" s="833">
        <v>1</v>
      </c>
      <c r="O401" s="833">
        <v>164</v>
      </c>
      <c r="P401" s="850">
        <v>110</v>
      </c>
      <c r="Q401" s="850">
        <v>18150</v>
      </c>
      <c r="R401" s="838">
        <v>1.0060975609756098</v>
      </c>
      <c r="S401" s="851">
        <v>165</v>
      </c>
    </row>
    <row r="402" spans="1:19" ht="14.45" customHeight="1" x14ac:dyDescent="0.2">
      <c r="A402" s="832" t="s">
        <v>8060</v>
      </c>
      <c r="B402" s="833" t="s">
        <v>8061</v>
      </c>
      <c r="C402" s="833" t="s">
        <v>628</v>
      </c>
      <c r="D402" s="833" t="s">
        <v>2252</v>
      </c>
      <c r="E402" s="833" t="s">
        <v>8031</v>
      </c>
      <c r="F402" s="833" t="s">
        <v>8111</v>
      </c>
      <c r="G402" s="833" t="s">
        <v>8112</v>
      </c>
      <c r="H402" s="850">
        <v>193</v>
      </c>
      <c r="I402" s="850">
        <v>6433.34</v>
      </c>
      <c r="J402" s="833">
        <v>0.66551770154562018</v>
      </c>
      <c r="K402" s="833">
        <v>33.333367875647667</v>
      </c>
      <c r="L402" s="850">
        <v>290</v>
      </c>
      <c r="M402" s="850">
        <v>9666.67</v>
      </c>
      <c r="N402" s="833">
        <v>1</v>
      </c>
      <c r="O402" s="833">
        <v>33.33334482758621</v>
      </c>
      <c r="P402" s="850">
        <v>307</v>
      </c>
      <c r="Q402" s="850">
        <v>10233.33</v>
      </c>
      <c r="R402" s="838">
        <v>1.0586199797862139</v>
      </c>
      <c r="S402" s="851">
        <v>33.333322475570036</v>
      </c>
    </row>
    <row r="403" spans="1:19" ht="14.45" customHeight="1" x14ac:dyDescent="0.2">
      <c r="A403" s="832" t="s">
        <v>8060</v>
      </c>
      <c r="B403" s="833" t="s">
        <v>8061</v>
      </c>
      <c r="C403" s="833" t="s">
        <v>628</v>
      </c>
      <c r="D403" s="833" t="s">
        <v>2252</v>
      </c>
      <c r="E403" s="833" t="s">
        <v>8031</v>
      </c>
      <c r="F403" s="833" t="s">
        <v>8113</v>
      </c>
      <c r="G403" s="833" t="s">
        <v>8114</v>
      </c>
      <c r="H403" s="850">
        <v>365</v>
      </c>
      <c r="I403" s="850">
        <v>42340</v>
      </c>
      <c r="J403" s="833">
        <v>0.8321867997955894</v>
      </c>
      <c r="K403" s="833">
        <v>116</v>
      </c>
      <c r="L403" s="850">
        <v>440</v>
      </c>
      <c r="M403" s="850">
        <v>50878</v>
      </c>
      <c r="N403" s="833">
        <v>1</v>
      </c>
      <c r="O403" s="833">
        <v>115.63181818181818</v>
      </c>
      <c r="P403" s="850">
        <v>162</v>
      </c>
      <c r="Q403" s="850">
        <v>18792</v>
      </c>
      <c r="R403" s="838">
        <v>0.36935414127913835</v>
      </c>
      <c r="S403" s="851">
        <v>116</v>
      </c>
    </row>
    <row r="404" spans="1:19" ht="14.45" customHeight="1" x14ac:dyDescent="0.2">
      <c r="A404" s="832" t="s">
        <v>8060</v>
      </c>
      <c r="B404" s="833" t="s">
        <v>8061</v>
      </c>
      <c r="C404" s="833" t="s">
        <v>628</v>
      </c>
      <c r="D404" s="833" t="s">
        <v>2252</v>
      </c>
      <c r="E404" s="833" t="s">
        <v>8031</v>
      </c>
      <c r="F404" s="833" t="s">
        <v>8115</v>
      </c>
      <c r="G404" s="833" t="s">
        <v>8116</v>
      </c>
      <c r="H404" s="850">
        <v>2</v>
      </c>
      <c r="I404" s="850">
        <v>74</v>
      </c>
      <c r="J404" s="833">
        <v>2</v>
      </c>
      <c r="K404" s="833">
        <v>37</v>
      </c>
      <c r="L404" s="850">
        <v>1</v>
      </c>
      <c r="M404" s="850">
        <v>37</v>
      </c>
      <c r="N404" s="833">
        <v>1</v>
      </c>
      <c r="O404" s="833">
        <v>37</v>
      </c>
      <c r="P404" s="850">
        <v>1</v>
      </c>
      <c r="Q404" s="850">
        <v>38</v>
      </c>
      <c r="R404" s="838">
        <v>1.027027027027027</v>
      </c>
      <c r="S404" s="851">
        <v>38</v>
      </c>
    </row>
    <row r="405" spans="1:19" ht="14.45" customHeight="1" x14ac:dyDescent="0.2">
      <c r="A405" s="832" t="s">
        <v>8060</v>
      </c>
      <c r="B405" s="833" t="s">
        <v>8061</v>
      </c>
      <c r="C405" s="833" t="s">
        <v>628</v>
      </c>
      <c r="D405" s="833" t="s">
        <v>2252</v>
      </c>
      <c r="E405" s="833" t="s">
        <v>8031</v>
      </c>
      <c r="F405" s="833" t="s">
        <v>8038</v>
      </c>
      <c r="G405" s="833" t="s">
        <v>8039</v>
      </c>
      <c r="H405" s="850">
        <v>58</v>
      </c>
      <c r="I405" s="850">
        <v>4988</v>
      </c>
      <c r="J405" s="833">
        <v>0.52727272727272723</v>
      </c>
      <c r="K405" s="833">
        <v>86</v>
      </c>
      <c r="L405" s="850">
        <v>110</v>
      </c>
      <c r="M405" s="850">
        <v>9460</v>
      </c>
      <c r="N405" s="833">
        <v>1</v>
      </c>
      <c r="O405" s="833">
        <v>86</v>
      </c>
      <c r="P405" s="850">
        <v>111</v>
      </c>
      <c r="Q405" s="850">
        <v>9657</v>
      </c>
      <c r="R405" s="838">
        <v>1.0208245243128964</v>
      </c>
      <c r="S405" s="851">
        <v>87</v>
      </c>
    </row>
    <row r="406" spans="1:19" ht="14.45" customHeight="1" x14ac:dyDescent="0.2">
      <c r="A406" s="832" t="s">
        <v>8060</v>
      </c>
      <c r="B406" s="833" t="s">
        <v>8061</v>
      </c>
      <c r="C406" s="833" t="s">
        <v>628</v>
      </c>
      <c r="D406" s="833" t="s">
        <v>2252</v>
      </c>
      <c r="E406" s="833" t="s">
        <v>8031</v>
      </c>
      <c r="F406" s="833" t="s">
        <v>8117</v>
      </c>
      <c r="G406" s="833" t="s">
        <v>8118</v>
      </c>
      <c r="H406" s="850">
        <v>1</v>
      </c>
      <c r="I406" s="850">
        <v>154</v>
      </c>
      <c r="J406" s="833"/>
      <c r="K406" s="833">
        <v>154</v>
      </c>
      <c r="L406" s="850"/>
      <c r="M406" s="850"/>
      <c r="N406" s="833"/>
      <c r="O406" s="833"/>
      <c r="P406" s="850"/>
      <c r="Q406" s="850"/>
      <c r="R406" s="838"/>
      <c r="S406" s="851"/>
    </row>
    <row r="407" spans="1:19" ht="14.45" customHeight="1" x14ac:dyDescent="0.2">
      <c r="A407" s="832" t="s">
        <v>8060</v>
      </c>
      <c r="B407" s="833" t="s">
        <v>8061</v>
      </c>
      <c r="C407" s="833" t="s">
        <v>628</v>
      </c>
      <c r="D407" s="833" t="s">
        <v>2252</v>
      </c>
      <c r="E407" s="833" t="s">
        <v>8031</v>
      </c>
      <c r="F407" s="833" t="s">
        <v>8119</v>
      </c>
      <c r="G407" s="833" t="s">
        <v>8120</v>
      </c>
      <c r="H407" s="850">
        <v>1</v>
      </c>
      <c r="I407" s="850">
        <v>32</v>
      </c>
      <c r="J407" s="833"/>
      <c r="K407" s="833">
        <v>32</v>
      </c>
      <c r="L407" s="850"/>
      <c r="M407" s="850"/>
      <c r="N407" s="833"/>
      <c r="O407" s="833"/>
      <c r="P407" s="850"/>
      <c r="Q407" s="850"/>
      <c r="R407" s="838"/>
      <c r="S407" s="851"/>
    </row>
    <row r="408" spans="1:19" ht="14.45" customHeight="1" x14ac:dyDescent="0.2">
      <c r="A408" s="832" t="s">
        <v>8060</v>
      </c>
      <c r="B408" s="833" t="s">
        <v>8061</v>
      </c>
      <c r="C408" s="833" t="s">
        <v>628</v>
      </c>
      <c r="D408" s="833" t="s">
        <v>2252</v>
      </c>
      <c r="E408" s="833" t="s">
        <v>8031</v>
      </c>
      <c r="F408" s="833" t="s">
        <v>8123</v>
      </c>
      <c r="G408" s="833" t="s">
        <v>8124</v>
      </c>
      <c r="H408" s="850"/>
      <c r="I408" s="850"/>
      <c r="J408" s="833"/>
      <c r="K408" s="833"/>
      <c r="L408" s="850">
        <v>1</v>
      </c>
      <c r="M408" s="850">
        <v>132</v>
      </c>
      <c r="N408" s="833">
        <v>1</v>
      </c>
      <c r="O408" s="833">
        <v>132</v>
      </c>
      <c r="P408" s="850"/>
      <c r="Q408" s="850"/>
      <c r="R408" s="838"/>
      <c r="S408" s="851"/>
    </row>
    <row r="409" spans="1:19" ht="14.45" customHeight="1" x14ac:dyDescent="0.2">
      <c r="A409" s="832" t="s">
        <v>8060</v>
      </c>
      <c r="B409" s="833" t="s">
        <v>8061</v>
      </c>
      <c r="C409" s="833" t="s">
        <v>628</v>
      </c>
      <c r="D409" s="833" t="s">
        <v>2252</v>
      </c>
      <c r="E409" s="833" t="s">
        <v>8031</v>
      </c>
      <c r="F409" s="833" t="s">
        <v>8127</v>
      </c>
      <c r="G409" s="833" t="s">
        <v>8128</v>
      </c>
      <c r="H409" s="850">
        <v>1</v>
      </c>
      <c r="I409" s="850">
        <v>74</v>
      </c>
      <c r="J409" s="833"/>
      <c r="K409" s="833">
        <v>74</v>
      </c>
      <c r="L409" s="850"/>
      <c r="M409" s="850"/>
      <c r="N409" s="833"/>
      <c r="O409" s="833"/>
      <c r="P409" s="850"/>
      <c r="Q409" s="850"/>
      <c r="R409" s="838"/>
      <c r="S409" s="851"/>
    </row>
    <row r="410" spans="1:19" ht="14.45" customHeight="1" x14ac:dyDescent="0.2">
      <c r="A410" s="832" t="s">
        <v>8060</v>
      </c>
      <c r="B410" s="833" t="s">
        <v>8061</v>
      </c>
      <c r="C410" s="833" t="s">
        <v>628</v>
      </c>
      <c r="D410" s="833" t="s">
        <v>2252</v>
      </c>
      <c r="E410" s="833" t="s">
        <v>8031</v>
      </c>
      <c r="F410" s="833" t="s">
        <v>8129</v>
      </c>
      <c r="G410" s="833" t="s">
        <v>8130</v>
      </c>
      <c r="H410" s="850">
        <v>2</v>
      </c>
      <c r="I410" s="850">
        <v>790</v>
      </c>
      <c r="J410" s="833">
        <v>1.592741935483871</v>
      </c>
      <c r="K410" s="833">
        <v>395</v>
      </c>
      <c r="L410" s="850">
        <v>1</v>
      </c>
      <c r="M410" s="850">
        <v>496</v>
      </c>
      <c r="N410" s="833">
        <v>1</v>
      </c>
      <c r="O410" s="833">
        <v>496</v>
      </c>
      <c r="P410" s="850">
        <v>1</v>
      </c>
      <c r="Q410" s="850">
        <v>499</v>
      </c>
      <c r="R410" s="838">
        <v>1.0060483870967742</v>
      </c>
      <c r="S410" s="851">
        <v>499</v>
      </c>
    </row>
    <row r="411" spans="1:19" ht="14.45" customHeight="1" x14ac:dyDescent="0.2">
      <c r="A411" s="832" t="s">
        <v>8060</v>
      </c>
      <c r="B411" s="833" t="s">
        <v>8061</v>
      </c>
      <c r="C411" s="833" t="s">
        <v>628</v>
      </c>
      <c r="D411" s="833" t="s">
        <v>2252</v>
      </c>
      <c r="E411" s="833" t="s">
        <v>8031</v>
      </c>
      <c r="F411" s="833" t="s">
        <v>8050</v>
      </c>
      <c r="G411" s="833" t="s">
        <v>8051</v>
      </c>
      <c r="H411" s="850"/>
      <c r="I411" s="850"/>
      <c r="J411" s="833"/>
      <c r="K411" s="833"/>
      <c r="L411" s="850">
        <v>3</v>
      </c>
      <c r="M411" s="850">
        <v>474</v>
      </c>
      <c r="N411" s="833">
        <v>1</v>
      </c>
      <c r="O411" s="833">
        <v>158</v>
      </c>
      <c r="P411" s="850">
        <v>3</v>
      </c>
      <c r="Q411" s="850">
        <v>474</v>
      </c>
      <c r="R411" s="838">
        <v>1</v>
      </c>
      <c r="S411" s="851">
        <v>158</v>
      </c>
    </row>
    <row r="412" spans="1:19" ht="14.45" customHeight="1" x14ac:dyDescent="0.2">
      <c r="A412" s="832" t="s">
        <v>8060</v>
      </c>
      <c r="B412" s="833" t="s">
        <v>8061</v>
      </c>
      <c r="C412" s="833" t="s">
        <v>628</v>
      </c>
      <c r="D412" s="833" t="s">
        <v>2252</v>
      </c>
      <c r="E412" s="833" t="s">
        <v>8031</v>
      </c>
      <c r="F412" s="833" t="s">
        <v>8133</v>
      </c>
      <c r="G412" s="833" t="s">
        <v>8134</v>
      </c>
      <c r="H412" s="850">
        <v>1</v>
      </c>
      <c r="I412" s="850">
        <v>373</v>
      </c>
      <c r="J412" s="833"/>
      <c r="K412" s="833">
        <v>373</v>
      </c>
      <c r="L412" s="850"/>
      <c r="M412" s="850"/>
      <c r="N412" s="833"/>
      <c r="O412" s="833"/>
      <c r="P412" s="850"/>
      <c r="Q412" s="850"/>
      <c r="R412" s="838"/>
      <c r="S412" s="851"/>
    </row>
    <row r="413" spans="1:19" ht="14.45" customHeight="1" x14ac:dyDescent="0.2">
      <c r="A413" s="832" t="s">
        <v>8060</v>
      </c>
      <c r="B413" s="833" t="s">
        <v>8061</v>
      </c>
      <c r="C413" s="833" t="s">
        <v>628</v>
      </c>
      <c r="D413" s="833" t="s">
        <v>2252</v>
      </c>
      <c r="E413" s="833" t="s">
        <v>8031</v>
      </c>
      <c r="F413" s="833" t="s">
        <v>8135</v>
      </c>
      <c r="G413" s="833" t="s">
        <v>8136</v>
      </c>
      <c r="H413" s="850"/>
      <c r="I413" s="850"/>
      <c r="J413" s="833"/>
      <c r="K413" s="833"/>
      <c r="L413" s="850"/>
      <c r="M413" s="850"/>
      <c r="N413" s="833"/>
      <c r="O413" s="833"/>
      <c r="P413" s="850">
        <v>1</v>
      </c>
      <c r="Q413" s="850">
        <v>61</v>
      </c>
      <c r="R413" s="838"/>
      <c r="S413" s="851">
        <v>61</v>
      </c>
    </row>
    <row r="414" spans="1:19" ht="14.45" customHeight="1" x14ac:dyDescent="0.2">
      <c r="A414" s="832" t="s">
        <v>8060</v>
      </c>
      <c r="B414" s="833" t="s">
        <v>8061</v>
      </c>
      <c r="C414" s="833" t="s">
        <v>628</v>
      </c>
      <c r="D414" s="833" t="s">
        <v>2252</v>
      </c>
      <c r="E414" s="833" t="s">
        <v>8031</v>
      </c>
      <c r="F414" s="833" t="s">
        <v>8145</v>
      </c>
      <c r="G414" s="833" t="s">
        <v>8146</v>
      </c>
      <c r="H414" s="850"/>
      <c r="I414" s="850"/>
      <c r="J414" s="833"/>
      <c r="K414" s="833"/>
      <c r="L414" s="850"/>
      <c r="M414" s="850"/>
      <c r="N414" s="833"/>
      <c r="O414" s="833"/>
      <c r="P414" s="850">
        <v>1</v>
      </c>
      <c r="Q414" s="850">
        <v>61</v>
      </c>
      <c r="R414" s="838"/>
      <c r="S414" s="851">
        <v>61</v>
      </c>
    </row>
    <row r="415" spans="1:19" ht="14.45" customHeight="1" x14ac:dyDescent="0.2">
      <c r="A415" s="832" t="s">
        <v>8060</v>
      </c>
      <c r="B415" s="833" t="s">
        <v>8061</v>
      </c>
      <c r="C415" s="833" t="s">
        <v>628</v>
      </c>
      <c r="D415" s="833" t="s">
        <v>2252</v>
      </c>
      <c r="E415" s="833" t="s">
        <v>8031</v>
      </c>
      <c r="F415" s="833" t="s">
        <v>8147</v>
      </c>
      <c r="G415" s="833" t="s">
        <v>8148</v>
      </c>
      <c r="H415" s="850">
        <v>881</v>
      </c>
      <c r="I415" s="850">
        <v>179724</v>
      </c>
      <c r="J415" s="833">
        <v>0.74422957472359108</v>
      </c>
      <c r="K415" s="833">
        <v>204</v>
      </c>
      <c r="L415" s="850">
        <v>1178</v>
      </c>
      <c r="M415" s="850">
        <v>241490</v>
      </c>
      <c r="N415" s="833">
        <v>1</v>
      </c>
      <c r="O415" s="833">
        <v>205</v>
      </c>
      <c r="P415" s="850">
        <v>670</v>
      </c>
      <c r="Q415" s="850">
        <v>138020</v>
      </c>
      <c r="R415" s="838">
        <v>0.57153505321131315</v>
      </c>
      <c r="S415" s="851">
        <v>206</v>
      </c>
    </row>
    <row r="416" spans="1:19" ht="14.45" customHeight="1" x14ac:dyDescent="0.2">
      <c r="A416" s="832" t="s">
        <v>8060</v>
      </c>
      <c r="B416" s="833" t="s">
        <v>8061</v>
      </c>
      <c r="C416" s="833" t="s">
        <v>628</v>
      </c>
      <c r="D416" s="833" t="s">
        <v>2252</v>
      </c>
      <c r="E416" s="833" t="s">
        <v>8031</v>
      </c>
      <c r="F416" s="833" t="s">
        <v>8155</v>
      </c>
      <c r="G416" s="833" t="s">
        <v>8156</v>
      </c>
      <c r="H416" s="850">
        <v>1</v>
      </c>
      <c r="I416" s="850">
        <v>319</v>
      </c>
      <c r="J416" s="833">
        <v>0.90368271954674217</v>
      </c>
      <c r="K416" s="833">
        <v>319</v>
      </c>
      <c r="L416" s="850">
        <v>1</v>
      </c>
      <c r="M416" s="850">
        <v>353</v>
      </c>
      <c r="N416" s="833">
        <v>1</v>
      </c>
      <c r="O416" s="833">
        <v>353</v>
      </c>
      <c r="P416" s="850"/>
      <c r="Q416" s="850"/>
      <c r="R416" s="838"/>
      <c r="S416" s="851"/>
    </row>
    <row r="417" spans="1:19" ht="14.45" customHeight="1" x14ac:dyDescent="0.2">
      <c r="A417" s="832" t="s">
        <v>8060</v>
      </c>
      <c r="B417" s="833" t="s">
        <v>8061</v>
      </c>
      <c r="C417" s="833" t="s">
        <v>628</v>
      </c>
      <c r="D417" s="833" t="s">
        <v>2252</v>
      </c>
      <c r="E417" s="833" t="s">
        <v>8031</v>
      </c>
      <c r="F417" s="833" t="s">
        <v>8161</v>
      </c>
      <c r="G417" s="833" t="s">
        <v>8162</v>
      </c>
      <c r="H417" s="850">
        <v>1</v>
      </c>
      <c r="I417" s="850">
        <v>611</v>
      </c>
      <c r="J417" s="833">
        <v>0.10208855472013367</v>
      </c>
      <c r="K417" s="833">
        <v>611</v>
      </c>
      <c r="L417" s="850">
        <v>8</v>
      </c>
      <c r="M417" s="850">
        <v>5985</v>
      </c>
      <c r="N417" s="833">
        <v>1</v>
      </c>
      <c r="O417" s="833">
        <v>748.125</v>
      </c>
      <c r="P417" s="850">
        <v>1</v>
      </c>
      <c r="Q417" s="850">
        <v>752</v>
      </c>
      <c r="R417" s="838">
        <v>0.12564745196324142</v>
      </c>
      <c r="S417" s="851">
        <v>752</v>
      </c>
    </row>
    <row r="418" spans="1:19" ht="14.45" customHeight="1" x14ac:dyDescent="0.2">
      <c r="A418" s="832" t="s">
        <v>8060</v>
      </c>
      <c r="B418" s="833" t="s">
        <v>8061</v>
      </c>
      <c r="C418" s="833" t="s">
        <v>628</v>
      </c>
      <c r="D418" s="833" t="s">
        <v>2252</v>
      </c>
      <c r="E418" s="833" t="s">
        <v>8031</v>
      </c>
      <c r="F418" s="833" t="s">
        <v>8165</v>
      </c>
      <c r="G418" s="833" t="s">
        <v>8166</v>
      </c>
      <c r="H418" s="850">
        <v>2</v>
      </c>
      <c r="I418" s="850">
        <v>172</v>
      </c>
      <c r="J418" s="833">
        <v>0.9885057471264368</v>
      </c>
      <c r="K418" s="833">
        <v>86</v>
      </c>
      <c r="L418" s="850">
        <v>2</v>
      </c>
      <c r="M418" s="850">
        <v>174</v>
      </c>
      <c r="N418" s="833">
        <v>1</v>
      </c>
      <c r="O418" s="833">
        <v>87</v>
      </c>
      <c r="P418" s="850"/>
      <c r="Q418" s="850"/>
      <c r="R418" s="838"/>
      <c r="S418" s="851"/>
    </row>
    <row r="419" spans="1:19" ht="14.45" customHeight="1" x14ac:dyDescent="0.2">
      <c r="A419" s="832" t="s">
        <v>8060</v>
      </c>
      <c r="B419" s="833" t="s">
        <v>8061</v>
      </c>
      <c r="C419" s="833" t="s">
        <v>628</v>
      </c>
      <c r="D419" s="833" t="s">
        <v>2252</v>
      </c>
      <c r="E419" s="833" t="s">
        <v>8031</v>
      </c>
      <c r="F419" s="833" t="s">
        <v>8167</v>
      </c>
      <c r="G419" s="833" t="s">
        <v>8168</v>
      </c>
      <c r="H419" s="850"/>
      <c r="I419" s="850"/>
      <c r="J419" s="833"/>
      <c r="K419" s="833"/>
      <c r="L419" s="850">
        <v>1</v>
      </c>
      <c r="M419" s="850">
        <v>500</v>
      </c>
      <c r="N419" s="833">
        <v>1</v>
      </c>
      <c r="O419" s="833">
        <v>500</v>
      </c>
      <c r="P419" s="850"/>
      <c r="Q419" s="850"/>
      <c r="R419" s="838"/>
      <c r="S419" s="851"/>
    </row>
    <row r="420" spans="1:19" ht="14.45" customHeight="1" x14ac:dyDescent="0.2">
      <c r="A420" s="832" t="s">
        <v>8060</v>
      </c>
      <c r="B420" s="833" t="s">
        <v>8061</v>
      </c>
      <c r="C420" s="833" t="s">
        <v>628</v>
      </c>
      <c r="D420" s="833" t="s">
        <v>2252</v>
      </c>
      <c r="E420" s="833" t="s">
        <v>8031</v>
      </c>
      <c r="F420" s="833" t="s">
        <v>8173</v>
      </c>
      <c r="G420" s="833" t="s">
        <v>8174</v>
      </c>
      <c r="H420" s="850">
        <v>6</v>
      </c>
      <c r="I420" s="850">
        <v>600</v>
      </c>
      <c r="J420" s="833">
        <v>2</v>
      </c>
      <c r="K420" s="833">
        <v>100</v>
      </c>
      <c r="L420" s="850">
        <v>3</v>
      </c>
      <c r="M420" s="850">
        <v>300</v>
      </c>
      <c r="N420" s="833">
        <v>1</v>
      </c>
      <c r="O420" s="833">
        <v>100</v>
      </c>
      <c r="P420" s="850"/>
      <c r="Q420" s="850"/>
      <c r="R420" s="838"/>
      <c r="S420" s="851"/>
    </row>
    <row r="421" spans="1:19" ht="14.45" customHeight="1" x14ac:dyDescent="0.2">
      <c r="A421" s="832" t="s">
        <v>8060</v>
      </c>
      <c r="B421" s="833" t="s">
        <v>8061</v>
      </c>
      <c r="C421" s="833" t="s">
        <v>628</v>
      </c>
      <c r="D421" s="833" t="s">
        <v>2254</v>
      </c>
      <c r="E421" s="833" t="s">
        <v>8040</v>
      </c>
      <c r="F421" s="833" t="s">
        <v>8041</v>
      </c>
      <c r="G421" s="833" t="s">
        <v>8042</v>
      </c>
      <c r="H421" s="850">
        <v>15.9</v>
      </c>
      <c r="I421" s="850">
        <v>1765.98</v>
      </c>
      <c r="J421" s="833">
        <v>1.2945359116832091</v>
      </c>
      <c r="K421" s="833">
        <v>111.06792452830189</v>
      </c>
      <c r="L421" s="850">
        <v>19.600000000000001</v>
      </c>
      <c r="M421" s="850">
        <v>1364.1799999999998</v>
      </c>
      <c r="N421" s="833">
        <v>1</v>
      </c>
      <c r="O421" s="833">
        <v>69.601020408163251</v>
      </c>
      <c r="P421" s="850">
        <v>2.1</v>
      </c>
      <c r="Q421" s="850">
        <v>146.16</v>
      </c>
      <c r="R421" s="838">
        <v>0.10714128634051226</v>
      </c>
      <c r="S421" s="851">
        <v>69.599999999999994</v>
      </c>
    </row>
    <row r="422" spans="1:19" ht="14.45" customHeight="1" x14ac:dyDescent="0.2">
      <c r="A422" s="832" t="s">
        <v>8060</v>
      </c>
      <c r="B422" s="833" t="s">
        <v>8061</v>
      </c>
      <c r="C422" s="833" t="s">
        <v>628</v>
      </c>
      <c r="D422" s="833" t="s">
        <v>2254</v>
      </c>
      <c r="E422" s="833" t="s">
        <v>8040</v>
      </c>
      <c r="F422" s="833" t="s">
        <v>8067</v>
      </c>
      <c r="G422" s="833" t="s">
        <v>704</v>
      </c>
      <c r="H422" s="850">
        <v>317</v>
      </c>
      <c r="I422" s="850">
        <v>5325.6</v>
      </c>
      <c r="J422" s="833">
        <v>0.8107416879795396</v>
      </c>
      <c r="K422" s="833">
        <v>16.8</v>
      </c>
      <c r="L422" s="850">
        <v>391</v>
      </c>
      <c r="M422" s="850">
        <v>6568.8000000000011</v>
      </c>
      <c r="N422" s="833">
        <v>1</v>
      </c>
      <c r="O422" s="833">
        <v>16.800000000000004</v>
      </c>
      <c r="P422" s="850">
        <v>224</v>
      </c>
      <c r="Q422" s="850">
        <v>3763.2</v>
      </c>
      <c r="R422" s="838">
        <v>0.57289002557544744</v>
      </c>
      <c r="S422" s="851">
        <v>16.8</v>
      </c>
    </row>
    <row r="423" spans="1:19" ht="14.45" customHeight="1" x14ac:dyDescent="0.2">
      <c r="A423" s="832" t="s">
        <v>8060</v>
      </c>
      <c r="B423" s="833" t="s">
        <v>8061</v>
      </c>
      <c r="C423" s="833" t="s">
        <v>628</v>
      </c>
      <c r="D423" s="833" t="s">
        <v>2254</v>
      </c>
      <c r="E423" s="833" t="s">
        <v>8040</v>
      </c>
      <c r="F423" s="833" t="s">
        <v>8068</v>
      </c>
      <c r="G423" s="833"/>
      <c r="H423" s="850">
        <v>0.2</v>
      </c>
      <c r="I423" s="850">
        <v>42.01</v>
      </c>
      <c r="J423" s="833"/>
      <c r="K423" s="833">
        <v>210.04999999999998</v>
      </c>
      <c r="L423" s="850"/>
      <c r="M423" s="850"/>
      <c r="N423" s="833"/>
      <c r="O423" s="833"/>
      <c r="P423" s="850"/>
      <c r="Q423" s="850"/>
      <c r="R423" s="838"/>
      <c r="S423" s="851"/>
    </row>
    <row r="424" spans="1:19" ht="14.45" customHeight="1" x14ac:dyDescent="0.2">
      <c r="A424" s="832" t="s">
        <v>8060</v>
      </c>
      <c r="B424" s="833" t="s">
        <v>8061</v>
      </c>
      <c r="C424" s="833" t="s">
        <v>628</v>
      </c>
      <c r="D424" s="833" t="s">
        <v>2254</v>
      </c>
      <c r="E424" s="833" t="s">
        <v>8040</v>
      </c>
      <c r="F424" s="833" t="s">
        <v>8068</v>
      </c>
      <c r="G424" s="833" t="s">
        <v>8069</v>
      </c>
      <c r="H424" s="850"/>
      <c r="I424" s="850"/>
      <c r="J424" s="833"/>
      <c r="K424" s="833"/>
      <c r="L424" s="850">
        <v>0.2</v>
      </c>
      <c r="M424" s="850">
        <v>42.01</v>
      </c>
      <c r="N424" s="833">
        <v>1</v>
      </c>
      <c r="O424" s="833">
        <v>210.04999999999998</v>
      </c>
      <c r="P424" s="850"/>
      <c r="Q424" s="850"/>
      <c r="R424" s="838"/>
      <c r="S424" s="851"/>
    </row>
    <row r="425" spans="1:19" ht="14.45" customHeight="1" x14ac:dyDescent="0.2">
      <c r="A425" s="832" t="s">
        <v>8060</v>
      </c>
      <c r="B425" s="833" t="s">
        <v>8061</v>
      </c>
      <c r="C425" s="833" t="s">
        <v>628</v>
      </c>
      <c r="D425" s="833" t="s">
        <v>2254</v>
      </c>
      <c r="E425" s="833" t="s">
        <v>8031</v>
      </c>
      <c r="F425" s="833" t="s">
        <v>8075</v>
      </c>
      <c r="G425" s="833" t="s">
        <v>8076</v>
      </c>
      <c r="H425" s="850">
        <v>37</v>
      </c>
      <c r="I425" s="850">
        <v>7585</v>
      </c>
      <c r="J425" s="833">
        <v>0.81823085221143477</v>
      </c>
      <c r="K425" s="833">
        <v>205</v>
      </c>
      <c r="L425" s="850">
        <v>45</v>
      </c>
      <c r="M425" s="850">
        <v>9270</v>
      </c>
      <c r="N425" s="833">
        <v>1</v>
      </c>
      <c r="O425" s="833">
        <v>206</v>
      </c>
      <c r="P425" s="850">
        <v>39</v>
      </c>
      <c r="Q425" s="850">
        <v>8073</v>
      </c>
      <c r="R425" s="838">
        <v>0.87087378640776703</v>
      </c>
      <c r="S425" s="851">
        <v>207</v>
      </c>
    </row>
    <row r="426" spans="1:19" ht="14.45" customHeight="1" x14ac:dyDescent="0.2">
      <c r="A426" s="832" t="s">
        <v>8060</v>
      </c>
      <c r="B426" s="833" t="s">
        <v>8061</v>
      </c>
      <c r="C426" s="833" t="s">
        <v>628</v>
      </c>
      <c r="D426" s="833" t="s">
        <v>2254</v>
      </c>
      <c r="E426" s="833" t="s">
        <v>8031</v>
      </c>
      <c r="F426" s="833" t="s">
        <v>8081</v>
      </c>
      <c r="G426" s="833" t="s">
        <v>8082</v>
      </c>
      <c r="H426" s="850">
        <v>139</v>
      </c>
      <c r="I426" s="850">
        <v>11537</v>
      </c>
      <c r="J426" s="833">
        <v>0.82738095238095233</v>
      </c>
      <c r="K426" s="833">
        <v>83</v>
      </c>
      <c r="L426" s="850">
        <v>168</v>
      </c>
      <c r="M426" s="850">
        <v>13944</v>
      </c>
      <c r="N426" s="833">
        <v>1</v>
      </c>
      <c r="O426" s="833">
        <v>83</v>
      </c>
      <c r="P426" s="850">
        <v>158</v>
      </c>
      <c r="Q426" s="850">
        <v>13272</v>
      </c>
      <c r="R426" s="838">
        <v>0.95180722891566261</v>
      </c>
      <c r="S426" s="851">
        <v>84</v>
      </c>
    </row>
    <row r="427" spans="1:19" ht="14.45" customHeight="1" x14ac:dyDescent="0.2">
      <c r="A427" s="832" t="s">
        <v>8060</v>
      </c>
      <c r="B427" s="833" t="s">
        <v>8061</v>
      </c>
      <c r="C427" s="833" t="s">
        <v>628</v>
      </c>
      <c r="D427" s="833" t="s">
        <v>2254</v>
      </c>
      <c r="E427" s="833" t="s">
        <v>8031</v>
      </c>
      <c r="F427" s="833" t="s">
        <v>8083</v>
      </c>
      <c r="G427" s="833" t="s">
        <v>8084</v>
      </c>
      <c r="H427" s="850">
        <v>8</v>
      </c>
      <c r="I427" s="850">
        <v>848</v>
      </c>
      <c r="J427" s="833">
        <v>0.61538461538461542</v>
      </c>
      <c r="K427" s="833">
        <v>106</v>
      </c>
      <c r="L427" s="850">
        <v>13</v>
      </c>
      <c r="M427" s="850">
        <v>1378</v>
      </c>
      <c r="N427" s="833">
        <v>1</v>
      </c>
      <c r="O427" s="833">
        <v>106</v>
      </c>
      <c r="P427" s="850">
        <v>18</v>
      </c>
      <c r="Q427" s="850">
        <v>1926</v>
      </c>
      <c r="R427" s="838">
        <v>1.3976777939042091</v>
      </c>
      <c r="S427" s="851">
        <v>107</v>
      </c>
    </row>
    <row r="428" spans="1:19" ht="14.45" customHeight="1" x14ac:dyDescent="0.2">
      <c r="A428" s="832" t="s">
        <v>8060</v>
      </c>
      <c r="B428" s="833" t="s">
        <v>8061</v>
      </c>
      <c r="C428" s="833" t="s">
        <v>628</v>
      </c>
      <c r="D428" s="833" t="s">
        <v>2254</v>
      </c>
      <c r="E428" s="833" t="s">
        <v>8031</v>
      </c>
      <c r="F428" s="833" t="s">
        <v>8085</v>
      </c>
      <c r="G428" s="833" t="s">
        <v>8086</v>
      </c>
      <c r="H428" s="850">
        <v>39</v>
      </c>
      <c r="I428" s="850">
        <v>1443</v>
      </c>
      <c r="J428" s="833">
        <v>1.1142857142857143</v>
      </c>
      <c r="K428" s="833">
        <v>37</v>
      </c>
      <c r="L428" s="850">
        <v>35</v>
      </c>
      <c r="M428" s="850">
        <v>1295</v>
      </c>
      <c r="N428" s="833">
        <v>1</v>
      </c>
      <c r="O428" s="833">
        <v>37</v>
      </c>
      <c r="P428" s="850">
        <v>31</v>
      </c>
      <c r="Q428" s="850">
        <v>1178</v>
      </c>
      <c r="R428" s="838">
        <v>0.90965250965250966</v>
      </c>
      <c r="S428" s="851">
        <v>38</v>
      </c>
    </row>
    <row r="429" spans="1:19" ht="14.45" customHeight="1" x14ac:dyDescent="0.2">
      <c r="A429" s="832" t="s">
        <v>8060</v>
      </c>
      <c r="B429" s="833" t="s">
        <v>8061</v>
      </c>
      <c r="C429" s="833" t="s">
        <v>628</v>
      </c>
      <c r="D429" s="833" t="s">
        <v>2254</v>
      </c>
      <c r="E429" s="833" t="s">
        <v>8031</v>
      </c>
      <c r="F429" s="833" t="s">
        <v>8091</v>
      </c>
      <c r="G429" s="833" t="s">
        <v>8092</v>
      </c>
      <c r="H429" s="850">
        <v>1</v>
      </c>
      <c r="I429" s="850">
        <v>207</v>
      </c>
      <c r="J429" s="833"/>
      <c r="K429" s="833">
        <v>207</v>
      </c>
      <c r="L429" s="850"/>
      <c r="M429" s="850"/>
      <c r="N429" s="833"/>
      <c r="O429" s="833"/>
      <c r="P429" s="850">
        <v>1</v>
      </c>
      <c r="Q429" s="850">
        <v>242</v>
      </c>
      <c r="R429" s="838"/>
      <c r="S429" s="851">
        <v>242</v>
      </c>
    </row>
    <row r="430" spans="1:19" ht="14.45" customHeight="1" x14ac:dyDescent="0.2">
      <c r="A430" s="832" t="s">
        <v>8060</v>
      </c>
      <c r="B430" s="833" t="s">
        <v>8061</v>
      </c>
      <c r="C430" s="833" t="s">
        <v>628</v>
      </c>
      <c r="D430" s="833" t="s">
        <v>2254</v>
      </c>
      <c r="E430" s="833" t="s">
        <v>8031</v>
      </c>
      <c r="F430" s="833" t="s">
        <v>8095</v>
      </c>
      <c r="G430" s="833" t="s">
        <v>8096</v>
      </c>
      <c r="H430" s="850"/>
      <c r="I430" s="850"/>
      <c r="J430" s="833"/>
      <c r="K430" s="833"/>
      <c r="L430" s="850">
        <v>1</v>
      </c>
      <c r="M430" s="850">
        <v>604</v>
      </c>
      <c r="N430" s="833">
        <v>1</v>
      </c>
      <c r="O430" s="833">
        <v>604</v>
      </c>
      <c r="P430" s="850"/>
      <c r="Q430" s="850"/>
      <c r="R430" s="838"/>
      <c r="S430" s="851"/>
    </row>
    <row r="431" spans="1:19" ht="14.45" customHeight="1" x14ac:dyDescent="0.2">
      <c r="A431" s="832" t="s">
        <v>8060</v>
      </c>
      <c r="B431" s="833" t="s">
        <v>8061</v>
      </c>
      <c r="C431" s="833" t="s">
        <v>628</v>
      </c>
      <c r="D431" s="833" t="s">
        <v>2254</v>
      </c>
      <c r="E431" s="833" t="s">
        <v>8031</v>
      </c>
      <c r="F431" s="833" t="s">
        <v>8032</v>
      </c>
      <c r="G431" s="833" t="s">
        <v>8033</v>
      </c>
      <c r="H431" s="850">
        <v>7</v>
      </c>
      <c r="I431" s="850">
        <v>679</v>
      </c>
      <c r="J431" s="833">
        <v>0.83827160493827158</v>
      </c>
      <c r="K431" s="833">
        <v>97</v>
      </c>
      <c r="L431" s="850">
        <v>10</v>
      </c>
      <c r="M431" s="850">
        <v>810</v>
      </c>
      <c r="N431" s="833">
        <v>1</v>
      </c>
      <c r="O431" s="833">
        <v>81</v>
      </c>
      <c r="P431" s="850">
        <v>8</v>
      </c>
      <c r="Q431" s="850">
        <v>648</v>
      </c>
      <c r="R431" s="838">
        <v>0.8</v>
      </c>
      <c r="S431" s="851">
        <v>81</v>
      </c>
    </row>
    <row r="432" spans="1:19" ht="14.45" customHeight="1" x14ac:dyDescent="0.2">
      <c r="A432" s="832" t="s">
        <v>8060</v>
      </c>
      <c r="B432" s="833" t="s">
        <v>8061</v>
      </c>
      <c r="C432" s="833" t="s">
        <v>628</v>
      </c>
      <c r="D432" s="833" t="s">
        <v>2254</v>
      </c>
      <c r="E432" s="833" t="s">
        <v>8031</v>
      </c>
      <c r="F432" s="833" t="s">
        <v>8034</v>
      </c>
      <c r="G432" s="833" t="s">
        <v>8035</v>
      </c>
      <c r="H432" s="850">
        <v>1003</v>
      </c>
      <c r="I432" s="850">
        <v>251753</v>
      </c>
      <c r="J432" s="833">
        <v>0.81353407269531053</v>
      </c>
      <c r="K432" s="833">
        <v>251</v>
      </c>
      <c r="L432" s="850">
        <v>1228</v>
      </c>
      <c r="M432" s="850">
        <v>309456</v>
      </c>
      <c r="N432" s="833">
        <v>1</v>
      </c>
      <c r="O432" s="833">
        <v>252</v>
      </c>
      <c r="P432" s="850">
        <v>1049</v>
      </c>
      <c r="Q432" s="850">
        <v>266446</v>
      </c>
      <c r="R432" s="838">
        <v>0.86101416679592579</v>
      </c>
      <c r="S432" s="851">
        <v>254</v>
      </c>
    </row>
    <row r="433" spans="1:19" ht="14.45" customHeight="1" x14ac:dyDescent="0.2">
      <c r="A433" s="832" t="s">
        <v>8060</v>
      </c>
      <c r="B433" s="833" t="s">
        <v>8061</v>
      </c>
      <c r="C433" s="833" t="s">
        <v>628</v>
      </c>
      <c r="D433" s="833" t="s">
        <v>2254</v>
      </c>
      <c r="E433" s="833" t="s">
        <v>8031</v>
      </c>
      <c r="F433" s="833" t="s">
        <v>8101</v>
      </c>
      <c r="G433" s="833" t="s">
        <v>8102</v>
      </c>
      <c r="H433" s="850">
        <v>698</v>
      </c>
      <c r="I433" s="850">
        <v>87948</v>
      </c>
      <c r="J433" s="833">
        <v>1.3269761757472427</v>
      </c>
      <c r="K433" s="833">
        <v>126</v>
      </c>
      <c r="L433" s="850">
        <v>523</v>
      </c>
      <c r="M433" s="850">
        <v>66277</v>
      </c>
      <c r="N433" s="833">
        <v>1</v>
      </c>
      <c r="O433" s="833">
        <v>126.72466539196941</v>
      </c>
      <c r="P433" s="850">
        <v>521</v>
      </c>
      <c r="Q433" s="850">
        <v>65646</v>
      </c>
      <c r="R433" s="838">
        <v>0.99047935181133728</v>
      </c>
      <c r="S433" s="851">
        <v>126</v>
      </c>
    </row>
    <row r="434" spans="1:19" ht="14.45" customHeight="1" x14ac:dyDescent="0.2">
      <c r="A434" s="832" t="s">
        <v>8060</v>
      </c>
      <c r="B434" s="833" t="s">
        <v>8061</v>
      </c>
      <c r="C434" s="833" t="s">
        <v>628</v>
      </c>
      <c r="D434" s="833" t="s">
        <v>2254</v>
      </c>
      <c r="E434" s="833" t="s">
        <v>8031</v>
      </c>
      <c r="F434" s="833" t="s">
        <v>8036</v>
      </c>
      <c r="G434" s="833" t="s">
        <v>8037</v>
      </c>
      <c r="H434" s="850">
        <v>391</v>
      </c>
      <c r="I434" s="850">
        <v>63733</v>
      </c>
      <c r="J434" s="833">
        <v>0.81986467016568898</v>
      </c>
      <c r="K434" s="833">
        <v>163</v>
      </c>
      <c r="L434" s="850">
        <v>474</v>
      </c>
      <c r="M434" s="850">
        <v>77736</v>
      </c>
      <c r="N434" s="833">
        <v>1</v>
      </c>
      <c r="O434" s="833">
        <v>164</v>
      </c>
      <c r="P434" s="850">
        <v>314</v>
      </c>
      <c r="Q434" s="850">
        <v>51810</v>
      </c>
      <c r="R434" s="838">
        <v>0.66648656992899047</v>
      </c>
      <c r="S434" s="851">
        <v>165</v>
      </c>
    </row>
    <row r="435" spans="1:19" ht="14.45" customHeight="1" x14ac:dyDescent="0.2">
      <c r="A435" s="832" t="s">
        <v>8060</v>
      </c>
      <c r="B435" s="833" t="s">
        <v>8061</v>
      </c>
      <c r="C435" s="833" t="s">
        <v>628</v>
      </c>
      <c r="D435" s="833" t="s">
        <v>2254</v>
      </c>
      <c r="E435" s="833" t="s">
        <v>8031</v>
      </c>
      <c r="F435" s="833" t="s">
        <v>8111</v>
      </c>
      <c r="G435" s="833" t="s">
        <v>8112</v>
      </c>
      <c r="H435" s="850">
        <v>1473</v>
      </c>
      <c r="I435" s="850">
        <v>49100</v>
      </c>
      <c r="J435" s="833">
        <v>1.2054010806383864</v>
      </c>
      <c r="K435" s="833">
        <v>33.333333333333336</v>
      </c>
      <c r="L435" s="850">
        <v>1222</v>
      </c>
      <c r="M435" s="850">
        <v>40733.33</v>
      </c>
      <c r="N435" s="833">
        <v>1</v>
      </c>
      <c r="O435" s="833">
        <v>33.333330605564647</v>
      </c>
      <c r="P435" s="850">
        <v>1498</v>
      </c>
      <c r="Q435" s="850">
        <v>49933.33</v>
      </c>
      <c r="R435" s="838">
        <v>1.2258592656185978</v>
      </c>
      <c r="S435" s="851">
        <v>33.333331108144193</v>
      </c>
    </row>
    <row r="436" spans="1:19" ht="14.45" customHeight="1" x14ac:dyDescent="0.2">
      <c r="A436" s="832" t="s">
        <v>8060</v>
      </c>
      <c r="B436" s="833" t="s">
        <v>8061</v>
      </c>
      <c r="C436" s="833" t="s">
        <v>628</v>
      </c>
      <c r="D436" s="833" t="s">
        <v>2254</v>
      </c>
      <c r="E436" s="833" t="s">
        <v>8031</v>
      </c>
      <c r="F436" s="833" t="s">
        <v>8115</v>
      </c>
      <c r="G436" s="833" t="s">
        <v>8116</v>
      </c>
      <c r="H436" s="850">
        <v>5</v>
      </c>
      <c r="I436" s="850">
        <v>185</v>
      </c>
      <c r="J436" s="833">
        <v>1.25</v>
      </c>
      <c r="K436" s="833">
        <v>37</v>
      </c>
      <c r="L436" s="850">
        <v>4</v>
      </c>
      <c r="M436" s="850">
        <v>148</v>
      </c>
      <c r="N436" s="833">
        <v>1</v>
      </c>
      <c r="O436" s="833">
        <v>37</v>
      </c>
      <c r="P436" s="850">
        <v>4</v>
      </c>
      <c r="Q436" s="850">
        <v>152</v>
      </c>
      <c r="R436" s="838">
        <v>1.027027027027027</v>
      </c>
      <c r="S436" s="851">
        <v>38</v>
      </c>
    </row>
    <row r="437" spans="1:19" ht="14.45" customHeight="1" x14ac:dyDescent="0.2">
      <c r="A437" s="832" t="s">
        <v>8060</v>
      </c>
      <c r="B437" s="833" t="s">
        <v>8061</v>
      </c>
      <c r="C437" s="833" t="s">
        <v>628</v>
      </c>
      <c r="D437" s="833" t="s">
        <v>2254</v>
      </c>
      <c r="E437" s="833" t="s">
        <v>8031</v>
      </c>
      <c r="F437" s="833" t="s">
        <v>8038</v>
      </c>
      <c r="G437" s="833" t="s">
        <v>8039</v>
      </c>
      <c r="H437" s="850">
        <v>390</v>
      </c>
      <c r="I437" s="850">
        <v>33540</v>
      </c>
      <c r="J437" s="833">
        <v>0.82105263157894737</v>
      </c>
      <c r="K437" s="833">
        <v>86</v>
      </c>
      <c r="L437" s="850">
        <v>475</v>
      </c>
      <c r="M437" s="850">
        <v>40850</v>
      </c>
      <c r="N437" s="833">
        <v>1</v>
      </c>
      <c r="O437" s="833">
        <v>86</v>
      </c>
      <c r="P437" s="850">
        <v>311</v>
      </c>
      <c r="Q437" s="850">
        <v>27057</v>
      </c>
      <c r="R437" s="838">
        <v>0.66235006119951045</v>
      </c>
      <c r="S437" s="851">
        <v>87</v>
      </c>
    </row>
    <row r="438" spans="1:19" ht="14.45" customHeight="1" x14ac:dyDescent="0.2">
      <c r="A438" s="832" t="s">
        <v>8060</v>
      </c>
      <c r="B438" s="833" t="s">
        <v>8061</v>
      </c>
      <c r="C438" s="833" t="s">
        <v>628</v>
      </c>
      <c r="D438" s="833" t="s">
        <v>2254</v>
      </c>
      <c r="E438" s="833" t="s">
        <v>8031</v>
      </c>
      <c r="F438" s="833" t="s">
        <v>8129</v>
      </c>
      <c r="G438" s="833" t="s">
        <v>8130</v>
      </c>
      <c r="H438" s="850"/>
      <c r="I438" s="850"/>
      <c r="J438" s="833"/>
      <c r="K438" s="833"/>
      <c r="L438" s="850"/>
      <c r="M438" s="850"/>
      <c r="N438" s="833"/>
      <c r="O438" s="833"/>
      <c r="P438" s="850">
        <v>1</v>
      </c>
      <c r="Q438" s="850">
        <v>499</v>
      </c>
      <c r="R438" s="838"/>
      <c r="S438" s="851">
        <v>499</v>
      </c>
    </row>
    <row r="439" spans="1:19" ht="14.45" customHeight="1" x14ac:dyDescent="0.2">
      <c r="A439" s="832" t="s">
        <v>8060</v>
      </c>
      <c r="B439" s="833" t="s">
        <v>8061</v>
      </c>
      <c r="C439" s="833" t="s">
        <v>628</v>
      </c>
      <c r="D439" s="833" t="s">
        <v>2254</v>
      </c>
      <c r="E439" s="833" t="s">
        <v>8031</v>
      </c>
      <c r="F439" s="833" t="s">
        <v>8050</v>
      </c>
      <c r="G439" s="833" t="s">
        <v>8051</v>
      </c>
      <c r="H439" s="850"/>
      <c r="I439" s="850"/>
      <c r="J439" s="833"/>
      <c r="K439" s="833"/>
      <c r="L439" s="850">
        <v>1</v>
      </c>
      <c r="M439" s="850">
        <v>158</v>
      </c>
      <c r="N439" s="833">
        <v>1</v>
      </c>
      <c r="O439" s="833">
        <v>158</v>
      </c>
      <c r="P439" s="850"/>
      <c r="Q439" s="850"/>
      <c r="R439" s="838"/>
      <c r="S439" s="851"/>
    </row>
    <row r="440" spans="1:19" ht="14.45" customHeight="1" x14ac:dyDescent="0.2">
      <c r="A440" s="832" t="s">
        <v>8060</v>
      </c>
      <c r="B440" s="833" t="s">
        <v>8061</v>
      </c>
      <c r="C440" s="833" t="s">
        <v>628</v>
      </c>
      <c r="D440" s="833" t="s">
        <v>2254</v>
      </c>
      <c r="E440" s="833" t="s">
        <v>8031</v>
      </c>
      <c r="F440" s="833" t="s">
        <v>8133</v>
      </c>
      <c r="G440" s="833" t="s">
        <v>8134</v>
      </c>
      <c r="H440" s="850"/>
      <c r="I440" s="850"/>
      <c r="J440" s="833"/>
      <c r="K440" s="833"/>
      <c r="L440" s="850"/>
      <c r="M440" s="850"/>
      <c r="N440" s="833"/>
      <c r="O440" s="833"/>
      <c r="P440" s="850">
        <v>2</v>
      </c>
      <c r="Q440" s="850">
        <v>752</v>
      </c>
      <c r="R440" s="838"/>
      <c r="S440" s="851">
        <v>376</v>
      </c>
    </row>
    <row r="441" spans="1:19" ht="14.45" customHeight="1" x14ac:dyDescent="0.2">
      <c r="A441" s="832" t="s">
        <v>8060</v>
      </c>
      <c r="B441" s="833" t="s">
        <v>8061</v>
      </c>
      <c r="C441" s="833" t="s">
        <v>628</v>
      </c>
      <c r="D441" s="833" t="s">
        <v>2254</v>
      </c>
      <c r="E441" s="833" t="s">
        <v>8031</v>
      </c>
      <c r="F441" s="833" t="s">
        <v>8143</v>
      </c>
      <c r="G441" s="833" t="s">
        <v>8144</v>
      </c>
      <c r="H441" s="850"/>
      <c r="I441" s="850"/>
      <c r="J441" s="833"/>
      <c r="K441" s="833"/>
      <c r="L441" s="850"/>
      <c r="M441" s="850"/>
      <c r="N441" s="833"/>
      <c r="O441" s="833"/>
      <c r="P441" s="850">
        <v>1</v>
      </c>
      <c r="Q441" s="850">
        <v>125</v>
      </c>
      <c r="R441" s="838"/>
      <c r="S441" s="851">
        <v>125</v>
      </c>
    </row>
    <row r="442" spans="1:19" ht="14.45" customHeight="1" x14ac:dyDescent="0.2">
      <c r="A442" s="832" t="s">
        <v>8060</v>
      </c>
      <c r="B442" s="833" t="s">
        <v>8061</v>
      </c>
      <c r="C442" s="833" t="s">
        <v>628</v>
      </c>
      <c r="D442" s="833" t="s">
        <v>2254</v>
      </c>
      <c r="E442" s="833" t="s">
        <v>8031</v>
      </c>
      <c r="F442" s="833" t="s">
        <v>8145</v>
      </c>
      <c r="G442" s="833" t="s">
        <v>8146</v>
      </c>
      <c r="H442" s="850"/>
      <c r="I442" s="850"/>
      <c r="J442" s="833"/>
      <c r="K442" s="833"/>
      <c r="L442" s="850">
        <v>1</v>
      </c>
      <c r="M442" s="850">
        <v>59</v>
      </c>
      <c r="N442" s="833">
        <v>1</v>
      </c>
      <c r="O442" s="833">
        <v>59</v>
      </c>
      <c r="P442" s="850">
        <v>1</v>
      </c>
      <c r="Q442" s="850">
        <v>61</v>
      </c>
      <c r="R442" s="838">
        <v>1.0338983050847457</v>
      </c>
      <c r="S442" s="851">
        <v>61</v>
      </c>
    </row>
    <row r="443" spans="1:19" ht="14.45" customHeight="1" x14ac:dyDescent="0.2">
      <c r="A443" s="832" t="s">
        <v>8060</v>
      </c>
      <c r="B443" s="833" t="s">
        <v>8061</v>
      </c>
      <c r="C443" s="833" t="s">
        <v>628</v>
      </c>
      <c r="D443" s="833" t="s">
        <v>2254</v>
      </c>
      <c r="E443" s="833" t="s">
        <v>8031</v>
      </c>
      <c r="F443" s="833" t="s">
        <v>8159</v>
      </c>
      <c r="G443" s="833" t="s">
        <v>8160</v>
      </c>
      <c r="H443" s="850"/>
      <c r="I443" s="850"/>
      <c r="J443" s="833"/>
      <c r="K443" s="833"/>
      <c r="L443" s="850">
        <v>1</v>
      </c>
      <c r="M443" s="850">
        <v>145</v>
      </c>
      <c r="N443" s="833">
        <v>1</v>
      </c>
      <c r="O443" s="833">
        <v>145</v>
      </c>
      <c r="P443" s="850"/>
      <c r="Q443" s="850"/>
      <c r="R443" s="838"/>
      <c r="S443" s="851"/>
    </row>
    <row r="444" spans="1:19" ht="14.45" customHeight="1" x14ac:dyDescent="0.2">
      <c r="A444" s="832" t="s">
        <v>8060</v>
      </c>
      <c r="B444" s="833" t="s">
        <v>8061</v>
      </c>
      <c r="C444" s="833" t="s">
        <v>628</v>
      </c>
      <c r="D444" s="833" t="s">
        <v>2254</v>
      </c>
      <c r="E444" s="833" t="s">
        <v>8031</v>
      </c>
      <c r="F444" s="833" t="s">
        <v>8165</v>
      </c>
      <c r="G444" s="833" t="s">
        <v>8166</v>
      </c>
      <c r="H444" s="850">
        <v>6</v>
      </c>
      <c r="I444" s="850">
        <v>516</v>
      </c>
      <c r="J444" s="833">
        <v>1.9770114942528736</v>
      </c>
      <c r="K444" s="833">
        <v>86</v>
      </c>
      <c r="L444" s="850">
        <v>3</v>
      </c>
      <c r="M444" s="850">
        <v>261</v>
      </c>
      <c r="N444" s="833">
        <v>1</v>
      </c>
      <c r="O444" s="833">
        <v>87</v>
      </c>
      <c r="P444" s="850">
        <v>6</v>
      </c>
      <c r="Q444" s="850">
        <v>522</v>
      </c>
      <c r="R444" s="838">
        <v>2</v>
      </c>
      <c r="S444" s="851">
        <v>87</v>
      </c>
    </row>
    <row r="445" spans="1:19" ht="14.45" customHeight="1" x14ac:dyDescent="0.2">
      <c r="A445" s="832" t="s">
        <v>8060</v>
      </c>
      <c r="B445" s="833" t="s">
        <v>8061</v>
      </c>
      <c r="C445" s="833" t="s">
        <v>628</v>
      </c>
      <c r="D445" s="833" t="s">
        <v>2254</v>
      </c>
      <c r="E445" s="833" t="s">
        <v>8031</v>
      </c>
      <c r="F445" s="833" t="s">
        <v>8167</v>
      </c>
      <c r="G445" s="833" t="s">
        <v>8168</v>
      </c>
      <c r="H445" s="850"/>
      <c r="I445" s="850"/>
      <c r="J445" s="833"/>
      <c r="K445" s="833"/>
      <c r="L445" s="850">
        <v>1</v>
      </c>
      <c r="M445" s="850">
        <v>500</v>
      </c>
      <c r="N445" s="833">
        <v>1</v>
      </c>
      <c r="O445" s="833">
        <v>500</v>
      </c>
      <c r="P445" s="850"/>
      <c r="Q445" s="850"/>
      <c r="R445" s="838"/>
      <c r="S445" s="851"/>
    </row>
    <row r="446" spans="1:19" ht="14.45" customHeight="1" x14ac:dyDescent="0.2">
      <c r="A446" s="832" t="s">
        <v>8060</v>
      </c>
      <c r="B446" s="833" t="s">
        <v>8061</v>
      </c>
      <c r="C446" s="833" t="s">
        <v>628</v>
      </c>
      <c r="D446" s="833" t="s">
        <v>2254</v>
      </c>
      <c r="E446" s="833" t="s">
        <v>8031</v>
      </c>
      <c r="F446" s="833" t="s">
        <v>8169</v>
      </c>
      <c r="G446" s="833" t="s">
        <v>8170</v>
      </c>
      <c r="H446" s="850"/>
      <c r="I446" s="850"/>
      <c r="J446" s="833"/>
      <c r="K446" s="833"/>
      <c r="L446" s="850"/>
      <c r="M446" s="850"/>
      <c r="N446" s="833"/>
      <c r="O446" s="833"/>
      <c r="P446" s="850">
        <v>1</v>
      </c>
      <c r="Q446" s="850">
        <v>0</v>
      </c>
      <c r="R446" s="838"/>
      <c r="S446" s="851">
        <v>0</v>
      </c>
    </row>
    <row r="447" spans="1:19" ht="14.45" customHeight="1" x14ac:dyDescent="0.2">
      <c r="A447" s="832" t="s">
        <v>8060</v>
      </c>
      <c r="B447" s="833" t="s">
        <v>8061</v>
      </c>
      <c r="C447" s="833" t="s">
        <v>628</v>
      </c>
      <c r="D447" s="833" t="s">
        <v>2255</v>
      </c>
      <c r="E447" s="833" t="s">
        <v>8040</v>
      </c>
      <c r="F447" s="833" t="s">
        <v>8041</v>
      </c>
      <c r="G447" s="833" t="s">
        <v>8042</v>
      </c>
      <c r="H447" s="850">
        <v>6.4499999999999993</v>
      </c>
      <c r="I447" s="850">
        <v>652.41999999999996</v>
      </c>
      <c r="J447" s="833">
        <v>1.0774007100982577</v>
      </c>
      <c r="K447" s="833">
        <v>101.15038759689924</v>
      </c>
      <c r="L447" s="850">
        <v>8.6999999999999993</v>
      </c>
      <c r="M447" s="850">
        <v>605.55000000000007</v>
      </c>
      <c r="N447" s="833">
        <v>1</v>
      </c>
      <c r="O447" s="833">
        <v>69.603448275862078</v>
      </c>
      <c r="P447" s="850">
        <v>1.6500000000000001</v>
      </c>
      <c r="Q447" s="850">
        <v>114.85</v>
      </c>
      <c r="R447" s="838">
        <v>0.18966229047972913</v>
      </c>
      <c r="S447" s="851">
        <v>69.606060606060595</v>
      </c>
    </row>
    <row r="448" spans="1:19" ht="14.45" customHeight="1" x14ac:dyDescent="0.2">
      <c r="A448" s="832" t="s">
        <v>8060</v>
      </c>
      <c r="B448" s="833" t="s">
        <v>8061</v>
      </c>
      <c r="C448" s="833" t="s">
        <v>628</v>
      </c>
      <c r="D448" s="833" t="s">
        <v>2255</v>
      </c>
      <c r="E448" s="833" t="s">
        <v>8040</v>
      </c>
      <c r="F448" s="833" t="s">
        <v>8067</v>
      </c>
      <c r="G448" s="833" t="s">
        <v>704</v>
      </c>
      <c r="H448" s="850">
        <v>126</v>
      </c>
      <c r="I448" s="850">
        <v>2116.8000000000002</v>
      </c>
      <c r="J448" s="833">
        <v>0.74117647058823533</v>
      </c>
      <c r="K448" s="833">
        <v>16.8</v>
      </c>
      <c r="L448" s="850">
        <v>170</v>
      </c>
      <c r="M448" s="850">
        <v>2856</v>
      </c>
      <c r="N448" s="833">
        <v>1</v>
      </c>
      <c r="O448" s="833">
        <v>16.8</v>
      </c>
      <c r="P448" s="850">
        <v>183</v>
      </c>
      <c r="Q448" s="850">
        <v>3074.3999999999996</v>
      </c>
      <c r="R448" s="838">
        <v>1.0764705882352941</v>
      </c>
      <c r="S448" s="851">
        <v>16.799999999999997</v>
      </c>
    </row>
    <row r="449" spans="1:19" ht="14.45" customHeight="1" x14ac:dyDescent="0.2">
      <c r="A449" s="832" t="s">
        <v>8060</v>
      </c>
      <c r="B449" s="833" t="s">
        <v>8061</v>
      </c>
      <c r="C449" s="833" t="s">
        <v>628</v>
      </c>
      <c r="D449" s="833" t="s">
        <v>2255</v>
      </c>
      <c r="E449" s="833" t="s">
        <v>8040</v>
      </c>
      <c r="F449" s="833" t="s">
        <v>8068</v>
      </c>
      <c r="G449" s="833" t="s">
        <v>8069</v>
      </c>
      <c r="H449" s="850">
        <v>0.60000000000000009</v>
      </c>
      <c r="I449" s="850">
        <v>126.03</v>
      </c>
      <c r="J449" s="833"/>
      <c r="K449" s="833">
        <v>210.04999999999998</v>
      </c>
      <c r="L449" s="850"/>
      <c r="M449" s="850"/>
      <c r="N449" s="833"/>
      <c r="O449" s="833"/>
      <c r="P449" s="850"/>
      <c r="Q449" s="850"/>
      <c r="R449" s="838"/>
      <c r="S449" s="851"/>
    </row>
    <row r="450" spans="1:19" ht="14.45" customHeight="1" x14ac:dyDescent="0.2">
      <c r="A450" s="832" t="s">
        <v>8060</v>
      </c>
      <c r="B450" s="833" t="s">
        <v>8061</v>
      </c>
      <c r="C450" s="833" t="s">
        <v>628</v>
      </c>
      <c r="D450" s="833" t="s">
        <v>2255</v>
      </c>
      <c r="E450" s="833" t="s">
        <v>8031</v>
      </c>
      <c r="F450" s="833" t="s">
        <v>8075</v>
      </c>
      <c r="G450" s="833" t="s">
        <v>8076</v>
      </c>
      <c r="H450" s="850"/>
      <c r="I450" s="850"/>
      <c r="J450" s="833"/>
      <c r="K450" s="833"/>
      <c r="L450" s="850"/>
      <c r="M450" s="850"/>
      <c r="N450" s="833"/>
      <c r="O450" s="833"/>
      <c r="P450" s="850">
        <v>1</v>
      </c>
      <c r="Q450" s="850">
        <v>207</v>
      </c>
      <c r="R450" s="838"/>
      <c r="S450" s="851">
        <v>207</v>
      </c>
    </row>
    <row r="451" spans="1:19" ht="14.45" customHeight="1" x14ac:dyDescent="0.2">
      <c r="A451" s="832" t="s">
        <v>8060</v>
      </c>
      <c r="B451" s="833" t="s">
        <v>8061</v>
      </c>
      <c r="C451" s="833" t="s">
        <v>628</v>
      </c>
      <c r="D451" s="833" t="s">
        <v>2255</v>
      </c>
      <c r="E451" s="833" t="s">
        <v>8031</v>
      </c>
      <c r="F451" s="833" t="s">
        <v>8081</v>
      </c>
      <c r="G451" s="833" t="s">
        <v>8082</v>
      </c>
      <c r="H451" s="850">
        <v>70</v>
      </c>
      <c r="I451" s="850">
        <v>5810</v>
      </c>
      <c r="J451" s="833">
        <v>0.42168674698795183</v>
      </c>
      <c r="K451" s="833">
        <v>83</v>
      </c>
      <c r="L451" s="850">
        <v>166</v>
      </c>
      <c r="M451" s="850">
        <v>13778</v>
      </c>
      <c r="N451" s="833">
        <v>1</v>
      </c>
      <c r="O451" s="833">
        <v>83</v>
      </c>
      <c r="P451" s="850">
        <v>226</v>
      </c>
      <c r="Q451" s="850">
        <v>18984</v>
      </c>
      <c r="R451" s="838">
        <v>1.3778487443750906</v>
      </c>
      <c r="S451" s="851">
        <v>84</v>
      </c>
    </row>
    <row r="452" spans="1:19" ht="14.45" customHeight="1" x14ac:dyDescent="0.2">
      <c r="A452" s="832" t="s">
        <v>8060</v>
      </c>
      <c r="B452" s="833" t="s">
        <v>8061</v>
      </c>
      <c r="C452" s="833" t="s">
        <v>628</v>
      </c>
      <c r="D452" s="833" t="s">
        <v>2255</v>
      </c>
      <c r="E452" s="833" t="s">
        <v>8031</v>
      </c>
      <c r="F452" s="833" t="s">
        <v>8083</v>
      </c>
      <c r="G452" s="833" t="s">
        <v>8084</v>
      </c>
      <c r="H452" s="850">
        <v>23</v>
      </c>
      <c r="I452" s="850">
        <v>2438</v>
      </c>
      <c r="J452" s="833">
        <v>1.7692307692307692</v>
      </c>
      <c r="K452" s="833">
        <v>106</v>
      </c>
      <c r="L452" s="850">
        <v>13</v>
      </c>
      <c r="M452" s="850">
        <v>1378</v>
      </c>
      <c r="N452" s="833">
        <v>1</v>
      </c>
      <c r="O452" s="833">
        <v>106</v>
      </c>
      <c r="P452" s="850">
        <v>5</v>
      </c>
      <c r="Q452" s="850">
        <v>535</v>
      </c>
      <c r="R452" s="838">
        <v>0.38824383164005805</v>
      </c>
      <c r="S452" s="851">
        <v>107</v>
      </c>
    </row>
    <row r="453" spans="1:19" ht="14.45" customHeight="1" x14ac:dyDescent="0.2">
      <c r="A453" s="832" t="s">
        <v>8060</v>
      </c>
      <c r="B453" s="833" t="s">
        <v>8061</v>
      </c>
      <c r="C453" s="833" t="s">
        <v>628</v>
      </c>
      <c r="D453" s="833" t="s">
        <v>2255</v>
      </c>
      <c r="E453" s="833" t="s">
        <v>8031</v>
      </c>
      <c r="F453" s="833" t="s">
        <v>8085</v>
      </c>
      <c r="G453" s="833" t="s">
        <v>8086</v>
      </c>
      <c r="H453" s="850">
        <v>25</v>
      </c>
      <c r="I453" s="850">
        <v>925</v>
      </c>
      <c r="J453" s="833">
        <v>1</v>
      </c>
      <c r="K453" s="833">
        <v>37</v>
      </c>
      <c r="L453" s="850">
        <v>25</v>
      </c>
      <c r="M453" s="850">
        <v>925</v>
      </c>
      <c r="N453" s="833">
        <v>1</v>
      </c>
      <c r="O453" s="833">
        <v>37</v>
      </c>
      <c r="P453" s="850">
        <v>25</v>
      </c>
      <c r="Q453" s="850">
        <v>950</v>
      </c>
      <c r="R453" s="838">
        <v>1.027027027027027</v>
      </c>
      <c r="S453" s="851">
        <v>38</v>
      </c>
    </row>
    <row r="454" spans="1:19" ht="14.45" customHeight="1" x14ac:dyDescent="0.2">
      <c r="A454" s="832" t="s">
        <v>8060</v>
      </c>
      <c r="B454" s="833" t="s">
        <v>8061</v>
      </c>
      <c r="C454" s="833" t="s">
        <v>628</v>
      </c>
      <c r="D454" s="833" t="s">
        <v>2255</v>
      </c>
      <c r="E454" s="833" t="s">
        <v>8031</v>
      </c>
      <c r="F454" s="833" t="s">
        <v>8089</v>
      </c>
      <c r="G454" s="833" t="s">
        <v>8090</v>
      </c>
      <c r="H454" s="850">
        <v>10</v>
      </c>
      <c r="I454" s="850">
        <v>50</v>
      </c>
      <c r="J454" s="833">
        <v>1.4285714285714286</v>
      </c>
      <c r="K454" s="833">
        <v>5</v>
      </c>
      <c r="L454" s="850">
        <v>7</v>
      </c>
      <c r="M454" s="850">
        <v>35</v>
      </c>
      <c r="N454" s="833">
        <v>1</v>
      </c>
      <c r="O454" s="833">
        <v>5</v>
      </c>
      <c r="P454" s="850">
        <v>6</v>
      </c>
      <c r="Q454" s="850">
        <v>30</v>
      </c>
      <c r="R454" s="838">
        <v>0.8571428571428571</v>
      </c>
      <c r="S454" s="851">
        <v>5</v>
      </c>
    </row>
    <row r="455" spans="1:19" ht="14.45" customHeight="1" x14ac:dyDescent="0.2">
      <c r="A455" s="832" t="s">
        <v>8060</v>
      </c>
      <c r="B455" s="833" t="s">
        <v>8061</v>
      </c>
      <c r="C455" s="833" t="s">
        <v>628</v>
      </c>
      <c r="D455" s="833" t="s">
        <v>2255</v>
      </c>
      <c r="E455" s="833" t="s">
        <v>8031</v>
      </c>
      <c r="F455" s="833" t="s">
        <v>8091</v>
      </c>
      <c r="G455" s="833" t="s">
        <v>8092</v>
      </c>
      <c r="H455" s="850">
        <v>1</v>
      </c>
      <c r="I455" s="850">
        <v>207</v>
      </c>
      <c r="J455" s="833">
        <v>0.85892116182572609</v>
      </c>
      <c r="K455" s="833">
        <v>207</v>
      </c>
      <c r="L455" s="850">
        <v>1</v>
      </c>
      <c r="M455" s="850">
        <v>241</v>
      </c>
      <c r="N455" s="833">
        <v>1</v>
      </c>
      <c r="O455" s="833">
        <v>241</v>
      </c>
      <c r="P455" s="850"/>
      <c r="Q455" s="850"/>
      <c r="R455" s="838"/>
      <c r="S455" s="851"/>
    </row>
    <row r="456" spans="1:19" ht="14.45" customHeight="1" x14ac:dyDescent="0.2">
      <c r="A456" s="832" t="s">
        <v>8060</v>
      </c>
      <c r="B456" s="833" t="s">
        <v>8061</v>
      </c>
      <c r="C456" s="833" t="s">
        <v>628</v>
      </c>
      <c r="D456" s="833" t="s">
        <v>2255</v>
      </c>
      <c r="E456" s="833" t="s">
        <v>8031</v>
      </c>
      <c r="F456" s="833" t="s">
        <v>8093</v>
      </c>
      <c r="G456" s="833" t="s">
        <v>8094</v>
      </c>
      <c r="H456" s="850">
        <v>1</v>
      </c>
      <c r="I456" s="850">
        <v>309</v>
      </c>
      <c r="J456" s="833">
        <v>0.80890052356020947</v>
      </c>
      <c r="K456" s="833">
        <v>309</v>
      </c>
      <c r="L456" s="850">
        <v>1</v>
      </c>
      <c r="M456" s="850">
        <v>382</v>
      </c>
      <c r="N456" s="833">
        <v>1</v>
      </c>
      <c r="O456" s="833">
        <v>382</v>
      </c>
      <c r="P456" s="850">
        <v>3</v>
      </c>
      <c r="Q456" s="850">
        <v>1152</v>
      </c>
      <c r="R456" s="838">
        <v>3.0157068062827226</v>
      </c>
      <c r="S456" s="851">
        <v>384</v>
      </c>
    </row>
    <row r="457" spans="1:19" ht="14.45" customHeight="1" x14ac:dyDescent="0.2">
      <c r="A457" s="832" t="s">
        <v>8060</v>
      </c>
      <c r="B457" s="833" t="s">
        <v>8061</v>
      </c>
      <c r="C457" s="833" t="s">
        <v>628</v>
      </c>
      <c r="D457" s="833" t="s">
        <v>2255</v>
      </c>
      <c r="E457" s="833" t="s">
        <v>8031</v>
      </c>
      <c r="F457" s="833" t="s">
        <v>8097</v>
      </c>
      <c r="G457" s="833" t="s">
        <v>8098</v>
      </c>
      <c r="H457" s="850">
        <v>1</v>
      </c>
      <c r="I457" s="850">
        <v>99</v>
      </c>
      <c r="J457" s="833">
        <v>0.54395604395604391</v>
      </c>
      <c r="K457" s="833">
        <v>99</v>
      </c>
      <c r="L457" s="850">
        <v>2</v>
      </c>
      <c r="M457" s="850">
        <v>182</v>
      </c>
      <c r="N457" s="833">
        <v>1</v>
      </c>
      <c r="O457" s="833">
        <v>91</v>
      </c>
      <c r="P457" s="850"/>
      <c r="Q457" s="850"/>
      <c r="R457" s="838"/>
      <c r="S457" s="851"/>
    </row>
    <row r="458" spans="1:19" ht="14.45" customHeight="1" x14ac:dyDescent="0.2">
      <c r="A458" s="832" t="s">
        <v>8060</v>
      </c>
      <c r="B458" s="833" t="s">
        <v>8061</v>
      </c>
      <c r="C458" s="833" t="s">
        <v>628</v>
      </c>
      <c r="D458" s="833" t="s">
        <v>2255</v>
      </c>
      <c r="E458" s="833" t="s">
        <v>8031</v>
      </c>
      <c r="F458" s="833" t="s">
        <v>8032</v>
      </c>
      <c r="G458" s="833" t="s">
        <v>8033</v>
      </c>
      <c r="H458" s="850">
        <v>1</v>
      </c>
      <c r="I458" s="850">
        <v>97</v>
      </c>
      <c r="J458" s="833">
        <v>1.1975308641975309</v>
      </c>
      <c r="K458" s="833">
        <v>97</v>
      </c>
      <c r="L458" s="850">
        <v>1</v>
      </c>
      <c r="M458" s="850">
        <v>81</v>
      </c>
      <c r="N458" s="833">
        <v>1</v>
      </c>
      <c r="O458" s="833">
        <v>81</v>
      </c>
      <c r="P458" s="850">
        <v>2</v>
      </c>
      <c r="Q458" s="850">
        <v>162</v>
      </c>
      <c r="R458" s="838">
        <v>2</v>
      </c>
      <c r="S458" s="851">
        <v>81</v>
      </c>
    </row>
    <row r="459" spans="1:19" ht="14.45" customHeight="1" x14ac:dyDescent="0.2">
      <c r="A459" s="832" t="s">
        <v>8060</v>
      </c>
      <c r="B459" s="833" t="s">
        <v>8061</v>
      </c>
      <c r="C459" s="833" t="s">
        <v>628</v>
      </c>
      <c r="D459" s="833" t="s">
        <v>2255</v>
      </c>
      <c r="E459" s="833" t="s">
        <v>8031</v>
      </c>
      <c r="F459" s="833" t="s">
        <v>8034</v>
      </c>
      <c r="G459" s="833" t="s">
        <v>8035</v>
      </c>
      <c r="H459" s="850">
        <v>242</v>
      </c>
      <c r="I459" s="850">
        <v>60742</v>
      </c>
      <c r="J459" s="833">
        <v>0.99193284995754127</v>
      </c>
      <c r="K459" s="833">
        <v>251</v>
      </c>
      <c r="L459" s="850">
        <v>243</v>
      </c>
      <c r="M459" s="850">
        <v>61236</v>
      </c>
      <c r="N459" s="833">
        <v>1</v>
      </c>
      <c r="O459" s="833">
        <v>252</v>
      </c>
      <c r="P459" s="850">
        <v>209</v>
      </c>
      <c r="Q459" s="850">
        <v>53086</v>
      </c>
      <c r="R459" s="838">
        <v>0.86690835456267556</v>
      </c>
      <c r="S459" s="851">
        <v>254</v>
      </c>
    </row>
    <row r="460" spans="1:19" ht="14.45" customHeight="1" x14ac:dyDescent="0.2">
      <c r="A460" s="832" t="s">
        <v>8060</v>
      </c>
      <c r="B460" s="833" t="s">
        <v>8061</v>
      </c>
      <c r="C460" s="833" t="s">
        <v>628</v>
      </c>
      <c r="D460" s="833" t="s">
        <v>2255</v>
      </c>
      <c r="E460" s="833" t="s">
        <v>8031</v>
      </c>
      <c r="F460" s="833" t="s">
        <v>8101</v>
      </c>
      <c r="G460" s="833" t="s">
        <v>8102</v>
      </c>
      <c r="H460" s="850">
        <v>298</v>
      </c>
      <c r="I460" s="850">
        <v>37548</v>
      </c>
      <c r="J460" s="833">
        <v>0.62050502379693284</v>
      </c>
      <c r="K460" s="833">
        <v>126</v>
      </c>
      <c r="L460" s="850">
        <v>478</v>
      </c>
      <c r="M460" s="850">
        <v>60512</v>
      </c>
      <c r="N460" s="833">
        <v>1</v>
      </c>
      <c r="O460" s="833">
        <v>126.59414225941423</v>
      </c>
      <c r="P460" s="850">
        <v>700</v>
      </c>
      <c r="Q460" s="850">
        <v>88200</v>
      </c>
      <c r="R460" s="838">
        <v>1.4575621364357483</v>
      </c>
      <c r="S460" s="851">
        <v>126</v>
      </c>
    </row>
    <row r="461" spans="1:19" ht="14.45" customHeight="1" x14ac:dyDescent="0.2">
      <c r="A461" s="832" t="s">
        <v>8060</v>
      </c>
      <c r="B461" s="833" t="s">
        <v>8061</v>
      </c>
      <c r="C461" s="833" t="s">
        <v>628</v>
      </c>
      <c r="D461" s="833" t="s">
        <v>2255</v>
      </c>
      <c r="E461" s="833" t="s">
        <v>8031</v>
      </c>
      <c r="F461" s="833" t="s">
        <v>8036</v>
      </c>
      <c r="G461" s="833" t="s">
        <v>8037</v>
      </c>
      <c r="H461" s="850">
        <v>152</v>
      </c>
      <c r="I461" s="850">
        <v>24776</v>
      </c>
      <c r="J461" s="833">
        <v>0.68358900783577969</v>
      </c>
      <c r="K461" s="833">
        <v>163</v>
      </c>
      <c r="L461" s="850">
        <v>221</v>
      </c>
      <c r="M461" s="850">
        <v>36244</v>
      </c>
      <c r="N461" s="833">
        <v>1</v>
      </c>
      <c r="O461" s="833">
        <v>164</v>
      </c>
      <c r="P461" s="850">
        <v>238</v>
      </c>
      <c r="Q461" s="850">
        <v>39270</v>
      </c>
      <c r="R461" s="838">
        <v>1.0834896810506567</v>
      </c>
      <c r="S461" s="851">
        <v>165</v>
      </c>
    </row>
    <row r="462" spans="1:19" ht="14.45" customHeight="1" x14ac:dyDescent="0.2">
      <c r="A462" s="832" t="s">
        <v>8060</v>
      </c>
      <c r="B462" s="833" t="s">
        <v>8061</v>
      </c>
      <c r="C462" s="833" t="s">
        <v>628</v>
      </c>
      <c r="D462" s="833" t="s">
        <v>2255</v>
      </c>
      <c r="E462" s="833" t="s">
        <v>8031</v>
      </c>
      <c r="F462" s="833" t="s">
        <v>8109</v>
      </c>
      <c r="G462" s="833" t="s">
        <v>8110</v>
      </c>
      <c r="H462" s="850"/>
      <c r="I462" s="850"/>
      <c r="J462" s="833"/>
      <c r="K462" s="833"/>
      <c r="L462" s="850"/>
      <c r="M462" s="850"/>
      <c r="N462" s="833"/>
      <c r="O462" s="833"/>
      <c r="P462" s="850">
        <v>4</v>
      </c>
      <c r="Q462" s="850">
        <v>0</v>
      </c>
      <c r="R462" s="838"/>
      <c r="S462" s="851">
        <v>0</v>
      </c>
    </row>
    <row r="463" spans="1:19" ht="14.45" customHeight="1" x14ac:dyDescent="0.2">
      <c r="A463" s="832" t="s">
        <v>8060</v>
      </c>
      <c r="B463" s="833" t="s">
        <v>8061</v>
      </c>
      <c r="C463" s="833" t="s">
        <v>628</v>
      </c>
      <c r="D463" s="833" t="s">
        <v>2255</v>
      </c>
      <c r="E463" s="833" t="s">
        <v>8031</v>
      </c>
      <c r="F463" s="833" t="s">
        <v>8111</v>
      </c>
      <c r="G463" s="833" t="s">
        <v>8112</v>
      </c>
      <c r="H463" s="850">
        <v>466</v>
      </c>
      <c r="I463" s="850">
        <v>15533.34</v>
      </c>
      <c r="J463" s="833">
        <v>0.84727370710815064</v>
      </c>
      <c r="K463" s="833">
        <v>33.333347639484977</v>
      </c>
      <c r="L463" s="850">
        <v>550</v>
      </c>
      <c r="M463" s="850">
        <v>18333.32</v>
      </c>
      <c r="N463" s="833">
        <v>1</v>
      </c>
      <c r="O463" s="833">
        <v>33.33330909090909</v>
      </c>
      <c r="P463" s="850">
        <v>898</v>
      </c>
      <c r="Q463" s="850">
        <v>29933.339999999997</v>
      </c>
      <c r="R463" s="838">
        <v>1.6327288238027808</v>
      </c>
      <c r="S463" s="851">
        <v>33.333340757238304</v>
      </c>
    </row>
    <row r="464" spans="1:19" ht="14.45" customHeight="1" x14ac:dyDescent="0.2">
      <c r="A464" s="832" t="s">
        <v>8060</v>
      </c>
      <c r="B464" s="833" t="s">
        <v>8061</v>
      </c>
      <c r="C464" s="833" t="s">
        <v>628</v>
      </c>
      <c r="D464" s="833" t="s">
        <v>2255</v>
      </c>
      <c r="E464" s="833" t="s">
        <v>8031</v>
      </c>
      <c r="F464" s="833" t="s">
        <v>8115</v>
      </c>
      <c r="G464" s="833" t="s">
        <v>8116</v>
      </c>
      <c r="H464" s="850">
        <v>3</v>
      </c>
      <c r="I464" s="850">
        <v>111</v>
      </c>
      <c r="J464" s="833">
        <v>0.1875</v>
      </c>
      <c r="K464" s="833">
        <v>37</v>
      </c>
      <c r="L464" s="850">
        <v>16</v>
      </c>
      <c r="M464" s="850">
        <v>592</v>
      </c>
      <c r="N464" s="833">
        <v>1</v>
      </c>
      <c r="O464" s="833">
        <v>37</v>
      </c>
      <c r="P464" s="850">
        <v>50</v>
      </c>
      <c r="Q464" s="850">
        <v>1900</v>
      </c>
      <c r="R464" s="838">
        <v>3.2094594594594597</v>
      </c>
      <c r="S464" s="851">
        <v>38</v>
      </c>
    </row>
    <row r="465" spans="1:19" ht="14.45" customHeight="1" x14ac:dyDescent="0.2">
      <c r="A465" s="832" t="s">
        <v>8060</v>
      </c>
      <c r="B465" s="833" t="s">
        <v>8061</v>
      </c>
      <c r="C465" s="833" t="s">
        <v>628</v>
      </c>
      <c r="D465" s="833" t="s">
        <v>2255</v>
      </c>
      <c r="E465" s="833" t="s">
        <v>8031</v>
      </c>
      <c r="F465" s="833" t="s">
        <v>8038</v>
      </c>
      <c r="G465" s="833" t="s">
        <v>8039</v>
      </c>
      <c r="H465" s="850">
        <v>153</v>
      </c>
      <c r="I465" s="850">
        <v>13158</v>
      </c>
      <c r="J465" s="833">
        <v>0.68918918918918914</v>
      </c>
      <c r="K465" s="833">
        <v>86</v>
      </c>
      <c r="L465" s="850">
        <v>222</v>
      </c>
      <c r="M465" s="850">
        <v>19092</v>
      </c>
      <c r="N465" s="833">
        <v>1</v>
      </c>
      <c r="O465" s="833">
        <v>86</v>
      </c>
      <c r="P465" s="850">
        <v>247</v>
      </c>
      <c r="Q465" s="850">
        <v>21489</v>
      </c>
      <c r="R465" s="838">
        <v>1.1255499685732244</v>
      </c>
      <c r="S465" s="851">
        <v>87</v>
      </c>
    </row>
    <row r="466" spans="1:19" ht="14.45" customHeight="1" x14ac:dyDescent="0.2">
      <c r="A466" s="832" t="s">
        <v>8060</v>
      </c>
      <c r="B466" s="833" t="s">
        <v>8061</v>
      </c>
      <c r="C466" s="833" t="s">
        <v>628</v>
      </c>
      <c r="D466" s="833" t="s">
        <v>2255</v>
      </c>
      <c r="E466" s="833" t="s">
        <v>8031</v>
      </c>
      <c r="F466" s="833" t="s">
        <v>8117</v>
      </c>
      <c r="G466" s="833" t="s">
        <v>8118</v>
      </c>
      <c r="H466" s="850">
        <v>3</v>
      </c>
      <c r="I466" s="850">
        <v>462</v>
      </c>
      <c r="J466" s="833"/>
      <c r="K466" s="833">
        <v>154</v>
      </c>
      <c r="L466" s="850"/>
      <c r="M466" s="850"/>
      <c r="N466" s="833"/>
      <c r="O466" s="833"/>
      <c r="P466" s="850"/>
      <c r="Q466" s="850"/>
      <c r="R466" s="838"/>
      <c r="S466" s="851"/>
    </row>
    <row r="467" spans="1:19" ht="14.45" customHeight="1" x14ac:dyDescent="0.2">
      <c r="A467" s="832" t="s">
        <v>8060</v>
      </c>
      <c r="B467" s="833" t="s">
        <v>8061</v>
      </c>
      <c r="C467" s="833" t="s">
        <v>628</v>
      </c>
      <c r="D467" s="833" t="s">
        <v>2255</v>
      </c>
      <c r="E467" s="833" t="s">
        <v>8031</v>
      </c>
      <c r="F467" s="833" t="s">
        <v>8119</v>
      </c>
      <c r="G467" s="833" t="s">
        <v>8120</v>
      </c>
      <c r="H467" s="850">
        <v>1</v>
      </c>
      <c r="I467" s="850">
        <v>32</v>
      </c>
      <c r="J467" s="833"/>
      <c r="K467" s="833">
        <v>32</v>
      </c>
      <c r="L467" s="850"/>
      <c r="M467" s="850"/>
      <c r="N467" s="833"/>
      <c r="O467" s="833"/>
      <c r="P467" s="850"/>
      <c r="Q467" s="850"/>
      <c r="R467" s="838"/>
      <c r="S467" s="851"/>
    </row>
    <row r="468" spans="1:19" ht="14.45" customHeight="1" x14ac:dyDescent="0.2">
      <c r="A468" s="832" t="s">
        <v>8060</v>
      </c>
      <c r="B468" s="833" t="s">
        <v>8061</v>
      </c>
      <c r="C468" s="833" t="s">
        <v>628</v>
      </c>
      <c r="D468" s="833" t="s">
        <v>2255</v>
      </c>
      <c r="E468" s="833" t="s">
        <v>8031</v>
      </c>
      <c r="F468" s="833" t="s">
        <v>8127</v>
      </c>
      <c r="G468" s="833" t="s">
        <v>8128</v>
      </c>
      <c r="H468" s="850"/>
      <c r="I468" s="850"/>
      <c r="J468" s="833"/>
      <c r="K468" s="833"/>
      <c r="L468" s="850">
        <v>2</v>
      </c>
      <c r="M468" s="850">
        <v>148</v>
      </c>
      <c r="N468" s="833">
        <v>1</v>
      </c>
      <c r="O468" s="833">
        <v>74</v>
      </c>
      <c r="P468" s="850">
        <v>7</v>
      </c>
      <c r="Q468" s="850">
        <v>525</v>
      </c>
      <c r="R468" s="838">
        <v>3.5472972972972974</v>
      </c>
      <c r="S468" s="851">
        <v>75</v>
      </c>
    </row>
    <row r="469" spans="1:19" ht="14.45" customHeight="1" x14ac:dyDescent="0.2">
      <c r="A469" s="832" t="s">
        <v>8060</v>
      </c>
      <c r="B469" s="833" t="s">
        <v>8061</v>
      </c>
      <c r="C469" s="833" t="s">
        <v>628</v>
      </c>
      <c r="D469" s="833" t="s">
        <v>2255</v>
      </c>
      <c r="E469" s="833" t="s">
        <v>8031</v>
      </c>
      <c r="F469" s="833" t="s">
        <v>8050</v>
      </c>
      <c r="G469" s="833" t="s">
        <v>8051</v>
      </c>
      <c r="H469" s="850"/>
      <c r="I469" s="850"/>
      <c r="J469" s="833"/>
      <c r="K469" s="833"/>
      <c r="L469" s="850">
        <v>2</v>
      </c>
      <c r="M469" s="850">
        <v>316</v>
      </c>
      <c r="N469" s="833">
        <v>1</v>
      </c>
      <c r="O469" s="833">
        <v>158</v>
      </c>
      <c r="P469" s="850"/>
      <c r="Q469" s="850"/>
      <c r="R469" s="838"/>
      <c r="S469" s="851"/>
    </row>
    <row r="470" spans="1:19" ht="14.45" customHeight="1" x14ac:dyDescent="0.2">
      <c r="A470" s="832" t="s">
        <v>8060</v>
      </c>
      <c r="B470" s="833" t="s">
        <v>8061</v>
      </c>
      <c r="C470" s="833" t="s">
        <v>628</v>
      </c>
      <c r="D470" s="833" t="s">
        <v>2255</v>
      </c>
      <c r="E470" s="833" t="s">
        <v>8031</v>
      </c>
      <c r="F470" s="833" t="s">
        <v>8143</v>
      </c>
      <c r="G470" s="833" t="s">
        <v>8144</v>
      </c>
      <c r="H470" s="850">
        <v>1</v>
      </c>
      <c r="I470" s="850">
        <v>123</v>
      </c>
      <c r="J470" s="833">
        <v>0.99193548387096775</v>
      </c>
      <c r="K470" s="833">
        <v>123</v>
      </c>
      <c r="L470" s="850">
        <v>1</v>
      </c>
      <c r="M470" s="850">
        <v>124</v>
      </c>
      <c r="N470" s="833">
        <v>1</v>
      </c>
      <c r="O470" s="833">
        <v>124</v>
      </c>
      <c r="P470" s="850"/>
      <c r="Q470" s="850"/>
      <c r="R470" s="838"/>
      <c r="S470" s="851"/>
    </row>
    <row r="471" spans="1:19" ht="14.45" customHeight="1" x14ac:dyDescent="0.2">
      <c r="A471" s="832" t="s">
        <v>8060</v>
      </c>
      <c r="B471" s="833" t="s">
        <v>8061</v>
      </c>
      <c r="C471" s="833" t="s">
        <v>628</v>
      </c>
      <c r="D471" s="833" t="s">
        <v>2255</v>
      </c>
      <c r="E471" s="833" t="s">
        <v>8031</v>
      </c>
      <c r="F471" s="833" t="s">
        <v>8145</v>
      </c>
      <c r="G471" s="833" t="s">
        <v>8146</v>
      </c>
      <c r="H471" s="850">
        <v>34</v>
      </c>
      <c r="I471" s="850">
        <v>2006</v>
      </c>
      <c r="J471" s="833">
        <v>0.78451310129057494</v>
      </c>
      <c r="K471" s="833">
        <v>59</v>
      </c>
      <c r="L471" s="850">
        <v>43</v>
      </c>
      <c r="M471" s="850">
        <v>2557</v>
      </c>
      <c r="N471" s="833">
        <v>1</v>
      </c>
      <c r="O471" s="833">
        <v>59.465116279069768</v>
      </c>
      <c r="P471" s="850">
        <v>57</v>
      </c>
      <c r="Q471" s="850">
        <v>3477</v>
      </c>
      <c r="R471" s="838">
        <v>1.3597966366836136</v>
      </c>
      <c r="S471" s="851">
        <v>61</v>
      </c>
    </row>
    <row r="472" spans="1:19" ht="14.45" customHeight="1" x14ac:dyDescent="0.2">
      <c r="A472" s="832" t="s">
        <v>8060</v>
      </c>
      <c r="B472" s="833" t="s">
        <v>8061</v>
      </c>
      <c r="C472" s="833" t="s">
        <v>628</v>
      </c>
      <c r="D472" s="833" t="s">
        <v>2255</v>
      </c>
      <c r="E472" s="833" t="s">
        <v>8031</v>
      </c>
      <c r="F472" s="833" t="s">
        <v>8149</v>
      </c>
      <c r="G472" s="833" t="s">
        <v>8150</v>
      </c>
      <c r="H472" s="850"/>
      <c r="I472" s="850"/>
      <c r="J472" s="833"/>
      <c r="K472" s="833"/>
      <c r="L472" s="850">
        <v>5</v>
      </c>
      <c r="M472" s="850">
        <v>455</v>
      </c>
      <c r="N472" s="833">
        <v>1</v>
      </c>
      <c r="O472" s="833">
        <v>91</v>
      </c>
      <c r="P472" s="850">
        <v>1</v>
      </c>
      <c r="Q472" s="850">
        <v>92</v>
      </c>
      <c r="R472" s="838">
        <v>0.2021978021978022</v>
      </c>
      <c r="S472" s="851">
        <v>92</v>
      </c>
    </row>
    <row r="473" spans="1:19" ht="14.45" customHeight="1" x14ac:dyDescent="0.2">
      <c r="A473" s="832" t="s">
        <v>8060</v>
      </c>
      <c r="B473" s="833" t="s">
        <v>8061</v>
      </c>
      <c r="C473" s="833" t="s">
        <v>628</v>
      </c>
      <c r="D473" s="833" t="s">
        <v>2255</v>
      </c>
      <c r="E473" s="833" t="s">
        <v>8031</v>
      </c>
      <c r="F473" s="833" t="s">
        <v>8155</v>
      </c>
      <c r="G473" s="833" t="s">
        <v>8156</v>
      </c>
      <c r="H473" s="850"/>
      <c r="I473" s="850"/>
      <c r="J473" s="833"/>
      <c r="K473" s="833"/>
      <c r="L473" s="850"/>
      <c r="M473" s="850"/>
      <c r="N473" s="833"/>
      <c r="O473" s="833"/>
      <c r="P473" s="850">
        <v>1</v>
      </c>
      <c r="Q473" s="850">
        <v>355</v>
      </c>
      <c r="R473" s="838"/>
      <c r="S473" s="851">
        <v>355</v>
      </c>
    </row>
    <row r="474" spans="1:19" ht="14.45" customHeight="1" x14ac:dyDescent="0.2">
      <c r="A474" s="832" t="s">
        <v>8060</v>
      </c>
      <c r="B474" s="833" t="s">
        <v>8061</v>
      </c>
      <c r="C474" s="833" t="s">
        <v>628</v>
      </c>
      <c r="D474" s="833" t="s">
        <v>2255</v>
      </c>
      <c r="E474" s="833" t="s">
        <v>8031</v>
      </c>
      <c r="F474" s="833" t="s">
        <v>8161</v>
      </c>
      <c r="G474" s="833" t="s">
        <v>8162</v>
      </c>
      <c r="H474" s="850"/>
      <c r="I474" s="850"/>
      <c r="J474" s="833"/>
      <c r="K474" s="833"/>
      <c r="L474" s="850"/>
      <c r="M474" s="850"/>
      <c r="N474" s="833"/>
      <c r="O474" s="833"/>
      <c r="P474" s="850">
        <v>1</v>
      </c>
      <c r="Q474" s="850">
        <v>752</v>
      </c>
      <c r="R474" s="838"/>
      <c r="S474" s="851">
        <v>752</v>
      </c>
    </row>
    <row r="475" spans="1:19" ht="14.45" customHeight="1" x14ac:dyDescent="0.2">
      <c r="A475" s="832" t="s">
        <v>8060</v>
      </c>
      <c r="B475" s="833" t="s">
        <v>8061</v>
      </c>
      <c r="C475" s="833" t="s">
        <v>628</v>
      </c>
      <c r="D475" s="833" t="s">
        <v>2255</v>
      </c>
      <c r="E475" s="833" t="s">
        <v>8031</v>
      </c>
      <c r="F475" s="833" t="s">
        <v>8169</v>
      </c>
      <c r="G475" s="833" t="s">
        <v>8170</v>
      </c>
      <c r="H475" s="850"/>
      <c r="I475" s="850"/>
      <c r="J475" s="833"/>
      <c r="K475" s="833"/>
      <c r="L475" s="850"/>
      <c r="M475" s="850"/>
      <c r="N475" s="833"/>
      <c r="O475" s="833"/>
      <c r="P475" s="850">
        <v>11</v>
      </c>
      <c r="Q475" s="850">
        <v>0</v>
      </c>
      <c r="R475" s="838"/>
      <c r="S475" s="851">
        <v>0</v>
      </c>
    </row>
    <row r="476" spans="1:19" ht="14.45" customHeight="1" x14ac:dyDescent="0.2">
      <c r="A476" s="832" t="s">
        <v>8060</v>
      </c>
      <c r="B476" s="833" t="s">
        <v>8061</v>
      </c>
      <c r="C476" s="833" t="s">
        <v>628</v>
      </c>
      <c r="D476" s="833" t="s">
        <v>2255</v>
      </c>
      <c r="E476" s="833" t="s">
        <v>8031</v>
      </c>
      <c r="F476" s="833" t="s">
        <v>8171</v>
      </c>
      <c r="G476" s="833" t="s">
        <v>8172</v>
      </c>
      <c r="H476" s="850">
        <v>1</v>
      </c>
      <c r="I476" s="850">
        <v>179</v>
      </c>
      <c r="J476" s="833"/>
      <c r="K476" s="833">
        <v>179</v>
      </c>
      <c r="L476" s="850"/>
      <c r="M476" s="850"/>
      <c r="N476" s="833"/>
      <c r="O476" s="833"/>
      <c r="P476" s="850"/>
      <c r="Q476" s="850"/>
      <c r="R476" s="838"/>
      <c r="S476" s="851"/>
    </row>
    <row r="477" spans="1:19" ht="14.45" customHeight="1" x14ac:dyDescent="0.2">
      <c r="A477" s="832" t="s">
        <v>8060</v>
      </c>
      <c r="B477" s="833" t="s">
        <v>8061</v>
      </c>
      <c r="C477" s="833" t="s">
        <v>628</v>
      </c>
      <c r="D477" s="833" t="s">
        <v>2255</v>
      </c>
      <c r="E477" s="833" t="s">
        <v>8031</v>
      </c>
      <c r="F477" s="833" t="s">
        <v>8175</v>
      </c>
      <c r="G477" s="833" t="s">
        <v>8176</v>
      </c>
      <c r="H477" s="850"/>
      <c r="I477" s="850"/>
      <c r="J477" s="833"/>
      <c r="K477" s="833"/>
      <c r="L477" s="850"/>
      <c r="M477" s="850"/>
      <c r="N477" s="833"/>
      <c r="O477" s="833"/>
      <c r="P477" s="850">
        <v>1</v>
      </c>
      <c r="Q477" s="850">
        <v>0</v>
      </c>
      <c r="R477" s="838"/>
      <c r="S477" s="851">
        <v>0</v>
      </c>
    </row>
    <row r="478" spans="1:19" ht="14.45" customHeight="1" x14ac:dyDescent="0.2">
      <c r="A478" s="832" t="s">
        <v>8060</v>
      </c>
      <c r="B478" s="833" t="s">
        <v>8061</v>
      </c>
      <c r="C478" s="833" t="s">
        <v>628</v>
      </c>
      <c r="D478" s="833" t="s">
        <v>2256</v>
      </c>
      <c r="E478" s="833" t="s">
        <v>8040</v>
      </c>
      <c r="F478" s="833" t="s">
        <v>8041</v>
      </c>
      <c r="G478" s="833" t="s">
        <v>8042</v>
      </c>
      <c r="H478" s="850">
        <v>8.15</v>
      </c>
      <c r="I478" s="850">
        <v>990.52</v>
      </c>
      <c r="J478" s="833">
        <v>3.9532247765006385</v>
      </c>
      <c r="K478" s="833">
        <v>121.5361963190184</v>
      </c>
      <c r="L478" s="850">
        <v>3.6</v>
      </c>
      <c r="M478" s="850">
        <v>250.56</v>
      </c>
      <c r="N478" s="833">
        <v>1</v>
      </c>
      <c r="O478" s="833">
        <v>69.599999999999994</v>
      </c>
      <c r="P478" s="850">
        <v>0.79999999999999993</v>
      </c>
      <c r="Q478" s="850">
        <v>55.679999999999993</v>
      </c>
      <c r="R478" s="838">
        <v>0.22222222222222218</v>
      </c>
      <c r="S478" s="851">
        <v>69.599999999999994</v>
      </c>
    </row>
    <row r="479" spans="1:19" ht="14.45" customHeight="1" x14ac:dyDescent="0.2">
      <c r="A479" s="832" t="s">
        <v>8060</v>
      </c>
      <c r="B479" s="833" t="s">
        <v>8061</v>
      </c>
      <c r="C479" s="833" t="s">
        <v>628</v>
      </c>
      <c r="D479" s="833" t="s">
        <v>2256</v>
      </c>
      <c r="E479" s="833" t="s">
        <v>8040</v>
      </c>
      <c r="F479" s="833" t="s">
        <v>8066</v>
      </c>
      <c r="G479" s="833" t="s">
        <v>704</v>
      </c>
      <c r="H479" s="850"/>
      <c r="I479" s="850"/>
      <c r="J479" s="833"/>
      <c r="K479" s="833"/>
      <c r="L479" s="850">
        <v>0.2</v>
      </c>
      <c r="M479" s="850">
        <v>16.8</v>
      </c>
      <c r="N479" s="833">
        <v>1</v>
      </c>
      <c r="O479" s="833">
        <v>84</v>
      </c>
      <c r="P479" s="850"/>
      <c r="Q479" s="850"/>
      <c r="R479" s="838"/>
      <c r="S479" s="851"/>
    </row>
    <row r="480" spans="1:19" ht="14.45" customHeight="1" x14ac:dyDescent="0.2">
      <c r="A480" s="832" t="s">
        <v>8060</v>
      </c>
      <c r="B480" s="833" t="s">
        <v>8061</v>
      </c>
      <c r="C480" s="833" t="s">
        <v>628</v>
      </c>
      <c r="D480" s="833" t="s">
        <v>2256</v>
      </c>
      <c r="E480" s="833" t="s">
        <v>8040</v>
      </c>
      <c r="F480" s="833" t="s">
        <v>8067</v>
      </c>
      <c r="G480" s="833" t="s">
        <v>704</v>
      </c>
      <c r="H480" s="850">
        <v>148</v>
      </c>
      <c r="I480" s="850">
        <v>2486.4</v>
      </c>
      <c r="J480" s="833">
        <v>2.1449275362318843</v>
      </c>
      <c r="K480" s="833">
        <v>16.8</v>
      </c>
      <c r="L480" s="850">
        <v>69</v>
      </c>
      <c r="M480" s="850">
        <v>1159.1999999999998</v>
      </c>
      <c r="N480" s="833">
        <v>1</v>
      </c>
      <c r="O480" s="833">
        <v>16.799999999999997</v>
      </c>
      <c r="P480" s="850">
        <v>108</v>
      </c>
      <c r="Q480" s="850">
        <v>1814.4</v>
      </c>
      <c r="R480" s="838">
        <v>1.5652173913043481</v>
      </c>
      <c r="S480" s="851">
        <v>16.8</v>
      </c>
    </row>
    <row r="481" spans="1:19" ht="14.45" customHeight="1" x14ac:dyDescent="0.2">
      <c r="A481" s="832" t="s">
        <v>8060</v>
      </c>
      <c r="B481" s="833" t="s">
        <v>8061</v>
      </c>
      <c r="C481" s="833" t="s">
        <v>628</v>
      </c>
      <c r="D481" s="833" t="s">
        <v>2256</v>
      </c>
      <c r="E481" s="833" t="s">
        <v>8040</v>
      </c>
      <c r="F481" s="833" t="s">
        <v>8068</v>
      </c>
      <c r="G481" s="833" t="s">
        <v>8069</v>
      </c>
      <c r="H481" s="850">
        <v>3</v>
      </c>
      <c r="I481" s="850">
        <v>630.15</v>
      </c>
      <c r="J481" s="833">
        <v>7.5</v>
      </c>
      <c r="K481" s="833">
        <v>210.04999999999998</v>
      </c>
      <c r="L481" s="850">
        <v>0.4</v>
      </c>
      <c r="M481" s="850">
        <v>84.02</v>
      </c>
      <c r="N481" s="833">
        <v>1</v>
      </c>
      <c r="O481" s="833">
        <v>210.04999999999998</v>
      </c>
      <c r="P481" s="850"/>
      <c r="Q481" s="850"/>
      <c r="R481" s="838"/>
      <c r="S481" s="851"/>
    </row>
    <row r="482" spans="1:19" ht="14.45" customHeight="1" x14ac:dyDescent="0.2">
      <c r="A482" s="832" t="s">
        <v>8060</v>
      </c>
      <c r="B482" s="833" t="s">
        <v>8061</v>
      </c>
      <c r="C482" s="833" t="s">
        <v>628</v>
      </c>
      <c r="D482" s="833" t="s">
        <v>2256</v>
      </c>
      <c r="E482" s="833" t="s">
        <v>8031</v>
      </c>
      <c r="F482" s="833" t="s">
        <v>8073</v>
      </c>
      <c r="G482" s="833" t="s">
        <v>8074</v>
      </c>
      <c r="H482" s="850"/>
      <c r="I482" s="850"/>
      <c r="J482" s="833"/>
      <c r="K482" s="833"/>
      <c r="L482" s="850">
        <v>1</v>
      </c>
      <c r="M482" s="850">
        <v>66</v>
      </c>
      <c r="N482" s="833">
        <v>1</v>
      </c>
      <c r="O482" s="833">
        <v>66</v>
      </c>
      <c r="P482" s="850"/>
      <c r="Q482" s="850"/>
      <c r="R482" s="838"/>
      <c r="S482" s="851"/>
    </row>
    <row r="483" spans="1:19" ht="14.45" customHeight="1" x14ac:dyDescent="0.2">
      <c r="A483" s="832" t="s">
        <v>8060</v>
      </c>
      <c r="B483" s="833" t="s">
        <v>8061</v>
      </c>
      <c r="C483" s="833" t="s">
        <v>628</v>
      </c>
      <c r="D483" s="833" t="s">
        <v>2256</v>
      </c>
      <c r="E483" s="833" t="s">
        <v>8031</v>
      </c>
      <c r="F483" s="833" t="s">
        <v>8075</v>
      </c>
      <c r="G483" s="833" t="s">
        <v>8076</v>
      </c>
      <c r="H483" s="850"/>
      <c r="I483" s="850"/>
      <c r="J483" s="833"/>
      <c r="K483" s="833"/>
      <c r="L483" s="850">
        <v>1</v>
      </c>
      <c r="M483" s="850">
        <v>206</v>
      </c>
      <c r="N483" s="833">
        <v>1</v>
      </c>
      <c r="O483" s="833">
        <v>206</v>
      </c>
      <c r="P483" s="850"/>
      <c r="Q483" s="850"/>
      <c r="R483" s="838"/>
      <c r="S483" s="851"/>
    </row>
    <row r="484" spans="1:19" ht="14.45" customHeight="1" x14ac:dyDescent="0.2">
      <c r="A484" s="832" t="s">
        <v>8060</v>
      </c>
      <c r="B484" s="833" t="s">
        <v>8061</v>
      </c>
      <c r="C484" s="833" t="s">
        <v>628</v>
      </c>
      <c r="D484" s="833" t="s">
        <v>2256</v>
      </c>
      <c r="E484" s="833" t="s">
        <v>8031</v>
      </c>
      <c r="F484" s="833" t="s">
        <v>8081</v>
      </c>
      <c r="G484" s="833" t="s">
        <v>8082</v>
      </c>
      <c r="H484" s="850">
        <v>1</v>
      </c>
      <c r="I484" s="850">
        <v>83</v>
      </c>
      <c r="J484" s="833">
        <v>2.7777777777777776E-2</v>
      </c>
      <c r="K484" s="833">
        <v>83</v>
      </c>
      <c r="L484" s="850">
        <v>36</v>
      </c>
      <c r="M484" s="850">
        <v>2988</v>
      </c>
      <c r="N484" s="833">
        <v>1</v>
      </c>
      <c r="O484" s="833">
        <v>83</v>
      </c>
      <c r="P484" s="850">
        <v>1</v>
      </c>
      <c r="Q484" s="850">
        <v>84</v>
      </c>
      <c r="R484" s="838">
        <v>2.8112449799196786E-2</v>
      </c>
      <c r="S484" s="851">
        <v>84</v>
      </c>
    </row>
    <row r="485" spans="1:19" ht="14.45" customHeight="1" x14ac:dyDescent="0.2">
      <c r="A485" s="832" t="s">
        <v>8060</v>
      </c>
      <c r="B485" s="833" t="s">
        <v>8061</v>
      </c>
      <c r="C485" s="833" t="s">
        <v>628</v>
      </c>
      <c r="D485" s="833" t="s">
        <v>2256</v>
      </c>
      <c r="E485" s="833" t="s">
        <v>8031</v>
      </c>
      <c r="F485" s="833" t="s">
        <v>8083</v>
      </c>
      <c r="G485" s="833" t="s">
        <v>8084</v>
      </c>
      <c r="H485" s="850">
        <v>82</v>
      </c>
      <c r="I485" s="850">
        <v>8692</v>
      </c>
      <c r="J485" s="833">
        <v>1.2238805970149254</v>
      </c>
      <c r="K485" s="833">
        <v>106</v>
      </c>
      <c r="L485" s="850">
        <v>67</v>
      </c>
      <c r="M485" s="850">
        <v>7102</v>
      </c>
      <c r="N485" s="833">
        <v>1</v>
      </c>
      <c r="O485" s="833">
        <v>106</v>
      </c>
      <c r="P485" s="850"/>
      <c r="Q485" s="850"/>
      <c r="R485" s="838"/>
      <c r="S485" s="851"/>
    </row>
    <row r="486" spans="1:19" ht="14.45" customHeight="1" x14ac:dyDescent="0.2">
      <c r="A486" s="832" t="s">
        <v>8060</v>
      </c>
      <c r="B486" s="833" t="s">
        <v>8061</v>
      </c>
      <c r="C486" s="833" t="s">
        <v>628</v>
      </c>
      <c r="D486" s="833" t="s">
        <v>2256</v>
      </c>
      <c r="E486" s="833" t="s">
        <v>8031</v>
      </c>
      <c r="F486" s="833" t="s">
        <v>8085</v>
      </c>
      <c r="G486" s="833" t="s">
        <v>8086</v>
      </c>
      <c r="H486" s="850">
        <v>51</v>
      </c>
      <c r="I486" s="850">
        <v>1887</v>
      </c>
      <c r="J486" s="833">
        <v>1.3421052631578947</v>
      </c>
      <c r="K486" s="833">
        <v>37</v>
      </c>
      <c r="L486" s="850">
        <v>38</v>
      </c>
      <c r="M486" s="850">
        <v>1406</v>
      </c>
      <c r="N486" s="833">
        <v>1</v>
      </c>
      <c r="O486" s="833">
        <v>37</v>
      </c>
      <c r="P486" s="850">
        <v>39</v>
      </c>
      <c r="Q486" s="850">
        <v>1482</v>
      </c>
      <c r="R486" s="838">
        <v>1.0540540540540539</v>
      </c>
      <c r="S486" s="851">
        <v>38</v>
      </c>
    </row>
    <row r="487" spans="1:19" ht="14.45" customHeight="1" x14ac:dyDescent="0.2">
      <c r="A487" s="832" t="s">
        <v>8060</v>
      </c>
      <c r="B487" s="833" t="s">
        <v>8061</v>
      </c>
      <c r="C487" s="833" t="s">
        <v>628</v>
      </c>
      <c r="D487" s="833" t="s">
        <v>2256</v>
      </c>
      <c r="E487" s="833" t="s">
        <v>8031</v>
      </c>
      <c r="F487" s="833" t="s">
        <v>8089</v>
      </c>
      <c r="G487" s="833" t="s">
        <v>8090</v>
      </c>
      <c r="H487" s="850">
        <v>1</v>
      </c>
      <c r="I487" s="850">
        <v>5</v>
      </c>
      <c r="J487" s="833">
        <v>0.1</v>
      </c>
      <c r="K487" s="833">
        <v>5</v>
      </c>
      <c r="L487" s="850">
        <v>10</v>
      </c>
      <c r="M487" s="850">
        <v>50</v>
      </c>
      <c r="N487" s="833">
        <v>1</v>
      </c>
      <c r="O487" s="833">
        <v>5</v>
      </c>
      <c r="P487" s="850">
        <v>19</v>
      </c>
      <c r="Q487" s="850">
        <v>95</v>
      </c>
      <c r="R487" s="838">
        <v>1.9</v>
      </c>
      <c r="S487" s="851">
        <v>5</v>
      </c>
    </row>
    <row r="488" spans="1:19" ht="14.45" customHeight="1" x14ac:dyDescent="0.2">
      <c r="A488" s="832" t="s">
        <v>8060</v>
      </c>
      <c r="B488" s="833" t="s">
        <v>8061</v>
      </c>
      <c r="C488" s="833" t="s">
        <v>628</v>
      </c>
      <c r="D488" s="833" t="s">
        <v>2256</v>
      </c>
      <c r="E488" s="833" t="s">
        <v>8031</v>
      </c>
      <c r="F488" s="833" t="s">
        <v>8093</v>
      </c>
      <c r="G488" s="833" t="s">
        <v>8094</v>
      </c>
      <c r="H488" s="850"/>
      <c r="I488" s="850"/>
      <c r="J488" s="833"/>
      <c r="K488" s="833"/>
      <c r="L488" s="850">
        <v>2</v>
      </c>
      <c r="M488" s="850">
        <v>764</v>
      </c>
      <c r="N488" s="833">
        <v>1</v>
      </c>
      <c r="O488" s="833">
        <v>382</v>
      </c>
      <c r="P488" s="850">
        <v>4</v>
      </c>
      <c r="Q488" s="850">
        <v>1536</v>
      </c>
      <c r="R488" s="838">
        <v>2.0104712041884816</v>
      </c>
      <c r="S488" s="851">
        <v>384</v>
      </c>
    </row>
    <row r="489" spans="1:19" ht="14.45" customHeight="1" x14ac:dyDescent="0.2">
      <c r="A489" s="832" t="s">
        <v>8060</v>
      </c>
      <c r="B489" s="833" t="s">
        <v>8061</v>
      </c>
      <c r="C489" s="833" t="s">
        <v>628</v>
      </c>
      <c r="D489" s="833" t="s">
        <v>2256</v>
      </c>
      <c r="E489" s="833" t="s">
        <v>8031</v>
      </c>
      <c r="F489" s="833" t="s">
        <v>8097</v>
      </c>
      <c r="G489" s="833" t="s">
        <v>8098</v>
      </c>
      <c r="H489" s="850">
        <v>4</v>
      </c>
      <c r="I489" s="850">
        <v>396</v>
      </c>
      <c r="J489" s="833"/>
      <c r="K489" s="833">
        <v>99</v>
      </c>
      <c r="L489" s="850"/>
      <c r="M489" s="850"/>
      <c r="N489" s="833"/>
      <c r="O489" s="833"/>
      <c r="P489" s="850">
        <v>1</v>
      </c>
      <c r="Q489" s="850">
        <v>91</v>
      </c>
      <c r="R489" s="838"/>
      <c r="S489" s="851">
        <v>91</v>
      </c>
    </row>
    <row r="490" spans="1:19" ht="14.45" customHeight="1" x14ac:dyDescent="0.2">
      <c r="A490" s="832" t="s">
        <v>8060</v>
      </c>
      <c r="B490" s="833" t="s">
        <v>8061</v>
      </c>
      <c r="C490" s="833" t="s">
        <v>628</v>
      </c>
      <c r="D490" s="833" t="s">
        <v>2256</v>
      </c>
      <c r="E490" s="833" t="s">
        <v>8031</v>
      </c>
      <c r="F490" s="833" t="s">
        <v>8032</v>
      </c>
      <c r="G490" s="833" t="s">
        <v>8033</v>
      </c>
      <c r="H490" s="850">
        <v>9</v>
      </c>
      <c r="I490" s="850">
        <v>873</v>
      </c>
      <c r="J490" s="833">
        <v>1.3472222222222223</v>
      </c>
      <c r="K490" s="833">
        <v>97</v>
      </c>
      <c r="L490" s="850">
        <v>8</v>
      </c>
      <c r="M490" s="850">
        <v>648</v>
      </c>
      <c r="N490" s="833">
        <v>1</v>
      </c>
      <c r="O490" s="833">
        <v>81</v>
      </c>
      <c r="P490" s="850">
        <v>8</v>
      </c>
      <c r="Q490" s="850">
        <v>648</v>
      </c>
      <c r="R490" s="838">
        <v>1</v>
      </c>
      <c r="S490" s="851">
        <v>81</v>
      </c>
    </row>
    <row r="491" spans="1:19" ht="14.45" customHeight="1" x14ac:dyDescent="0.2">
      <c r="A491" s="832" t="s">
        <v>8060</v>
      </c>
      <c r="B491" s="833" t="s">
        <v>8061</v>
      </c>
      <c r="C491" s="833" t="s">
        <v>628</v>
      </c>
      <c r="D491" s="833" t="s">
        <v>2256</v>
      </c>
      <c r="E491" s="833" t="s">
        <v>8031</v>
      </c>
      <c r="F491" s="833" t="s">
        <v>8034</v>
      </c>
      <c r="G491" s="833" t="s">
        <v>8035</v>
      </c>
      <c r="H491" s="850">
        <v>455</v>
      </c>
      <c r="I491" s="850">
        <v>114205</v>
      </c>
      <c r="J491" s="833">
        <v>1.4525462962962963</v>
      </c>
      <c r="K491" s="833">
        <v>251</v>
      </c>
      <c r="L491" s="850">
        <v>312</v>
      </c>
      <c r="M491" s="850">
        <v>78624</v>
      </c>
      <c r="N491" s="833">
        <v>1</v>
      </c>
      <c r="O491" s="833">
        <v>252</v>
      </c>
      <c r="P491" s="850">
        <v>519</v>
      </c>
      <c r="Q491" s="850">
        <v>131826</v>
      </c>
      <c r="R491" s="838">
        <v>1.6766636141636142</v>
      </c>
      <c r="S491" s="851">
        <v>254</v>
      </c>
    </row>
    <row r="492" spans="1:19" ht="14.45" customHeight="1" x14ac:dyDescent="0.2">
      <c r="A492" s="832" t="s">
        <v>8060</v>
      </c>
      <c r="B492" s="833" t="s">
        <v>8061</v>
      </c>
      <c r="C492" s="833" t="s">
        <v>628</v>
      </c>
      <c r="D492" s="833" t="s">
        <v>2256</v>
      </c>
      <c r="E492" s="833" t="s">
        <v>8031</v>
      </c>
      <c r="F492" s="833" t="s">
        <v>8101</v>
      </c>
      <c r="G492" s="833" t="s">
        <v>8102</v>
      </c>
      <c r="H492" s="850">
        <v>707</v>
      </c>
      <c r="I492" s="850">
        <v>89082</v>
      </c>
      <c r="J492" s="833">
        <v>1.468279738260454</v>
      </c>
      <c r="K492" s="833">
        <v>126</v>
      </c>
      <c r="L492" s="850">
        <v>478</v>
      </c>
      <c r="M492" s="850">
        <v>60671</v>
      </c>
      <c r="N492" s="833">
        <v>1</v>
      </c>
      <c r="O492" s="833">
        <v>126.92677824267783</v>
      </c>
      <c r="P492" s="850">
        <v>587</v>
      </c>
      <c r="Q492" s="850">
        <v>73962</v>
      </c>
      <c r="R492" s="838">
        <v>1.2190667699559921</v>
      </c>
      <c r="S492" s="851">
        <v>126</v>
      </c>
    </row>
    <row r="493" spans="1:19" ht="14.45" customHeight="1" x14ac:dyDescent="0.2">
      <c r="A493" s="832" t="s">
        <v>8060</v>
      </c>
      <c r="B493" s="833" t="s">
        <v>8061</v>
      </c>
      <c r="C493" s="833" t="s">
        <v>628</v>
      </c>
      <c r="D493" s="833" t="s">
        <v>2256</v>
      </c>
      <c r="E493" s="833" t="s">
        <v>8031</v>
      </c>
      <c r="F493" s="833" t="s">
        <v>8046</v>
      </c>
      <c r="G493" s="833" t="s">
        <v>8047</v>
      </c>
      <c r="H493" s="850">
        <v>1</v>
      </c>
      <c r="I493" s="850">
        <v>1310</v>
      </c>
      <c r="J493" s="833"/>
      <c r="K493" s="833">
        <v>1310</v>
      </c>
      <c r="L493" s="850"/>
      <c r="M493" s="850"/>
      <c r="N493" s="833"/>
      <c r="O493" s="833"/>
      <c r="P493" s="850"/>
      <c r="Q493" s="850"/>
      <c r="R493" s="838"/>
      <c r="S493" s="851"/>
    </row>
    <row r="494" spans="1:19" ht="14.45" customHeight="1" x14ac:dyDescent="0.2">
      <c r="A494" s="832" t="s">
        <v>8060</v>
      </c>
      <c r="B494" s="833" t="s">
        <v>8061</v>
      </c>
      <c r="C494" s="833" t="s">
        <v>628</v>
      </c>
      <c r="D494" s="833" t="s">
        <v>2256</v>
      </c>
      <c r="E494" s="833" t="s">
        <v>8031</v>
      </c>
      <c r="F494" s="833" t="s">
        <v>8036</v>
      </c>
      <c r="G494" s="833" t="s">
        <v>8037</v>
      </c>
      <c r="H494" s="850">
        <v>330</v>
      </c>
      <c r="I494" s="850">
        <v>53790</v>
      </c>
      <c r="J494" s="833">
        <v>2.7795576684580405</v>
      </c>
      <c r="K494" s="833">
        <v>163</v>
      </c>
      <c r="L494" s="850">
        <v>118</v>
      </c>
      <c r="M494" s="850">
        <v>19352</v>
      </c>
      <c r="N494" s="833">
        <v>1</v>
      </c>
      <c r="O494" s="833">
        <v>164</v>
      </c>
      <c r="P494" s="850">
        <v>157</v>
      </c>
      <c r="Q494" s="850">
        <v>25905</v>
      </c>
      <c r="R494" s="838">
        <v>1.3386213311285655</v>
      </c>
      <c r="S494" s="851">
        <v>165</v>
      </c>
    </row>
    <row r="495" spans="1:19" ht="14.45" customHeight="1" x14ac:dyDescent="0.2">
      <c r="A495" s="832" t="s">
        <v>8060</v>
      </c>
      <c r="B495" s="833" t="s">
        <v>8061</v>
      </c>
      <c r="C495" s="833" t="s">
        <v>628</v>
      </c>
      <c r="D495" s="833" t="s">
        <v>2256</v>
      </c>
      <c r="E495" s="833" t="s">
        <v>8031</v>
      </c>
      <c r="F495" s="833" t="s">
        <v>8109</v>
      </c>
      <c r="G495" s="833" t="s">
        <v>8110</v>
      </c>
      <c r="H495" s="850"/>
      <c r="I495" s="850"/>
      <c r="J495" s="833"/>
      <c r="K495" s="833"/>
      <c r="L495" s="850"/>
      <c r="M495" s="850"/>
      <c r="N495" s="833"/>
      <c r="O495" s="833"/>
      <c r="P495" s="850">
        <v>1</v>
      </c>
      <c r="Q495" s="850">
        <v>0</v>
      </c>
      <c r="R495" s="838"/>
      <c r="S495" s="851">
        <v>0</v>
      </c>
    </row>
    <row r="496" spans="1:19" ht="14.45" customHeight="1" x14ac:dyDescent="0.2">
      <c r="A496" s="832" t="s">
        <v>8060</v>
      </c>
      <c r="B496" s="833" t="s">
        <v>8061</v>
      </c>
      <c r="C496" s="833" t="s">
        <v>628</v>
      </c>
      <c r="D496" s="833" t="s">
        <v>2256</v>
      </c>
      <c r="E496" s="833" t="s">
        <v>8031</v>
      </c>
      <c r="F496" s="833" t="s">
        <v>8111</v>
      </c>
      <c r="G496" s="833" t="s">
        <v>8112</v>
      </c>
      <c r="H496" s="850">
        <v>1038</v>
      </c>
      <c r="I496" s="850">
        <v>34600.009999999995</v>
      </c>
      <c r="J496" s="833">
        <v>1.4681756056328703</v>
      </c>
      <c r="K496" s="833">
        <v>33.333342967244697</v>
      </c>
      <c r="L496" s="850">
        <v>707</v>
      </c>
      <c r="M496" s="850">
        <v>23566.67</v>
      </c>
      <c r="N496" s="833">
        <v>1</v>
      </c>
      <c r="O496" s="833">
        <v>33.333338048090518</v>
      </c>
      <c r="P496" s="850">
        <v>1063</v>
      </c>
      <c r="Q496" s="850">
        <v>35433.339999999997</v>
      </c>
      <c r="R496" s="838">
        <v>1.5035361381137005</v>
      </c>
      <c r="S496" s="851">
        <v>33.333339604891812</v>
      </c>
    </row>
    <row r="497" spans="1:19" ht="14.45" customHeight="1" x14ac:dyDescent="0.2">
      <c r="A497" s="832" t="s">
        <v>8060</v>
      </c>
      <c r="B497" s="833" t="s">
        <v>8061</v>
      </c>
      <c r="C497" s="833" t="s">
        <v>628</v>
      </c>
      <c r="D497" s="833" t="s">
        <v>2256</v>
      </c>
      <c r="E497" s="833" t="s">
        <v>8031</v>
      </c>
      <c r="F497" s="833" t="s">
        <v>8115</v>
      </c>
      <c r="G497" s="833" t="s">
        <v>8116</v>
      </c>
      <c r="H497" s="850">
        <v>9</v>
      </c>
      <c r="I497" s="850">
        <v>333</v>
      </c>
      <c r="J497" s="833">
        <v>2.25</v>
      </c>
      <c r="K497" s="833">
        <v>37</v>
      </c>
      <c r="L497" s="850">
        <v>4</v>
      </c>
      <c r="M497" s="850">
        <v>148</v>
      </c>
      <c r="N497" s="833">
        <v>1</v>
      </c>
      <c r="O497" s="833">
        <v>37</v>
      </c>
      <c r="P497" s="850">
        <v>5</v>
      </c>
      <c r="Q497" s="850">
        <v>190</v>
      </c>
      <c r="R497" s="838">
        <v>1.2837837837837838</v>
      </c>
      <c r="S497" s="851">
        <v>38</v>
      </c>
    </row>
    <row r="498" spans="1:19" ht="14.45" customHeight="1" x14ac:dyDescent="0.2">
      <c r="A498" s="832" t="s">
        <v>8060</v>
      </c>
      <c r="B498" s="833" t="s">
        <v>8061</v>
      </c>
      <c r="C498" s="833" t="s">
        <v>628</v>
      </c>
      <c r="D498" s="833" t="s">
        <v>2256</v>
      </c>
      <c r="E498" s="833" t="s">
        <v>8031</v>
      </c>
      <c r="F498" s="833" t="s">
        <v>8038</v>
      </c>
      <c r="G498" s="833" t="s">
        <v>8039</v>
      </c>
      <c r="H498" s="850">
        <v>329</v>
      </c>
      <c r="I498" s="850">
        <v>28294</v>
      </c>
      <c r="J498" s="833">
        <v>2.8119658119658117</v>
      </c>
      <c r="K498" s="833">
        <v>86</v>
      </c>
      <c r="L498" s="850">
        <v>117</v>
      </c>
      <c r="M498" s="850">
        <v>10062</v>
      </c>
      <c r="N498" s="833">
        <v>1</v>
      </c>
      <c r="O498" s="833">
        <v>86</v>
      </c>
      <c r="P498" s="850">
        <v>158</v>
      </c>
      <c r="Q498" s="850">
        <v>13746</v>
      </c>
      <c r="R498" s="838">
        <v>1.3661299940369709</v>
      </c>
      <c r="S498" s="851">
        <v>87</v>
      </c>
    </row>
    <row r="499" spans="1:19" ht="14.45" customHeight="1" x14ac:dyDescent="0.2">
      <c r="A499" s="832" t="s">
        <v>8060</v>
      </c>
      <c r="B499" s="833" t="s">
        <v>8061</v>
      </c>
      <c r="C499" s="833" t="s">
        <v>628</v>
      </c>
      <c r="D499" s="833" t="s">
        <v>2256</v>
      </c>
      <c r="E499" s="833" t="s">
        <v>8031</v>
      </c>
      <c r="F499" s="833" t="s">
        <v>8119</v>
      </c>
      <c r="G499" s="833" t="s">
        <v>8120</v>
      </c>
      <c r="H499" s="850">
        <v>1</v>
      </c>
      <c r="I499" s="850">
        <v>32</v>
      </c>
      <c r="J499" s="833">
        <v>1</v>
      </c>
      <c r="K499" s="833">
        <v>32</v>
      </c>
      <c r="L499" s="850">
        <v>1</v>
      </c>
      <c r="M499" s="850">
        <v>32</v>
      </c>
      <c r="N499" s="833">
        <v>1</v>
      </c>
      <c r="O499" s="833">
        <v>32</v>
      </c>
      <c r="P499" s="850"/>
      <c r="Q499" s="850"/>
      <c r="R499" s="838"/>
      <c r="S499" s="851"/>
    </row>
    <row r="500" spans="1:19" ht="14.45" customHeight="1" x14ac:dyDescent="0.2">
      <c r="A500" s="832" t="s">
        <v>8060</v>
      </c>
      <c r="B500" s="833" t="s">
        <v>8061</v>
      </c>
      <c r="C500" s="833" t="s">
        <v>628</v>
      </c>
      <c r="D500" s="833" t="s">
        <v>2256</v>
      </c>
      <c r="E500" s="833" t="s">
        <v>8031</v>
      </c>
      <c r="F500" s="833" t="s">
        <v>8129</v>
      </c>
      <c r="G500" s="833" t="s">
        <v>8130</v>
      </c>
      <c r="H500" s="850"/>
      <c r="I500" s="850"/>
      <c r="J500" s="833"/>
      <c r="K500" s="833"/>
      <c r="L500" s="850">
        <v>2</v>
      </c>
      <c r="M500" s="850">
        <v>992</v>
      </c>
      <c r="N500" s="833">
        <v>1</v>
      </c>
      <c r="O500" s="833">
        <v>496</v>
      </c>
      <c r="P500" s="850"/>
      <c r="Q500" s="850"/>
      <c r="R500" s="838"/>
      <c r="S500" s="851"/>
    </row>
    <row r="501" spans="1:19" ht="14.45" customHeight="1" x14ac:dyDescent="0.2">
      <c r="A501" s="832" t="s">
        <v>8060</v>
      </c>
      <c r="B501" s="833" t="s">
        <v>8061</v>
      </c>
      <c r="C501" s="833" t="s">
        <v>628</v>
      </c>
      <c r="D501" s="833" t="s">
        <v>2256</v>
      </c>
      <c r="E501" s="833" t="s">
        <v>8031</v>
      </c>
      <c r="F501" s="833" t="s">
        <v>8050</v>
      </c>
      <c r="G501" s="833" t="s">
        <v>8051</v>
      </c>
      <c r="H501" s="850">
        <v>1</v>
      </c>
      <c r="I501" s="850">
        <v>162</v>
      </c>
      <c r="J501" s="833"/>
      <c r="K501" s="833">
        <v>162</v>
      </c>
      <c r="L501" s="850"/>
      <c r="M501" s="850"/>
      <c r="N501" s="833"/>
      <c r="O501" s="833"/>
      <c r="P501" s="850"/>
      <c r="Q501" s="850"/>
      <c r="R501" s="838"/>
      <c r="S501" s="851"/>
    </row>
    <row r="502" spans="1:19" ht="14.45" customHeight="1" x14ac:dyDescent="0.2">
      <c r="A502" s="832" t="s">
        <v>8060</v>
      </c>
      <c r="B502" s="833" t="s">
        <v>8061</v>
      </c>
      <c r="C502" s="833" t="s">
        <v>628</v>
      </c>
      <c r="D502" s="833" t="s">
        <v>2256</v>
      </c>
      <c r="E502" s="833" t="s">
        <v>8031</v>
      </c>
      <c r="F502" s="833" t="s">
        <v>8145</v>
      </c>
      <c r="G502" s="833" t="s">
        <v>8146</v>
      </c>
      <c r="H502" s="850">
        <v>13</v>
      </c>
      <c r="I502" s="850">
        <v>767</v>
      </c>
      <c r="J502" s="833">
        <v>1.8571428571428572</v>
      </c>
      <c r="K502" s="833">
        <v>59</v>
      </c>
      <c r="L502" s="850">
        <v>7</v>
      </c>
      <c r="M502" s="850">
        <v>413</v>
      </c>
      <c r="N502" s="833">
        <v>1</v>
      </c>
      <c r="O502" s="833">
        <v>59</v>
      </c>
      <c r="P502" s="850">
        <v>1</v>
      </c>
      <c r="Q502" s="850">
        <v>61</v>
      </c>
      <c r="R502" s="838">
        <v>0.14769975786924938</v>
      </c>
      <c r="S502" s="851">
        <v>61</v>
      </c>
    </row>
    <row r="503" spans="1:19" ht="14.45" customHeight="1" x14ac:dyDescent="0.2">
      <c r="A503" s="832" t="s">
        <v>8060</v>
      </c>
      <c r="B503" s="833" t="s">
        <v>8061</v>
      </c>
      <c r="C503" s="833" t="s">
        <v>628</v>
      </c>
      <c r="D503" s="833" t="s">
        <v>2256</v>
      </c>
      <c r="E503" s="833" t="s">
        <v>8031</v>
      </c>
      <c r="F503" s="833" t="s">
        <v>8165</v>
      </c>
      <c r="G503" s="833" t="s">
        <v>8166</v>
      </c>
      <c r="H503" s="850">
        <v>2</v>
      </c>
      <c r="I503" s="850">
        <v>172</v>
      </c>
      <c r="J503" s="833"/>
      <c r="K503" s="833">
        <v>86</v>
      </c>
      <c r="L503" s="850"/>
      <c r="M503" s="850"/>
      <c r="N503" s="833"/>
      <c r="O503" s="833"/>
      <c r="P503" s="850">
        <v>1</v>
      </c>
      <c r="Q503" s="850">
        <v>87</v>
      </c>
      <c r="R503" s="838"/>
      <c r="S503" s="851">
        <v>87</v>
      </c>
    </row>
    <row r="504" spans="1:19" ht="14.45" customHeight="1" x14ac:dyDescent="0.2">
      <c r="A504" s="832" t="s">
        <v>8060</v>
      </c>
      <c r="B504" s="833" t="s">
        <v>8061</v>
      </c>
      <c r="C504" s="833" t="s">
        <v>628</v>
      </c>
      <c r="D504" s="833" t="s">
        <v>2256</v>
      </c>
      <c r="E504" s="833" t="s">
        <v>8031</v>
      </c>
      <c r="F504" s="833" t="s">
        <v>8169</v>
      </c>
      <c r="G504" s="833" t="s">
        <v>8170</v>
      </c>
      <c r="H504" s="850"/>
      <c r="I504" s="850"/>
      <c r="J504" s="833"/>
      <c r="K504" s="833"/>
      <c r="L504" s="850"/>
      <c r="M504" s="850"/>
      <c r="N504" s="833"/>
      <c r="O504" s="833"/>
      <c r="P504" s="850">
        <v>3</v>
      </c>
      <c r="Q504" s="850">
        <v>0</v>
      </c>
      <c r="R504" s="838"/>
      <c r="S504" s="851">
        <v>0</v>
      </c>
    </row>
    <row r="505" spans="1:19" ht="14.45" customHeight="1" x14ac:dyDescent="0.2">
      <c r="A505" s="832" t="s">
        <v>8060</v>
      </c>
      <c r="B505" s="833" t="s">
        <v>8061</v>
      </c>
      <c r="C505" s="833" t="s">
        <v>628</v>
      </c>
      <c r="D505" s="833" t="s">
        <v>2257</v>
      </c>
      <c r="E505" s="833" t="s">
        <v>8040</v>
      </c>
      <c r="F505" s="833" t="s">
        <v>8041</v>
      </c>
      <c r="G505" s="833" t="s">
        <v>8042</v>
      </c>
      <c r="H505" s="850">
        <v>5.6999999999999993</v>
      </c>
      <c r="I505" s="850">
        <v>644.99</v>
      </c>
      <c r="J505" s="833">
        <v>1.5574954119578865</v>
      </c>
      <c r="K505" s="833">
        <v>113.15614035087721</v>
      </c>
      <c r="L505" s="850">
        <v>5.9499999999999993</v>
      </c>
      <c r="M505" s="850">
        <v>414.12</v>
      </c>
      <c r="N505" s="833">
        <v>1</v>
      </c>
      <c r="O505" s="833">
        <v>69.600000000000009</v>
      </c>
      <c r="P505" s="850">
        <v>0.65</v>
      </c>
      <c r="Q505" s="850">
        <v>45.239999999999995</v>
      </c>
      <c r="R505" s="838">
        <v>0.10924369747899158</v>
      </c>
      <c r="S505" s="851">
        <v>69.599999999999994</v>
      </c>
    </row>
    <row r="506" spans="1:19" ht="14.45" customHeight="1" x14ac:dyDescent="0.2">
      <c r="A506" s="832" t="s">
        <v>8060</v>
      </c>
      <c r="B506" s="833" t="s">
        <v>8061</v>
      </c>
      <c r="C506" s="833" t="s">
        <v>628</v>
      </c>
      <c r="D506" s="833" t="s">
        <v>2257</v>
      </c>
      <c r="E506" s="833" t="s">
        <v>8040</v>
      </c>
      <c r="F506" s="833" t="s">
        <v>8064</v>
      </c>
      <c r="G506" s="833" t="s">
        <v>8065</v>
      </c>
      <c r="H506" s="850">
        <v>1.2</v>
      </c>
      <c r="I506" s="850">
        <v>304.3</v>
      </c>
      <c r="J506" s="833"/>
      <c r="K506" s="833">
        <v>253.58333333333334</v>
      </c>
      <c r="L506" s="850"/>
      <c r="M506" s="850"/>
      <c r="N506" s="833"/>
      <c r="O506" s="833"/>
      <c r="P506" s="850"/>
      <c r="Q506" s="850"/>
      <c r="R506" s="838"/>
      <c r="S506" s="851"/>
    </row>
    <row r="507" spans="1:19" ht="14.45" customHeight="1" x14ac:dyDescent="0.2">
      <c r="A507" s="832" t="s">
        <v>8060</v>
      </c>
      <c r="B507" s="833" t="s">
        <v>8061</v>
      </c>
      <c r="C507" s="833" t="s">
        <v>628</v>
      </c>
      <c r="D507" s="833" t="s">
        <v>2257</v>
      </c>
      <c r="E507" s="833" t="s">
        <v>8040</v>
      </c>
      <c r="F507" s="833" t="s">
        <v>8067</v>
      </c>
      <c r="G507" s="833" t="s">
        <v>704</v>
      </c>
      <c r="H507" s="850">
        <v>102</v>
      </c>
      <c r="I507" s="850">
        <v>1713.6000000000004</v>
      </c>
      <c r="J507" s="833">
        <v>0.90265486725663746</v>
      </c>
      <c r="K507" s="833">
        <v>16.800000000000004</v>
      </c>
      <c r="L507" s="850">
        <v>113</v>
      </c>
      <c r="M507" s="850">
        <v>1898.3999999999999</v>
      </c>
      <c r="N507" s="833">
        <v>1</v>
      </c>
      <c r="O507" s="833">
        <v>16.799999999999997</v>
      </c>
      <c r="P507" s="850">
        <v>83</v>
      </c>
      <c r="Q507" s="850">
        <v>1394.4</v>
      </c>
      <c r="R507" s="838">
        <v>0.73451327433628333</v>
      </c>
      <c r="S507" s="851">
        <v>16.8</v>
      </c>
    </row>
    <row r="508" spans="1:19" ht="14.45" customHeight="1" x14ac:dyDescent="0.2">
      <c r="A508" s="832" t="s">
        <v>8060</v>
      </c>
      <c r="B508" s="833" t="s">
        <v>8061</v>
      </c>
      <c r="C508" s="833" t="s">
        <v>628</v>
      </c>
      <c r="D508" s="833" t="s">
        <v>2257</v>
      </c>
      <c r="E508" s="833" t="s">
        <v>8040</v>
      </c>
      <c r="F508" s="833" t="s">
        <v>8068</v>
      </c>
      <c r="G508" s="833"/>
      <c r="H508" s="850">
        <v>0.8</v>
      </c>
      <c r="I508" s="850">
        <v>168.04</v>
      </c>
      <c r="J508" s="833"/>
      <c r="K508" s="833">
        <v>210.04999999999998</v>
      </c>
      <c r="L508" s="850"/>
      <c r="M508" s="850"/>
      <c r="N508" s="833"/>
      <c r="O508" s="833"/>
      <c r="P508" s="850"/>
      <c r="Q508" s="850"/>
      <c r="R508" s="838"/>
      <c r="S508" s="851"/>
    </row>
    <row r="509" spans="1:19" ht="14.45" customHeight="1" x14ac:dyDescent="0.2">
      <c r="A509" s="832" t="s">
        <v>8060</v>
      </c>
      <c r="B509" s="833" t="s">
        <v>8061</v>
      </c>
      <c r="C509" s="833" t="s">
        <v>628</v>
      </c>
      <c r="D509" s="833" t="s">
        <v>2257</v>
      </c>
      <c r="E509" s="833" t="s">
        <v>8040</v>
      </c>
      <c r="F509" s="833" t="s">
        <v>8068</v>
      </c>
      <c r="G509" s="833" t="s">
        <v>8069</v>
      </c>
      <c r="H509" s="850">
        <v>1.9999999999999998</v>
      </c>
      <c r="I509" s="850">
        <v>420.09999999999997</v>
      </c>
      <c r="J509" s="833">
        <v>1.6666666666666665</v>
      </c>
      <c r="K509" s="833">
        <v>210.05</v>
      </c>
      <c r="L509" s="850">
        <v>1.2</v>
      </c>
      <c r="M509" s="850">
        <v>252.06</v>
      </c>
      <c r="N509" s="833">
        <v>1</v>
      </c>
      <c r="O509" s="833">
        <v>210.05</v>
      </c>
      <c r="P509" s="850"/>
      <c r="Q509" s="850"/>
      <c r="R509" s="838"/>
      <c r="S509" s="851"/>
    </row>
    <row r="510" spans="1:19" ht="14.45" customHeight="1" x14ac:dyDescent="0.2">
      <c r="A510" s="832" t="s">
        <v>8060</v>
      </c>
      <c r="B510" s="833" t="s">
        <v>8061</v>
      </c>
      <c r="C510" s="833" t="s">
        <v>628</v>
      </c>
      <c r="D510" s="833" t="s">
        <v>2257</v>
      </c>
      <c r="E510" s="833" t="s">
        <v>8031</v>
      </c>
      <c r="F510" s="833" t="s">
        <v>8071</v>
      </c>
      <c r="G510" s="833" t="s">
        <v>8072</v>
      </c>
      <c r="H510" s="850">
        <v>1</v>
      </c>
      <c r="I510" s="850">
        <v>30</v>
      </c>
      <c r="J510" s="833"/>
      <c r="K510" s="833">
        <v>30</v>
      </c>
      <c r="L510" s="850"/>
      <c r="M510" s="850"/>
      <c r="N510" s="833"/>
      <c r="O510" s="833"/>
      <c r="P510" s="850"/>
      <c r="Q510" s="850"/>
      <c r="R510" s="838"/>
      <c r="S510" s="851"/>
    </row>
    <row r="511" spans="1:19" ht="14.45" customHeight="1" x14ac:dyDescent="0.2">
      <c r="A511" s="832" t="s">
        <v>8060</v>
      </c>
      <c r="B511" s="833" t="s">
        <v>8061</v>
      </c>
      <c r="C511" s="833" t="s">
        <v>628</v>
      </c>
      <c r="D511" s="833" t="s">
        <v>2257</v>
      </c>
      <c r="E511" s="833" t="s">
        <v>8031</v>
      </c>
      <c r="F511" s="833" t="s">
        <v>8075</v>
      </c>
      <c r="G511" s="833" t="s">
        <v>8076</v>
      </c>
      <c r="H511" s="850">
        <v>51</v>
      </c>
      <c r="I511" s="850">
        <v>10455</v>
      </c>
      <c r="J511" s="833">
        <v>12.688106796116505</v>
      </c>
      <c r="K511" s="833">
        <v>205</v>
      </c>
      <c r="L511" s="850">
        <v>4</v>
      </c>
      <c r="M511" s="850">
        <v>824</v>
      </c>
      <c r="N511" s="833">
        <v>1</v>
      </c>
      <c r="O511" s="833">
        <v>206</v>
      </c>
      <c r="P511" s="850">
        <v>5</v>
      </c>
      <c r="Q511" s="850">
        <v>1035</v>
      </c>
      <c r="R511" s="838">
        <v>1.2560679611650485</v>
      </c>
      <c r="S511" s="851">
        <v>207</v>
      </c>
    </row>
    <row r="512" spans="1:19" ht="14.45" customHeight="1" x14ac:dyDescent="0.2">
      <c r="A512" s="832" t="s">
        <v>8060</v>
      </c>
      <c r="B512" s="833" t="s">
        <v>8061</v>
      </c>
      <c r="C512" s="833" t="s">
        <v>628</v>
      </c>
      <c r="D512" s="833" t="s">
        <v>2257</v>
      </c>
      <c r="E512" s="833" t="s">
        <v>8031</v>
      </c>
      <c r="F512" s="833" t="s">
        <v>8077</v>
      </c>
      <c r="G512" s="833" t="s">
        <v>8078</v>
      </c>
      <c r="H512" s="850">
        <v>1</v>
      </c>
      <c r="I512" s="850">
        <v>78</v>
      </c>
      <c r="J512" s="833"/>
      <c r="K512" s="833">
        <v>78</v>
      </c>
      <c r="L512" s="850"/>
      <c r="M512" s="850"/>
      <c r="N512" s="833"/>
      <c r="O512" s="833"/>
      <c r="P512" s="850"/>
      <c r="Q512" s="850"/>
      <c r="R512" s="838"/>
      <c r="S512" s="851"/>
    </row>
    <row r="513" spans="1:19" ht="14.45" customHeight="1" x14ac:dyDescent="0.2">
      <c r="A513" s="832" t="s">
        <v>8060</v>
      </c>
      <c r="B513" s="833" t="s">
        <v>8061</v>
      </c>
      <c r="C513" s="833" t="s">
        <v>628</v>
      </c>
      <c r="D513" s="833" t="s">
        <v>2257</v>
      </c>
      <c r="E513" s="833" t="s">
        <v>8031</v>
      </c>
      <c r="F513" s="833" t="s">
        <v>8081</v>
      </c>
      <c r="G513" s="833" t="s">
        <v>8082</v>
      </c>
      <c r="H513" s="850">
        <v>1</v>
      </c>
      <c r="I513" s="850">
        <v>83</v>
      </c>
      <c r="J513" s="833"/>
      <c r="K513" s="833">
        <v>83</v>
      </c>
      <c r="L513" s="850"/>
      <c r="M513" s="850"/>
      <c r="N513" s="833"/>
      <c r="O513" s="833"/>
      <c r="P513" s="850">
        <v>1</v>
      </c>
      <c r="Q513" s="850">
        <v>84</v>
      </c>
      <c r="R513" s="838"/>
      <c r="S513" s="851">
        <v>84</v>
      </c>
    </row>
    <row r="514" spans="1:19" ht="14.45" customHeight="1" x14ac:dyDescent="0.2">
      <c r="A514" s="832" t="s">
        <v>8060</v>
      </c>
      <c r="B514" s="833" t="s">
        <v>8061</v>
      </c>
      <c r="C514" s="833" t="s">
        <v>628</v>
      </c>
      <c r="D514" s="833" t="s">
        <v>2257</v>
      </c>
      <c r="E514" s="833" t="s">
        <v>8031</v>
      </c>
      <c r="F514" s="833" t="s">
        <v>8083</v>
      </c>
      <c r="G514" s="833" t="s">
        <v>8084</v>
      </c>
      <c r="H514" s="850">
        <v>1</v>
      </c>
      <c r="I514" s="850">
        <v>106</v>
      </c>
      <c r="J514" s="833"/>
      <c r="K514" s="833">
        <v>106</v>
      </c>
      <c r="L514" s="850"/>
      <c r="M514" s="850"/>
      <c r="N514" s="833"/>
      <c r="O514" s="833"/>
      <c r="P514" s="850">
        <v>1</v>
      </c>
      <c r="Q514" s="850">
        <v>107</v>
      </c>
      <c r="R514" s="838"/>
      <c r="S514" s="851">
        <v>107</v>
      </c>
    </row>
    <row r="515" spans="1:19" ht="14.45" customHeight="1" x14ac:dyDescent="0.2">
      <c r="A515" s="832" t="s">
        <v>8060</v>
      </c>
      <c r="B515" s="833" t="s">
        <v>8061</v>
      </c>
      <c r="C515" s="833" t="s">
        <v>628</v>
      </c>
      <c r="D515" s="833" t="s">
        <v>2257</v>
      </c>
      <c r="E515" s="833" t="s">
        <v>8031</v>
      </c>
      <c r="F515" s="833" t="s">
        <v>8085</v>
      </c>
      <c r="G515" s="833" t="s">
        <v>8086</v>
      </c>
      <c r="H515" s="850">
        <v>38</v>
      </c>
      <c r="I515" s="850">
        <v>1406</v>
      </c>
      <c r="J515" s="833">
        <v>1.0857142857142856</v>
      </c>
      <c r="K515" s="833">
        <v>37</v>
      </c>
      <c r="L515" s="850">
        <v>35</v>
      </c>
      <c r="M515" s="850">
        <v>1295</v>
      </c>
      <c r="N515" s="833">
        <v>1</v>
      </c>
      <c r="O515" s="833">
        <v>37</v>
      </c>
      <c r="P515" s="850">
        <v>57</v>
      </c>
      <c r="Q515" s="850">
        <v>2166</v>
      </c>
      <c r="R515" s="838">
        <v>1.6725868725868727</v>
      </c>
      <c r="S515" s="851">
        <v>38</v>
      </c>
    </row>
    <row r="516" spans="1:19" ht="14.45" customHeight="1" x14ac:dyDescent="0.2">
      <c r="A516" s="832" t="s">
        <v>8060</v>
      </c>
      <c r="B516" s="833" t="s">
        <v>8061</v>
      </c>
      <c r="C516" s="833" t="s">
        <v>628</v>
      </c>
      <c r="D516" s="833" t="s">
        <v>2257</v>
      </c>
      <c r="E516" s="833" t="s">
        <v>8031</v>
      </c>
      <c r="F516" s="833" t="s">
        <v>8089</v>
      </c>
      <c r="G516" s="833" t="s">
        <v>8090</v>
      </c>
      <c r="H516" s="850">
        <v>1</v>
      </c>
      <c r="I516" s="850">
        <v>5</v>
      </c>
      <c r="J516" s="833">
        <v>0.2</v>
      </c>
      <c r="K516" s="833">
        <v>5</v>
      </c>
      <c r="L516" s="850">
        <v>5</v>
      </c>
      <c r="M516" s="850">
        <v>25</v>
      </c>
      <c r="N516" s="833">
        <v>1</v>
      </c>
      <c r="O516" s="833">
        <v>5</v>
      </c>
      <c r="P516" s="850">
        <v>1</v>
      </c>
      <c r="Q516" s="850">
        <v>5</v>
      </c>
      <c r="R516" s="838">
        <v>0.2</v>
      </c>
      <c r="S516" s="851">
        <v>5</v>
      </c>
    </row>
    <row r="517" spans="1:19" ht="14.45" customHeight="1" x14ac:dyDescent="0.2">
      <c r="A517" s="832" t="s">
        <v>8060</v>
      </c>
      <c r="B517" s="833" t="s">
        <v>8061</v>
      </c>
      <c r="C517" s="833" t="s">
        <v>628</v>
      </c>
      <c r="D517" s="833" t="s">
        <v>2257</v>
      </c>
      <c r="E517" s="833" t="s">
        <v>8031</v>
      </c>
      <c r="F517" s="833" t="s">
        <v>8034</v>
      </c>
      <c r="G517" s="833" t="s">
        <v>8035</v>
      </c>
      <c r="H517" s="850">
        <v>537</v>
      </c>
      <c r="I517" s="850">
        <v>134787</v>
      </c>
      <c r="J517" s="833">
        <v>0.93672337586523224</v>
      </c>
      <c r="K517" s="833">
        <v>251</v>
      </c>
      <c r="L517" s="850">
        <v>571</v>
      </c>
      <c r="M517" s="850">
        <v>143892</v>
      </c>
      <c r="N517" s="833">
        <v>1</v>
      </c>
      <c r="O517" s="833">
        <v>252</v>
      </c>
      <c r="P517" s="850">
        <v>513</v>
      </c>
      <c r="Q517" s="850">
        <v>130302</v>
      </c>
      <c r="R517" s="838">
        <v>0.9055541656242182</v>
      </c>
      <c r="S517" s="851">
        <v>254</v>
      </c>
    </row>
    <row r="518" spans="1:19" ht="14.45" customHeight="1" x14ac:dyDescent="0.2">
      <c r="A518" s="832" t="s">
        <v>8060</v>
      </c>
      <c r="B518" s="833" t="s">
        <v>8061</v>
      </c>
      <c r="C518" s="833" t="s">
        <v>628</v>
      </c>
      <c r="D518" s="833" t="s">
        <v>2257</v>
      </c>
      <c r="E518" s="833" t="s">
        <v>8031</v>
      </c>
      <c r="F518" s="833" t="s">
        <v>8101</v>
      </c>
      <c r="G518" s="833" t="s">
        <v>8102</v>
      </c>
      <c r="H518" s="850">
        <v>536</v>
      </c>
      <c r="I518" s="850">
        <v>67536</v>
      </c>
      <c r="J518" s="833">
        <v>0.96773084197856363</v>
      </c>
      <c r="K518" s="833">
        <v>126</v>
      </c>
      <c r="L518" s="850">
        <v>551</v>
      </c>
      <c r="M518" s="850">
        <v>69788</v>
      </c>
      <c r="N518" s="833">
        <v>1</v>
      </c>
      <c r="O518" s="833">
        <v>126.65698729582577</v>
      </c>
      <c r="P518" s="850">
        <v>401</v>
      </c>
      <c r="Q518" s="850">
        <v>50526</v>
      </c>
      <c r="R518" s="838">
        <v>0.72399266349515679</v>
      </c>
      <c r="S518" s="851">
        <v>126</v>
      </c>
    </row>
    <row r="519" spans="1:19" ht="14.45" customHeight="1" x14ac:dyDescent="0.2">
      <c r="A519" s="832" t="s">
        <v>8060</v>
      </c>
      <c r="B519" s="833" t="s">
        <v>8061</v>
      </c>
      <c r="C519" s="833" t="s">
        <v>628</v>
      </c>
      <c r="D519" s="833" t="s">
        <v>2257</v>
      </c>
      <c r="E519" s="833" t="s">
        <v>8031</v>
      </c>
      <c r="F519" s="833" t="s">
        <v>8036</v>
      </c>
      <c r="G519" s="833" t="s">
        <v>8037</v>
      </c>
      <c r="H519" s="850">
        <v>265</v>
      </c>
      <c r="I519" s="850">
        <v>43195</v>
      </c>
      <c r="J519" s="833">
        <v>0.97912322060023571</v>
      </c>
      <c r="K519" s="833">
        <v>163</v>
      </c>
      <c r="L519" s="850">
        <v>269</v>
      </c>
      <c r="M519" s="850">
        <v>44116</v>
      </c>
      <c r="N519" s="833">
        <v>1</v>
      </c>
      <c r="O519" s="833">
        <v>164</v>
      </c>
      <c r="P519" s="850">
        <v>149</v>
      </c>
      <c r="Q519" s="850">
        <v>24585</v>
      </c>
      <c r="R519" s="838">
        <v>0.55728080515005896</v>
      </c>
      <c r="S519" s="851">
        <v>165</v>
      </c>
    </row>
    <row r="520" spans="1:19" ht="14.45" customHeight="1" x14ac:dyDescent="0.2">
      <c r="A520" s="832" t="s">
        <v>8060</v>
      </c>
      <c r="B520" s="833" t="s">
        <v>8061</v>
      </c>
      <c r="C520" s="833" t="s">
        <v>628</v>
      </c>
      <c r="D520" s="833" t="s">
        <v>2257</v>
      </c>
      <c r="E520" s="833" t="s">
        <v>8031</v>
      </c>
      <c r="F520" s="833" t="s">
        <v>8109</v>
      </c>
      <c r="G520" s="833" t="s">
        <v>8110</v>
      </c>
      <c r="H520" s="850"/>
      <c r="I520" s="850"/>
      <c r="J520" s="833"/>
      <c r="K520" s="833"/>
      <c r="L520" s="850"/>
      <c r="M520" s="850"/>
      <c r="N520" s="833"/>
      <c r="O520" s="833"/>
      <c r="P520" s="850">
        <v>2</v>
      </c>
      <c r="Q520" s="850">
        <v>0</v>
      </c>
      <c r="R520" s="838"/>
      <c r="S520" s="851">
        <v>0</v>
      </c>
    </row>
    <row r="521" spans="1:19" ht="14.45" customHeight="1" x14ac:dyDescent="0.2">
      <c r="A521" s="832" t="s">
        <v>8060</v>
      </c>
      <c r="B521" s="833" t="s">
        <v>8061</v>
      </c>
      <c r="C521" s="833" t="s">
        <v>628</v>
      </c>
      <c r="D521" s="833" t="s">
        <v>2257</v>
      </c>
      <c r="E521" s="833" t="s">
        <v>8031</v>
      </c>
      <c r="F521" s="833" t="s">
        <v>8111</v>
      </c>
      <c r="G521" s="833" t="s">
        <v>8112</v>
      </c>
      <c r="H521" s="850">
        <v>944</v>
      </c>
      <c r="I521" s="850">
        <v>31466.660000000003</v>
      </c>
      <c r="J521" s="833">
        <v>1.0863064938472347</v>
      </c>
      <c r="K521" s="833">
        <v>33.333326271186444</v>
      </c>
      <c r="L521" s="850">
        <v>869</v>
      </c>
      <c r="M521" s="850">
        <v>28966.65</v>
      </c>
      <c r="N521" s="833">
        <v>1</v>
      </c>
      <c r="O521" s="833">
        <v>33.333314154200231</v>
      </c>
      <c r="P521" s="850">
        <v>894</v>
      </c>
      <c r="Q521" s="850">
        <v>29800</v>
      </c>
      <c r="R521" s="838">
        <v>1.0287692915818709</v>
      </c>
      <c r="S521" s="851">
        <v>33.333333333333336</v>
      </c>
    </row>
    <row r="522" spans="1:19" ht="14.45" customHeight="1" x14ac:dyDescent="0.2">
      <c r="A522" s="832" t="s">
        <v>8060</v>
      </c>
      <c r="B522" s="833" t="s">
        <v>8061</v>
      </c>
      <c r="C522" s="833" t="s">
        <v>628</v>
      </c>
      <c r="D522" s="833" t="s">
        <v>2257</v>
      </c>
      <c r="E522" s="833" t="s">
        <v>8031</v>
      </c>
      <c r="F522" s="833" t="s">
        <v>8113</v>
      </c>
      <c r="G522" s="833" t="s">
        <v>8114</v>
      </c>
      <c r="H522" s="850">
        <v>1</v>
      </c>
      <c r="I522" s="850">
        <v>116</v>
      </c>
      <c r="J522" s="833"/>
      <c r="K522" s="833">
        <v>116</v>
      </c>
      <c r="L522" s="850"/>
      <c r="M522" s="850"/>
      <c r="N522" s="833"/>
      <c r="O522" s="833"/>
      <c r="P522" s="850"/>
      <c r="Q522" s="850"/>
      <c r="R522" s="838"/>
      <c r="S522" s="851"/>
    </row>
    <row r="523" spans="1:19" ht="14.45" customHeight="1" x14ac:dyDescent="0.2">
      <c r="A523" s="832" t="s">
        <v>8060</v>
      </c>
      <c r="B523" s="833" t="s">
        <v>8061</v>
      </c>
      <c r="C523" s="833" t="s">
        <v>628</v>
      </c>
      <c r="D523" s="833" t="s">
        <v>2257</v>
      </c>
      <c r="E523" s="833" t="s">
        <v>8031</v>
      </c>
      <c r="F523" s="833" t="s">
        <v>8115</v>
      </c>
      <c r="G523" s="833" t="s">
        <v>8116</v>
      </c>
      <c r="H523" s="850">
        <v>9</v>
      </c>
      <c r="I523" s="850">
        <v>333</v>
      </c>
      <c r="J523" s="833">
        <v>0.6</v>
      </c>
      <c r="K523" s="833">
        <v>37</v>
      </c>
      <c r="L523" s="850">
        <v>15</v>
      </c>
      <c r="M523" s="850">
        <v>555</v>
      </c>
      <c r="N523" s="833">
        <v>1</v>
      </c>
      <c r="O523" s="833">
        <v>37</v>
      </c>
      <c r="P523" s="850">
        <v>5</v>
      </c>
      <c r="Q523" s="850">
        <v>190</v>
      </c>
      <c r="R523" s="838">
        <v>0.34234234234234234</v>
      </c>
      <c r="S523" s="851">
        <v>38</v>
      </c>
    </row>
    <row r="524" spans="1:19" ht="14.45" customHeight="1" x14ac:dyDescent="0.2">
      <c r="A524" s="832" t="s">
        <v>8060</v>
      </c>
      <c r="B524" s="833" t="s">
        <v>8061</v>
      </c>
      <c r="C524" s="833" t="s">
        <v>628</v>
      </c>
      <c r="D524" s="833" t="s">
        <v>2257</v>
      </c>
      <c r="E524" s="833" t="s">
        <v>8031</v>
      </c>
      <c r="F524" s="833" t="s">
        <v>8038</v>
      </c>
      <c r="G524" s="833" t="s">
        <v>8039</v>
      </c>
      <c r="H524" s="850">
        <v>284</v>
      </c>
      <c r="I524" s="850">
        <v>24424</v>
      </c>
      <c r="J524" s="833">
        <v>1.0142857142857142</v>
      </c>
      <c r="K524" s="833">
        <v>86</v>
      </c>
      <c r="L524" s="850">
        <v>280</v>
      </c>
      <c r="M524" s="850">
        <v>24080</v>
      </c>
      <c r="N524" s="833">
        <v>1</v>
      </c>
      <c r="O524" s="833">
        <v>86</v>
      </c>
      <c r="P524" s="850">
        <v>158</v>
      </c>
      <c r="Q524" s="850">
        <v>13746</v>
      </c>
      <c r="R524" s="838">
        <v>0.57084717607973423</v>
      </c>
      <c r="S524" s="851">
        <v>87</v>
      </c>
    </row>
    <row r="525" spans="1:19" ht="14.45" customHeight="1" x14ac:dyDescent="0.2">
      <c r="A525" s="832" t="s">
        <v>8060</v>
      </c>
      <c r="B525" s="833" t="s">
        <v>8061</v>
      </c>
      <c r="C525" s="833" t="s">
        <v>628</v>
      </c>
      <c r="D525" s="833" t="s">
        <v>2257</v>
      </c>
      <c r="E525" s="833" t="s">
        <v>8031</v>
      </c>
      <c r="F525" s="833" t="s">
        <v>8145</v>
      </c>
      <c r="G525" s="833" t="s">
        <v>8146</v>
      </c>
      <c r="H525" s="850"/>
      <c r="I525" s="850"/>
      <c r="J525" s="833"/>
      <c r="K525" s="833"/>
      <c r="L525" s="850">
        <v>6</v>
      </c>
      <c r="M525" s="850">
        <v>355</v>
      </c>
      <c r="N525" s="833">
        <v>1</v>
      </c>
      <c r="O525" s="833">
        <v>59.166666666666664</v>
      </c>
      <c r="P525" s="850"/>
      <c r="Q525" s="850"/>
      <c r="R525" s="838"/>
      <c r="S525" s="851"/>
    </row>
    <row r="526" spans="1:19" ht="14.45" customHeight="1" x14ac:dyDescent="0.2">
      <c r="A526" s="832" t="s">
        <v>8060</v>
      </c>
      <c r="B526" s="833" t="s">
        <v>8061</v>
      </c>
      <c r="C526" s="833" t="s">
        <v>628</v>
      </c>
      <c r="D526" s="833" t="s">
        <v>2257</v>
      </c>
      <c r="E526" s="833" t="s">
        <v>8031</v>
      </c>
      <c r="F526" s="833" t="s">
        <v>8147</v>
      </c>
      <c r="G526" s="833" t="s">
        <v>8148</v>
      </c>
      <c r="H526" s="850">
        <v>149</v>
      </c>
      <c r="I526" s="850">
        <v>30396</v>
      </c>
      <c r="J526" s="833">
        <v>9.2670731707317078</v>
      </c>
      <c r="K526" s="833">
        <v>204</v>
      </c>
      <c r="L526" s="850">
        <v>16</v>
      </c>
      <c r="M526" s="850">
        <v>3280</v>
      </c>
      <c r="N526" s="833">
        <v>1</v>
      </c>
      <c r="O526" s="833">
        <v>205</v>
      </c>
      <c r="P526" s="850">
        <v>22</v>
      </c>
      <c r="Q526" s="850">
        <v>4532</v>
      </c>
      <c r="R526" s="838">
        <v>1.3817073170731706</v>
      </c>
      <c r="S526" s="851">
        <v>206</v>
      </c>
    </row>
    <row r="527" spans="1:19" ht="14.45" customHeight="1" x14ac:dyDescent="0.2">
      <c r="A527" s="832" t="s">
        <v>8060</v>
      </c>
      <c r="B527" s="833" t="s">
        <v>8061</v>
      </c>
      <c r="C527" s="833" t="s">
        <v>628</v>
      </c>
      <c r="D527" s="833" t="s">
        <v>2257</v>
      </c>
      <c r="E527" s="833" t="s">
        <v>8031</v>
      </c>
      <c r="F527" s="833" t="s">
        <v>8161</v>
      </c>
      <c r="G527" s="833" t="s">
        <v>8162</v>
      </c>
      <c r="H527" s="850"/>
      <c r="I527" s="850"/>
      <c r="J527" s="833"/>
      <c r="K527" s="833"/>
      <c r="L527" s="850"/>
      <c r="M527" s="850"/>
      <c r="N527" s="833"/>
      <c r="O527" s="833"/>
      <c r="P527" s="850">
        <v>1</v>
      </c>
      <c r="Q527" s="850">
        <v>752</v>
      </c>
      <c r="R527" s="838"/>
      <c r="S527" s="851">
        <v>752</v>
      </c>
    </row>
    <row r="528" spans="1:19" ht="14.45" customHeight="1" x14ac:dyDescent="0.2">
      <c r="A528" s="832" t="s">
        <v>8060</v>
      </c>
      <c r="B528" s="833" t="s">
        <v>8061</v>
      </c>
      <c r="C528" s="833" t="s">
        <v>628</v>
      </c>
      <c r="D528" s="833" t="s">
        <v>2257</v>
      </c>
      <c r="E528" s="833" t="s">
        <v>8031</v>
      </c>
      <c r="F528" s="833" t="s">
        <v>8165</v>
      </c>
      <c r="G528" s="833" t="s">
        <v>8166</v>
      </c>
      <c r="H528" s="850">
        <v>15</v>
      </c>
      <c r="I528" s="850">
        <v>1290</v>
      </c>
      <c r="J528" s="833">
        <v>1.4827586206896552</v>
      </c>
      <c r="K528" s="833">
        <v>86</v>
      </c>
      <c r="L528" s="850">
        <v>10</v>
      </c>
      <c r="M528" s="850">
        <v>870</v>
      </c>
      <c r="N528" s="833">
        <v>1</v>
      </c>
      <c r="O528" s="833">
        <v>87</v>
      </c>
      <c r="P528" s="850">
        <v>8</v>
      </c>
      <c r="Q528" s="850">
        <v>696</v>
      </c>
      <c r="R528" s="838">
        <v>0.8</v>
      </c>
      <c r="S528" s="851">
        <v>87</v>
      </c>
    </row>
    <row r="529" spans="1:19" ht="14.45" customHeight="1" x14ac:dyDescent="0.2">
      <c r="A529" s="832" t="s">
        <v>8060</v>
      </c>
      <c r="B529" s="833" t="s">
        <v>8061</v>
      </c>
      <c r="C529" s="833" t="s">
        <v>628</v>
      </c>
      <c r="D529" s="833" t="s">
        <v>2257</v>
      </c>
      <c r="E529" s="833" t="s">
        <v>8031</v>
      </c>
      <c r="F529" s="833" t="s">
        <v>8169</v>
      </c>
      <c r="G529" s="833" t="s">
        <v>8170</v>
      </c>
      <c r="H529" s="850"/>
      <c r="I529" s="850"/>
      <c r="J529" s="833"/>
      <c r="K529" s="833"/>
      <c r="L529" s="850"/>
      <c r="M529" s="850"/>
      <c r="N529" s="833"/>
      <c r="O529" s="833"/>
      <c r="P529" s="850">
        <v>1</v>
      </c>
      <c r="Q529" s="850">
        <v>0</v>
      </c>
      <c r="R529" s="838"/>
      <c r="S529" s="851">
        <v>0</v>
      </c>
    </row>
    <row r="530" spans="1:19" ht="14.45" customHeight="1" x14ac:dyDescent="0.2">
      <c r="A530" s="832" t="s">
        <v>8060</v>
      </c>
      <c r="B530" s="833" t="s">
        <v>8061</v>
      </c>
      <c r="C530" s="833" t="s">
        <v>628</v>
      </c>
      <c r="D530" s="833" t="s">
        <v>2258</v>
      </c>
      <c r="E530" s="833" t="s">
        <v>8040</v>
      </c>
      <c r="F530" s="833" t="s">
        <v>8041</v>
      </c>
      <c r="G530" s="833" t="s">
        <v>8042</v>
      </c>
      <c r="H530" s="850">
        <v>8.3000000000000007</v>
      </c>
      <c r="I530" s="850">
        <v>964.32999999999981</v>
      </c>
      <c r="J530" s="833">
        <v>1.3195539135194305</v>
      </c>
      <c r="K530" s="833">
        <v>116.18433734939755</v>
      </c>
      <c r="L530" s="850">
        <v>10.5</v>
      </c>
      <c r="M530" s="850">
        <v>730.8</v>
      </c>
      <c r="N530" s="833">
        <v>1</v>
      </c>
      <c r="O530" s="833">
        <v>69.599999999999994</v>
      </c>
      <c r="P530" s="850">
        <v>1.25</v>
      </c>
      <c r="Q530" s="850">
        <v>86.999999999999986</v>
      </c>
      <c r="R530" s="838">
        <v>0.11904761904761904</v>
      </c>
      <c r="S530" s="851">
        <v>69.599999999999994</v>
      </c>
    </row>
    <row r="531" spans="1:19" ht="14.45" customHeight="1" x14ac:dyDescent="0.2">
      <c r="A531" s="832" t="s">
        <v>8060</v>
      </c>
      <c r="B531" s="833" t="s">
        <v>8061</v>
      </c>
      <c r="C531" s="833" t="s">
        <v>628</v>
      </c>
      <c r="D531" s="833" t="s">
        <v>2258</v>
      </c>
      <c r="E531" s="833" t="s">
        <v>8040</v>
      </c>
      <c r="F531" s="833" t="s">
        <v>8066</v>
      </c>
      <c r="G531" s="833" t="s">
        <v>704</v>
      </c>
      <c r="H531" s="850"/>
      <c r="I531" s="850"/>
      <c r="J531" s="833"/>
      <c r="K531" s="833"/>
      <c r="L531" s="850">
        <v>0.60000000000000009</v>
      </c>
      <c r="M531" s="850">
        <v>50.400000000000006</v>
      </c>
      <c r="N531" s="833">
        <v>1</v>
      </c>
      <c r="O531" s="833">
        <v>84</v>
      </c>
      <c r="P531" s="850"/>
      <c r="Q531" s="850"/>
      <c r="R531" s="838"/>
      <c r="S531" s="851"/>
    </row>
    <row r="532" spans="1:19" ht="14.45" customHeight="1" x14ac:dyDescent="0.2">
      <c r="A532" s="832" t="s">
        <v>8060</v>
      </c>
      <c r="B532" s="833" t="s">
        <v>8061</v>
      </c>
      <c r="C532" s="833" t="s">
        <v>628</v>
      </c>
      <c r="D532" s="833" t="s">
        <v>2258</v>
      </c>
      <c r="E532" s="833" t="s">
        <v>8040</v>
      </c>
      <c r="F532" s="833" t="s">
        <v>8067</v>
      </c>
      <c r="G532" s="833" t="s">
        <v>704</v>
      </c>
      <c r="H532" s="850">
        <v>132</v>
      </c>
      <c r="I532" s="850">
        <v>2217.6000000000004</v>
      </c>
      <c r="J532" s="833">
        <v>0.64390243902439037</v>
      </c>
      <c r="K532" s="833">
        <v>16.800000000000004</v>
      </c>
      <c r="L532" s="850">
        <v>205</v>
      </c>
      <c r="M532" s="850">
        <v>3444</v>
      </c>
      <c r="N532" s="833">
        <v>1</v>
      </c>
      <c r="O532" s="833">
        <v>16.8</v>
      </c>
      <c r="P532" s="850">
        <v>184</v>
      </c>
      <c r="Q532" s="850">
        <v>3091.2</v>
      </c>
      <c r="R532" s="838">
        <v>0.89756097560975601</v>
      </c>
      <c r="S532" s="851">
        <v>16.8</v>
      </c>
    </row>
    <row r="533" spans="1:19" ht="14.45" customHeight="1" x14ac:dyDescent="0.2">
      <c r="A533" s="832" t="s">
        <v>8060</v>
      </c>
      <c r="B533" s="833" t="s">
        <v>8061</v>
      </c>
      <c r="C533" s="833" t="s">
        <v>628</v>
      </c>
      <c r="D533" s="833" t="s">
        <v>2258</v>
      </c>
      <c r="E533" s="833" t="s">
        <v>8040</v>
      </c>
      <c r="F533" s="833" t="s">
        <v>8068</v>
      </c>
      <c r="G533" s="833"/>
      <c r="H533" s="850">
        <v>0.8</v>
      </c>
      <c r="I533" s="850">
        <v>168.04</v>
      </c>
      <c r="J533" s="833"/>
      <c r="K533" s="833">
        <v>210.04999999999998</v>
      </c>
      <c r="L533" s="850"/>
      <c r="M533" s="850"/>
      <c r="N533" s="833"/>
      <c r="O533" s="833"/>
      <c r="P533" s="850"/>
      <c r="Q533" s="850"/>
      <c r="R533" s="838"/>
      <c r="S533" s="851"/>
    </row>
    <row r="534" spans="1:19" ht="14.45" customHeight="1" x14ac:dyDescent="0.2">
      <c r="A534" s="832" t="s">
        <v>8060</v>
      </c>
      <c r="B534" s="833" t="s">
        <v>8061</v>
      </c>
      <c r="C534" s="833" t="s">
        <v>628</v>
      </c>
      <c r="D534" s="833" t="s">
        <v>2258</v>
      </c>
      <c r="E534" s="833" t="s">
        <v>8040</v>
      </c>
      <c r="F534" s="833" t="s">
        <v>8068</v>
      </c>
      <c r="G534" s="833" t="s">
        <v>8069</v>
      </c>
      <c r="H534" s="850">
        <v>6</v>
      </c>
      <c r="I534" s="850">
        <v>1260.3</v>
      </c>
      <c r="J534" s="833">
        <v>15</v>
      </c>
      <c r="K534" s="833">
        <v>210.04999999999998</v>
      </c>
      <c r="L534" s="850">
        <v>0.4</v>
      </c>
      <c r="M534" s="850">
        <v>84.02</v>
      </c>
      <c r="N534" s="833">
        <v>1</v>
      </c>
      <c r="O534" s="833">
        <v>210.04999999999998</v>
      </c>
      <c r="P534" s="850"/>
      <c r="Q534" s="850"/>
      <c r="R534" s="838"/>
      <c r="S534" s="851"/>
    </row>
    <row r="535" spans="1:19" ht="14.45" customHeight="1" x14ac:dyDescent="0.2">
      <c r="A535" s="832" t="s">
        <v>8060</v>
      </c>
      <c r="B535" s="833" t="s">
        <v>8061</v>
      </c>
      <c r="C535" s="833" t="s">
        <v>628</v>
      </c>
      <c r="D535" s="833" t="s">
        <v>2258</v>
      </c>
      <c r="E535" s="833" t="s">
        <v>8031</v>
      </c>
      <c r="F535" s="833" t="s">
        <v>8075</v>
      </c>
      <c r="G535" s="833" t="s">
        <v>8076</v>
      </c>
      <c r="H535" s="850">
        <v>25</v>
      </c>
      <c r="I535" s="850">
        <v>5125</v>
      </c>
      <c r="J535" s="833">
        <v>0.30339805825242716</v>
      </c>
      <c r="K535" s="833">
        <v>205</v>
      </c>
      <c r="L535" s="850">
        <v>82</v>
      </c>
      <c r="M535" s="850">
        <v>16892</v>
      </c>
      <c r="N535" s="833">
        <v>1</v>
      </c>
      <c r="O535" s="833">
        <v>206</v>
      </c>
      <c r="P535" s="850">
        <v>15</v>
      </c>
      <c r="Q535" s="850">
        <v>3105</v>
      </c>
      <c r="R535" s="838">
        <v>0.18381482358512904</v>
      </c>
      <c r="S535" s="851">
        <v>207</v>
      </c>
    </row>
    <row r="536" spans="1:19" ht="14.45" customHeight="1" x14ac:dyDescent="0.2">
      <c r="A536" s="832" t="s">
        <v>8060</v>
      </c>
      <c r="B536" s="833" t="s">
        <v>8061</v>
      </c>
      <c r="C536" s="833" t="s">
        <v>628</v>
      </c>
      <c r="D536" s="833" t="s">
        <v>2258</v>
      </c>
      <c r="E536" s="833" t="s">
        <v>8031</v>
      </c>
      <c r="F536" s="833" t="s">
        <v>8081</v>
      </c>
      <c r="G536" s="833" t="s">
        <v>8082</v>
      </c>
      <c r="H536" s="850"/>
      <c r="I536" s="850"/>
      <c r="J536" s="833"/>
      <c r="K536" s="833"/>
      <c r="L536" s="850">
        <v>4</v>
      </c>
      <c r="M536" s="850">
        <v>332</v>
      </c>
      <c r="N536" s="833">
        <v>1</v>
      </c>
      <c r="O536" s="833">
        <v>83</v>
      </c>
      <c r="P536" s="850"/>
      <c r="Q536" s="850"/>
      <c r="R536" s="838"/>
      <c r="S536" s="851"/>
    </row>
    <row r="537" spans="1:19" ht="14.45" customHeight="1" x14ac:dyDescent="0.2">
      <c r="A537" s="832" t="s">
        <v>8060</v>
      </c>
      <c r="B537" s="833" t="s">
        <v>8061</v>
      </c>
      <c r="C537" s="833" t="s">
        <v>628</v>
      </c>
      <c r="D537" s="833" t="s">
        <v>2258</v>
      </c>
      <c r="E537" s="833" t="s">
        <v>8031</v>
      </c>
      <c r="F537" s="833" t="s">
        <v>8085</v>
      </c>
      <c r="G537" s="833" t="s">
        <v>8086</v>
      </c>
      <c r="H537" s="850">
        <v>95</v>
      </c>
      <c r="I537" s="850">
        <v>3515</v>
      </c>
      <c r="J537" s="833">
        <v>1.1445783132530121</v>
      </c>
      <c r="K537" s="833">
        <v>37</v>
      </c>
      <c r="L537" s="850">
        <v>83</v>
      </c>
      <c r="M537" s="850">
        <v>3071</v>
      </c>
      <c r="N537" s="833">
        <v>1</v>
      </c>
      <c r="O537" s="833">
        <v>37</v>
      </c>
      <c r="P537" s="850">
        <v>54</v>
      </c>
      <c r="Q537" s="850">
        <v>2052</v>
      </c>
      <c r="R537" s="838">
        <v>0.6681862585477043</v>
      </c>
      <c r="S537" s="851">
        <v>38</v>
      </c>
    </row>
    <row r="538" spans="1:19" ht="14.45" customHeight="1" x14ac:dyDescent="0.2">
      <c r="A538" s="832" t="s">
        <v>8060</v>
      </c>
      <c r="B538" s="833" t="s">
        <v>8061</v>
      </c>
      <c r="C538" s="833" t="s">
        <v>628</v>
      </c>
      <c r="D538" s="833" t="s">
        <v>2258</v>
      </c>
      <c r="E538" s="833" t="s">
        <v>8031</v>
      </c>
      <c r="F538" s="833" t="s">
        <v>8089</v>
      </c>
      <c r="G538" s="833" t="s">
        <v>8090</v>
      </c>
      <c r="H538" s="850">
        <v>2</v>
      </c>
      <c r="I538" s="850">
        <v>10</v>
      </c>
      <c r="J538" s="833">
        <v>2</v>
      </c>
      <c r="K538" s="833">
        <v>5</v>
      </c>
      <c r="L538" s="850">
        <v>1</v>
      </c>
      <c r="M538" s="850">
        <v>5</v>
      </c>
      <c r="N538" s="833">
        <v>1</v>
      </c>
      <c r="O538" s="833">
        <v>5</v>
      </c>
      <c r="P538" s="850">
        <v>4</v>
      </c>
      <c r="Q538" s="850">
        <v>20</v>
      </c>
      <c r="R538" s="838">
        <v>4</v>
      </c>
      <c r="S538" s="851">
        <v>5</v>
      </c>
    </row>
    <row r="539" spans="1:19" ht="14.45" customHeight="1" x14ac:dyDescent="0.2">
      <c r="A539" s="832" t="s">
        <v>8060</v>
      </c>
      <c r="B539" s="833" t="s">
        <v>8061</v>
      </c>
      <c r="C539" s="833" t="s">
        <v>628</v>
      </c>
      <c r="D539" s="833" t="s">
        <v>2258</v>
      </c>
      <c r="E539" s="833" t="s">
        <v>8031</v>
      </c>
      <c r="F539" s="833" t="s">
        <v>8095</v>
      </c>
      <c r="G539" s="833" t="s">
        <v>8096</v>
      </c>
      <c r="H539" s="850"/>
      <c r="I539" s="850"/>
      <c r="J539" s="833"/>
      <c r="K539" s="833"/>
      <c r="L539" s="850">
        <v>1</v>
      </c>
      <c r="M539" s="850">
        <v>604</v>
      </c>
      <c r="N539" s="833">
        <v>1</v>
      </c>
      <c r="O539" s="833">
        <v>604</v>
      </c>
      <c r="P539" s="850"/>
      <c r="Q539" s="850"/>
      <c r="R539" s="838"/>
      <c r="S539" s="851"/>
    </row>
    <row r="540" spans="1:19" ht="14.45" customHeight="1" x14ac:dyDescent="0.2">
      <c r="A540" s="832" t="s">
        <v>8060</v>
      </c>
      <c r="B540" s="833" t="s">
        <v>8061</v>
      </c>
      <c r="C540" s="833" t="s">
        <v>628</v>
      </c>
      <c r="D540" s="833" t="s">
        <v>2258</v>
      </c>
      <c r="E540" s="833" t="s">
        <v>8031</v>
      </c>
      <c r="F540" s="833" t="s">
        <v>8097</v>
      </c>
      <c r="G540" s="833" t="s">
        <v>8098</v>
      </c>
      <c r="H540" s="850"/>
      <c r="I540" s="850"/>
      <c r="J540" s="833"/>
      <c r="K540" s="833"/>
      <c r="L540" s="850">
        <v>2</v>
      </c>
      <c r="M540" s="850">
        <v>182</v>
      </c>
      <c r="N540" s="833">
        <v>1</v>
      </c>
      <c r="O540" s="833">
        <v>91</v>
      </c>
      <c r="P540" s="850"/>
      <c r="Q540" s="850"/>
      <c r="R540" s="838"/>
      <c r="S540" s="851"/>
    </row>
    <row r="541" spans="1:19" ht="14.45" customHeight="1" x14ac:dyDescent="0.2">
      <c r="A541" s="832" t="s">
        <v>8060</v>
      </c>
      <c r="B541" s="833" t="s">
        <v>8061</v>
      </c>
      <c r="C541" s="833" t="s">
        <v>628</v>
      </c>
      <c r="D541" s="833" t="s">
        <v>2258</v>
      </c>
      <c r="E541" s="833" t="s">
        <v>8031</v>
      </c>
      <c r="F541" s="833" t="s">
        <v>8034</v>
      </c>
      <c r="G541" s="833" t="s">
        <v>8035</v>
      </c>
      <c r="H541" s="850">
        <v>551</v>
      </c>
      <c r="I541" s="850">
        <v>138301</v>
      </c>
      <c r="J541" s="833">
        <v>1.0354971548367775</v>
      </c>
      <c r="K541" s="833">
        <v>251</v>
      </c>
      <c r="L541" s="850">
        <v>530</v>
      </c>
      <c r="M541" s="850">
        <v>133560</v>
      </c>
      <c r="N541" s="833">
        <v>1</v>
      </c>
      <c r="O541" s="833">
        <v>252</v>
      </c>
      <c r="P541" s="850">
        <v>429</v>
      </c>
      <c r="Q541" s="850">
        <v>108966</v>
      </c>
      <c r="R541" s="838">
        <v>0.81585804132973949</v>
      </c>
      <c r="S541" s="851">
        <v>254</v>
      </c>
    </row>
    <row r="542" spans="1:19" ht="14.45" customHeight="1" x14ac:dyDescent="0.2">
      <c r="A542" s="832" t="s">
        <v>8060</v>
      </c>
      <c r="B542" s="833" t="s">
        <v>8061</v>
      </c>
      <c r="C542" s="833" t="s">
        <v>628</v>
      </c>
      <c r="D542" s="833" t="s">
        <v>2258</v>
      </c>
      <c r="E542" s="833" t="s">
        <v>8031</v>
      </c>
      <c r="F542" s="833" t="s">
        <v>8101</v>
      </c>
      <c r="G542" s="833" t="s">
        <v>8102</v>
      </c>
      <c r="H542" s="850">
        <v>278</v>
      </c>
      <c r="I542" s="850">
        <v>35028</v>
      </c>
      <c r="J542" s="833">
        <v>1.0437736523734318</v>
      </c>
      <c r="K542" s="833">
        <v>126</v>
      </c>
      <c r="L542" s="850">
        <v>265</v>
      </c>
      <c r="M542" s="850">
        <v>33559</v>
      </c>
      <c r="N542" s="833">
        <v>1</v>
      </c>
      <c r="O542" s="833">
        <v>126.6377358490566</v>
      </c>
      <c r="P542" s="850">
        <v>183</v>
      </c>
      <c r="Q542" s="850">
        <v>23058</v>
      </c>
      <c r="R542" s="838">
        <v>0.68708841145445332</v>
      </c>
      <c r="S542" s="851">
        <v>126</v>
      </c>
    </row>
    <row r="543" spans="1:19" ht="14.45" customHeight="1" x14ac:dyDescent="0.2">
      <c r="A543" s="832" t="s">
        <v>8060</v>
      </c>
      <c r="B543" s="833" t="s">
        <v>8061</v>
      </c>
      <c r="C543" s="833" t="s">
        <v>628</v>
      </c>
      <c r="D543" s="833" t="s">
        <v>2258</v>
      </c>
      <c r="E543" s="833" t="s">
        <v>8031</v>
      </c>
      <c r="F543" s="833" t="s">
        <v>8036</v>
      </c>
      <c r="G543" s="833" t="s">
        <v>8037</v>
      </c>
      <c r="H543" s="850">
        <v>267</v>
      </c>
      <c r="I543" s="850">
        <v>43521</v>
      </c>
      <c r="J543" s="833">
        <v>1.0325756856790358</v>
      </c>
      <c r="K543" s="833">
        <v>163</v>
      </c>
      <c r="L543" s="850">
        <v>257</v>
      </c>
      <c r="M543" s="850">
        <v>42148</v>
      </c>
      <c r="N543" s="833">
        <v>1</v>
      </c>
      <c r="O543" s="833">
        <v>164</v>
      </c>
      <c r="P543" s="850">
        <v>240</v>
      </c>
      <c r="Q543" s="850">
        <v>39600</v>
      </c>
      <c r="R543" s="838">
        <v>0.93954636044414919</v>
      </c>
      <c r="S543" s="851">
        <v>165</v>
      </c>
    </row>
    <row r="544" spans="1:19" ht="14.45" customHeight="1" x14ac:dyDescent="0.2">
      <c r="A544" s="832" t="s">
        <v>8060</v>
      </c>
      <c r="B544" s="833" t="s">
        <v>8061</v>
      </c>
      <c r="C544" s="833" t="s">
        <v>628</v>
      </c>
      <c r="D544" s="833" t="s">
        <v>2258</v>
      </c>
      <c r="E544" s="833" t="s">
        <v>8031</v>
      </c>
      <c r="F544" s="833" t="s">
        <v>8111</v>
      </c>
      <c r="G544" s="833" t="s">
        <v>8112</v>
      </c>
      <c r="H544" s="850">
        <v>744</v>
      </c>
      <c r="I544" s="850">
        <v>24799.989999999998</v>
      </c>
      <c r="J544" s="833">
        <v>1.414448367765849</v>
      </c>
      <c r="K544" s="833">
        <v>33.333319892473114</v>
      </c>
      <c r="L544" s="850">
        <v>526</v>
      </c>
      <c r="M544" s="850">
        <v>17533.330000000002</v>
      </c>
      <c r="N544" s="833">
        <v>1</v>
      </c>
      <c r="O544" s="833">
        <v>33.333326996197719</v>
      </c>
      <c r="P544" s="850">
        <v>572</v>
      </c>
      <c r="Q544" s="850">
        <v>19066.650000000001</v>
      </c>
      <c r="R544" s="838">
        <v>1.0874517276524196</v>
      </c>
      <c r="S544" s="851">
        <v>33.333304195804196</v>
      </c>
    </row>
    <row r="545" spans="1:19" ht="14.45" customHeight="1" x14ac:dyDescent="0.2">
      <c r="A545" s="832" t="s">
        <v>8060</v>
      </c>
      <c r="B545" s="833" t="s">
        <v>8061</v>
      </c>
      <c r="C545" s="833" t="s">
        <v>628</v>
      </c>
      <c r="D545" s="833" t="s">
        <v>2258</v>
      </c>
      <c r="E545" s="833" t="s">
        <v>8031</v>
      </c>
      <c r="F545" s="833" t="s">
        <v>8113</v>
      </c>
      <c r="G545" s="833" t="s">
        <v>8114</v>
      </c>
      <c r="H545" s="850"/>
      <c r="I545" s="850"/>
      <c r="J545" s="833"/>
      <c r="K545" s="833"/>
      <c r="L545" s="850">
        <v>5</v>
      </c>
      <c r="M545" s="850">
        <v>577</v>
      </c>
      <c r="N545" s="833">
        <v>1</v>
      </c>
      <c r="O545" s="833">
        <v>115.4</v>
      </c>
      <c r="P545" s="850"/>
      <c r="Q545" s="850"/>
      <c r="R545" s="838"/>
      <c r="S545" s="851"/>
    </row>
    <row r="546" spans="1:19" ht="14.45" customHeight="1" x14ac:dyDescent="0.2">
      <c r="A546" s="832" t="s">
        <v>8060</v>
      </c>
      <c r="B546" s="833" t="s">
        <v>8061</v>
      </c>
      <c r="C546" s="833" t="s">
        <v>628</v>
      </c>
      <c r="D546" s="833" t="s">
        <v>2258</v>
      </c>
      <c r="E546" s="833" t="s">
        <v>8031</v>
      </c>
      <c r="F546" s="833" t="s">
        <v>8115</v>
      </c>
      <c r="G546" s="833" t="s">
        <v>8116</v>
      </c>
      <c r="H546" s="850">
        <v>5</v>
      </c>
      <c r="I546" s="850">
        <v>185</v>
      </c>
      <c r="J546" s="833"/>
      <c r="K546" s="833">
        <v>37</v>
      </c>
      <c r="L546" s="850"/>
      <c r="M546" s="850"/>
      <c r="N546" s="833"/>
      <c r="O546" s="833"/>
      <c r="P546" s="850"/>
      <c r="Q546" s="850"/>
      <c r="R546" s="838"/>
      <c r="S546" s="851"/>
    </row>
    <row r="547" spans="1:19" ht="14.45" customHeight="1" x14ac:dyDescent="0.2">
      <c r="A547" s="832" t="s">
        <v>8060</v>
      </c>
      <c r="B547" s="833" t="s">
        <v>8061</v>
      </c>
      <c r="C547" s="833" t="s">
        <v>628</v>
      </c>
      <c r="D547" s="833" t="s">
        <v>2258</v>
      </c>
      <c r="E547" s="833" t="s">
        <v>8031</v>
      </c>
      <c r="F547" s="833" t="s">
        <v>8038</v>
      </c>
      <c r="G547" s="833" t="s">
        <v>8039</v>
      </c>
      <c r="H547" s="850">
        <v>304</v>
      </c>
      <c r="I547" s="850">
        <v>26144</v>
      </c>
      <c r="J547" s="833">
        <v>1.0555555555555556</v>
      </c>
      <c r="K547" s="833">
        <v>86</v>
      </c>
      <c r="L547" s="850">
        <v>288</v>
      </c>
      <c r="M547" s="850">
        <v>24768</v>
      </c>
      <c r="N547" s="833">
        <v>1</v>
      </c>
      <c r="O547" s="833">
        <v>86</v>
      </c>
      <c r="P547" s="850">
        <v>273</v>
      </c>
      <c r="Q547" s="850">
        <v>23751</v>
      </c>
      <c r="R547" s="838">
        <v>0.9589389534883721</v>
      </c>
      <c r="S547" s="851">
        <v>87</v>
      </c>
    </row>
    <row r="548" spans="1:19" ht="14.45" customHeight="1" x14ac:dyDescent="0.2">
      <c r="A548" s="832" t="s">
        <v>8060</v>
      </c>
      <c r="B548" s="833" t="s">
        <v>8061</v>
      </c>
      <c r="C548" s="833" t="s">
        <v>628</v>
      </c>
      <c r="D548" s="833" t="s">
        <v>2258</v>
      </c>
      <c r="E548" s="833" t="s">
        <v>8031</v>
      </c>
      <c r="F548" s="833" t="s">
        <v>8133</v>
      </c>
      <c r="G548" s="833" t="s">
        <v>8134</v>
      </c>
      <c r="H548" s="850">
        <v>1</v>
      </c>
      <c r="I548" s="850">
        <v>373</v>
      </c>
      <c r="J548" s="833"/>
      <c r="K548" s="833">
        <v>373</v>
      </c>
      <c r="L548" s="850"/>
      <c r="M548" s="850"/>
      <c r="N548" s="833"/>
      <c r="O548" s="833"/>
      <c r="P548" s="850"/>
      <c r="Q548" s="850"/>
      <c r="R548" s="838"/>
      <c r="S548" s="851"/>
    </row>
    <row r="549" spans="1:19" ht="14.45" customHeight="1" x14ac:dyDescent="0.2">
      <c r="A549" s="832" t="s">
        <v>8060</v>
      </c>
      <c r="B549" s="833" t="s">
        <v>8061</v>
      </c>
      <c r="C549" s="833" t="s">
        <v>628</v>
      </c>
      <c r="D549" s="833" t="s">
        <v>2258</v>
      </c>
      <c r="E549" s="833" t="s">
        <v>8031</v>
      </c>
      <c r="F549" s="833" t="s">
        <v>8147</v>
      </c>
      <c r="G549" s="833" t="s">
        <v>8148</v>
      </c>
      <c r="H549" s="850">
        <v>109</v>
      </c>
      <c r="I549" s="850">
        <v>22236</v>
      </c>
      <c r="J549" s="833">
        <v>0.46753574432296047</v>
      </c>
      <c r="K549" s="833">
        <v>204</v>
      </c>
      <c r="L549" s="850">
        <v>232</v>
      </c>
      <c r="M549" s="850">
        <v>47560</v>
      </c>
      <c r="N549" s="833">
        <v>1</v>
      </c>
      <c r="O549" s="833">
        <v>205</v>
      </c>
      <c r="P549" s="850">
        <v>110</v>
      </c>
      <c r="Q549" s="850">
        <v>22660</v>
      </c>
      <c r="R549" s="838">
        <v>0.47645079899074855</v>
      </c>
      <c r="S549" s="851">
        <v>206</v>
      </c>
    </row>
    <row r="550" spans="1:19" ht="14.45" customHeight="1" x14ac:dyDescent="0.2">
      <c r="A550" s="832" t="s">
        <v>8060</v>
      </c>
      <c r="B550" s="833" t="s">
        <v>8061</v>
      </c>
      <c r="C550" s="833" t="s">
        <v>628</v>
      </c>
      <c r="D550" s="833" t="s">
        <v>2258</v>
      </c>
      <c r="E550" s="833" t="s">
        <v>8031</v>
      </c>
      <c r="F550" s="833" t="s">
        <v>8165</v>
      </c>
      <c r="G550" s="833" t="s">
        <v>8166</v>
      </c>
      <c r="H550" s="850">
        <v>37</v>
      </c>
      <c r="I550" s="850">
        <v>3182</v>
      </c>
      <c r="J550" s="833">
        <v>1.1798294401186504</v>
      </c>
      <c r="K550" s="833">
        <v>86</v>
      </c>
      <c r="L550" s="850">
        <v>31</v>
      </c>
      <c r="M550" s="850">
        <v>2697</v>
      </c>
      <c r="N550" s="833">
        <v>1</v>
      </c>
      <c r="O550" s="833">
        <v>87</v>
      </c>
      <c r="P550" s="850">
        <v>34</v>
      </c>
      <c r="Q550" s="850">
        <v>2958</v>
      </c>
      <c r="R550" s="838">
        <v>1.096774193548387</v>
      </c>
      <c r="S550" s="851">
        <v>87</v>
      </c>
    </row>
    <row r="551" spans="1:19" ht="14.45" customHeight="1" x14ac:dyDescent="0.2">
      <c r="A551" s="832" t="s">
        <v>8060</v>
      </c>
      <c r="B551" s="833" t="s">
        <v>8061</v>
      </c>
      <c r="C551" s="833" t="s">
        <v>628</v>
      </c>
      <c r="D551" s="833" t="s">
        <v>2261</v>
      </c>
      <c r="E551" s="833" t="s">
        <v>8040</v>
      </c>
      <c r="F551" s="833" t="s">
        <v>8041</v>
      </c>
      <c r="G551" s="833" t="s">
        <v>8042</v>
      </c>
      <c r="H551" s="850">
        <v>9.15</v>
      </c>
      <c r="I551" s="850">
        <v>1060.1399999999999</v>
      </c>
      <c r="J551" s="833">
        <v>1.8575158130814919</v>
      </c>
      <c r="K551" s="833">
        <v>115.86229508196719</v>
      </c>
      <c r="L551" s="850">
        <v>8.1999999999999993</v>
      </c>
      <c r="M551" s="850">
        <v>570.73</v>
      </c>
      <c r="N551" s="833">
        <v>1</v>
      </c>
      <c r="O551" s="833">
        <v>69.601219512195129</v>
      </c>
      <c r="P551" s="850">
        <v>1.25</v>
      </c>
      <c r="Q551" s="850">
        <v>86.999999999999986</v>
      </c>
      <c r="R551" s="838">
        <v>0.15243635344208292</v>
      </c>
      <c r="S551" s="851">
        <v>69.599999999999994</v>
      </c>
    </row>
    <row r="552" spans="1:19" ht="14.45" customHeight="1" x14ac:dyDescent="0.2">
      <c r="A552" s="832" t="s">
        <v>8060</v>
      </c>
      <c r="B552" s="833" t="s">
        <v>8061</v>
      </c>
      <c r="C552" s="833" t="s">
        <v>628</v>
      </c>
      <c r="D552" s="833" t="s">
        <v>2261</v>
      </c>
      <c r="E552" s="833" t="s">
        <v>8040</v>
      </c>
      <c r="F552" s="833" t="s">
        <v>8066</v>
      </c>
      <c r="G552" s="833" t="s">
        <v>704</v>
      </c>
      <c r="H552" s="850"/>
      <c r="I552" s="850"/>
      <c r="J552" s="833"/>
      <c r="K552" s="833"/>
      <c r="L552" s="850">
        <v>0.2</v>
      </c>
      <c r="M552" s="850">
        <v>16.8</v>
      </c>
      <c r="N552" s="833">
        <v>1</v>
      </c>
      <c r="O552" s="833">
        <v>84</v>
      </c>
      <c r="P552" s="850"/>
      <c r="Q552" s="850"/>
      <c r="R552" s="838"/>
      <c r="S552" s="851"/>
    </row>
    <row r="553" spans="1:19" ht="14.45" customHeight="1" x14ac:dyDescent="0.2">
      <c r="A553" s="832" t="s">
        <v>8060</v>
      </c>
      <c r="B553" s="833" t="s">
        <v>8061</v>
      </c>
      <c r="C553" s="833" t="s">
        <v>628</v>
      </c>
      <c r="D553" s="833" t="s">
        <v>2261</v>
      </c>
      <c r="E553" s="833" t="s">
        <v>8040</v>
      </c>
      <c r="F553" s="833" t="s">
        <v>8067</v>
      </c>
      <c r="G553" s="833" t="s">
        <v>704</v>
      </c>
      <c r="H553" s="850">
        <v>177</v>
      </c>
      <c r="I553" s="850">
        <v>2973.6</v>
      </c>
      <c r="J553" s="833">
        <v>1.0858895705521472</v>
      </c>
      <c r="K553" s="833">
        <v>16.8</v>
      </c>
      <c r="L553" s="850">
        <v>163</v>
      </c>
      <c r="M553" s="850">
        <v>2738.4</v>
      </c>
      <c r="N553" s="833">
        <v>1</v>
      </c>
      <c r="O553" s="833">
        <v>16.8</v>
      </c>
      <c r="P553" s="850">
        <v>193</v>
      </c>
      <c r="Q553" s="850">
        <v>3242.4</v>
      </c>
      <c r="R553" s="838">
        <v>1.1840490797546013</v>
      </c>
      <c r="S553" s="851">
        <v>16.8</v>
      </c>
    </row>
    <row r="554" spans="1:19" ht="14.45" customHeight="1" x14ac:dyDescent="0.2">
      <c r="A554" s="832" t="s">
        <v>8060</v>
      </c>
      <c r="B554" s="833" t="s">
        <v>8061</v>
      </c>
      <c r="C554" s="833" t="s">
        <v>628</v>
      </c>
      <c r="D554" s="833" t="s">
        <v>2261</v>
      </c>
      <c r="E554" s="833" t="s">
        <v>8040</v>
      </c>
      <c r="F554" s="833" t="s">
        <v>8068</v>
      </c>
      <c r="G554" s="833"/>
      <c r="H554" s="850">
        <v>0.4</v>
      </c>
      <c r="I554" s="850">
        <v>84.02</v>
      </c>
      <c r="J554" s="833"/>
      <c r="K554" s="833">
        <v>210.04999999999998</v>
      </c>
      <c r="L554" s="850"/>
      <c r="M554" s="850"/>
      <c r="N554" s="833"/>
      <c r="O554" s="833"/>
      <c r="P554" s="850"/>
      <c r="Q554" s="850"/>
      <c r="R554" s="838"/>
      <c r="S554" s="851"/>
    </row>
    <row r="555" spans="1:19" ht="14.45" customHeight="1" x14ac:dyDescent="0.2">
      <c r="A555" s="832" t="s">
        <v>8060</v>
      </c>
      <c r="B555" s="833" t="s">
        <v>8061</v>
      </c>
      <c r="C555" s="833" t="s">
        <v>628</v>
      </c>
      <c r="D555" s="833" t="s">
        <v>2261</v>
      </c>
      <c r="E555" s="833" t="s">
        <v>8040</v>
      </c>
      <c r="F555" s="833" t="s">
        <v>8068</v>
      </c>
      <c r="G555" s="833" t="s">
        <v>8069</v>
      </c>
      <c r="H555" s="850">
        <v>0.8</v>
      </c>
      <c r="I555" s="850">
        <v>168.04</v>
      </c>
      <c r="J555" s="833"/>
      <c r="K555" s="833">
        <v>210.04999999999998</v>
      </c>
      <c r="L555" s="850"/>
      <c r="M555" s="850"/>
      <c r="N555" s="833"/>
      <c r="O555" s="833"/>
      <c r="P555" s="850"/>
      <c r="Q555" s="850"/>
      <c r="R555" s="838"/>
      <c r="S555" s="851"/>
    </row>
    <row r="556" spans="1:19" ht="14.45" customHeight="1" x14ac:dyDescent="0.2">
      <c r="A556" s="832" t="s">
        <v>8060</v>
      </c>
      <c r="B556" s="833" t="s">
        <v>8061</v>
      </c>
      <c r="C556" s="833" t="s">
        <v>628</v>
      </c>
      <c r="D556" s="833" t="s">
        <v>2261</v>
      </c>
      <c r="E556" s="833" t="s">
        <v>8031</v>
      </c>
      <c r="F556" s="833" t="s">
        <v>8075</v>
      </c>
      <c r="G556" s="833" t="s">
        <v>8076</v>
      </c>
      <c r="H556" s="850">
        <v>2</v>
      </c>
      <c r="I556" s="850">
        <v>410</v>
      </c>
      <c r="J556" s="833"/>
      <c r="K556" s="833">
        <v>205</v>
      </c>
      <c r="L556" s="850"/>
      <c r="M556" s="850"/>
      <c r="N556" s="833"/>
      <c r="O556" s="833"/>
      <c r="P556" s="850">
        <v>2</v>
      </c>
      <c r="Q556" s="850">
        <v>414</v>
      </c>
      <c r="R556" s="838"/>
      <c r="S556" s="851">
        <v>207</v>
      </c>
    </row>
    <row r="557" spans="1:19" ht="14.45" customHeight="1" x14ac:dyDescent="0.2">
      <c r="A557" s="832" t="s">
        <v>8060</v>
      </c>
      <c r="B557" s="833" t="s">
        <v>8061</v>
      </c>
      <c r="C557" s="833" t="s">
        <v>628</v>
      </c>
      <c r="D557" s="833" t="s">
        <v>2261</v>
      </c>
      <c r="E557" s="833" t="s">
        <v>8031</v>
      </c>
      <c r="F557" s="833" t="s">
        <v>8081</v>
      </c>
      <c r="G557" s="833" t="s">
        <v>8082</v>
      </c>
      <c r="H557" s="850">
        <v>6</v>
      </c>
      <c r="I557" s="850">
        <v>498</v>
      </c>
      <c r="J557" s="833">
        <v>0.46153846153846156</v>
      </c>
      <c r="K557" s="833">
        <v>83</v>
      </c>
      <c r="L557" s="850">
        <v>13</v>
      </c>
      <c r="M557" s="850">
        <v>1079</v>
      </c>
      <c r="N557" s="833">
        <v>1</v>
      </c>
      <c r="O557" s="833">
        <v>83</v>
      </c>
      <c r="P557" s="850">
        <v>11</v>
      </c>
      <c r="Q557" s="850">
        <v>924</v>
      </c>
      <c r="R557" s="838">
        <v>0.85634847080630216</v>
      </c>
      <c r="S557" s="851">
        <v>84</v>
      </c>
    </row>
    <row r="558" spans="1:19" ht="14.45" customHeight="1" x14ac:dyDescent="0.2">
      <c r="A558" s="832" t="s">
        <v>8060</v>
      </c>
      <c r="B558" s="833" t="s">
        <v>8061</v>
      </c>
      <c r="C558" s="833" t="s">
        <v>628</v>
      </c>
      <c r="D558" s="833" t="s">
        <v>2261</v>
      </c>
      <c r="E558" s="833" t="s">
        <v>8031</v>
      </c>
      <c r="F558" s="833" t="s">
        <v>8085</v>
      </c>
      <c r="G558" s="833" t="s">
        <v>8086</v>
      </c>
      <c r="H558" s="850">
        <v>60</v>
      </c>
      <c r="I558" s="850">
        <v>2220</v>
      </c>
      <c r="J558" s="833">
        <v>1.0169491525423728</v>
      </c>
      <c r="K558" s="833">
        <v>37</v>
      </c>
      <c r="L558" s="850">
        <v>59</v>
      </c>
      <c r="M558" s="850">
        <v>2183</v>
      </c>
      <c r="N558" s="833">
        <v>1</v>
      </c>
      <c r="O558" s="833">
        <v>37</v>
      </c>
      <c r="P558" s="850">
        <v>74</v>
      </c>
      <c r="Q558" s="850">
        <v>2812</v>
      </c>
      <c r="R558" s="838">
        <v>1.2881355932203389</v>
      </c>
      <c r="S558" s="851">
        <v>38</v>
      </c>
    </row>
    <row r="559" spans="1:19" ht="14.45" customHeight="1" x14ac:dyDescent="0.2">
      <c r="A559" s="832" t="s">
        <v>8060</v>
      </c>
      <c r="B559" s="833" t="s">
        <v>8061</v>
      </c>
      <c r="C559" s="833" t="s">
        <v>628</v>
      </c>
      <c r="D559" s="833" t="s">
        <v>2261</v>
      </c>
      <c r="E559" s="833" t="s">
        <v>8031</v>
      </c>
      <c r="F559" s="833" t="s">
        <v>8093</v>
      </c>
      <c r="G559" s="833" t="s">
        <v>8094</v>
      </c>
      <c r="H559" s="850"/>
      <c r="I559" s="850"/>
      <c r="J559" s="833"/>
      <c r="K559" s="833"/>
      <c r="L559" s="850">
        <v>1</v>
      </c>
      <c r="M559" s="850">
        <v>382</v>
      </c>
      <c r="N559" s="833">
        <v>1</v>
      </c>
      <c r="O559" s="833">
        <v>382</v>
      </c>
      <c r="P559" s="850"/>
      <c r="Q559" s="850"/>
      <c r="R559" s="838"/>
      <c r="S559" s="851"/>
    </row>
    <row r="560" spans="1:19" ht="14.45" customHeight="1" x14ac:dyDescent="0.2">
      <c r="A560" s="832" t="s">
        <v>8060</v>
      </c>
      <c r="B560" s="833" t="s">
        <v>8061</v>
      </c>
      <c r="C560" s="833" t="s">
        <v>628</v>
      </c>
      <c r="D560" s="833" t="s">
        <v>2261</v>
      </c>
      <c r="E560" s="833" t="s">
        <v>8031</v>
      </c>
      <c r="F560" s="833" t="s">
        <v>8095</v>
      </c>
      <c r="G560" s="833" t="s">
        <v>8096</v>
      </c>
      <c r="H560" s="850">
        <v>1</v>
      </c>
      <c r="I560" s="850">
        <v>489</v>
      </c>
      <c r="J560" s="833"/>
      <c r="K560" s="833">
        <v>489</v>
      </c>
      <c r="L560" s="850"/>
      <c r="M560" s="850"/>
      <c r="N560" s="833"/>
      <c r="O560" s="833"/>
      <c r="P560" s="850"/>
      <c r="Q560" s="850"/>
      <c r="R560" s="838"/>
      <c r="S560" s="851"/>
    </row>
    <row r="561" spans="1:19" ht="14.45" customHeight="1" x14ac:dyDescent="0.2">
      <c r="A561" s="832" t="s">
        <v>8060</v>
      </c>
      <c r="B561" s="833" t="s">
        <v>8061</v>
      </c>
      <c r="C561" s="833" t="s">
        <v>628</v>
      </c>
      <c r="D561" s="833" t="s">
        <v>2261</v>
      </c>
      <c r="E561" s="833" t="s">
        <v>8031</v>
      </c>
      <c r="F561" s="833" t="s">
        <v>8034</v>
      </c>
      <c r="G561" s="833" t="s">
        <v>8035</v>
      </c>
      <c r="H561" s="850">
        <v>807</v>
      </c>
      <c r="I561" s="850">
        <v>202557</v>
      </c>
      <c r="J561" s="833">
        <v>1.0085290075879787</v>
      </c>
      <c r="K561" s="833">
        <v>251</v>
      </c>
      <c r="L561" s="850">
        <v>797</v>
      </c>
      <c r="M561" s="850">
        <v>200844</v>
      </c>
      <c r="N561" s="833">
        <v>1</v>
      </c>
      <c r="O561" s="833">
        <v>252</v>
      </c>
      <c r="P561" s="850">
        <v>862</v>
      </c>
      <c r="Q561" s="850">
        <v>218948</v>
      </c>
      <c r="R561" s="838">
        <v>1.0901396108422456</v>
      </c>
      <c r="S561" s="851">
        <v>254</v>
      </c>
    </row>
    <row r="562" spans="1:19" ht="14.45" customHeight="1" x14ac:dyDescent="0.2">
      <c r="A562" s="832" t="s">
        <v>8060</v>
      </c>
      <c r="B562" s="833" t="s">
        <v>8061</v>
      </c>
      <c r="C562" s="833" t="s">
        <v>628</v>
      </c>
      <c r="D562" s="833" t="s">
        <v>2261</v>
      </c>
      <c r="E562" s="833" t="s">
        <v>8031</v>
      </c>
      <c r="F562" s="833" t="s">
        <v>8101</v>
      </c>
      <c r="G562" s="833" t="s">
        <v>8102</v>
      </c>
      <c r="H562" s="850">
        <v>680</v>
      </c>
      <c r="I562" s="850">
        <v>85680</v>
      </c>
      <c r="J562" s="833">
        <v>1.0326126256417674</v>
      </c>
      <c r="K562" s="833">
        <v>126</v>
      </c>
      <c r="L562" s="850">
        <v>655</v>
      </c>
      <c r="M562" s="850">
        <v>82974</v>
      </c>
      <c r="N562" s="833">
        <v>1</v>
      </c>
      <c r="O562" s="833">
        <v>126.67786259541985</v>
      </c>
      <c r="P562" s="850">
        <v>635</v>
      </c>
      <c r="Q562" s="850">
        <v>80010</v>
      </c>
      <c r="R562" s="838">
        <v>0.96427796659194442</v>
      </c>
      <c r="S562" s="851">
        <v>126</v>
      </c>
    </row>
    <row r="563" spans="1:19" ht="14.45" customHeight="1" x14ac:dyDescent="0.2">
      <c r="A563" s="832" t="s">
        <v>8060</v>
      </c>
      <c r="B563" s="833" t="s">
        <v>8061</v>
      </c>
      <c r="C563" s="833" t="s">
        <v>628</v>
      </c>
      <c r="D563" s="833" t="s">
        <v>2261</v>
      </c>
      <c r="E563" s="833" t="s">
        <v>8031</v>
      </c>
      <c r="F563" s="833" t="s">
        <v>8036</v>
      </c>
      <c r="G563" s="833" t="s">
        <v>8037</v>
      </c>
      <c r="H563" s="850">
        <v>256</v>
      </c>
      <c r="I563" s="850">
        <v>41728</v>
      </c>
      <c r="J563" s="833">
        <v>0.94586997914588811</v>
      </c>
      <c r="K563" s="833">
        <v>163</v>
      </c>
      <c r="L563" s="850">
        <v>269</v>
      </c>
      <c r="M563" s="850">
        <v>44116</v>
      </c>
      <c r="N563" s="833">
        <v>1</v>
      </c>
      <c r="O563" s="833">
        <v>164</v>
      </c>
      <c r="P563" s="850">
        <v>287</v>
      </c>
      <c r="Q563" s="850">
        <v>47355</v>
      </c>
      <c r="R563" s="838">
        <v>1.0734200743494424</v>
      </c>
      <c r="S563" s="851">
        <v>165</v>
      </c>
    </row>
    <row r="564" spans="1:19" ht="14.45" customHeight="1" x14ac:dyDescent="0.2">
      <c r="A564" s="832" t="s">
        <v>8060</v>
      </c>
      <c r="B564" s="833" t="s">
        <v>8061</v>
      </c>
      <c r="C564" s="833" t="s">
        <v>628</v>
      </c>
      <c r="D564" s="833" t="s">
        <v>2261</v>
      </c>
      <c r="E564" s="833" t="s">
        <v>8031</v>
      </c>
      <c r="F564" s="833" t="s">
        <v>8109</v>
      </c>
      <c r="G564" s="833" t="s">
        <v>8110</v>
      </c>
      <c r="H564" s="850"/>
      <c r="I564" s="850"/>
      <c r="J564" s="833"/>
      <c r="K564" s="833"/>
      <c r="L564" s="850"/>
      <c r="M564" s="850"/>
      <c r="N564" s="833"/>
      <c r="O564" s="833"/>
      <c r="P564" s="850">
        <v>4</v>
      </c>
      <c r="Q564" s="850">
        <v>0</v>
      </c>
      <c r="R564" s="838"/>
      <c r="S564" s="851">
        <v>0</v>
      </c>
    </row>
    <row r="565" spans="1:19" ht="14.45" customHeight="1" x14ac:dyDescent="0.2">
      <c r="A565" s="832" t="s">
        <v>8060</v>
      </c>
      <c r="B565" s="833" t="s">
        <v>8061</v>
      </c>
      <c r="C565" s="833" t="s">
        <v>628</v>
      </c>
      <c r="D565" s="833" t="s">
        <v>2261</v>
      </c>
      <c r="E565" s="833" t="s">
        <v>8031</v>
      </c>
      <c r="F565" s="833" t="s">
        <v>8111</v>
      </c>
      <c r="G565" s="833" t="s">
        <v>8112</v>
      </c>
      <c r="H565" s="850">
        <v>1352</v>
      </c>
      <c r="I565" s="850">
        <v>45066.66</v>
      </c>
      <c r="J565" s="833">
        <v>1.2950193376492349</v>
      </c>
      <c r="K565" s="833">
        <v>33.333328402366867</v>
      </c>
      <c r="L565" s="850">
        <v>1044</v>
      </c>
      <c r="M565" s="850">
        <v>34799.990000000005</v>
      </c>
      <c r="N565" s="833">
        <v>1</v>
      </c>
      <c r="O565" s="833">
        <v>33.333323754789276</v>
      </c>
      <c r="P565" s="850">
        <v>1417</v>
      </c>
      <c r="Q565" s="850">
        <v>47233.34</v>
      </c>
      <c r="R565" s="838">
        <v>1.3572802750805386</v>
      </c>
      <c r="S565" s="851">
        <v>33.333338038108678</v>
      </c>
    </row>
    <row r="566" spans="1:19" ht="14.45" customHeight="1" x14ac:dyDescent="0.2">
      <c r="A566" s="832" t="s">
        <v>8060</v>
      </c>
      <c r="B566" s="833" t="s">
        <v>8061</v>
      </c>
      <c r="C566" s="833" t="s">
        <v>628</v>
      </c>
      <c r="D566" s="833" t="s">
        <v>2261</v>
      </c>
      <c r="E566" s="833" t="s">
        <v>8031</v>
      </c>
      <c r="F566" s="833" t="s">
        <v>8115</v>
      </c>
      <c r="G566" s="833" t="s">
        <v>8116</v>
      </c>
      <c r="H566" s="850">
        <v>11</v>
      </c>
      <c r="I566" s="850">
        <v>407</v>
      </c>
      <c r="J566" s="833">
        <v>1</v>
      </c>
      <c r="K566" s="833">
        <v>37</v>
      </c>
      <c r="L566" s="850">
        <v>11</v>
      </c>
      <c r="M566" s="850">
        <v>407</v>
      </c>
      <c r="N566" s="833">
        <v>1</v>
      </c>
      <c r="O566" s="833">
        <v>37</v>
      </c>
      <c r="P566" s="850">
        <v>2</v>
      </c>
      <c r="Q566" s="850">
        <v>76</v>
      </c>
      <c r="R566" s="838">
        <v>0.18673218673218672</v>
      </c>
      <c r="S566" s="851">
        <v>38</v>
      </c>
    </row>
    <row r="567" spans="1:19" ht="14.45" customHeight="1" x14ac:dyDescent="0.2">
      <c r="A567" s="832" t="s">
        <v>8060</v>
      </c>
      <c r="B567" s="833" t="s">
        <v>8061</v>
      </c>
      <c r="C567" s="833" t="s">
        <v>628</v>
      </c>
      <c r="D567" s="833" t="s">
        <v>2261</v>
      </c>
      <c r="E567" s="833" t="s">
        <v>8031</v>
      </c>
      <c r="F567" s="833" t="s">
        <v>8038</v>
      </c>
      <c r="G567" s="833" t="s">
        <v>8039</v>
      </c>
      <c r="H567" s="850">
        <v>284</v>
      </c>
      <c r="I567" s="850">
        <v>24424</v>
      </c>
      <c r="J567" s="833">
        <v>1.0035335689045937</v>
      </c>
      <c r="K567" s="833">
        <v>86</v>
      </c>
      <c r="L567" s="850">
        <v>283</v>
      </c>
      <c r="M567" s="850">
        <v>24338</v>
      </c>
      <c r="N567" s="833">
        <v>1</v>
      </c>
      <c r="O567" s="833">
        <v>86</v>
      </c>
      <c r="P567" s="850">
        <v>313</v>
      </c>
      <c r="Q567" s="850">
        <v>27231</v>
      </c>
      <c r="R567" s="838">
        <v>1.1188676144301093</v>
      </c>
      <c r="S567" s="851">
        <v>87</v>
      </c>
    </row>
    <row r="568" spans="1:19" ht="14.45" customHeight="1" x14ac:dyDescent="0.2">
      <c r="A568" s="832" t="s">
        <v>8060</v>
      </c>
      <c r="B568" s="833" t="s">
        <v>8061</v>
      </c>
      <c r="C568" s="833" t="s">
        <v>628</v>
      </c>
      <c r="D568" s="833" t="s">
        <v>2261</v>
      </c>
      <c r="E568" s="833" t="s">
        <v>8031</v>
      </c>
      <c r="F568" s="833" t="s">
        <v>8119</v>
      </c>
      <c r="G568" s="833" t="s">
        <v>8120</v>
      </c>
      <c r="H568" s="850">
        <v>1</v>
      </c>
      <c r="I568" s="850">
        <v>32</v>
      </c>
      <c r="J568" s="833"/>
      <c r="K568" s="833">
        <v>32</v>
      </c>
      <c r="L568" s="850"/>
      <c r="M568" s="850"/>
      <c r="N568" s="833"/>
      <c r="O568" s="833"/>
      <c r="P568" s="850"/>
      <c r="Q568" s="850"/>
      <c r="R568" s="838"/>
      <c r="S568" s="851"/>
    </row>
    <row r="569" spans="1:19" ht="14.45" customHeight="1" x14ac:dyDescent="0.2">
      <c r="A569" s="832" t="s">
        <v>8060</v>
      </c>
      <c r="B569" s="833" t="s">
        <v>8061</v>
      </c>
      <c r="C569" s="833" t="s">
        <v>628</v>
      </c>
      <c r="D569" s="833" t="s">
        <v>2261</v>
      </c>
      <c r="E569" s="833" t="s">
        <v>8031</v>
      </c>
      <c r="F569" s="833" t="s">
        <v>8050</v>
      </c>
      <c r="G569" s="833" t="s">
        <v>8051</v>
      </c>
      <c r="H569" s="850"/>
      <c r="I569" s="850"/>
      <c r="J569" s="833"/>
      <c r="K569" s="833"/>
      <c r="L569" s="850">
        <v>1</v>
      </c>
      <c r="M569" s="850">
        <v>158</v>
      </c>
      <c r="N569" s="833">
        <v>1</v>
      </c>
      <c r="O569" s="833">
        <v>158</v>
      </c>
      <c r="P569" s="850"/>
      <c r="Q569" s="850"/>
      <c r="R569" s="838"/>
      <c r="S569" s="851"/>
    </row>
    <row r="570" spans="1:19" ht="14.45" customHeight="1" x14ac:dyDescent="0.2">
      <c r="A570" s="832" t="s">
        <v>8060</v>
      </c>
      <c r="B570" s="833" t="s">
        <v>8061</v>
      </c>
      <c r="C570" s="833" t="s">
        <v>628</v>
      </c>
      <c r="D570" s="833" t="s">
        <v>2261</v>
      </c>
      <c r="E570" s="833" t="s">
        <v>8031</v>
      </c>
      <c r="F570" s="833" t="s">
        <v>8155</v>
      </c>
      <c r="G570" s="833" t="s">
        <v>8156</v>
      </c>
      <c r="H570" s="850">
        <v>1</v>
      </c>
      <c r="I570" s="850">
        <v>319</v>
      </c>
      <c r="J570" s="833"/>
      <c r="K570" s="833">
        <v>319</v>
      </c>
      <c r="L570" s="850"/>
      <c r="M570" s="850"/>
      <c r="N570" s="833"/>
      <c r="O570" s="833"/>
      <c r="P570" s="850"/>
      <c r="Q570" s="850"/>
      <c r="R570" s="838"/>
      <c r="S570" s="851"/>
    </row>
    <row r="571" spans="1:19" ht="14.45" customHeight="1" x14ac:dyDescent="0.2">
      <c r="A571" s="832" t="s">
        <v>8060</v>
      </c>
      <c r="B571" s="833" t="s">
        <v>8061</v>
      </c>
      <c r="C571" s="833" t="s">
        <v>628</v>
      </c>
      <c r="D571" s="833" t="s">
        <v>2261</v>
      </c>
      <c r="E571" s="833" t="s">
        <v>8031</v>
      </c>
      <c r="F571" s="833" t="s">
        <v>8161</v>
      </c>
      <c r="G571" s="833" t="s">
        <v>8162</v>
      </c>
      <c r="H571" s="850"/>
      <c r="I571" s="850"/>
      <c r="J571" s="833"/>
      <c r="K571" s="833"/>
      <c r="L571" s="850">
        <v>1</v>
      </c>
      <c r="M571" s="850">
        <v>748</v>
      </c>
      <c r="N571" s="833">
        <v>1</v>
      </c>
      <c r="O571" s="833">
        <v>748</v>
      </c>
      <c r="P571" s="850"/>
      <c r="Q571" s="850"/>
      <c r="R571" s="838"/>
      <c r="S571" s="851"/>
    </row>
    <row r="572" spans="1:19" ht="14.45" customHeight="1" x14ac:dyDescent="0.2">
      <c r="A572" s="832" t="s">
        <v>8060</v>
      </c>
      <c r="B572" s="833" t="s">
        <v>8061</v>
      </c>
      <c r="C572" s="833" t="s">
        <v>628</v>
      </c>
      <c r="D572" s="833" t="s">
        <v>2261</v>
      </c>
      <c r="E572" s="833" t="s">
        <v>8031</v>
      </c>
      <c r="F572" s="833" t="s">
        <v>8165</v>
      </c>
      <c r="G572" s="833" t="s">
        <v>8166</v>
      </c>
      <c r="H572" s="850">
        <v>28</v>
      </c>
      <c r="I572" s="850">
        <v>2408</v>
      </c>
      <c r="J572" s="833">
        <v>2.1290893015030945</v>
      </c>
      <c r="K572" s="833">
        <v>86</v>
      </c>
      <c r="L572" s="850">
        <v>13</v>
      </c>
      <c r="M572" s="850">
        <v>1131</v>
      </c>
      <c r="N572" s="833">
        <v>1</v>
      </c>
      <c r="O572" s="833">
        <v>87</v>
      </c>
      <c r="P572" s="850">
        <v>25</v>
      </c>
      <c r="Q572" s="850">
        <v>2175</v>
      </c>
      <c r="R572" s="838">
        <v>1.9230769230769231</v>
      </c>
      <c r="S572" s="851">
        <v>87</v>
      </c>
    </row>
    <row r="573" spans="1:19" ht="14.45" customHeight="1" x14ac:dyDescent="0.2">
      <c r="A573" s="832" t="s">
        <v>8060</v>
      </c>
      <c r="B573" s="833" t="s">
        <v>8061</v>
      </c>
      <c r="C573" s="833" t="s">
        <v>628</v>
      </c>
      <c r="D573" s="833" t="s">
        <v>2261</v>
      </c>
      <c r="E573" s="833" t="s">
        <v>8031</v>
      </c>
      <c r="F573" s="833" t="s">
        <v>8169</v>
      </c>
      <c r="G573" s="833" t="s">
        <v>8170</v>
      </c>
      <c r="H573" s="850"/>
      <c r="I573" s="850"/>
      <c r="J573" s="833"/>
      <c r="K573" s="833"/>
      <c r="L573" s="850"/>
      <c r="M573" s="850"/>
      <c r="N573" s="833"/>
      <c r="O573" s="833"/>
      <c r="P573" s="850">
        <v>5</v>
      </c>
      <c r="Q573" s="850">
        <v>0</v>
      </c>
      <c r="R573" s="838"/>
      <c r="S573" s="851">
        <v>0</v>
      </c>
    </row>
    <row r="574" spans="1:19" ht="14.45" customHeight="1" x14ac:dyDescent="0.2">
      <c r="A574" s="832" t="s">
        <v>8060</v>
      </c>
      <c r="B574" s="833" t="s">
        <v>8061</v>
      </c>
      <c r="C574" s="833" t="s">
        <v>628</v>
      </c>
      <c r="D574" s="833" t="s">
        <v>2262</v>
      </c>
      <c r="E574" s="833" t="s">
        <v>8040</v>
      </c>
      <c r="F574" s="833" t="s">
        <v>8041</v>
      </c>
      <c r="G574" s="833" t="s">
        <v>8042</v>
      </c>
      <c r="H574" s="850">
        <v>11.299999999999999</v>
      </c>
      <c r="I574" s="850">
        <v>1226.04</v>
      </c>
      <c r="J574" s="833">
        <v>1.5520083041128145</v>
      </c>
      <c r="K574" s="833">
        <v>108.4991150442478</v>
      </c>
      <c r="L574" s="850">
        <v>11.350000000000001</v>
      </c>
      <c r="M574" s="850">
        <v>789.96999999999991</v>
      </c>
      <c r="N574" s="833">
        <v>1</v>
      </c>
      <c r="O574" s="833">
        <v>69.600881057268708</v>
      </c>
      <c r="P574" s="850">
        <v>2.9</v>
      </c>
      <c r="Q574" s="850">
        <v>201.84</v>
      </c>
      <c r="R574" s="838">
        <v>0.25550337354583091</v>
      </c>
      <c r="S574" s="851">
        <v>69.600000000000009</v>
      </c>
    </row>
    <row r="575" spans="1:19" ht="14.45" customHeight="1" x14ac:dyDescent="0.2">
      <c r="A575" s="832" t="s">
        <v>8060</v>
      </c>
      <c r="B575" s="833" t="s">
        <v>8061</v>
      </c>
      <c r="C575" s="833" t="s">
        <v>628</v>
      </c>
      <c r="D575" s="833" t="s">
        <v>2262</v>
      </c>
      <c r="E575" s="833" t="s">
        <v>8040</v>
      </c>
      <c r="F575" s="833" t="s">
        <v>8067</v>
      </c>
      <c r="G575" s="833" t="s">
        <v>704</v>
      </c>
      <c r="H575" s="850">
        <v>218</v>
      </c>
      <c r="I575" s="850">
        <v>3662.4</v>
      </c>
      <c r="J575" s="833">
        <v>0.96888888888888902</v>
      </c>
      <c r="K575" s="833">
        <v>16.8</v>
      </c>
      <c r="L575" s="850">
        <v>225</v>
      </c>
      <c r="M575" s="850">
        <v>3779.9999999999995</v>
      </c>
      <c r="N575" s="833">
        <v>1</v>
      </c>
      <c r="O575" s="833">
        <v>16.799999999999997</v>
      </c>
      <c r="P575" s="850">
        <v>229</v>
      </c>
      <c r="Q575" s="850">
        <v>3847.2</v>
      </c>
      <c r="R575" s="838">
        <v>1.0177777777777779</v>
      </c>
      <c r="S575" s="851">
        <v>16.8</v>
      </c>
    </row>
    <row r="576" spans="1:19" ht="14.45" customHeight="1" x14ac:dyDescent="0.2">
      <c r="A576" s="832" t="s">
        <v>8060</v>
      </c>
      <c r="B576" s="833" t="s">
        <v>8061</v>
      </c>
      <c r="C576" s="833" t="s">
        <v>628</v>
      </c>
      <c r="D576" s="833" t="s">
        <v>2262</v>
      </c>
      <c r="E576" s="833" t="s">
        <v>8040</v>
      </c>
      <c r="F576" s="833" t="s">
        <v>8068</v>
      </c>
      <c r="G576" s="833" t="s">
        <v>8069</v>
      </c>
      <c r="H576" s="850">
        <v>1.6</v>
      </c>
      <c r="I576" s="850">
        <v>336.08</v>
      </c>
      <c r="J576" s="833"/>
      <c r="K576" s="833">
        <v>210.04999999999998</v>
      </c>
      <c r="L576" s="850"/>
      <c r="M576" s="850"/>
      <c r="N576" s="833"/>
      <c r="O576" s="833"/>
      <c r="P576" s="850"/>
      <c r="Q576" s="850"/>
      <c r="R576" s="838"/>
      <c r="S576" s="851"/>
    </row>
    <row r="577" spans="1:19" ht="14.45" customHeight="1" x14ac:dyDescent="0.2">
      <c r="A577" s="832" t="s">
        <v>8060</v>
      </c>
      <c r="B577" s="833" t="s">
        <v>8061</v>
      </c>
      <c r="C577" s="833" t="s">
        <v>628</v>
      </c>
      <c r="D577" s="833" t="s">
        <v>2262</v>
      </c>
      <c r="E577" s="833" t="s">
        <v>8031</v>
      </c>
      <c r="F577" s="833" t="s">
        <v>8081</v>
      </c>
      <c r="G577" s="833" t="s">
        <v>8082</v>
      </c>
      <c r="H577" s="850">
        <v>77</v>
      </c>
      <c r="I577" s="850">
        <v>6391</v>
      </c>
      <c r="J577" s="833">
        <v>0.81052631578947365</v>
      </c>
      <c r="K577" s="833">
        <v>83</v>
      </c>
      <c r="L577" s="850">
        <v>95</v>
      </c>
      <c r="M577" s="850">
        <v>7885</v>
      </c>
      <c r="N577" s="833">
        <v>1</v>
      </c>
      <c r="O577" s="833">
        <v>83</v>
      </c>
      <c r="P577" s="850">
        <v>77</v>
      </c>
      <c r="Q577" s="850">
        <v>6468</v>
      </c>
      <c r="R577" s="838">
        <v>0.82029169308814209</v>
      </c>
      <c r="S577" s="851">
        <v>84</v>
      </c>
    </row>
    <row r="578" spans="1:19" ht="14.45" customHeight="1" x14ac:dyDescent="0.2">
      <c r="A578" s="832" t="s">
        <v>8060</v>
      </c>
      <c r="B578" s="833" t="s">
        <v>8061</v>
      </c>
      <c r="C578" s="833" t="s">
        <v>628</v>
      </c>
      <c r="D578" s="833" t="s">
        <v>2262</v>
      </c>
      <c r="E578" s="833" t="s">
        <v>8031</v>
      </c>
      <c r="F578" s="833" t="s">
        <v>8083</v>
      </c>
      <c r="G578" s="833" t="s">
        <v>8084</v>
      </c>
      <c r="H578" s="850">
        <v>1</v>
      </c>
      <c r="I578" s="850">
        <v>106</v>
      </c>
      <c r="J578" s="833"/>
      <c r="K578" s="833">
        <v>106</v>
      </c>
      <c r="L578" s="850"/>
      <c r="M578" s="850"/>
      <c r="N578" s="833"/>
      <c r="O578" s="833"/>
      <c r="P578" s="850"/>
      <c r="Q578" s="850"/>
      <c r="R578" s="838"/>
      <c r="S578" s="851"/>
    </row>
    <row r="579" spans="1:19" ht="14.45" customHeight="1" x14ac:dyDescent="0.2">
      <c r="A579" s="832" t="s">
        <v>8060</v>
      </c>
      <c r="B579" s="833" t="s">
        <v>8061</v>
      </c>
      <c r="C579" s="833" t="s">
        <v>628</v>
      </c>
      <c r="D579" s="833" t="s">
        <v>2262</v>
      </c>
      <c r="E579" s="833" t="s">
        <v>8031</v>
      </c>
      <c r="F579" s="833" t="s">
        <v>8085</v>
      </c>
      <c r="G579" s="833" t="s">
        <v>8086</v>
      </c>
      <c r="H579" s="850">
        <v>2</v>
      </c>
      <c r="I579" s="850">
        <v>74</v>
      </c>
      <c r="J579" s="833"/>
      <c r="K579" s="833">
        <v>37</v>
      </c>
      <c r="L579" s="850"/>
      <c r="M579" s="850"/>
      <c r="N579" s="833"/>
      <c r="O579" s="833"/>
      <c r="P579" s="850">
        <v>1</v>
      </c>
      <c r="Q579" s="850">
        <v>38</v>
      </c>
      <c r="R579" s="838"/>
      <c r="S579" s="851">
        <v>38</v>
      </c>
    </row>
    <row r="580" spans="1:19" ht="14.45" customHeight="1" x14ac:dyDescent="0.2">
      <c r="A580" s="832" t="s">
        <v>8060</v>
      </c>
      <c r="B580" s="833" t="s">
        <v>8061</v>
      </c>
      <c r="C580" s="833" t="s">
        <v>628</v>
      </c>
      <c r="D580" s="833" t="s">
        <v>2262</v>
      </c>
      <c r="E580" s="833" t="s">
        <v>8031</v>
      </c>
      <c r="F580" s="833" t="s">
        <v>8091</v>
      </c>
      <c r="G580" s="833" t="s">
        <v>8092</v>
      </c>
      <c r="H580" s="850"/>
      <c r="I580" s="850"/>
      <c r="J580" s="833"/>
      <c r="K580" s="833"/>
      <c r="L580" s="850"/>
      <c r="M580" s="850"/>
      <c r="N580" s="833"/>
      <c r="O580" s="833"/>
      <c r="P580" s="850">
        <v>2</v>
      </c>
      <c r="Q580" s="850">
        <v>484</v>
      </c>
      <c r="R580" s="838"/>
      <c r="S580" s="851">
        <v>242</v>
      </c>
    </row>
    <row r="581" spans="1:19" ht="14.45" customHeight="1" x14ac:dyDescent="0.2">
      <c r="A581" s="832" t="s">
        <v>8060</v>
      </c>
      <c r="B581" s="833" t="s">
        <v>8061</v>
      </c>
      <c r="C581" s="833" t="s">
        <v>628</v>
      </c>
      <c r="D581" s="833" t="s">
        <v>2262</v>
      </c>
      <c r="E581" s="833" t="s">
        <v>8031</v>
      </c>
      <c r="F581" s="833" t="s">
        <v>8097</v>
      </c>
      <c r="G581" s="833" t="s">
        <v>8098</v>
      </c>
      <c r="H581" s="850"/>
      <c r="I581" s="850"/>
      <c r="J581" s="833"/>
      <c r="K581" s="833"/>
      <c r="L581" s="850">
        <v>1</v>
      </c>
      <c r="M581" s="850">
        <v>91</v>
      </c>
      <c r="N581" s="833">
        <v>1</v>
      </c>
      <c r="O581" s="833">
        <v>91</v>
      </c>
      <c r="P581" s="850"/>
      <c r="Q581" s="850"/>
      <c r="R581" s="838"/>
      <c r="S581" s="851"/>
    </row>
    <row r="582" spans="1:19" ht="14.45" customHeight="1" x14ac:dyDescent="0.2">
      <c r="A582" s="832" t="s">
        <v>8060</v>
      </c>
      <c r="B582" s="833" t="s">
        <v>8061</v>
      </c>
      <c r="C582" s="833" t="s">
        <v>628</v>
      </c>
      <c r="D582" s="833" t="s">
        <v>2262</v>
      </c>
      <c r="E582" s="833" t="s">
        <v>8031</v>
      </c>
      <c r="F582" s="833" t="s">
        <v>8032</v>
      </c>
      <c r="G582" s="833" t="s">
        <v>8033</v>
      </c>
      <c r="H582" s="850"/>
      <c r="I582" s="850"/>
      <c r="J582" s="833"/>
      <c r="K582" s="833"/>
      <c r="L582" s="850"/>
      <c r="M582" s="850"/>
      <c r="N582" s="833"/>
      <c r="O582" s="833"/>
      <c r="P582" s="850">
        <v>1</v>
      </c>
      <c r="Q582" s="850">
        <v>81</v>
      </c>
      <c r="R582" s="838"/>
      <c r="S582" s="851">
        <v>81</v>
      </c>
    </row>
    <row r="583" spans="1:19" ht="14.45" customHeight="1" x14ac:dyDescent="0.2">
      <c r="A583" s="832" t="s">
        <v>8060</v>
      </c>
      <c r="B583" s="833" t="s">
        <v>8061</v>
      </c>
      <c r="C583" s="833" t="s">
        <v>628</v>
      </c>
      <c r="D583" s="833" t="s">
        <v>2262</v>
      </c>
      <c r="E583" s="833" t="s">
        <v>8031</v>
      </c>
      <c r="F583" s="833" t="s">
        <v>8034</v>
      </c>
      <c r="G583" s="833" t="s">
        <v>8035</v>
      </c>
      <c r="H583" s="850">
        <v>416</v>
      </c>
      <c r="I583" s="850">
        <v>104416</v>
      </c>
      <c r="J583" s="833">
        <v>0.97493930905695614</v>
      </c>
      <c r="K583" s="833">
        <v>251</v>
      </c>
      <c r="L583" s="850">
        <v>425</v>
      </c>
      <c r="M583" s="850">
        <v>107100</v>
      </c>
      <c r="N583" s="833">
        <v>1</v>
      </c>
      <c r="O583" s="833">
        <v>252</v>
      </c>
      <c r="P583" s="850">
        <v>393</v>
      </c>
      <c r="Q583" s="850">
        <v>99822</v>
      </c>
      <c r="R583" s="838">
        <v>0.93204481792717087</v>
      </c>
      <c r="S583" s="851">
        <v>254</v>
      </c>
    </row>
    <row r="584" spans="1:19" ht="14.45" customHeight="1" x14ac:dyDescent="0.2">
      <c r="A584" s="832" t="s">
        <v>8060</v>
      </c>
      <c r="B584" s="833" t="s">
        <v>8061</v>
      </c>
      <c r="C584" s="833" t="s">
        <v>628</v>
      </c>
      <c r="D584" s="833" t="s">
        <v>2262</v>
      </c>
      <c r="E584" s="833" t="s">
        <v>8031</v>
      </c>
      <c r="F584" s="833" t="s">
        <v>8101</v>
      </c>
      <c r="G584" s="833" t="s">
        <v>8102</v>
      </c>
      <c r="H584" s="850">
        <v>1026</v>
      </c>
      <c r="I584" s="850">
        <v>129276</v>
      </c>
      <c r="J584" s="833">
        <v>1.0825775656324583</v>
      </c>
      <c r="K584" s="833">
        <v>126</v>
      </c>
      <c r="L584" s="850">
        <v>943</v>
      </c>
      <c r="M584" s="850">
        <v>119415</v>
      </c>
      <c r="N584" s="833">
        <v>1</v>
      </c>
      <c r="O584" s="833">
        <v>126.63308589607635</v>
      </c>
      <c r="P584" s="850">
        <v>855</v>
      </c>
      <c r="Q584" s="850">
        <v>107730</v>
      </c>
      <c r="R584" s="838">
        <v>0.90214797136038183</v>
      </c>
      <c r="S584" s="851">
        <v>126</v>
      </c>
    </row>
    <row r="585" spans="1:19" ht="14.45" customHeight="1" x14ac:dyDescent="0.2">
      <c r="A585" s="832" t="s">
        <v>8060</v>
      </c>
      <c r="B585" s="833" t="s">
        <v>8061</v>
      </c>
      <c r="C585" s="833" t="s">
        <v>628</v>
      </c>
      <c r="D585" s="833" t="s">
        <v>2262</v>
      </c>
      <c r="E585" s="833" t="s">
        <v>8031</v>
      </c>
      <c r="F585" s="833" t="s">
        <v>8036</v>
      </c>
      <c r="G585" s="833" t="s">
        <v>8037</v>
      </c>
      <c r="H585" s="850">
        <v>437</v>
      </c>
      <c r="I585" s="850">
        <v>71231</v>
      </c>
      <c r="J585" s="833">
        <v>1.1429878048780489</v>
      </c>
      <c r="K585" s="833">
        <v>163</v>
      </c>
      <c r="L585" s="850">
        <v>380</v>
      </c>
      <c r="M585" s="850">
        <v>62320</v>
      </c>
      <c r="N585" s="833">
        <v>1</v>
      </c>
      <c r="O585" s="833">
        <v>164</v>
      </c>
      <c r="P585" s="850">
        <v>320</v>
      </c>
      <c r="Q585" s="850">
        <v>52800</v>
      </c>
      <c r="R585" s="838">
        <v>0.84724005134788194</v>
      </c>
      <c r="S585" s="851">
        <v>165</v>
      </c>
    </row>
    <row r="586" spans="1:19" ht="14.45" customHeight="1" x14ac:dyDescent="0.2">
      <c r="A586" s="832" t="s">
        <v>8060</v>
      </c>
      <c r="B586" s="833" t="s">
        <v>8061</v>
      </c>
      <c r="C586" s="833" t="s">
        <v>628</v>
      </c>
      <c r="D586" s="833" t="s">
        <v>2262</v>
      </c>
      <c r="E586" s="833" t="s">
        <v>8031</v>
      </c>
      <c r="F586" s="833" t="s">
        <v>8109</v>
      </c>
      <c r="G586" s="833" t="s">
        <v>8110</v>
      </c>
      <c r="H586" s="850"/>
      <c r="I586" s="850"/>
      <c r="J586" s="833"/>
      <c r="K586" s="833"/>
      <c r="L586" s="850"/>
      <c r="M586" s="850"/>
      <c r="N586" s="833"/>
      <c r="O586" s="833"/>
      <c r="P586" s="850">
        <v>8</v>
      </c>
      <c r="Q586" s="850">
        <v>0</v>
      </c>
      <c r="R586" s="838"/>
      <c r="S586" s="851">
        <v>0</v>
      </c>
    </row>
    <row r="587" spans="1:19" ht="14.45" customHeight="1" x14ac:dyDescent="0.2">
      <c r="A587" s="832" t="s">
        <v>8060</v>
      </c>
      <c r="B587" s="833" t="s">
        <v>8061</v>
      </c>
      <c r="C587" s="833" t="s">
        <v>628</v>
      </c>
      <c r="D587" s="833" t="s">
        <v>2262</v>
      </c>
      <c r="E587" s="833" t="s">
        <v>8031</v>
      </c>
      <c r="F587" s="833" t="s">
        <v>8111</v>
      </c>
      <c r="G587" s="833" t="s">
        <v>8112</v>
      </c>
      <c r="H587" s="850">
        <v>1370</v>
      </c>
      <c r="I587" s="850">
        <v>45666.659999999996</v>
      </c>
      <c r="J587" s="833">
        <v>1.3524182277968186</v>
      </c>
      <c r="K587" s="833">
        <v>33.333328467153279</v>
      </c>
      <c r="L587" s="850">
        <v>1013</v>
      </c>
      <c r="M587" s="850">
        <v>33766.67</v>
      </c>
      <c r="N587" s="833">
        <v>1</v>
      </c>
      <c r="O587" s="833">
        <v>33.333336623889437</v>
      </c>
      <c r="P587" s="850">
        <v>1227</v>
      </c>
      <c r="Q587" s="850">
        <v>40900</v>
      </c>
      <c r="R587" s="838">
        <v>1.2112535823046811</v>
      </c>
      <c r="S587" s="851">
        <v>33.333333333333336</v>
      </c>
    </row>
    <row r="588" spans="1:19" ht="14.45" customHeight="1" x14ac:dyDescent="0.2">
      <c r="A588" s="832" t="s">
        <v>8060</v>
      </c>
      <c r="B588" s="833" t="s">
        <v>8061</v>
      </c>
      <c r="C588" s="833" t="s">
        <v>628</v>
      </c>
      <c r="D588" s="833" t="s">
        <v>2262</v>
      </c>
      <c r="E588" s="833" t="s">
        <v>8031</v>
      </c>
      <c r="F588" s="833" t="s">
        <v>8115</v>
      </c>
      <c r="G588" s="833" t="s">
        <v>8116</v>
      </c>
      <c r="H588" s="850">
        <v>2</v>
      </c>
      <c r="I588" s="850">
        <v>74</v>
      </c>
      <c r="J588" s="833"/>
      <c r="K588" s="833">
        <v>37</v>
      </c>
      <c r="L588" s="850"/>
      <c r="M588" s="850"/>
      <c r="N588" s="833"/>
      <c r="O588" s="833"/>
      <c r="P588" s="850">
        <v>1</v>
      </c>
      <c r="Q588" s="850">
        <v>38</v>
      </c>
      <c r="R588" s="838"/>
      <c r="S588" s="851">
        <v>38</v>
      </c>
    </row>
    <row r="589" spans="1:19" ht="14.45" customHeight="1" x14ac:dyDescent="0.2">
      <c r="A589" s="832" t="s">
        <v>8060</v>
      </c>
      <c r="B589" s="833" t="s">
        <v>8061</v>
      </c>
      <c r="C589" s="833" t="s">
        <v>628</v>
      </c>
      <c r="D589" s="833" t="s">
        <v>2262</v>
      </c>
      <c r="E589" s="833" t="s">
        <v>8031</v>
      </c>
      <c r="F589" s="833" t="s">
        <v>8038</v>
      </c>
      <c r="G589" s="833" t="s">
        <v>8039</v>
      </c>
      <c r="H589" s="850">
        <v>438</v>
      </c>
      <c r="I589" s="850">
        <v>37668</v>
      </c>
      <c r="J589" s="833">
        <v>1.1465968586387434</v>
      </c>
      <c r="K589" s="833">
        <v>86</v>
      </c>
      <c r="L589" s="850">
        <v>382</v>
      </c>
      <c r="M589" s="850">
        <v>32852</v>
      </c>
      <c r="N589" s="833">
        <v>1</v>
      </c>
      <c r="O589" s="833">
        <v>86</v>
      </c>
      <c r="P589" s="850">
        <v>320</v>
      </c>
      <c r="Q589" s="850">
        <v>27840</v>
      </c>
      <c r="R589" s="838">
        <v>0.84743699013758678</v>
      </c>
      <c r="S589" s="851">
        <v>87</v>
      </c>
    </row>
    <row r="590" spans="1:19" ht="14.45" customHeight="1" x14ac:dyDescent="0.2">
      <c r="A590" s="832" t="s">
        <v>8060</v>
      </c>
      <c r="B590" s="833" t="s">
        <v>8061</v>
      </c>
      <c r="C590" s="833" t="s">
        <v>628</v>
      </c>
      <c r="D590" s="833" t="s">
        <v>2262</v>
      </c>
      <c r="E590" s="833" t="s">
        <v>8031</v>
      </c>
      <c r="F590" s="833" t="s">
        <v>8169</v>
      </c>
      <c r="G590" s="833" t="s">
        <v>8170</v>
      </c>
      <c r="H590" s="850">
        <v>1</v>
      </c>
      <c r="I590" s="850">
        <v>0</v>
      </c>
      <c r="J590" s="833"/>
      <c r="K590" s="833">
        <v>0</v>
      </c>
      <c r="L590" s="850"/>
      <c r="M590" s="850"/>
      <c r="N590" s="833"/>
      <c r="O590" s="833"/>
      <c r="P590" s="850">
        <v>10</v>
      </c>
      <c r="Q590" s="850">
        <v>0</v>
      </c>
      <c r="R590" s="838"/>
      <c r="S590" s="851">
        <v>0</v>
      </c>
    </row>
    <row r="591" spans="1:19" ht="14.45" customHeight="1" x14ac:dyDescent="0.2">
      <c r="A591" s="832" t="s">
        <v>8060</v>
      </c>
      <c r="B591" s="833" t="s">
        <v>8061</v>
      </c>
      <c r="C591" s="833" t="s">
        <v>628</v>
      </c>
      <c r="D591" s="833" t="s">
        <v>2262</v>
      </c>
      <c r="E591" s="833" t="s">
        <v>8031</v>
      </c>
      <c r="F591" s="833" t="s">
        <v>8175</v>
      </c>
      <c r="G591" s="833" t="s">
        <v>8176</v>
      </c>
      <c r="H591" s="850"/>
      <c r="I591" s="850"/>
      <c r="J591" s="833"/>
      <c r="K591" s="833"/>
      <c r="L591" s="850"/>
      <c r="M591" s="850"/>
      <c r="N591" s="833"/>
      <c r="O591" s="833"/>
      <c r="P591" s="850">
        <v>1</v>
      </c>
      <c r="Q591" s="850">
        <v>0</v>
      </c>
      <c r="R591" s="838"/>
      <c r="S591" s="851">
        <v>0</v>
      </c>
    </row>
    <row r="592" spans="1:19" ht="14.45" customHeight="1" x14ac:dyDescent="0.2">
      <c r="A592" s="832" t="s">
        <v>8060</v>
      </c>
      <c r="B592" s="833" t="s">
        <v>8061</v>
      </c>
      <c r="C592" s="833" t="s">
        <v>628</v>
      </c>
      <c r="D592" s="833" t="s">
        <v>2263</v>
      </c>
      <c r="E592" s="833" t="s">
        <v>8040</v>
      </c>
      <c r="F592" s="833" t="s">
        <v>8062</v>
      </c>
      <c r="G592" s="833" t="s">
        <v>2971</v>
      </c>
      <c r="H592" s="850">
        <v>0.2</v>
      </c>
      <c r="I592" s="850">
        <v>10.82</v>
      </c>
      <c r="J592" s="833"/>
      <c r="K592" s="833">
        <v>54.1</v>
      </c>
      <c r="L592" s="850"/>
      <c r="M592" s="850"/>
      <c r="N592" s="833"/>
      <c r="O592" s="833"/>
      <c r="P592" s="850"/>
      <c r="Q592" s="850"/>
      <c r="R592" s="838"/>
      <c r="S592" s="851"/>
    </row>
    <row r="593" spans="1:19" ht="14.45" customHeight="1" x14ac:dyDescent="0.2">
      <c r="A593" s="832" t="s">
        <v>8060</v>
      </c>
      <c r="B593" s="833" t="s">
        <v>8061</v>
      </c>
      <c r="C593" s="833" t="s">
        <v>628</v>
      </c>
      <c r="D593" s="833" t="s">
        <v>2263</v>
      </c>
      <c r="E593" s="833" t="s">
        <v>8040</v>
      </c>
      <c r="F593" s="833" t="s">
        <v>8063</v>
      </c>
      <c r="G593" s="833" t="s">
        <v>2971</v>
      </c>
      <c r="H593" s="850">
        <v>0.2</v>
      </c>
      <c r="I593" s="850">
        <v>21.65</v>
      </c>
      <c r="J593" s="833"/>
      <c r="K593" s="833">
        <v>108.24999999999999</v>
      </c>
      <c r="L593" s="850"/>
      <c r="M593" s="850"/>
      <c r="N593" s="833"/>
      <c r="O593" s="833"/>
      <c r="P593" s="850"/>
      <c r="Q593" s="850"/>
      <c r="R593" s="838"/>
      <c r="S593" s="851"/>
    </row>
    <row r="594" spans="1:19" ht="14.45" customHeight="1" x14ac:dyDescent="0.2">
      <c r="A594" s="832" t="s">
        <v>8060</v>
      </c>
      <c r="B594" s="833" t="s">
        <v>8061</v>
      </c>
      <c r="C594" s="833" t="s">
        <v>628</v>
      </c>
      <c r="D594" s="833" t="s">
        <v>2263</v>
      </c>
      <c r="E594" s="833" t="s">
        <v>8040</v>
      </c>
      <c r="F594" s="833" t="s">
        <v>8041</v>
      </c>
      <c r="G594" s="833" t="s">
        <v>8042</v>
      </c>
      <c r="H594" s="850">
        <v>18.399999999999999</v>
      </c>
      <c r="I594" s="850">
        <v>2037.96</v>
      </c>
      <c r="J594" s="833">
        <v>1.0196886836351264</v>
      </c>
      <c r="K594" s="833">
        <v>110.75869565217393</v>
      </c>
      <c r="L594" s="850">
        <v>28.700000000000003</v>
      </c>
      <c r="M594" s="850">
        <v>1998.6100000000001</v>
      </c>
      <c r="N594" s="833">
        <v>1</v>
      </c>
      <c r="O594" s="833">
        <v>69.637979094076655</v>
      </c>
      <c r="P594" s="850">
        <v>4.6000000000000005</v>
      </c>
      <c r="Q594" s="850">
        <v>320.22000000000003</v>
      </c>
      <c r="R594" s="838">
        <v>0.16022135384091946</v>
      </c>
      <c r="S594" s="851">
        <v>69.613043478260863</v>
      </c>
    </row>
    <row r="595" spans="1:19" ht="14.45" customHeight="1" x14ac:dyDescent="0.2">
      <c r="A595" s="832" t="s">
        <v>8060</v>
      </c>
      <c r="B595" s="833" t="s">
        <v>8061</v>
      </c>
      <c r="C595" s="833" t="s">
        <v>628</v>
      </c>
      <c r="D595" s="833" t="s">
        <v>2263</v>
      </c>
      <c r="E595" s="833" t="s">
        <v>8040</v>
      </c>
      <c r="F595" s="833" t="s">
        <v>8064</v>
      </c>
      <c r="G595" s="833" t="s">
        <v>8065</v>
      </c>
      <c r="H595" s="850">
        <v>0.60000000000000009</v>
      </c>
      <c r="I595" s="850">
        <v>174.96</v>
      </c>
      <c r="J595" s="833">
        <v>0.61370093654635371</v>
      </c>
      <c r="K595" s="833">
        <v>291.59999999999997</v>
      </c>
      <c r="L595" s="850">
        <v>1</v>
      </c>
      <c r="M595" s="850">
        <v>285.09000000000003</v>
      </c>
      <c r="N595" s="833">
        <v>1</v>
      </c>
      <c r="O595" s="833">
        <v>285.09000000000003</v>
      </c>
      <c r="P595" s="850">
        <v>0.8</v>
      </c>
      <c r="Q595" s="850">
        <v>228.08</v>
      </c>
      <c r="R595" s="838">
        <v>0.80002806131397097</v>
      </c>
      <c r="S595" s="851">
        <v>285.10000000000002</v>
      </c>
    </row>
    <row r="596" spans="1:19" ht="14.45" customHeight="1" x14ac:dyDescent="0.2">
      <c r="A596" s="832" t="s">
        <v>8060</v>
      </c>
      <c r="B596" s="833" t="s">
        <v>8061</v>
      </c>
      <c r="C596" s="833" t="s">
        <v>628</v>
      </c>
      <c r="D596" s="833" t="s">
        <v>2263</v>
      </c>
      <c r="E596" s="833" t="s">
        <v>8040</v>
      </c>
      <c r="F596" s="833" t="s">
        <v>8067</v>
      </c>
      <c r="G596" s="833" t="s">
        <v>704</v>
      </c>
      <c r="H596" s="850">
        <v>359</v>
      </c>
      <c r="I596" s="850">
        <v>6031.1999999999989</v>
      </c>
      <c r="J596" s="833">
        <v>0.6527272727272726</v>
      </c>
      <c r="K596" s="833">
        <v>16.799999999999997</v>
      </c>
      <c r="L596" s="850">
        <v>550</v>
      </c>
      <c r="M596" s="850">
        <v>9240</v>
      </c>
      <c r="N596" s="833">
        <v>1</v>
      </c>
      <c r="O596" s="833">
        <v>16.8</v>
      </c>
      <c r="P596" s="850">
        <v>429</v>
      </c>
      <c r="Q596" s="850">
        <v>7207.2</v>
      </c>
      <c r="R596" s="838">
        <v>0.78</v>
      </c>
      <c r="S596" s="851">
        <v>16.8</v>
      </c>
    </row>
    <row r="597" spans="1:19" ht="14.45" customHeight="1" x14ac:dyDescent="0.2">
      <c r="A597" s="832" t="s">
        <v>8060</v>
      </c>
      <c r="B597" s="833" t="s">
        <v>8061</v>
      </c>
      <c r="C597" s="833" t="s">
        <v>628</v>
      </c>
      <c r="D597" s="833" t="s">
        <v>2263</v>
      </c>
      <c r="E597" s="833" t="s">
        <v>8040</v>
      </c>
      <c r="F597" s="833" t="s">
        <v>8068</v>
      </c>
      <c r="G597" s="833"/>
      <c r="H597" s="850">
        <v>0.4</v>
      </c>
      <c r="I597" s="850">
        <v>84.02</v>
      </c>
      <c r="J597" s="833"/>
      <c r="K597" s="833">
        <v>210.04999999999998</v>
      </c>
      <c r="L597" s="850"/>
      <c r="M597" s="850"/>
      <c r="N597" s="833"/>
      <c r="O597" s="833"/>
      <c r="P597" s="850"/>
      <c r="Q597" s="850"/>
      <c r="R597" s="838"/>
      <c r="S597" s="851"/>
    </row>
    <row r="598" spans="1:19" ht="14.45" customHeight="1" x14ac:dyDescent="0.2">
      <c r="A598" s="832" t="s">
        <v>8060</v>
      </c>
      <c r="B598" s="833" t="s">
        <v>8061</v>
      </c>
      <c r="C598" s="833" t="s">
        <v>628</v>
      </c>
      <c r="D598" s="833" t="s">
        <v>2263</v>
      </c>
      <c r="E598" s="833" t="s">
        <v>8040</v>
      </c>
      <c r="F598" s="833" t="s">
        <v>8068</v>
      </c>
      <c r="G598" s="833" t="s">
        <v>8069</v>
      </c>
      <c r="H598" s="850">
        <v>1.7999999999999998</v>
      </c>
      <c r="I598" s="850">
        <v>378.09</v>
      </c>
      <c r="J598" s="833">
        <v>9</v>
      </c>
      <c r="K598" s="833">
        <v>210.05</v>
      </c>
      <c r="L598" s="850">
        <v>0.2</v>
      </c>
      <c r="M598" s="850">
        <v>42.01</v>
      </c>
      <c r="N598" s="833">
        <v>1</v>
      </c>
      <c r="O598" s="833">
        <v>210.04999999999998</v>
      </c>
      <c r="P598" s="850"/>
      <c r="Q598" s="850"/>
      <c r="R598" s="838"/>
      <c r="S598" s="851"/>
    </row>
    <row r="599" spans="1:19" ht="14.45" customHeight="1" x14ac:dyDescent="0.2">
      <c r="A599" s="832" t="s">
        <v>8060</v>
      </c>
      <c r="B599" s="833" t="s">
        <v>8061</v>
      </c>
      <c r="C599" s="833" t="s">
        <v>628</v>
      </c>
      <c r="D599" s="833" t="s">
        <v>2263</v>
      </c>
      <c r="E599" s="833" t="s">
        <v>8040</v>
      </c>
      <c r="F599" s="833" t="s">
        <v>8070</v>
      </c>
      <c r="G599" s="833" t="s">
        <v>3187</v>
      </c>
      <c r="H599" s="850"/>
      <c r="I599" s="850"/>
      <c r="J599" s="833"/>
      <c r="K599" s="833"/>
      <c r="L599" s="850"/>
      <c r="M599" s="850"/>
      <c r="N599" s="833"/>
      <c r="O599" s="833"/>
      <c r="P599" s="850">
        <v>0.1</v>
      </c>
      <c r="Q599" s="850">
        <v>94.12</v>
      </c>
      <c r="R599" s="838"/>
      <c r="S599" s="851">
        <v>941.2</v>
      </c>
    </row>
    <row r="600" spans="1:19" ht="14.45" customHeight="1" x14ac:dyDescent="0.2">
      <c r="A600" s="832" t="s">
        <v>8060</v>
      </c>
      <c r="B600" s="833" t="s">
        <v>8061</v>
      </c>
      <c r="C600" s="833" t="s">
        <v>628</v>
      </c>
      <c r="D600" s="833" t="s">
        <v>2263</v>
      </c>
      <c r="E600" s="833" t="s">
        <v>8031</v>
      </c>
      <c r="F600" s="833" t="s">
        <v>8081</v>
      </c>
      <c r="G600" s="833" t="s">
        <v>8082</v>
      </c>
      <c r="H600" s="850">
        <v>208</v>
      </c>
      <c r="I600" s="850">
        <v>17264</v>
      </c>
      <c r="J600" s="833">
        <v>0.74285714285714288</v>
      </c>
      <c r="K600" s="833">
        <v>83</v>
      </c>
      <c r="L600" s="850">
        <v>280</v>
      </c>
      <c r="M600" s="850">
        <v>23240</v>
      </c>
      <c r="N600" s="833">
        <v>1</v>
      </c>
      <c r="O600" s="833">
        <v>83</v>
      </c>
      <c r="P600" s="850">
        <v>130</v>
      </c>
      <c r="Q600" s="850">
        <v>10920</v>
      </c>
      <c r="R600" s="838">
        <v>0.46987951807228917</v>
      </c>
      <c r="S600" s="851">
        <v>84</v>
      </c>
    </row>
    <row r="601" spans="1:19" ht="14.45" customHeight="1" x14ac:dyDescent="0.2">
      <c r="A601" s="832" t="s">
        <v>8060</v>
      </c>
      <c r="B601" s="833" t="s">
        <v>8061</v>
      </c>
      <c r="C601" s="833" t="s">
        <v>628</v>
      </c>
      <c r="D601" s="833" t="s">
        <v>2263</v>
      </c>
      <c r="E601" s="833" t="s">
        <v>8031</v>
      </c>
      <c r="F601" s="833" t="s">
        <v>8083</v>
      </c>
      <c r="G601" s="833" t="s">
        <v>8084</v>
      </c>
      <c r="H601" s="850"/>
      <c r="I601" s="850"/>
      <c r="J601" s="833"/>
      <c r="K601" s="833"/>
      <c r="L601" s="850">
        <v>34</v>
      </c>
      <c r="M601" s="850">
        <v>3604</v>
      </c>
      <c r="N601" s="833">
        <v>1</v>
      </c>
      <c r="O601" s="833">
        <v>106</v>
      </c>
      <c r="P601" s="850">
        <v>3</v>
      </c>
      <c r="Q601" s="850">
        <v>321</v>
      </c>
      <c r="R601" s="838">
        <v>8.9067702552719202E-2</v>
      </c>
      <c r="S601" s="851">
        <v>107</v>
      </c>
    </row>
    <row r="602" spans="1:19" ht="14.45" customHeight="1" x14ac:dyDescent="0.2">
      <c r="A602" s="832" t="s">
        <v>8060</v>
      </c>
      <c r="B602" s="833" t="s">
        <v>8061</v>
      </c>
      <c r="C602" s="833" t="s">
        <v>628</v>
      </c>
      <c r="D602" s="833" t="s">
        <v>2263</v>
      </c>
      <c r="E602" s="833" t="s">
        <v>8031</v>
      </c>
      <c r="F602" s="833" t="s">
        <v>8085</v>
      </c>
      <c r="G602" s="833" t="s">
        <v>8086</v>
      </c>
      <c r="H602" s="850">
        <v>31</v>
      </c>
      <c r="I602" s="850">
        <v>1147</v>
      </c>
      <c r="J602" s="833">
        <v>0.68888888888888888</v>
      </c>
      <c r="K602" s="833">
        <v>37</v>
      </c>
      <c r="L602" s="850">
        <v>45</v>
      </c>
      <c r="M602" s="850">
        <v>1665</v>
      </c>
      <c r="N602" s="833">
        <v>1</v>
      </c>
      <c r="O602" s="833">
        <v>37</v>
      </c>
      <c r="P602" s="850">
        <v>71</v>
      </c>
      <c r="Q602" s="850">
        <v>2698</v>
      </c>
      <c r="R602" s="838">
        <v>1.6204204204204204</v>
      </c>
      <c r="S602" s="851">
        <v>38</v>
      </c>
    </row>
    <row r="603" spans="1:19" ht="14.45" customHeight="1" x14ac:dyDescent="0.2">
      <c r="A603" s="832" t="s">
        <v>8060</v>
      </c>
      <c r="B603" s="833" t="s">
        <v>8061</v>
      </c>
      <c r="C603" s="833" t="s">
        <v>628</v>
      </c>
      <c r="D603" s="833" t="s">
        <v>2263</v>
      </c>
      <c r="E603" s="833" t="s">
        <v>8031</v>
      </c>
      <c r="F603" s="833" t="s">
        <v>8087</v>
      </c>
      <c r="G603" s="833" t="s">
        <v>8088</v>
      </c>
      <c r="H603" s="850"/>
      <c r="I603" s="850"/>
      <c r="J603" s="833"/>
      <c r="K603" s="833"/>
      <c r="L603" s="850">
        <v>1</v>
      </c>
      <c r="M603" s="850">
        <v>5</v>
      </c>
      <c r="N603" s="833">
        <v>1</v>
      </c>
      <c r="O603" s="833">
        <v>5</v>
      </c>
      <c r="P603" s="850"/>
      <c r="Q603" s="850"/>
      <c r="R603" s="838"/>
      <c r="S603" s="851"/>
    </row>
    <row r="604" spans="1:19" ht="14.45" customHeight="1" x14ac:dyDescent="0.2">
      <c r="A604" s="832" t="s">
        <v>8060</v>
      </c>
      <c r="B604" s="833" t="s">
        <v>8061</v>
      </c>
      <c r="C604" s="833" t="s">
        <v>628</v>
      </c>
      <c r="D604" s="833" t="s">
        <v>2263</v>
      </c>
      <c r="E604" s="833" t="s">
        <v>8031</v>
      </c>
      <c r="F604" s="833" t="s">
        <v>8089</v>
      </c>
      <c r="G604" s="833" t="s">
        <v>8090</v>
      </c>
      <c r="H604" s="850">
        <v>6</v>
      </c>
      <c r="I604" s="850">
        <v>30</v>
      </c>
      <c r="J604" s="833">
        <v>0.6</v>
      </c>
      <c r="K604" s="833">
        <v>5</v>
      </c>
      <c r="L604" s="850">
        <v>10</v>
      </c>
      <c r="M604" s="850">
        <v>50</v>
      </c>
      <c r="N604" s="833">
        <v>1</v>
      </c>
      <c r="O604" s="833">
        <v>5</v>
      </c>
      <c r="P604" s="850">
        <v>7</v>
      </c>
      <c r="Q604" s="850">
        <v>35</v>
      </c>
      <c r="R604" s="838">
        <v>0.7</v>
      </c>
      <c r="S604" s="851">
        <v>5</v>
      </c>
    </row>
    <row r="605" spans="1:19" ht="14.45" customHeight="1" x14ac:dyDescent="0.2">
      <c r="A605" s="832" t="s">
        <v>8060</v>
      </c>
      <c r="B605" s="833" t="s">
        <v>8061</v>
      </c>
      <c r="C605" s="833" t="s">
        <v>628</v>
      </c>
      <c r="D605" s="833" t="s">
        <v>2263</v>
      </c>
      <c r="E605" s="833" t="s">
        <v>8031</v>
      </c>
      <c r="F605" s="833" t="s">
        <v>8091</v>
      </c>
      <c r="G605" s="833" t="s">
        <v>8092</v>
      </c>
      <c r="H605" s="850"/>
      <c r="I605" s="850"/>
      <c r="J605" s="833"/>
      <c r="K605" s="833"/>
      <c r="L605" s="850">
        <v>1</v>
      </c>
      <c r="M605" s="850">
        <v>241</v>
      </c>
      <c r="N605" s="833">
        <v>1</v>
      </c>
      <c r="O605" s="833">
        <v>241</v>
      </c>
      <c r="P605" s="850"/>
      <c r="Q605" s="850"/>
      <c r="R605" s="838"/>
      <c r="S605" s="851"/>
    </row>
    <row r="606" spans="1:19" ht="14.45" customHeight="1" x14ac:dyDescent="0.2">
      <c r="A606" s="832" t="s">
        <v>8060</v>
      </c>
      <c r="B606" s="833" t="s">
        <v>8061</v>
      </c>
      <c r="C606" s="833" t="s">
        <v>628</v>
      </c>
      <c r="D606" s="833" t="s">
        <v>2263</v>
      </c>
      <c r="E606" s="833" t="s">
        <v>8031</v>
      </c>
      <c r="F606" s="833" t="s">
        <v>8093</v>
      </c>
      <c r="G606" s="833" t="s">
        <v>8094</v>
      </c>
      <c r="H606" s="850">
        <v>3</v>
      </c>
      <c r="I606" s="850">
        <v>927</v>
      </c>
      <c r="J606" s="833"/>
      <c r="K606" s="833">
        <v>309</v>
      </c>
      <c r="L606" s="850"/>
      <c r="M606" s="850"/>
      <c r="N606" s="833"/>
      <c r="O606" s="833"/>
      <c r="P606" s="850">
        <v>3</v>
      </c>
      <c r="Q606" s="850">
        <v>1152</v>
      </c>
      <c r="R606" s="838"/>
      <c r="S606" s="851">
        <v>384</v>
      </c>
    </row>
    <row r="607" spans="1:19" ht="14.45" customHeight="1" x14ac:dyDescent="0.2">
      <c r="A607" s="832" t="s">
        <v>8060</v>
      </c>
      <c r="B607" s="833" t="s">
        <v>8061</v>
      </c>
      <c r="C607" s="833" t="s">
        <v>628</v>
      </c>
      <c r="D607" s="833" t="s">
        <v>2263</v>
      </c>
      <c r="E607" s="833" t="s">
        <v>8031</v>
      </c>
      <c r="F607" s="833" t="s">
        <v>8095</v>
      </c>
      <c r="G607" s="833" t="s">
        <v>8096</v>
      </c>
      <c r="H607" s="850">
        <v>1</v>
      </c>
      <c r="I607" s="850">
        <v>489</v>
      </c>
      <c r="J607" s="833">
        <v>0.80960264900662249</v>
      </c>
      <c r="K607" s="833">
        <v>489</v>
      </c>
      <c r="L607" s="850">
        <v>1</v>
      </c>
      <c r="M607" s="850">
        <v>604</v>
      </c>
      <c r="N607" s="833">
        <v>1</v>
      </c>
      <c r="O607" s="833">
        <v>604</v>
      </c>
      <c r="P607" s="850"/>
      <c r="Q607" s="850"/>
      <c r="R607" s="838"/>
      <c r="S607" s="851"/>
    </row>
    <row r="608" spans="1:19" ht="14.45" customHeight="1" x14ac:dyDescent="0.2">
      <c r="A608" s="832" t="s">
        <v>8060</v>
      </c>
      <c r="B608" s="833" t="s">
        <v>8061</v>
      </c>
      <c r="C608" s="833" t="s">
        <v>628</v>
      </c>
      <c r="D608" s="833" t="s">
        <v>2263</v>
      </c>
      <c r="E608" s="833" t="s">
        <v>8031</v>
      </c>
      <c r="F608" s="833" t="s">
        <v>8097</v>
      </c>
      <c r="G608" s="833" t="s">
        <v>8098</v>
      </c>
      <c r="H608" s="850">
        <v>5</v>
      </c>
      <c r="I608" s="850">
        <v>495</v>
      </c>
      <c r="J608" s="833">
        <v>1.3598901098901099</v>
      </c>
      <c r="K608" s="833">
        <v>99</v>
      </c>
      <c r="L608" s="850">
        <v>4</v>
      </c>
      <c r="M608" s="850">
        <v>364</v>
      </c>
      <c r="N608" s="833">
        <v>1</v>
      </c>
      <c r="O608" s="833">
        <v>91</v>
      </c>
      <c r="P608" s="850">
        <v>4</v>
      </c>
      <c r="Q608" s="850">
        <v>364</v>
      </c>
      <c r="R608" s="838">
        <v>1</v>
      </c>
      <c r="S608" s="851">
        <v>91</v>
      </c>
    </row>
    <row r="609" spans="1:19" ht="14.45" customHeight="1" x14ac:dyDescent="0.2">
      <c r="A609" s="832" t="s">
        <v>8060</v>
      </c>
      <c r="B609" s="833" t="s">
        <v>8061</v>
      </c>
      <c r="C609" s="833" t="s">
        <v>628</v>
      </c>
      <c r="D609" s="833" t="s">
        <v>2263</v>
      </c>
      <c r="E609" s="833" t="s">
        <v>8031</v>
      </c>
      <c r="F609" s="833" t="s">
        <v>8032</v>
      </c>
      <c r="G609" s="833" t="s">
        <v>8033</v>
      </c>
      <c r="H609" s="850">
        <v>8</v>
      </c>
      <c r="I609" s="850">
        <v>776</v>
      </c>
      <c r="J609" s="833">
        <v>0.50422352176738139</v>
      </c>
      <c r="K609" s="833">
        <v>97</v>
      </c>
      <c r="L609" s="850">
        <v>19</v>
      </c>
      <c r="M609" s="850">
        <v>1539</v>
      </c>
      <c r="N609" s="833">
        <v>1</v>
      </c>
      <c r="O609" s="833">
        <v>81</v>
      </c>
      <c r="P609" s="850">
        <v>6</v>
      </c>
      <c r="Q609" s="850">
        <v>486</v>
      </c>
      <c r="R609" s="838">
        <v>0.31578947368421051</v>
      </c>
      <c r="S609" s="851">
        <v>81</v>
      </c>
    </row>
    <row r="610" spans="1:19" ht="14.45" customHeight="1" x14ac:dyDescent="0.2">
      <c r="A610" s="832" t="s">
        <v>8060</v>
      </c>
      <c r="B610" s="833" t="s">
        <v>8061</v>
      </c>
      <c r="C610" s="833" t="s">
        <v>628</v>
      </c>
      <c r="D610" s="833" t="s">
        <v>2263</v>
      </c>
      <c r="E610" s="833" t="s">
        <v>8031</v>
      </c>
      <c r="F610" s="833" t="s">
        <v>8034</v>
      </c>
      <c r="G610" s="833" t="s">
        <v>8035</v>
      </c>
      <c r="H610" s="850">
        <v>300</v>
      </c>
      <c r="I610" s="850">
        <v>75300</v>
      </c>
      <c r="J610" s="833">
        <v>0.60610451076982519</v>
      </c>
      <c r="K610" s="833">
        <v>251</v>
      </c>
      <c r="L610" s="850">
        <v>493</v>
      </c>
      <c r="M610" s="850">
        <v>124236</v>
      </c>
      <c r="N610" s="833">
        <v>1</v>
      </c>
      <c r="O610" s="833">
        <v>252</v>
      </c>
      <c r="P610" s="850">
        <v>548</v>
      </c>
      <c r="Q610" s="850">
        <v>139192</v>
      </c>
      <c r="R610" s="838">
        <v>1.1203837856981873</v>
      </c>
      <c r="S610" s="851">
        <v>254</v>
      </c>
    </row>
    <row r="611" spans="1:19" ht="14.45" customHeight="1" x14ac:dyDescent="0.2">
      <c r="A611" s="832" t="s">
        <v>8060</v>
      </c>
      <c r="B611" s="833" t="s">
        <v>8061</v>
      </c>
      <c r="C611" s="833" t="s">
        <v>628</v>
      </c>
      <c r="D611" s="833" t="s">
        <v>2263</v>
      </c>
      <c r="E611" s="833" t="s">
        <v>8031</v>
      </c>
      <c r="F611" s="833" t="s">
        <v>8101</v>
      </c>
      <c r="G611" s="833" t="s">
        <v>8102</v>
      </c>
      <c r="H611" s="850">
        <v>1030</v>
      </c>
      <c r="I611" s="850">
        <v>129780</v>
      </c>
      <c r="J611" s="833">
        <v>0.94214156079854805</v>
      </c>
      <c r="K611" s="833">
        <v>126</v>
      </c>
      <c r="L611" s="850">
        <v>1087</v>
      </c>
      <c r="M611" s="850">
        <v>137750</v>
      </c>
      <c r="N611" s="833">
        <v>1</v>
      </c>
      <c r="O611" s="833">
        <v>126.72493100275989</v>
      </c>
      <c r="P611" s="850">
        <v>633</v>
      </c>
      <c r="Q611" s="850">
        <v>79758</v>
      </c>
      <c r="R611" s="838">
        <v>0.57900544464609804</v>
      </c>
      <c r="S611" s="851">
        <v>126</v>
      </c>
    </row>
    <row r="612" spans="1:19" ht="14.45" customHeight="1" x14ac:dyDescent="0.2">
      <c r="A612" s="832" t="s">
        <v>8060</v>
      </c>
      <c r="B612" s="833" t="s">
        <v>8061</v>
      </c>
      <c r="C612" s="833" t="s">
        <v>628</v>
      </c>
      <c r="D612" s="833" t="s">
        <v>2263</v>
      </c>
      <c r="E612" s="833" t="s">
        <v>8031</v>
      </c>
      <c r="F612" s="833" t="s">
        <v>8107</v>
      </c>
      <c r="G612" s="833" t="s">
        <v>8108</v>
      </c>
      <c r="H612" s="850">
        <v>1</v>
      </c>
      <c r="I612" s="850">
        <v>972</v>
      </c>
      <c r="J612" s="833"/>
      <c r="K612" s="833">
        <v>972</v>
      </c>
      <c r="L612" s="850"/>
      <c r="M612" s="850"/>
      <c r="N612" s="833"/>
      <c r="O612" s="833"/>
      <c r="P612" s="850"/>
      <c r="Q612" s="850"/>
      <c r="R612" s="838"/>
      <c r="S612" s="851"/>
    </row>
    <row r="613" spans="1:19" ht="14.45" customHeight="1" x14ac:dyDescent="0.2">
      <c r="A613" s="832" t="s">
        <v>8060</v>
      </c>
      <c r="B613" s="833" t="s">
        <v>8061</v>
      </c>
      <c r="C613" s="833" t="s">
        <v>628</v>
      </c>
      <c r="D613" s="833" t="s">
        <v>2263</v>
      </c>
      <c r="E613" s="833" t="s">
        <v>8031</v>
      </c>
      <c r="F613" s="833" t="s">
        <v>8036</v>
      </c>
      <c r="G613" s="833" t="s">
        <v>8037</v>
      </c>
      <c r="H613" s="850">
        <v>433</v>
      </c>
      <c r="I613" s="850">
        <v>70579</v>
      </c>
      <c r="J613" s="833">
        <v>0.86941364868194138</v>
      </c>
      <c r="K613" s="833">
        <v>163</v>
      </c>
      <c r="L613" s="850">
        <v>495</v>
      </c>
      <c r="M613" s="850">
        <v>81180</v>
      </c>
      <c r="N613" s="833">
        <v>1</v>
      </c>
      <c r="O613" s="833">
        <v>164</v>
      </c>
      <c r="P613" s="850">
        <v>428</v>
      </c>
      <c r="Q613" s="850">
        <v>70620</v>
      </c>
      <c r="R613" s="838">
        <v>0.86991869918699183</v>
      </c>
      <c r="S613" s="851">
        <v>165</v>
      </c>
    </row>
    <row r="614" spans="1:19" ht="14.45" customHeight="1" x14ac:dyDescent="0.2">
      <c r="A614" s="832" t="s">
        <v>8060</v>
      </c>
      <c r="B614" s="833" t="s">
        <v>8061</v>
      </c>
      <c r="C614" s="833" t="s">
        <v>628</v>
      </c>
      <c r="D614" s="833" t="s">
        <v>2263</v>
      </c>
      <c r="E614" s="833" t="s">
        <v>8031</v>
      </c>
      <c r="F614" s="833" t="s">
        <v>8109</v>
      </c>
      <c r="G614" s="833" t="s">
        <v>8110</v>
      </c>
      <c r="H614" s="850"/>
      <c r="I614" s="850"/>
      <c r="J614" s="833"/>
      <c r="K614" s="833"/>
      <c r="L614" s="850"/>
      <c r="M614" s="850"/>
      <c r="N614" s="833"/>
      <c r="O614" s="833"/>
      <c r="P614" s="850">
        <v>19</v>
      </c>
      <c r="Q614" s="850">
        <v>0</v>
      </c>
      <c r="R614" s="838"/>
      <c r="S614" s="851">
        <v>0</v>
      </c>
    </row>
    <row r="615" spans="1:19" ht="14.45" customHeight="1" x14ac:dyDescent="0.2">
      <c r="A615" s="832" t="s">
        <v>8060</v>
      </c>
      <c r="B615" s="833" t="s">
        <v>8061</v>
      </c>
      <c r="C615" s="833" t="s">
        <v>628</v>
      </c>
      <c r="D615" s="833" t="s">
        <v>2263</v>
      </c>
      <c r="E615" s="833" t="s">
        <v>8031</v>
      </c>
      <c r="F615" s="833" t="s">
        <v>8111</v>
      </c>
      <c r="G615" s="833" t="s">
        <v>8112</v>
      </c>
      <c r="H615" s="850">
        <v>1234</v>
      </c>
      <c r="I615" s="850">
        <v>41133.320000000007</v>
      </c>
      <c r="J615" s="833">
        <v>1.0674737947641693</v>
      </c>
      <c r="K615" s="833">
        <v>33.333322528363055</v>
      </c>
      <c r="L615" s="850">
        <v>1156</v>
      </c>
      <c r="M615" s="850">
        <v>38533.33</v>
      </c>
      <c r="N615" s="833">
        <v>1</v>
      </c>
      <c r="O615" s="833">
        <v>33.333330449826988</v>
      </c>
      <c r="P615" s="850">
        <v>1153</v>
      </c>
      <c r="Q615" s="850">
        <v>38433.33</v>
      </c>
      <c r="R615" s="838">
        <v>0.99740484406616303</v>
      </c>
      <c r="S615" s="851">
        <v>33.333330442324375</v>
      </c>
    </row>
    <row r="616" spans="1:19" ht="14.45" customHeight="1" x14ac:dyDescent="0.2">
      <c r="A616" s="832" t="s">
        <v>8060</v>
      </c>
      <c r="B616" s="833" t="s">
        <v>8061</v>
      </c>
      <c r="C616" s="833" t="s">
        <v>628</v>
      </c>
      <c r="D616" s="833" t="s">
        <v>2263</v>
      </c>
      <c r="E616" s="833" t="s">
        <v>8031</v>
      </c>
      <c r="F616" s="833" t="s">
        <v>8115</v>
      </c>
      <c r="G616" s="833" t="s">
        <v>8116</v>
      </c>
      <c r="H616" s="850">
        <v>48</v>
      </c>
      <c r="I616" s="850">
        <v>1776</v>
      </c>
      <c r="J616" s="833">
        <v>1.1707317073170731</v>
      </c>
      <c r="K616" s="833">
        <v>37</v>
      </c>
      <c r="L616" s="850">
        <v>41</v>
      </c>
      <c r="M616" s="850">
        <v>1517</v>
      </c>
      <c r="N616" s="833">
        <v>1</v>
      </c>
      <c r="O616" s="833">
        <v>37</v>
      </c>
      <c r="P616" s="850">
        <v>21</v>
      </c>
      <c r="Q616" s="850">
        <v>798</v>
      </c>
      <c r="R616" s="838">
        <v>0.52603823335530653</v>
      </c>
      <c r="S616" s="851">
        <v>38</v>
      </c>
    </row>
    <row r="617" spans="1:19" ht="14.45" customHeight="1" x14ac:dyDescent="0.2">
      <c r="A617" s="832" t="s">
        <v>8060</v>
      </c>
      <c r="B617" s="833" t="s">
        <v>8061</v>
      </c>
      <c r="C617" s="833" t="s">
        <v>628</v>
      </c>
      <c r="D617" s="833" t="s">
        <v>2263</v>
      </c>
      <c r="E617" s="833" t="s">
        <v>8031</v>
      </c>
      <c r="F617" s="833" t="s">
        <v>8038</v>
      </c>
      <c r="G617" s="833" t="s">
        <v>8039</v>
      </c>
      <c r="H617" s="850">
        <v>556</v>
      </c>
      <c r="I617" s="850">
        <v>47816</v>
      </c>
      <c r="J617" s="833">
        <v>0.82005899705014751</v>
      </c>
      <c r="K617" s="833">
        <v>86</v>
      </c>
      <c r="L617" s="850">
        <v>678</v>
      </c>
      <c r="M617" s="850">
        <v>58308</v>
      </c>
      <c r="N617" s="833">
        <v>1</v>
      </c>
      <c r="O617" s="833">
        <v>86</v>
      </c>
      <c r="P617" s="850">
        <v>512</v>
      </c>
      <c r="Q617" s="850">
        <v>44544</v>
      </c>
      <c r="R617" s="838">
        <v>0.76394319818892775</v>
      </c>
      <c r="S617" s="851">
        <v>87</v>
      </c>
    </row>
    <row r="618" spans="1:19" ht="14.45" customHeight="1" x14ac:dyDescent="0.2">
      <c r="A618" s="832" t="s">
        <v>8060</v>
      </c>
      <c r="B618" s="833" t="s">
        <v>8061</v>
      </c>
      <c r="C618" s="833" t="s">
        <v>628</v>
      </c>
      <c r="D618" s="833" t="s">
        <v>2263</v>
      </c>
      <c r="E618" s="833" t="s">
        <v>8031</v>
      </c>
      <c r="F618" s="833" t="s">
        <v>8117</v>
      </c>
      <c r="G618" s="833" t="s">
        <v>8118</v>
      </c>
      <c r="H618" s="850">
        <v>2</v>
      </c>
      <c r="I618" s="850">
        <v>308</v>
      </c>
      <c r="J618" s="833">
        <v>0.33118279569892473</v>
      </c>
      <c r="K618" s="833">
        <v>154</v>
      </c>
      <c r="L618" s="850">
        <v>6</v>
      </c>
      <c r="M618" s="850">
        <v>930</v>
      </c>
      <c r="N618" s="833">
        <v>1</v>
      </c>
      <c r="O618" s="833">
        <v>155</v>
      </c>
      <c r="P618" s="850">
        <v>1</v>
      </c>
      <c r="Q618" s="850">
        <v>156</v>
      </c>
      <c r="R618" s="838">
        <v>0.16774193548387098</v>
      </c>
      <c r="S618" s="851">
        <v>156</v>
      </c>
    </row>
    <row r="619" spans="1:19" ht="14.45" customHeight="1" x14ac:dyDescent="0.2">
      <c r="A619" s="832" t="s">
        <v>8060</v>
      </c>
      <c r="B619" s="833" t="s">
        <v>8061</v>
      </c>
      <c r="C619" s="833" t="s">
        <v>628</v>
      </c>
      <c r="D619" s="833" t="s">
        <v>2263</v>
      </c>
      <c r="E619" s="833" t="s">
        <v>8031</v>
      </c>
      <c r="F619" s="833" t="s">
        <v>8119</v>
      </c>
      <c r="G619" s="833" t="s">
        <v>8120</v>
      </c>
      <c r="H619" s="850">
        <v>3</v>
      </c>
      <c r="I619" s="850">
        <v>96</v>
      </c>
      <c r="J619" s="833">
        <v>3</v>
      </c>
      <c r="K619" s="833">
        <v>32</v>
      </c>
      <c r="L619" s="850">
        <v>1</v>
      </c>
      <c r="M619" s="850">
        <v>32</v>
      </c>
      <c r="N619" s="833">
        <v>1</v>
      </c>
      <c r="O619" s="833">
        <v>32</v>
      </c>
      <c r="P619" s="850">
        <v>1</v>
      </c>
      <c r="Q619" s="850">
        <v>33</v>
      </c>
      <c r="R619" s="838">
        <v>1.03125</v>
      </c>
      <c r="S619" s="851">
        <v>33</v>
      </c>
    </row>
    <row r="620" spans="1:19" ht="14.45" customHeight="1" x14ac:dyDescent="0.2">
      <c r="A620" s="832" t="s">
        <v>8060</v>
      </c>
      <c r="B620" s="833" t="s">
        <v>8061</v>
      </c>
      <c r="C620" s="833" t="s">
        <v>628</v>
      </c>
      <c r="D620" s="833" t="s">
        <v>2263</v>
      </c>
      <c r="E620" s="833" t="s">
        <v>8031</v>
      </c>
      <c r="F620" s="833" t="s">
        <v>8121</v>
      </c>
      <c r="G620" s="833" t="s">
        <v>8122</v>
      </c>
      <c r="H620" s="850">
        <v>8</v>
      </c>
      <c r="I620" s="850">
        <v>0</v>
      </c>
      <c r="J620" s="833"/>
      <c r="K620" s="833">
        <v>0</v>
      </c>
      <c r="L620" s="850">
        <v>13</v>
      </c>
      <c r="M620" s="850">
        <v>0</v>
      </c>
      <c r="N620" s="833"/>
      <c r="O620" s="833">
        <v>0</v>
      </c>
      <c r="P620" s="850">
        <v>3</v>
      </c>
      <c r="Q620" s="850">
        <v>0</v>
      </c>
      <c r="R620" s="838"/>
      <c r="S620" s="851">
        <v>0</v>
      </c>
    </row>
    <row r="621" spans="1:19" ht="14.45" customHeight="1" x14ac:dyDescent="0.2">
      <c r="A621" s="832" t="s">
        <v>8060</v>
      </c>
      <c r="B621" s="833" t="s">
        <v>8061</v>
      </c>
      <c r="C621" s="833" t="s">
        <v>628</v>
      </c>
      <c r="D621" s="833" t="s">
        <v>2263</v>
      </c>
      <c r="E621" s="833" t="s">
        <v>8031</v>
      </c>
      <c r="F621" s="833" t="s">
        <v>8125</v>
      </c>
      <c r="G621" s="833" t="s">
        <v>8126</v>
      </c>
      <c r="H621" s="850">
        <v>25</v>
      </c>
      <c r="I621" s="850">
        <v>5000</v>
      </c>
      <c r="J621" s="833">
        <v>2.5</v>
      </c>
      <c r="K621" s="833">
        <v>200</v>
      </c>
      <c r="L621" s="850">
        <v>10</v>
      </c>
      <c r="M621" s="850">
        <v>2000</v>
      </c>
      <c r="N621" s="833">
        <v>1</v>
      </c>
      <c r="O621" s="833">
        <v>200</v>
      </c>
      <c r="P621" s="850">
        <v>5</v>
      </c>
      <c r="Q621" s="850">
        <v>1000</v>
      </c>
      <c r="R621" s="838">
        <v>0.5</v>
      </c>
      <c r="S621" s="851">
        <v>200</v>
      </c>
    </row>
    <row r="622" spans="1:19" ht="14.45" customHeight="1" x14ac:dyDescent="0.2">
      <c r="A622" s="832" t="s">
        <v>8060</v>
      </c>
      <c r="B622" s="833" t="s">
        <v>8061</v>
      </c>
      <c r="C622" s="833" t="s">
        <v>628</v>
      </c>
      <c r="D622" s="833" t="s">
        <v>2263</v>
      </c>
      <c r="E622" s="833" t="s">
        <v>8031</v>
      </c>
      <c r="F622" s="833" t="s">
        <v>8127</v>
      </c>
      <c r="G622" s="833" t="s">
        <v>8128</v>
      </c>
      <c r="H622" s="850">
        <v>8</v>
      </c>
      <c r="I622" s="850">
        <v>592</v>
      </c>
      <c r="J622" s="833">
        <v>1.3333333333333333</v>
      </c>
      <c r="K622" s="833">
        <v>74</v>
      </c>
      <c r="L622" s="850">
        <v>6</v>
      </c>
      <c r="M622" s="850">
        <v>444</v>
      </c>
      <c r="N622" s="833">
        <v>1</v>
      </c>
      <c r="O622" s="833">
        <v>74</v>
      </c>
      <c r="P622" s="850">
        <v>11</v>
      </c>
      <c r="Q622" s="850">
        <v>825</v>
      </c>
      <c r="R622" s="838">
        <v>1.8581081081081081</v>
      </c>
      <c r="S622" s="851">
        <v>75</v>
      </c>
    </row>
    <row r="623" spans="1:19" ht="14.45" customHeight="1" x14ac:dyDescent="0.2">
      <c r="A623" s="832" t="s">
        <v>8060</v>
      </c>
      <c r="B623" s="833" t="s">
        <v>8061</v>
      </c>
      <c r="C623" s="833" t="s">
        <v>628</v>
      </c>
      <c r="D623" s="833" t="s">
        <v>2263</v>
      </c>
      <c r="E623" s="833" t="s">
        <v>8031</v>
      </c>
      <c r="F623" s="833" t="s">
        <v>8129</v>
      </c>
      <c r="G623" s="833" t="s">
        <v>8130</v>
      </c>
      <c r="H623" s="850"/>
      <c r="I623" s="850"/>
      <c r="J623" s="833"/>
      <c r="K623" s="833"/>
      <c r="L623" s="850">
        <v>1</v>
      </c>
      <c r="M623" s="850">
        <v>496</v>
      </c>
      <c r="N623" s="833">
        <v>1</v>
      </c>
      <c r="O623" s="833">
        <v>496</v>
      </c>
      <c r="P623" s="850">
        <v>2</v>
      </c>
      <c r="Q623" s="850">
        <v>998</v>
      </c>
      <c r="R623" s="838">
        <v>2.0120967741935485</v>
      </c>
      <c r="S623" s="851">
        <v>499</v>
      </c>
    </row>
    <row r="624" spans="1:19" ht="14.45" customHeight="1" x14ac:dyDescent="0.2">
      <c r="A624" s="832" t="s">
        <v>8060</v>
      </c>
      <c r="B624" s="833" t="s">
        <v>8061</v>
      </c>
      <c r="C624" s="833" t="s">
        <v>628</v>
      </c>
      <c r="D624" s="833" t="s">
        <v>2263</v>
      </c>
      <c r="E624" s="833" t="s">
        <v>8031</v>
      </c>
      <c r="F624" s="833" t="s">
        <v>8050</v>
      </c>
      <c r="G624" s="833" t="s">
        <v>8051</v>
      </c>
      <c r="H624" s="850">
        <v>2</v>
      </c>
      <c r="I624" s="850">
        <v>324</v>
      </c>
      <c r="J624" s="833">
        <v>2.0506329113924049</v>
      </c>
      <c r="K624" s="833">
        <v>162</v>
      </c>
      <c r="L624" s="850">
        <v>1</v>
      </c>
      <c r="M624" s="850">
        <v>158</v>
      </c>
      <c r="N624" s="833">
        <v>1</v>
      </c>
      <c r="O624" s="833">
        <v>158</v>
      </c>
      <c r="P624" s="850"/>
      <c r="Q624" s="850"/>
      <c r="R624" s="838"/>
      <c r="S624" s="851"/>
    </row>
    <row r="625" spans="1:19" ht="14.45" customHeight="1" x14ac:dyDescent="0.2">
      <c r="A625" s="832" t="s">
        <v>8060</v>
      </c>
      <c r="B625" s="833" t="s">
        <v>8061</v>
      </c>
      <c r="C625" s="833" t="s">
        <v>628</v>
      </c>
      <c r="D625" s="833" t="s">
        <v>2263</v>
      </c>
      <c r="E625" s="833" t="s">
        <v>8031</v>
      </c>
      <c r="F625" s="833" t="s">
        <v>8137</v>
      </c>
      <c r="G625" s="833" t="s">
        <v>8138</v>
      </c>
      <c r="H625" s="850">
        <v>1</v>
      </c>
      <c r="I625" s="850">
        <v>445</v>
      </c>
      <c r="J625" s="833">
        <v>0.99775784753363228</v>
      </c>
      <c r="K625" s="833">
        <v>445</v>
      </c>
      <c r="L625" s="850">
        <v>1</v>
      </c>
      <c r="M625" s="850">
        <v>446</v>
      </c>
      <c r="N625" s="833">
        <v>1</v>
      </c>
      <c r="O625" s="833">
        <v>446</v>
      </c>
      <c r="P625" s="850">
        <v>1</v>
      </c>
      <c r="Q625" s="850">
        <v>448</v>
      </c>
      <c r="R625" s="838">
        <v>1.0044843049327354</v>
      </c>
      <c r="S625" s="851">
        <v>448</v>
      </c>
    </row>
    <row r="626" spans="1:19" ht="14.45" customHeight="1" x14ac:dyDescent="0.2">
      <c r="A626" s="832" t="s">
        <v>8060</v>
      </c>
      <c r="B626" s="833" t="s">
        <v>8061</v>
      </c>
      <c r="C626" s="833" t="s">
        <v>628</v>
      </c>
      <c r="D626" s="833" t="s">
        <v>2263</v>
      </c>
      <c r="E626" s="833" t="s">
        <v>8031</v>
      </c>
      <c r="F626" s="833" t="s">
        <v>8139</v>
      </c>
      <c r="G626" s="833" t="s">
        <v>8140</v>
      </c>
      <c r="H626" s="850">
        <v>1</v>
      </c>
      <c r="I626" s="850">
        <v>722</v>
      </c>
      <c r="J626" s="833"/>
      <c r="K626" s="833">
        <v>722</v>
      </c>
      <c r="L626" s="850"/>
      <c r="M626" s="850"/>
      <c r="N626" s="833"/>
      <c r="O626" s="833"/>
      <c r="P626" s="850"/>
      <c r="Q626" s="850"/>
      <c r="R626" s="838"/>
      <c r="S626" s="851"/>
    </row>
    <row r="627" spans="1:19" ht="14.45" customHeight="1" x14ac:dyDescent="0.2">
      <c r="A627" s="832" t="s">
        <v>8060</v>
      </c>
      <c r="B627" s="833" t="s">
        <v>8061</v>
      </c>
      <c r="C627" s="833" t="s">
        <v>628</v>
      </c>
      <c r="D627" s="833" t="s">
        <v>2263</v>
      </c>
      <c r="E627" s="833" t="s">
        <v>8031</v>
      </c>
      <c r="F627" s="833" t="s">
        <v>8145</v>
      </c>
      <c r="G627" s="833" t="s">
        <v>8146</v>
      </c>
      <c r="H627" s="850">
        <v>130</v>
      </c>
      <c r="I627" s="850">
        <v>7670</v>
      </c>
      <c r="J627" s="833">
        <v>1.9596320899335717</v>
      </c>
      <c r="K627" s="833">
        <v>59</v>
      </c>
      <c r="L627" s="850">
        <v>66</v>
      </c>
      <c r="M627" s="850">
        <v>3914</v>
      </c>
      <c r="N627" s="833">
        <v>1</v>
      </c>
      <c r="O627" s="833">
        <v>59.303030303030305</v>
      </c>
      <c r="P627" s="850">
        <v>24</v>
      </c>
      <c r="Q627" s="850">
        <v>1464</v>
      </c>
      <c r="R627" s="838">
        <v>0.37404190086867656</v>
      </c>
      <c r="S627" s="851">
        <v>61</v>
      </c>
    </row>
    <row r="628" spans="1:19" ht="14.45" customHeight="1" x14ac:dyDescent="0.2">
      <c r="A628" s="832" t="s">
        <v>8060</v>
      </c>
      <c r="B628" s="833" t="s">
        <v>8061</v>
      </c>
      <c r="C628" s="833" t="s">
        <v>628</v>
      </c>
      <c r="D628" s="833" t="s">
        <v>2263</v>
      </c>
      <c r="E628" s="833" t="s">
        <v>8031</v>
      </c>
      <c r="F628" s="833" t="s">
        <v>8155</v>
      </c>
      <c r="G628" s="833" t="s">
        <v>8156</v>
      </c>
      <c r="H628" s="850"/>
      <c r="I628" s="850"/>
      <c r="J628" s="833"/>
      <c r="K628" s="833"/>
      <c r="L628" s="850">
        <v>1</v>
      </c>
      <c r="M628" s="850">
        <v>353</v>
      </c>
      <c r="N628" s="833">
        <v>1</v>
      </c>
      <c r="O628" s="833">
        <v>353</v>
      </c>
      <c r="P628" s="850"/>
      <c r="Q628" s="850"/>
      <c r="R628" s="838"/>
      <c r="S628" s="851"/>
    </row>
    <row r="629" spans="1:19" ht="14.45" customHeight="1" x14ac:dyDescent="0.2">
      <c r="A629" s="832" t="s">
        <v>8060</v>
      </c>
      <c r="B629" s="833" t="s">
        <v>8061</v>
      </c>
      <c r="C629" s="833" t="s">
        <v>628</v>
      </c>
      <c r="D629" s="833" t="s">
        <v>2263</v>
      </c>
      <c r="E629" s="833" t="s">
        <v>8031</v>
      </c>
      <c r="F629" s="833" t="s">
        <v>8157</v>
      </c>
      <c r="G629" s="833" t="s">
        <v>8158</v>
      </c>
      <c r="H629" s="850"/>
      <c r="I629" s="850"/>
      <c r="J629" s="833"/>
      <c r="K629" s="833"/>
      <c r="L629" s="850"/>
      <c r="M629" s="850"/>
      <c r="N629" s="833"/>
      <c r="O629" s="833"/>
      <c r="P629" s="850">
        <v>1</v>
      </c>
      <c r="Q629" s="850">
        <v>134</v>
      </c>
      <c r="R629" s="838"/>
      <c r="S629" s="851">
        <v>134</v>
      </c>
    </row>
    <row r="630" spans="1:19" ht="14.45" customHeight="1" x14ac:dyDescent="0.2">
      <c r="A630" s="832" t="s">
        <v>8060</v>
      </c>
      <c r="B630" s="833" t="s">
        <v>8061</v>
      </c>
      <c r="C630" s="833" t="s">
        <v>628</v>
      </c>
      <c r="D630" s="833" t="s">
        <v>2263</v>
      </c>
      <c r="E630" s="833" t="s">
        <v>8031</v>
      </c>
      <c r="F630" s="833" t="s">
        <v>8161</v>
      </c>
      <c r="G630" s="833" t="s">
        <v>8162</v>
      </c>
      <c r="H630" s="850">
        <v>1</v>
      </c>
      <c r="I630" s="850">
        <v>611</v>
      </c>
      <c r="J630" s="833"/>
      <c r="K630" s="833">
        <v>611</v>
      </c>
      <c r="L630" s="850"/>
      <c r="M630" s="850"/>
      <c r="N630" s="833"/>
      <c r="O630" s="833"/>
      <c r="P630" s="850"/>
      <c r="Q630" s="850"/>
      <c r="R630" s="838"/>
      <c r="S630" s="851"/>
    </row>
    <row r="631" spans="1:19" ht="14.45" customHeight="1" x14ac:dyDescent="0.2">
      <c r="A631" s="832" t="s">
        <v>8060</v>
      </c>
      <c r="B631" s="833" t="s">
        <v>8061</v>
      </c>
      <c r="C631" s="833" t="s">
        <v>628</v>
      </c>
      <c r="D631" s="833" t="s">
        <v>2263</v>
      </c>
      <c r="E631" s="833" t="s">
        <v>8031</v>
      </c>
      <c r="F631" s="833" t="s">
        <v>8165</v>
      </c>
      <c r="G631" s="833" t="s">
        <v>8166</v>
      </c>
      <c r="H631" s="850">
        <v>172</v>
      </c>
      <c r="I631" s="850">
        <v>14792</v>
      </c>
      <c r="J631" s="833">
        <v>0.91410208874057597</v>
      </c>
      <c r="K631" s="833">
        <v>86</v>
      </c>
      <c r="L631" s="850">
        <v>186</v>
      </c>
      <c r="M631" s="850">
        <v>16182</v>
      </c>
      <c r="N631" s="833">
        <v>1</v>
      </c>
      <c r="O631" s="833">
        <v>87</v>
      </c>
      <c r="P631" s="850">
        <v>125</v>
      </c>
      <c r="Q631" s="850">
        <v>10875</v>
      </c>
      <c r="R631" s="838">
        <v>0.67204301075268813</v>
      </c>
      <c r="S631" s="851">
        <v>87</v>
      </c>
    </row>
    <row r="632" spans="1:19" ht="14.45" customHeight="1" x14ac:dyDescent="0.2">
      <c r="A632" s="832" t="s">
        <v>8060</v>
      </c>
      <c r="B632" s="833" t="s">
        <v>8061</v>
      </c>
      <c r="C632" s="833" t="s">
        <v>628</v>
      </c>
      <c r="D632" s="833" t="s">
        <v>2263</v>
      </c>
      <c r="E632" s="833" t="s">
        <v>8031</v>
      </c>
      <c r="F632" s="833" t="s">
        <v>8169</v>
      </c>
      <c r="G632" s="833" t="s">
        <v>8170</v>
      </c>
      <c r="H632" s="850"/>
      <c r="I632" s="850"/>
      <c r="J632" s="833"/>
      <c r="K632" s="833"/>
      <c r="L632" s="850"/>
      <c r="M632" s="850"/>
      <c r="N632" s="833"/>
      <c r="O632" s="833"/>
      <c r="P632" s="850">
        <v>20</v>
      </c>
      <c r="Q632" s="850">
        <v>0</v>
      </c>
      <c r="R632" s="838"/>
      <c r="S632" s="851">
        <v>0</v>
      </c>
    </row>
    <row r="633" spans="1:19" ht="14.45" customHeight="1" x14ac:dyDescent="0.2">
      <c r="A633" s="832" t="s">
        <v>8060</v>
      </c>
      <c r="B633" s="833" t="s">
        <v>8061</v>
      </c>
      <c r="C633" s="833" t="s">
        <v>628</v>
      </c>
      <c r="D633" s="833" t="s">
        <v>2263</v>
      </c>
      <c r="E633" s="833" t="s">
        <v>8031</v>
      </c>
      <c r="F633" s="833" t="s">
        <v>8175</v>
      </c>
      <c r="G633" s="833" t="s">
        <v>8176</v>
      </c>
      <c r="H633" s="850"/>
      <c r="I633" s="850"/>
      <c r="J633" s="833"/>
      <c r="K633" s="833"/>
      <c r="L633" s="850"/>
      <c r="M633" s="850"/>
      <c r="N633" s="833"/>
      <c r="O633" s="833"/>
      <c r="P633" s="850">
        <v>3</v>
      </c>
      <c r="Q633" s="850">
        <v>0</v>
      </c>
      <c r="R633" s="838"/>
      <c r="S633" s="851">
        <v>0</v>
      </c>
    </row>
    <row r="634" spans="1:19" ht="14.45" customHeight="1" x14ac:dyDescent="0.2">
      <c r="A634" s="832" t="s">
        <v>8060</v>
      </c>
      <c r="B634" s="833" t="s">
        <v>8061</v>
      </c>
      <c r="C634" s="833" t="s">
        <v>628</v>
      </c>
      <c r="D634" s="833" t="s">
        <v>2265</v>
      </c>
      <c r="E634" s="833" t="s">
        <v>8040</v>
      </c>
      <c r="F634" s="833" t="s">
        <v>8041</v>
      </c>
      <c r="G634" s="833" t="s">
        <v>8042</v>
      </c>
      <c r="H634" s="850">
        <v>11.2</v>
      </c>
      <c r="I634" s="850">
        <v>1227.3799999999999</v>
      </c>
      <c r="J634" s="833">
        <v>1.264089148883579</v>
      </c>
      <c r="K634" s="833">
        <v>109.58749999999999</v>
      </c>
      <c r="L634" s="850">
        <v>13.95</v>
      </c>
      <c r="M634" s="850">
        <v>970.96</v>
      </c>
      <c r="N634" s="833">
        <v>1</v>
      </c>
      <c r="O634" s="833">
        <v>69.602867383512546</v>
      </c>
      <c r="P634" s="850">
        <v>2</v>
      </c>
      <c r="Q634" s="850">
        <v>139.22</v>
      </c>
      <c r="R634" s="838">
        <v>0.14338386751256488</v>
      </c>
      <c r="S634" s="851">
        <v>69.61</v>
      </c>
    </row>
    <row r="635" spans="1:19" ht="14.45" customHeight="1" x14ac:dyDescent="0.2">
      <c r="A635" s="832" t="s">
        <v>8060</v>
      </c>
      <c r="B635" s="833" t="s">
        <v>8061</v>
      </c>
      <c r="C635" s="833" t="s">
        <v>628</v>
      </c>
      <c r="D635" s="833" t="s">
        <v>2265</v>
      </c>
      <c r="E635" s="833" t="s">
        <v>8040</v>
      </c>
      <c r="F635" s="833" t="s">
        <v>8066</v>
      </c>
      <c r="G635" s="833" t="s">
        <v>704</v>
      </c>
      <c r="H635" s="850">
        <v>0.1</v>
      </c>
      <c r="I635" s="850">
        <v>8.4</v>
      </c>
      <c r="J635" s="833">
        <v>0.19047619047619047</v>
      </c>
      <c r="K635" s="833">
        <v>84</v>
      </c>
      <c r="L635" s="850">
        <v>0.60000000000000009</v>
      </c>
      <c r="M635" s="850">
        <v>44.1</v>
      </c>
      <c r="N635" s="833">
        <v>1</v>
      </c>
      <c r="O635" s="833">
        <v>73.499999999999986</v>
      </c>
      <c r="P635" s="850"/>
      <c r="Q635" s="850"/>
      <c r="R635" s="838"/>
      <c r="S635" s="851"/>
    </row>
    <row r="636" spans="1:19" ht="14.45" customHeight="1" x14ac:dyDescent="0.2">
      <c r="A636" s="832" t="s">
        <v>8060</v>
      </c>
      <c r="B636" s="833" t="s">
        <v>8061</v>
      </c>
      <c r="C636" s="833" t="s">
        <v>628</v>
      </c>
      <c r="D636" s="833" t="s">
        <v>2265</v>
      </c>
      <c r="E636" s="833" t="s">
        <v>8040</v>
      </c>
      <c r="F636" s="833" t="s">
        <v>8067</v>
      </c>
      <c r="G636" s="833" t="s">
        <v>704</v>
      </c>
      <c r="H636" s="850">
        <v>191</v>
      </c>
      <c r="I636" s="850">
        <v>3208.8</v>
      </c>
      <c r="J636" s="833">
        <v>0.6996336996336997</v>
      </c>
      <c r="K636" s="833">
        <v>16.8</v>
      </c>
      <c r="L636" s="850">
        <v>273</v>
      </c>
      <c r="M636" s="850">
        <v>4586.3999999999996</v>
      </c>
      <c r="N636" s="833">
        <v>1</v>
      </c>
      <c r="O636" s="833">
        <v>16.799999999999997</v>
      </c>
      <c r="P636" s="850">
        <v>250</v>
      </c>
      <c r="Q636" s="850">
        <v>4200</v>
      </c>
      <c r="R636" s="838">
        <v>0.91575091575091583</v>
      </c>
      <c r="S636" s="851">
        <v>16.8</v>
      </c>
    </row>
    <row r="637" spans="1:19" ht="14.45" customHeight="1" x14ac:dyDescent="0.2">
      <c r="A637" s="832" t="s">
        <v>8060</v>
      </c>
      <c r="B637" s="833" t="s">
        <v>8061</v>
      </c>
      <c r="C637" s="833" t="s">
        <v>628</v>
      </c>
      <c r="D637" s="833" t="s">
        <v>2265</v>
      </c>
      <c r="E637" s="833" t="s">
        <v>8040</v>
      </c>
      <c r="F637" s="833" t="s">
        <v>8068</v>
      </c>
      <c r="G637" s="833"/>
      <c r="H637" s="850">
        <v>0.2</v>
      </c>
      <c r="I637" s="850">
        <v>42.01</v>
      </c>
      <c r="J637" s="833"/>
      <c r="K637" s="833">
        <v>210.04999999999998</v>
      </c>
      <c r="L637" s="850"/>
      <c r="M637" s="850"/>
      <c r="N637" s="833"/>
      <c r="O637" s="833"/>
      <c r="P637" s="850"/>
      <c r="Q637" s="850"/>
      <c r="R637" s="838"/>
      <c r="S637" s="851"/>
    </row>
    <row r="638" spans="1:19" ht="14.45" customHeight="1" x14ac:dyDescent="0.2">
      <c r="A638" s="832" t="s">
        <v>8060</v>
      </c>
      <c r="B638" s="833" t="s">
        <v>8061</v>
      </c>
      <c r="C638" s="833" t="s">
        <v>628</v>
      </c>
      <c r="D638" s="833" t="s">
        <v>2265</v>
      </c>
      <c r="E638" s="833" t="s">
        <v>8040</v>
      </c>
      <c r="F638" s="833" t="s">
        <v>8068</v>
      </c>
      <c r="G638" s="833" t="s">
        <v>8069</v>
      </c>
      <c r="H638" s="850">
        <v>2</v>
      </c>
      <c r="I638" s="850">
        <v>420.11</v>
      </c>
      <c r="J638" s="833">
        <v>3.333412679520749</v>
      </c>
      <c r="K638" s="833">
        <v>210.05500000000001</v>
      </c>
      <c r="L638" s="850">
        <v>0.60000000000000009</v>
      </c>
      <c r="M638" s="850">
        <v>126.03</v>
      </c>
      <c r="N638" s="833">
        <v>1</v>
      </c>
      <c r="O638" s="833">
        <v>210.04999999999998</v>
      </c>
      <c r="P638" s="850"/>
      <c r="Q638" s="850"/>
      <c r="R638" s="838"/>
      <c r="S638" s="851"/>
    </row>
    <row r="639" spans="1:19" ht="14.45" customHeight="1" x14ac:dyDescent="0.2">
      <c r="A639" s="832" t="s">
        <v>8060</v>
      </c>
      <c r="B639" s="833" t="s">
        <v>8061</v>
      </c>
      <c r="C639" s="833" t="s">
        <v>628</v>
      </c>
      <c r="D639" s="833" t="s">
        <v>2265</v>
      </c>
      <c r="E639" s="833" t="s">
        <v>8031</v>
      </c>
      <c r="F639" s="833" t="s">
        <v>8075</v>
      </c>
      <c r="G639" s="833" t="s">
        <v>8076</v>
      </c>
      <c r="H639" s="850"/>
      <c r="I639" s="850"/>
      <c r="J639" s="833"/>
      <c r="K639" s="833"/>
      <c r="L639" s="850">
        <v>2</v>
      </c>
      <c r="M639" s="850">
        <v>412</v>
      </c>
      <c r="N639" s="833">
        <v>1</v>
      </c>
      <c r="O639" s="833">
        <v>206</v>
      </c>
      <c r="P639" s="850">
        <v>11</v>
      </c>
      <c r="Q639" s="850">
        <v>2277</v>
      </c>
      <c r="R639" s="838">
        <v>5.5266990291262132</v>
      </c>
      <c r="S639" s="851">
        <v>207</v>
      </c>
    </row>
    <row r="640" spans="1:19" ht="14.45" customHeight="1" x14ac:dyDescent="0.2">
      <c r="A640" s="832" t="s">
        <v>8060</v>
      </c>
      <c r="B640" s="833" t="s">
        <v>8061</v>
      </c>
      <c r="C640" s="833" t="s">
        <v>628</v>
      </c>
      <c r="D640" s="833" t="s">
        <v>2265</v>
      </c>
      <c r="E640" s="833" t="s">
        <v>8031</v>
      </c>
      <c r="F640" s="833" t="s">
        <v>8081</v>
      </c>
      <c r="G640" s="833" t="s">
        <v>8082</v>
      </c>
      <c r="H640" s="850">
        <v>39</v>
      </c>
      <c r="I640" s="850">
        <v>3237</v>
      </c>
      <c r="J640" s="833">
        <v>1.3448275862068966</v>
      </c>
      <c r="K640" s="833">
        <v>83</v>
      </c>
      <c r="L640" s="850">
        <v>29</v>
      </c>
      <c r="M640" s="850">
        <v>2407</v>
      </c>
      <c r="N640" s="833">
        <v>1</v>
      </c>
      <c r="O640" s="833">
        <v>83</v>
      </c>
      <c r="P640" s="850">
        <v>27</v>
      </c>
      <c r="Q640" s="850">
        <v>2268</v>
      </c>
      <c r="R640" s="838">
        <v>0.94225176568342339</v>
      </c>
      <c r="S640" s="851">
        <v>84</v>
      </c>
    </row>
    <row r="641" spans="1:19" ht="14.45" customHeight="1" x14ac:dyDescent="0.2">
      <c r="A641" s="832" t="s">
        <v>8060</v>
      </c>
      <c r="B641" s="833" t="s">
        <v>8061</v>
      </c>
      <c r="C641" s="833" t="s">
        <v>628</v>
      </c>
      <c r="D641" s="833" t="s">
        <v>2265</v>
      </c>
      <c r="E641" s="833" t="s">
        <v>8031</v>
      </c>
      <c r="F641" s="833" t="s">
        <v>8083</v>
      </c>
      <c r="G641" s="833" t="s">
        <v>8084</v>
      </c>
      <c r="H641" s="850">
        <v>28</v>
      </c>
      <c r="I641" s="850">
        <v>2968</v>
      </c>
      <c r="J641" s="833">
        <v>0.68292682926829273</v>
      </c>
      <c r="K641" s="833">
        <v>106</v>
      </c>
      <c r="L641" s="850">
        <v>41</v>
      </c>
      <c r="M641" s="850">
        <v>4346</v>
      </c>
      <c r="N641" s="833">
        <v>1</v>
      </c>
      <c r="O641" s="833">
        <v>106</v>
      </c>
      <c r="P641" s="850">
        <v>36</v>
      </c>
      <c r="Q641" s="850">
        <v>3852</v>
      </c>
      <c r="R641" s="838">
        <v>0.88633225954901063</v>
      </c>
      <c r="S641" s="851">
        <v>107</v>
      </c>
    </row>
    <row r="642" spans="1:19" ht="14.45" customHeight="1" x14ac:dyDescent="0.2">
      <c r="A642" s="832" t="s">
        <v>8060</v>
      </c>
      <c r="B642" s="833" t="s">
        <v>8061</v>
      </c>
      <c r="C642" s="833" t="s">
        <v>628</v>
      </c>
      <c r="D642" s="833" t="s">
        <v>2265</v>
      </c>
      <c r="E642" s="833" t="s">
        <v>8031</v>
      </c>
      <c r="F642" s="833" t="s">
        <v>8085</v>
      </c>
      <c r="G642" s="833" t="s">
        <v>8086</v>
      </c>
      <c r="H642" s="850">
        <v>76</v>
      </c>
      <c r="I642" s="850">
        <v>2812</v>
      </c>
      <c r="J642" s="833">
        <v>0.78350515463917525</v>
      </c>
      <c r="K642" s="833">
        <v>37</v>
      </c>
      <c r="L642" s="850">
        <v>97</v>
      </c>
      <c r="M642" s="850">
        <v>3589</v>
      </c>
      <c r="N642" s="833">
        <v>1</v>
      </c>
      <c r="O642" s="833">
        <v>37</v>
      </c>
      <c r="P642" s="850">
        <v>100</v>
      </c>
      <c r="Q642" s="850">
        <v>3800</v>
      </c>
      <c r="R642" s="838">
        <v>1.0587907495123989</v>
      </c>
      <c r="S642" s="851">
        <v>38</v>
      </c>
    </row>
    <row r="643" spans="1:19" ht="14.45" customHeight="1" x14ac:dyDescent="0.2">
      <c r="A643" s="832" t="s">
        <v>8060</v>
      </c>
      <c r="B643" s="833" t="s">
        <v>8061</v>
      </c>
      <c r="C643" s="833" t="s">
        <v>628</v>
      </c>
      <c r="D643" s="833" t="s">
        <v>2265</v>
      </c>
      <c r="E643" s="833" t="s">
        <v>8031</v>
      </c>
      <c r="F643" s="833" t="s">
        <v>8093</v>
      </c>
      <c r="G643" s="833" t="s">
        <v>8094</v>
      </c>
      <c r="H643" s="850"/>
      <c r="I643" s="850"/>
      <c r="J643" s="833"/>
      <c r="K643" s="833"/>
      <c r="L643" s="850">
        <v>1</v>
      </c>
      <c r="M643" s="850">
        <v>382</v>
      </c>
      <c r="N643" s="833">
        <v>1</v>
      </c>
      <c r="O643" s="833">
        <v>382</v>
      </c>
      <c r="P643" s="850"/>
      <c r="Q643" s="850"/>
      <c r="R643" s="838"/>
      <c r="S643" s="851"/>
    </row>
    <row r="644" spans="1:19" ht="14.45" customHeight="1" x14ac:dyDescent="0.2">
      <c r="A644" s="832" t="s">
        <v>8060</v>
      </c>
      <c r="B644" s="833" t="s">
        <v>8061</v>
      </c>
      <c r="C644" s="833" t="s">
        <v>628</v>
      </c>
      <c r="D644" s="833" t="s">
        <v>2265</v>
      </c>
      <c r="E644" s="833" t="s">
        <v>8031</v>
      </c>
      <c r="F644" s="833" t="s">
        <v>8097</v>
      </c>
      <c r="G644" s="833" t="s">
        <v>8098</v>
      </c>
      <c r="H644" s="850">
        <v>2</v>
      </c>
      <c r="I644" s="850">
        <v>198</v>
      </c>
      <c r="J644" s="833"/>
      <c r="K644" s="833">
        <v>99</v>
      </c>
      <c r="L644" s="850"/>
      <c r="M644" s="850"/>
      <c r="N644" s="833"/>
      <c r="O644" s="833"/>
      <c r="P644" s="850"/>
      <c r="Q644" s="850"/>
      <c r="R644" s="838"/>
      <c r="S644" s="851"/>
    </row>
    <row r="645" spans="1:19" ht="14.45" customHeight="1" x14ac:dyDescent="0.2">
      <c r="A645" s="832" t="s">
        <v>8060</v>
      </c>
      <c r="B645" s="833" t="s">
        <v>8061</v>
      </c>
      <c r="C645" s="833" t="s">
        <v>628</v>
      </c>
      <c r="D645" s="833" t="s">
        <v>2265</v>
      </c>
      <c r="E645" s="833" t="s">
        <v>8031</v>
      </c>
      <c r="F645" s="833" t="s">
        <v>8032</v>
      </c>
      <c r="G645" s="833" t="s">
        <v>8033</v>
      </c>
      <c r="H645" s="850"/>
      <c r="I645" s="850"/>
      <c r="J645" s="833"/>
      <c r="K645" s="833"/>
      <c r="L645" s="850"/>
      <c r="M645" s="850"/>
      <c r="N645" s="833"/>
      <c r="O645" s="833"/>
      <c r="P645" s="850">
        <v>1</v>
      </c>
      <c r="Q645" s="850">
        <v>81</v>
      </c>
      <c r="R645" s="838"/>
      <c r="S645" s="851">
        <v>81</v>
      </c>
    </row>
    <row r="646" spans="1:19" ht="14.45" customHeight="1" x14ac:dyDescent="0.2">
      <c r="A646" s="832" t="s">
        <v>8060</v>
      </c>
      <c r="B646" s="833" t="s">
        <v>8061</v>
      </c>
      <c r="C646" s="833" t="s">
        <v>628</v>
      </c>
      <c r="D646" s="833" t="s">
        <v>2265</v>
      </c>
      <c r="E646" s="833" t="s">
        <v>8031</v>
      </c>
      <c r="F646" s="833" t="s">
        <v>8034</v>
      </c>
      <c r="G646" s="833" t="s">
        <v>8035</v>
      </c>
      <c r="H646" s="850">
        <v>597</v>
      </c>
      <c r="I646" s="850">
        <v>149847</v>
      </c>
      <c r="J646" s="833">
        <v>0.92477597570910164</v>
      </c>
      <c r="K646" s="833">
        <v>251</v>
      </c>
      <c r="L646" s="850">
        <v>643</v>
      </c>
      <c r="M646" s="850">
        <v>162036</v>
      </c>
      <c r="N646" s="833">
        <v>1</v>
      </c>
      <c r="O646" s="833">
        <v>252</v>
      </c>
      <c r="P646" s="850">
        <v>571</v>
      </c>
      <c r="Q646" s="850">
        <v>145034</v>
      </c>
      <c r="R646" s="838">
        <v>0.89507269989385074</v>
      </c>
      <c r="S646" s="851">
        <v>254</v>
      </c>
    </row>
    <row r="647" spans="1:19" ht="14.45" customHeight="1" x14ac:dyDescent="0.2">
      <c r="A647" s="832" t="s">
        <v>8060</v>
      </c>
      <c r="B647" s="833" t="s">
        <v>8061</v>
      </c>
      <c r="C647" s="833" t="s">
        <v>628</v>
      </c>
      <c r="D647" s="833" t="s">
        <v>2265</v>
      </c>
      <c r="E647" s="833" t="s">
        <v>8031</v>
      </c>
      <c r="F647" s="833" t="s">
        <v>8101</v>
      </c>
      <c r="G647" s="833" t="s">
        <v>8102</v>
      </c>
      <c r="H647" s="850">
        <v>712</v>
      </c>
      <c r="I647" s="850">
        <v>89712</v>
      </c>
      <c r="J647" s="833">
        <v>0.92578221745232392</v>
      </c>
      <c r="K647" s="833">
        <v>126</v>
      </c>
      <c r="L647" s="850">
        <v>765</v>
      </c>
      <c r="M647" s="850">
        <v>96904</v>
      </c>
      <c r="N647" s="833">
        <v>1</v>
      </c>
      <c r="O647" s="833">
        <v>126.67189542483661</v>
      </c>
      <c r="P647" s="850">
        <v>878</v>
      </c>
      <c r="Q647" s="850">
        <v>110628</v>
      </c>
      <c r="R647" s="838">
        <v>1.1416247007347478</v>
      </c>
      <c r="S647" s="851">
        <v>126</v>
      </c>
    </row>
    <row r="648" spans="1:19" ht="14.45" customHeight="1" x14ac:dyDescent="0.2">
      <c r="A648" s="832" t="s">
        <v>8060</v>
      </c>
      <c r="B648" s="833" t="s">
        <v>8061</v>
      </c>
      <c r="C648" s="833" t="s">
        <v>628</v>
      </c>
      <c r="D648" s="833" t="s">
        <v>2265</v>
      </c>
      <c r="E648" s="833" t="s">
        <v>8031</v>
      </c>
      <c r="F648" s="833" t="s">
        <v>8036</v>
      </c>
      <c r="G648" s="833" t="s">
        <v>8037</v>
      </c>
      <c r="H648" s="850">
        <v>341</v>
      </c>
      <c r="I648" s="850">
        <v>55583</v>
      </c>
      <c r="J648" s="833">
        <v>0.72264548338447132</v>
      </c>
      <c r="K648" s="833">
        <v>163</v>
      </c>
      <c r="L648" s="850">
        <v>469</v>
      </c>
      <c r="M648" s="850">
        <v>76916</v>
      </c>
      <c r="N648" s="833">
        <v>1</v>
      </c>
      <c r="O648" s="833">
        <v>164</v>
      </c>
      <c r="P648" s="850">
        <v>425</v>
      </c>
      <c r="Q648" s="850">
        <v>70125</v>
      </c>
      <c r="R648" s="838">
        <v>0.91170887721670391</v>
      </c>
      <c r="S648" s="851">
        <v>165</v>
      </c>
    </row>
    <row r="649" spans="1:19" ht="14.45" customHeight="1" x14ac:dyDescent="0.2">
      <c r="A649" s="832" t="s">
        <v>8060</v>
      </c>
      <c r="B649" s="833" t="s">
        <v>8061</v>
      </c>
      <c r="C649" s="833" t="s">
        <v>628</v>
      </c>
      <c r="D649" s="833" t="s">
        <v>2265</v>
      </c>
      <c r="E649" s="833" t="s">
        <v>8031</v>
      </c>
      <c r="F649" s="833" t="s">
        <v>8109</v>
      </c>
      <c r="G649" s="833" t="s">
        <v>8110</v>
      </c>
      <c r="H649" s="850"/>
      <c r="I649" s="850"/>
      <c r="J649" s="833"/>
      <c r="K649" s="833"/>
      <c r="L649" s="850"/>
      <c r="M649" s="850"/>
      <c r="N649" s="833"/>
      <c r="O649" s="833"/>
      <c r="P649" s="850">
        <v>5</v>
      </c>
      <c r="Q649" s="850">
        <v>0</v>
      </c>
      <c r="R649" s="838"/>
      <c r="S649" s="851">
        <v>0</v>
      </c>
    </row>
    <row r="650" spans="1:19" ht="14.45" customHeight="1" x14ac:dyDescent="0.2">
      <c r="A650" s="832" t="s">
        <v>8060</v>
      </c>
      <c r="B650" s="833" t="s">
        <v>8061</v>
      </c>
      <c r="C650" s="833" t="s">
        <v>628</v>
      </c>
      <c r="D650" s="833" t="s">
        <v>2265</v>
      </c>
      <c r="E650" s="833" t="s">
        <v>8031</v>
      </c>
      <c r="F650" s="833" t="s">
        <v>8111</v>
      </c>
      <c r="G650" s="833" t="s">
        <v>8112</v>
      </c>
      <c r="H650" s="850">
        <v>1190</v>
      </c>
      <c r="I650" s="850">
        <v>39666.670000000006</v>
      </c>
      <c r="J650" s="833">
        <v>1.1131900947792419</v>
      </c>
      <c r="K650" s="833">
        <v>33.333336134453788</v>
      </c>
      <c r="L650" s="850">
        <v>1069</v>
      </c>
      <c r="M650" s="850">
        <v>35633.33</v>
      </c>
      <c r="N650" s="833">
        <v>1</v>
      </c>
      <c r="O650" s="833">
        <v>33.333330215154355</v>
      </c>
      <c r="P650" s="850">
        <v>1385</v>
      </c>
      <c r="Q650" s="850">
        <v>46166.650000000009</v>
      </c>
      <c r="R650" s="838">
        <v>1.2956030211041181</v>
      </c>
      <c r="S650" s="851">
        <v>33.333321299638996</v>
      </c>
    </row>
    <row r="651" spans="1:19" ht="14.45" customHeight="1" x14ac:dyDescent="0.2">
      <c r="A651" s="832" t="s">
        <v>8060</v>
      </c>
      <c r="B651" s="833" t="s">
        <v>8061</v>
      </c>
      <c r="C651" s="833" t="s">
        <v>628</v>
      </c>
      <c r="D651" s="833" t="s">
        <v>2265</v>
      </c>
      <c r="E651" s="833" t="s">
        <v>8031</v>
      </c>
      <c r="F651" s="833" t="s">
        <v>8115</v>
      </c>
      <c r="G651" s="833" t="s">
        <v>8116</v>
      </c>
      <c r="H651" s="850">
        <v>19</v>
      </c>
      <c r="I651" s="850">
        <v>703</v>
      </c>
      <c r="J651" s="833">
        <v>0.86363636363636365</v>
      </c>
      <c r="K651" s="833">
        <v>37</v>
      </c>
      <c r="L651" s="850">
        <v>22</v>
      </c>
      <c r="M651" s="850">
        <v>814</v>
      </c>
      <c r="N651" s="833">
        <v>1</v>
      </c>
      <c r="O651" s="833">
        <v>37</v>
      </c>
      <c r="P651" s="850">
        <v>40</v>
      </c>
      <c r="Q651" s="850">
        <v>1520</v>
      </c>
      <c r="R651" s="838">
        <v>1.8673218673218672</v>
      </c>
      <c r="S651" s="851">
        <v>38</v>
      </c>
    </row>
    <row r="652" spans="1:19" ht="14.45" customHeight="1" x14ac:dyDescent="0.2">
      <c r="A652" s="832" t="s">
        <v>8060</v>
      </c>
      <c r="B652" s="833" t="s">
        <v>8061</v>
      </c>
      <c r="C652" s="833" t="s">
        <v>628</v>
      </c>
      <c r="D652" s="833" t="s">
        <v>2265</v>
      </c>
      <c r="E652" s="833" t="s">
        <v>8031</v>
      </c>
      <c r="F652" s="833" t="s">
        <v>8038</v>
      </c>
      <c r="G652" s="833" t="s">
        <v>8039</v>
      </c>
      <c r="H652" s="850">
        <v>356</v>
      </c>
      <c r="I652" s="850">
        <v>30616</v>
      </c>
      <c r="J652" s="833">
        <v>0.72357723577235777</v>
      </c>
      <c r="K652" s="833">
        <v>86</v>
      </c>
      <c r="L652" s="850">
        <v>492</v>
      </c>
      <c r="M652" s="850">
        <v>42312</v>
      </c>
      <c r="N652" s="833">
        <v>1</v>
      </c>
      <c r="O652" s="833">
        <v>86</v>
      </c>
      <c r="P652" s="850">
        <v>445</v>
      </c>
      <c r="Q652" s="850">
        <v>38715</v>
      </c>
      <c r="R652" s="838">
        <v>0.91498865570051047</v>
      </c>
      <c r="S652" s="851">
        <v>87</v>
      </c>
    </row>
    <row r="653" spans="1:19" ht="14.45" customHeight="1" x14ac:dyDescent="0.2">
      <c r="A653" s="832" t="s">
        <v>8060</v>
      </c>
      <c r="B653" s="833" t="s">
        <v>8061</v>
      </c>
      <c r="C653" s="833" t="s">
        <v>628</v>
      </c>
      <c r="D653" s="833" t="s">
        <v>2265</v>
      </c>
      <c r="E653" s="833" t="s">
        <v>8031</v>
      </c>
      <c r="F653" s="833" t="s">
        <v>8117</v>
      </c>
      <c r="G653" s="833" t="s">
        <v>8118</v>
      </c>
      <c r="H653" s="850">
        <v>7</v>
      </c>
      <c r="I653" s="850">
        <v>1078</v>
      </c>
      <c r="J653" s="833">
        <v>1.3909677419354838</v>
      </c>
      <c r="K653" s="833">
        <v>154</v>
      </c>
      <c r="L653" s="850">
        <v>5</v>
      </c>
      <c r="M653" s="850">
        <v>775</v>
      </c>
      <c r="N653" s="833">
        <v>1</v>
      </c>
      <c r="O653" s="833">
        <v>155</v>
      </c>
      <c r="P653" s="850">
        <v>5</v>
      </c>
      <c r="Q653" s="850">
        <v>780</v>
      </c>
      <c r="R653" s="838">
        <v>1.0064516129032257</v>
      </c>
      <c r="S653" s="851">
        <v>156</v>
      </c>
    </row>
    <row r="654" spans="1:19" ht="14.45" customHeight="1" x14ac:dyDescent="0.2">
      <c r="A654" s="832" t="s">
        <v>8060</v>
      </c>
      <c r="B654" s="833" t="s">
        <v>8061</v>
      </c>
      <c r="C654" s="833" t="s">
        <v>628</v>
      </c>
      <c r="D654" s="833" t="s">
        <v>2265</v>
      </c>
      <c r="E654" s="833" t="s">
        <v>8031</v>
      </c>
      <c r="F654" s="833" t="s">
        <v>8119</v>
      </c>
      <c r="G654" s="833" t="s">
        <v>8120</v>
      </c>
      <c r="H654" s="850">
        <v>1</v>
      </c>
      <c r="I654" s="850">
        <v>32</v>
      </c>
      <c r="J654" s="833">
        <v>1</v>
      </c>
      <c r="K654" s="833">
        <v>32</v>
      </c>
      <c r="L654" s="850">
        <v>1</v>
      </c>
      <c r="M654" s="850">
        <v>32</v>
      </c>
      <c r="N654" s="833">
        <v>1</v>
      </c>
      <c r="O654" s="833">
        <v>32</v>
      </c>
      <c r="P654" s="850"/>
      <c r="Q654" s="850"/>
      <c r="R654" s="838"/>
      <c r="S654" s="851"/>
    </row>
    <row r="655" spans="1:19" ht="14.45" customHeight="1" x14ac:dyDescent="0.2">
      <c r="A655" s="832" t="s">
        <v>8060</v>
      </c>
      <c r="B655" s="833" t="s">
        <v>8061</v>
      </c>
      <c r="C655" s="833" t="s">
        <v>628</v>
      </c>
      <c r="D655" s="833" t="s">
        <v>2265</v>
      </c>
      <c r="E655" s="833" t="s">
        <v>8031</v>
      </c>
      <c r="F655" s="833" t="s">
        <v>8129</v>
      </c>
      <c r="G655" s="833" t="s">
        <v>8130</v>
      </c>
      <c r="H655" s="850">
        <v>1</v>
      </c>
      <c r="I655" s="850">
        <v>395</v>
      </c>
      <c r="J655" s="833"/>
      <c r="K655" s="833">
        <v>395</v>
      </c>
      <c r="L655" s="850"/>
      <c r="M655" s="850"/>
      <c r="N655" s="833"/>
      <c r="O655" s="833"/>
      <c r="P655" s="850"/>
      <c r="Q655" s="850"/>
      <c r="R655" s="838"/>
      <c r="S655" s="851"/>
    </row>
    <row r="656" spans="1:19" ht="14.45" customHeight="1" x14ac:dyDescent="0.2">
      <c r="A656" s="832" t="s">
        <v>8060</v>
      </c>
      <c r="B656" s="833" t="s">
        <v>8061</v>
      </c>
      <c r="C656" s="833" t="s">
        <v>628</v>
      </c>
      <c r="D656" s="833" t="s">
        <v>2265</v>
      </c>
      <c r="E656" s="833" t="s">
        <v>8031</v>
      </c>
      <c r="F656" s="833" t="s">
        <v>8135</v>
      </c>
      <c r="G656" s="833" t="s">
        <v>8136</v>
      </c>
      <c r="H656" s="850">
        <v>1</v>
      </c>
      <c r="I656" s="850">
        <v>59</v>
      </c>
      <c r="J656" s="833"/>
      <c r="K656" s="833">
        <v>59</v>
      </c>
      <c r="L656" s="850"/>
      <c r="M656" s="850"/>
      <c r="N656" s="833"/>
      <c r="O656" s="833"/>
      <c r="P656" s="850"/>
      <c r="Q656" s="850"/>
      <c r="R656" s="838"/>
      <c r="S656" s="851"/>
    </row>
    <row r="657" spans="1:19" ht="14.45" customHeight="1" x14ac:dyDescent="0.2">
      <c r="A657" s="832" t="s">
        <v>8060</v>
      </c>
      <c r="B657" s="833" t="s">
        <v>8061</v>
      </c>
      <c r="C657" s="833" t="s">
        <v>628</v>
      </c>
      <c r="D657" s="833" t="s">
        <v>2265</v>
      </c>
      <c r="E657" s="833" t="s">
        <v>8031</v>
      </c>
      <c r="F657" s="833" t="s">
        <v>8141</v>
      </c>
      <c r="G657" s="833" t="s">
        <v>8142</v>
      </c>
      <c r="H657" s="850"/>
      <c r="I657" s="850"/>
      <c r="J657" s="833"/>
      <c r="K657" s="833"/>
      <c r="L657" s="850"/>
      <c r="M657" s="850"/>
      <c r="N657" s="833"/>
      <c r="O657" s="833"/>
      <c r="P657" s="850">
        <v>1</v>
      </c>
      <c r="Q657" s="850">
        <v>122</v>
      </c>
      <c r="R657" s="838"/>
      <c r="S657" s="851">
        <v>122</v>
      </c>
    </row>
    <row r="658" spans="1:19" ht="14.45" customHeight="1" x14ac:dyDescent="0.2">
      <c r="A658" s="832" t="s">
        <v>8060</v>
      </c>
      <c r="B658" s="833" t="s">
        <v>8061</v>
      </c>
      <c r="C658" s="833" t="s">
        <v>628</v>
      </c>
      <c r="D658" s="833" t="s">
        <v>2265</v>
      </c>
      <c r="E658" s="833" t="s">
        <v>8031</v>
      </c>
      <c r="F658" s="833" t="s">
        <v>8145</v>
      </c>
      <c r="G658" s="833" t="s">
        <v>8146</v>
      </c>
      <c r="H658" s="850">
        <v>7</v>
      </c>
      <c r="I658" s="850">
        <v>413</v>
      </c>
      <c r="J658" s="833">
        <v>0.46561443066516345</v>
      </c>
      <c r="K658" s="833">
        <v>59</v>
      </c>
      <c r="L658" s="850">
        <v>15</v>
      </c>
      <c r="M658" s="850">
        <v>887</v>
      </c>
      <c r="N658" s="833">
        <v>1</v>
      </c>
      <c r="O658" s="833">
        <v>59.133333333333333</v>
      </c>
      <c r="P658" s="850">
        <v>19</v>
      </c>
      <c r="Q658" s="850">
        <v>1159</v>
      </c>
      <c r="R658" s="838">
        <v>1.306651634723788</v>
      </c>
      <c r="S658" s="851">
        <v>61</v>
      </c>
    </row>
    <row r="659" spans="1:19" ht="14.45" customHeight="1" x14ac:dyDescent="0.2">
      <c r="A659" s="832" t="s">
        <v>8060</v>
      </c>
      <c r="B659" s="833" t="s">
        <v>8061</v>
      </c>
      <c r="C659" s="833" t="s">
        <v>628</v>
      </c>
      <c r="D659" s="833" t="s">
        <v>2265</v>
      </c>
      <c r="E659" s="833" t="s">
        <v>8031</v>
      </c>
      <c r="F659" s="833" t="s">
        <v>8161</v>
      </c>
      <c r="G659" s="833" t="s">
        <v>8162</v>
      </c>
      <c r="H659" s="850">
        <v>1</v>
      </c>
      <c r="I659" s="850">
        <v>611</v>
      </c>
      <c r="J659" s="833">
        <v>0.81575433911882511</v>
      </c>
      <c r="K659" s="833">
        <v>611</v>
      </c>
      <c r="L659" s="850">
        <v>1</v>
      </c>
      <c r="M659" s="850">
        <v>749</v>
      </c>
      <c r="N659" s="833">
        <v>1</v>
      </c>
      <c r="O659" s="833">
        <v>749</v>
      </c>
      <c r="P659" s="850"/>
      <c r="Q659" s="850"/>
      <c r="R659" s="838"/>
      <c r="S659" s="851"/>
    </row>
    <row r="660" spans="1:19" ht="14.45" customHeight="1" x14ac:dyDescent="0.2">
      <c r="A660" s="832" t="s">
        <v>8060</v>
      </c>
      <c r="B660" s="833" t="s">
        <v>8061</v>
      </c>
      <c r="C660" s="833" t="s">
        <v>628</v>
      </c>
      <c r="D660" s="833" t="s">
        <v>2265</v>
      </c>
      <c r="E660" s="833" t="s">
        <v>8031</v>
      </c>
      <c r="F660" s="833" t="s">
        <v>8165</v>
      </c>
      <c r="G660" s="833" t="s">
        <v>8166</v>
      </c>
      <c r="H660" s="850">
        <v>21</v>
      </c>
      <c r="I660" s="850">
        <v>1806</v>
      </c>
      <c r="J660" s="833">
        <v>0.94357366771159878</v>
      </c>
      <c r="K660" s="833">
        <v>86</v>
      </c>
      <c r="L660" s="850">
        <v>22</v>
      </c>
      <c r="M660" s="850">
        <v>1914</v>
      </c>
      <c r="N660" s="833">
        <v>1</v>
      </c>
      <c r="O660" s="833">
        <v>87</v>
      </c>
      <c r="P660" s="850">
        <v>24</v>
      </c>
      <c r="Q660" s="850">
        <v>2088</v>
      </c>
      <c r="R660" s="838">
        <v>1.0909090909090908</v>
      </c>
      <c r="S660" s="851">
        <v>87</v>
      </c>
    </row>
    <row r="661" spans="1:19" ht="14.45" customHeight="1" x14ac:dyDescent="0.2">
      <c r="A661" s="832" t="s">
        <v>8060</v>
      </c>
      <c r="B661" s="833" t="s">
        <v>8061</v>
      </c>
      <c r="C661" s="833" t="s">
        <v>628</v>
      </c>
      <c r="D661" s="833" t="s">
        <v>2265</v>
      </c>
      <c r="E661" s="833" t="s">
        <v>8031</v>
      </c>
      <c r="F661" s="833" t="s">
        <v>8169</v>
      </c>
      <c r="G661" s="833" t="s">
        <v>8170</v>
      </c>
      <c r="H661" s="850"/>
      <c r="I661" s="850"/>
      <c r="J661" s="833"/>
      <c r="K661" s="833"/>
      <c r="L661" s="850"/>
      <c r="M661" s="850"/>
      <c r="N661" s="833"/>
      <c r="O661" s="833"/>
      <c r="P661" s="850">
        <v>4</v>
      </c>
      <c r="Q661" s="850">
        <v>0</v>
      </c>
      <c r="R661" s="838"/>
      <c r="S661" s="851">
        <v>0</v>
      </c>
    </row>
    <row r="662" spans="1:19" ht="14.45" customHeight="1" x14ac:dyDescent="0.2">
      <c r="A662" s="832" t="s">
        <v>8060</v>
      </c>
      <c r="B662" s="833" t="s">
        <v>8061</v>
      </c>
      <c r="C662" s="833" t="s">
        <v>628</v>
      </c>
      <c r="D662" s="833" t="s">
        <v>2265</v>
      </c>
      <c r="E662" s="833" t="s">
        <v>8031</v>
      </c>
      <c r="F662" s="833" t="s">
        <v>8175</v>
      </c>
      <c r="G662" s="833" t="s">
        <v>8176</v>
      </c>
      <c r="H662" s="850"/>
      <c r="I662" s="850"/>
      <c r="J662" s="833"/>
      <c r="K662" s="833"/>
      <c r="L662" s="850"/>
      <c r="M662" s="850"/>
      <c r="N662" s="833"/>
      <c r="O662" s="833"/>
      <c r="P662" s="850">
        <v>3</v>
      </c>
      <c r="Q662" s="850">
        <v>0</v>
      </c>
      <c r="R662" s="838"/>
      <c r="S662" s="851">
        <v>0</v>
      </c>
    </row>
    <row r="663" spans="1:19" ht="14.45" customHeight="1" x14ac:dyDescent="0.2">
      <c r="A663" s="832" t="s">
        <v>8060</v>
      </c>
      <c r="B663" s="833" t="s">
        <v>8061</v>
      </c>
      <c r="C663" s="833" t="s">
        <v>628</v>
      </c>
      <c r="D663" s="833" t="s">
        <v>8028</v>
      </c>
      <c r="E663" s="833" t="s">
        <v>8031</v>
      </c>
      <c r="F663" s="833" t="s">
        <v>8147</v>
      </c>
      <c r="G663" s="833" t="s">
        <v>8148</v>
      </c>
      <c r="H663" s="850"/>
      <c r="I663" s="850"/>
      <c r="J663" s="833"/>
      <c r="K663" s="833"/>
      <c r="L663" s="850"/>
      <c r="M663" s="850"/>
      <c r="N663" s="833"/>
      <c r="O663" s="833"/>
      <c r="P663" s="850">
        <v>1</v>
      </c>
      <c r="Q663" s="850">
        <v>206</v>
      </c>
      <c r="R663" s="838"/>
      <c r="S663" s="851">
        <v>206</v>
      </c>
    </row>
    <row r="664" spans="1:19" ht="14.45" customHeight="1" x14ac:dyDescent="0.2">
      <c r="A664" s="832" t="s">
        <v>8060</v>
      </c>
      <c r="B664" s="833" t="s">
        <v>8061</v>
      </c>
      <c r="C664" s="833" t="s">
        <v>628</v>
      </c>
      <c r="D664" s="833" t="s">
        <v>2266</v>
      </c>
      <c r="E664" s="833" t="s">
        <v>8040</v>
      </c>
      <c r="F664" s="833" t="s">
        <v>8041</v>
      </c>
      <c r="G664" s="833" t="s">
        <v>8042</v>
      </c>
      <c r="H664" s="850">
        <v>6.6</v>
      </c>
      <c r="I664" s="850">
        <v>740.18999999999994</v>
      </c>
      <c r="J664" s="833">
        <v>1.7292542753013735</v>
      </c>
      <c r="K664" s="833">
        <v>112.14999999999999</v>
      </c>
      <c r="L664" s="850">
        <v>6.15</v>
      </c>
      <c r="M664" s="850">
        <v>428.04</v>
      </c>
      <c r="N664" s="833">
        <v>1</v>
      </c>
      <c r="O664" s="833">
        <v>69.599999999999994</v>
      </c>
      <c r="P664" s="850">
        <v>0.5</v>
      </c>
      <c r="Q664" s="850">
        <v>34.799999999999997</v>
      </c>
      <c r="R664" s="838">
        <v>8.1300813008130066E-2</v>
      </c>
      <c r="S664" s="851">
        <v>69.599999999999994</v>
      </c>
    </row>
    <row r="665" spans="1:19" ht="14.45" customHeight="1" x14ac:dyDescent="0.2">
      <c r="A665" s="832" t="s">
        <v>8060</v>
      </c>
      <c r="B665" s="833" t="s">
        <v>8061</v>
      </c>
      <c r="C665" s="833" t="s">
        <v>628</v>
      </c>
      <c r="D665" s="833" t="s">
        <v>2266</v>
      </c>
      <c r="E665" s="833" t="s">
        <v>8040</v>
      </c>
      <c r="F665" s="833" t="s">
        <v>8064</v>
      </c>
      <c r="G665" s="833" t="s">
        <v>8065</v>
      </c>
      <c r="H665" s="850">
        <v>3.2</v>
      </c>
      <c r="I665" s="850">
        <v>811.48</v>
      </c>
      <c r="J665" s="833"/>
      <c r="K665" s="833">
        <v>253.58750000000001</v>
      </c>
      <c r="L665" s="850"/>
      <c r="M665" s="850"/>
      <c r="N665" s="833"/>
      <c r="O665" s="833"/>
      <c r="P665" s="850"/>
      <c r="Q665" s="850"/>
      <c r="R665" s="838"/>
      <c r="S665" s="851"/>
    </row>
    <row r="666" spans="1:19" ht="14.45" customHeight="1" x14ac:dyDescent="0.2">
      <c r="A666" s="832" t="s">
        <v>8060</v>
      </c>
      <c r="B666" s="833" t="s">
        <v>8061</v>
      </c>
      <c r="C666" s="833" t="s">
        <v>628</v>
      </c>
      <c r="D666" s="833" t="s">
        <v>2266</v>
      </c>
      <c r="E666" s="833" t="s">
        <v>8040</v>
      </c>
      <c r="F666" s="833" t="s">
        <v>8067</v>
      </c>
      <c r="G666" s="833" t="s">
        <v>704</v>
      </c>
      <c r="H666" s="850">
        <v>120</v>
      </c>
      <c r="I666" s="850">
        <v>2015.9999999999998</v>
      </c>
      <c r="J666" s="833">
        <v>0.98360655737704916</v>
      </c>
      <c r="K666" s="833">
        <v>16.799999999999997</v>
      </c>
      <c r="L666" s="850">
        <v>122</v>
      </c>
      <c r="M666" s="850">
        <v>2049.6</v>
      </c>
      <c r="N666" s="833">
        <v>1</v>
      </c>
      <c r="O666" s="833">
        <v>16.8</v>
      </c>
      <c r="P666" s="850">
        <v>61</v>
      </c>
      <c r="Q666" s="850">
        <v>1024.8</v>
      </c>
      <c r="R666" s="838">
        <v>0.5</v>
      </c>
      <c r="S666" s="851">
        <v>16.8</v>
      </c>
    </row>
    <row r="667" spans="1:19" ht="14.45" customHeight="1" x14ac:dyDescent="0.2">
      <c r="A667" s="832" t="s">
        <v>8060</v>
      </c>
      <c r="B667" s="833" t="s">
        <v>8061</v>
      </c>
      <c r="C667" s="833" t="s">
        <v>628</v>
      </c>
      <c r="D667" s="833" t="s">
        <v>2266</v>
      </c>
      <c r="E667" s="833" t="s">
        <v>8040</v>
      </c>
      <c r="F667" s="833" t="s">
        <v>8068</v>
      </c>
      <c r="G667" s="833"/>
      <c r="H667" s="850">
        <v>0.4</v>
      </c>
      <c r="I667" s="850">
        <v>84.02</v>
      </c>
      <c r="J667" s="833"/>
      <c r="K667" s="833">
        <v>210.04999999999998</v>
      </c>
      <c r="L667" s="850"/>
      <c r="M667" s="850"/>
      <c r="N667" s="833"/>
      <c r="O667" s="833"/>
      <c r="P667" s="850"/>
      <c r="Q667" s="850"/>
      <c r="R667" s="838"/>
      <c r="S667" s="851"/>
    </row>
    <row r="668" spans="1:19" ht="14.45" customHeight="1" x14ac:dyDescent="0.2">
      <c r="A668" s="832" t="s">
        <v>8060</v>
      </c>
      <c r="B668" s="833" t="s">
        <v>8061</v>
      </c>
      <c r="C668" s="833" t="s">
        <v>628</v>
      </c>
      <c r="D668" s="833" t="s">
        <v>2266</v>
      </c>
      <c r="E668" s="833" t="s">
        <v>8040</v>
      </c>
      <c r="F668" s="833" t="s">
        <v>8068</v>
      </c>
      <c r="G668" s="833" t="s">
        <v>8069</v>
      </c>
      <c r="H668" s="850">
        <v>2.8000000000000003</v>
      </c>
      <c r="I668" s="850">
        <v>588.14</v>
      </c>
      <c r="J668" s="833">
        <v>14</v>
      </c>
      <c r="K668" s="833">
        <v>210.04999999999998</v>
      </c>
      <c r="L668" s="850">
        <v>0.2</v>
      </c>
      <c r="M668" s="850">
        <v>42.01</v>
      </c>
      <c r="N668" s="833">
        <v>1</v>
      </c>
      <c r="O668" s="833">
        <v>210.04999999999998</v>
      </c>
      <c r="P668" s="850"/>
      <c r="Q668" s="850"/>
      <c r="R668" s="838"/>
      <c r="S668" s="851"/>
    </row>
    <row r="669" spans="1:19" ht="14.45" customHeight="1" x14ac:dyDescent="0.2">
      <c r="A669" s="832" t="s">
        <v>8060</v>
      </c>
      <c r="B669" s="833" t="s">
        <v>8061</v>
      </c>
      <c r="C669" s="833" t="s">
        <v>628</v>
      </c>
      <c r="D669" s="833" t="s">
        <v>2266</v>
      </c>
      <c r="E669" s="833" t="s">
        <v>8031</v>
      </c>
      <c r="F669" s="833" t="s">
        <v>8083</v>
      </c>
      <c r="G669" s="833" t="s">
        <v>8084</v>
      </c>
      <c r="H669" s="850">
        <v>223</v>
      </c>
      <c r="I669" s="850">
        <v>23638</v>
      </c>
      <c r="J669" s="833">
        <v>1.0669856459330143</v>
      </c>
      <c r="K669" s="833">
        <v>106</v>
      </c>
      <c r="L669" s="850">
        <v>209</v>
      </c>
      <c r="M669" s="850">
        <v>22154</v>
      </c>
      <c r="N669" s="833">
        <v>1</v>
      </c>
      <c r="O669" s="833">
        <v>106</v>
      </c>
      <c r="P669" s="850">
        <v>136</v>
      </c>
      <c r="Q669" s="850">
        <v>14552</v>
      </c>
      <c r="R669" s="838">
        <v>0.65685654960729445</v>
      </c>
      <c r="S669" s="851">
        <v>107</v>
      </c>
    </row>
    <row r="670" spans="1:19" ht="14.45" customHeight="1" x14ac:dyDescent="0.2">
      <c r="A670" s="832" t="s">
        <v>8060</v>
      </c>
      <c r="B670" s="833" t="s">
        <v>8061</v>
      </c>
      <c r="C670" s="833" t="s">
        <v>628</v>
      </c>
      <c r="D670" s="833" t="s">
        <v>2266</v>
      </c>
      <c r="E670" s="833" t="s">
        <v>8031</v>
      </c>
      <c r="F670" s="833" t="s">
        <v>8085</v>
      </c>
      <c r="G670" s="833" t="s">
        <v>8086</v>
      </c>
      <c r="H670" s="850">
        <v>14</v>
      </c>
      <c r="I670" s="850">
        <v>518</v>
      </c>
      <c r="J670" s="833">
        <v>1.2727272727272727</v>
      </c>
      <c r="K670" s="833">
        <v>37</v>
      </c>
      <c r="L670" s="850">
        <v>11</v>
      </c>
      <c r="M670" s="850">
        <v>407</v>
      </c>
      <c r="N670" s="833">
        <v>1</v>
      </c>
      <c r="O670" s="833">
        <v>37</v>
      </c>
      <c r="P670" s="850">
        <v>2</v>
      </c>
      <c r="Q670" s="850">
        <v>76</v>
      </c>
      <c r="R670" s="838">
        <v>0.18673218673218672</v>
      </c>
      <c r="S670" s="851">
        <v>38</v>
      </c>
    </row>
    <row r="671" spans="1:19" ht="14.45" customHeight="1" x14ac:dyDescent="0.2">
      <c r="A671" s="832" t="s">
        <v>8060</v>
      </c>
      <c r="B671" s="833" t="s">
        <v>8061</v>
      </c>
      <c r="C671" s="833" t="s">
        <v>628</v>
      </c>
      <c r="D671" s="833" t="s">
        <v>2266</v>
      </c>
      <c r="E671" s="833" t="s">
        <v>8031</v>
      </c>
      <c r="F671" s="833" t="s">
        <v>8089</v>
      </c>
      <c r="G671" s="833" t="s">
        <v>8090</v>
      </c>
      <c r="H671" s="850">
        <v>23</v>
      </c>
      <c r="I671" s="850">
        <v>115</v>
      </c>
      <c r="J671" s="833">
        <v>1.6428571428571428</v>
      </c>
      <c r="K671" s="833">
        <v>5</v>
      </c>
      <c r="L671" s="850">
        <v>14</v>
      </c>
      <c r="M671" s="850">
        <v>70</v>
      </c>
      <c r="N671" s="833">
        <v>1</v>
      </c>
      <c r="O671" s="833">
        <v>5</v>
      </c>
      <c r="P671" s="850">
        <v>6</v>
      </c>
      <c r="Q671" s="850">
        <v>30</v>
      </c>
      <c r="R671" s="838">
        <v>0.42857142857142855</v>
      </c>
      <c r="S671" s="851">
        <v>5</v>
      </c>
    </row>
    <row r="672" spans="1:19" ht="14.45" customHeight="1" x14ac:dyDescent="0.2">
      <c r="A672" s="832" t="s">
        <v>8060</v>
      </c>
      <c r="B672" s="833" t="s">
        <v>8061</v>
      </c>
      <c r="C672" s="833" t="s">
        <v>628</v>
      </c>
      <c r="D672" s="833" t="s">
        <v>2266</v>
      </c>
      <c r="E672" s="833" t="s">
        <v>8031</v>
      </c>
      <c r="F672" s="833" t="s">
        <v>8093</v>
      </c>
      <c r="G672" s="833" t="s">
        <v>8094</v>
      </c>
      <c r="H672" s="850">
        <v>2</v>
      </c>
      <c r="I672" s="850">
        <v>618</v>
      </c>
      <c r="J672" s="833">
        <v>0.26963350785340312</v>
      </c>
      <c r="K672" s="833">
        <v>309</v>
      </c>
      <c r="L672" s="850">
        <v>6</v>
      </c>
      <c r="M672" s="850">
        <v>2292</v>
      </c>
      <c r="N672" s="833">
        <v>1</v>
      </c>
      <c r="O672" s="833">
        <v>382</v>
      </c>
      <c r="P672" s="850">
        <v>2</v>
      </c>
      <c r="Q672" s="850">
        <v>768</v>
      </c>
      <c r="R672" s="838">
        <v>0.33507853403141363</v>
      </c>
      <c r="S672" s="851">
        <v>384</v>
      </c>
    </row>
    <row r="673" spans="1:19" ht="14.45" customHeight="1" x14ac:dyDescent="0.2">
      <c r="A673" s="832" t="s">
        <v>8060</v>
      </c>
      <c r="B673" s="833" t="s">
        <v>8061</v>
      </c>
      <c r="C673" s="833" t="s">
        <v>628</v>
      </c>
      <c r="D673" s="833" t="s">
        <v>2266</v>
      </c>
      <c r="E673" s="833" t="s">
        <v>8031</v>
      </c>
      <c r="F673" s="833" t="s">
        <v>8095</v>
      </c>
      <c r="G673" s="833" t="s">
        <v>8096</v>
      </c>
      <c r="H673" s="850"/>
      <c r="I673" s="850"/>
      <c r="J673" s="833"/>
      <c r="K673" s="833"/>
      <c r="L673" s="850">
        <v>1</v>
      </c>
      <c r="M673" s="850">
        <v>604</v>
      </c>
      <c r="N673" s="833">
        <v>1</v>
      </c>
      <c r="O673" s="833">
        <v>604</v>
      </c>
      <c r="P673" s="850"/>
      <c r="Q673" s="850"/>
      <c r="R673" s="838"/>
      <c r="S673" s="851"/>
    </row>
    <row r="674" spans="1:19" ht="14.45" customHeight="1" x14ac:dyDescent="0.2">
      <c r="A674" s="832" t="s">
        <v>8060</v>
      </c>
      <c r="B674" s="833" t="s">
        <v>8061</v>
      </c>
      <c r="C674" s="833" t="s">
        <v>628</v>
      </c>
      <c r="D674" s="833" t="s">
        <v>2266</v>
      </c>
      <c r="E674" s="833" t="s">
        <v>8031</v>
      </c>
      <c r="F674" s="833" t="s">
        <v>8034</v>
      </c>
      <c r="G674" s="833" t="s">
        <v>8035</v>
      </c>
      <c r="H674" s="850">
        <v>621</v>
      </c>
      <c r="I674" s="850">
        <v>155871</v>
      </c>
      <c r="J674" s="833">
        <v>1.0501455251030802</v>
      </c>
      <c r="K674" s="833">
        <v>251</v>
      </c>
      <c r="L674" s="850">
        <v>589</v>
      </c>
      <c r="M674" s="850">
        <v>148428</v>
      </c>
      <c r="N674" s="833">
        <v>1</v>
      </c>
      <c r="O674" s="833">
        <v>252</v>
      </c>
      <c r="P674" s="850">
        <v>399</v>
      </c>
      <c r="Q674" s="850">
        <v>101346</v>
      </c>
      <c r="R674" s="838">
        <v>0.68279569892473113</v>
      </c>
      <c r="S674" s="851">
        <v>254</v>
      </c>
    </row>
    <row r="675" spans="1:19" ht="14.45" customHeight="1" x14ac:dyDescent="0.2">
      <c r="A675" s="832" t="s">
        <v>8060</v>
      </c>
      <c r="B675" s="833" t="s">
        <v>8061</v>
      </c>
      <c r="C675" s="833" t="s">
        <v>628</v>
      </c>
      <c r="D675" s="833" t="s">
        <v>2266</v>
      </c>
      <c r="E675" s="833" t="s">
        <v>8031</v>
      </c>
      <c r="F675" s="833" t="s">
        <v>8101</v>
      </c>
      <c r="G675" s="833" t="s">
        <v>8102</v>
      </c>
      <c r="H675" s="850">
        <v>1226</v>
      </c>
      <c r="I675" s="850">
        <v>154476</v>
      </c>
      <c r="J675" s="833">
        <v>0.97173051519154563</v>
      </c>
      <c r="K675" s="833">
        <v>126</v>
      </c>
      <c r="L675" s="850">
        <v>1255</v>
      </c>
      <c r="M675" s="850">
        <v>158970</v>
      </c>
      <c r="N675" s="833">
        <v>1</v>
      </c>
      <c r="O675" s="833">
        <v>126.66932270916335</v>
      </c>
      <c r="P675" s="850">
        <v>890</v>
      </c>
      <c r="Q675" s="850">
        <v>112140</v>
      </c>
      <c r="R675" s="838">
        <v>0.70541611624834877</v>
      </c>
      <c r="S675" s="851">
        <v>126</v>
      </c>
    </row>
    <row r="676" spans="1:19" ht="14.45" customHeight="1" x14ac:dyDescent="0.2">
      <c r="A676" s="832" t="s">
        <v>8060</v>
      </c>
      <c r="B676" s="833" t="s">
        <v>8061</v>
      </c>
      <c r="C676" s="833" t="s">
        <v>628</v>
      </c>
      <c r="D676" s="833" t="s">
        <v>2266</v>
      </c>
      <c r="E676" s="833" t="s">
        <v>8031</v>
      </c>
      <c r="F676" s="833" t="s">
        <v>8036</v>
      </c>
      <c r="G676" s="833" t="s">
        <v>8037</v>
      </c>
      <c r="H676" s="850">
        <v>103</v>
      </c>
      <c r="I676" s="850">
        <v>16789</v>
      </c>
      <c r="J676" s="833">
        <v>1.3469993581514763</v>
      </c>
      <c r="K676" s="833">
        <v>163</v>
      </c>
      <c r="L676" s="850">
        <v>76</v>
      </c>
      <c r="M676" s="850">
        <v>12464</v>
      </c>
      <c r="N676" s="833">
        <v>1</v>
      </c>
      <c r="O676" s="833">
        <v>164</v>
      </c>
      <c r="P676" s="850">
        <v>64</v>
      </c>
      <c r="Q676" s="850">
        <v>10560</v>
      </c>
      <c r="R676" s="838">
        <v>0.84724005134788194</v>
      </c>
      <c r="S676" s="851">
        <v>165</v>
      </c>
    </row>
    <row r="677" spans="1:19" ht="14.45" customHeight="1" x14ac:dyDescent="0.2">
      <c r="A677" s="832" t="s">
        <v>8060</v>
      </c>
      <c r="B677" s="833" t="s">
        <v>8061</v>
      </c>
      <c r="C677" s="833" t="s">
        <v>628</v>
      </c>
      <c r="D677" s="833" t="s">
        <v>2266</v>
      </c>
      <c r="E677" s="833" t="s">
        <v>8031</v>
      </c>
      <c r="F677" s="833" t="s">
        <v>8109</v>
      </c>
      <c r="G677" s="833" t="s">
        <v>8110</v>
      </c>
      <c r="H677" s="850"/>
      <c r="I677" s="850"/>
      <c r="J677" s="833"/>
      <c r="K677" s="833"/>
      <c r="L677" s="850"/>
      <c r="M677" s="850"/>
      <c r="N677" s="833"/>
      <c r="O677" s="833"/>
      <c r="P677" s="850">
        <v>2</v>
      </c>
      <c r="Q677" s="850">
        <v>0</v>
      </c>
      <c r="R677" s="838"/>
      <c r="S677" s="851">
        <v>0</v>
      </c>
    </row>
    <row r="678" spans="1:19" ht="14.45" customHeight="1" x14ac:dyDescent="0.2">
      <c r="A678" s="832" t="s">
        <v>8060</v>
      </c>
      <c r="B678" s="833" t="s">
        <v>8061</v>
      </c>
      <c r="C678" s="833" t="s">
        <v>628</v>
      </c>
      <c r="D678" s="833" t="s">
        <v>2266</v>
      </c>
      <c r="E678" s="833" t="s">
        <v>8031</v>
      </c>
      <c r="F678" s="833" t="s">
        <v>8111</v>
      </c>
      <c r="G678" s="833" t="s">
        <v>8112</v>
      </c>
      <c r="H678" s="850">
        <v>1661</v>
      </c>
      <c r="I678" s="850">
        <v>55366.66</v>
      </c>
      <c r="J678" s="833">
        <v>1.1314713304816983</v>
      </c>
      <c r="K678" s="833">
        <v>33.333329319686939</v>
      </c>
      <c r="L678" s="850">
        <v>1468</v>
      </c>
      <c r="M678" s="850">
        <v>48933.33</v>
      </c>
      <c r="N678" s="833">
        <v>1</v>
      </c>
      <c r="O678" s="833">
        <v>33.333331062670304</v>
      </c>
      <c r="P678" s="850">
        <v>1255</v>
      </c>
      <c r="Q678" s="850">
        <v>41833.33</v>
      </c>
      <c r="R678" s="838">
        <v>0.85490462226870723</v>
      </c>
      <c r="S678" s="851">
        <v>33.333330677290839</v>
      </c>
    </row>
    <row r="679" spans="1:19" ht="14.45" customHeight="1" x14ac:dyDescent="0.2">
      <c r="A679" s="832" t="s">
        <v>8060</v>
      </c>
      <c r="B679" s="833" t="s">
        <v>8061</v>
      </c>
      <c r="C679" s="833" t="s">
        <v>628</v>
      </c>
      <c r="D679" s="833" t="s">
        <v>2266</v>
      </c>
      <c r="E679" s="833" t="s">
        <v>8031</v>
      </c>
      <c r="F679" s="833" t="s">
        <v>8115</v>
      </c>
      <c r="G679" s="833" t="s">
        <v>8116</v>
      </c>
      <c r="H679" s="850"/>
      <c r="I679" s="850"/>
      <c r="J679" s="833"/>
      <c r="K679" s="833"/>
      <c r="L679" s="850">
        <v>1</v>
      </c>
      <c r="M679" s="850">
        <v>37</v>
      </c>
      <c r="N679" s="833">
        <v>1</v>
      </c>
      <c r="O679" s="833">
        <v>37</v>
      </c>
      <c r="P679" s="850"/>
      <c r="Q679" s="850"/>
      <c r="R679" s="838"/>
      <c r="S679" s="851"/>
    </row>
    <row r="680" spans="1:19" ht="14.45" customHeight="1" x14ac:dyDescent="0.2">
      <c r="A680" s="832" t="s">
        <v>8060</v>
      </c>
      <c r="B680" s="833" t="s">
        <v>8061</v>
      </c>
      <c r="C680" s="833" t="s">
        <v>628</v>
      </c>
      <c r="D680" s="833" t="s">
        <v>2266</v>
      </c>
      <c r="E680" s="833" t="s">
        <v>8031</v>
      </c>
      <c r="F680" s="833" t="s">
        <v>8038</v>
      </c>
      <c r="G680" s="833" t="s">
        <v>8039</v>
      </c>
      <c r="H680" s="850">
        <v>142</v>
      </c>
      <c r="I680" s="850">
        <v>12212</v>
      </c>
      <c r="J680" s="833">
        <v>1.1007751937984496</v>
      </c>
      <c r="K680" s="833">
        <v>86</v>
      </c>
      <c r="L680" s="850">
        <v>129</v>
      </c>
      <c r="M680" s="850">
        <v>11094</v>
      </c>
      <c r="N680" s="833">
        <v>1</v>
      </c>
      <c r="O680" s="833">
        <v>86</v>
      </c>
      <c r="P680" s="850">
        <v>74</v>
      </c>
      <c r="Q680" s="850">
        <v>6438</v>
      </c>
      <c r="R680" s="838">
        <v>0.58031368307193076</v>
      </c>
      <c r="S680" s="851">
        <v>87</v>
      </c>
    </row>
    <row r="681" spans="1:19" ht="14.45" customHeight="1" x14ac:dyDescent="0.2">
      <c r="A681" s="832" t="s">
        <v>8060</v>
      </c>
      <c r="B681" s="833" t="s">
        <v>8061</v>
      </c>
      <c r="C681" s="833" t="s">
        <v>628</v>
      </c>
      <c r="D681" s="833" t="s">
        <v>2266</v>
      </c>
      <c r="E681" s="833" t="s">
        <v>8031</v>
      </c>
      <c r="F681" s="833" t="s">
        <v>8129</v>
      </c>
      <c r="G681" s="833" t="s">
        <v>8130</v>
      </c>
      <c r="H681" s="850">
        <v>5</v>
      </c>
      <c r="I681" s="850">
        <v>1975</v>
      </c>
      <c r="J681" s="833">
        <v>1.9909274193548387</v>
      </c>
      <c r="K681" s="833">
        <v>395</v>
      </c>
      <c r="L681" s="850">
        <v>2</v>
      </c>
      <c r="M681" s="850">
        <v>992</v>
      </c>
      <c r="N681" s="833">
        <v>1</v>
      </c>
      <c r="O681" s="833">
        <v>496</v>
      </c>
      <c r="P681" s="850">
        <v>1</v>
      </c>
      <c r="Q681" s="850">
        <v>499</v>
      </c>
      <c r="R681" s="838">
        <v>0.50302419354838712</v>
      </c>
      <c r="S681" s="851">
        <v>499</v>
      </c>
    </row>
    <row r="682" spans="1:19" ht="14.45" customHeight="1" x14ac:dyDescent="0.2">
      <c r="A682" s="832" t="s">
        <v>8060</v>
      </c>
      <c r="B682" s="833" t="s">
        <v>8061</v>
      </c>
      <c r="C682" s="833" t="s">
        <v>628</v>
      </c>
      <c r="D682" s="833" t="s">
        <v>2266</v>
      </c>
      <c r="E682" s="833" t="s">
        <v>8031</v>
      </c>
      <c r="F682" s="833" t="s">
        <v>8161</v>
      </c>
      <c r="G682" s="833" t="s">
        <v>8162</v>
      </c>
      <c r="H682" s="850"/>
      <c r="I682" s="850"/>
      <c r="J682" s="833"/>
      <c r="K682" s="833"/>
      <c r="L682" s="850">
        <v>1</v>
      </c>
      <c r="M682" s="850">
        <v>748</v>
      </c>
      <c r="N682" s="833">
        <v>1</v>
      </c>
      <c r="O682" s="833">
        <v>748</v>
      </c>
      <c r="P682" s="850"/>
      <c r="Q682" s="850"/>
      <c r="R682" s="838"/>
      <c r="S682" s="851"/>
    </row>
    <row r="683" spans="1:19" ht="14.45" customHeight="1" x14ac:dyDescent="0.2">
      <c r="A683" s="832" t="s">
        <v>8060</v>
      </c>
      <c r="B683" s="833" t="s">
        <v>8061</v>
      </c>
      <c r="C683" s="833" t="s">
        <v>628</v>
      </c>
      <c r="D683" s="833" t="s">
        <v>2266</v>
      </c>
      <c r="E683" s="833" t="s">
        <v>8031</v>
      </c>
      <c r="F683" s="833" t="s">
        <v>8165</v>
      </c>
      <c r="G683" s="833" t="s">
        <v>8166</v>
      </c>
      <c r="H683" s="850">
        <v>51</v>
      </c>
      <c r="I683" s="850">
        <v>4386</v>
      </c>
      <c r="J683" s="833">
        <v>0.84022988505747132</v>
      </c>
      <c r="K683" s="833">
        <v>86</v>
      </c>
      <c r="L683" s="850">
        <v>60</v>
      </c>
      <c r="M683" s="850">
        <v>5220</v>
      </c>
      <c r="N683" s="833">
        <v>1</v>
      </c>
      <c r="O683" s="833">
        <v>87</v>
      </c>
      <c r="P683" s="850">
        <v>21</v>
      </c>
      <c r="Q683" s="850">
        <v>1827</v>
      </c>
      <c r="R683" s="838">
        <v>0.35</v>
      </c>
      <c r="S683" s="851">
        <v>87</v>
      </c>
    </row>
    <row r="684" spans="1:19" ht="14.45" customHeight="1" x14ac:dyDescent="0.2">
      <c r="A684" s="832" t="s">
        <v>8060</v>
      </c>
      <c r="B684" s="833" t="s">
        <v>8061</v>
      </c>
      <c r="C684" s="833" t="s">
        <v>628</v>
      </c>
      <c r="D684" s="833" t="s">
        <v>2266</v>
      </c>
      <c r="E684" s="833" t="s">
        <v>8031</v>
      </c>
      <c r="F684" s="833" t="s">
        <v>8167</v>
      </c>
      <c r="G684" s="833" t="s">
        <v>8168</v>
      </c>
      <c r="H684" s="850">
        <v>1</v>
      </c>
      <c r="I684" s="850">
        <v>400</v>
      </c>
      <c r="J684" s="833">
        <v>0.4</v>
      </c>
      <c r="K684" s="833">
        <v>400</v>
      </c>
      <c r="L684" s="850">
        <v>2</v>
      </c>
      <c r="M684" s="850">
        <v>1000</v>
      </c>
      <c r="N684" s="833">
        <v>1</v>
      </c>
      <c r="O684" s="833">
        <v>500</v>
      </c>
      <c r="P684" s="850"/>
      <c r="Q684" s="850"/>
      <c r="R684" s="838"/>
      <c r="S684" s="851"/>
    </row>
    <row r="685" spans="1:19" ht="14.45" customHeight="1" x14ac:dyDescent="0.2">
      <c r="A685" s="832" t="s">
        <v>8060</v>
      </c>
      <c r="B685" s="833" t="s">
        <v>8061</v>
      </c>
      <c r="C685" s="833" t="s">
        <v>628</v>
      </c>
      <c r="D685" s="833" t="s">
        <v>2266</v>
      </c>
      <c r="E685" s="833" t="s">
        <v>8031</v>
      </c>
      <c r="F685" s="833" t="s">
        <v>8169</v>
      </c>
      <c r="G685" s="833" t="s">
        <v>8170</v>
      </c>
      <c r="H685" s="850"/>
      <c r="I685" s="850"/>
      <c r="J685" s="833"/>
      <c r="K685" s="833"/>
      <c r="L685" s="850"/>
      <c r="M685" s="850"/>
      <c r="N685" s="833"/>
      <c r="O685" s="833"/>
      <c r="P685" s="850">
        <v>3</v>
      </c>
      <c r="Q685" s="850">
        <v>0</v>
      </c>
      <c r="R685" s="838"/>
      <c r="S685" s="851">
        <v>0</v>
      </c>
    </row>
    <row r="686" spans="1:19" ht="14.45" customHeight="1" x14ac:dyDescent="0.2">
      <c r="A686" s="832" t="s">
        <v>8060</v>
      </c>
      <c r="B686" s="833" t="s">
        <v>8061</v>
      </c>
      <c r="C686" s="833" t="s">
        <v>628</v>
      </c>
      <c r="D686" s="833" t="s">
        <v>2267</v>
      </c>
      <c r="E686" s="833" t="s">
        <v>8040</v>
      </c>
      <c r="F686" s="833" t="s">
        <v>8041</v>
      </c>
      <c r="G686" s="833" t="s">
        <v>8042</v>
      </c>
      <c r="H686" s="850">
        <v>3.2</v>
      </c>
      <c r="I686" s="850">
        <v>369.24</v>
      </c>
      <c r="J686" s="833">
        <v>2.5878889823380993</v>
      </c>
      <c r="K686" s="833">
        <v>115.3875</v>
      </c>
      <c r="L686" s="850">
        <v>2.0500000000000003</v>
      </c>
      <c r="M686" s="850">
        <v>142.68</v>
      </c>
      <c r="N686" s="833">
        <v>1</v>
      </c>
      <c r="O686" s="833">
        <v>69.599999999999994</v>
      </c>
      <c r="P686" s="850"/>
      <c r="Q686" s="850"/>
      <c r="R686" s="838"/>
      <c r="S686" s="851"/>
    </row>
    <row r="687" spans="1:19" ht="14.45" customHeight="1" x14ac:dyDescent="0.2">
      <c r="A687" s="832" t="s">
        <v>8060</v>
      </c>
      <c r="B687" s="833" t="s">
        <v>8061</v>
      </c>
      <c r="C687" s="833" t="s">
        <v>628</v>
      </c>
      <c r="D687" s="833" t="s">
        <v>2267</v>
      </c>
      <c r="E687" s="833" t="s">
        <v>8040</v>
      </c>
      <c r="F687" s="833" t="s">
        <v>8067</v>
      </c>
      <c r="G687" s="833" t="s">
        <v>704</v>
      </c>
      <c r="H687" s="850">
        <v>13</v>
      </c>
      <c r="I687" s="850">
        <v>218.40000000000003</v>
      </c>
      <c r="J687" s="833">
        <v>0.35135135135135132</v>
      </c>
      <c r="K687" s="833">
        <v>16.800000000000004</v>
      </c>
      <c r="L687" s="850">
        <v>37</v>
      </c>
      <c r="M687" s="850">
        <v>621.60000000000014</v>
      </c>
      <c r="N687" s="833">
        <v>1</v>
      </c>
      <c r="O687" s="833">
        <v>16.800000000000004</v>
      </c>
      <c r="P687" s="850">
        <v>13</v>
      </c>
      <c r="Q687" s="850">
        <v>218.40000000000003</v>
      </c>
      <c r="R687" s="838">
        <v>0.35135135135135132</v>
      </c>
      <c r="S687" s="851">
        <v>16.800000000000004</v>
      </c>
    </row>
    <row r="688" spans="1:19" ht="14.45" customHeight="1" x14ac:dyDescent="0.2">
      <c r="A688" s="832" t="s">
        <v>8060</v>
      </c>
      <c r="B688" s="833" t="s">
        <v>8061</v>
      </c>
      <c r="C688" s="833" t="s">
        <v>628</v>
      </c>
      <c r="D688" s="833" t="s">
        <v>2267</v>
      </c>
      <c r="E688" s="833" t="s">
        <v>8040</v>
      </c>
      <c r="F688" s="833" t="s">
        <v>8068</v>
      </c>
      <c r="G688" s="833"/>
      <c r="H688" s="850">
        <v>1.8</v>
      </c>
      <c r="I688" s="850">
        <v>378.09</v>
      </c>
      <c r="J688" s="833"/>
      <c r="K688" s="833">
        <v>210.04999999999998</v>
      </c>
      <c r="L688" s="850"/>
      <c r="M688" s="850"/>
      <c r="N688" s="833"/>
      <c r="O688" s="833"/>
      <c r="P688" s="850"/>
      <c r="Q688" s="850"/>
      <c r="R688" s="838"/>
      <c r="S688" s="851"/>
    </row>
    <row r="689" spans="1:19" ht="14.45" customHeight="1" x14ac:dyDescent="0.2">
      <c r="A689" s="832" t="s">
        <v>8060</v>
      </c>
      <c r="B689" s="833" t="s">
        <v>8061</v>
      </c>
      <c r="C689" s="833" t="s">
        <v>628</v>
      </c>
      <c r="D689" s="833" t="s">
        <v>2267</v>
      </c>
      <c r="E689" s="833" t="s">
        <v>8040</v>
      </c>
      <c r="F689" s="833" t="s">
        <v>8068</v>
      </c>
      <c r="G689" s="833" t="s">
        <v>8069</v>
      </c>
      <c r="H689" s="850">
        <v>8.6</v>
      </c>
      <c r="I689" s="850">
        <v>1806.4299999999998</v>
      </c>
      <c r="J689" s="833">
        <v>10.75</v>
      </c>
      <c r="K689" s="833">
        <v>210.04999999999998</v>
      </c>
      <c r="L689" s="850">
        <v>0.8</v>
      </c>
      <c r="M689" s="850">
        <v>168.04</v>
      </c>
      <c r="N689" s="833">
        <v>1</v>
      </c>
      <c r="O689" s="833">
        <v>210.04999999999998</v>
      </c>
      <c r="P689" s="850"/>
      <c r="Q689" s="850"/>
      <c r="R689" s="838"/>
      <c r="S689" s="851"/>
    </row>
    <row r="690" spans="1:19" ht="14.45" customHeight="1" x14ac:dyDescent="0.2">
      <c r="A690" s="832" t="s">
        <v>8060</v>
      </c>
      <c r="B690" s="833" t="s">
        <v>8061</v>
      </c>
      <c r="C690" s="833" t="s">
        <v>628</v>
      </c>
      <c r="D690" s="833" t="s">
        <v>2267</v>
      </c>
      <c r="E690" s="833" t="s">
        <v>8031</v>
      </c>
      <c r="F690" s="833" t="s">
        <v>8075</v>
      </c>
      <c r="G690" s="833" t="s">
        <v>8076</v>
      </c>
      <c r="H690" s="850">
        <v>1</v>
      </c>
      <c r="I690" s="850">
        <v>205</v>
      </c>
      <c r="J690" s="833"/>
      <c r="K690" s="833">
        <v>205</v>
      </c>
      <c r="L690" s="850"/>
      <c r="M690" s="850"/>
      <c r="N690" s="833"/>
      <c r="O690" s="833"/>
      <c r="P690" s="850"/>
      <c r="Q690" s="850"/>
      <c r="R690" s="838"/>
      <c r="S690" s="851"/>
    </row>
    <row r="691" spans="1:19" ht="14.45" customHeight="1" x14ac:dyDescent="0.2">
      <c r="A691" s="832" t="s">
        <v>8060</v>
      </c>
      <c r="B691" s="833" t="s">
        <v>8061</v>
      </c>
      <c r="C691" s="833" t="s">
        <v>628</v>
      </c>
      <c r="D691" s="833" t="s">
        <v>2267</v>
      </c>
      <c r="E691" s="833" t="s">
        <v>8031</v>
      </c>
      <c r="F691" s="833" t="s">
        <v>8083</v>
      </c>
      <c r="G691" s="833" t="s">
        <v>8084</v>
      </c>
      <c r="H691" s="850"/>
      <c r="I691" s="850"/>
      <c r="J691" s="833"/>
      <c r="K691" s="833"/>
      <c r="L691" s="850">
        <v>2</v>
      </c>
      <c r="M691" s="850">
        <v>212</v>
      </c>
      <c r="N691" s="833">
        <v>1</v>
      </c>
      <c r="O691" s="833">
        <v>106</v>
      </c>
      <c r="P691" s="850"/>
      <c r="Q691" s="850"/>
      <c r="R691" s="838"/>
      <c r="S691" s="851"/>
    </row>
    <row r="692" spans="1:19" ht="14.45" customHeight="1" x14ac:dyDescent="0.2">
      <c r="A692" s="832" t="s">
        <v>8060</v>
      </c>
      <c r="B692" s="833" t="s">
        <v>8061</v>
      </c>
      <c r="C692" s="833" t="s">
        <v>628</v>
      </c>
      <c r="D692" s="833" t="s">
        <v>2267</v>
      </c>
      <c r="E692" s="833" t="s">
        <v>8031</v>
      </c>
      <c r="F692" s="833" t="s">
        <v>8085</v>
      </c>
      <c r="G692" s="833" t="s">
        <v>8086</v>
      </c>
      <c r="H692" s="850">
        <v>10</v>
      </c>
      <c r="I692" s="850">
        <v>370</v>
      </c>
      <c r="J692" s="833">
        <v>3.3333333333333335</v>
      </c>
      <c r="K692" s="833">
        <v>37</v>
      </c>
      <c r="L692" s="850">
        <v>3</v>
      </c>
      <c r="M692" s="850">
        <v>111</v>
      </c>
      <c r="N692" s="833">
        <v>1</v>
      </c>
      <c r="O692" s="833">
        <v>37</v>
      </c>
      <c r="P692" s="850">
        <v>5</v>
      </c>
      <c r="Q692" s="850">
        <v>190</v>
      </c>
      <c r="R692" s="838">
        <v>1.7117117117117118</v>
      </c>
      <c r="S692" s="851">
        <v>38</v>
      </c>
    </row>
    <row r="693" spans="1:19" ht="14.45" customHeight="1" x14ac:dyDescent="0.2">
      <c r="A693" s="832" t="s">
        <v>8060</v>
      </c>
      <c r="B693" s="833" t="s">
        <v>8061</v>
      </c>
      <c r="C693" s="833" t="s">
        <v>628</v>
      </c>
      <c r="D693" s="833" t="s">
        <v>2267</v>
      </c>
      <c r="E693" s="833" t="s">
        <v>8031</v>
      </c>
      <c r="F693" s="833" t="s">
        <v>8032</v>
      </c>
      <c r="G693" s="833" t="s">
        <v>8033</v>
      </c>
      <c r="H693" s="850"/>
      <c r="I693" s="850"/>
      <c r="J693" s="833"/>
      <c r="K693" s="833"/>
      <c r="L693" s="850"/>
      <c r="M693" s="850"/>
      <c r="N693" s="833"/>
      <c r="O693" s="833"/>
      <c r="P693" s="850">
        <v>1</v>
      </c>
      <c r="Q693" s="850">
        <v>81</v>
      </c>
      <c r="R693" s="838"/>
      <c r="S693" s="851">
        <v>81</v>
      </c>
    </row>
    <row r="694" spans="1:19" ht="14.45" customHeight="1" x14ac:dyDescent="0.2">
      <c r="A694" s="832" t="s">
        <v>8060</v>
      </c>
      <c r="B694" s="833" t="s">
        <v>8061</v>
      </c>
      <c r="C694" s="833" t="s">
        <v>628</v>
      </c>
      <c r="D694" s="833" t="s">
        <v>2267</v>
      </c>
      <c r="E694" s="833" t="s">
        <v>8031</v>
      </c>
      <c r="F694" s="833" t="s">
        <v>8034</v>
      </c>
      <c r="G694" s="833" t="s">
        <v>8035</v>
      </c>
      <c r="H694" s="850">
        <v>347</v>
      </c>
      <c r="I694" s="850">
        <v>87097</v>
      </c>
      <c r="J694" s="833">
        <v>0.96542741863970916</v>
      </c>
      <c r="K694" s="833">
        <v>251</v>
      </c>
      <c r="L694" s="850">
        <v>358</v>
      </c>
      <c r="M694" s="850">
        <v>90216</v>
      </c>
      <c r="N694" s="833">
        <v>1</v>
      </c>
      <c r="O694" s="833">
        <v>252</v>
      </c>
      <c r="P694" s="850">
        <v>366</v>
      </c>
      <c r="Q694" s="850">
        <v>92964</v>
      </c>
      <c r="R694" s="838">
        <v>1.030460228784251</v>
      </c>
      <c r="S694" s="851">
        <v>254</v>
      </c>
    </row>
    <row r="695" spans="1:19" ht="14.45" customHeight="1" x14ac:dyDescent="0.2">
      <c r="A695" s="832" t="s">
        <v>8060</v>
      </c>
      <c r="B695" s="833" t="s">
        <v>8061</v>
      </c>
      <c r="C695" s="833" t="s">
        <v>628</v>
      </c>
      <c r="D695" s="833" t="s">
        <v>2267</v>
      </c>
      <c r="E695" s="833" t="s">
        <v>8031</v>
      </c>
      <c r="F695" s="833" t="s">
        <v>8101</v>
      </c>
      <c r="G695" s="833" t="s">
        <v>8102</v>
      </c>
      <c r="H695" s="850">
        <v>567</v>
      </c>
      <c r="I695" s="850">
        <v>71442</v>
      </c>
      <c r="J695" s="833">
        <v>1.2723872622355203</v>
      </c>
      <c r="K695" s="833">
        <v>126</v>
      </c>
      <c r="L695" s="850">
        <v>443</v>
      </c>
      <c r="M695" s="850">
        <v>56148</v>
      </c>
      <c r="N695" s="833">
        <v>1</v>
      </c>
      <c r="O695" s="833">
        <v>126.74492099322799</v>
      </c>
      <c r="P695" s="850">
        <v>474</v>
      </c>
      <c r="Q695" s="850">
        <v>59724</v>
      </c>
      <c r="R695" s="838">
        <v>1.0636888223979484</v>
      </c>
      <c r="S695" s="851">
        <v>126</v>
      </c>
    </row>
    <row r="696" spans="1:19" ht="14.45" customHeight="1" x14ac:dyDescent="0.2">
      <c r="A696" s="832" t="s">
        <v>8060</v>
      </c>
      <c r="B696" s="833" t="s">
        <v>8061</v>
      </c>
      <c r="C696" s="833" t="s">
        <v>628</v>
      </c>
      <c r="D696" s="833" t="s">
        <v>2267</v>
      </c>
      <c r="E696" s="833" t="s">
        <v>8031</v>
      </c>
      <c r="F696" s="833" t="s">
        <v>8036</v>
      </c>
      <c r="G696" s="833" t="s">
        <v>8037</v>
      </c>
      <c r="H696" s="850">
        <v>121</v>
      </c>
      <c r="I696" s="850">
        <v>19723</v>
      </c>
      <c r="J696" s="833">
        <v>0.98575569772091165</v>
      </c>
      <c r="K696" s="833">
        <v>163</v>
      </c>
      <c r="L696" s="850">
        <v>122</v>
      </c>
      <c r="M696" s="850">
        <v>20008</v>
      </c>
      <c r="N696" s="833">
        <v>1</v>
      </c>
      <c r="O696" s="833">
        <v>164</v>
      </c>
      <c r="P696" s="850">
        <v>120</v>
      </c>
      <c r="Q696" s="850">
        <v>19800</v>
      </c>
      <c r="R696" s="838">
        <v>0.98960415833666537</v>
      </c>
      <c r="S696" s="851">
        <v>165</v>
      </c>
    </row>
    <row r="697" spans="1:19" ht="14.45" customHeight="1" x14ac:dyDescent="0.2">
      <c r="A697" s="832" t="s">
        <v>8060</v>
      </c>
      <c r="B697" s="833" t="s">
        <v>8061</v>
      </c>
      <c r="C697" s="833" t="s">
        <v>628</v>
      </c>
      <c r="D697" s="833" t="s">
        <v>2267</v>
      </c>
      <c r="E697" s="833" t="s">
        <v>8031</v>
      </c>
      <c r="F697" s="833" t="s">
        <v>8109</v>
      </c>
      <c r="G697" s="833" t="s">
        <v>8110</v>
      </c>
      <c r="H697" s="850"/>
      <c r="I697" s="850"/>
      <c r="J697" s="833"/>
      <c r="K697" s="833"/>
      <c r="L697" s="850"/>
      <c r="M697" s="850"/>
      <c r="N697" s="833"/>
      <c r="O697" s="833"/>
      <c r="P697" s="850">
        <v>1</v>
      </c>
      <c r="Q697" s="850">
        <v>0</v>
      </c>
      <c r="R697" s="838"/>
      <c r="S697" s="851">
        <v>0</v>
      </c>
    </row>
    <row r="698" spans="1:19" ht="14.45" customHeight="1" x14ac:dyDescent="0.2">
      <c r="A698" s="832" t="s">
        <v>8060</v>
      </c>
      <c r="B698" s="833" t="s">
        <v>8061</v>
      </c>
      <c r="C698" s="833" t="s">
        <v>628</v>
      </c>
      <c r="D698" s="833" t="s">
        <v>2267</v>
      </c>
      <c r="E698" s="833" t="s">
        <v>8031</v>
      </c>
      <c r="F698" s="833" t="s">
        <v>8111</v>
      </c>
      <c r="G698" s="833" t="s">
        <v>8112</v>
      </c>
      <c r="H698" s="850">
        <v>829</v>
      </c>
      <c r="I698" s="850">
        <v>27633.32</v>
      </c>
      <c r="J698" s="833">
        <v>1.2852706976744186</v>
      </c>
      <c r="K698" s="833">
        <v>33.333317249698432</v>
      </c>
      <c r="L698" s="850">
        <v>645</v>
      </c>
      <c r="M698" s="850">
        <v>21500</v>
      </c>
      <c r="N698" s="833">
        <v>1</v>
      </c>
      <c r="O698" s="833">
        <v>33.333333333333336</v>
      </c>
      <c r="P698" s="850">
        <v>810</v>
      </c>
      <c r="Q698" s="850">
        <v>26999.980000000003</v>
      </c>
      <c r="R698" s="838">
        <v>1.255813023255814</v>
      </c>
      <c r="S698" s="851">
        <v>33.333308641975314</v>
      </c>
    </row>
    <row r="699" spans="1:19" ht="14.45" customHeight="1" x14ac:dyDescent="0.2">
      <c r="A699" s="832" t="s">
        <v>8060</v>
      </c>
      <c r="B699" s="833" t="s">
        <v>8061</v>
      </c>
      <c r="C699" s="833" t="s">
        <v>628</v>
      </c>
      <c r="D699" s="833" t="s">
        <v>2267</v>
      </c>
      <c r="E699" s="833" t="s">
        <v>8031</v>
      </c>
      <c r="F699" s="833" t="s">
        <v>8115</v>
      </c>
      <c r="G699" s="833" t="s">
        <v>8116</v>
      </c>
      <c r="H699" s="850">
        <v>1</v>
      </c>
      <c r="I699" s="850">
        <v>37</v>
      </c>
      <c r="J699" s="833">
        <v>1</v>
      </c>
      <c r="K699" s="833">
        <v>37</v>
      </c>
      <c r="L699" s="850">
        <v>1</v>
      </c>
      <c r="M699" s="850">
        <v>37</v>
      </c>
      <c r="N699" s="833">
        <v>1</v>
      </c>
      <c r="O699" s="833">
        <v>37</v>
      </c>
      <c r="P699" s="850">
        <v>3</v>
      </c>
      <c r="Q699" s="850">
        <v>114</v>
      </c>
      <c r="R699" s="838">
        <v>3.0810810810810811</v>
      </c>
      <c r="S699" s="851">
        <v>38</v>
      </c>
    </row>
    <row r="700" spans="1:19" ht="14.45" customHeight="1" x14ac:dyDescent="0.2">
      <c r="A700" s="832" t="s">
        <v>8060</v>
      </c>
      <c r="B700" s="833" t="s">
        <v>8061</v>
      </c>
      <c r="C700" s="833" t="s">
        <v>628</v>
      </c>
      <c r="D700" s="833" t="s">
        <v>2267</v>
      </c>
      <c r="E700" s="833" t="s">
        <v>8031</v>
      </c>
      <c r="F700" s="833" t="s">
        <v>8038</v>
      </c>
      <c r="G700" s="833" t="s">
        <v>8039</v>
      </c>
      <c r="H700" s="850">
        <v>121</v>
      </c>
      <c r="I700" s="850">
        <v>10406</v>
      </c>
      <c r="J700" s="833">
        <v>1.0254237288135593</v>
      </c>
      <c r="K700" s="833">
        <v>86</v>
      </c>
      <c r="L700" s="850">
        <v>118</v>
      </c>
      <c r="M700" s="850">
        <v>10148</v>
      </c>
      <c r="N700" s="833">
        <v>1</v>
      </c>
      <c r="O700" s="833">
        <v>86</v>
      </c>
      <c r="P700" s="850">
        <v>121</v>
      </c>
      <c r="Q700" s="850">
        <v>10527</v>
      </c>
      <c r="R700" s="838">
        <v>1.0373472605439495</v>
      </c>
      <c r="S700" s="851">
        <v>87</v>
      </c>
    </row>
    <row r="701" spans="1:19" ht="14.45" customHeight="1" x14ac:dyDescent="0.2">
      <c r="A701" s="832" t="s">
        <v>8060</v>
      </c>
      <c r="B701" s="833" t="s">
        <v>8061</v>
      </c>
      <c r="C701" s="833" t="s">
        <v>628</v>
      </c>
      <c r="D701" s="833" t="s">
        <v>2267</v>
      </c>
      <c r="E701" s="833" t="s">
        <v>8031</v>
      </c>
      <c r="F701" s="833" t="s">
        <v>8165</v>
      </c>
      <c r="G701" s="833" t="s">
        <v>8166</v>
      </c>
      <c r="H701" s="850">
        <v>5</v>
      </c>
      <c r="I701" s="850">
        <v>430</v>
      </c>
      <c r="J701" s="833">
        <v>1.6475095785440612</v>
      </c>
      <c r="K701" s="833">
        <v>86</v>
      </c>
      <c r="L701" s="850">
        <v>3</v>
      </c>
      <c r="M701" s="850">
        <v>261</v>
      </c>
      <c r="N701" s="833">
        <v>1</v>
      </c>
      <c r="O701" s="833">
        <v>87</v>
      </c>
      <c r="P701" s="850">
        <v>5</v>
      </c>
      <c r="Q701" s="850">
        <v>435</v>
      </c>
      <c r="R701" s="838">
        <v>1.6666666666666667</v>
      </c>
      <c r="S701" s="851">
        <v>87</v>
      </c>
    </row>
    <row r="702" spans="1:19" ht="14.45" customHeight="1" x14ac:dyDescent="0.2">
      <c r="A702" s="832" t="s">
        <v>8060</v>
      </c>
      <c r="B702" s="833" t="s">
        <v>8061</v>
      </c>
      <c r="C702" s="833" t="s">
        <v>628</v>
      </c>
      <c r="D702" s="833" t="s">
        <v>2267</v>
      </c>
      <c r="E702" s="833" t="s">
        <v>8031</v>
      </c>
      <c r="F702" s="833" t="s">
        <v>8169</v>
      </c>
      <c r="G702" s="833" t="s">
        <v>8170</v>
      </c>
      <c r="H702" s="850"/>
      <c r="I702" s="850"/>
      <c r="J702" s="833"/>
      <c r="K702" s="833"/>
      <c r="L702" s="850"/>
      <c r="M702" s="850"/>
      <c r="N702" s="833"/>
      <c r="O702" s="833"/>
      <c r="P702" s="850">
        <v>1</v>
      </c>
      <c r="Q702" s="850">
        <v>0</v>
      </c>
      <c r="R702" s="838"/>
      <c r="S702" s="851">
        <v>0</v>
      </c>
    </row>
    <row r="703" spans="1:19" ht="14.45" customHeight="1" x14ac:dyDescent="0.2">
      <c r="A703" s="832" t="s">
        <v>8060</v>
      </c>
      <c r="B703" s="833" t="s">
        <v>8061</v>
      </c>
      <c r="C703" s="833" t="s">
        <v>628</v>
      </c>
      <c r="D703" s="833" t="s">
        <v>2267</v>
      </c>
      <c r="E703" s="833" t="s">
        <v>8031</v>
      </c>
      <c r="F703" s="833" t="s">
        <v>8175</v>
      </c>
      <c r="G703" s="833" t="s">
        <v>8176</v>
      </c>
      <c r="H703" s="850"/>
      <c r="I703" s="850"/>
      <c r="J703" s="833"/>
      <c r="K703" s="833"/>
      <c r="L703" s="850"/>
      <c r="M703" s="850"/>
      <c r="N703" s="833"/>
      <c r="O703" s="833"/>
      <c r="P703" s="850">
        <v>1</v>
      </c>
      <c r="Q703" s="850">
        <v>0</v>
      </c>
      <c r="R703" s="838"/>
      <c r="S703" s="851">
        <v>0</v>
      </c>
    </row>
    <row r="704" spans="1:19" ht="14.45" customHeight="1" x14ac:dyDescent="0.2">
      <c r="A704" s="832" t="s">
        <v>8060</v>
      </c>
      <c r="B704" s="833" t="s">
        <v>8061</v>
      </c>
      <c r="C704" s="833" t="s">
        <v>628</v>
      </c>
      <c r="D704" s="833" t="s">
        <v>8027</v>
      </c>
      <c r="E704" s="833" t="s">
        <v>8031</v>
      </c>
      <c r="F704" s="833" t="s">
        <v>8147</v>
      </c>
      <c r="G704" s="833" t="s">
        <v>8148</v>
      </c>
      <c r="H704" s="850">
        <v>1</v>
      </c>
      <c r="I704" s="850">
        <v>204</v>
      </c>
      <c r="J704" s="833"/>
      <c r="K704" s="833">
        <v>204</v>
      </c>
      <c r="L704" s="850"/>
      <c r="M704" s="850"/>
      <c r="N704" s="833"/>
      <c r="O704" s="833"/>
      <c r="P704" s="850"/>
      <c r="Q704" s="850"/>
      <c r="R704" s="838"/>
      <c r="S704" s="851"/>
    </row>
    <row r="705" spans="1:19" ht="14.45" customHeight="1" x14ac:dyDescent="0.2">
      <c r="A705" s="832" t="s">
        <v>8060</v>
      </c>
      <c r="B705" s="833" t="s">
        <v>8061</v>
      </c>
      <c r="C705" s="833" t="s">
        <v>628</v>
      </c>
      <c r="D705" s="833" t="s">
        <v>8026</v>
      </c>
      <c r="E705" s="833" t="s">
        <v>8031</v>
      </c>
      <c r="F705" s="833" t="s">
        <v>8147</v>
      </c>
      <c r="G705" s="833" t="s">
        <v>8148</v>
      </c>
      <c r="H705" s="850">
        <v>1</v>
      </c>
      <c r="I705" s="850">
        <v>204</v>
      </c>
      <c r="J705" s="833"/>
      <c r="K705" s="833">
        <v>204</v>
      </c>
      <c r="L705" s="850"/>
      <c r="M705" s="850"/>
      <c r="N705" s="833"/>
      <c r="O705" s="833"/>
      <c r="P705" s="850"/>
      <c r="Q705" s="850"/>
      <c r="R705" s="838"/>
      <c r="S705" s="851"/>
    </row>
    <row r="706" spans="1:19" ht="14.45" customHeight="1" x14ac:dyDescent="0.2">
      <c r="A706" s="832" t="s">
        <v>8060</v>
      </c>
      <c r="B706" s="833" t="s">
        <v>8061</v>
      </c>
      <c r="C706" s="833" t="s">
        <v>628</v>
      </c>
      <c r="D706" s="833" t="s">
        <v>2237</v>
      </c>
      <c r="E706" s="833" t="s">
        <v>8040</v>
      </c>
      <c r="F706" s="833" t="s">
        <v>8041</v>
      </c>
      <c r="G706" s="833" t="s">
        <v>8042</v>
      </c>
      <c r="H706" s="850"/>
      <c r="I706" s="850"/>
      <c r="J706" s="833"/>
      <c r="K706" s="833"/>
      <c r="L706" s="850">
        <v>2.7499999999999996</v>
      </c>
      <c r="M706" s="850">
        <v>191.39999999999998</v>
      </c>
      <c r="N706" s="833">
        <v>1</v>
      </c>
      <c r="O706" s="833">
        <v>69.600000000000009</v>
      </c>
      <c r="P706" s="850">
        <v>0.7</v>
      </c>
      <c r="Q706" s="850">
        <v>48.73</v>
      </c>
      <c r="R706" s="838">
        <v>0.25459770114942532</v>
      </c>
      <c r="S706" s="851">
        <v>69.614285714285714</v>
      </c>
    </row>
    <row r="707" spans="1:19" ht="14.45" customHeight="1" x14ac:dyDescent="0.2">
      <c r="A707" s="832" t="s">
        <v>8060</v>
      </c>
      <c r="B707" s="833" t="s">
        <v>8061</v>
      </c>
      <c r="C707" s="833" t="s">
        <v>628</v>
      </c>
      <c r="D707" s="833" t="s">
        <v>2237</v>
      </c>
      <c r="E707" s="833" t="s">
        <v>8040</v>
      </c>
      <c r="F707" s="833" t="s">
        <v>8066</v>
      </c>
      <c r="G707" s="833" t="s">
        <v>704</v>
      </c>
      <c r="H707" s="850"/>
      <c r="I707" s="850"/>
      <c r="J707" s="833"/>
      <c r="K707" s="833"/>
      <c r="L707" s="850">
        <v>0.2</v>
      </c>
      <c r="M707" s="850">
        <v>16.8</v>
      </c>
      <c r="N707" s="833">
        <v>1</v>
      </c>
      <c r="O707" s="833">
        <v>84</v>
      </c>
      <c r="P707" s="850"/>
      <c r="Q707" s="850"/>
      <c r="R707" s="838"/>
      <c r="S707" s="851"/>
    </row>
    <row r="708" spans="1:19" ht="14.45" customHeight="1" x14ac:dyDescent="0.2">
      <c r="A708" s="832" t="s">
        <v>8060</v>
      </c>
      <c r="B708" s="833" t="s">
        <v>8061</v>
      </c>
      <c r="C708" s="833" t="s">
        <v>628</v>
      </c>
      <c r="D708" s="833" t="s">
        <v>2237</v>
      </c>
      <c r="E708" s="833" t="s">
        <v>8040</v>
      </c>
      <c r="F708" s="833" t="s">
        <v>8067</v>
      </c>
      <c r="G708" s="833" t="s">
        <v>704</v>
      </c>
      <c r="H708" s="850"/>
      <c r="I708" s="850"/>
      <c r="J708" s="833"/>
      <c r="K708" s="833"/>
      <c r="L708" s="850">
        <v>54</v>
      </c>
      <c r="M708" s="850">
        <v>907.2</v>
      </c>
      <c r="N708" s="833">
        <v>1</v>
      </c>
      <c r="O708" s="833">
        <v>16.8</v>
      </c>
      <c r="P708" s="850">
        <v>80</v>
      </c>
      <c r="Q708" s="850">
        <v>1344</v>
      </c>
      <c r="R708" s="838">
        <v>1.4814814814814814</v>
      </c>
      <c r="S708" s="851">
        <v>16.8</v>
      </c>
    </row>
    <row r="709" spans="1:19" ht="14.45" customHeight="1" x14ac:dyDescent="0.2">
      <c r="A709" s="832" t="s">
        <v>8060</v>
      </c>
      <c r="B709" s="833" t="s">
        <v>8061</v>
      </c>
      <c r="C709" s="833" t="s">
        <v>628</v>
      </c>
      <c r="D709" s="833" t="s">
        <v>2237</v>
      </c>
      <c r="E709" s="833" t="s">
        <v>8031</v>
      </c>
      <c r="F709" s="833" t="s">
        <v>8081</v>
      </c>
      <c r="G709" s="833" t="s">
        <v>8082</v>
      </c>
      <c r="H709" s="850"/>
      <c r="I709" s="850"/>
      <c r="J709" s="833"/>
      <c r="K709" s="833"/>
      <c r="L709" s="850">
        <v>43</v>
      </c>
      <c r="M709" s="850">
        <v>3569</v>
      </c>
      <c r="N709" s="833">
        <v>1</v>
      </c>
      <c r="O709" s="833">
        <v>83</v>
      </c>
      <c r="P709" s="850">
        <v>52</v>
      </c>
      <c r="Q709" s="850">
        <v>4368</v>
      </c>
      <c r="R709" s="838">
        <v>1.2238722331185206</v>
      </c>
      <c r="S709" s="851">
        <v>84</v>
      </c>
    </row>
    <row r="710" spans="1:19" ht="14.45" customHeight="1" x14ac:dyDescent="0.2">
      <c r="A710" s="832" t="s">
        <v>8060</v>
      </c>
      <c r="B710" s="833" t="s">
        <v>8061</v>
      </c>
      <c r="C710" s="833" t="s">
        <v>628</v>
      </c>
      <c r="D710" s="833" t="s">
        <v>2237</v>
      </c>
      <c r="E710" s="833" t="s">
        <v>8031</v>
      </c>
      <c r="F710" s="833" t="s">
        <v>8083</v>
      </c>
      <c r="G710" s="833" t="s">
        <v>8084</v>
      </c>
      <c r="H710" s="850"/>
      <c r="I710" s="850"/>
      <c r="J710" s="833"/>
      <c r="K710" s="833"/>
      <c r="L710" s="850">
        <v>8</v>
      </c>
      <c r="M710" s="850">
        <v>848</v>
      </c>
      <c r="N710" s="833">
        <v>1</v>
      </c>
      <c r="O710" s="833">
        <v>106</v>
      </c>
      <c r="P710" s="850">
        <v>14</v>
      </c>
      <c r="Q710" s="850">
        <v>1498</v>
      </c>
      <c r="R710" s="838">
        <v>1.7665094339622642</v>
      </c>
      <c r="S710" s="851">
        <v>107</v>
      </c>
    </row>
    <row r="711" spans="1:19" ht="14.45" customHeight="1" x14ac:dyDescent="0.2">
      <c r="A711" s="832" t="s">
        <v>8060</v>
      </c>
      <c r="B711" s="833" t="s">
        <v>8061</v>
      </c>
      <c r="C711" s="833" t="s">
        <v>628</v>
      </c>
      <c r="D711" s="833" t="s">
        <v>2237</v>
      </c>
      <c r="E711" s="833" t="s">
        <v>8031</v>
      </c>
      <c r="F711" s="833" t="s">
        <v>8085</v>
      </c>
      <c r="G711" s="833" t="s">
        <v>8086</v>
      </c>
      <c r="H711" s="850"/>
      <c r="I711" s="850"/>
      <c r="J711" s="833"/>
      <c r="K711" s="833"/>
      <c r="L711" s="850">
        <v>46</v>
      </c>
      <c r="M711" s="850">
        <v>1702</v>
      </c>
      <c r="N711" s="833">
        <v>1</v>
      </c>
      <c r="O711" s="833">
        <v>37</v>
      </c>
      <c r="P711" s="850">
        <v>96</v>
      </c>
      <c r="Q711" s="850">
        <v>3648</v>
      </c>
      <c r="R711" s="838">
        <v>2.1433607520564042</v>
      </c>
      <c r="S711" s="851">
        <v>38</v>
      </c>
    </row>
    <row r="712" spans="1:19" ht="14.45" customHeight="1" x14ac:dyDescent="0.2">
      <c r="A712" s="832" t="s">
        <v>8060</v>
      </c>
      <c r="B712" s="833" t="s">
        <v>8061</v>
      </c>
      <c r="C712" s="833" t="s">
        <v>628</v>
      </c>
      <c r="D712" s="833" t="s">
        <v>2237</v>
      </c>
      <c r="E712" s="833" t="s">
        <v>8031</v>
      </c>
      <c r="F712" s="833" t="s">
        <v>8087</v>
      </c>
      <c r="G712" s="833" t="s">
        <v>8088</v>
      </c>
      <c r="H712" s="850"/>
      <c r="I712" s="850"/>
      <c r="J712" s="833"/>
      <c r="K712" s="833"/>
      <c r="L712" s="850">
        <v>1</v>
      </c>
      <c r="M712" s="850">
        <v>5</v>
      </c>
      <c r="N712" s="833">
        <v>1</v>
      </c>
      <c r="O712" s="833">
        <v>5</v>
      </c>
      <c r="P712" s="850">
        <v>4</v>
      </c>
      <c r="Q712" s="850">
        <v>20</v>
      </c>
      <c r="R712" s="838">
        <v>4</v>
      </c>
      <c r="S712" s="851">
        <v>5</v>
      </c>
    </row>
    <row r="713" spans="1:19" ht="14.45" customHeight="1" x14ac:dyDescent="0.2">
      <c r="A713" s="832" t="s">
        <v>8060</v>
      </c>
      <c r="B713" s="833" t="s">
        <v>8061</v>
      </c>
      <c r="C713" s="833" t="s">
        <v>628</v>
      </c>
      <c r="D713" s="833" t="s">
        <v>2237</v>
      </c>
      <c r="E713" s="833" t="s">
        <v>8031</v>
      </c>
      <c r="F713" s="833" t="s">
        <v>8089</v>
      </c>
      <c r="G713" s="833" t="s">
        <v>8090</v>
      </c>
      <c r="H713" s="850"/>
      <c r="I713" s="850"/>
      <c r="J713" s="833"/>
      <c r="K713" s="833"/>
      <c r="L713" s="850">
        <v>14</v>
      </c>
      <c r="M713" s="850">
        <v>70</v>
      </c>
      <c r="N713" s="833">
        <v>1</v>
      </c>
      <c r="O713" s="833">
        <v>5</v>
      </c>
      <c r="P713" s="850">
        <v>16</v>
      </c>
      <c r="Q713" s="850">
        <v>80</v>
      </c>
      <c r="R713" s="838">
        <v>1.1428571428571428</v>
      </c>
      <c r="S713" s="851">
        <v>5</v>
      </c>
    </row>
    <row r="714" spans="1:19" ht="14.45" customHeight="1" x14ac:dyDescent="0.2">
      <c r="A714" s="832" t="s">
        <v>8060</v>
      </c>
      <c r="B714" s="833" t="s">
        <v>8061</v>
      </c>
      <c r="C714" s="833" t="s">
        <v>628</v>
      </c>
      <c r="D714" s="833" t="s">
        <v>2237</v>
      </c>
      <c r="E714" s="833" t="s">
        <v>8031</v>
      </c>
      <c r="F714" s="833" t="s">
        <v>8093</v>
      </c>
      <c r="G714" s="833" t="s">
        <v>8094</v>
      </c>
      <c r="H714" s="850"/>
      <c r="I714" s="850"/>
      <c r="J714" s="833"/>
      <c r="K714" s="833"/>
      <c r="L714" s="850">
        <v>3</v>
      </c>
      <c r="M714" s="850">
        <v>1146</v>
      </c>
      <c r="N714" s="833">
        <v>1</v>
      </c>
      <c r="O714" s="833">
        <v>382</v>
      </c>
      <c r="P714" s="850">
        <v>3</v>
      </c>
      <c r="Q714" s="850">
        <v>1152</v>
      </c>
      <c r="R714" s="838">
        <v>1.0052356020942408</v>
      </c>
      <c r="S714" s="851">
        <v>384</v>
      </c>
    </row>
    <row r="715" spans="1:19" ht="14.45" customHeight="1" x14ac:dyDescent="0.2">
      <c r="A715" s="832" t="s">
        <v>8060</v>
      </c>
      <c r="B715" s="833" t="s">
        <v>8061</v>
      </c>
      <c r="C715" s="833" t="s">
        <v>628</v>
      </c>
      <c r="D715" s="833" t="s">
        <v>2237</v>
      </c>
      <c r="E715" s="833" t="s">
        <v>8031</v>
      </c>
      <c r="F715" s="833" t="s">
        <v>8097</v>
      </c>
      <c r="G715" s="833" t="s">
        <v>8098</v>
      </c>
      <c r="H715" s="850"/>
      <c r="I715" s="850"/>
      <c r="J715" s="833"/>
      <c r="K715" s="833"/>
      <c r="L715" s="850">
        <v>2</v>
      </c>
      <c r="M715" s="850">
        <v>182</v>
      </c>
      <c r="N715" s="833">
        <v>1</v>
      </c>
      <c r="O715" s="833">
        <v>91</v>
      </c>
      <c r="P715" s="850">
        <v>1</v>
      </c>
      <c r="Q715" s="850">
        <v>91</v>
      </c>
      <c r="R715" s="838">
        <v>0.5</v>
      </c>
      <c r="S715" s="851">
        <v>91</v>
      </c>
    </row>
    <row r="716" spans="1:19" ht="14.45" customHeight="1" x14ac:dyDescent="0.2">
      <c r="A716" s="832" t="s">
        <v>8060</v>
      </c>
      <c r="B716" s="833" t="s">
        <v>8061</v>
      </c>
      <c r="C716" s="833" t="s">
        <v>628</v>
      </c>
      <c r="D716" s="833" t="s">
        <v>2237</v>
      </c>
      <c r="E716" s="833" t="s">
        <v>8031</v>
      </c>
      <c r="F716" s="833" t="s">
        <v>8099</v>
      </c>
      <c r="G716" s="833" t="s">
        <v>8100</v>
      </c>
      <c r="H716" s="850"/>
      <c r="I716" s="850"/>
      <c r="J716" s="833"/>
      <c r="K716" s="833"/>
      <c r="L716" s="850">
        <v>1</v>
      </c>
      <c r="M716" s="850">
        <v>434</v>
      </c>
      <c r="N716" s="833">
        <v>1</v>
      </c>
      <c r="O716" s="833">
        <v>434</v>
      </c>
      <c r="P716" s="850"/>
      <c r="Q716" s="850"/>
      <c r="R716" s="838"/>
      <c r="S716" s="851"/>
    </row>
    <row r="717" spans="1:19" ht="14.45" customHeight="1" x14ac:dyDescent="0.2">
      <c r="A717" s="832" t="s">
        <v>8060</v>
      </c>
      <c r="B717" s="833" t="s">
        <v>8061</v>
      </c>
      <c r="C717" s="833" t="s">
        <v>628</v>
      </c>
      <c r="D717" s="833" t="s">
        <v>2237</v>
      </c>
      <c r="E717" s="833" t="s">
        <v>8031</v>
      </c>
      <c r="F717" s="833" t="s">
        <v>8032</v>
      </c>
      <c r="G717" s="833" t="s">
        <v>8033</v>
      </c>
      <c r="H717" s="850"/>
      <c r="I717" s="850"/>
      <c r="J717" s="833"/>
      <c r="K717" s="833"/>
      <c r="L717" s="850">
        <v>1</v>
      </c>
      <c r="M717" s="850">
        <v>81</v>
      </c>
      <c r="N717" s="833">
        <v>1</v>
      </c>
      <c r="O717" s="833">
        <v>81</v>
      </c>
      <c r="P717" s="850">
        <v>5</v>
      </c>
      <c r="Q717" s="850">
        <v>405</v>
      </c>
      <c r="R717" s="838">
        <v>5</v>
      </c>
      <c r="S717" s="851">
        <v>81</v>
      </c>
    </row>
    <row r="718" spans="1:19" ht="14.45" customHeight="1" x14ac:dyDescent="0.2">
      <c r="A718" s="832" t="s">
        <v>8060</v>
      </c>
      <c r="B718" s="833" t="s">
        <v>8061</v>
      </c>
      <c r="C718" s="833" t="s">
        <v>628</v>
      </c>
      <c r="D718" s="833" t="s">
        <v>2237</v>
      </c>
      <c r="E718" s="833" t="s">
        <v>8031</v>
      </c>
      <c r="F718" s="833" t="s">
        <v>8034</v>
      </c>
      <c r="G718" s="833" t="s">
        <v>8035</v>
      </c>
      <c r="H718" s="850"/>
      <c r="I718" s="850"/>
      <c r="J718" s="833"/>
      <c r="K718" s="833"/>
      <c r="L718" s="850">
        <v>225</v>
      </c>
      <c r="M718" s="850">
        <v>56700</v>
      </c>
      <c r="N718" s="833">
        <v>1</v>
      </c>
      <c r="O718" s="833">
        <v>252</v>
      </c>
      <c r="P718" s="850">
        <v>225</v>
      </c>
      <c r="Q718" s="850">
        <v>57150</v>
      </c>
      <c r="R718" s="838">
        <v>1.0079365079365079</v>
      </c>
      <c r="S718" s="851">
        <v>254</v>
      </c>
    </row>
    <row r="719" spans="1:19" ht="14.45" customHeight="1" x14ac:dyDescent="0.2">
      <c r="A719" s="832" t="s">
        <v>8060</v>
      </c>
      <c r="B719" s="833" t="s">
        <v>8061</v>
      </c>
      <c r="C719" s="833" t="s">
        <v>628</v>
      </c>
      <c r="D719" s="833" t="s">
        <v>2237</v>
      </c>
      <c r="E719" s="833" t="s">
        <v>8031</v>
      </c>
      <c r="F719" s="833" t="s">
        <v>8101</v>
      </c>
      <c r="G719" s="833" t="s">
        <v>8102</v>
      </c>
      <c r="H719" s="850"/>
      <c r="I719" s="850"/>
      <c r="J719" s="833"/>
      <c r="K719" s="833"/>
      <c r="L719" s="850">
        <v>244</v>
      </c>
      <c r="M719" s="850">
        <v>30906</v>
      </c>
      <c r="N719" s="833">
        <v>1</v>
      </c>
      <c r="O719" s="833">
        <v>126.6639344262295</v>
      </c>
      <c r="P719" s="850">
        <v>277</v>
      </c>
      <c r="Q719" s="850">
        <v>34902</v>
      </c>
      <c r="R719" s="838">
        <v>1.1292952824694233</v>
      </c>
      <c r="S719" s="851">
        <v>126</v>
      </c>
    </row>
    <row r="720" spans="1:19" ht="14.45" customHeight="1" x14ac:dyDescent="0.2">
      <c r="A720" s="832" t="s">
        <v>8060</v>
      </c>
      <c r="B720" s="833" t="s">
        <v>8061</v>
      </c>
      <c r="C720" s="833" t="s">
        <v>628</v>
      </c>
      <c r="D720" s="833" t="s">
        <v>2237</v>
      </c>
      <c r="E720" s="833" t="s">
        <v>8031</v>
      </c>
      <c r="F720" s="833" t="s">
        <v>8105</v>
      </c>
      <c r="G720" s="833" t="s">
        <v>8106</v>
      </c>
      <c r="H720" s="850"/>
      <c r="I720" s="850"/>
      <c r="J720" s="833"/>
      <c r="K720" s="833"/>
      <c r="L720" s="850"/>
      <c r="M720" s="850"/>
      <c r="N720" s="833"/>
      <c r="O720" s="833"/>
      <c r="P720" s="850">
        <v>1</v>
      </c>
      <c r="Q720" s="850">
        <v>200</v>
      </c>
      <c r="R720" s="838"/>
      <c r="S720" s="851">
        <v>200</v>
      </c>
    </row>
    <row r="721" spans="1:19" ht="14.45" customHeight="1" x14ac:dyDescent="0.2">
      <c r="A721" s="832" t="s">
        <v>8060</v>
      </c>
      <c r="B721" s="833" t="s">
        <v>8061</v>
      </c>
      <c r="C721" s="833" t="s">
        <v>628</v>
      </c>
      <c r="D721" s="833" t="s">
        <v>2237</v>
      </c>
      <c r="E721" s="833" t="s">
        <v>8031</v>
      </c>
      <c r="F721" s="833" t="s">
        <v>8036</v>
      </c>
      <c r="G721" s="833" t="s">
        <v>8037</v>
      </c>
      <c r="H721" s="850"/>
      <c r="I721" s="850"/>
      <c r="J721" s="833"/>
      <c r="K721" s="833"/>
      <c r="L721" s="850">
        <v>88</v>
      </c>
      <c r="M721" s="850">
        <v>14432</v>
      </c>
      <c r="N721" s="833">
        <v>1</v>
      </c>
      <c r="O721" s="833">
        <v>164</v>
      </c>
      <c r="P721" s="850">
        <v>117</v>
      </c>
      <c r="Q721" s="850">
        <v>19305</v>
      </c>
      <c r="R721" s="838">
        <v>1.3376524390243902</v>
      </c>
      <c r="S721" s="851">
        <v>165</v>
      </c>
    </row>
    <row r="722" spans="1:19" ht="14.45" customHeight="1" x14ac:dyDescent="0.2">
      <c r="A722" s="832" t="s">
        <v>8060</v>
      </c>
      <c r="B722" s="833" t="s">
        <v>8061</v>
      </c>
      <c r="C722" s="833" t="s">
        <v>628</v>
      </c>
      <c r="D722" s="833" t="s">
        <v>2237</v>
      </c>
      <c r="E722" s="833" t="s">
        <v>8031</v>
      </c>
      <c r="F722" s="833" t="s">
        <v>8109</v>
      </c>
      <c r="G722" s="833" t="s">
        <v>8110</v>
      </c>
      <c r="H722" s="850"/>
      <c r="I722" s="850"/>
      <c r="J722" s="833"/>
      <c r="K722" s="833"/>
      <c r="L722" s="850"/>
      <c r="M722" s="850"/>
      <c r="N722" s="833"/>
      <c r="O722" s="833"/>
      <c r="P722" s="850">
        <v>3</v>
      </c>
      <c r="Q722" s="850">
        <v>0</v>
      </c>
      <c r="R722" s="838"/>
      <c r="S722" s="851">
        <v>0</v>
      </c>
    </row>
    <row r="723" spans="1:19" ht="14.45" customHeight="1" x14ac:dyDescent="0.2">
      <c r="A723" s="832" t="s">
        <v>8060</v>
      </c>
      <c r="B723" s="833" t="s">
        <v>8061</v>
      </c>
      <c r="C723" s="833" t="s">
        <v>628</v>
      </c>
      <c r="D723" s="833" t="s">
        <v>2237</v>
      </c>
      <c r="E723" s="833" t="s">
        <v>8031</v>
      </c>
      <c r="F723" s="833" t="s">
        <v>8111</v>
      </c>
      <c r="G723" s="833" t="s">
        <v>8112</v>
      </c>
      <c r="H723" s="850"/>
      <c r="I723" s="850"/>
      <c r="J723" s="833"/>
      <c r="K723" s="833"/>
      <c r="L723" s="850">
        <v>261</v>
      </c>
      <c r="M723" s="850">
        <v>8700</v>
      </c>
      <c r="N723" s="833">
        <v>1</v>
      </c>
      <c r="O723" s="833">
        <v>33.333333333333336</v>
      </c>
      <c r="P723" s="850">
        <v>480</v>
      </c>
      <c r="Q723" s="850">
        <v>16000</v>
      </c>
      <c r="R723" s="838">
        <v>1.8390804597701149</v>
      </c>
      <c r="S723" s="851">
        <v>33.333333333333336</v>
      </c>
    </row>
    <row r="724" spans="1:19" ht="14.45" customHeight="1" x14ac:dyDescent="0.2">
      <c r="A724" s="832" t="s">
        <v>8060</v>
      </c>
      <c r="B724" s="833" t="s">
        <v>8061</v>
      </c>
      <c r="C724" s="833" t="s">
        <v>628</v>
      </c>
      <c r="D724" s="833" t="s">
        <v>2237</v>
      </c>
      <c r="E724" s="833" t="s">
        <v>8031</v>
      </c>
      <c r="F724" s="833" t="s">
        <v>8115</v>
      </c>
      <c r="G724" s="833" t="s">
        <v>8116</v>
      </c>
      <c r="H724" s="850"/>
      <c r="I724" s="850"/>
      <c r="J724" s="833"/>
      <c r="K724" s="833"/>
      <c r="L724" s="850">
        <v>4</v>
      </c>
      <c r="M724" s="850">
        <v>148</v>
      </c>
      <c r="N724" s="833">
        <v>1</v>
      </c>
      <c r="O724" s="833">
        <v>37</v>
      </c>
      <c r="P724" s="850">
        <v>4</v>
      </c>
      <c r="Q724" s="850">
        <v>152</v>
      </c>
      <c r="R724" s="838">
        <v>1.027027027027027</v>
      </c>
      <c r="S724" s="851">
        <v>38</v>
      </c>
    </row>
    <row r="725" spans="1:19" ht="14.45" customHeight="1" x14ac:dyDescent="0.2">
      <c r="A725" s="832" t="s">
        <v>8060</v>
      </c>
      <c r="B725" s="833" t="s">
        <v>8061</v>
      </c>
      <c r="C725" s="833" t="s">
        <v>628</v>
      </c>
      <c r="D725" s="833" t="s">
        <v>2237</v>
      </c>
      <c r="E725" s="833" t="s">
        <v>8031</v>
      </c>
      <c r="F725" s="833" t="s">
        <v>8038</v>
      </c>
      <c r="G725" s="833" t="s">
        <v>8039</v>
      </c>
      <c r="H725" s="850"/>
      <c r="I725" s="850"/>
      <c r="J725" s="833"/>
      <c r="K725" s="833"/>
      <c r="L725" s="850">
        <v>101</v>
      </c>
      <c r="M725" s="850">
        <v>8686</v>
      </c>
      <c r="N725" s="833">
        <v>1</v>
      </c>
      <c r="O725" s="833">
        <v>86</v>
      </c>
      <c r="P725" s="850">
        <v>124</v>
      </c>
      <c r="Q725" s="850">
        <v>10788</v>
      </c>
      <c r="R725" s="838">
        <v>1.2419986184664977</v>
      </c>
      <c r="S725" s="851">
        <v>87</v>
      </c>
    </row>
    <row r="726" spans="1:19" ht="14.45" customHeight="1" x14ac:dyDescent="0.2">
      <c r="A726" s="832" t="s">
        <v>8060</v>
      </c>
      <c r="B726" s="833" t="s">
        <v>8061</v>
      </c>
      <c r="C726" s="833" t="s">
        <v>628</v>
      </c>
      <c r="D726" s="833" t="s">
        <v>2237</v>
      </c>
      <c r="E726" s="833" t="s">
        <v>8031</v>
      </c>
      <c r="F726" s="833" t="s">
        <v>8119</v>
      </c>
      <c r="G726" s="833" t="s">
        <v>8120</v>
      </c>
      <c r="H726" s="850"/>
      <c r="I726" s="850"/>
      <c r="J726" s="833"/>
      <c r="K726" s="833"/>
      <c r="L726" s="850"/>
      <c r="M726" s="850"/>
      <c r="N726" s="833"/>
      <c r="O726" s="833"/>
      <c r="P726" s="850">
        <v>1</v>
      </c>
      <c r="Q726" s="850">
        <v>33</v>
      </c>
      <c r="R726" s="838"/>
      <c r="S726" s="851">
        <v>33</v>
      </c>
    </row>
    <row r="727" spans="1:19" ht="14.45" customHeight="1" x14ac:dyDescent="0.2">
      <c r="A727" s="832" t="s">
        <v>8060</v>
      </c>
      <c r="B727" s="833" t="s">
        <v>8061</v>
      </c>
      <c r="C727" s="833" t="s">
        <v>628</v>
      </c>
      <c r="D727" s="833" t="s">
        <v>2237</v>
      </c>
      <c r="E727" s="833" t="s">
        <v>8031</v>
      </c>
      <c r="F727" s="833" t="s">
        <v>8129</v>
      </c>
      <c r="G727" s="833" t="s">
        <v>8130</v>
      </c>
      <c r="H727" s="850"/>
      <c r="I727" s="850"/>
      <c r="J727" s="833"/>
      <c r="K727" s="833"/>
      <c r="L727" s="850">
        <v>2</v>
      </c>
      <c r="M727" s="850">
        <v>992</v>
      </c>
      <c r="N727" s="833">
        <v>1</v>
      </c>
      <c r="O727" s="833">
        <v>496</v>
      </c>
      <c r="P727" s="850">
        <v>1</v>
      </c>
      <c r="Q727" s="850">
        <v>499</v>
      </c>
      <c r="R727" s="838">
        <v>0.50302419354838712</v>
      </c>
      <c r="S727" s="851">
        <v>499</v>
      </c>
    </row>
    <row r="728" spans="1:19" ht="14.45" customHeight="1" x14ac:dyDescent="0.2">
      <c r="A728" s="832" t="s">
        <v>8060</v>
      </c>
      <c r="B728" s="833" t="s">
        <v>8061</v>
      </c>
      <c r="C728" s="833" t="s">
        <v>628</v>
      </c>
      <c r="D728" s="833" t="s">
        <v>2237</v>
      </c>
      <c r="E728" s="833" t="s">
        <v>8031</v>
      </c>
      <c r="F728" s="833" t="s">
        <v>8145</v>
      </c>
      <c r="G728" s="833" t="s">
        <v>8146</v>
      </c>
      <c r="H728" s="850"/>
      <c r="I728" s="850"/>
      <c r="J728" s="833"/>
      <c r="K728" s="833"/>
      <c r="L728" s="850">
        <v>4</v>
      </c>
      <c r="M728" s="850">
        <v>236</v>
      </c>
      <c r="N728" s="833">
        <v>1</v>
      </c>
      <c r="O728" s="833">
        <v>59</v>
      </c>
      <c r="P728" s="850">
        <v>3</v>
      </c>
      <c r="Q728" s="850">
        <v>183</v>
      </c>
      <c r="R728" s="838">
        <v>0.77542372881355937</v>
      </c>
      <c r="S728" s="851">
        <v>61</v>
      </c>
    </row>
    <row r="729" spans="1:19" ht="14.45" customHeight="1" x14ac:dyDescent="0.2">
      <c r="A729" s="832" t="s">
        <v>8060</v>
      </c>
      <c r="B729" s="833" t="s">
        <v>8061</v>
      </c>
      <c r="C729" s="833" t="s">
        <v>628</v>
      </c>
      <c r="D729" s="833" t="s">
        <v>2237</v>
      </c>
      <c r="E729" s="833" t="s">
        <v>8031</v>
      </c>
      <c r="F729" s="833" t="s">
        <v>8151</v>
      </c>
      <c r="G729" s="833" t="s">
        <v>8152</v>
      </c>
      <c r="H729" s="850"/>
      <c r="I729" s="850"/>
      <c r="J729" s="833"/>
      <c r="K729" s="833"/>
      <c r="L729" s="850"/>
      <c r="M729" s="850"/>
      <c r="N729" s="833"/>
      <c r="O729" s="833"/>
      <c r="P729" s="850">
        <v>1</v>
      </c>
      <c r="Q729" s="850">
        <v>376</v>
      </c>
      <c r="R729" s="838"/>
      <c r="S729" s="851">
        <v>376</v>
      </c>
    </row>
    <row r="730" spans="1:19" ht="14.45" customHeight="1" x14ac:dyDescent="0.2">
      <c r="A730" s="832" t="s">
        <v>8060</v>
      </c>
      <c r="B730" s="833" t="s">
        <v>8061</v>
      </c>
      <c r="C730" s="833" t="s">
        <v>628</v>
      </c>
      <c r="D730" s="833" t="s">
        <v>2237</v>
      </c>
      <c r="E730" s="833" t="s">
        <v>8031</v>
      </c>
      <c r="F730" s="833" t="s">
        <v>8163</v>
      </c>
      <c r="G730" s="833" t="s">
        <v>8164</v>
      </c>
      <c r="H730" s="850"/>
      <c r="I730" s="850"/>
      <c r="J730" s="833"/>
      <c r="K730" s="833"/>
      <c r="L730" s="850"/>
      <c r="M730" s="850"/>
      <c r="N730" s="833"/>
      <c r="O730" s="833"/>
      <c r="P730" s="850">
        <v>1</v>
      </c>
      <c r="Q730" s="850">
        <v>510</v>
      </c>
      <c r="R730" s="838"/>
      <c r="S730" s="851">
        <v>510</v>
      </c>
    </row>
    <row r="731" spans="1:19" ht="14.45" customHeight="1" x14ac:dyDescent="0.2">
      <c r="A731" s="832" t="s">
        <v>8060</v>
      </c>
      <c r="B731" s="833" t="s">
        <v>8061</v>
      </c>
      <c r="C731" s="833" t="s">
        <v>628</v>
      </c>
      <c r="D731" s="833" t="s">
        <v>2237</v>
      </c>
      <c r="E731" s="833" t="s">
        <v>8031</v>
      </c>
      <c r="F731" s="833" t="s">
        <v>8165</v>
      </c>
      <c r="G731" s="833" t="s">
        <v>8166</v>
      </c>
      <c r="H731" s="850"/>
      <c r="I731" s="850"/>
      <c r="J731" s="833"/>
      <c r="K731" s="833"/>
      <c r="L731" s="850">
        <v>18</v>
      </c>
      <c r="M731" s="850">
        <v>1566</v>
      </c>
      <c r="N731" s="833">
        <v>1</v>
      </c>
      <c r="O731" s="833">
        <v>87</v>
      </c>
      <c r="P731" s="850">
        <v>8</v>
      </c>
      <c r="Q731" s="850">
        <v>696</v>
      </c>
      <c r="R731" s="838">
        <v>0.44444444444444442</v>
      </c>
      <c r="S731" s="851">
        <v>87</v>
      </c>
    </row>
    <row r="732" spans="1:19" ht="14.45" customHeight="1" x14ac:dyDescent="0.2">
      <c r="A732" s="832" t="s">
        <v>8060</v>
      </c>
      <c r="B732" s="833" t="s">
        <v>8061</v>
      </c>
      <c r="C732" s="833" t="s">
        <v>628</v>
      </c>
      <c r="D732" s="833" t="s">
        <v>2237</v>
      </c>
      <c r="E732" s="833" t="s">
        <v>8031</v>
      </c>
      <c r="F732" s="833" t="s">
        <v>8169</v>
      </c>
      <c r="G732" s="833" t="s">
        <v>8170</v>
      </c>
      <c r="H732" s="850"/>
      <c r="I732" s="850"/>
      <c r="J732" s="833"/>
      <c r="K732" s="833"/>
      <c r="L732" s="850"/>
      <c r="M732" s="850"/>
      <c r="N732" s="833"/>
      <c r="O732" s="833"/>
      <c r="P732" s="850">
        <v>7</v>
      </c>
      <c r="Q732" s="850">
        <v>0</v>
      </c>
      <c r="R732" s="838"/>
      <c r="S732" s="851">
        <v>0</v>
      </c>
    </row>
    <row r="733" spans="1:19" ht="14.45" customHeight="1" x14ac:dyDescent="0.2">
      <c r="A733" s="832" t="s">
        <v>8060</v>
      </c>
      <c r="B733" s="833" t="s">
        <v>8061</v>
      </c>
      <c r="C733" s="833" t="s">
        <v>628</v>
      </c>
      <c r="D733" s="833" t="s">
        <v>2264</v>
      </c>
      <c r="E733" s="833" t="s">
        <v>8040</v>
      </c>
      <c r="F733" s="833" t="s">
        <v>8041</v>
      </c>
      <c r="G733" s="833" t="s">
        <v>8042</v>
      </c>
      <c r="H733" s="850"/>
      <c r="I733" s="850"/>
      <c r="J733" s="833"/>
      <c r="K733" s="833"/>
      <c r="L733" s="850">
        <v>0.05</v>
      </c>
      <c r="M733" s="850">
        <v>3.48</v>
      </c>
      <c r="N733" s="833">
        <v>1</v>
      </c>
      <c r="O733" s="833">
        <v>69.599999999999994</v>
      </c>
      <c r="P733" s="850">
        <v>0.95000000000000007</v>
      </c>
      <c r="Q733" s="850">
        <v>66.12</v>
      </c>
      <c r="R733" s="838">
        <v>19</v>
      </c>
      <c r="S733" s="851">
        <v>69.599999999999994</v>
      </c>
    </row>
    <row r="734" spans="1:19" ht="14.45" customHeight="1" x14ac:dyDescent="0.2">
      <c r="A734" s="832" t="s">
        <v>8060</v>
      </c>
      <c r="B734" s="833" t="s">
        <v>8061</v>
      </c>
      <c r="C734" s="833" t="s">
        <v>628</v>
      </c>
      <c r="D734" s="833" t="s">
        <v>2264</v>
      </c>
      <c r="E734" s="833" t="s">
        <v>8040</v>
      </c>
      <c r="F734" s="833" t="s">
        <v>8067</v>
      </c>
      <c r="G734" s="833" t="s">
        <v>704</v>
      </c>
      <c r="H734" s="850"/>
      <c r="I734" s="850"/>
      <c r="J734" s="833"/>
      <c r="K734" s="833"/>
      <c r="L734" s="850">
        <v>1</v>
      </c>
      <c r="M734" s="850">
        <v>16.8</v>
      </c>
      <c r="N734" s="833">
        <v>1</v>
      </c>
      <c r="O734" s="833">
        <v>16.8</v>
      </c>
      <c r="P734" s="850">
        <v>24</v>
      </c>
      <c r="Q734" s="850">
        <v>403.20000000000005</v>
      </c>
      <c r="R734" s="838">
        <v>24</v>
      </c>
      <c r="S734" s="851">
        <v>16.8</v>
      </c>
    </row>
    <row r="735" spans="1:19" ht="14.45" customHeight="1" x14ac:dyDescent="0.2">
      <c r="A735" s="832" t="s">
        <v>8060</v>
      </c>
      <c r="B735" s="833" t="s">
        <v>8061</v>
      </c>
      <c r="C735" s="833" t="s">
        <v>628</v>
      </c>
      <c r="D735" s="833" t="s">
        <v>2264</v>
      </c>
      <c r="E735" s="833" t="s">
        <v>8031</v>
      </c>
      <c r="F735" s="833" t="s">
        <v>8079</v>
      </c>
      <c r="G735" s="833" t="s">
        <v>8080</v>
      </c>
      <c r="H735" s="850"/>
      <c r="I735" s="850"/>
      <c r="J735" s="833"/>
      <c r="K735" s="833"/>
      <c r="L735" s="850">
        <v>1</v>
      </c>
      <c r="M735" s="850">
        <v>147</v>
      </c>
      <c r="N735" s="833">
        <v>1</v>
      </c>
      <c r="O735" s="833">
        <v>147</v>
      </c>
      <c r="P735" s="850"/>
      <c r="Q735" s="850"/>
      <c r="R735" s="838"/>
      <c r="S735" s="851"/>
    </row>
    <row r="736" spans="1:19" ht="14.45" customHeight="1" x14ac:dyDescent="0.2">
      <c r="A736" s="832" t="s">
        <v>8060</v>
      </c>
      <c r="B736" s="833" t="s">
        <v>8061</v>
      </c>
      <c r="C736" s="833" t="s">
        <v>628</v>
      </c>
      <c r="D736" s="833" t="s">
        <v>2264</v>
      </c>
      <c r="E736" s="833" t="s">
        <v>8031</v>
      </c>
      <c r="F736" s="833" t="s">
        <v>8081</v>
      </c>
      <c r="G736" s="833" t="s">
        <v>8082</v>
      </c>
      <c r="H736" s="850"/>
      <c r="I736" s="850"/>
      <c r="J736" s="833"/>
      <c r="K736" s="833"/>
      <c r="L736" s="850">
        <v>11</v>
      </c>
      <c r="M736" s="850">
        <v>913</v>
      </c>
      <c r="N736" s="833">
        <v>1</v>
      </c>
      <c r="O736" s="833">
        <v>83</v>
      </c>
      <c r="P736" s="850">
        <v>20</v>
      </c>
      <c r="Q736" s="850">
        <v>1680</v>
      </c>
      <c r="R736" s="838">
        <v>1.8400876232201533</v>
      </c>
      <c r="S736" s="851">
        <v>84</v>
      </c>
    </row>
    <row r="737" spans="1:19" ht="14.45" customHeight="1" x14ac:dyDescent="0.2">
      <c r="A737" s="832" t="s">
        <v>8060</v>
      </c>
      <c r="B737" s="833" t="s">
        <v>8061</v>
      </c>
      <c r="C737" s="833" t="s">
        <v>628</v>
      </c>
      <c r="D737" s="833" t="s">
        <v>2264</v>
      </c>
      <c r="E737" s="833" t="s">
        <v>8031</v>
      </c>
      <c r="F737" s="833" t="s">
        <v>8083</v>
      </c>
      <c r="G737" s="833" t="s">
        <v>8084</v>
      </c>
      <c r="H737" s="850"/>
      <c r="I737" s="850"/>
      <c r="J737" s="833"/>
      <c r="K737" s="833"/>
      <c r="L737" s="850">
        <v>2</v>
      </c>
      <c r="M737" s="850">
        <v>212</v>
      </c>
      <c r="N737" s="833">
        <v>1</v>
      </c>
      <c r="O737" s="833">
        <v>106</v>
      </c>
      <c r="P737" s="850">
        <v>1</v>
      </c>
      <c r="Q737" s="850">
        <v>107</v>
      </c>
      <c r="R737" s="838">
        <v>0.50471698113207553</v>
      </c>
      <c r="S737" s="851">
        <v>107</v>
      </c>
    </row>
    <row r="738" spans="1:19" ht="14.45" customHeight="1" x14ac:dyDescent="0.2">
      <c r="A738" s="832" t="s">
        <v>8060</v>
      </c>
      <c r="B738" s="833" t="s">
        <v>8061</v>
      </c>
      <c r="C738" s="833" t="s">
        <v>628</v>
      </c>
      <c r="D738" s="833" t="s">
        <v>2264</v>
      </c>
      <c r="E738" s="833" t="s">
        <v>8031</v>
      </c>
      <c r="F738" s="833" t="s">
        <v>8085</v>
      </c>
      <c r="G738" s="833" t="s">
        <v>8086</v>
      </c>
      <c r="H738" s="850"/>
      <c r="I738" s="850"/>
      <c r="J738" s="833"/>
      <c r="K738" s="833"/>
      <c r="L738" s="850">
        <v>3</v>
      </c>
      <c r="M738" s="850">
        <v>111</v>
      </c>
      <c r="N738" s="833">
        <v>1</v>
      </c>
      <c r="O738" s="833">
        <v>37</v>
      </c>
      <c r="P738" s="850">
        <v>22</v>
      </c>
      <c r="Q738" s="850">
        <v>836</v>
      </c>
      <c r="R738" s="838">
        <v>7.5315315315315319</v>
      </c>
      <c r="S738" s="851">
        <v>38</v>
      </c>
    </row>
    <row r="739" spans="1:19" ht="14.45" customHeight="1" x14ac:dyDescent="0.2">
      <c r="A739" s="832" t="s">
        <v>8060</v>
      </c>
      <c r="B739" s="833" t="s">
        <v>8061</v>
      </c>
      <c r="C739" s="833" t="s">
        <v>628</v>
      </c>
      <c r="D739" s="833" t="s">
        <v>2264</v>
      </c>
      <c r="E739" s="833" t="s">
        <v>8031</v>
      </c>
      <c r="F739" s="833" t="s">
        <v>8089</v>
      </c>
      <c r="G739" s="833" t="s">
        <v>8090</v>
      </c>
      <c r="H739" s="850"/>
      <c r="I739" s="850"/>
      <c r="J739" s="833"/>
      <c r="K739" s="833"/>
      <c r="L739" s="850">
        <v>3</v>
      </c>
      <c r="M739" s="850">
        <v>15</v>
      </c>
      <c r="N739" s="833">
        <v>1</v>
      </c>
      <c r="O739" s="833">
        <v>5</v>
      </c>
      <c r="P739" s="850">
        <v>5</v>
      </c>
      <c r="Q739" s="850">
        <v>25</v>
      </c>
      <c r="R739" s="838">
        <v>1.6666666666666667</v>
      </c>
      <c r="S739" s="851">
        <v>5</v>
      </c>
    </row>
    <row r="740" spans="1:19" ht="14.45" customHeight="1" x14ac:dyDescent="0.2">
      <c r="A740" s="832" t="s">
        <v>8060</v>
      </c>
      <c r="B740" s="833" t="s">
        <v>8061</v>
      </c>
      <c r="C740" s="833" t="s">
        <v>628</v>
      </c>
      <c r="D740" s="833" t="s">
        <v>2264</v>
      </c>
      <c r="E740" s="833" t="s">
        <v>8031</v>
      </c>
      <c r="F740" s="833" t="s">
        <v>8093</v>
      </c>
      <c r="G740" s="833" t="s">
        <v>8094</v>
      </c>
      <c r="H740" s="850"/>
      <c r="I740" s="850"/>
      <c r="J740" s="833"/>
      <c r="K740" s="833"/>
      <c r="L740" s="850">
        <v>1</v>
      </c>
      <c r="M740" s="850">
        <v>382</v>
      </c>
      <c r="N740" s="833">
        <v>1</v>
      </c>
      <c r="O740" s="833">
        <v>382</v>
      </c>
      <c r="P740" s="850"/>
      <c r="Q740" s="850"/>
      <c r="R740" s="838"/>
      <c r="S740" s="851"/>
    </row>
    <row r="741" spans="1:19" ht="14.45" customHeight="1" x14ac:dyDescent="0.2">
      <c r="A741" s="832" t="s">
        <v>8060</v>
      </c>
      <c r="B741" s="833" t="s">
        <v>8061</v>
      </c>
      <c r="C741" s="833" t="s">
        <v>628</v>
      </c>
      <c r="D741" s="833" t="s">
        <v>2264</v>
      </c>
      <c r="E741" s="833" t="s">
        <v>8031</v>
      </c>
      <c r="F741" s="833" t="s">
        <v>8097</v>
      </c>
      <c r="G741" s="833" t="s">
        <v>8098</v>
      </c>
      <c r="H741" s="850"/>
      <c r="I741" s="850"/>
      <c r="J741" s="833"/>
      <c r="K741" s="833"/>
      <c r="L741" s="850"/>
      <c r="M741" s="850"/>
      <c r="N741" s="833"/>
      <c r="O741" s="833"/>
      <c r="P741" s="850">
        <v>1</v>
      </c>
      <c r="Q741" s="850">
        <v>91</v>
      </c>
      <c r="R741" s="838"/>
      <c r="S741" s="851">
        <v>91</v>
      </c>
    </row>
    <row r="742" spans="1:19" ht="14.45" customHeight="1" x14ac:dyDescent="0.2">
      <c r="A742" s="832" t="s">
        <v>8060</v>
      </c>
      <c r="B742" s="833" t="s">
        <v>8061</v>
      </c>
      <c r="C742" s="833" t="s">
        <v>628</v>
      </c>
      <c r="D742" s="833" t="s">
        <v>2264</v>
      </c>
      <c r="E742" s="833" t="s">
        <v>8031</v>
      </c>
      <c r="F742" s="833" t="s">
        <v>8034</v>
      </c>
      <c r="G742" s="833" t="s">
        <v>8035</v>
      </c>
      <c r="H742" s="850"/>
      <c r="I742" s="850"/>
      <c r="J742" s="833"/>
      <c r="K742" s="833"/>
      <c r="L742" s="850">
        <v>295</v>
      </c>
      <c r="M742" s="850">
        <v>74340</v>
      </c>
      <c r="N742" s="833">
        <v>1</v>
      </c>
      <c r="O742" s="833">
        <v>252</v>
      </c>
      <c r="P742" s="850">
        <v>307</v>
      </c>
      <c r="Q742" s="850">
        <v>77978</v>
      </c>
      <c r="R742" s="838">
        <v>1.04893731503901</v>
      </c>
      <c r="S742" s="851">
        <v>254</v>
      </c>
    </row>
    <row r="743" spans="1:19" ht="14.45" customHeight="1" x14ac:dyDescent="0.2">
      <c r="A743" s="832" t="s">
        <v>8060</v>
      </c>
      <c r="B743" s="833" t="s">
        <v>8061</v>
      </c>
      <c r="C743" s="833" t="s">
        <v>628</v>
      </c>
      <c r="D743" s="833" t="s">
        <v>2264</v>
      </c>
      <c r="E743" s="833" t="s">
        <v>8031</v>
      </c>
      <c r="F743" s="833" t="s">
        <v>8101</v>
      </c>
      <c r="G743" s="833" t="s">
        <v>8102</v>
      </c>
      <c r="H743" s="850"/>
      <c r="I743" s="850"/>
      <c r="J743" s="833"/>
      <c r="K743" s="833"/>
      <c r="L743" s="850">
        <v>153</v>
      </c>
      <c r="M743" s="850">
        <v>19356</v>
      </c>
      <c r="N743" s="833">
        <v>1</v>
      </c>
      <c r="O743" s="833">
        <v>126.50980392156863</v>
      </c>
      <c r="P743" s="850">
        <v>242</v>
      </c>
      <c r="Q743" s="850">
        <v>30492</v>
      </c>
      <c r="R743" s="838">
        <v>1.5753254804711718</v>
      </c>
      <c r="S743" s="851">
        <v>126</v>
      </c>
    </row>
    <row r="744" spans="1:19" ht="14.45" customHeight="1" x14ac:dyDescent="0.2">
      <c r="A744" s="832" t="s">
        <v>8060</v>
      </c>
      <c r="B744" s="833" t="s">
        <v>8061</v>
      </c>
      <c r="C744" s="833" t="s">
        <v>628</v>
      </c>
      <c r="D744" s="833" t="s">
        <v>2264</v>
      </c>
      <c r="E744" s="833" t="s">
        <v>8031</v>
      </c>
      <c r="F744" s="833" t="s">
        <v>8036</v>
      </c>
      <c r="G744" s="833" t="s">
        <v>8037</v>
      </c>
      <c r="H744" s="850"/>
      <c r="I744" s="850"/>
      <c r="J744" s="833"/>
      <c r="K744" s="833"/>
      <c r="L744" s="850">
        <v>117</v>
      </c>
      <c r="M744" s="850">
        <v>19188</v>
      </c>
      <c r="N744" s="833">
        <v>1</v>
      </c>
      <c r="O744" s="833">
        <v>164</v>
      </c>
      <c r="P744" s="850">
        <v>134</v>
      </c>
      <c r="Q744" s="850">
        <v>22110</v>
      </c>
      <c r="R744" s="838">
        <v>1.1522826766729206</v>
      </c>
      <c r="S744" s="851">
        <v>165</v>
      </c>
    </row>
    <row r="745" spans="1:19" ht="14.45" customHeight="1" x14ac:dyDescent="0.2">
      <c r="A745" s="832" t="s">
        <v>8060</v>
      </c>
      <c r="B745" s="833" t="s">
        <v>8061</v>
      </c>
      <c r="C745" s="833" t="s">
        <v>628</v>
      </c>
      <c r="D745" s="833" t="s">
        <v>2264</v>
      </c>
      <c r="E745" s="833" t="s">
        <v>8031</v>
      </c>
      <c r="F745" s="833" t="s">
        <v>8111</v>
      </c>
      <c r="G745" s="833" t="s">
        <v>8112</v>
      </c>
      <c r="H745" s="850"/>
      <c r="I745" s="850"/>
      <c r="J745" s="833"/>
      <c r="K745" s="833"/>
      <c r="L745" s="850">
        <v>326</v>
      </c>
      <c r="M745" s="850">
        <v>10866.68</v>
      </c>
      <c r="N745" s="833">
        <v>1</v>
      </c>
      <c r="O745" s="833">
        <v>33.333374233128836</v>
      </c>
      <c r="P745" s="850">
        <v>523</v>
      </c>
      <c r="Q745" s="850">
        <v>17433.330000000002</v>
      </c>
      <c r="R745" s="838">
        <v>1.60429220332245</v>
      </c>
      <c r="S745" s="851">
        <v>33.333326959847042</v>
      </c>
    </row>
    <row r="746" spans="1:19" ht="14.45" customHeight="1" x14ac:dyDescent="0.2">
      <c r="A746" s="832" t="s">
        <v>8060</v>
      </c>
      <c r="B746" s="833" t="s">
        <v>8061</v>
      </c>
      <c r="C746" s="833" t="s">
        <v>628</v>
      </c>
      <c r="D746" s="833" t="s">
        <v>2264</v>
      </c>
      <c r="E746" s="833" t="s">
        <v>8031</v>
      </c>
      <c r="F746" s="833" t="s">
        <v>8038</v>
      </c>
      <c r="G746" s="833" t="s">
        <v>8039</v>
      </c>
      <c r="H746" s="850"/>
      <c r="I746" s="850"/>
      <c r="J746" s="833"/>
      <c r="K746" s="833"/>
      <c r="L746" s="850">
        <v>1</v>
      </c>
      <c r="M746" s="850">
        <v>86</v>
      </c>
      <c r="N746" s="833">
        <v>1</v>
      </c>
      <c r="O746" s="833">
        <v>86</v>
      </c>
      <c r="P746" s="850">
        <v>38</v>
      </c>
      <c r="Q746" s="850">
        <v>3306</v>
      </c>
      <c r="R746" s="838">
        <v>38.441860465116278</v>
      </c>
      <c r="S746" s="851">
        <v>87</v>
      </c>
    </row>
    <row r="747" spans="1:19" ht="14.45" customHeight="1" x14ac:dyDescent="0.2">
      <c r="A747" s="832" t="s">
        <v>8060</v>
      </c>
      <c r="B747" s="833" t="s">
        <v>8061</v>
      </c>
      <c r="C747" s="833" t="s">
        <v>628</v>
      </c>
      <c r="D747" s="833" t="s">
        <v>2264</v>
      </c>
      <c r="E747" s="833" t="s">
        <v>8031</v>
      </c>
      <c r="F747" s="833" t="s">
        <v>8119</v>
      </c>
      <c r="G747" s="833" t="s">
        <v>8120</v>
      </c>
      <c r="H747" s="850"/>
      <c r="I747" s="850"/>
      <c r="J747" s="833"/>
      <c r="K747" s="833"/>
      <c r="L747" s="850">
        <v>1</v>
      </c>
      <c r="M747" s="850">
        <v>32</v>
      </c>
      <c r="N747" s="833">
        <v>1</v>
      </c>
      <c r="O747" s="833">
        <v>32</v>
      </c>
      <c r="P747" s="850">
        <v>1</v>
      </c>
      <c r="Q747" s="850">
        <v>33</v>
      </c>
      <c r="R747" s="838">
        <v>1.03125</v>
      </c>
      <c r="S747" s="851">
        <v>33</v>
      </c>
    </row>
    <row r="748" spans="1:19" ht="14.45" customHeight="1" x14ac:dyDescent="0.2">
      <c r="A748" s="832" t="s">
        <v>8060</v>
      </c>
      <c r="B748" s="833" t="s">
        <v>8061</v>
      </c>
      <c r="C748" s="833" t="s">
        <v>628</v>
      </c>
      <c r="D748" s="833" t="s">
        <v>2264</v>
      </c>
      <c r="E748" s="833" t="s">
        <v>8031</v>
      </c>
      <c r="F748" s="833" t="s">
        <v>8125</v>
      </c>
      <c r="G748" s="833" t="s">
        <v>8126</v>
      </c>
      <c r="H748" s="850"/>
      <c r="I748" s="850"/>
      <c r="J748" s="833"/>
      <c r="K748" s="833"/>
      <c r="L748" s="850">
        <v>1</v>
      </c>
      <c r="M748" s="850">
        <v>200</v>
      </c>
      <c r="N748" s="833">
        <v>1</v>
      </c>
      <c r="O748" s="833">
        <v>200</v>
      </c>
      <c r="P748" s="850"/>
      <c r="Q748" s="850"/>
      <c r="R748" s="838"/>
      <c r="S748" s="851"/>
    </row>
    <row r="749" spans="1:19" ht="14.45" customHeight="1" x14ac:dyDescent="0.2">
      <c r="A749" s="832" t="s">
        <v>8060</v>
      </c>
      <c r="B749" s="833" t="s">
        <v>8061</v>
      </c>
      <c r="C749" s="833" t="s">
        <v>628</v>
      </c>
      <c r="D749" s="833" t="s">
        <v>2264</v>
      </c>
      <c r="E749" s="833" t="s">
        <v>8031</v>
      </c>
      <c r="F749" s="833" t="s">
        <v>8050</v>
      </c>
      <c r="G749" s="833" t="s">
        <v>8051</v>
      </c>
      <c r="H749" s="850"/>
      <c r="I749" s="850"/>
      <c r="J749" s="833"/>
      <c r="K749" s="833"/>
      <c r="L749" s="850"/>
      <c r="M749" s="850"/>
      <c r="N749" s="833"/>
      <c r="O749" s="833"/>
      <c r="P749" s="850">
        <v>1</v>
      </c>
      <c r="Q749" s="850">
        <v>158</v>
      </c>
      <c r="R749" s="838"/>
      <c r="S749" s="851">
        <v>158</v>
      </c>
    </row>
    <row r="750" spans="1:19" ht="14.45" customHeight="1" x14ac:dyDescent="0.2">
      <c r="A750" s="832" t="s">
        <v>8060</v>
      </c>
      <c r="B750" s="833" t="s">
        <v>8061</v>
      </c>
      <c r="C750" s="833" t="s">
        <v>628</v>
      </c>
      <c r="D750" s="833" t="s">
        <v>2264</v>
      </c>
      <c r="E750" s="833" t="s">
        <v>8031</v>
      </c>
      <c r="F750" s="833" t="s">
        <v>8133</v>
      </c>
      <c r="G750" s="833" t="s">
        <v>8134</v>
      </c>
      <c r="H750" s="850"/>
      <c r="I750" s="850"/>
      <c r="J750" s="833"/>
      <c r="K750" s="833"/>
      <c r="L750" s="850">
        <v>3</v>
      </c>
      <c r="M750" s="850">
        <v>1122</v>
      </c>
      <c r="N750" s="833">
        <v>1</v>
      </c>
      <c r="O750" s="833">
        <v>374</v>
      </c>
      <c r="P750" s="850"/>
      <c r="Q750" s="850"/>
      <c r="R750" s="838"/>
      <c r="S750" s="851"/>
    </row>
    <row r="751" spans="1:19" ht="14.45" customHeight="1" x14ac:dyDescent="0.2">
      <c r="A751" s="832" t="s">
        <v>8060</v>
      </c>
      <c r="B751" s="833" t="s">
        <v>8061</v>
      </c>
      <c r="C751" s="833" t="s">
        <v>628</v>
      </c>
      <c r="D751" s="833" t="s">
        <v>2264</v>
      </c>
      <c r="E751" s="833" t="s">
        <v>8031</v>
      </c>
      <c r="F751" s="833" t="s">
        <v>8143</v>
      </c>
      <c r="G751" s="833" t="s">
        <v>8144</v>
      </c>
      <c r="H751" s="850"/>
      <c r="I751" s="850"/>
      <c r="J751" s="833"/>
      <c r="K751" s="833"/>
      <c r="L751" s="850"/>
      <c r="M751" s="850"/>
      <c r="N751" s="833"/>
      <c r="O751" s="833"/>
      <c r="P751" s="850">
        <v>2</v>
      </c>
      <c r="Q751" s="850">
        <v>250</v>
      </c>
      <c r="R751" s="838"/>
      <c r="S751" s="851">
        <v>125</v>
      </c>
    </row>
    <row r="752" spans="1:19" ht="14.45" customHeight="1" x14ac:dyDescent="0.2">
      <c r="A752" s="832" t="s">
        <v>8060</v>
      </c>
      <c r="B752" s="833" t="s">
        <v>8061</v>
      </c>
      <c r="C752" s="833" t="s">
        <v>628</v>
      </c>
      <c r="D752" s="833" t="s">
        <v>2264</v>
      </c>
      <c r="E752" s="833" t="s">
        <v>8031</v>
      </c>
      <c r="F752" s="833" t="s">
        <v>8165</v>
      </c>
      <c r="G752" s="833" t="s">
        <v>8166</v>
      </c>
      <c r="H752" s="850"/>
      <c r="I752" s="850"/>
      <c r="J752" s="833"/>
      <c r="K752" s="833"/>
      <c r="L752" s="850">
        <v>33</v>
      </c>
      <c r="M752" s="850">
        <v>2871</v>
      </c>
      <c r="N752" s="833">
        <v>1</v>
      </c>
      <c r="O752" s="833">
        <v>87</v>
      </c>
      <c r="P752" s="850">
        <v>62</v>
      </c>
      <c r="Q752" s="850">
        <v>5394</v>
      </c>
      <c r="R752" s="838">
        <v>1.8787878787878789</v>
      </c>
      <c r="S752" s="851">
        <v>87</v>
      </c>
    </row>
    <row r="753" spans="1:19" ht="14.45" customHeight="1" x14ac:dyDescent="0.2">
      <c r="A753" s="832" t="s">
        <v>8060</v>
      </c>
      <c r="B753" s="833" t="s">
        <v>8061</v>
      </c>
      <c r="C753" s="833" t="s">
        <v>628</v>
      </c>
      <c r="D753" s="833" t="s">
        <v>2260</v>
      </c>
      <c r="E753" s="833" t="s">
        <v>8040</v>
      </c>
      <c r="F753" s="833" t="s">
        <v>8067</v>
      </c>
      <c r="G753" s="833" t="s">
        <v>704</v>
      </c>
      <c r="H753" s="850"/>
      <c r="I753" s="850"/>
      <c r="J753" s="833"/>
      <c r="K753" s="833"/>
      <c r="L753" s="850"/>
      <c r="M753" s="850"/>
      <c r="N753" s="833"/>
      <c r="O753" s="833"/>
      <c r="P753" s="850">
        <v>43</v>
      </c>
      <c r="Q753" s="850">
        <v>722.4</v>
      </c>
      <c r="R753" s="838"/>
      <c r="S753" s="851">
        <v>16.8</v>
      </c>
    </row>
    <row r="754" spans="1:19" ht="14.45" customHeight="1" x14ac:dyDescent="0.2">
      <c r="A754" s="832" t="s">
        <v>8060</v>
      </c>
      <c r="B754" s="833" t="s">
        <v>8061</v>
      </c>
      <c r="C754" s="833" t="s">
        <v>628</v>
      </c>
      <c r="D754" s="833" t="s">
        <v>2260</v>
      </c>
      <c r="E754" s="833" t="s">
        <v>8031</v>
      </c>
      <c r="F754" s="833" t="s">
        <v>8075</v>
      </c>
      <c r="G754" s="833" t="s">
        <v>8076</v>
      </c>
      <c r="H754" s="850"/>
      <c r="I754" s="850"/>
      <c r="J754" s="833"/>
      <c r="K754" s="833"/>
      <c r="L754" s="850"/>
      <c r="M754" s="850"/>
      <c r="N754" s="833"/>
      <c r="O754" s="833"/>
      <c r="P754" s="850">
        <v>2</v>
      </c>
      <c r="Q754" s="850">
        <v>414</v>
      </c>
      <c r="R754" s="838"/>
      <c r="S754" s="851">
        <v>207</v>
      </c>
    </row>
    <row r="755" spans="1:19" ht="14.45" customHeight="1" x14ac:dyDescent="0.2">
      <c r="A755" s="832" t="s">
        <v>8060</v>
      </c>
      <c r="B755" s="833" t="s">
        <v>8061</v>
      </c>
      <c r="C755" s="833" t="s">
        <v>628</v>
      </c>
      <c r="D755" s="833" t="s">
        <v>2260</v>
      </c>
      <c r="E755" s="833" t="s">
        <v>8031</v>
      </c>
      <c r="F755" s="833" t="s">
        <v>8081</v>
      </c>
      <c r="G755" s="833" t="s">
        <v>8082</v>
      </c>
      <c r="H755" s="850"/>
      <c r="I755" s="850"/>
      <c r="J755" s="833"/>
      <c r="K755" s="833"/>
      <c r="L755" s="850"/>
      <c r="M755" s="850"/>
      <c r="N755" s="833"/>
      <c r="O755" s="833"/>
      <c r="P755" s="850">
        <v>19</v>
      </c>
      <c r="Q755" s="850">
        <v>1596</v>
      </c>
      <c r="R755" s="838"/>
      <c r="S755" s="851">
        <v>84</v>
      </c>
    </row>
    <row r="756" spans="1:19" ht="14.45" customHeight="1" x14ac:dyDescent="0.2">
      <c r="A756" s="832" t="s">
        <v>8060</v>
      </c>
      <c r="B756" s="833" t="s">
        <v>8061</v>
      </c>
      <c r="C756" s="833" t="s">
        <v>628</v>
      </c>
      <c r="D756" s="833" t="s">
        <v>2260</v>
      </c>
      <c r="E756" s="833" t="s">
        <v>8031</v>
      </c>
      <c r="F756" s="833" t="s">
        <v>8083</v>
      </c>
      <c r="G756" s="833" t="s">
        <v>8084</v>
      </c>
      <c r="H756" s="850"/>
      <c r="I756" s="850"/>
      <c r="J756" s="833"/>
      <c r="K756" s="833"/>
      <c r="L756" s="850"/>
      <c r="M756" s="850"/>
      <c r="N756" s="833"/>
      <c r="O756" s="833"/>
      <c r="P756" s="850">
        <v>5</v>
      </c>
      <c r="Q756" s="850">
        <v>535</v>
      </c>
      <c r="R756" s="838"/>
      <c r="S756" s="851">
        <v>107</v>
      </c>
    </row>
    <row r="757" spans="1:19" ht="14.45" customHeight="1" x14ac:dyDescent="0.2">
      <c r="A757" s="832" t="s">
        <v>8060</v>
      </c>
      <c r="B757" s="833" t="s">
        <v>8061</v>
      </c>
      <c r="C757" s="833" t="s">
        <v>628</v>
      </c>
      <c r="D757" s="833" t="s">
        <v>2260</v>
      </c>
      <c r="E757" s="833" t="s">
        <v>8031</v>
      </c>
      <c r="F757" s="833" t="s">
        <v>8085</v>
      </c>
      <c r="G757" s="833" t="s">
        <v>8086</v>
      </c>
      <c r="H757" s="850"/>
      <c r="I757" s="850"/>
      <c r="J757" s="833"/>
      <c r="K757" s="833"/>
      <c r="L757" s="850"/>
      <c r="M757" s="850"/>
      <c r="N757" s="833"/>
      <c r="O757" s="833"/>
      <c r="P757" s="850">
        <v>35</v>
      </c>
      <c r="Q757" s="850">
        <v>1330</v>
      </c>
      <c r="R757" s="838"/>
      <c r="S757" s="851">
        <v>38</v>
      </c>
    </row>
    <row r="758" spans="1:19" ht="14.45" customHeight="1" x14ac:dyDescent="0.2">
      <c r="A758" s="832" t="s">
        <v>8060</v>
      </c>
      <c r="B758" s="833" t="s">
        <v>8061</v>
      </c>
      <c r="C758" s="833" t="s">
        <v>628</v>
      </c>
      <c r="D758" s="833" t="s">
        <v>2260</v>
      </c>
      <c r="E758" s="833" t="s">
        <v>8031</v>
      </c>
      <c r="F758" s="833" t="s">
        <v>8089</v>
      </c>
      <c r="G758" s="833" t="s">
        <v>8090</v>
      </c>
      <c r="H758" s="850"/>
      <c r="I758" s="850"/>
      <c r="J758" s="833"/>
      <c r="K758" s="833"/>
      <c r="L758" s="850"/>
      <c r="M758" s="850"/>
      <c r="N758" s="833"/>
      <c r="O758" s="833"/>
      <c r="P758" s="850">
        <v>1</v>
      </c>
      <c r="Q758" s="850">
        <v>5</v>
      </c>
      <c r="R758" s="838"/>
      <c r="S758" s="851">
        <v>5</v>
      </c>
    </row>
    <row r="759" spans="1:19" ht="14.45" customHeight="1" x14ac:dyDescent="0.2">
      <c r="A759" s="832" t="s">
        <v>8060</v>
      </c>
      <c r="B759" s="833" t="s">
        <v>8061</v>
      </c>
      <c r="C759" s="833" t="s">
        <v>628</v>
      </c>
      <c r="D759" s="833" t="s">
        <v>2260</v>
      </c>
      <c r="E759" s="833" t="s">
        <v>8031</v>
      </c>
      <c r="F759" s="833" t="s">
        <v>8032</v>
      </c>
      <c r="G759" s="833" t="s">
        <v>8033</v>
      </c>
      <c r="H759" s="850"/>
      <c r="I759" s="850"/>
      <c r="J759" s="833"/>
      <c r="K759" s="833"/>
      <c r="L759" s="850"/>
      <c r="M759" s="850"/>
      <c r="N759" s="833"/>
      <c r="O759" s="833"/>
      <c r="P759" s="850">
        <v>5</v>
      </c>
      <c r="Q759" s="850">
        <v>405</v>
      </c>
      <c r="R759" s="838"/>
      <c r="S759" s="851">
        <v>81</v>
      </c>
    </row>
    <row r="760" spans="1:19" ht="14.45" customHeight="1" x14ac:dyDescent="0.2">
      <c r="A760" s="832" t="s">
        <v>8060</v>
      </c>
      <c r="B760" s="833" t="s">
        <v>8061</v>
      </c>
      <c r="C760" s="833" t="s">
        <v>628</v>
      </c>
      <c r="D760" s="833" t="s">
        <v>2260</v>
      </c>
      <c r="E760" s="833" t="s">
        <v>8031</v>
      </c>
      <c r="F760" s="833" t="s">
        <v>8034</v>
      </c>
      <c r="G760" s="833" t="s">
        <v>8035</v>
      </c>
      <c r="H760" s="850"/>
      <c r="I760" s="850"/>
      <c r="J760" s="833"/>
      <c r="K760" s="833"/>
      <c r="L760" s="850"/>
      <c r="M760" s="850"/>
      <c r="N760" s="833"/>
      <c r="O760" s="833"/>
      <c r="P760" s="850">
        <v>83</v>
      </c>
      <c r="Q760" s="850">
        <v>21082</v>
      </c>
      <c r="R760" s="838"/>
      <c r="S760" s="851">
        <v>254</v>
      </c>
    </row>
    <row r="761" spans="1:19" ht="14.45" customHeight="1" x14ac:dyDescent="0.2">
      <c r="A761" s="832" t="s">
        <v>8060</v>
      </c>
      <c r="B761" s="833" t="s">
        <v>8061</v>
      </c>
      <c r="C761" s="833" t="s">
        <v>628</v>
      </c>
      <c r="D761" s="833" t="s">
        <v>2260</v>
      </c>
      <c r="E761" s="833" t="s">
        <v>8031</v>
      </c>
      <c r="F761" s="833" t="s">
        <v>8101</v>
      </c>
      <c r="G761" s="833" t="s">
        <v>8102</v>
      </c>
      <c r="H761" s="850"/>
      <c r="I761" s="850"/>
      <c r="J761" s="833"/>
      <c r="K761" s="833"/>
      <c r="L761" s="850"/>
      <c r="M761" s="850"/>
      <c r="N761" s="833"/>
      <c r="O761" s="833"/>
      <c r="P761" s="850">
        <v>72</v>
      </c>
      <c r="Q761" s="850">
        <v>9072</v>
      </c>
      <c r="R761" s="838"/>
      <c r="S761" s="851">
        <v>126</v>
      </c>
    </row>
    <row r="762" spans="1:19" ht="14.45" customHeight="1" x14ac:dyDescent="0.2">
      <c r="A762" s="832" t="s">
        <v>8060</v>
      </c>
      <c r="B762" s="833" t="s">
        <v>8061</v>
      </c>
      <c r="C762" s="833" t="s">
        <v>628</v>
      </c>
      <c r="D762" s="833" t="s">
        <v>2260</v>
      </c>
      <c r="E762" s="833" t="s">
        <v>8031</v>
      </c>
      <c r="F762" s="833" t="s">
        <v>8036</v>
      </c>
      <c r="G762" s="833" t="s">
        <v>8037</v>
      </c>
      <c r="H762" s="850"/>
      <c r="I762" s="850"/>
      <c r="J762" s="833"/>
      <c r="K762" s="833"/>
      <c r="L762" s="850"/>
      <c r="M762" s="850"/>
      <c r="N762" s="833"/>
      <c r="O762" s="833"/>
      <c r="P762" s="850">
        <v>50</v>
      </c>
      <c r="Q762" s="850">
        <v>8250</v>
      </c>
      <c r="R762" s="838"/>
      <c r="S762" s="851">
        <v>165</v>
      </c>
    </row>
    <row r="763" spans="1:19" ht="14.45" customHeight="1" x14ac:dyDescent="0.2">
      <c r="A763" s="832" t="s">
        <v>8060</v>
      </c>
      <c r="B763" s="833" t="s">
        <v>8061</v>
      </c>
      <c r="C763" s="833" t="s">
        <v>628</v>
      </c>
      <c r="D763" s="833" t="s">
        <v>2260</v>
      </c>
      <c r="E763" s="833" t="s">
        <v>8031</v>
      </c>
      <c r="F763" s="833" t="s">
        <v>8109</v>
      </c>
      <c r="G763" s="833" t="s">
        <v>8110</v>
      </c>
      <c r="H763" s="850"/>
      <c r="I763" s="850"/>
      <c r="J763" s="833"/>
      <c r="K763" s="833"/>
      <c r="L763" s="850"/>
      <c r="M763" s="850"/>
      <c r="N763" s="833"/>
      <c r="O763" s="833"/>
      <c r="P763" s="850">
        <v>3</v>
      </c>
      <c r="Q763" s="850">
        <v>0</v>
      </c>
      <c r="R763" s="838"/>
      <c r="S763" s="851">
        <v>0</v>
      </c>
    </row>
    <row r="764" spans="1:19" ht="14.45" customHeight="1" x14ac:dyDescent="0.2">
      <c r="A764" s="832" t="s">
        <v>8060</v>
      </c>
      <c r="B764" s="833" t="s">
        <v>8061</v>
      </c>
      <c r="C764" s="833" t="s">
        <v>628</v>
      </c>
      <c r="D764" s="833" t="s">
        <v>2260</v>
      </c>
      <c r="E764" s="833" t="s">
        <v>8031</v>
      </c>
      <c r="F764" s="833" t="s">
        <v>8111</v>
      </c>
      <c r="G764" s="833" t="s">
        <v>8112</v>
      </c>
      <c r="H764" s="850"/>
      <c r="I764" s="850"/>
      <c r="J764" s="833"/>
      <c r="K764" s="833"/>
      <c r="L764" s="850"/>
      <c r="M764" s="850"/>
      <c r="N764" s="833"/>
      <c r="O764" s="833"/>
      <c r="P764" s="850">
        <v>153</v>
      </c>
      <c r="Q764" s="850">
        <v>5100.01</v>
      </c>
      <c r="R764" s="838"/>
      <c r="S764" s="851">
        <v>33.333398692810462</v>
      </c>
    </row>
    <row r="765" spans="1:19" ht="14.45" customHeight="1" x14ac:dyDescent="0.2">
      <c r="A765" s="832" t="s">
        <v>8060</v>
      </c>
      <c r="B765" s="833" t="s">
        <v>8061</v>
      </c>
      <c r="C765" s="833" t="s">
        <v>628</v>
      </c>
      <c r="D765" s="833" t="s">
        <v>2260</v>
      </c>
      <c r="E765" s="833" t="s">
        <v>8031</v>
      </c>
      <c r="F765" s="833" t="s">
        <v>8115</v>
      </c>
      <c r="G765" s="833" t="s">
        <v>8116</v>
      </c>
      <c r="H765" s="850"/>
      <c r="I765" s="850"/>
      <c r="J765" s="833"/>
      <c r="K765" s="833"/>
      <c r="L765" s="850"/>
      <c r="M765" s="850"/>
      <c r="N765" s="833"/>
      <c r="O765" s="833"/>
      <c r="P765" s="850">
        <v>3</v>
      </c>
      <c r="Q765" s="850">
        <v>114</v>
      </c>
      <c r="R765" s="838"/>
      <c r="S765" s="851">
        <v>38</v>
      </c>
    </row>
    <row r="766" spans="1:19" ht="14.45" customHeight="1" x14ac:dyDescent="0.2">
      <c r="A766" s="832" t="s">
        <v>8060</v>
      </c>
      <c r="B766" s="833" t="s">
        <v>8061</v>
      </c>
      <c r="C766" s="833" t="s">
        <v>628</v>
      </c>
      <c r="D766" s="833" t="s">
        <v>2260</v>
      </c>
      <c r="E766" s="833" t="s">
        <v>8031</v>
      </c>
      <c r="F766" s="833" t="s">
        <v>8038</v>
      </c>
      <c r="G766" s="833" t="s">
        <v>8039</v>
      </c>
      <c r="H766" s="850"/>
      <c r="I766" s="850"/>
      <c r="J766" s="833"/>
      <c r="K766" s="833"/>
      <c r="L766" s="850"/>
      <c r="M766" s="850"/>
      <c r="N766" s="833"/>
      <c r="O766" s="833"/>
      <c r="P766" s="850">
        <v>59</v>
      </c>
      <c r="Q766" s="850">
        <v>5133</v>
      </c>
      <c r="R766" s="838"/>
      <c r="S766" s="851">
        <v>87</v>
      </c>
    </row>
    <row r="767" spans="1:19" ht="14.45" customHeight="1" x14ac:dyDescent="0.2">
      <c r="A767" s="832" t="s">
        <v>8060</v>
      </c>
      <c r="B767" s="833" t="s">
        <v>8061</v>
      </c>
      <c r="C767" s="833" t="s">
        <v>628</v>
      </c>
      <c r="D767" s="833" t="s">
        <v>2260</v>
      </c>
      <c r="E767" s="833" t="s">
        <v>8031</v>
      </c>
      <c r="F767" s="833" t="s">
        <v>8145</v>
      </c>
      <c r="G767" s="833" t="s">
        <v>8146</v>
      </c>
      <c r="H767" s="850"/>
      <c r="I767" s="850"/>
      <c r="J767" s="833"/>
      <c r="K767" s="833"/>
      <c r="L767" s="850"/>
      <c r="M767" s="850"/>
      <c r="N767" s="833"/>
      <c r="O767" s="833"/>
      <c r="P767" s="850">
        <v>1</v>
      </c>
      <c r="Q767" s="850">
        <v>61</v>
      </c>
      <c r="R767" s="838"/>
      <c r="S767" s="851">
        <v>61</v>
      </c>
    </row>
    <row r="768" spans="1:19" ht="14.45" customHeight="1" x14ac:dyDescent="0.2">
      <c r="A768" s="832" t="s">
        <v>8060</v>
      </c>
      <c r="B768" s="833" t="s">
        <v>8061</v>
      </c>
      <c r="C768" s="833" t="s">
        <v>628</v>
      </c>
      <c r="D768" s="833" t="s">
        <v>2260</v>
      </c>
      <c r="E768" s="833" t="s">
        <v>8031</v>
      </c>
      <c r="F768" s="833" t="s">
        <v>8165</v>
      </c>
      <c r="G768" s="833" t="s">
        <v>8166</v>
      </c>
      <c r="H768" s="850"/>
      <c r="I768" s="850"/>
      <c r="J768" s="833"/>
      <c r="K768" s="833"/>
      <c r="L768" s="850"/>
      <c r="M768" s="850"/>
      <c r="N768" s="833"/>
      <c r="O768" s="833"/>
      <c r="P768" s="850">
        <v>10</v>
      </c>
      <c r="Q768" s="850">
        <v>870</v>
      </c>
      <c r="R768" s="838"/>
      <c r="S768" s="851">
        <v>87</v>
      </c>
    </row>
    <row r="769" spans="1:19" ht="14.45" customHeight="1" x14ac:dyDescent="0.2">
      <c r="A769" s="832" t="s">
        <v>8060</v>
      </c>
      <c r="B769" s="833" t="s">
        <v>8061</v>
      </c>
      <c r="C769" s="833" t="s">
        <v>628</v>
      </c>
      <c r="D769" s="833" t="s">
        <v>2260</v>
      </c>
      <c r="E769" s="833" t="s">
        <v>8031</v>
      </c>
      <c r="F769" s="833" t="s">
        <v>8169</v>
      </c>
      <c r="G769" s="833" t="s">
        <v>8170</v>
      </c>
      <c r="H769" s="850"/>
      <c r="I769" s="850"/>
      <c r="J769" s="833"/>
      <c r="K769" s="833"/>
      <c r="L769" s="850"/>
      <c r="M769" s="850"/>
      <c r="N769" s="833"/>
      <c r="O769" s="833"/>
      <c r="P769" s="850">
        <v>3</v>
      </c>
      <c r="Q769" s="850">
        <v>0</v>
      </c>
      <c r="R769" s="838"/>
      <c r="S769" s="851">
        <v>0</v>
      </c>
    </row>
    <row r="770" spans="1:19" ht="14.45" customHeight="1" x14ac:dyDescent="0.2">
      <c r="A770" s="832" t="s">
        <v>8060</v>
      </c>
      <c r="B770" s="833" t="s">
        <v>8061</v>
      </c>
      <c r="C770" s="833" t="s">
        <v>628</v>
      </c>
      <c r="D770" s="833" t="s">
        <v>2260</v>
      </c>
      <c r="E770" s="833" t="s">
        <v>8031</v>
      </c>
      <c r="F770" s="833" t="s">
        <v>8175</v>
      </c>
      <c r="G770" s="833" t="s">
        <v>8176</v>
      </c>
      <c r="H770" s="850"/>
      <c r="I770" s="850"/>
      <c r="J770" s="833"/>
      <c r="K770" s="833"/>
      <c r="L770" s="850"/>
      <c r="M770" s="850"/>
      <c r="N770" s="833"/>
      <c r="O770" s="833"/>
      <c r="P770" s="850">
        <v>1</v>
      </c>
      <c r="Q770" s="850">
        <v>0</v>
      </c>
      <c r="R770" s="838"/>
      <c r="S770" s="851">
        <v>0</v>
      </c>
    </row>
    <row r="771" spans="1:19" ht="14.45" customHeight="1" x14ac:dyDescent="0.2">
      <c r="A771" s="832" t="s">
        <v>8060</v>
      </c>
      <c r="B771" s="833" t="s">
        <v>8061</v>
      </c>
      <c r="C771" s="833" t="s">
        <v>628</v>
      </c>
      <c r="D771" s="833" t="s">
        <v>8025</v>
      </c>
      <c r="E771" s="833" t="s">
        <v>8031</v>
      </c>
      <c r="F771" s="833" t="s">
        <v>8075</v>
      </c>
      <c r="G771" s="833" t="s">
        <v>8076</v>
      </c>
      <c r="H771" s="850"/>
      <c r="I771" s="850"/>
      <c r="J771" s="833"/>
      <c r="K771" s="833"/>
      <c r="L771" s="850">
        <v>1</v>
      </c>
      <c r="M771" s="850">
        <v>206</v>
      </c>
      <c r="N771" s="833">
        <v>1</v>
      </c>
      <c r="O771" s="833">
        <v>206</v>
      </c>
      <c r="P771" s="850"/>
      <c r="Q771" s="850"/>
      <c r="R771" s="838"/>
      <c r="S771" s="851"/>
    </row>
    <row r="772" spans="1:19" ht="14.45" customHeight="1" x14ac:dyDescent="0.2">
      <c r="A772" s="832" t="s">
        <v>8060</v>
      </c>
      <c r="B772" s="833" t="s">
        <v>8061</v>
      </c>
      <c r="C772" s="833" t="s">
        <v>628</v>
      </c>
      <c r="D772" s="833" t="s">
        <v>8025</v>
      </c>
      <c r="E772" s="833" t="s">
        <v>8031</v>
      </c>
      <c r="F772" s="833" t="s">
        <v>8101</v>
      </c>
      <c r="G772" s="833" t="s">
        <v>8102</v>
      </c>
      <c r="H772" s="850"/>
      <c r="I772" s="850"/>
      <c r="J772" s="833"/>
      <c r="K772" s="833"/>
      <c r="L772" s="850">
        <v>1</v>
      </c>
      <c r="M772" s="850">
        <v>127</v>
      </c>
      <c r="N772" s="833">
        <v>1</v>
      </c>
      <c r="O772" s="833">
        <v>127</v>
      </c>
      <c r="P772" s="850"/>
      <c r="Q772" s="850"/>
      <c r="R772" s="838"/>
      <c r="S772" s="851"/>
    </row>
    <row r="773" spans="1:19" ht="14.45" customHeight="1" x14ac:dyDescent="0.2">
      <c r="A773" s="832" t="s">
        <v>8060</v>
      </c>
      <c r="B773" s="833" t="s">
        <v>8061</v>
      </c>
      <c r="C773" s="833" t="s">
        <v>628</v>
      </c>
      <c r="D773" s="833" t="s">
        <v>2251</v>
      </c>
      <c r="E773" s="833" t="s">
        <v>8040</v>
      </c>
      <c r="F773" s="833" t="s">
        <v>8067</v>
      </c>
      <c r="G773" s="833" t="s">
        <v>704</v>
      </c>
      <c r="H773" s="850"/>
      <c r="I773" s="850"/>
      <c r="J773" s="833"/>
      <c r="K773" s="833"/>
      <c r="L773" s="850"/>
      <c r="M773" s="850"/>
      <c r="N773" s="833"/>
      <c r="O773" s="833"/>
      <c r="P773" s="850">
        <v>12</v>
      </c>
      <c r="Q773" s="850">
        <v>201.6</v>
      </c>
      <c r="R773" s="838"/>
      <c r="S773" s="851">
        <v>16.8</v>
      </c>
    </row>
    <row r="774" spans="1:19" ht="14.45" customHeight="1" x14ac:dyDescent="0.2">
      <c r="A774" s="832" t="s">
        <v>8060</v>
      </c>
      <c r="B774" s="833" t="s">
        <v>8061</v>
      </c>
      <c r="C774" s="833" t="s">
        <v>628</v>
      </c>
      <c r="D774" s="833" t="s">
        <v>2251</v>
      </c>
      <c r="E774" s="833" t="s">
        <v>8031</v>
      </c>
      <c r="F774" s="833" t="s">
        <v>8083</v>
      </c>
      <c r="G774" s="833" t="s">
        <v>8084</v>
      </c>
      <c r="H774" s="850"/>
      <c r="I774" s="850"/>
      <c r="J774" s="833"/>
      <c r="K774" s="833"/>
      <c r="L774" s="850"/>
      <c r="M774" s="850"/>
      <c r="N774" s="833"/>
      <c r="O774" s="833"/>
      <c r="P774" s="850">
        <v>43</v>
      </c>
      <c r="Q774" s="850">
        <v>4601</v>
      </c>
      <c r="R774" s="838"/>
      <c r="S774" s="851">
        <v>107</v>
      </c>
    </row>
    <row r="775" spans="1:19" ht="14.45" customHeight="1" x14ac:dyDescent="0.2">
      <c r="A775" s="832" t="s">
        <v>8060</v>
      </c>
      <c r="B775" s="833" t="s">
        <v>8061</v>
      </c>
      <c r="C775" s="833" t="s">
        <v>628</v>
      </c>
      <c r="D775" s="833" t="s">
        <v>2251</v>
      </c>
      <c r="E775" s="833" t="s">
        <v>8031</v>
      </c>
      <c r="F775" s="833" t="s">
        <v>8085</v>
      </c>
      <c r="G775" s="833" t="s">
        <v>8086</v>
      </c>
      <c r="H775" s="850"/>
      <c r="I775" s="850"/>
      <c r="J775" s="833"/>
      <c r="K775" s="833"/>
      <c r="L775" s="850"/>
      <c r="M775" s="850"/>
      <c r="N775" s="833"/>
      <c r="O775" s="833"/>
      <c r="P775" s="850">
        <v>1</v>
      </c>
      <c r="Q775" s="850">
        <v>38</v>
      </c>
      <c r="R775" s="838"/>
      <c r="S775" s="851">
        <v>38</v>
      </c>
    </row>
    <row r="776" spans="1:19" ht="14.45" customHeight="1" x14ac:dyDescent="0.2">
      <c r="A776" s="832" t="s">
        <v>8060</v>
      </c>
      <c r="B776" s="833" t="s">
        <v>8061</v>
      </c>
      <c r="C776" s="833" t="s">
        <v>628</v>
      </c>
      <c r="D776" s="833" t="s">
        <v>2251</v>
      </c>
      <c r="E776" s="833" t="s">
        <v>8031</v>
      </c>
      <c r="F776" s="833" t="s">
        <v>8091</v>
      </c>
      <c r="G776" s="833" t="s">
        <v>8092</v>
      </c>
      <c r="H776" s="850"/>
      <c r="I776" s="850"/>
      <c r="J776" s="833"/>
      <c r="K776" s="833"/>
      <c r="L776" s="850"/>
      <c r="M776" s="850"/>
      <c r="N776" s="833"/>
      <c r="O776" s="833"/>
      <c r="P776" s="850">
        <v>1</v>
      </c>
      <c r="Q776" s="850">
        <v>242</v>
      </c>
      <c r="R776" s="838"/>
      <c r="S776" s="851">
        <v>242</v>
      </c>
    </row>
    <row r="777" spans="1:19" ht="14.45" customHeight="1" x14ac:dyDescent="0.2">
      <c r="A777" s="832" t="s">
        <v>8060</v>
      </c>
      <c r="B777" s="833" t="s">
        <v>8061</v>
      </c>
      <c r="C777" s="833" t="s">
        <v>628</v>
      </c>
      <c r="D777" s="833" t="s">
        <v>2251</v>
      </c>
      <c r="E777" s="833" t="s">
        <v>8031</v>
      </c>
      <c r="F777" s="833" t="s">
        <v>8097</v>
      </c>
      <c r="G777" s="833" t="s">
        <v>8098</v>
      </c>
      <c r="H777" s="850"/>
      <c r="I777" s="850"/>
      <c r="J777" s="833"/>
      <c r="K777" s="833"/>
      <c r="L777" s="850"/>
      <c r="M777" s="850"/>
      <c r="N777" s="833"/>
      <c r="O777" s="833"/>
      <c r="P777" s="850">
        <v>2</v>
      </c>
      <c r="Q777" s="850">
        <v>182</v>
      </c>
      <c r="R777" s="838"/>
      <c r="S777" s="851">
        <v>91</v>
      </c>
    </row>
    <row r="778" spans="1:19" ht="14.45" customHeight="1" x14ac:dyDescent="0.2">
      <c r="A778" s="832" t="s">
        <v>8060</v>
      </c>
      <c r="B778" s="833" t="s">
        <v>8061</v>
      </c>
      <c r="C778" s="833" t="s">
        <v>628</v>
      </c>
      <c r="D778" s="833" t="s">
        <v>2251</v>
      </c>
      <c r="E778" s="833" t="s">
        <v>8031</v>
      </c>
      <c r="F778" s="833" t="s">
        <v>8034</v>
      </c>
      <c r="G778" s="833" t="s">
        <v>8035</v>
      </c>
      <c r="H778" s="850"/>
      <c r="I778" s="850"/>
      <c r="J778" s="833"/>
      <c r="K778" s="833"/>
      <c r="L778" s="850"/>
      <c r="M778" s="850"/>
      <c r="N778" s="833"/>
      <c r="O778" s="833"/>
      <c r="P778" s="850">
        <v>128</v>
      </c>
      <c r="Q778" s="850">
        <v>32512</v>
      </c>
      <c r="R778" s="838"/>
      <c r="S778" s="851">
        <v>254</v>
      </c>
    </row>
    <row r="779" spans="1:19" ht="14.45" customHeight="1" x14ac:dyDescent="0.2">
      <c r="A779" s="832" t="s">
        <v>8060</v>
      </c>
      <c r="B779" s="833" t="s">
        <v>8061</v>
      </c>
      <c r="C779" s="833" t="s">
        <v>628</v>
      </c>
      <c r="D779" s="833" t="s">
        <v>2251</v>
      </c>
      <c r="E779" s="833" t="s">
        <v>8031</v>
      </c>
      <c r="F779" s="833" t="s">
        <v>8101</v>
      </c>
      <c r="G779" s="833" t="s">
        <v>8102</v>
      </c>
      <c r="H779" s="850"/>
      <c r="I779" s="850"/>
      <c r="J779" s="833"/>
      <c r="K779" s="833"/>
      <c r="L779" s="850"/>
      <c r="M779" s="850"/>
      <c r="N779" s="833"/>
      <c r="O779" s="833"/>
      <c r="P779" s="850">
        <v>165</v>
      </c>
      <c r="Q779" s="850">
        <v>20790</v>
      </c>
      <c r="R779" s="838"/>
      <c r="S779" s="851">
        <v>126</v>
      </c>
    </row>
    <row r="780" spans="1:19" ht="14.45" customHeight="1" x14ac:dyDescent="0.2">
      <c r="A780" s="832" t="s">
        <v>8060</v>
      </c>
      <c r="B780" s="833" t="s">
        <v>8061</v>
      </c>
      <c r="C780" s="833" t="s">
        <v>628</v>
      </c>
      <c r="D780" s="833" t="s">
        <v>2251</v>
      </c>
      <c r="E780" s="833" t="s">
        <v>8031</v>
      </c>
      <c r="F780" s="833" t="s">
        <v>8036</v>
      </c>
      <c r="G780" s="833" t="s">
        <v>8037</v>
      </c>
      <c r="H780" s="850"/>
      <c r="I780" s="850"/>
      <c r="J780" s="833"/>
      <c r="K780" s="833"/>
      <c r="L780" s="850"/>
      <c r="M780" s="850"/>
      <c r="N780" s="833"/>
      <c r="O780" s="833"/>
      <c r="P780" s="850">
        <v>16</v>
      </c>
      <c r="Q780" s="850">
        <v>2640</v>
      </c>
      <c r="R780" s="838"/>
      <c r="S780" s="851">
        <v>165</v>
      </c>
    </row>
    <row r="781" spans="1:19" ht="14.45" customHeight="1" x14ac:dyDescent="0.2">
      <c r="A781" s="832" t="s">
        <v>8060</v>
      </c>
      <c r="B781" s="833" t="s">
        <v>8061</v>
      </c>
      <c r="C781" s="833" t="s">
        <v>628</v>
      </c>
      <c r="D781" s="833" t="s">
        <v>2251</v>
      </c>
      <c r="E781" s="833" t="s">
        <v>8031</v>
      </c>
      <c r="F781" s="833" t="s">
        <v>8109</v>
      </c>
      <c r="G781" s="833" t="s">
        <v>8110</v>
      </c>
      <c r="H781" s="850"/>
      <c r="I781" s="850"/>
      <c r="J781" s="833"/>
      <c r="K781" s="833"/>
      <c r="L781" s="850"/>
      <c r="M781" s="850"/>
      <c r="N781" s="833"/>
      <c r="O781" s="833"/>
      <c r="P781" s="850">
        <v>1</v>
      </c>
      <c r="Q781" s="850">
        <v>0</v>
      </c>
      <c r="R781" s="838"/>
      <c r="S781" s="851">
        <v>0</v>
      </c>
    </row>
    <row r="782" spans="1:19" ht="14.45" customHeight="1" x14ac:dyDescent="0.2">
      <c r="A782" s="832" t="s">
        <v>8060</v>
      </c>
      <c r="B782" s="833" t="s">
        <v>8061</v>
      </c>
      <c r="C782" s="833" t="s">
        <v>628</v>
      </c>
      <c r="D782" s="833" t="s">
        <v>2251</v>
      </c>
      <c r="E782" s="833" t="s">
        <v>8031</v>
      </c>
      <c r="F782" s="833" t="s">
        <v>8111</v>
      </c>
      <c r="G782" s="833" t="s">
        <v>8112</v>
      </c>
      <c r="H782" s="850"/>
      <c r="I782" s="850"/>
      <c r="J782" s="833"/>
      <c r="K782" s="833"/>
      <c r="L782" s="850"/>
      <c r="M782" s="850"/>
      <c r="N782" s="833"/>
      <c r="O782" s="833"/>
      <c r="P782" s="850">
        <v>292</v>
      </c>
      <c r="Q782" s="850">
        <v>9733.34</v>
      </c>
      <c r="R782" s="838"/>
      <c r="S782" s="851">
        <v>33.333356164383559</v>
      </c>
    </row>
    <row r="783" spans="1:19" ht="14.45" customHeight="1" x14ac:dyDescent="0.2">
      <c r="A783" s="832" t="s">
        <v>8060</v>
      </c>
      <c r="B783" s="833" t="s">
        <v>8061</v>
      </c>
      <c r="C783" s="833" t="s">
        <v>628</v>
      </c>
      <c r="D783" s="833" t="s">
        <v>2251</v>
      </c>
      <c r="E783" s="833" t="s">
        <v>8031</v>
      </c>
      <c r="F783" s="833" t="s">
        <v>8038</v>
      </c>
      <c r="G783" s="833" t="s">
        <v>8039</v>
      </c>
      <c r="H783" s="850"/>
      <c r="I783" s="850"/>
      <c r="J783" s="833"/>
      <c r="K783" s="833"/>
      <c r="L783" s="850"/>
      <c r="M783" s="850"/>
      <c r="N783" s="833"/>
      <c r="O783" s="833"/>
      <c r="P783" s="850">
        <v>17</v>
      </c>
      <c r="Q783" s="850">
        <v>1479</v>
      </c>
      <c r="R783" s="838"/>
      <c r="S783" s="851">
        <v>87</v>
      </c>
    </row>
    <row r="784" spans="1:19" ht="14.45" customHeight="1" x14ac:dyDescent="0.2">
      <c r="A784" s="832" t="s">
        <v>8060</v>
      </c>
      <c r="B784" s="833" t="s">
        <v>8061</v>
      </c>
      <c r="C784" s="833" t="s">
        <v>628</v>
      </c>
      <c r="D784" s="833" t="s">
        <v>2251</v>
      </c>
      <c r="E784" s="833" t="s">
        <v>8031</v>
      </c>
      <c r="F784" s="833" t="s">
        <v>8050</v>
      </c>
      <c r="G784" s="833" t="s">
        <v>8051</v>
      </c>
      <c r="H784" s="850"/>
      <c r="I784" s="850"/>
      <c r="J784" s="833"/>
      <c r="K784" s="833"/>
      <c r="L784" s="850"/>
      <c r="M784" s="850"/>
      <c r="N784" s="833"/>
      <c r="O784" s="833"/>
      <c r="P784" s="850">
        <v>1</v>
      </c>
      <c r="Q784" s="850">
        <v>158</v>
      </c>
      <c r="R784" s="838"/>
      <c r="S784" s="851">
        <v>158</v>
      </c>
    </row>
    <row r="785" spans="1:19" ht="14.45" customHeight="1" x14ac:dyDescent="0.2">
      <c r="A785" s="832" t="s">
        <v>8060</v>
      </c>
      <c r="B785" s="833" t="s">
        <v>8061</v>
      </c>
      <c r="C785" s="833" t="s">
        <v>628</v>
      </c>
      <c r="D785" s="833" t="s">
        <v>2251</v>
      </c>
      <c r="E785" s="833" t="s">
        <v>8031</v>
      </c>
      <c r="F785" s="833" t="s">
        <v>8159</v>
      </c>
      <c r="G785" s="833" t="s">
        <v>8160</v>
      </c>
      <c r="H785" s="850"/>
      <c r="I785" s="850"/>
      <c r="J785" s="833"/>
      <c r="K785" s="833"/>
      <c r="L785" s="850"/>
      <c r="M785" s="850"/>
      <c r="N785" s="833"/>
      <c r="O785" s="833"/>
      <c r="P785" s="850">
        <v>1</v>
      </c>
      <c r="Q785" s="850">
        <v>145</v>
      </c>
      <c r="R785" s="838"/>
      <c r="S785" s="851">
        <v>145</v>
      </c>
    </row>
    <row r="786" spans="1:19" ht="14.45" customHeight="1" x14ac:dyDescent="0.2">
      <c r="A786" s="832" t="s">
        <v>8060</v>
      </c>
      <c r="B786" s="833" t="s">
        <v>8061</v>
      </c>
      <c r="C786" s="833" t="s">
        <v>628</v>
      </c>
      <c r="D786" s="833" t="s">
        <v>2251</v>
      </c>
      <c r="E786" s="833" t="s">
        <v>8031</v>
      </c>
      <c r="F786" s="833" t="s">
        <v>8165</v>
      </c>
      <c r="G786" s="833" t="s">
        <v>8166</v>
      </c>
      <c r="H786" s="850"/>
      <c r="I786" s="850"/>
      <c r="J786" s="833"/>
      <c r="K786" s="833"/>
      <c r="L786" s="850"/>
      <c r="M786" s="850"/>
      <c r="N786" s="833"/>
      <c r="O786" s="833"/>
      <c r="P786" s="850">
        <v>1</v>
      </c>
      <c r="Q786" s="850">
        <v>87</v>
      </c>
      <c r="R786" s="838"/>
      <c r="S786" s="851">
        <v>87</v>
      </c>
    </row>
    <row r="787" spans="1:19" ht="14.45" customHeight="1" x14ac:dyDescent="0.2">
      <c r="A787" s="832" t="s">
        <v>8060</v>
      </c>
      <c r="B787" s="833" t="s">
        <v>8061</v>
      </c>
      <c r="C787" s="833" t="s">
        <v>628</v>
      </c>
      <c r="D787" s="833" t="s">
        <v>2251</v>
      </c>
      <c r="E787" s="833" t="s">
        <v>8031</v>
      </c>
      <c r="F787" s="833" t="s">
        <v>8169</v>
      </c>
      <c r="G787" s="833" t="s">
        <v>8170</v>
      </c>
      <c r="H787" s="850"/>
      <c r="I787" s="850"/>
      <c r="J787" s="833"/>
      <c r="K787" s="833"/>
      <c r="L787" s="850"/>
      <c r="M787" s="850"/>
      <c r="N787" s="833"/>
      <c r="O787" s="833"/>
      <c r="P787" s="850">
        <v>4</v>
      </c>
      <c r="Q787" s="850">
        <v>0</v>
      </c>
      <c r="R787" s="838"/>
      <c r="S787" s="851">
        <v>0</v>
      </c>
    </row>
    <row r="788" spans="1:19" ht="14.45" customHeight="1" x14ac:dyDescent="0.2">
      <c r="A788" s="832" t="s">
        <v>8060</v>
      </c>
      <c r="B788" s="833" t="s">
        <v>8061</v>
      </c>
      <c r="C788" s="833" t="s">
        <v>628</v>
      </c>
      <c r="D788" s="833" t="s">
        <v>2268</v>
      </c>
      <c r="E788" s="833" t="s">
        <v>8040</v>
      </c>
      <c r="F788" s="833" t="s">
        <v>8041</v>
      </c>
      <c r="G788" s="833" t="s">
        <v>8042</v>
      </c>
      <c r="H788" s="850"/>
      <c r="I788" s="850"/>
      <c r="J788" s="833"/>
      <c r="K788" s="833"/>
      <c r="L788" s="850"/>
      <c r="M788" s="850"/>
      <c r="N788" s="833"/>
      <c r="O788" s="833"/>
      <c r="P788" s="850">
        <v>0.2</v>
      </c>
      <c r="Q788" s="850">
        <v>13.94</v>
      </c>
      <c r="R788" s="838"/>
      <c r="S788" s="851">
        <v>69.699999999999989</v>
      </c>
    </row>
    <row r="789" spans="1:19" ht="14.45" customHeight="1" x14ac:dyDescent="0.2">
      <c r="A789" s="832" t="s">
        <v>8060</v>
      </c>
      <c r="B789" s="833" t="s">
        <v>8061</v>
      </c>
      <c r="C789" s="833" t="s">
        <v>628</v>
      </c>
      <c r="D789" s="833" t="s">
        <v>2268</v>
      </c>
      <c r="E789" s="833" t="s">
        <v>8040</v>
      </c>
      <c r="F789" s="833" t="s">
        <v>8066</v>
      </c>
      <c r="G789" s="833" t="s">
        <v>704</v>
      </c>
      <c r="H789" s="850"/>
      <c r="I789" s="850"/>
      <c r="J789" s="833"/>
      <c r="K789" s="833"/>
      <c r="L789" s="850"/>
      <c r="M789" s="850"/>
      <c r="N789" s="833"/>
      <c r="O789" s="833"/>
      <c r="P789" s="850">
        <v>0.2</v>
      </c>
      <c r="Q789" s="850">
        <v>16.8</v>
      </c>
      <c r="R789" s="838"/>
      <c r="S789" s="851">
        <v>84</v>
      </c>
    </row>
    <row r="790" spans="1:19" ht="14.45" customHeight="1" x14ac:dyDescent="0.2">
      <c r="A790" s="832" t="s">
        <v>8060</v>
      </c>
      <c r="B790" s="833" t="s">
        <v>8061</v>
      </c>
      <c r="C790" s="833" t="s">
        <v>628</v>
      </c>
      <c r="D790" s="833" t="s">
        <v>2268</v>
      </c>
      <c r="E790" s="833" t="s">
        <v>8040</v>
      </c>
      <c r="F790" s="833" t="s">
        <v>8067</v>
      </c>
      <c r="G790" s="833" t="s">
        <v>704</v>
      </c>
      <c r="H790" s="850"/>
      <c r="I790" s="850"/>
      <c r="J790" s="833"/>
      <c r="K790" s="833"/>
      <c r="L790" s="850"/>
      <c r="M790" s="850"/>
      <c r="N790" s="833"/>
      <c r="O790" s="833"/>
      <c r="P790" s="850">
        <v>11</v>
      </c>
      <c r="Q790" s="850">
        <v>184.8</v>
      </c>
      <c r="R790" s="838"/>
      <c r="S790" s="851">
        <v>16.8</v>
      </c>
    </row>
    <row r="791" spans="1:19" ht="14.45" customHeight="1" x14ac:dyDescent="0.2">
      <c r="A791" s="832" t="s">
        <v>8060</v>
      </c>
      <c r="B791" s="833" t="s">
        <v>8061</v>
      </c>
      <c r="C791" s="833" t="s">
        <v>628</v>
      </c>
      <c r="D791" s="833" t="s">
        <v>2268</v>
      </c>
      <c r="E791" s="833" t="s">
        <v>8031</v>
      </c>
      <c r="F791" s="833" t="s">
        <v>8075</v>
      </c>
      <c r="G791" s="833" t="s">
        <v>8076</v>
      </c>
      <c r="H791" s="850"/>
      <c r="I791" s="850"/>
      <c r="J791" s="833"/>
      <c r="K791" s="833"/>
      <c r="L791" s="850"/>
      <c r="M791" s="850"/>
      <c r="N791" s="833"/>
      <c r="O791" s="833"/>
      <c r="P791" s="850">
        <v>20</v>
      </c>
      <c r="Q791" s="850">
        <v>4140</v>
      </c>
      <c r="R791" s="838"/>
      <c r="S791" s="851">
        <v>207</v>
      </c>
    </row>
    <row r="792" spans="1:19" ht="14.45" customHeight="1" x14ac:dyDescent="0.2">
      <c r="A792" s="832" t="s">
        <v>8060</v>
      </c>
      <c r="B792" s="833" t="s">
        <v>8061</v>
      </c>
      <c r="C792" s="833" t="s">
        <v>628</v>
      </c>
      <c r="D792" s="833" t="s">
        <v>2268</v>
      </c>
      <c r="E792" s="833" t="s">
        <v>8031</v>
      </c>
      <c r="F792" s="833" t="s">
        <v>8081</v>
      </c>
      <c r="G792" s="833" t="s">
        <v>8082</v>
      </c>
      <c r="H792" s="850"/>
      <c r="I792" s="850"/>
      <c r="J792" s="833"/>
      <c r="K792" s="833"/>
      <c r="L792" s="850"/>
      <c r="M792" s="850"/>
      <c r="N792" s="833"/>
      <c r="O792" s="833"/>
      <c r="P792" s="850">
        <v>9</v>
      </c>
      <c r="Q792" s="850">
        <v>756</v>
      </c>
      <c r="R792" s="838"/>
      <c r="S792" s="851">
        <v>84</v>
      </c>
    </row>
    <row r="793" spans="1:19" ht="14.45" customHeight="1" x14ac:dyDescent="0.2">
      <c r="A793" s="832" t="s">
        <v>8060</v>
      </c>
      <c r="B793" s="833" t="s">
        <v>8061</v>
      </c>
      <c r="C793" s="833" t="s">
        <v>628</v>
      </c>
      <c r="D793" s="833" t="s">
        <v>2268</v>
      </c>
      <c r="E793" s="833" t="s">
        <v>8031</v>
      </c>
      <c r="F793" s="833" t="s">
        <v>8083</v>
      </c>
      <c r="G793" s="833" t="s">
        <v>8084</v>
      </c>
      <c r="H793" s="850"/>
      <c r="I793" s="850"/>
      <c r="J793" s="833"/>
      <c r="K793" s="833"/>
      <c r="L793" s="850"/>
      <c r="M793" s="850"/>
      <c r="N793" s="833"/>
      <c r="O793" s="833"/>
      <c r="P793" s="850">
        <v>1</v>
      </c>
      <c r="Q793" s="850">
        <v>107</v>
      </c>
      <c r="R793" s="838"/>
      <c r="S793" s="851">
        <v>107</v>
      </c>
    </row>
    <row r="794" spans="1:19" ht="14.45" customHeight="1" x14ac:dyDescent="0.2">
      <c r="A794" s="832" t="s">
        <v>8060</v>
      </c>
      <c r="B794" s="833" t="s">
        <v>8061</v>
      </c>
      <c r="C794" s="833" t="s">
        <v>628</v>
      </c>
      <c r="D794" s="833" t="s">
        <v>2268</v>
      </c>
      <c r="E794" s="833" t="s">
        <v>8031</v>
      </c>
      <c r="F794" s="833" t="s">
        <v>8085</v>
      </c>
      <c r="G794" s="833" t="s">
        <v>8086</v>
      </c>
      <c r="H794" s="850"/>
      <c r="I794" s="850"/>
      <c r="J794" s="833"/>
      <c r="K794" s="833"/>
      <c r="L794" s="850"/>
      <c r="M794" s="850"/>
      <c r="N794" s="833"/>
      <c r="O794" s="833"/>
      <c r="P794" s="850">
        <v>6</v>
      </c>
      <c r="Q794" s="850">
        <v>228</v>
      </c>
      <c r="R794" s="838"/>
      <c r="S794" s="851">
        <v>38</v>
      </c>
    </row>
    <row r="795" spans="1:19" ht="14.45" customHeight="1" x14ac:dyDescent="0.2">
      <c r="A795" s="832" t="s">
        <v>8060</v>
      </c>
      <c r="B795" s="833" t="s">
        <v>8061</v>
      </c>
      <c r="C795" s="833" t="s">
        <v>628</v>
      </c>
      <c r="D795" s="833" t="s">
        <v>2268</v>
      </c>
      <c r="E795" s="833" t="s">
        <v>8031</v>
      </c>
      <c r="F795" s="833" t="s">
        <v>8093</v>
      </c>
      <c r="G795" s="833" t="s">
        <v>8094</v>
      </c>
      <c r="H795" s="850"/>
      <c r="I795" s="850"/>
      <c r="J795" s="833"/>
      <c r="K795" s="833"/>
      <c r="L795" s="850"/>
      <c r="M795" s="850"/>
      <c r="N795" s="833"/>
      <c r="O795" s="833"/>
      <c r="P795" s="850">
        <v>1</v>
      </c>
      <c r="Q795" s="850">
        <v>384</v>
      </c>
      <c r="R795" s="838"/>
      <c r="S795" s="851">
        <v>384</v>
      </c>
    </row>
    <row r="796" spans="1:19" ht="14.45" customHeight="1" x14ac:dyDescent="0.2">
      <c r="A796" s="832" t="s">
        <v>8060</v>
      </c>
      <c r="B796" s="833" t="s">
        <v>8061</v>
      </c>
      <c r="C796" s="833" t="s">
        <v>628</v>
      </c>
      <c r="D796" s="833" t="s">
        <v>2268</v>
      </c>
      <c r="E796" s="833" t="s">
        <v>8031</v>
      </c>
      <c r="F796" s="833" t="s">
        <v>8097</v>
      </c>
      <c r="G796" s="833" t="s">
        <v>8098</v>
      </c>
      <c r="H796" s="850"/>
      <c r="I796" s="850"/>
      <c r="J796" s="833"/>
      <c r="K796" s="833"/>
      <c r="L796" s="850"/>
      <c r="M796" s="850"/>
      <c r="N796" s="833"/>
      <c r="O796" s="833"/>
      <c r="P796" s="850">
        <v>1</v>
      </c>
      <c r="Q796" s="850">
        <v>91</v>
      </c>
      <c r="R796" s="838"/>
      <c r="S796" s="851">
        <v>91</v>
      </c>
    </row>
    <row r="797" spans="1:19" ht="14.45" customHeight="1" x14ac:dyDescent="0.2">
      <c r="A797" s="832" t="s">
        <v>8060</v>
      </c>
      <c r="B797" s="833" t="s">
        <v>8061</v>
      </c>
      <c r="C797" s="833" t="s">
        <v>628</v>
      </c>
      <c r="D797" s="833" t="s">
        <v>2268</v>
      </c>
      <c r="E797" s="833" t="s">
        <v>8031</v>
      </c>
      <c r="F797" s="833" t="s">
        <v>8032</v>
      </c>
      <c r="G797" s="833" t="s">
        <v>8033</v>
      </c>
      <c r="H797" s="850"/>
      <c r="I797" s="850"/>
      <c r="J797" s="833"/>
      <c r="K797" s="833"/>
      <c r="L797" s="850"/>
      <c r="M797" s="850"/>
      <c r="N797" s="833"/>
      <c r="O797" s="833"/>
      <c r="P797" s="850">
        <v>2</v>
      </c>
      <c r="Q797" s="850">
        <v>162</v>
      </c>
      <c r="R797" s="838"/>
      <c r="S797" s="851">
        <v>81</v>
      </c>
    </row>
    <row r="798" spans="1:19" ht="14.45" customHeight="1" x14ac:dyDescent="0.2">
      <c r="A798" s="832" t="s">
        <v>8060</v>
      </c>
      <c r="B798" s="833" t="s">
        <v>8061</v>
      </c>
      <c r="C798" s="833" t="s">
        <v>628</v>
      </c>
      <c r="D798" s="833" t="s">
        <v>2268</v>
      </c>
      <c r="E798" s="833" t="s">
        <v>8031</v>
      </c>
      <c r="F798" s="833" t="s">
        <v>8034</v>
      </c>
      <c r="G798" s="833" t="s">
        <v>8035</v>
      </c>
      <c r="H798" s="850"/>
      <c r="I798" s="850"/>
      <c r="J798" s="833"/>
      <c r="K798" s="833"/>
      <c r="L798" s="850"/>
      <c r="M798" s="850"/>
      <c r="N798" s="833"/>
      <c r="O798" s="833"/>
      <c r="P798" s="850">
        <v>55</v>
      </c>
      <c r="Q798" s="850">
        <v>13970</v>
      </c>
      <c r="R798" s="838"/>
      <c r="S798" s="851">
        <v>254</v>
      </c>
    </row>
    <row r="799" spans="1:19" ht="14.45" customHeight="1" x14ac:dyDescent="0.2">
      <c r="A799" s="832" t="s">
        <v>8060</v>
      </c>
      <c r="B799" s="833" t="s">
        <v>8061</v>
      </c>
      <c r="C799" s="833" t="s">
        <v>628</v>
      </c>
      <c r="D799" s="833" t="s">
        <v>2268</v>
      </c>
      <c r="E799" s="833" t="s">
        <v>8031</v>
      </c>
      <c r="F799" s="833" t="s">
        <v>8101</v>
      </c>
      <c r="G799" s="833" t="s">
        <v>8102</v>
      </c>
      <c r="H799" s="850"/>
      <c r="I799" s="850"/>
      <c r="J799" s="833"/>
      <c r="K799" s="833"/>
      <c r="L799" s="850"/>
      <c r="M799" s="850"/>
      <c r="N799" s="833"/>
      <c r="O799" s="833"/>
      <c r="P799" s="850">
        <v>46</v>
      </c>
      <c r="Q799" s="850">
        <v>5796</v>
      </c>
      <c r="R799" s="838"/>
      <c r="S799" s="851">
        <v>126</v>
      </c>
    </row>
    <row r="800" spans="1:19" ht="14.45" customHeight="1" x14ac:dyDescent="0.2">
      <c r="A800" s="832" t="s">
        <v>8060</v>
      </c>
      <c r="B800" s="833" t="s">
        <v>8061</v>
      </c>
      <c r="C800" s="833" t="s">
        <v>628</v>
      </c>
      <c r="D800" s="833" t="s">
        <v>2268</v>
      </c>
      <c r="E800" s="833" t="s">
        <v>8031</v>
      </c>
      <c r="F800" s="833" t="s">
        <v>8036</v>
      </c>
      <c r="G800" s="833" t="s">
        <v>8037</v>
      </c>
      <c r="H800" s="850"/>
      <c r="I800" s="850"/>
      <c r="J800" s="833"/>
      <c r="K800" s="833"/>
      <c r="L800" s="850"/>
      <c r="M800" s="850"/>
      <c r="N800" s="833"/>
      <c r="O800" s="833"/>
      <c r="P800" s="850">
        <v>19</v>
      </c>
      <c r="Q800" s="850">
        <v>3135</v>
      </c>
      <c r="R800" s="838"/>
      <c r="S800" s="851">
        <v>165</v>
      </c>
    </row>
    <row r="801" spans="1:19" ht="14.45" customHeight="1" x14ac:dyDescent="0.2">
      <c r="A801" s="832" t="s">
        <v>8060</v>
      </c>
      <c r="B801" s="833" t="s">
        <v>8061</v>
      </c>
      <c r="C801" s="833" t="s">
        <v>628</v>
      </c>
      <c r="D801" s="833" t="s">
        <v>2268</v>
      </c>
      <c r="E801" s="833" t="s">
        <v>8031</v>
      </c>
      <c r="F801" s="833" t="s">
        <v>8111</v>
      </c>
      <c r="G801" s="833" t="s">
        <v>8112</v>
      </c>
      <c r="H801" s="850"/>
      <c r="I801" s="850"/>
      <c r="J801" s="833"/>
      <c r="K801" s="833"/>
      <c r="L801" s="850"/>
      <c r="M801" s="850"/>
      <c r="N801" s="833"/>
      <c r="O801" s="833"/>
      <c r="P801" s="850">
        <v>60</v>
      </c>
      <c r="Q801" s="850">
        <v>2000</v>
      </c>
      <c r="R801" s="838"/>
      <c r="S801" s="851">
        <v>33.333333333333336</v>
      </c>
    </row>
    <row r="802" spans="1:19" ht="14.45" customHeight="1" x14ac:dyDescent="0.2">
      <c r="A802" s="832" t="s">
        <v>8060</v>
      </c>
      <c r="B802" s="833" t="s">
        <v>8061</v>
      </c>
      <c r="C802" s="833" t="s">
        <v>628</v>
      </c>
      <c r="D802" s="833" t="s">
        <v>2268</v>
      </c>
      <c r="E802" s="833" t="s">
        <v>8031</v>
      </c>
      <c r="F802" s="833" t="s">
        <v>8113</v>
      </c>
      <c r="G802" s="833" t="s">
        <v>8114</v>
      </c>
      <c r="H802" s="850"/>
      <c r="I802" s="850"/>
      <c r="J802" s="833"/>
      <c r="K802" s="833"/>
      <c r="L802" s="850"/>
      <c r="M802" s="850"/>
      <c r="N802" s="833"/>
      <c r="O802" s="833"/>
      <c r="P802" s="850">
        <v>5</v>
      </c>
      <c r="Q802" s="850">
        <v>580</v>
      </c>
      <c r="R802" s="838"/>
      <c r="S802" s="851">
        <v>116</v>
      </c>
    </row>
    <row r="803" spans="1:19" ht="14.45" customHeight="1" x14ac:dyDescent="0.2">
      <c r="A803" s="832" t="s">
        <v>8060</v>
      </c>
      <c r="B803" s="833" t="s">
        <v>8061</v>
      </c>
      <c r="C803" s="833" t="s">
        <v>628</v>
      </c>
      <c r="D803" s="833" t="s">
        <v>2268</v>
      </c>
      <c r="E803" s="833" t="s">
        <v>8031</v>
      </c>
      <c r="F803" s="833" t="s">
        <v>8038</v>
      </c>
      <c r="G803" s="833" t="s">
        <v>8039</v>
      </c>
      <c r="H803" s="850"/>
      <c r="I803" s="850"/>
      <c r="J803" s="833"/>
      <c r="K803" s="833"/>
      <c r="L803" s="850"/>
      <c r="M803" s="850"/>
      <c r="N803" s="833"/>
      <c r="O803" s="833"/>
      <c r="P803" s="850">
        <v>11</v>
      </c>
      <c r="Q803" s="850">
        <v>957</v>
      </c>
      <c r="R803" s="838"/>
      <c r="S803" s="851">
        <v>87</v>
      </c>
    </row>
    <row r="804" spans="1:19" ht="14.45" customHeight="1" x14ac:dyDescent="0.2">
      <c r="A804" s="832" t="s">
        <v>8060</v>
      </c>
      <c r="B804" s="833" t="s">
        <v>8061</v>
      </c>
      <c r="C804" s="833" t="s">
        <v>628</v>
      </c>
      <c r="D804" s="833" t="s">
        <v>2268</v>
      </c>
      <c r="E804" s="833" t="s">
        <v>8031</v>
      </c>
      <c r="F804" s="833" t="s">
        <v>8119</v>
      </c>
      <c r="G804" s="833" t="s">
        <v>8120</v>
      </c>
      <c r="H804" s="850"/>
      <c r="I804" s="850"/>
      <c r="J804" s="833"/>
      <c r="K804" s="833"/>
      <c r="L804" s="850"/>
      <c r="M804" s="850"/>
      <c r="N804" s="833"/>
      <c r="O804" s="833"/>
      <c r="P804" s="850">
        <v>1</v>
      </c>
      <c r="Q804" s="850">
        <v>33</v>
      </c>
      <c r="R804" s="838"/>
      <c r="S804" s="851">
        <v>33</v>
      </c>
    </row>
    <row r="805" spans="1:19" ht="14.45" customHeight="1" x14ac:dyDescent="0.2">
      <c r="A805" s="832" t="s">
        <v>8060</v>
      </c>
      <c r="B805" s="833" t="s">
        <v>8061</v>
      </c>
      <c r="C805" s="833" t="s">
        <v>628</v>
      </c>
      <c r="D805" s="833" t="s">
        <v>2268</v>
      </c>
      <c r="E805" s="833" t="s">
        <v>8031</v>
      </c>
      <c r="F805" s="833" t="s">
        <v>8121</v>
      </c>
      <c r="G805" s="833" t="s">
        <v>8122</v>
      </c>
      <c r="H805" s="850"/>
      <c r="I805" s="850"/>
      <c r="J805" s="833"/>
      <c r="K805" s="833"/>
      <c r="L805" s="850"/>
      <c r="M805" s="850"/>
      <c r="N805" s="833"/>
      <c r="O805" s="833"/>
      <c r="P805" s="850">
        <v>1</v>
      </c>
      <c r="Q805" s="850">
        <v>0</v>
      </c>
      <c r="R805" s="838"/>
      <c r="S805" s="851">
        <v>0</v>
      </c>
    </row>
    <row r="806" spans="1:19" ht="14.45" customHeight="1" x14ac:dyDescent="0.2">
      <c r="A806" s="832" t="s">
        <v>8060</v>
      </c>
      <c r="B806" s="833" t="s">
        <v>8061</v>
      </c>
      <c r="C806" s="833" t="s">
        <v>628</v>
      </c>
      <c r="D806" s="833" t="s">
        <v>2268</v>
      </c>
      <c r="E806" s="833" t="s">
        <v>8031</v>
      </c>
      <c r="F806" s="833" t="s">
        <v>8133</v>
      </c>
      <c r="G806" s="833" t="s">
        <v>8134</v>
      </c>
      <c r="H806" s="850"/>
      <c r="I806" s="850"/>
      <c r="J806" s="833"/>
      <c r="K806" s="833"/>
      <c r="L806" s="850"/>
      <c r="M806" s="850"/>
      <c r="N806" s="833"/>
      <c r="O806" s="833"/>
      <c r="P806" s="850">
        <v>2</v>
      </c>
      <c r="Q806" s="850">
        <v>752</v>
      </c>
      <c r="R806" s="838"/>
      <c r="S806" s="851">
        <v>376</v>
      </c>
    </row>
    <row r="807" spans="1:19" ht="14.45" customHeight="1" x14ac:dyDescent="0.2">
      <c r="A807" s="832" t="s">
        <v>8060</v>
      </c>
      <c r="B807" s="833" t="s">
        <v>8061</v>
      </c>
      <c r="C807" s="833" t="s">
        <v>628</v>
      </c>
      <c r="D807" s="833" t="s">
        <v>2268</v>
      </c>
      <c r="E807" s="833" t="s">
        <v>8031</v>
      </c>
      <c r="F807" s="833" t="s">
        <v>8147</v>
      </c>
      <c r="G807" s="833" t="s">
        <v>8148</v>
      </c>
      <c r="H807" s="850"/>
      <c r="I807" s="850"/>
      <c r="J807" s="833"/>
      <c r="K807" s="833"/>
      <c r="L807" s="850"/>
      <c r="M807" s="850"/>
      <c r="N807" s="833"/>
      <c r="O807" s="833"/>
      <c r="P807" s="850">
        <v>98</v>
      </c>
      <c r="Q807" s="850">
        <v>20188</v>
      </c>
      <c r="R807" s="838"/>
      <c r="S807" s="851">
        <v>206</v>
      </c>
    </row>
    <row r="808" spans="1:19" ht="14.45" customHeight="1" x14ac:dyDescent="0.2">
      <c r="A808" s="832" t="s">
        <v>8060</v>
      </c>
      <c r="B808" s="833" t="s">
        <v>8061</v>
      </c>
      <c r="C808" s="833" t="s">
        <v>628</v>
      </c>
      <c r="D808" s="833" t="s">
        <v>2259</v>
      </c>
      <c r="E808" s="833" t="s">
        <v>8040</v>
      </c>
      <c r="F808" s="833" t="s">
        <v>8067</v>
      </c>
      <c r="G808" s="833" t="s">
        <v>704</v>
      </c>
      <c r="H808" s="850"/>
      <c r="I808" s="850"/>
      <c r="J808" s="833"/>
      <c r="K808" s="833"/>
      <c r="L808" s="850"/>
      <c r="M808" s="850"/>
      <c r="N808" s="833"/>
      <c r="O808" s="833"/>
      <c r="P808" s="850">
        <v>1</v>
      </c>
      <c r="Q808" s="850">
        <v>16.8</v>
      </c>
      <c r="R808" s="838"/>
      <c r="S808" s="851">
        <v>16.8</v>
      </c>
    </row>
    <row r="809" spans="1:19" ht="14.45" customHeight="1" x14ac:dyDescent="0.2">
      <c r="A809" s="832" t="s">
        <v>8060</v>
      </c>
      <c r="B809" s="833" t="s">
        <v>8061</v>
      </c>
      <c r="C809" s="833" t="s">
        <v>628</v>
      </c>
      <c r="D809" s="833" t="s">
        <v>2259</v>
      </c>
      <c r="E809" s="833" t="s">
        <v>8031</v>
      </c>
      <c r="F809" s="833" t="s">
        <v>8075</v>
      </c>
      <c r="G809" s="833" t="s">
        <v>8076</v>
      </c>
      <c r="H809" s="850"/>
      <c r="I809" s="850"/>
      <c r="J809" s="833"/>
      <c r="K809" s="833"/>
      <c r="L809" s="850"/>
      <c r="M809" s="850"/>
      <c r="N809" s="833"/>
      <c r="O809" s="833"/>
      <c r="P809" s="850">
        <v>46</v>
      </c>
      <c r="Q809" s="850">
        <v>9522</v>
      </c>
      <c r="R809" s="838"/>
      <c r="S809" s="851">
        <v>207</v>
      </c>
    </row>
    <row r="810" spans="1:19" ht="14.45" customHeight="1" x14ac:dyDescent="0.2">
      <c r="A810" s="832" t="s">
        <v>8060</v>
      </c>
      <c r="B810" s="833" t="s">
        <v>8061</v>
      </c>
      <c r="C810" s="833" t="s">
        <v>628</v>
      </c>
      <c r="D810" s="833" t="s">
        <v>2259</v>
      </c>
      <c r="E810" s="833" t="s">
        <v>8031</v>
      </c>
      <c r="F810" s="833" t="s">
        <v>8083</v>
      </c>
      <c r="G810" s="833" t="s">
        <v>8084</v>
      </c>
      <c r="H810" s="850"/>
      <c r="I810" s="850"/>
      <c r="J810" s="833"/>
      <c r="K810" s="833"/>
      <c r="L810" s="850"/>
      <c r="M810" s="850"/>
      <c r="N810" s="833"/>
      <c r="O810" s="833"/>
      <c r="P810" s="850">
        <v>18</v>
      </c>
      <c r="Q810" s="850">
        <v>1926</v>
      </c>
      <c r="R810" s="838"/>
      <c r="S810" s="851">
        <v>107</v>
      </c>
    </row>
    <row r="811" spans="1:19" ht="14.45" customHeight="1" x14ac:dyDescent="0.2">
      <c r="A811" s="832" t="s">
        <v>8060</v>
      </c>
      <c r="B811" s="833" t="s">
        <v>8061</v>
      </c>
      <c r="C811" s="833" t="s">
        <v>628</v>
      </c>
      <c r="D811" s="833" t="s">
        <v>2259</v>
      </c>
      <c r="E811" s="833" t="s">
        <v>8031</v>
      </c>
      <c r="F811" s="833" t="s">
        <v>8085</v>
      </c>
      <c r="G811" s="833" t="s">
        <v>8086</v>
      </c>
      <c r="H811" s="850"/>
      <c r="I811" s="850"/>
      <c r="J811" s="833"/>
      <c r="K811" s="833"/>
      <c r="L811" s="850"/>
      <c r="M811" s="850"/>
      <c r="N811" s="833"/>
      <c r="O811" s="833"/>
      <c r="P811" s="850">
        <v>7</v>
      </c>
      <c r="Q811" s="850">
        <v>266</v>
      </c>
      <c r="R811" s="838"/>
      <c r="S811" s="851">
        <v>38</v>
      </c>
    </row>
    <row r="812" spans="1:19" ht="14.45" customHeight="1" x14ac:dyDescent="0.2">
      <c r="A812" s="832" t="s">
        <v>8060</v>
      </c>
      <c r="B812" s="833" t="s">
        <v>8061</v>
      </c>
      <c r="C812" s="833" t="s">
        <v>628</v>
      </c>
      <c r="D812" s="833" t="s">
        <v>2259</v>
      </c>
      <c r="E812" s="833" t="s">
        <v>8031</v>
      </c>
      <c r="F812" s="833" t="s">
        <v>8097</v>
      </c>
      <c r="G812" s="833" t="s">
        <v>8098</v>
      </c>
      <c r="H812" s="850"/>
      <c r="I812" s="850"/>
      <c r="J812" s="833"/>
      <c r="K812" s="833"/>
      <c r="L812" s="850"/>
      <c r="M812" s="850"/>
      <c r="N812" s="833"/>
      <c r="O812" s="833"/>
      <c r="P812" s="850">
        <v>13</v>
      </c>
      <c r="Q812" s="850">
        <v>1183</v>
      </c>
      <c r="R812" s="838"/>
      <c r="S812" s="851">
        <v>91</v>
      </c>
    </row>
    <row r="813" spans="1:19" ht="14.45" customHeight="1" x14ac:dyDescent="0.2">
      <c r="A813" s="832" t="s">
        <v>8060</v>
      </c>
      <c r="B813" s="833" t="s">
        <v>8061</v>
      </c>
      <c r="C813" s="833" t="s">
        <v>628</v>
      </c>
      <c r="D813" s="833" t="s">
        <v>2259</v>
      </c>
      <c r="E813" s="833" t="s">
        <v>8031</v>
      </c>
      <c r="F813" s="833" t="s">
        <v>8032</v>
      </c>
      <c r="G813" s="833" t="s">
        <v>8033</v>
      </c>
      <c r="H813" s="850"/>
      <c r="I813" s="850"/>
      <c r="J813" s="833"/>
      <c r="K813" s="833"/>
      <c r="L813" s="850"/>
      <c r="M813" s="850"/>
      <c r="N813" s="833"/>
      <c r="O813" s="833"/>
      <c r="P813" s="850">
        <v>5</v>
      </c>
      <c r="Q813" s="850">
        <v>405</v>
      </c>
      <c r="R813" s="838"/>
      <c r="S813" s="851">
        <v>81</v>
      </c>
    </row>
    <row r="814" spans="1:19" ht="14.45" customHeight="1" x14ac:dyDescent="0.2">
      <c r="A814" s="832" t="s">
        <v>8060</v>
      </c>
      <c r="B814" s="833" t="s">
        <v>8061</v>
      </c>
      <c r="C814" s="833" t="s">
        <v>628</v>
      </c>
      <c r="D814" s="833" t="s">
        <v>2259</v>
      </c>
      <c r="E814" s="833" t="s">
        <v>8031</v>
      </c>
      <c r="F814" s="833" t="s">
        <v>8034</v>
      </c>
      <c r="G814" s="833" t="s">
        <v>8035</v>
      </c>
      <c r="H814" s="850"/>
      <c r="I814" s="850"/>
      <c r="J814" s="833"/>
      <c r="K814" s="833"/>
      <c r="L814" s="850"/>
      <c r="M814" s="850"/>
      <c r="N814" s="833"/>
      <c r="O814" s="833"/>
      <c r="P814" s="850">
        <v>271</v>
      </c>
      <c r="Q814" s="850">
        <v>68834</v>
      </c>
      <c r="R814" s="838"/>
      <c r="S814" s="851">
        <v>254</v>
      </c>
    </row>
    <row r="815" spans="1:19" ht="14.45" customHeight="1" x14ac:dyDescent="0.2">
      <c r="A815" s="832" t="s">
        <v>8060</v>
      </c>
      <c r="B815" s="833" t="s">
        <v>8061</v>
      </c>
      <c r="C815" s="833" t="s">
        <v>628</v>
      </c>
      <c r="D815" s="833" t="s">
        <v>2259</v>
      </c>
      <c r="E815" s="833" t="s">
        <v>8031</v>
      </c>
      <c r="F815" s="833" t="s">
        <v>8101</v>
      </c>
      <c r="G815" s="833" t="s">
        <v>8102</v>
      </c>
      <c r="H815" s="850"/>
      <c r="I815" s="850"/>
      <c r="J815" s="833"/>
      <c r="K815" s="833"/>
      <c r="L815" s="850"/>
      <c r="M815" s="850"/>
      <c r="N815" s="833"/>
      <c r="O815" s="833"/>
      <c r="P815" s="850">
        <v>114</v>
      </c>
      <c r="Q815" s="850">
        <v>14364</v>
      </c>
      <c r="R815" s="838"/>
      <c r="S815" s="851">
        <v>126</v>
      </c>
    </row>
    <row r="816" spans="1:19" ht="14.45" customHeight="1" x14ac:dyDescent="0.2">
      <c r="A816" s="832" t="s">
        <v>8060</v>
      </c>
      <c r="B816" s="833" t="s">
        <v>8061</v>
      </c>
      <c r="C816" s="833" t="s">
        <v>628</v>
      </c>
      <c r="D816" s="833" t="s">
        <v>2259</v>
      </c>
      <c r="E816" s="833" t="s">
        <v>8031</v>
      </c>
      <c r="F816" s="833" t="s">
        <v>8103</v>
      </c>
      <c r="G816" s="833" t="s">
        <v>8104</v>
      </c>
      <c r="H816" s="850"/>
      <c r="I816" s="850"/>
      <c r="J816" s="833"/>
      <c r="K816" s="833"/>
      <c r="L816" s="850"/>
      <c r="M816" s="850"/>
      <c r="N816" s="833"/>
      <c r="O816" s="833"/>
      <c r="P816" s="850">
        <v>5</v>
      </c>
      <c r="Q816" s="850">
        <v>2680</v>
      </c>
      <c r="R816" s="838"/>
      <c r="S816" s="851">
        <v>536</v>
      </c>
    </row>
    <row r="817" spans="1:19" ht="14.45" customHeight="1" x14ac:dyDescent="0.2">
      <c r="A817" s="832" t="s">
        <v>8060</v>
      </c>
      <c r="B817" s="833" t="s">
        <v>8061</v>
      </c>
      <c r="C817" s="833" t="s">
        <v>628</v>
      </c>
      <c r="D817" s="833" t="s">
        <v>2259</v>
      </c>
      <c r="E817" s="833" t="s">
        <v>8031</v>
      </c>
      <c r="F817" s="833" t="s">
        <v>8046</v>
      </c>
      <c r="G817" s="833" t="s">
        <v>8047</v>
      </c>
      <c r="H817" s="850"/>
      <c r="I817" s="850"/>
      <c r="J817" s="833"/>
      <c r="K817" s="833"/>
      <c r="L817" s="850"/>
      <c r="M817" s="850"/>
      <c r="N817" s="833"/>
      <c r="O817" s="833"/>
      <c r="P817" s="850">
        <v>1</v>
      </c>
      <c r="Q817" s="850">
        <v>1321</v>
      </c>
      <c r="R817" s="838"/>
      <c r="S817" s="851">
        <v>1321</v>
      </c>
    </row>
    <row r="818" spans="1:19" ht="14.45" customHeight="1" x14ac:dyDescent="0.2">
      <c r="A818" s="832" t="s">
        <v>8060</v>
      </c>
      <c r="B818" s="833" t="s">
        <v>8061</v>
      </c>
      <c r="C818" s="833" t="s">
        <v>628</v>
      </c>
      <c r="D818" s="833" t="s">
        <v>2259</v>
      </c>
      <c r="E818" s="833" t="s">
        <v>8031</v>
      </c>
      <c r="F818" s="833" t="s">
        <v>8036</v>
      </c>
      <c r="G818" s="833" t="s">
        <v>8037</v>
      </c>
      <c r="H818" s="850"/>
      <c r="I818" s="850"/>
      <c r="J818" s="833"/>
      <c r="K818" s="833"/>
      <c r="L818" s="850"/>
      <c r="M818" s="850"/>
      <c r="N818" s="833"/>
      <c r="O818" s="833"/>
      <c r="P818" s="850">
        <v>14</v>
      </c>
      <c r="Q818" s="850">
        <v>2310</v>
      </c>
      <c r="R818" s="838"/>
      <c r="S818" s="851">
        <v>165</v>
      </c>
    </row>
    <row r="819" spans="1:19" ht="14.45" customHeight="1" x14ac:dyDescent="0.2">
      <c r="A819" s="832" t="s">
        <v>8060</v>
      </c>
      <c r="B819" s="833" t="s">
        <v>8061</v>
      </c>
      <c r="C819" s="833" t="s">
        <v>628</v>
      </c>
      <c r="D819" s="833" t="s">
        <v>2259</v>
      </c>
      <c r="E819" s="833" t="s">
        <v>8031</v>
      </c>
      <c r="F819" s="833" t="s">
        <v>8109</v>
      </c>
      <c r="G819" s="833" t="s">
        <v>8110</v>
      </c>
      <c r="H819" s="850"/>
      <c r="I819" s="850"/>
      <c r="J819" s="833"/>
      <c r="K819" s="833"/>
      <c r="L819" s="850"/>
      <c r="M819" s="850"/>
      <c r="N819" s="833"/>
      <c r="O819" s="833"/>
      <c r="P819" s="850">
        <v>3</v>
      </c>
      <c r="Q819" s="850">
        <v>0</v>
      </c>
      <c r="R819" s="838"/>
      <c r="S819" s="851">
        <v>0</v>
      </c>
    </row>
    <row r="820" spans="1:19" ht="14.45" customHeight="1" x14ac:dyDescent="0.2">
      <c r="A820" s="832" t="s">
        <v>8060</v>
      </c>
      <c r="B820" s="833" t="s">
        <v>8061</v>
      </c>
      <c r="C820" s="833" t="s">
        <v>628</v>
      </c>
      <c r="D820" s="833" t="s">
        <v>2259</v>
      </c>
      <c r="E820" s="833" t="s">
        <v>8031</v>
      </c>
      <c r="F820" s="833" t="s">
        <v>8111</v>
      </c>
      <c r="G820" s="833" t="s">
        <v>8112</v>
      </c>
      <c r="H820" s="850"/>
      <c r="I820" s="850"/>
      <c r="J820" s="833"/>
      <c r="K820" s="833"/>
      <c r="L820" s="850"/>
      <c r="M820" s="850"/>
      <c r="N820" s="833"/>
      <c r="O820" s="833"/>
      <c r="P820" s="850">
        <v>56</v>
      </c>
      <c r="Q820" s="850">
        <v>1866.67</v>
      </c>
      <c r="R820" s="838"/>
      <c r="S820" s="851">
        <v>33.333392857142861</v>
      </c>
    </row>
    <row r="821" spans="1:19" ht="14.45" customHeight="1" x14ac:dyDescent="0.2">
      <c r="A821" s="832" t="s">
        <v>8060</v>
      </c>
      <c r="B821" s="833" t="s">
        <v>8061</v>
      </c>
      <c r="C821" s="833" t="s">
        <v>628</v>
      </c>
      <c r="D821" s="833" t="s">
        <v>2259</v>
      </c>
      <c r="E821" s="833" t="s">
        <v>8031</v>
      </c>
      <c r="F821" s="833" t="s">
        <v>8113</v>
      </c>
      <c r="G821" s="833" t="s">
        <v>8114</v>
      </c>
      <c r="H821" s="850"/>
      <c r="I821" s="850"/>
      <c r="J821" s="833"/>
      <c r="K821" s="833"/>
      <c r="L821" s="850"/>
      <c r="M821" s="850"/>
      <c r="N821" s="833"/>
      <c r="O821" s="833"/>
      <c r="P821" s="850">
        <v>96</v>
      </c>
      <c r="Q821" s="850">
        <v>11136</v>
      </c>
      <c r="R821" s="838"/>
      <c r="S821" s="851">
        <v>116</v>
      </c>
    </row>
    <row r="822" spans="1:19" ht="14.45" customHeight="1" x14ac:dyDescent="0.2">
      <c r="A822" s="832" t="s">
        <v>8060</v>
      </c>
      <c r="B822" s="833" t="s">
        <v>8061</v>
      </c>
      <c r="C822" s="833" t="s">
        <v>628</v>
      </c>
      <c r="D822" s="833" t="s">
        <v>2259</v>
      </c>
      <c r="E822" s="833" t="s">
        <v>8031</v>
      </c>
      <c r="F822" s="833" t="s">
        <v>8038</v>
      </c>
      <c r="G822" s="833" t="s">
        <v>8039</v>
      </c>
      <c r="H822" s="850"/>
      <c r="I822" s="850"/>
      <c r="J822" s="833"/>
      <c r="K822" s="833"/>
      <c r="L822" s="850"/>
      <c r="M822" s="850"/>
      <c r="N822" s="833"/>
      <c r="O822" s="833"/>
      <c r="P822" s="850">
        <v>1</v>
      </c>
      <c r="Q822" s="850">
        <v>87</v>
      </c>
      <c r="R822" s="838"/>
      <c r="S822" s="851">
        <v>87</v>
      </c>
    </row>
    <row r="823" spans="1:19" ht="14.45" customHeight="1" x14ac:dyDescent="0.2">
      <c r="A823" s="832" t="s">
        <v>8060</v>
      </c>
      <c r="B823" s="833" t="s">
        <v>8061</v>
      </c>
      <c r="C823" s="833" t="s">
        <v>628</v>
      </c>
      <c r="D823" s="833" t="s">
        <v>2259</v>
      </c>
      <c r="E823" s="833" t="s">
        <v>8031</v>
      </c>
      <c r="F823" s="833" t="s">
        <v>8117</v>
      </c>
      <c r="G823" s="833" t="s">
        <v>8118</v>
      </c>
      <c r="H823" s="850"/>
      <c r="I823" s="850"/>
      <c r="J823" s="833"/>
      <c r="K823" s="833"/>
      <c r="L823" s="850"/>
      <c r="M823" s="850"/>
      <c r="N823" s="833"/>
      <c r="O823" s="833"/>
      <c r="P823" s="850">
        <v>26</v>
      </c>
      <c r="Q823" s="850">
        <v>4056</v>
      </c>
      <c r="R823" s="838"/>
      <c r="S823" s="851">
        <v>156</v>
      </c>
    </row>
    <row r="824" spans="1:19" ht="14.45" customHeight="1" x14ac:dyDescent="0.2">
      <c r="A824" s="832" t="s">
        <v>8060</v>
      </c>
      <c r="B824" s="833" t="s">
        <v>8061</v>
      </c>
      <c r="C824" s="833" t="s">
        <v>628</v>
      </c>
      <c r="D824" s="833" t="s">
        <v>2259</v>
      </c>
      <c r="E824" s="833" t="s">
        <v>8031</v>
      </c>
      <c r="F824" s="833" t="s">
        <v>8129</v>
      </c>
      <c r="G824" s="833" t="s">
        <v>8130</v>
      </c>
      <c r="H824" s="850"/>
      <c r="I824" s="850"/>
      <c r="J824" s="833"/>
      <c r="K824" s="833"/>
      <c r="L824" s="850"/>
      <c r="M824" s="850"/>
      <c r="N824" s="833"/>
      <c r="O824" s="833"/>
      <c r="P824" s="850">
        <v>1</v>
      </c>
      <c r="Q824" s="850">
        <v>499</v>
      </c>
      <c r="R824" s="838"/>
      <c r="S824" s="851">
        <v>499</v>
      </c>
    </row>
    <row r="825" spans="1:19" ht="14.45" customHeight="1" x14ac:dyDescent="0.2">
      <c r="A825" s="832" t="s">
        <v>8060</v>
      </c>
      <c r="B825" s="833" t="s">
        <v>8061</v>
      </c>
      <c r="C825" s="833" t="s">
        <v>628</v>
      </c>
      <c r="D825" s="833" t="s">
        <v>2259</v>
      </c>
      <c r="E825" s="833" t="s">
        <v>8031</v>
      </c>
      <c r="F825" s="833" t="s">
        <v>8147</v>
      </c>
      <c r="G825" s="833" t="s">
        <v>8148</v>
      </c>
      <c r="H825" s="850"/>
      <c r="I825" s="850"/>
      <c r="J825" s="833"/>
      <c r="K825" s="833"/>
      <c r="L825" s="850"/>
      <c r="M825" s="850"/>
      <c r="N825" s="833"/>
      <c r="O825" s="833"/>
      <c r="P825" s="850">
        <v>283</v>
      </c>
      <c r="Q825" s="850">
        <v>58298</v>
      </c>
      <c r="R825" s="838"/>
      <c r="S825" s="851">
        <v>206</v>
      </c>
    </row>
    <row r="826" spans="1:19" ht="14.45" customHeight="1" x14ac:dyDescent="0.2">
      <c r="A826" s="832" t="s">
        <v>8060</v>
      </c>
      <c r="B826" s="833" t="s">
        <v>8061</v>
      </c>
      <c r="C826" s="833" t="s">
        <v>628</v>
      </c>
      <c r="D826" s="833" t="s">
        <v>2259</v>
      </c>
      <c r="E826" s="833" t="s">
        <v>8031</v>
      </c>
      <c r="F826" s="833" t="s">
        <v>8159</v>
      </c>
      <c r="G826" s="833" t="s">
        <v>8160</v>
      </c>
      <c r="H826" s="850"/>
      <c r="I826" s="850"/>
      <c r="J826" s="833"/>
      <c r="K826" s="833"/>
      <c r="L826" s="850"/>
      <c r="M826" s="850"/>
      <c r="N826" s="833"/>
      <c r="O826" s="833"/>
      <c r="P826" s="850">
        <v>1</v>
      </c>
      <c r="Q826" s="850">
        <v>145</v>
      </c>
      <c r="R826" s="838"/>
      <c r="S826" s="851">
        <v>145</v>
      </c>
    </row>
    <row r="827" spans="1:19" ht="14.45" customHeight="1" x14ac:dyDescent="0.2">
      <c r="A827" s="832" t="s">
        <v>8060</v>
      </c>
      <c r="B827" s="833" t="s">
        <v>8061</v>
      </c>
      <c r="C827" s="833" t="s">
        <v>628</v>
      </c>
      <c r="D827" s="833" t="s">
        <v>2259</v>
      </c>
      <c r="E827" s="833" t="s">
        <v>8031</v>
      </c>
      <c r="F827" s="833" t="s">
        <v>8165</v>
      </c>
      <c r="G827" s="833" t="s">
        <v>8166</v>
      </c>
      <c r="H827" s="850"/>
      <c r="I827" s="850"/>
      <c r="J827" s="833"/>
      <c r="K827" s="833"/>
      <c r="L827" s="850"/>
      <c r="M827" s="850"/>
      <c r="N827" s="833"/>
      <c r="O827" s="833"/>
      <c r="P827" s="850">
        <v>4</v>
      </c>
      <c r="Q827" s="850">
        <v>348</v>
      </c>
      <c r="R827" s="838"/>
      <c r="S827" s="851">
        <v>87</v>
      </c>
    </row>
    <row r="828" spans="1:19" ht="14.45" customHeight="1" x14ac:dyDescent="0.2">
      <c r="A828" s="832" t="s">
        <v>8060</v>
      </c>
      <c r="B828" s="833" t="s">
        <v>8061</v>
      </c>
      <c r="C828" s="833" t="s">
        <v>628</v>
      </c>
      <c r="D828" s="833" t="s">
        <v>2259</v>
      </c>
      <c r="E828" s="833" t="s">
        <v>8031</v>
      </c>
      <c r="F828" s="833" t="s">
        <v>8169</v>
      </c>
      <c r="G828" s="833" t="s">
        <v>8170</v>
      </c>
      <c r="H828" s="850"/>
      <c r="I828" s="850"/>
      <c r="J828" s="833"/>
      <c r="K828" s="833"/>
      <c r="L828" s="850"/>
      <c r="M828" s="850"/>
      <c r="N828" s="833"/>
      <c r="O828" s="833"/>
      <c r="P828" s="850">
        <v>3</v>
      </c>
      <c r="Q828" s="850">
        <v>0</v>
      </c>
      <c r="R828" s="838"/>
      <c r="S828" s="851">
        <v>0</v>
      </c>
    </row>
    <row r="829" spans="1:19" ht="14.45" customHeight="1" x14ac:dyDescent="0.2">
      <c r="A829" s="832" t="s">
        <v>8060</v>
      </c>
      <c r="B829" s="833" t="s">
        <v>8061</v>
      </c>
      <c r="C829" s="833" t="s">
        <v>628</v>
      </c>
      <c r="D829" s="833" t="s">
        <v>8024</v>
      </c>
      <c r="E829" s="833" t="s">
        <v>8031</v>
      </c>
      <c r="F829" s="833" t="s">
        <v>8075</v>
      </c>
      <c r="G829" s="833" t="s">
        <v>8076</v>
      </c>
      <c r="H829" s="850"/>
      <c r="I829" s="850"/>
      <c r="J829" s="833"/>
      <c r="K829" s="833"/>
      <c r="L829" s="850"/>
      <c r="M829" s="850"/>
      <c r="N829" s="833"/>
      <c r="O829" s="833"/>
      <c r="P829" s="850">
        <v>1</v>
      </c>
      <c r="Q829" s="850">
        <v>207</v>
      </c>
      <c r="R829" s="838"/>
      <c r="S829" s="851">
        <v>207</v>
      </c>
    </row>
    <row r="830" spans="1:19" ht="14.45" customHeight="1" x14ac:dyDescent="0.2">
      <c r="A830" s="832" t="s">
        <v>8060</v>
      </c>
      <c r="B830" s="833" t="s">
        <v>8061</v>
      </c>
      <c r="C830" s="833" t="s">
        <v>628</v>
      </c>
      <c r="D830" s="833" t="s">
        <v>8024</v>
      </c>
      <c r="E830" s="833" t="s">
        <v>8031</v>
      </c>
      <c r="F830" s="833" t="s">
        <v>8101</v>
      </c>
      <c r="G830" s="833" t="s">
        <v>8102</v>
      </c>
      <c r="H830" s="850"/>
      <c r="I830" s="850"/>
      <c r="J830" s="833"/>
      <c r="K830" s="833"/>
      <c r="L830" s="850"/>
      <c r="M830" s="850"/>
      <c r="N830" s="833"/>
      <c r="O830" s="833"/>
      <c r="P830" s="850">
        <v>1</v>
      </c>
      <c r="Q830" s="850">
        <v>126</v>
      </c>
      <c r="R830" s="838"/>
      <c r="S830" s="851">
        <v>126</v>
      </c>
    </row>
    <row r="831" spans="1:19" ht="14.45" customHeight="1" x14ac:dyDescent="0.2">
      <c r="A831" s="832" t="s">
        <v>8060</v>
      </c>
      <c r="B831" s="833" t="s">
        <v>8061</v>
      </c>
      <c r="C831" s="833" t="s">
        <v>634</v>
      </c>
      <c r="D831" s="833" t="s">
        <v>2238</v>
      </c>
      <c r="E831" s="833" t="s">
        <v>8031</v>
      </c>
      <c r="F831" s="833" t="s">
        <v>8083</v>
      </c>
      <c r="G831" s="833" t="s">
        <v>8084</v>
      </c>
      <c r="H831" s="850">
        <v>1</v>
      </c>
      <c r="I831" s="850">
        <v>106</v>
      </c>
      <c r="J831" s="833"/>
      <c r="K831" s="833">
        <v>106</v>
      </c>
      <c r="L831" s="850"/>
      <c r="M831" s="850"/>
      <c r="N831" s="833"/>
      <c r="O831" s="833"/>
      <c r="P831" s="850"/>
      <c r="Q831" s="850"/>
      <c r="R831" s="838"/>
      <c r="S831" s="851"/>
    </row>
    <row r="832" spans="1:19" ht="14.45" customHeight="1" x14ac:dyDescent="0.2">
      <c r="A832" s="832" t="s">
        <v>8060</v>
      </c>
      <c r="B832" s="833" t="s">
        <v>8061</v>
      </c>
      <c r="C832" s="833" t="s">
        <v>634</v>
      </c>
      <c r="D832" s="833" t="s">
        <v>2238</v>
      </c>
      <c r="E832" s="833" t="s">
        <v>8031</v>
      </c>
      <c r="F832" s="833" t="s">
        <v>8101</v>
      </c>
      <c r="G832" s="833" t="s">
        <v>8102</v>
      </c>
      <c r="H832" s="850">
        <v>1</v>
      </c>
      <c r="I832" s="850">
        <v>126</v>
      </c>
      <c r="J832" s="833"/>
      <c r="K832" s="833">
        <v>126</v>
      </c>
      <c r="L832" s="850"/>
      <c r="M832" s="850"/>
      <c r="N832" s="833"/>
      <c r="O832" s="833"/>
      <c r="P832" s="850"/>
      <c r="Q832" s="850"/>
      <c r="R832" s="838"/>
      <c r="S832" s="851"/>
    </row>
    <row r="833" spans="1:19" ht="14.45" customHeight="1" x14ac:dyDescent="0.2">
      <c r="A833" s="832" t="s">
        <v>8060</v>
      </c>
      <c r="B833" s="833" t="s">
        <v>8061</v>
      </c>
      <c r="C833" s="833" t="s">
        <v>634</v>
      </c>
      <c r="D833" s="833" t="s">
        <v>8020</v>
      </c>
      <c r="E833" s="833" t="s">
        <v>8040</v>
      </c>
      <c r="F833" s="833" t="s">
        <v>8041</v>
      </c>
      <c r="G833" s="833" t="s">
        <v>8042</v>
      </c>
      <c r="H833" s="850"/>
      <c r="I833" s="850"/>
      <c r="J833" s="833"/>
      <c r="K833" s="833"/>
      <c r="L833" s="850">
        <v>0.4</v>
      </c>
      <c r="M833" s="850">
        <v>27.88</v>
      </c>
      <c r="N833" s="833">
        <v>1</v>
      </c>
      <c r="O833" s="833">
        <v>69.699999999999989</v>
      </c>
      <c r="P833" s="850"/>
      <c r="Q833" s="850"/>
      <c r="R833" s="838"/>
      <c r="S833" s="851"/>
    </row>
    <row r="834" spans="1:19" ht="14.45" customHeight="1" x14ac:dyDescent="0.2">
      <c r="A834" s="832" t="s">
        <v>8060</v>
      </c>
      <c r="B834" s="833" t="s">
        <v>8061</v>
      </c>
      <c r="C834" s="833" t="s">
        <v>634</v>
      </c>
      <c r="D834" s="833" t="s">
        <v>2240</v>
      </c>
      <c r="E834" s="833" t="s">
        <v>8040</v>
      </c>
      <c r="F834" s="833" t="s">
        <v>8041</v>
      </c>
      <c r="G834" s="833" t="s">
        <v>8042</v>
      </c>
      <c r="H834" s="850">
        <v>11.6</v>
      </c>
      <c r="I834" s="850">
        <v>1450.87</v>
      </c>
      <c r="J834" s="833">
        <v>2.7389375519142183</v>
      </c>
      <c r="K834" s="833">
        <v>125.07499999999999</v>
      </c>
      <c r="L834" s="850">
        <v>7.6</v>
      </c>
      <c r="M834" s="850">
        <v>529.72</v>
      </c>
      <c r="N834" s="833">
        <v>1</v>
      </c>
      <c r="O834" s="833">
        <v>69.7</v>
      </c>
      <c r="P834" s="850">
        <v>11.200000000000001</v>
      </c>
      <c r="Q834" s="850">
        <v>780.7</v>
      </c>
      <c r="R834" s="838">
        <v>1.4737974779128595</v>
      </c>
      <c r="S834" s="851">
        <v>69.705357142857139</v>
      </c>
    </row>
    <row r="835" spans="1:19" ht="14.45" customHeight="1" x14ac:dyDescent="0.2">
      <c r="A835" s="832" t="s">
        <v>8060</v>
      </c>
      <c r="B835" s="833" t="s">
        <v>8061</v>
      </c>
      <c r="C835" s="833" t="s">
        <v>634</v>
      </c>
      <c r="D835" s="833" t="s">
        <v>2240</v>
      </c>
      <c r="E835" s="833" t="s">
        <v>8031</v>
      </c>
      <c r="F835" s="833" t="s">
        <v>8075</v>
      </c>
      <c r="G835" s="833" t="s">
        <v>8076</v>
      </c>
      <c r="H835" s="850"/>
      <c r="I835" s="850"/>
      <c r="J835" s="833"/>
      <c r="K835" s="833"/>
      <c r="L835" s="850"/>
      <c r="M835" s="850"/>
      <c r="N835" s="833"/>
      <c r="O835" s="833"/>
      <c r="P835" s="850">
        <v>1</v>
      </c>
      <c r="Q835" s="850">
        <v>207</v>
      </c>
      <c r="R835" s="838"/>
      <c r="S835" s="851">
        <v>207</v>
      </c>
    </row>
    <row r="836" spans="1:19" ht="14.45" customHeight="1" x14ac:dyDescent="0.2">
      <c r="A836" s="832" t="s">
        <v>8060</v>
      </c>
      <c r="B836" s="833" t="s">
        <v>8061</v>
      </c>
      <c r="C836" s="833" t="s">
        <v>634</v>
      </c>
      <c r="D836" s="833" t="s">
        <v>2240</v>
      </c>
      <c r="E836" s="833" t="s">
        <v>8031</v>
      </c>
      <c r="F836" s="833" t="s">
        <v>8179</v>
      </c>
      <c r="G836" s="833" t="s">
        <v>8180</v>
      </c>
      <c r="H836" s="850">
        <v>9</v>
      </c>
      <c r="I836" s="850">
        <v>15102</v>
      </c>
      <c r="J836" s="833">
        <v>0.89892857142857141</v>
      </c>
      <c r="K836" s="833">
        <v>1678</v>
      </c>
      <c r="L836" s="850">
        <v>10</v>
      </c>
      <c r="M836" s="850">
        <v>16800</v>
      </c>
      <c r="N836" s="833">
        <v>1</v>
      </c>
      <c r="O836" s="833">
        <v>1680</v>
      </c>
      <c r="P836" s="850">
        <v>7</v>
      </c>
      <c r="Q836" s="850">
        <v>11809</v>
      </c>
      <c r="R836" s="838">
        <v>0.70291666666666663</v>
      </c>
      <c r="S836" s="851">
        <v>1687</v>
      </c>
    </row>
    <row r="837" spans="1:19" ht="14.45" customHeight="1" x14ac:dyDescent="0.2">
      <c r="A837" s="832" t="s">
        <v>8060</v>
      </c>
      <c r="B837" s="833" t="s">
        <v>8061</v>
      </c>
      <c r="C837" s="833" t="s">
        <v>634</v>
      </c>
      <c r="D837" s="833" t="s">
        <v>2240</v>
      </c>
      <c r="E837" s="833" t="s">
        <v>8031</v>
      </c>
      <c r="F837" s="833" t="s">
        <v>8181</v>
      </c>
      <c r="G837" s="833" t="s">
        <v>8182</v>
      </c>
      <c r="H837" s="850"/>
      <c r="I837" s="850"/>
      <c r="J837" s="833"/>
      <c r="K837" s="833"/>
      <c r="L837" s="850">
        <v>1</v>
      </c>
      <c r="M837" s="850">
        <v>1398</v>
      </c>
      <c r="N837" s="833">
        <v>1</v>
      </c>
      <c r="O837" s="833">
        <v>1398</v>
      </c>
      <c r="P837" s="850">
        <v>1</v>
      </c>
      <c r="Q837" s="850">
        <v>1406</v>
      </c>
      <c r="R837" s="838">
        <v>1.005722460658083</v>
      </c>
      <c r="S837" s="851">
        <v>1406</v>
      </c>
    </row>
    <row r="838" spans="1:19" ht="14.45" customHeight="1" x14ac:dyDescent="0.2">
      <c r="A838" s="832" t="s">
        <v>8060</v>
      </c>
      <c r="B838" s="833" t="s">
        <v>8061</v>
      </c>
      <c r="C838" s="833" t="s">
        <v>634</v>
      </c>
      <c r="D838" s="833" t="s">
        <v>2240</v>
      </c>
      <c r="E838" s="833" t="s">
        <v>8031</v>
      </c>
      <c r="F838" s="833" t="s">
        <v>8046</v>
      </c>
      <c r="G838" s="833" t="s">
        <v>8047</v>
      </c>
      <c r="H838" s="850"/>
      <c r="I838" s="850"/>
      <c r="J838" s="833"/>
      <c r="K838" s="833"/>
      <c r="L838" s="850"/>
      <c r="M838" s="850"/>
      <c r="N838" s="833"/>
      <c r="O838" s="833"/>
      <c r="P838" s="850">
        <v>2</v>
      </c>
      <c r="Q838" s="850">
        <v>2642</v>
      </c>
      <c r="R838" s="838"/>
      <c r="S838" s="851">
        <v>1321</v>
      </c>
    </row>
    <row r="839" spans="1:19" ht="14.45" customHeight="1" x14ac:dyDescent="0.2">
      <c r="A839" s="832" t="s">
        <v>8060</v>
      </c>
      <c r="B839" s="833" t="s">
        <v>8061</v>
      </c>
      <c r="C839" s="833" t="s">
        <v>634</v>
      </c>
      <c r="D839" s="833" t="s">
        <v>2240</v>
      </c>
      <c r="E839" s="833" t="s">
        <v>8031</v>
      </c>
      <c r="F839" s="833" t="s">
        <v>8048</v>
      </c>
      <c r="G839" s="833" t="s">
        <v>8049</v>
      </c>
      <c r="H839" s="850">
        <v>7</v>
      </c>
      <c r="I839" s="850">
        <v>7196</v>
      </c>
      <c r="J839" s="833">
        <v>6.9796314258001937</v>
      </c>
      <c r="K839" s="833">
        <v>1028</v>
      </c>
      <c r="L839" s="850">
        <v>1</v>
      </c>
      <c r="M839" s="850">
        <v>1031</v>
      </c>
      <c r="N839" s="833">
        <v>1</v>
      </c>
      <c r="O839" s="833">
        <v>1031</v>
      </c>
      <c r="P839" s="850">
        <v>3</v>
      </c>
      <c r="Q839" s="850">
        <v>3117</v>
      </c>
      <c r="R839" s="838">
        <v>3.0232783705140642</v>
      </c>
      <c r="S839" s="851">
        <v>1039</v>
      </c>
    </row>
    <row r="840" spans="1:19" ht="14.45" customHeight="1" x14ac:dyDescent="0.2">
      <c r="A840" s="832" t="s">
        <v>8060</v>
      </c>
      <c r="B840" s="833" t="s">
        <v>8061</v>
      </c>
      <c r="C840" s="833" t="s">
        <v>634</v>
      </c>
      <c r="D840" s="833" t="s">
        <v>2240</v>
      </c>
      <c r="E840" s="833" t="s">
        <v>8031</v>
      </c>
      <c r="F840" s="833" t="s">
        <v>8109</v>
      </c>
      <c r="G840" s="833" t="s">
        <v>8110</v>
      </c>
      <c r="H840" s="850"/>
      <c r="I840" s="850"/>
      <c r="J840" s="833"/>
      <c r="K840" s="833"/>
      <c r="L840" s="850"/>
      <c r="M840" s="850"/>
      <c r="N840" s="833"/>
      <c r="O840" s="833"/>
      <c r="P840" s="850">
        <v>11</v>
      </c>
      <c r="Q840" s="850">
        <v>0</v>
      </c>
      <c r="R840" s="838"/>
      <c r="S840" s="851">
        <v>0</v>
      </c>
    </row>
    <row r="841" spans="1:19" ht="14.45" customHeight="1" x14ac:dyDescent="0.2">
      <c r="A841" s="832" t="s">
        <v>8060</v>
      </c>
      <c r="B841" s="833" t="s">
        <v>8061</v>
      </c>
      <c r="C841" s="833" t="s">
        <v>634</v>
      </c>
      <c r="D841" s="833" t="s">
        <v>2240</v>
      </c>
      <c r="E841" s="833" t="s">
        <v>8031</v>
      </c>
      <c r="F841" s="833" t="s">
        <v>8038</v>
      </c>
      <c r="G841" s="833" t="s">
        <v>8039</v>
      </c>
      <c r="H841" s="850">
        <v>107</v>
      </c>
      <c r="I841" s="850">
        <v>9202</v>
      </c>
      <c r="J841" s="833">
        <v>1.2588235294117647</v>
      </c>
      <c r="K841" s="833">
        <v>86</v>
      </c>
      <c r="L841" s="850">
        <v>85</v>
      </c>
      <c r="M841" s="850">
        <v>7310</v>
      </c>
      <c r="N841" s="833">
        <v>1</v>
      </c>
      <c r="O841" s="833">
        <v>86</v>
      </c>
      <c r="P841" s="850">
        <v>95</v>
      </c>
      <c r="Q841" s="850">
        <v>8265</v>
      </c>
      <c r="R841" s="838">
        <v>1.1306429548563612</v>
      </c>
      <c r="S841" s="851">
        <v>87</v>
      </c>
    </row>
    <row r="842" spans="1:19" ht="14.45" customHeight="1" x14ac:dyDescent="0.2">
      <c r="A842" s="832" t="s">
        <v>8060</v>
      </c>
      <c r="B842" s="833" t="s">
        <v>8061</v>
      </c>
      <c r="C842" s="833" t="s">
        <v>634</v>
      </c>
      <c r="D842" s="833" t="s">
        <v>2240</v>
      </c>
      <c r="E842" s="833" t="s">
        <v>8031</v>
      </c>
      <c r="F842" s="833" t="s">
        <v>8139</v>
      </c>
      <c r="G842" s="833" t="s">
        <v>8140</v>
      </c>
      <c r="H842" s="850">
        <v>46</v>
      </c>
      <c r="I842" s="850">
        <v>33212</v>
      </c>
      <c r="J842" s="833">
        <v>1.0208083602274474</v>
      </c>
      <c r="K842" s="833">
        <v>722</v>
      </c>
      <c r="L842" s="850">
        <v>45</v>
      </c>
      <c r="M842" s="850">
        <v>32535</v>
      </c>
      <c r="N842" s="833">
        <v>1</v>
      </c>
      <c r="O842" s="833">
        <v>723</v>
      </c>
      <c r="P842" s="850">
        <v>71</v>
      </c>
      <c r="Q842" s="850">
        <v>51759</v>
      </c>
      <c r="R842" s="838">
        <v>1.5908713692946057</v>
      </c>
      <c r="S842" s="851">
        <v>729</v>
      </c>
    </row>
    <row r="843" spans="1:19" ht="14.45" customHeight="1" x14ac:dyDescent="0.2">
      <c r="A843" s="832" t="s">
        <v>8060</v>
      </c>
      <c r="B843" s="833" t="s">
        <v>8061</v>
      </c>
      <c r="C843" s="833" t="s">
        <v>634</v>
      </c>
      <c r="D843" s="833" t="s">
        <v>2240</v>
      </c>
      <c r="E843" s="833" t="s">
        <v>8031</v>
      </c>
      <c r="F843" s="833" t="s">
        <v>8153</v>
      </c>
      <c r="G843" s="833" t="s">
        <v>8154</v>
      </c>
      <c r="H843" s="850">
        <v>8</v>
      </c>
      <c r="I843" s="850">
        <v>10464</v>
      </c>
      <c r="J843" s="833">
        <v>1.9969465648854963</v>
      </c>
      <c r="K843" s="833">
        <v>1308</v>
      </c>
      <c r="L843" s="850">
        <v>4</v>
      </c>
      <c r="M843" s="850">
        <v>5240</v>
      </c>
      <c r="N843" s="833">
        <v>1</v>
      </c>
      <c r="O843" s="833">
        <v>1310</v>
      </c>
      <c r="P843" s="850">
        <v>6</v>
      </c>
      <c r="Q843" s="850">
        <v>7896</v>
      </c>
      <c r="R843" s="838">
        <v>1.5068702290076337</v>
      </c>
      <c r="S843" s="851">
        <v>1316</v>
      </c>
    </row>
    <row r="844" spans="1:19" ht="14.45" customHeight="1" x14ac:dyDescent="0.2">
      <c r="A844" s="832" t="s">
        <v>8060</v>
      </c>
      <c r="B844" s="833" t="s">
        <v>8061</v>
      </c>
      <c r="C844" s="833" t="s">
        <v>634</v>
      </c>
      <c r="D844" s="833" t="s">
        <v>2240</v>
      </c>
      <c r="E844" s="833" t="s">
        <v>8031</v>
      </c>
      <c r="F844" s="833" t="s">
        <v>8052</v>
      </c>
      <c r="G844" s="833" t="s">
        <v>8053</v>
      </c>
      <c r="H844" s="850">
        <v>10</v>
      </c>
      <c r="I844" s="850">
        <v>5000</v>
      </c>
      <c r="J844" s="833">
        <v>0.62375249500998009</v>
      </c>
      <c r="K844" s="833">
        <v>500</v>
      </c>
      <c r="L844" s="850">
        <v>16</v>
      </c>
      <c r="M844" s="850">
        <v>8016</v>
      </c>
      <c r="N844" s="833">
        <v>1</v>
      </c>
      <c r="O844" s="833">
        <v>501</v>
      </c>
      <c r="P844" s="850">
        <v>11</v>
      </c>
      <c r="Q844" s="850">
        <v>5566</v>
      </c>
      <c r="R844" s="838">
        <v>0.69436127744510978</v>
      </c>
      <c r="S844" s="851">
        <v>506</v>
      </c>
    </row>
    <row r="845" spans="1:19" ht="14.45" customHeight="1" x14ac:dyDescent="0.2">
      <c r="A845" s="832" t="s">
        <v>8060</v>
      </c>
      <c r="B845" s="833" t="s">
        <v>8061</v>
      </c>
      <c r="C845" s="833" t="s">
        <v>634</v>
      </c>
      <c r="D845" s="833" t="s">
        <v>2240</v>
      </c>
      <c r="E845" s="833" t="s">
        <v>8031</v>
      </c>
      <c r="F845" s="833" t="s">
        <v>8187</v>
      </c>
      <c r="G845" s="833" t="s">
        <v>8188</v>
      </c>
      <c r="H845" s="850">
        <v>25</v>
      </c>
      <c r="I845" s="850">
        <v>92825</v>
      </c>
      <c r="J845" s="833">
        <v>8.3198888590122788</v>
      </c>
      <c r="K845" s="833">
        <v>3713</v>
      </c>
      <c r="L845" s="850">
        <v>3</v>
      </c>
      <c r="M845" s="850">
        <v>11157</v>
      </c>
      <c r="N845" s="833">
        <v>1</v>
      </c>
      <c r="O845" s="833">
        <v>3719</v>
      </c>
      <c r="P845" s="850">
        <v>5</v>
      </c>
      <c r="Q845" s="850">
        <v>18700</v>
      </c>
      <c r="R845" s="838">
        <v>1.6760777986914046</v>
      </c>
      <c r="S845" s="851">
        <v>3740</v>
      </c>
    </row>
    <row r="846" spans="1:19" ht="14.45" customHeight="1" x14ac:dyDescent="0.2">
      <c r="A846" s="832" t="s">
        <v>8060</v>
      </c>
      <c r="B846" s="833" t="s">
        <v>8061</v>
      </c>
      <c r="C846" s="833" t="s">
        <v>634</v>
      </c>
      <c r="D846" s="833" t="s">
        <v>2240</v>
      </c>
      <c r="E846" s="833" t="s">
        <v>8031</v>
      </c>
      <c r="F846" s="833" t="s">
        <v>8163</v>
      </c>
      <c r="G846" s="833" t="s">
        <v>8164</v>
      </c>
      <c r="H846" s="850">
        <v>14</v>
      </c>
      <c r="I846" s="850">
        <v>7056</v>
      </c>
      <c r="J846" s="833">
        <v>1.2702070207020701</v>
      </c>
      <c r="K846" s="833">
        <v>504</v>
      </c>
      <c r="L846" s="850">
        <v>11</v>
      </c>
      <c r="M846" s="850">
        <v>5555</v>
      </c>
      <c r="N846" s="833">
        <v>1</v>
      </c>
      <c r="O846" s="833">
        <v>505</v>
      </c>
      <c r="P846" s="850">
        <v>8</v>
      </c>
      <c r="Q846" s="850">
        <v>4080</v>
      </c>
      <c r="R846" s="838">
        <v>0.73447344734473452</v>
      </c>
      <c r="S846" s="851">
        <v>510</v>
      </c>
    </row>
    <row r="847" spans="1:19" ht="14.45" customHeight="1" x14ac:dyDescent="0.2">
      <c r="A847" s="832" t="s">
        <v>8060</v>
      </c>
      <c r="B847" s="833" t="s">
        <v>8061</v>
      </c>
      <c r="C847" s="833" t="s">
        <v>634</v>
      </c>
      <c r="D847" s="833" t="s">
        <v>2240</v>
      </c>
      <c r="E847" s="833" t="s">
        <v>8031</v>
      </c>
      <c r="F847" s="833" t="s">
        <v>8169</v>
      </c>
      <c r="G847" s="833" t="s">
        <v>8170</v>
      </c>
      <c r="H847" s="850"/>
      <c r="I847" s="850"/>
      <c r="J847" s="833"/>
      <c r="K847" s="833"/>
      <c r="L847" s="850"/>
      <c r="M847" s="850"/>
      <c r="N847" s="833"/>
      <c r="O847" s="833"/>
      <c r="P847" s="850">
        <v>12</v>
      </c>
      <c r="Q847" s="850">
        <v>0</v>
      </c>
      <c r="R847" s="838"/>
      <c r="S847" s="851">
        <v>0</v>
      </c>
    </row>
    <row r="848" spans="1:19" ht="14.45" customHeight="1" x14ac:dyDescent="0.2">
      <c r="A848" s="832" t="s">
        <v>8060</v>
      </c>
      <c r="B848" s="833" t="s">
        <v>8061</v>
      </c>
      <c r="C848" s="833" t="s">
        <v>634</v>
      </c>
      <c r="D848" s="833" t="s">
        <v>2240</v>
      </c>
      <c r="E848" s="833" t="s">
        <v>8031</v>
      </c>
      <c r="F848" s="833" t="s">
        <v>8197</v>
      </c>
      <c r="G848" s="833" t="s">
        <v>8198</v>
      </c>
      <c r="H848" s="850">
        <v>1</v>
      </c>
      <c r="I848" s="850">
        <v>1155</v>
      </c>
      <c r="J848" s="833">
        <v>0.99740932642487046</v>
      </c>
      <c r="K848" s="833">
        <v>1155</v>
      </c>
      <c r="L848" s="850">
        <v>1</v>
      </c>
      <c r="M848" s="850">
        <v>1158</v>
      </c>
      <c r="N848" s="833">
        <v>1</v>
      </c>
      <c r="O848" s="833">
        <v>1158</v>
      </c>
      <c r="P848" s="850"/>
      <c r="Q848" s="850"/>
      <c r="R848" s="838"/>
      <c r="S848" s="851"/>
    </row>
    <row r="849" spans="1:19" ht="14.45" customHeight="1" x14ac:dyDescent="0.2">
      <c r="A849" s="832" t="s">
        <v>8060</v>
      </c>
      <c r="B849" s="833" t="s">
        <v>8061</v>
      </c>
      <c r="C849" s="833" t="s">
        <v>634</v>
      </c>
      <c r="D849" s="833" t="s">
        <v>2242</v>
      </c>
      <c r="E849" s="833" t="s">
        <v>8040</v>
      </c>
      <c r="F849" s="833" t="s">
        <v>8041</v>
      </c>
      <c r="G849" s="833" t="s">
        <v>8042</v>
      </c>
      <c r="H849" s="850">
        <v>0.70000000000000007</v>
      </c>
      <c r="I849" s="850">
        <v>73.179999999999993</v>
      </c>
      <c r="J849" s="833"/>
      <c r="K849" s="833">
        <v>104.54285714285712</v>
      </c>
      <c r="L849" s="850"/>
      <c r="M849" s="850"/>
      <c r="N849" s="833"/>
      <c r="O849" s="833"/>
      <c r="P849" s="850"/>
      <c r="Q849" s="850"/>
      <c r="R849" s="838"/>
      <c r="S849" s="851"/>
    </row>
    <row r="850" spans="1:19" ht="14.45" customHeight="1" x14ac:dyDescent="0.2">
      <c r="A850" s="832" t="s">
        <v>8060</v>
      </c>
      <c r="B850" s="833" t="s">
        <v>8061</v>
      </c>
      <c r="C850" s="833" t="s">
        <v>634</v>
      </c>
      <c r="D850" s="833" t="s">
        <v>2242</v>
      </c>
      <c r="E850" s="833" t="s">
        <v>8031</v>
      </c>
      <c r="F850" s="833" t="s">
        <v>8105</v>
      </c>
      <c r="G850" s="833" t="s">
        <v>8106</v>
      </c>
      <c r="H850" s="850">
        <v>1</v>
      </c>
      <c r="I850" s="850">
        <v>197</v>
      </c>
      <c r="J850" s="833"/>
      <c r="K850" s="833">
        <v>197</v>
      </c>
      <c r="L850" s="850"/>
      <c r="M850" s="850"/>
      <c r="N850" s="833"/>
      <c r="O850" s="833"/>
      <c r="P850" s="850"/>
      <c r="Q850" s="850"/>
      <c r="R850" s="838"/>
      <c r="S850" s="851"/>
    </row>
    <row r="851" spans="1:19" ht="14.45" customHeight="1" x14ac:dyDescent="0.2">
      <c r="A851" s="832" t="s">
        <v>8060</v>
      </c>
      <c r="B851" s="833" t="s">
        <v>8061</v>
      </c>
      <c r="C851" s="833" t="s">
        <v>634</v>
      </c>
      <c r="D851" s="833" t="s">
        <v>2242</v>
      </c>
      <c r="E851" s="833" t="s">
        <v>8031</v>
      </c>
      <c r="F851" s="833" t="s">
        <v>8109</v>
      </c>
      <c r="G851" s="833" t="s">
        <v>8110</v>
      </c>
      <c r="H851" s="850">
        <v>1</v>
      </c>
      <c r="I851" s="850">
        <v>0</v>
      </c>
      <c r="J851" s="833"/>
      <c r="K851" s="833">
        <v>0</v>
      </c>
      <c r="L851" s="850">
        <v>1</v>
      </c>
      <c r="M851" s="850">
        <v>0</v>
      </c>
      <c r="N851" s="833"/>
      <c r="O851" s="833">
        <v>0</v>
      </c>
      <c r="P851" s="850"/>
      <c r="Q851" s="850"/>
      <c r="R851" s="838"/>
      <c r="S851" s="851"/>
    </row>
    <row r="852" spans="1:19" ht="14.45" customHeight="1" x14ac:dyDescent="0.2">
      <c r="A852" s="832" t="s">
        <v>8060</v>
      </c>
      <c r="B852" s="833" t="s">
        <v>8061</v>
      </c>
      <c r="C852" s="833" t="s">
        <v>634</v>
      </c>
      <c r="D852" s="833" t="s">
        <v>2242</v>
      </c>
      <c r="E852" s="833" t="s">
        <v>8031</v>
      </c>
      <c r="F852" s="833" t="s">
        <v>8038</v>
      </c>
      <c r="G852" s="833" t="s">
        <v>8039</v>
      </c>
      <c r="H852" s="850">
        <v>7</v>
      </c>
      <c r="I852" s="850">
        <v>602</v>
      </c>
      <c r="J852" s="833"/>
      <c r="K852" s="833">
        <v>86</v>
      </c>
      <c r="L852" s="850"/>
      <c r="M852" s="850"/>
      <c r="N852" s="833"/>
      <c r="O852" s="833"/>
      <c r="P852" s="850"/>
      <c r="Q852" s="850"/>
      <c r="R852" s="838"/>
      <c r="S852" s="851"/>
    </row>
    <row r="853" spans="1:19" ht="14.45" customHeight="1" x14ac:dyDescent="0.2">
      <c r="A853" s="832" t="s">
        <v>8060</v>
      </c>
      <c r="B853" s="833" t="s">
        <v>8061</v>
      </c>
      <c r="C853" s="833" t="s">
        <v>634</v>
      </c>
      <c r="D853" s="833" t="s">
        <v>2242</v>
      </c>
      <c r="E853" s="833" t="s">
        <v>8031</v>
      </c>
      <c r="F853" s="833" t="s">
        <v>8139</v>
      </c>
      <c r="G853" s="833" t="s">
        <v>8140</v>
      </c>
      <c r="H853" s="850">
        <v>4</v>
      </c>
      <c r="I853" s="850">
        <v>2888</v>
      </c>
      <c r="J853" s="833">
        <v>3.9944674965421854</v>
      </c>
      <c r="K853" s="833">
        <v>722</v>
      </c>
      <c r="L853" s="850">
        <v>1</v>
      </c>
      <c r="M853" s="850">
        <v>723</v>
      </c>
      <c r="N853" s="833">
        <v>1</v>
      </c>
      <c r="O853" s="833">
        <v>723</v>
      </c>
      <c r="P853" s="850">
        <v>2</v>
      </c>
      <c r="Q853" s="850">
        <v>1458</v>
      </c>
      <c r="R853" s="838">
        <v>2.0165975103734439</v>
      </c>
      <c r="S853" s="851">
        <v>729</v>
      </c>
    </row>
    <row r="854" spans="1:19" ht="14.45" customHeight="1" x14ac:dyDescent="0.2">
      <c r="A854" s="832" t="s">
        <v>8060</v>
      </c>
      <c r="B854" s="833" t="s">
        <v>8061</v>
      </c>
      <c r="C854" s="833" t="s">
        <v>634</v>
      </c>
      <c r="D854" s="833" t="s">
        <v>2242</v>
      </c>
      <c r="E854" s="833" t="s">
        <v>8031</v>
      </c>
      <c r="F854" s="833" t="s">
        <v>8052</v>
      </c>
      <c r="G854" s="833" t="s">
        <v>8053</v>
      </c>
      <c r="H854" s="850">
        <v>2</v>
      </c>
      <c r="I854" s="850">
        <v>1000</v>
      </c>
      <c r="J854" s="833">
        <v>1.996007984031936</v>
      </c>
      <c r="K854" s="833">
        <v>500</v>
      </c>
      <c r="L854" s="850">
        <v>1</v>
      </c>
      <c r="M854" s="850">
        <v>501</v>
      </c>
      <c r="N854" s="833">
        <v>1</v>
      </c>
      <c r="O854" s="833">
        <v>501</v>
      </c>
      <c r="P854" s="850"/>
      <c r="Q854" s="850"/>
      <c r="R854" s="838"/>
      <c r="S854" s="851"/>
    </row>
    <row r="855" spans="1:19" ht="14.45" customHeight="1" x14ac:dyDescent="0.2">
      <c r="A855" s="832" t="s">
        <v>8060</v>
      </c>
      <c r="B855" s="833" t="s">
        <v>8061</v>
      </c>
      <c r="C855" s="833" t="s">
        <v>634</v>
      </c>
      <c r="D855" s="833" t="s">
        <v>2242</v>
      </c>
      <c r="E855" s="833" t="s">
        <v>8031</v>
      </c>
      <c r="F855" s="833" t="s">
        <v>8163</v>
      </c>
      <c r="G855" s="833" t="s">
        <v>8164</v>
      </c>
      <c r="H855" s="850">
        <v>3</v>
      </c>
      <c r="I855" s="850">
        <v>1512</v>
      </c>
      <c r="J855" s="833">
        <v>1.497029702970297</v>
      </c>
      <c r="K855" s="833">
        <v>504</v>
      </c>
      <c r="L855" s="850">
        <v>2</v>
      </c>
      <c r="M855" s="850">
        <v>1010</v>
      </c>
      <c r="N855" s="833">
        <v>1</v>
      </c>
      <c r="O855" s="833">
        <v>505</v>
      </c>
      <c r="P855" s="850"/>
      <c r="Q855" s="850"/>
      <c r="R855" s="838"/>
      <c r="S855" s="851"/>
    </row>
    <row r="856" spans="1:19" ht="14.45" customHeight="1" x14ac:dyDescent="0.2">
      <c r="A856" s="832" t="s">
        <v>8060</v>
      </c>
      <c r="B856" s="833" t="s">
        <v>8061</v>
      </c>
      <c r="C856" s="833" t="s">
        <v>634</v>
      </c>
      <c r="D856" s="833" t="s">
        <v>2242</v>
      </c>
      <c r="E856" s="833" t="s">
        <v>8031</v>
      </c>
      <c r="F856" s="833" t="s">
        <v>8169</v>
      </c>
      <c r="G856" s="833" t="s">
        <v>8170</v>
      </c>
      <c r="H856" s="850">
        <v>2</v>
      </c>
      <c r="I856" s="850">
        <v>0</v>
      </c>
      <c r="J856" s="833"/>
      <c r="K856" s="833">
        <v>0</v>
      </c>
      <c r="L856" s="850"/>
      <c r="M856" s="850"/>
      <c r="N856" s="833"/>
      <c r="O856" s="833"/>
      <c r="P856" s="850"/>
      <c r="Q856" s="850"/>
      <c r="R856" s="838"/>
      <c r="S856" s="851"/>
    </row>
    <row r="857" spans="1:19" ht="14.45" customHeight="1" x14ac:dyDescent="0.2">
      <c r="A857" s="832" t="s">
        <v>8060</v>
      </c>
      <c r="B857" s="833" t="s">
        <v>8061</v>
      </c>
      <c r="C857" s="833" t="s">
        <v>634</v>
      </c>
      <c r="D857" s="833" t="s">
        <v>2243</v>
      </c>
      <c r="E857" s="833" t="s">
        <v>8040</v>
      </c>
      <c r="F857" s="833" t="s">
        <v>8041</v>
      </c>
      <c r="G857" s="833" t="s">
        <v>8042</v>
      </c>
      <c r="H857" s="850"/>
      <c r="I857" s="850"/>
      <c r="J857" s="833"/>
      <c r="K857" s="833"/>
      <c r="L857" s="850"/>
      <c r="M857" s="850"/>
      <c r="N857" s="833"/>
      <c r="O857" s="833"/>
      <c r="P857" s="850">
        <v>0.2</v>
      </c>
      <c r="Q857" s="850">
        <v>13.94</v>
      </c>
      <c r="R857" s="838"/>
      <c r="S857" s="851">
        <v>69.699999999999989</v>
      </c>
    </row>
    <row r="858" spans="1:19" ht="14.45" customHeight="1" x14ac:dyDescent="0.2">
      <c r="A858" s="832" t="s">
        <v>8060</v>
      </c>
      <c r="B858" s="833" t="s">
        <v>8061</v>
      </c>
      <c r="C858" s="833" t="s">
        <v>634</v>
      </c>
      <c r="D858" s="833" t="s">
        <v>2243</v>
      </c>
      <c r="E858" s="833" t="s">
        <v>8031</v>
      </c>
      <c r="F858" s="833" t="s">
        <v>8032</v>
      </c>
      <c r="G858" s="833" t="s">
        <v>8033</v>
      </c>
      <c r="H858" s="850"/>
      <c r="I858" s="850"/>
      <c r="J858" s="833"/>
      <c r="K858" s="833"/>
      <c r="L858" s="850"/>
      <c r="M858" s="850"/>
      <c r="N858" s="833"/>
      <c r="O858" s="833"/>
      <c r="P858" s="850">
        <v>1</v>
      </c>
      <c r="Q858" s="850">
        <v>81</v>
      </c>
      <c r="R858" s="838"/>
      <c r="S858" s="851">
        <v>81</v>
      </c>
    </row>
    <row r="859" spans="1:19" ht="14.45" customHeight="1" x14ac:dyDescent="0.2">
      <c r="A859" s="832" t="s">
        <v>8060</v>
      </c>
      <c r="B859" s="833" t="s">
        <v>8061</v>
      </c>
      <c r="C859" s="833" t="s">
        <v>634</v>
      </c>
      <c r="D859" s="833" t="s">
        <v>2243</v>
      </c>
      <c r="E859" s="833" t="s">
        <v>8031</v>
      </c>
      <c r="F859" s="833" t="s">
        <v>8109</v>
      </c>
      <c r="G859" s="833" t="s">
        <v>8110</v>
      </c>
      <c r="H859" s="850"/>
      <c r="I859" s="850"/>
      <c r="J859" s="833"/>
      <c r="K859" s="833"/>
      <c r="L859" s="850"/>
      <c r="M859" s="850"/>
      <c r="N859" s="833"/>
      <c r="O859" s="833"/>
      <c r="P859" s="850">
        <v>1</v>
      </c>
      <c r="Q859" s="850">
        <v>0</v>
      </c>
      <c r="R859" s="838"/>
      <c r="S859" s="851">
        <v>0</v>
      </c>
    </row>
    <row r="860" spans="1:19" ht="14.45" customHeight="1" x14ac:dyDescent="0.2">
      <c r="A860" s="832" t="s">
        <v>8060</v>
      </c>
      <c r="B860" s="833" t="s">
        <v>8061</v>
      </c>
      <c r="C860" s="833" t="s">
        <v>634</v>
      </c>
      <c r="D860" s="833" t="s">
        <v>2243</v>
      </c>
      <c r="E860" s="833" t="s">
        <v>8031</v>
      </c>
      <c r="F860" s="833" t="s">
        <v>8038</v>
      </c>
      <c r="G860" s="833" t="s">
        <v>8039</v>
      </c>
      <c r="H860" s="850"/>
      <c r="I860" s="850"/>
      <c r="J860" s="833"/>
      <c r="K860" s="833"/>
      <c r="L860" s="850">
        <v>1</v>
      </c>
      <c r="M860" s="850">
        <v>86</v>
      </c>
      <c r="N860" s="833">
        <v>1</v>
      </c>
      <c r="O860" s="833">
        <v>86</v>
      </c>
      <c r="P860" s="850">
        <v>2</v>
      </c>
      <c r="Q860" s="850">
        <v>174</v>
      </c>
      <c r="R860" s="838">
        <v>2.0232558139534884</v>
      </c>
      <c r="S860" s="851">
        <v>87</v>
      </c>
    </row>
    <row r="861" spans="1:19" ht="14.45" customHeight="1" x14ac:dyDescent="0.2">
      <c r="A861" s="832" t="s">
        <v>8060</v>
      </c>
      <c r="B861" s="833" t="s">
        <v>8061</v>
      </c>
      <c r="C861" s="833" t="s">
        <v>634</v>
      </c>
      <c r="D861" s="833" t="s">
        <v>2243</v>
      </c>
      <c r="E861" s="833" t="s">
        <v>8031</v>
      </c>
      <c r="F861" s="833" t="s">
        <v>8163</v>
      </c>
      <c r="G861" s="833" t="s">
        <v>8164</v>
      </c>
      <c r="H861" s="850"/>
      <c r="I861" s="850"/>
      <c r="J861" s="833"/>
      <c r="K861" s="833"/>
      <c r="L861" s="850">
        <v>1</v>
      </c>
      <c r="M861" s="850">
        <v>505</v>
      </c>
      <c r="N861" s="833">
        <v>1</v>
      </c>
      <c r="O861" s="833">
        <v>505</v>
      </c>
      <c r="P861" s="850">
        <v>1</v>
      </c>
      <c r="Q861" s="850">
        <v>510</v>
      </c>
      <c r="R861" s="838">
        <v>1.0099009900990099</v>
      </c>
      <c r="S861" s="851">
        <v>510</v>
      </c>
    </row>
    <row r="862" spans="1:19" ht="14.45" customHeight="1" x14ac:dyDescent="0.2">
      <c r="A862" s="832" t="s">
        <v>8060</v>
      </c>
      <c r="B862" s="833" t="s">
        <v>8061</v>
      </c>
      <c r="C862" s="833" t="s">
        <v>634</v>
      </c>
      <c r="D862" s="833" t="s">
        <v>2243</v>
      </c>
      <c r="E862" s="833" t="s">
        <v>8031</v>
      </c>
      <c r="F862" s="833" t="s">
        <v>8169</v>
      </c>
      <c r="G862" s="833" t="s">
        <v>8170</v>
      </c>
      <c r="H862" s="850"/>
      <c r="I862" s="850"/>
      <c r="J862" s="833"/>
      <c r="K862" s="833"/>
      <c r="L862" s="850">
        <v>1</v>
      </c>
      <c r="M862" s="850">
        <v>0</v>
      </c>
      <c r="N862" s="833"/>
      <c r="O862" s="833">
        <v>0</v>
      </c>
      <c r="P862" s="850">
        <v>1</v>
      </c>
      <c r="Q862" s="850">
        <v>0</v>
      </c>
      <c r="R862" s="838"/>
      <c r="S862" s="851">
        <v>0</v>
      </c>
    </row>
    <row r="863" spans="1:19" ht="14.45" customHeight="1" x14ac:dyDescent="0.2">
      <c r="A863" s="832" t="s">
        <v>8060</v>
      </c>
      <c r="B863" s="833" t="s">
        <v>8061</v>
      </c>
      <c r="C863" s="833" t="s">
        <v>634</v>
      </c>
      <c r="D863" s="833" t="s">
        <v>2244</v>
      </c>
      <c r="E863" s="833" t="s">
        <v>8040</v>
      </c>
      <c r="F863" s="833" t="s">
        <v>8041</v>
      </c>
      <c r="G863" s="833" t="s">
        <v>8042</v>
      </c>
      <c r="H863" s="850">
        <v>1.2</v>
      </c>
      <c r="I863" s="850">
        <v>132.42000000000002</v>
      </c>
      <c r="J863" s="833">
        <v>9.499282639885223</v>
      </c>
      <c r="K863" s="833">
        <v>110.35000000000002</v>
      </c>
      <c r="L863" s="850">
        <v>0.2</v>
      </c>
      <c r="M863" s="850">
        <v>13.94</v>
      </c>
      <c r="N863" s="833">
        <v>1</v>
      </c>
      <c r="O863" s="833">
        <v>69.699999999999989</v>
      </c>
      <c r="P863" s="850">
        <v>0.5</v>
      </c>
      <c r="Q863" s="850">
        <v>34.85</v>
      </c>
      <c r="R863" s="838">
        <v>2.5</v>
      </c>
      <c r="S863" s="851">
        <v>69.7</v>
      </c>
    </row>
    <row r="864" spans="1:19" ht="14.45" customHeight="1" x14ac:dyDescent="0.2">
      <c r="A864" s="832" t="s">
        <v>8060</v>
      </c>
      <c r="B864" s="833" t="s">
        <v>8061</v>
      </c>
      <c r="C864" s="833" t="s">
        <v>634</v>
      </c>
      <c r="D864" s="833" t="s">
        <v>2244</v>
      </c>
      <c r="E864" s="833" t="s">
        <v>8031</v>
      </c>
      <c r="F864" s="833" t="s">
        <v>8109</v>
      </c>
      <c r="G864" s="833" t="s">
        <v>8110</v>
      </c>
      <c r="H864" s="850"/>
      <c r="I864" s="850"/>
      <c r="J864" s="833"/>
      <c r="K864" s="833"/>
      <c r="L864" s="850">
        <v>1</v>
      </c>
      <c r="M864" s="850">
        <v>0</v>
      </c>
      <c r="N864" s="833"/>
      <c r="O864" s="833">
        <v>0</v>
      </c>
      <c r="P864" s="850"/>
      <c r="Q864" s="850"/>
      <c r="R864" s="838"/>
      <c r="S864" s="851"/>
    </row>
    <row r="865" spans="1:19" ht="14.45" customHeight="1" x14ac:dyDescent="0.2">
      <c r="A865" s="832" t="s">
        <v>8060</v>
      </c>
      <c r="B865" s="833" t="s">
        <v>8061</v>
      </c>
      <c r="C865" s="833" t="s">
        <v>634</v>
      </c>
      <c r="D865" s="833" t="s">
        <v>2244</v>
      </c>
      <c r="E865" s="833" t="s">
        <v>8031</v>
      </c>
      <c r="F865" s="833" t="s">
        <v>8038</v>
      </c>
      <c r="G865" s="833" t="s">
        <v>8039</v>
      </c>
      <c r="H865" s="850">
        <v>14</v>
      </c>
      <c r="I865" s="850">
        <v>1204</v>
      </c>
      <c r="J865" s="833">
        <v>7</v>
      </c>
      <c r="K865" s="833">
        <v>86</v>
      </c>
      <c r="L865" s="850">
        <v>2</v>
      </c>
      <c r="M865" s="850">
        <v>172</v>
      </c>
      <c r="N865" s="833">
        <v>1</v>
      </c>
      <c r="O865" s="833">
        <v>86</v>
      </c>
      <c r="P865" s="850">
        <v>5</v>
      </c>
      <c r="Q865" s="850">
        <v>435</v>
      </c>
      <c r="R865" s="838">
        <v>2.5290697674418605</v>
      </c>
      <c r="S865" s="851">
        <v>87</v>
      </c>
    </row>
    <row r="866" spans="1:19" ht="14.45" customHeight="1" x14ac:dyDescent="0.2">
      <c r="A866" s="832" t="s">
        <v>8060</v>
      </c>
      <c r="B866" s="833" t="s">
        <v>8061</v>
      </c>
      <c r="C866" s="833" t="s">
        <v>634</v>
      </c>
      <c r="D866" s="833" t="s">
        <v>2244</v>
      </c>
      <c r="E866" s="833" t="s">
        <v>8031</v>
      </c>
      <c r="F866" s="833" t="s">
        <v>8139</v>
      </c>
      <c r="G866" s="833" t="s">
        <v>8140</v>
      </c>
      <c r="H866" s="850">
        <v>10</v>
      </c>
      <c r="I866" s="850">
        <v>7220</v>
      </c>
      <c r="J866" s="833">
        <v>4.9930843706777317</v>
      </c>
      <c r="K866" s="833">
        <v>722</v>
      </c>
      <c r="L866" s="850">
        <v>2</v>
      </c>
      <c r="M866" s="850">
        <v>1446</v>
      </c>
      <c r="N866" s="833">
        <v>1</v>
      </c>
      <c r="O866" s="833">
        <v>723</v>
      </c>
      <c r="P866" s="850">
        <v>4</v>
      </c>
      <c r="Q866" s="850">
        <v>2916</v>
      </c>
      <c r="R866" s="838">
        <v>2.0165975103734439</v>
      </c>
      <c r="S866" s="851">
        <v>729</v>
      </c>
    </row>
    <row r="867" spans="1:19" ht="14.45" customHeight="1" x14ac:dyDescent="0.2">
      <c r="A867" s="832" t="s">
        <v>8060</v>
      </c>
      <c r="B867" s="833" t="s">
        <v>8061</v>
      </c>
      <c r="C867" s="833" t="s">
        <v>634</v>
      </c>
      <c r="D867" s="833" t="s">
        <v>2244</v>
      </c>
      <c r="E867" s="833" t="s">
        <v>8031</v>
      </c>
      <c r="F867" s="833" t="s">
        <v>8052</v>
      </c>
      <c r="G867" s="833" t="s">
        <v>8053</v>
      </c>
      <c r="H867" s="850">
        <v>1</v>
      </c>
      <c r="I867" s="850">
        <v>500</v>
      </c>
      <c r="J867" s="833"/>
      <c r="K867" s="833">
        <v>500</v>
      </c>
      <c r="L867" s="850"/>
      <c r="M867" s="850"/>
      <c r="N867" s="833"/>
      <c r="O867" s="833"/>
      <c r="P867" s="850"/>
      <c r="Q867" s="850"/>
      <c r="R867" s="838"/>
      <c r="S867" s="851"/>
    </row>
    <row r="868" spans="1:19" ht="14.45" customHeight="1" x14ac:dyDescent="0.2">
      <c r="A868" s="832" t="s">
        <v>8060</v>
      </c>
      <c r="B868" s="833" t="s">
        <v>8061</v>
      </c>
      <c r="C868" s="833" t="s">
        <v>634</v>
      </c>
      <c r="D868" s="833" t="s">
        <v>2244</v>
      </c>
      <c r="E868" s="833" t="s">
        <v>8031</v>
      </c>
      <c r="F868" s="833" t="s">
        <v>8163</v>
      </c>
      <c r="G868" s="833" t="s">
        <v>8164</v>
      </c>
      <c r="H868" s="850">
        <v>3</v>
      </c>
      <c r="I868" s="850">
        <v>1512</v>
      </c>
      <c r="J868" s="833"/>
      <c r="K868" s="833">
        <v>504</v>
      </c>
      <c r="L868" s="850"/>
      <c r="M868" s="850"/>
      <c r="N868" s="833"/>
      <c r="O868" s="833"/>
      <c r="P868" s="850"/>
      <c r="Q868" s="850"/>
      <c r="R868" s="838"/>
      <c r="S868" s="851"/>
    </row>
    <row r="869" spans="1:19" ht="14.45" customHeight="1" x14ac:dyDescent="0.2">
      <c r="A869" s="832" t="s">
        <v>8060</v>
      </c>
      <c r="B869" s="833" t="s">
        <v>8061</v>
      </c>
      <c r="C869" s="833" t="s">
        <v>634</v>
      </c>
      <c r="D869" s="833" t="s">
        <v>2244</v>
      </c>
      <c r="E869" s="833" t="s">
        <v>8031</v>
      </c>
      <c r="F869" s="833" t="s">
        <v>8165</v>
      </c>
      <c r="G869" s="833" t="s">
        <v>8166</v>
      </c>
      <c r="H869" s="850"/>
      <c r="I869" s="850"/>
      <c r="J869" s="833"/>
      <c r="K869" s="833"/>
      <c r="L869" s="850"/>
      <c r="M869" s="850"/>
      <c r="N869" s="833"/>
      <c r="O869" s="833"/>
      <c r="P869" s="850">
        <v>1</v>
      </c>
      <c r="Q869" s="850">
        <v>87</v>
      </c>
      <c r="R869" s="838"/>
      <c r="S869" s="851">
        <v>87</v>
      </c>
    </row>
    <row r="870" spans="1:19" ht="14.45" customHeight="1" x14ac:dyDescent="0.2">
      <c r="A870" s="832" t="s">
        <v>8060</v>
      </c>
      <c r="B870" s="833" t="s">
        <v>8061</v>
      </c>
      <c r="C870" s="833" t="s">
        <v>634</v>
      </c>
      <c r="D870" s="833" t="s">
        <v>2244</v>
      </c>
      <c r="E870" s="833" t="s">
        <v>8031</v>
      </c>
      <c r="F870" s="833" t="s">
        <v>8193</v>
      </c>
      <c r="G870" s="833" t="s">
        <v>8194</v>
      </c>
      <c r="H870" s="850"/>
      <c r="I870" s="850"/>
      <c r="J870" s="833"/>
      <c r="K870" s="833"/>
      <c r="L870" s="850"/>
      <c r="M870" s="850"/>
      <c r="N870" s="833"/>
      <c r="O870" s="833"/>
      <c r="P870" s="850">
        <v>1</v>
      </c>
      <c r="Q870" s="850">
        <v>2636</v>
      </c>
      <c r="R870" s="838"/>
      <c r="S870" s="851">
        <v>2636</v>
      </c>
    </row>
    <row r="871" spans="1:19" ht="14.45" customHeight="1" x14ac:dyDescent="0.2">
      <c r="A871" s="832" t="s">
        <v>8060</v>
      </c>
      <c r="B871" s="833" t="s">
        <v>8061</v>
      </c>
      <c r="C871" s="833" t="s">
        <v>634</v>
      </c>
      <c r="D871" s="833" t="s">
        <v>2245</v>
      </c>
      <c r="E871" s="833" t="s">
        <v>8031</v>
      </c>
      <c r="F871" s="833" t="s">
        <v>8185</v>
      </c>
      <c r="G871" s="833" t="s">
        <v>8186</v>
      </c>
      <c r="H871" s="850"/>
      <c r="I871" s="850"/>
      <c r="J871" s="833"/>
      <c r="K871" s="833"/>
      <c r="L871" s="850">
        <v>1</v>
      </c>
      <c r="M871" s="850">
        <v>772</v>
      </c>
      <c r="N871" s="833">
        <v>1</v>
      </c>
      <c r="O871" s="833">
        <v>772</v>
      </c>
      <c r="P871" s="850"/>
      <c r="Q871" s="850"/>
      <c r="R871" s="838"/>
      <c r="S871" s="851"/>
    </row>
    <row r="872" spans="1:19" ht="14.45" customHeight="1" x14ac:dyDescent="0.2">
      <c r="A872" s="832" t="s">
        <v>8060</v>
      </c>
      <c r="B872" s="833" t="s">
        <v>8061</v>
      </c>
      <c r="C872" s="833" t="s">
        <v>634</v>
      </c>
      <c r="D872" s="833" t="s">
        <v>2246</v>
      </c>
      <c r="E872" s="833" t="s">
        <v>8040</v>
      </c>
      <c r="F872" s="833" t="s">
        <v>8041</v>
      </c>
      <c r="G872" s="833" t="s">
        <v>8042</v>
      </c>
      <c r="H872" s="850">
        <v>0.7</v>
      </c>
      <c r="I872" s="850">
        <v>89.44</v>
      </c>
      <c r="J872" s="833"/>
      <c r="K872" s="833">
        <v>127.77142857142857</v>
      </c>
      <c r="L872" s="850"/>
      <c r="M872" s="850"/>
      <c r="N872" s="833"/>
      <c r="O872" s="833"/>
      <c r="P872" s="850">
        <v>0.4</v>
      </c>
      <c r="Q872" s="850">
        <v>27.88</v>
      </c>
      <c r="R872" s="838"/>
      <c r="S872" s="851">
        <v>69.699999999999989</v>
      </c>
    </row>
    <row r="873" spans="1:19" ht="14.45" customHeight="1" x14ac:dyDescent="0.2">
      <c r="A873" s="832" t="s">
        <v>8060</v>
      </c>
      <c r="B873" s="833" t="s">
        <v>8061</v>
      </c>
      <c r="C873" s="833" t="s">
        <v>634</v>
      </c>
      <c r="D873" s="833" t="s">
        <v>2246</v>
      </c>
      <c r="E873" s="833" t="s">
        <v>8031</v>
      </c>
      <c r="F873" s="833" t="s">
        <v>8109</v>
      </c>
      <c r="G873" s="833" t="s">
        <v>8110</v>
      </c>
      <c r="H873" s="850">
        <v>2</v>
      </c>
      <c r="I873" s="850">
        <v>0</v>
      </c>
      <c r="J873" s="833"/>
      <c r="K873" s="833">
        <v>0</v>
      </c>
      <c r="L873" s="850"/>
      <c r="M873" s="850"/>
      <c r="N873" s="833"/>
      <c r="O873" s="833"/>
      <c r="P873" s="850">
        <v>1</v>
      </c>
      <c r="Q873" s="850">
        <v>0</v>
      </c>
      <c r="R873" s="838"/>
      <c r="S873" s="851">
        <v>0</v>
      </c>
    </row>
    <row r="874" spans="1:19" ht="14.45" customHeight="1" x14ac:dyDescent="0.2">
      <c r="A874" s="832" t="s">
        <v>8060</v>
      </c>
      <c r="B874" s="833" t="s">
        <v>8061</v>
      </c>
      <c r="C874" s="833" t="s">
        <v>634</v>
      </c>
      <c r="D874" s="833" t="s">
        <v>2246</v>
      </c>
      <c r="E874" s="833" t="s">
        <v>8031</v>
      </c>
      <c r="F874" s="833" t="s">
        <v>8038</v>
      </c>
      <c r="G874" s="833" t="s">
        <v>8039</v>
      </c>
      <c r="H874" s="850">
        <v>7</v>
      </c>
      <c r="I874" s="850">
        <v>602</v>
      </c>
      <c r="J874" s="833"/>
      <c r="K874" s="833">
        <v>86</v>
      </c>
      <c r="L874" s="850"/>
      <c r="M874" s="850"/>
      <c r="N874" s="833"/>
      <c r="O874" s="833"/>
      <c r="P874" s="850">
        <v>4</v>
      </c>
      <c r="Q874" s="850">
        <v>348</v>
      </c>
      <c r="R874" s="838"/>
      <c r="S874" s="851">
        <v>87</v>
      </c>
    </row>
    <row r="875" spans="1:19" ht="14.45" customHeight="1" x14ac:dyDescent="0.2">
      <c r="A875" s="832" t="s">
        <v>8060</v>
      </c>
      <c r="B875" s="833" t="s">
        <v>8061</v>
      </c>
      <c r="C875" s="833" t="s">
        <v>634</v>
      </c>
      <c r="D875" s="833" t="s">
        <v>2246</v>
      </c>
      <c r="E875" s="833" t="s">
        <v>8031</v>
      </c>
      <c r="F875" s="833" t="s">
        <v>8139</v>
      </c>
      <c r="G875" s="833" t="s">
        <v>8140</v>
      </c>
      <c r="H875" s="850">
        <v>4</v>
      </c>
      <c r="I875" s="850">
        <v>2888</v>
      </c>
      <c r="J875" s="833"/>
      <c r="K875" s="833">
        <v>722</v>
      </c>
      <c r="L875" s="850"/>
      <c r="M875" s="850"/>
      <c r="N875" s="833"/>
      <c r="O875" s="833"/>
      <c r="P875" s="850">
        <v>2</v>
      </c>
      <c r="Q875" s="850">
        <v>1458</v>
      </c>
      <c r="R875" s="838"/>
      <c r="S875" s="851">
        <v>729</v>
      </c>
    </row>
    <row r="876" spans="1:19" ht="14.45" customHeight="1" x14ac:dyDescent="0.2">
      <c r="A876" s="832" t="s">
        <v>8060</v>
      </c>
      <c r="B876" s="833" t="s">
        <v>8061</v>
      </c>
      <c r="C876" s="833" t="s">
        <v>634</v>
      </c>
      <c r="D876" s="833" t="s">
        <v>2246</v>
      </c>
      <c r="E876" s="833" t="s">
        <v>8031</v>
      </c>
      <c r="F876" s="833" t="s">
        <v>8052</v>
      </c>
      <c r="G876" s="833" t="s">
        <v>8053</v>
      </c>
      <c r="H876" s="850">
        <v>1</v>
      </c>
      <c r="I876" s="850">
        <v>500</v>
      </c>
      <c r="J876" s="833"/>
      <c r="K876" s="833">
        <v>500</v>
      </c>
      <c r="L876" s="850"/>
      <c r="M876" s="850"/>
      <c r="N876" s="833"/>
      <c r="O876" s="833"/>
      <c r="P876" s="850"/>
      <c r="Q876" s="850"/>
      <c r="R876" s="838"/>
      <c r="S876" s="851"/>
    </row>
    <row r="877" spans="1:19" ht="14.45" customHeight="1" x14ac:dyDescent="0.2">
      <c r="A877" s="832" t="s">
        <v>8060</v>
      </c>
      <c r="B877" s="833" t="s">
        <v>8061</v>
      </c>
      <c r="C877" s="833" t="s">
        <v>634</v>
      </c>
      <c r="D877" s="833" t="s">
        <v>2246</v>
      </c>
      <c r="E877" s="833" t="s">
        <v>8031</v>
      </c>
      <c r="F877" s="833" t="s">
        <v>8163</v>
      </c>
      <c r="G877" s="833" t="s">
        <v>8164</v>
      </c>
      <c r="H877" s="850">
        <v>2</v>
      </c>
      <c r="I877" s="850">
        <v>1008</v>
      </c>
      <c r="J877" s="833"/>
      <c r="K877" s="833">
        <v>504</v>
      </c>
      <c r="L877" s="850"/>
      <c r="M877" s="850"/>
      <c r="N877" s="833"/>
      <c r="O877" s="833"/>
      <c r="P877" s="850">
        <v>2</v>
      </c>
      <c r="Q877" s="850">
        <v>1020</v>
      </c>
      <c r="R877" s="838"/>
      <c r="S877" s="851">
        <v>510</v>
      </c>
    </row>
    <row r="878" spans="1:19" ht="14.45" customHeight="1" x14ac:dyDescent="0.2">
      <c r="A878" s="832" t="s">
        <v>8060</v>
      </c>
      <c r="B878" s="833" t="s">
        <v>8061</v>
      </c>
      <c r="C878" s="833" t="s">
        <v>634</v>
      </c>
      <c r="D878" s="833" t="s">
        <v>2248</v>
      </c>
      <c r="E878" s="833" t="s">
        <v>8031</v>
      </c>
      <c r="F878" s="833" t="s">
        <v>8101</v>
      </c>
      <c r="G878" s="833" t="s">
        <v>8102</v>
      </c>
      <c r="H878" s="850">
        <v>1</v>
      </c>
      <c r="I878" s="850">
        <v>126</v>
      </c>
      <c r="J878" s="833"/>
      <c r="K878" s="833">
        <v>126</v>
      </c>
      <c r="L878" s="850"/>
      <c r="M878" s="850"/>
      <c r="N878" s="833"/>
      <c r="O878" s="833"/>
      <c r="P878" s="850"/>
      <c r="Q878" s="850"/>
      <c r="R878" s="838"/>
      <c r="S878" s="851"/>
    </row>
    <row r="879" spans="1:19" ht="14.45" customHeight="1" x14ac:dyDescent="0.2">
      <c r="A879" s="832" t="s">
        <v>8060</v>
      </c>
      <c r="B879" s="833" t="s">
        <v>8061</v>
      </c>
      <c r="C879" s="833" t="s">
        <v>634</v>
      </c>
      <c r="D879" s="833" t="s">
        <v>2248</v>
      </c>
      <c r="E879" s="833" t="s">
        <v>8031</v>
      </c>
      <c r="F879" s="833" t="s">
        <v>8111</v>
      </c>
      <c r="G879" s="833" t="s">
        <v>8112</v>
      </c>
      <c r="H879" s="850">
        <v>1</v>
      </c>
      <c r="I879" s="850">
        <v>33.33</v>
      </c>
      <c r="J879" s="833"/>
      <c r="K879" s="833">
        <v>33.33</v>
      </c>
      <c r="L879" s="850"/>
      <c r="M879" s="850"/>
      <c r="N879" s="833"/>
      <c r="O879" s="833"/>
      <c r="P879" s="850"/>
      <c r="Q879" s="850"/>
      <c r="R879" s="838"/>
      <c r="S879" s="851"/>
    </row>
    <row r="880" spans="1:19" ht="14.45" customHeight="1" x14ac:dyDescent="0.2">
      <c r="A880" s="832" t="s">
        <v>8060</v>
      </c>
      <c r="B880" s="833" t="s">
        <v>8061</v>
      </c>
      <c r="C880" s="833" t="s">
        <v>634</v>
      </c>
      <c r="D880" s="833" t="s">
        <v>2249</v>
      </c>
      <c r="E880" s="833" t="s">
        <v>8040</v>
      </c>
      <c r="F880" s="833" t="s">
        <v>8041</v>
      </c>
      <c r="G880" s="833" t="s">
        <v>8042</v>
      </c>
      <c r="H880" s="850">
        <v>0.2</v>
      </c>
      <c r="I880" s="850">
        <v>30.2</v>
      </c>
      <c r="J880" s="833"/>
      <c r="K880" s="833">
        <v>151</v>
      </c>
      <c r="L880" s="850"/>
      <c r="M880" s="850"/>
      <c r="N880" s="833"/>
      <c r="O880" s="833"/>
      <c r="P880" s="850"/>
      <c r="Q880" s="850"/>
      <c r="R880" s="838"/>
      <c r="S880" s="851"/>
    </row>
    <row r="881" spans="1:19" ht="14.45" customHeight="1" x14ac:dyDescent="0.2">
      <c r="A881" s="832" t="s">
        <v>8060</v>
      </c>
      <c r="B881" s="833" t="s">
        <v>8061</v>
      </c>
      <c r="C881" s="833" t="s">
        <v>634</v>
      </c>
      <c r="D881" s="833" t="s">
        <v>2249</v>
      </c>
      <c r="E881" s="833" t="s">
        <v>8031</v>
      </c>
      <c r="F881" s="833" t="s">
        <v>8183</v>
      </c>
      <c r="G881" s="833" t="s">
        <v>8184</v>
      </c>
      <c r="H881" s="850">
        <v>1</v>
      </c>
      <c r="I881" s="850">
        <v>669</v>
      </c>
      <c r="J881" s="833"/>
      <c r="K881" s="833">
        <v>669</v>
      </c>
      <c r="L881" s="850"/>
      <c r="M881" s="850"/>
      <c r="N881" s="833"/>
      <c r="O881" s="833"/>
      <c r="P881" s="850"/>
      <c r="Q881" s="850"/>
      <c r="R881" s="838"/>
      <c r="S881" s="851"/>
    </row>
    <row r="882" spans="1:19" ht="14.45" customHeight="1" x14ac:dyDescent="0.2">
      <c r="A882" s="832" t="s">
        <v>8060</v>
      </c>
      <c r="B882" s="833" t="s">
        <v>8061</v>
      </c>
      <c r="C882" s="833" t="s">
        <v>634</v>
      </c>
      <c r="D882" s="833" t="s">
        <v>2249</v>
      </c>
      <c r="E882" s="833" t="s">
        <v>8031</v>
      </c>
      <c r="F882" s="833" t="s">
        <v>8046</v>
      </c>
      <c r="G882" s="833" t="s">
        <v>8047</v>
      </c>
      <c r="H882" s="850">
        <v>1</v>
      </c>
      <c r="I882" s="850">
        <v>1310</v>
      </c>
      <c r="J882" s="833"/>
      <c r="K882" s="833">
        <v>1310</v>
      </c>
      <c r="L882" s="850"/>
      <c r="M882" s="850"/>
      <c r="N882" s="833"/>
      <c r="O882" s="833"/>
      <c r="P882" s="850"/>
      <c r="Q882" s="850"/>
      <c r="R882" s="838"/>
      <c r="S882" s="851"/>
    </row>
    <row r="883" spans="1:19" ht="14.45" customHeight="1" x14ac:dyDescent="0.2">
      <c r="A883" s="832" t="s">
        <v>8060</v>
      </c>
      <c r="B883" s="833" t="s">
        <v>8061</v>
      </c>
      <c r="C883" s="833" t="s">
        <v>634</v>
      </c>
      <c r="D883" s="833" t="s">
        <v>2249</v>
      </c>
      <c r="E883" s="833" t="s">
        <v>8031</v>
      </c>
      <c r="F883" s="833" t="s">
        <v>8038</v>
      </c>
      <c r="G883" s="833" t="s">
        <v>8039</v>
      </c>
      <c r="H883" s="850">
        <v>2</v>
      </c>
      <c r="I883" s="850">
        <v>172</v>
      </c>
      <c r="J883" s="833"/>
      <c r="K883" s="833">
        <v>86</v>
      </c>
      <c r="L883" s="850"/>
      <c r="M883" s="850"/>
      <c r="N883" s="833"/>
      <c r="O883" s="833"/>
      <c r="P883" s="850"/>
      <c r="Q883" s="850"/>
      <c r="R883" s="838"/>
      <c r="S883" s="851"/>
    </row>
    <row r="884" spans="1:19" ht="14.45" customHeight="1" x14ac:dyDescent="0.2">
      <c r="A884" s="832" t="s">
        <v>8060</v>
      </c>
      <c r="B884" s="833" t="s">
        <v>8061</v>
      </c>
      <c r="C884" s="833" t="s">
        <v>634</v>
      </c>
      <c r="D884" s="833" t="s">
        <v>2249</v>
      </c>
      <c r="E884" s="833" t="s">
        <v>8031</v>
      </c>
      <c r="F884" s="833" t="s">
        <v>8193</v>
      </c>
      <c r="G884" s="833" t="s">
        <v>8194</v>
      </c>
      <c r="H884" s="850">
        <v>1</v>
      </c>
      <c r="I884" s="850">
        <v>2621</v>
      </c>
      <c r="J884" s="833"/>
      <c r="K884" s="833">
        <v>2621</v>
      </c>
      <c r="L884" s="850"/>
      <c r="M884" s="850"/>
      <c r="N884" s="833"/>
      <c r="O884" s="833"/>
      <c r="P884" s="850"/>
      <c r="Q884" s="850"/>
      <c r="R884" s="838"/>
      <c r="S884" s="851"/>
    </row>
    <row r="885" spans="1:19" ht="14.45" customHeight="1" x14ac:dyDescent="0.2">
      <c r="A885" s="832" t="s">
        <v>8060</v>
      </c>
      <c r="B885" s="833" t="s">
        <v>8061</v>
      </c>
      <c r="C885" s="833" t="s">
        <v>634</v>
      </c>
      <c r="D885" s="833" t="s">
        <v>2250</v>
      </c>
      <c r="E885" s="833" t="s">
        <v>8031</v>
      </c>
      <c r="F885" s="833" t="s">
        <v>8101</v>
      </c>
      <c r="G885" s="833" t="s">
        <v>8102</v>
      </c>
      <c r="H885" s="850"/>
      <c r="I885" s="850"/>
      <c r="J885" s="833"/>
      <c r="K885" s="833"/>
      <c r="L885" s="850">
        <v>1</v>
      </c>
      <c r="M885" s="850">
        <v>126</v>
      </c>
      <c r="N885" s="833">
        <v>1</v>
      </c>
      <c r="O885" s="833">
        <v>126</v>
      </c>
      <c r="P885" s="850"/>
      <c r="Q885" s="850"/>
      <c r="R885" s="838"/>
      <c r="S885" s="851"/>
    </row>
    <row r="886" spans="1:19" ht="14.45" customHeight="1" x14ac:dyDescent="0.2">
      <c r="A886" s="832" t="s">
        <v>8060</v>
      </c>
      <c r="B886" s="833" t="s">
        <v>8061</v>
      </c>
      <c r="C886" s="833" t="s">
        <v>634</v>
      </c>
      <c r="D886" s="833" t="s">
        <v>2252</v>
      </c>
      <c r="E886" s="833" t="s">
        <v>8040</v>
      </c>
      <c r="F886" s="833" t="s">
        <v>8041</v>
      </c>
      <c r="G886" s="833" t="s">
        <v>8042</v>
      </c>
      <c r="H886" s="850">
        <v>5.7</v>
      </c>
      <c r="I886" s="850">
        <v>730.7</v>
      </c>
      <c r="J886" s="833">
        <v>6.9890004782400768</v>
      </c>
      <c r="K886" s="833">
        <v>128.19298245614036</v>
      </c>
      <c r="L886" s="850">
        <v>1.5</v>
      </c>
      <c r="M886" s="850">
        <v>104.55</v>
      </c>
      <c r="N886" s="833">
        <v>1</v>
      </c>
      <c r="O886" s="833">
        <v>69.7</v>
      </c>
      <c r="P886" s="850">
        <v>0.1</v>
      </c>
      <c r="Q886" s="850">
        <v>6.97</v>
      </c>
      <c r="R886" s="838">
        <v>6.6666666666666666E-2</v>
      </c>
      <c r="S886" s="851">
        <v>69.699999999999989</v>
      </c>
    </row>
    <row r="887" spans="1:19" ht="14.45" customHeight="1" x14ac:dyDescent="0.2">
      <c r="A887" s="832" t="s">
        <v>8060</v>
      </c>
      <c r="B887" s="833" t="s">
        <v>8061</v>
      </c>
      <c r="C887" s="833" t="s">
        <v>634</v>
      </c>
      <c r="D887" s="833" t="s">
        <v>2252</v>
      </c>
      <c r="E887" s="833" t="s">
        <v>8031</v>
      </c>
      <c r="F887" s="833" t="s">
        <v>8179</v>
      </c>
      <c r="G887" s="833" t="s">
        <v>8180</v>
      </c>
      <c r="H887" s="850"/>
      <c r="I887" s="850"/>
      <c r="J887" s="833"/>
      <c r="K887" s="833"/>
      <c r="L887" s="850">
        <v>2</v>
      </c>
      <c r="M887" s="850">
        <v>3360</v>
      </c>
      <c r="N887" s="833">
        <v>1</v>
      </c>
      <c r="O887" s="833">
        <v>1680</v>
      </c>
      <c r="P887" s="850"/>
      <c r="Q887" s="850"/>
      <c r="R887" s="838"/>
      <c r="S887" s="851"/>
    </row>
    <row r="888" spans="1:19" ht="14.45" customHeight="1" x14ac:dyDescent="0.2">
      <c r="A888" s="832" t="s">
        <v>8060</v>
      </c>
      <c r="B888" s="833" t="s">
        <v>8061</v>
      </c>
      <c r="C888" s="833" t="s">
        <v>634</v>
      </c>
      <c r="D888" s="833" t="s">
        <v>2252</v>
      </c>
      <c r="E888" s="833" t="s">
        <v>8031</v>
      </c>
      <c r="F888" s="833" t="s">
        <v>8105</v>
      </c>
      <c r="G888" s="833" t="s">
        <v>8106</v>
      </c>
      <c r="H888" s="850">
        <v>1</v>
      </c>
      <c r="I888" s="850">
        <v>197</v>
      </c>
      <c r="J888" s="833"/>
      <c r="K888" s="833">
        <v>197</v>
      </c>
      <c r="L888" s="850"/>
      <c r="M888" s="850"/>
      <c r="N888" s="833"/>
      <c r="O888" s="833"/>
      <c r="P888" s="850"/>
      <c r="Q888" s="850"/>
      <c r="R888" s="838"/>
      <c r="S888" s="851"/>
    </row>
    <row r="889" spans="1:19" ht="14.45" customHeight="1" x14ac:dyDescent="0.2">
      <c r="A889" s="832" t="s">
        <v>8060</v>
      </c>
      <c r="B889" s="833" t="s">
        <v>8061</v>
      </c>
      <c r="C889" s="833" t="s">
        <v>634</v>
      </c>
      <c r="D889" s="833" t="s">
        <v>2252</v>
      </c>
      <c r="E889" s="833" t="s">
        <v>8031</v>
      </c>
      <c r="F889" s="833" t="s">
        <v>8048</v>
      </c>
      <c r="G889" s="833" t="s">
        <v>8049</v>
      </c>
      <c r="H889" s="850"/>
      <c r="I889" s="850"/>
      <c r="J889" s="833"/>
      <c r="K889" s="833"/>
      <c r="L889" s="850"/>
      <c r="M889" s="850"/>
      <c r="N889" s="833"/>
      <c r="O889" s="833"/>
      <c r="P889" s="850">
        <v>1</v>
      </c>
      <c r="Q889" s="850">
        <v>1039</v>
      </c>
      <c r="R889" s="838"/>
      <c r="S889" s="851">
        <v>1039</v>
      </c>
    </row>
    <row r="890" spans="1:19" ht="14.45" customHeight="1" x14ac:dyDescent="0.2">
      <c r="A890" s="832" t="s">
        <v>8060</v>
      </c>
      <c r="B890" s="833" t="s">
        <v>8061</v>
      </c>
      <c r="C890" s="833" t="s">
        <v>634</v>
      </c>
      <c r="D890" s="833" t="s">
        <v>2252</v>
      </c>
      <c r="E890" s="833" t="s">
        <v>8031</v>
      </c>
      <c r="F890" s="833" t="s">
        <v>8038</v>
      </c>
      <c r="G890" s="833" t="s">
        <v>8039</v>
      </c>
      <c r="H890" s="850">
        <v>49</v>
      </c>
      <c r="I890" s="850">
        <v>4214</v>
      </c>
      <c r="J890" s="833">
        <v>3.2666666666666666</v>
      </c>
      <c r="K890" s="833">
        <v>86</v>
      </c>
      <c r="L890" s="850">
        <v>15</v>
      </c>
      <c r="M890" s="850">
        <v>1290</v>
      </c>
      <c r="N890" s="833">
        <v>1</v>
      </c>
      <c r="O890" s="833">
        <v>86</v>
      </c>
      <c r="P890" s="850">
        <v>1</v>
      </c>
      <c r="Q890" s="850">
        <v>87</v>
      </c>
      <c r="R890" s="838">
        <v>6.7441860465116285E-2</v>
      </c>
      <c r="S890" s="851">
        <v>87</v>
      </c>
    </row>
    <row r="891" spans="1:19" ht="14.45" customHeight="1" x14ac:dyDescent="0.2">
      <c r="A891" s="832" t="s">
        <v>8060</v>
      </c>
      <c r="B891" s="833" t="s">
        <v>8061</v>
      </c>
      <c r="C891" s="833" t="s">
        <v>634</v>
      </c>
      <c r="D891" s="833" t="s">
        <v>2252</v>
      </c>
      <c r="E891" s="833" t="s">
        <v>8031</v>
      </c>
      <c r="F891" s="833" t="s">
        <v>8139</v>
      </c>
      <c r="G891" s="833" t="s">
        <v>8140</v>
      </c>
      <c r="H891" s="850">
        <v>38</v>
      </c>
      <c r="I891" s="850">
        <v>27436</v>
      </c>
      <c r="J891" s="833">
        <v>4.7434301521438451</v>
      </c>
      <c r="K891" s="833">
        <v>722</v>
      </c>
      <c r="L891" s="850">
        <v>8</v>
      </c>
      <c r="M891" s="850">
        <v>5784</v>
      </c>
      <c r="N891" s="833">
        <v>1</v>
      </c>
      <c r="O891" s="833">
        <v>723</v>
      </c>
      <c r="P891" s="850"/>
      <c r="Q891" s="850"/>
      <c r="R891" s="838"/>
      <c r="S891" s="851"/>
    </row>
    <row r="892" spans="1:19" ht="14.45" customHeight="1" x14ac:dyDescent="0.2">
      <c r="A892" s="832" t="s">
        <v>8060</v>
      </c>
      <c r="B892" s="833" t="s">
        <v>8061</v>
      </c>
      <c r="C892" s="833" t="s">
        <v>634</v>
      </c>
      <c r="D892" s="833" t="s">
        <v>2252</v>
      </c>
      <c r="E892" s="833" t="s">
        <v>8031</v>
      </c>
      <c r="F892" s="833" t="s">
        <v>8153</v>
      </c>
      <c r="G892" s="833" t="s">
        <v>8154</v>
      </c>
      <c r="H892" s="850"/>
      <c r="I892" s="850"/>
      <c r="J892" s="833"/>
      <c r="K892" s="833"/>
      <c r="L892" s="850">
        <v>1</v>
      </c>
      <c r="M892" s="850">
        <v>1310</v>
      </c>
      <c r="N892" s="833">
        <v>1</v>
      </c>
      <c r="O892" s="833">
        <v>1310</v>
      </c>
      <c r="P892" s="850"/>
      <c r="Q892" s="850"/>
      <c r="R892" s="838"/>
      <c r="S892" s="851"/>
    </row>
    <row r="893" spans="1:19" ht="14.45" customHeight="1" x14ac:dyDescent="0.2">
      <c r="A893" s="832" t="s">
        <v>8060</v>
      </c>
      <c r="B893" s="833" t="s">
        <v>8061</v>
      </c>
      <c r="C893" s="833" t="s">
        <v>634</v>
      </c>
      <c r="D893" s="833" t="s">
        <v>2252</v>
      </c>
      <c r="E893" s="833" t="s">
        <v>8031</v>
      </c>
      <c r="F893" s="833" t="s">
        <v>8052</v>
      </c>
      <c r="G893" s="833" t="s">
        <v>8053</v>
      </c>
      <c r="H893" s="850">
        <v>7</v>
      </c>
      <c r="I893" s="850">
        <v>3500</v>
      </c>
      <c r="J893" s="833">
        <v>3.4930139720558881</v>
      </c>
      <c r="K893" s="833">
        <v>500</v>
      </c>
      <c r="L893" s="850">
        <v>2</v>
      </c>
      <c r="M893" s="850">
        <v>1002</v>
      </c>
      <c r="N893" s="833">
        <v>1</v>
      </c>
      <c r="O893" s="833">
        <v>501</v>
      </c>
      <c r="P893" s="850"/>
      <c r="Q893" s="850"/>
      <c r="R893" s="838"/>
      <c r="S893" s="851"/>
    </row>
    <row r="894" spans="1:19" ht="14.45" customHeight="1" x14ac:dyDescent="0.2">
      <c r="A894" s="832" t="s">
        <v>8060</v>
      </c>
      <c r="B894" s="833" t="s">
        <v>8061</v>
      </c>
      <c r="C894" s="833" t="s">
        <v>634</v>
      </c>
      <c r="D894" s="833" t="s">
        <v>2252</v>
      </c>
      <c r="E894" s="833" t="s">
        <v>8031</v>
      </c>
      <c r="F894" s="833" t="s">
        <v>8187</v>
      </c>
      <c r="G894" s="833" t="s">
        <v>8188</v>
      </c>
      <c r="H894" s="850"/>
      <c r="I894" s="850"/>
      <c r="J894" s="833"/>
      <c r="K894" s="833"/>
      <c r="L894" s="850">
        <v>1</v>
      </c>
      <c r="M894" s="850">
        <v>3719</v>
      </c>
      <c r="N894" s="833">
        <v>1</v>
      </c>
      <c r="O894" s="833">
        <v>3719</v>
      </c>
      <c r="P894" s="850"/>
      <c r="Q894" s="850"/>
      <c r="R894" s="838"/>
      <c r="S894" s="851"/>
    </row>
    <row r="895" spans="1:19" ht="14.45" customHeight="1" x14ac:dyDescent="0.2">
      <c r="A895" s="832" t="s">
        <v>8060</v>
      </c>
      <c r="B895" s="833" t="s">
        <v>8061</v>
      </c>
      <c r="C895" s="833" t="s">
        <v>634</v>
      </c>
      <c r="D895" s="833" t="s">
        <v>2252</v>
      </c>
      <c r="E895" s="833" t="s">
        <v>8031</v>
      </c>
      <c r="F895" s="833" t="s">
        <v>8163</v>
      </c>
      <c r="G895" s="833" t="s">
        <v>8164</v>
      </c>
      <c r="H895" s="850">
        <v>5</v>
      </c>
      <c r="I895" s="850">
        <v>2520</v>
      </c>
      <c r="J895" s="833">
        <v>4.9900990099009901</v>
      </c>
      <c r="K895" s="833">
        <v>504</v>
      </c>
      <c r="L895" s="850">
        <v>1</v>
      </c>
      <c r="M895" s="850">
        <v>505</v>
      </c>
      <c r="N895" s="833">
        <v>1</v>
      </c>
      <c r="O895" s="833">
        <v>505</v>
      </c>
      <c r="P895" s="850"/>
      <c r="Q895" s="850"/>
      <c r="R895" s="838"/>
      <c r="S895" s="851"/>
    </row>
    <row r="896" spans="1:19" ht="14.45" customHeight="1" x14ac:dyDescent="0.2">
      <c r="A896" s="832" t="s">
        <v>8060</v>
      </c>
      <c r="B896" s="833" t="s">
        <v>8061</v>
      </c>
      <c r="C896" s="833" t="s">
        <v>634</v>
      </c>
      <c r="D896" s="833" t="s">
        <v>2255</v>
      </c>
      <c r="E896" s="833" t="s">
        <v>8040</v>
      </c>
      <c r="F896" s="833" t="s">
        <v>8041</v>
      </c>
      <c r="G896" s="833" t="s">
        <v>8042</v>
      </c>
      <c r="H896" s="850">
        <v>2.1</v>
      </c>
      <c r="I896" s="850">
        <v>268.32</v>
      </c>
      <c r="J896" s="833">
        <v>3.2080344332855093</v>
      </c>
      <c r="K896" s="833">
        <v>127.77142857142856</v>
      </c>
      <c r="L896" s="850">
        <v>1.2000000000000002</v>
      </c>
      <c r="M896" s="850">
        <v>83.64</v>
      </c>
      <c r="N896" s="833">
        <v>1</v>
      </c>
      <c r="O896" s="833">
        <v>69.699999999999989</v>
      </c>
      <c r="P896" s="850">
        <v>1.1000000000000001</v>
      </c>
      <c r="Q896" s="850">
        <v>76.67</v>
      </c>
      <c r="R896" s="838">
        <v>0.91666666666666663</v>
      </c>
      <c r="S896" s="851">
        <v>69.7</v>
      </c>
    </row>
    <row r="897" spans="1:19" ht="14.45" customHeight="1" x14ac:dyDescent="0.2">
      <c r="A897" s="832" t="s">
        <v>8060</v>
      </c>
      <c r="B897" s="833" t="s">
        <v>8061</v>
      </c>
      <c r="C897" s="833" t="s">
        <v>634</v>
      </c>
      <c r="D897" s="833" t="s">
        <v>2255</v>
      </c>
      <c r="E897" s="833" t="s">
        <v>8031</v>
      </c>
      <c r="F897" s="833" t="s">
        <v>8081</v>
      </c>
      <c r="G897" s="833" t="s">
        <v>8082</v>
      </c>
      <c r="H897" s="850"/>
      <c r="I897" s="850"/>
      <c r="J897" s="833"/>
      <c r="K897" s="833"/>
      <c r="L897" s="850"/>
      <c r="M897" s="850"/>
      <c r="N897" s="833"/>
      <c r="O897" s="833"/>
      <c r="P897" s="850">
        <v>1</v>
      </c>
      <c r="Q897" s="850">
        <v>84</v>
      </c>
      <c r="R897" s="838"/>
      <c r="S897" s="851">
        <v>84</v>
      </c>
    </row>
    <row r="898" spans="1:19" ht="14.45" customHeight="1" x14ac:dyDescent="0.2">
      <c r="A898" s="832" t="s">
        <v>8060</v>
      </c>
      <c r="B898" s="833" t="s">
        <v>8061</v>
      </c>
      <c r="C898" s="833" t="s">
        <v>634</v>
      </c>
      <c r="D898" s="833" t="s">
        <v>2255</v>
      </c>
      <c r="E898" s="833" t="s">
        <v>8031</v>
      </c>
      <c r="F898" s="833" t="s">
        <v>8177</v>
      </c>
      <c r="G898" s="833" t="s">
        <v>8178</v>
      </c>
      <c r="H898" s="850"/>
      <c r="I898" s="850"/>
      <c r="J898" s="833"/>
      <c r="K898" s="833"/>
      <c r="L898" s="850"/>
      <c r="M898" s="850"/>
      <c r="N898" s="833"/>
      <c r="O898" s="833"/>
      <c r="P898" s="850">
        <v>2</v>
      </c>
      <c r="Q898" s="850">
        <v>1008</v>
      </c>
      <c r="R898" s="838"/>
      <c r="S898" s="851">
        <v>504</v>
      </c>
    </row>
    <row r="899" spans="1:19" ht="14.45" customHeight="1" x14ac:dyDescent="0.2">
      <c r="A899" s="832" t="s">
        <v>8060</v>
      </c>
      <c r="B899" s="833" t="s">
        <v>8061</v>
      </c>
      <c r="C899" s="833" t="s">
        <v>634</v>
      </c>
      <c r="D899" s="833" t="s">
        <v>2255</v>
      </c>
      <c r="E899" s="833" t="s">
        <v>8031</v>
      </c>
      <c r="F899" s="833" t="s">
        <v>8048</v>
      </c>
      <c r="G899" s="833" t="s">
        <v>8049</v>
      </c>
      <c r="H899" s="850">
        <v>2</v>
      </c>
      <c r="I899" s="850">
        <v>2056</v>
      </c>
      <c r="J899" s="833"/>
      <c r="K899" s="833">
        <v>1028</v>
      </c>
      <c r="L899" s="850"/>
      <c r="M899" s="850"/>
      <c r="N899" s="833"/>
      <c r="O899" s="833"/>
      <c r="P899" s="850">
        <v>1</v>
      </c>
      <c r="Q899" s="850">
        <v>1039</v>
      </c>
      <c r="R899" s="838"/>
      <c r="S899" s="851">
        <v>1039</v>
      </c>
    </row>
    <row r="900" spans="1:19" ht="14.45" customHeight="1" x14ac:dyDescent="0.2">
      <c r="A900" s="832" t="s">
        <v>8060</v>
      </c>
      <c r="B900" s="833" t="s">
        <v>8061</v>
      </c>
      <c r="C900" s="833" t="s">
        <v>634</v>
      </c>
      <c r="D900" s="833" t="s">
        <v>2255</v>
      </c>
      <c r="E900" s="833" t="s">
        <v>8031</v>
      </c>
      <c r="F900" s="833" t="s">
        <v>8109</v>
      </c>
      <c r="G900" s="833" t="s">
        <v>8110</v>
      </c>
      <c r="H900" s="850">
        <v>4</v>
      </c>
      <c r="I900" s="850">
        <v>0</v>
      </c>
      <c r="J900" s="833"/>
      <c r="K900" s="833">
        <v>0</v>
      </c>
      <c r="L900" s="850"/>
      <c r="M900" s="850"/>
      <c r="N900" s="833"/>
      <c r="O900" s="833"/>
      <c r="P900" s="850">
        <v>1</v>
      </c>
      <c r="Q900" s="850">
        <v>0</v>
      </c>
      <c r="R900" s="838"/>
      <c r="S900" s="851">
        <v>0</v>
      </c>
    </row>
    <row r="901" spans="1:19" ht="14.45" customHeight="1" x14ac:dyDescent="0.2">
      <c r="A901" s="832" t="s">
        <v>8060</v>
      </c>
      <c r="B901" s="833" t="s">
        <v>8061</v>
      </c>
      <c r="C901" s="833" t="s">
        <v>634</v>
      </c>
      <c r="D901" s="833" t="s">
        <v>2255</v>
      </c>
      <c r="E901" s="833" t="s">
        <v>8031</v>
      </c>
      <c r="F901" s="833" t="s">
        <v>8038</v>
      </c>
      <c r="G901" s="833" t="s">
        <v>8039</v>
      </c>
      <c r="H901" s="850">
        <v>21</v>
      </c>
      <c r="I901" s="850">
        <v>1806</v>
      </c>
      <c r="J901" s="833">
        <v>1.75</v>
      </c>
      <c r="K901" s="833">
        <v>86</v>
      </c>
      <c r="L901" s="850">
        <v>12</v>
      </c>
      <c r="M901" s="850">
        <v>1032</v>
      </c>
      <c r="N901" s="833">
        <v>1</v>
      </c>
      <c r="O901" s="833">
        <v>86</v>
      </c>
      <c r="P901" s="850">
        <v>12</v>
      </c>
      <c r="Q901" s="850">
        <v>1044</v>
      </c>
      <c r="R901" s="838">
        <v>1.0116279069767442</v>
      </c>
      <c r="S901" s="851">
        <v>87</v>
      </c>
    </row>
    <row r="902" spans="1:19" ht="14.45" customHeight="1" x14ac:dyDescent="0.2">
      <c r="A902" s="832" t="s">
        <v>8060</v>
      </c>
      <c r="B902" s="833" t="s">
        <v>8061</v>
      </c>
      <c r="C902" s="833" t="s">
        <v>634</v>
      </c>
      <c r="D902" s="833" t="s">
        <v>2255</v>
      </c>
      <c r="E902" s="833" t="s">
        <v>8031</v>
      </c>
      <c r="F902" s="833" t="s">
        <v>8139</v>
      </c>
      <c r="G902" s="833" t="s">
        <v>8140</v>
      </c>
      <c r="H902" s="850">
        <v>13</v>
      </c>
      <c r="I902" s="850">
        <v>9386</v>
      </c>
      <c r="J902" s="833">
        <v>1.1801835785238275</v>
      </c>
      <c r="K902" s="833">
        <v>722</v>
      </c>
      <c r="L902" s="850">
        <v>11</v>
      </c>
      <c r="M902" s="850">
        <v>7953</v>
      </c>
      <c r="N902" s="833">
        <v>1</v>
      </c>
      <c r="O902" s="833">
        <v>723</v>
      </c>
      <c r="P902" s="850">
        <v>9</v>
      </c>
      <c r="Q902" s="850">
        <v>6561</v>
      </c>
      <c r="R902" s="838">
        <v>0.82497170878913617</v>
      </c>
      <c r="S902" s="851">
        <v>729</v>
      </c>
    </row>
    <row r="903" spans="1:19" ht="14.45" customHeight="1" x14ac:dyDescent="0.2">
      <c r="A903" s="832" t="s">
        <v>8060</v>
      </c>
      <c r="B903" s="833" t="s">
        <v>8061</v>
      </c>
      <c r="C903" s="833" t="s">
        <v>634</v>
      </c>
      <c r="D903" s="833" t="s">
        <v>2255</v>
      </c>
      <c r="E903" s="833" t="s">
        <v>8031</v>
      </c>
      <c r="F903" s="833" t="s">
        <v>8052</v>
      </c>
      <c r="G903" s="833" t="s">
        <v>8053</v>
      </c>
      <c r="H903" s="850">
        <v>4</v>
      </c>
      <c r="I903" s="850">
        <v>2000</v>
      </c>
      <c r="J903" s="833">
        <v>3.992015968063872</v>
      </c>
      <c r="K903" s="833">
        <v>500</v>
      </c>
      <c r="L903" s="850">
        <v>1</v>
      </c>
      <c r="M903" s="850">
        <v>501</v>
      </c>
      <c r="N903" s="833">
        <v>1</v>
      </c>
      <c r="O903" s="833">
        <v>501</v>
      </c>
      <c r="P903" s="850">
        <v>2</v>
      </c>
      <c r="Q903" s="850">
        <v>1012</v>
      </c>
      <c r="R903" s="838">
        <v>2.0199600798403194</v>
      </c>
      <c r="S903" s="851">
        <v>506</v>
      </c>
    </row>
    <row r="904" spans="1:19" ht="14.45" customHeight="1" x14ac:dyDescent="0.2">
      <c r="A904" s="832" t="s">
        <v>8060</v>
      </c>
      <c r="B904" s="833" t="s">
        <v>8061</v>
      </c>
      <c r="C904" s="833" t="s">
        <v>634</v>
      </c>
      <c r="D904" s="833" t="s">
        <v>2255</v>
      </c>
      <c r="E904" s="833" t="s">
        <v>8031</v>
      </c>
      <c r="F904" s="833" t="s">
        <v>8163</v>
      </c>
      <c r="G904" s="833" t="s">
        <v>8164</v>
      </c>
      <c r="H904" s="850">
        <v>2</v>
      </c>
      <c r="I904" s="850">
        <v>1008</v>
      </c>
      <c r="J904" s="833">
        <v>1.996039603960396</v>
      </c>
      <c r="K904" s="833">
        <v>504</v>
      </c>
      <c r="L904" s="850">
        <v>1</v>
      </c>
      <c r="M904" s="850">
        <v>505</v>
      </c>
      <c r="N904" s="833">
        <v>1</v>
      </c>
      <c r="O904" s="833">
        <v>505</v>
      </c>
      <c r="P904" s="850"/>
      <c r="Q904" s="850"/>
      <c r="R904" s="838"/>
      <c r="S904" s="851"/>
    </row>
    <row r="905" spans="1:19" ht="14.45" customHeight="1" x14ac:dyDescent="0.2">
      <c r="A905" s="832" t="s">
        <v>8060</v>
      </c>
      <c r="B905" s="833" t="s">
        <v>8061</v>
      </c>
      <c r="C905" s="833" t="s">
        <v>634</v>
      </c>
      <c r="D905" s="833" t="s">
        <v>2255</v>
      </c>
      <c r="E905" s="833" t="s">
        <v>8031</v>
      </c>
      <c r="F905" s="833" t="s">
        <v>8169</v>
      </c>
      <c r="G905" s="833" t="s">
        <v>8170</v>
      </c>
      <c r="H905" s="850">
        <v>2</v>
      </c>
      <c r="I905" s="850">
        <v>0</v>
      </c>
      <c r="J905" s="833"/>
      <c r="K905" s="833">
        <v>0</v>
      </c>
      <c r="L905" s="850">
        <v>1</v>
      </c>
      <c r="M905" s="850">
        <v>0</v>
      </c>
      <c r="N905" s="833"/>
      <c r="O905" s="833">
        <v>0</v>
      </c>
      <c r="P905" s="850">
        <v>1</v>
      </c>
      <c r="Q905" s="850">
        <v>0</v>
      </c>
      <c r="R905" s="838"/>
      <c r="S905" s="851">
        <v>0</v>
      </c>
    </row>
    <row r="906" spans="1:19" ht="14.45" customHeight="1" x14ac:dyDescent="0.2">
      <c r="A906" s="832" t="s">
        <v>8060</v>
      </c>
      <c r="B906" s="833" t="s">
        <v>8061</v>
      </c>
      <c r="C906" s="833" t="s">
        <v>634</v>
      </c>
      <c r="D906" s="833" t="s">
        <v>2256</v>
      </c>
      <c r="E906" s="833" t="s">
        <v>8040</v>
      </c>
      <c r="F906" s="833" t="s">
        <v>8041</v>
      </c>
      <c r="G906" s="833" t="s">
        <v>8042</v>
      </c>
      <c r="H906" s="850">
        <v>0.1</v>
      </c>
      <c r="I906" s="850">
        <v>15.1</v>
      </c>
      <c r="J906" s="833"/>
      <c r="K906" s="833">
        <v>151</v>
      </c>
      <c r="L906" s="850"/>
      <c r="M906" s="850"/>
      <c r="N906" s="833"/>
      <c r="O906" s="833"/>
      <c r="P906" s="850">
        <v>0.30000000000000004</v>
      </c>
      <c r="Q906" s="850">
        <v>20.91</v>
      </c>
      <c r="R906" s="838"/>
      <c r="S906" s="851">
        <v>69.699999999999989</v>
      </c>
    </row>
    <row r="907" spans="1:19" ht="14.45" customHeight="1" x14ac:dyDescent="0.2">
      <c r="A907" s="832" t="s">
        <v>8060</v>
      </c>
      <c r="B907" s="833" t="s">
        <v>8061</v>
      </c>
      <c r="C907" s="833" t="s">
        <v>634</v>
      </c>
      <c r="D907" s="833" t="s">
        <v>2256</v>
      </c>
      <c r="E907" s="833" t="s">
        <v>8031</v>
      </c>
      <c r="F907" s="833" t="s">
        <v>8105</v>
      </c>
      <c r="G907" s="833" t="s">
        <v>8106</v>
      </c>
      <c r="H907" s="850"/>
      <c r="I907" s="850"/>
      <c r="J907" s="833"/>
      <c r="K907" s="833"/>
      <c r="L907" s="850"/>
      <c r="M907" s="850"/>
      <c r="N907" s="833"/>
      <c r="O907" s="833"/>
      <c r="P907" s="850">
        <v>3</v>
      </c>
      <c r="Q907" s="850">
        <v>600</v>
      </c>
      <c r="R907" s="838"/>
      <c r="S907" s="851">
        <v>200</v>
      </c>
    </row>
    <row r="908" spans="1:19" ht="14.45" customHeight="1" x14ac:dyDescent="0.2">
      <c r="A908" s="832" t="s">
        <v>8060</v>
      </c>
      <c r="B908" s="833" t="s">
        <v>8061</v>
      </c>
      <c r="C908" s="833" t="s">
        <v>634</v>
      </c>
      <c r="D908" s="833" t="s">
        <v>2256</v>
      </c>
      <c r="E908" s="833" t="s">
        <v>8031</v>
      </c>
      <c r="F908" s="833" t="s">
        <v>8046</v>
      </c>
      <c r="G908" s="833" t="s">
        <v>8047</v>
      </c>
      <c r="H908" s="850"/>
      <c r="I908" s="850"/>
      <c r="J908" s="833"/>
      <c r="K908" s="833"/>
      <c r="L908" s="850"/>
      <c r="M908" s="850"/>
      <c r="N908" s="833"/>
      <c r="O908" s="833"/>
      <c r="P908" s="850">
        <v>1</v>
      </c>
      <c r="Q908" s="850">
        <v>1321</v>
      </c>
      <c r="R908" s="838"/>
      <c r="S908" s="851">
        <v>1321</v>
      </c>
    </row>
    <row r="909" spans="1:19" ht="14.45" customHeight="1" x14ac:dyDescent="0.2">
      <c r="A909" s="832" t="s">
        <v>8060</v>
      </c>
      <c r="B909" s="833" t="s">
        <v>8061</v>
      </c>
      <c r="C909" s="833" t="s">
        <v>634</v>
      </c>
      <c r="D909" s="833" t="s">
        <v>2256</v>
      </c>
      <c r="E909" s="833" t="s">
        <v>8031</v>
      </c>
      <c r="F909" s="833" t="s">
        <v>8048</v>
      </c>
      <c r="G909" s="833" t="s">
        <v>8049</v>
      </c>
      <c r="H909" s="850"/>
      <c r="I909" s="850"/>
      <c r="J909" s="833"/>
      <c r="K909" s="833"/>
      <c r="L909" s="850">
        <v>2</v>
      </c>
      <c r="M909" s="850">
        <v>2062</v>
      </c>
      <c r="N909" s="833">
        <v>1</v>
      </c>
      <c r="O909" s="833">
        <v>1031</v>
      </c>
      <c r="P909" s="850"/>
      <c r="Q909" s="850"/>
      <c r="R909" s="838"/>
      <c r="S909" s="851"/>
    </row>
    <row r="910" spans="1:19" ht="14.45" customHeight="1" x14ac:dyDescent="0.2">
      <c r="A910" s="832" t="s">
        <v>8060</v>
      </c>
      <c r="B910" s="833" t="s">
        <v>8061</v>
      </c>
      <c r="C910" s="833" t="s">
        <v>634</v>
      </c>
      <c r="D910" s="833" t="s">
        <v>2256</v>
      </c>
      <c r="E910" s="833" t="s">
        <v>8031</v>
      </c>
      <c r="F910" s="833" t="s">
        <v>8109</v>
      </c>
      <c r="G910" s="833" t="s">
        <v>8110</v>
      </c>
      <c r="H910" s="850"/>
      <c r="I910" s="850"/>
      <c r="J910" s="833"/>
      <c r="K910" s="833"/>
      <c r="L910" s="850"/>
      <c r="M910" s="850"/>
      <c r="N910" s="833"/>
      <c r="O910" s="833"/>
      <c r="P910" s="850">
        <v>1</v>
      </c>
      <c r="Q910" s="850">
        <v>0</v>
      </c>
      <c r="R910" s="838"/>
      <c r="S910" s="851">
        <v>0</v>
      </c>
    </row>
    <row r="911" spans="1:19" ht="14.45" customHeight="1" x14ac:dyDescent="0.2">
      <c r="A911" s="832" t="s">
        <v>8060</v>
      </c>
      <c r="B911" s="833" t="s">
        <v>8061</v>
      </c>
      <c r="C911" s="833" t="s">
        <v>634</v>
      </c>
      <c r="D911" s="833" t="s">
        <v>2256</v>
      </c>
      <c r="E911" s="833" t="s">
        <v>8031</v>
      </c>
      <c r="F911" s="833" t="s">
        <v>8038</v>
      </c>
      <c r="G911" s="833" t="s">
        <v>8039</v>
      </c>
      <c r="H911" s="850">
        <v>1</v>
      </c>
      <c r="I911" s="850">
        <v>86</v>
      </c>
      <c r="J911" s="833">
        <v>0.5</v>
      </c>
      <c r="K911" s="833">
        <v>86</v>
      </c>
      <c r="L911" s="850">
        <v>2</v>
      </c>
      <c r="M911" s="850">
        <v>172</v>
      </c>
      <c r="N911" s="833">
        <v>1</v>
      </c>
      <c r="O911" s="833">
        <v>86</v>
      </c>
      <c r="P911" s="850">
        <v>3</v>
      </c>
      <c r="Q911" s="850">
        <v>261</v>
      </c>
      <c r="R911" s="838">
        <v>1.5174418604651163</v>
      </c>
      <c r="S911" s="851">
        <v>87</v>
      </c>
    </row>
    <row r="912" spans="1:19" ht="14.45" customHeight="1" x14ac:dyDescent="0.2">
      <c r="A912" s="832" t="s">
        <v>8060</v>
      </c>
      <c r="B912" s="833" t="s">
        <v>8061</v>
      </c>
      <c r="C912" s="833" t="s">
        <v>634</v>
      </c>
      <c r="D912" s="833" t="s">
        <v>2256</v>
      </c>
      <c r="E912" s="833" t="s">
        <v>8031</v>
      </c>
      <c r="F912" s="833" t="s">
        <v>8139</v>
      </c>
      <c r="G912" s="833" t="s">
        <v>8140</v>
      </c>
      <c r="H912" s="850">
        <v>1</v>
      </c>
      <c r="I912" s="850">
        <v>722</v>
      </c>
      <c r="J912" s="833"/>
      <c r="K912" s="833">
        <v>722</v>
      </c>
      <c r="L912" s="850"/>
      <c r="M912" s="850"/>
      <c r="N912" s="833"/>
      <c r="O912" s="833"/>
      <c r="P912" s="850"/>
      <c r="Q912" s="850"/>
      <c r="R912" s="838"/>
      <c r="S912" s="851"/>
    </row>
    <row r="913" spans="1:19" ht="14.45" customHeight="1" x14ac:dyDescent="0.2">
      <c r="A913" s="832" t="s">
        <v>8060</v>
      </c>
      <c r="B913" s="833" t="s">
        <v>8061</v>
      </c>
      <c r="C913" s="833" t="s">
        <v>634</v>
      </c>
      <c r="D913" s="833" t="s">
        <v>2261</v>
      </c>
      <c r="E913" s="833" t="s">
        <v>8031</v>
      </c>
      <c r="F913" s="833" t="s">
        <v>8034</v>
      </c>
      <c r="G913" s="833" t="s">
        <v>8035</v>
      </c>
      <c r="H913" s="850">
        <v>1</v>
      </c>
      <c r="I913" s="850">
        <v>251</v>
      </c>
      <c r="J913" s="833"/>
      <c r="K913" s="833">
        <v>251</v>
      </c>
      <c r="L913" s="850"/>
      <c r="M913" s="850"/>
      <c r="N913" s="833"/>
      <c r="O913" s="833"/>
      <c r="P913" s="850"/>
      <c r="Q913" s="850"/>
      <c r="R913" s="838"/>
      <c r="S913" s="851"/>
    </row>
    <row r="914" spans="1:19" ht="14.45" customHeight="1" x14ac:dyDescent="0.2">
      <c r="A914" s="832" t="s">
        <v>8060</v>
      </c>
      <c r="B914" s="833" t="s">
        <v>8061</v>
      </c>
      <c r="C914" s="833" t="s">
        <v>634</v>
      </c>
      <c r="D914" s="833" t="s">
        <v>2261</v>
      </c>
      <c r="E914" s="833" t="s">
        <v>8031</v>
      </c>
      <c r="F914" s="833" t="s">
        <v>8155</v>
      </c>
      <c r="G914" s="833" t="s">
        <v>8156</v>
      </c>
      <c r="H914" s="850">
        <v>1</v>
      </c>
      <c r="I914" s="850">
        <v>319</v>
      </c>
      <c r="J914" s="833"/>
      <c r="K914" s="833">
        <v>319</v>
      </c>
      <c r="L914" s="850"/>
      <c r="M914" s="850"/>
      <c r="N914" s="833"/>
      <c r="O914" s="833"/>
      <c r="P914" s="850"/>
      <c r="Q914" s="850"/>
      <c r="R914" s="838"/>
      <c r="S914" s="851"/>
    </row>
    <row r="915" spans="1:19" ht="14.45" customHeight="1" x14ac:dyDescent="0.2">
      <c r="A915" s="832" t="s">
        <v>8060</v>
      </c>
      <c r="B915" s="833" t="s">
        <v>8061</v>
      </c>
      <c r="C915" s="833" t="s">
        <v>634</v>
      </c>
      <c r="D915" s="833" t="s">
        <v>2263</v>
      </c>
      <c r="E915" s="833" t="s">
        <v>8040</v>
      </c>
      <c r="F915" s="833" t="s">
        <v>8041</v>
      </c>
      <c r="G915" s="833" t="s">
        <v>8042</v>
      </c>
      <c r="H915" s="850">
        <v>0.1</v>
      </c>
      <c r="I915" s="850">
        <v>6.97</v>
      </c>
      <c r="J915" s="833">
        <v>9.9999999999999992E-2</v>
      </c>
      <c r="K915" s="833">
        <v>69.699999999999989</v>
      </c>
      <c r="L915" s="850">
        <v>1</v>
      </c>
      <c r="M915" s="850">
        <v>69.7</v>
      </c>
      <c r="N915" s="833">
        <v>1</v>
      </c>
      <c r="O915" s="833">
        <v>69.7</v>
      </c>
      <c r="P915" s="850">
        <v>1.2</v>
      </c>
      <c r="Q915" s="850">
        <v>83.64</v>
      </c>
      <c r="R915" s="838">
        <v>1.2</v>
      </c>
      <c r="S915" s="851">
        <v>69.7</v>
      </c>
    </row>
    <row r="916" spans="1:19" ht="14.45" customHeight="1" x14ac:dyDescent="0.2">
      <c r="A916" s="832" t="s">
        <v>8060</v>
      </c>
      <c r="B916" s="833" t="s">
        <v>8061</v>
      </c>
      <c r="C916" s="833" t="s">
        <v>634</v>
      </c>
      <c r="D916" s="833" t="s">
        <v>2263</v>
      </c>
      <c r="E916" s="833" t="s">
        <v>8043</v>
      </c>
      <c r="F916" s="833" t="s">
        <v>8044</v>
      </c>
      <c r="G916" s="833" t="s">
        <v>8045</v>
      </c>
      <c r="H916" s="850">
        <v>2</v>
      </c>
      <c r="I916" s="850">
        <v>126</v>
      </c>
      <c r="J916" s="833"/>
      <c r="K916" s="833">
        <v>63</v>
      </c>
      <c r="L916" s="850"/>
      <c r="M916" s="850"/>
      <c r="N916" s="833"/>
      <c r="O916" s="833"/>
      <c r="P916" s="850"/>
      <c r="Q916" s="850"/>
      <c r="R916" s="838"/>
      <c r="S916" s="851"/>
    </row>
    <row r="917" spans="1:19" ht="14.45" customHeight="1" x14ac:dyDescent="0.2">
      <c r="A917" s="832" t="s">
        <v>8060</v>
      </c>
      <c r="B917" s="833" t="s">
        <v>8061</v>
      </c>
      <c r="C917" s="833" t="s">
        <v>634</v>
      </c>
      <c r="D917" s="833" t="s">
        <v>2263</v>
      </c>
      <c r="E917" s="833" t="s">
        <v>8031</v>
      </c>
      <c r="F917" s="833" t="s">
        <v>8101</v>
      </c>
      <c r="G917" s="833" t="s">
        <v>8102</v>
      </c>
      <c r="H917" s="850">
        <v>1</v>
      </c>
      <c r="I917" s="850">
        <v>126</v>
      </c>
      <c r="J917" s="833"/>
      <c r="K917" s="833">
        <v>126</v>
      </c>
      <c r="L917" s="850"/>
      <c r="M917" s="850"/>
      <c r="N917" s="833"/>
      <c r="O917" s="833"/>
      <c r="P917" s="850"/>
      <c r="Q917" s="850"/>
      <c r="R917" s="838"/>
      <c r="S917" s="851"/>
    </row>
    <row r="918" spans="1:19" ht="14.45" customHeight="1" x14ac:dyDescent="0.2">
      <c r="A918" s="832" t="s">
        <v>8060</v>
      </c>
      <c r="B918" s="833" t="s">
        <v>8061</v>
      </c>
      <c r="C918" s="833" t="s">
        <v>634</v>
      </c>
      <c r="D918" s="833" t="s">
        <v>2263</v>
      </c>
      <c r="E918" s="833" t="s">
        <v>8031</v>
      </c>
      <c r="F918" s="833" t="s">
        <v>8185</v>
      </c>
      <c r="G918" s="833" t="s">
        <v>8186</v>
      </c>
      <c r="H918" s="850">
        <v>1</v>
      </c>
      <c r="I918" s="850">
        <v>771</v>
      </c>
      <c r="J918" s="833"/>
      <c r="K918" s="833">
        <v>771</v>
      </c>
      <c r="L918" s="850"/>
      <c r="M918" s="850"/>
      <c r="N918" s="833"/>
      <c r="O918" s="833"/>
      <c r="P918" s="850"/>
      <c r="Q918" s="850"/>
      <c r="R918" s="838"/>
      <c r="S918" s="851"/>
    </row>
    <row r="919" spans="1:19" ht="14.45" customHeight="1" x14ac:dyDescent="0.2">
      <c r="A919" s="832" t="s">
        <v>8060</v>
      </c>
      <c r="B919" s="833" t="s">
        <v>8061</v>
      </c>
      <c r="C919" s="833" t="s">
        <v>634</v>
      </c>
      <c r="D919" s="833" t="s">
        <v>2263</v>
      </c>
      <c r="E919" s="833" t="s">
        <v>8031</v>
      </c>
      <c r="F919" s="833" t="s">
        <v>8109</v>
      </c>
      <c r="G919" s="833" t="s">
        <v>8110</v>
      </c>
      <c r="H919" s="850"/>
      <c r="I919" s="850"/>
      <c r="J919" s="833"/>
      <c r="K919" s="833"/>
      <c r="L919" s="850">
        <v>1</v>
      </c>
      <c r="M919" s="850">
        <v>0</v>
      </c>
      <c r="N919" s="833"/>
      <c r="O919" s="833">
        <v>0</v>
      </c>
      <c r="P919" s="850">
        <v>1</v>
      </c>
      <c r="Q919" s="850">
        <v>0</v>
      </c>
      <c r="R919" s="838"/>
      <c r="S919" s="851">
        <v>0</v>
      </c>
    </row>
    <row r="920" spans="1:19" ht="14.45" customHeight="1" x14ac:dyDescent="0.2">
      <c r="A920" s="832" t="s">
        <v>8060</v>
      </c>
      <c r="B920" s="833" t="s">
        <v>8061</v>
      </c>
      <c r="C920" s="833" t="s">
        <v>634</v>
      </c>
      <c r="D920" s="833" t="s">
        <v>2263</v>
      </c>
      <c r="E920" s="833" t="s">
        <v>8031</v>
      </c>
      <c r="F920" s="833" t="s">
        <v>8111</v>
      </c>
      <c r="G920" s="833" t="s">
        <v>8112</v>
      </c>
      <c r="H920" s="850">
        <v>1</v>
      </c>
      <c r="I920" s="850">
        <v>33.33</v>
      </c>
      <c r="J920" s="833"/>
      <c r="K920" s="833">
        <v>33.33</v>
      </c>
      <c r="L920" s="850"/>
      <c r="M920" s="850"/>
      <c r="N920" s="833"/>
      <c r="O920" s="833"/>
      <c r="P920" s="850"/>
      <c r="Q920" s="850"/>
      <c r="R920" s="838"/>
      <c r="S920" s="851"/>
    </row>
    <row r="921" spans="1:19" ht="14.45" customHeight="1" x14ac:dyDescent="0.2">
      <c r="A921" s="832" t="s">
        <v>8060</v>
      </c>
      <c r="B921" s="833" t="s">
        <v>8061</v>
      </c>
      <c r="C921" s="833" t="s">
        <v>634</v>
      </c>
      <c r="D921" s="833" t="s">
        <v>2263</v>
      </c>
      <c r="E921" s="833" t="s">
        <v>8031</v>
      </c>
      <c r="F921" s="833" t="s">
        <v>8038</v>
      </c>
      <c r="G921" s="833" t="s">
        <v>8039</v>
      </c>
      <c r="H921" s="850">
        <v>1</v>
      </c>
      <c r="I921" s="850">
        <v>86</v>
      </c>
      <c r="J921" s="833">
        <v>0.1</v>
      </c>
      <c r="K921" s="833">
        <v>86</v>
      </c>
      <c r="L921" s="850">
        <v>10</v>
      </c>
      <c r="M921" s="850">
        <v>860</v>
      </c>
      <c r="N921" s="833">
        <v>1</v>
      </c>
      <c r="O921" s="833">
        <v>86</v>
      </c>
      <c r="P921" s="850">
        <v>13</v>
      </c>
      <c r="Q921" s="850">
        <v>1131</v>
      </c>
      <c r="R921" s="838">
        <v>1.3151162790697675</v>
      </c>
      <c r="S921" s="851">
        <v>87</v>
      </c>
    </row>
    <row r="922" spans="1:19" ht="14.45" customHeight="1" x14ac:dyDescent="0.2">
      <c r="A922" s="832" t="s">
        <v>8060</v>
      </c>
      <c r="B922" s="833" t="s">
        <v>8061</v>
      </c>
      <c r="C922" s="833" t="s">
        <v>634</v>
      </c>
      <c r="D922" s="833" t="s">
        <v>2263</v>
      </c>
      <c r="E922" s="833" t="s">
        <v>8031</v>
      </c>
      <c r="F922" s="833" t="s">
        <v>8139</v>
      </c>
      <c r="G922" s="833" t="s">
        <v>8140</v>
      </c>
      <c r="H922" s="850">
        <v>1</v>
      </c>
      <c r="I922" s="850">
        <v>722</v>
      </c>
      <c r="J922" s="833">
        <v>9.986168741355464E-2</v>
      </c>
      <c r="K922" s="833">
        <v>722</v>
      </c>
      <c r="L922" s="850">
        <v>10</v>
      </c>
      <c r="M922" s="850">
        <v>7230</v>
      </c>
      <c r="N922" s="833">
        <v>1</v>
      </c>
      <c r="O922" s="833">
        <v>723</v>
      </c>
      <c r="P922" s="850">
        <v>12</v>
      </c>
      <c r="Q922" s="850">
        <v>8748</v>
      </c>
      <c r="R922" s="838">
        <v>1.2099585062240663</v>
      </c>
      <c r="S922" s="851">
        <v>729</v>
      </c>
    </row>
    <row r="923" spans="1:19" ht="14.45" customHeight="1" x14ac:dyDescent="0.2">
      <c r="A923" s="832" t="s">
        <v>8060</v>
      </c>
      <c r="B923" s="833" t="s">
        <v>8061</v>
      </c>
      <c r="C923" s="833" t="s">
        <v>634</v>
      </c>
      <c r="D923" s="833" t="s">
        <v>2263</v>
      </c>
      <c r="E923" s="833" t="s">
        <v>8031</v>
      </c>
      <c r="F923" s="833" t="s">
        <v>8052</v>
      </c>
      <c r="G923" s="833" t="s">
        <v>8053</v>
      </c>
      <c r="H923" s="850"/>
      <c r="I923" s="850"/>
      <c r="J923" s="833"/>
      <c r="K923" s="833"/>
      <c r="L923" s="850">
        <v>3</v>
      </c>
      <c r="M923" s="850">
        <v>1503</v>
      </c>
      <c r="N923" s="833">
        <v>1</v>
      </c>
      <c r="O923" s="833">
        <v>501</v>
      </c>
      <c r="P923" s="850"/>
      <c r="Q923" s="850"/>
      <c r="R923" s="838"/>
      <c r="S923" s="851"/>
    </row>
    <row r="924" spans="1:19" ht="14.45" customHeight="1" x14ac:dyDescent="0.2">
      <c r="A924" s="832" t="s">
        <v>8060</v>
      </c>
      <c r="B924" s="833" t="s">
        <v>8061</v>
      </c>
      <c r="C924" s="833" t="s">
        <v>634</v>
      </c>
      <c r="D924" s="833" t="s">
        <v>2263</v>
      </c>
      <c r="E924" s="833" t="s">
        <v>8031</v>
      </c>
      <c r="F924" s="833" t="s">
        <v>8189</v>
      </c>
      <c r="G924" s="833" t="s">
        <v>8190</v>
      </c>
      <c r="H924" s="850">
        <v>1</v>
      </c>
      <c r="I924" s="850">
        <v>948</v>
      </c>
      <c r="J924" s="833"/>
      <c r="K924" s="833">
        <v>948</v>
      </c>
      <c r="L924" s="850"/>
      <c r="M924" s="850"/>
      <c r="N924" s="833"/>
      <c r="O924" s="833"/>
      <c r="P924" s="850"/>
      <c r="Q924" s="850"/>
      <c r="R924" s="838"/>
      <c r="S924" s="851"/>
    </row>
    <row r="925" spans="1:19" ht="14.45" customHeight="1" x14ac:dyDescent="0.2">
      <c r="A925" s="832" t="s">
        <v>8060</v>
      </c>
      <c r="B925" s="833" t="s">
        <v>8061</v>
      </c>
      <c r="C925" s="833" t="s">
        <v>634</v>
      </c>
      <c r="D925" s="833" t="s">
        <v>2263</v>
      </c>
      <c r="E925" s="833" t="s">
        <v>8031</v>
      </c>
      <c r="F925" s="833" t="s">
        <v>8163</v>
      </c>
      <c r="G925" s="833" t="s">
        <v>8164</v>
      </c>
      <c r="H925" s="850"/>
      <c r="I925" s="850"/>
      <c r="J925" s="833"/>
      <c r="K925" s="833"/>
      <c r="L925" s="850">
        <v>1</v>
      </c>
      <c r="M925" s="850">
        <v>505</v>
      </c>
      <c r="N925" s="833">
        <v>1</v>
      </c>
      <c r="O925" s="833">
        <v>505</v>
      </c>
      <c r="P925" s="850">
        <v>1</v>
      </c>
      <c r="Q925" s="850">
        <v>510</v>
      </c>
      <c r="R925" s="838">
        <v>1.0099009900990099</v>
      </c>
      <c r="S925" s="851">
        <v>510</v>
      </c>
    </row>
    <row r="926" spans="1:19" ht="14.45" customHeight="1" x14ac:dyDescent="0.2">
      <c r="A926" s="832" t="s">
        <v>8060</v>
      </c>
      <c r="B926" s="833" t="s">
        <v>8061</v>
      </c>
      <c r="C926" s="833" t="s">
        <v>634</v>
      </c>
      <c r="D926" s="833" t="s">
        <v>2263</v>
      </c>
      <c r="E926" s="833" t="s">
        <v>8031</v>
      </c>
      <c r="F926" s="833" t="s">
        <v>8191</v>
      </c>
      <c r="G926" s="833" t="s">
        <v>8192</v>
      </c>
      <c r="H926" s="850">
        <v>1</v>
      </c>
      <c r="I926" s="850">
        <v>1742</v>
      </c>
      <c r="J926" s="833"/>
      <c r="K926" s="833">
        <v>1742</v>
      </c>
      <c r="L926" s="850"/>
      <c r="M926" s="850"/>
      <c r="N926" s="833"/>
      <c r="O926" s="833"/>
      <c r="P926" s="850"/>
      <c r="Q926" s="850"/>
      <c r="R926" s="838"/>
      <c r="S926" s="851"/>
    </row>
    <row r="927" spans="1:19" ht="14.45" customHeight="1" x14ac:dyDescent="0.2">
      <c r="A927" s="832" t="s">
        <v>8060</v>
      </c>
      <c r="B927" s="833" t="s">
        <v>8061</v>
      </c>
      <c r="C927" s="833" t="s">
        <v>634</v>
      </c>
      <c r="D927" s="833" t="s">
        <v>2263</v>
      </c>
      <c r="E927" s="833" t="s">
        <v>8031</v>
      </c>
      <c r="F927" s="833" t="s">
        <v>8195</v>
      </c>
      <c r="G927" s="833" t="s">
        <v>8196</v>
      </c>
      <c r="H927" s="850"/>
      <c r="I927" s="850"/>
      <c r="J927" s="833"/>
      <c r="K927" s="833"/>
      <c r="L927" s="850">
        <v>1</v>
      </c>
      <c r="M927" s="850">
        <v>844</v>
      </c>
      <c r="N927" s="833">
        <v>1</v>
      </c>
      <c r="O927" s="833">
        <v>844</v>
      </c>
      <c r="P927" s="850"/>
      <c r="Q927" s="850"/>
      <c r="R927" s="838"/>
      <c r="S927" s="851"/>
    </row>
    <row r="928" spans="1:19" ht="14.45" customHeight="1" x14ac:dyDescent="0.2">
      <c r="A928" s="832" t="s">
        <v>8060</v>
      </c>
      <c r="B928" s="833" t="s">
        <v>8061</v>
      </c>
      <c r="C928" s="833" t="s">
        <v>634</v>
      </c>
      <c r="D928" s="833" t="s">
        <v>2263</v>
      </c>
      <c r="E928" s="833" t="s">
        <v>8031</v>
      </c>
      <c r="F928" s="833" t="s">
        <v>8169</v>
      </c>
      <c r="G928" s="833" t="s">
        <v>8170</v>
      </c>
      <c r="H928" s="850">
        <v>2</v>
      </c>
      <c r="I928" s="850">
        <v>0</v>
      </c>
      <c r="J928" s="833"/>
      <c r="K928" s="833">
        <v>0</v>
      </c>
      <c r="L928" s="850">
        <v>1</v>
      </c>
      <c r="M928" s="850">
        <v>0</v>
      </c>
      <c r="N928" s="833"/>
      <c r="O928" s="833">
        <v>0</v>
      </c>
      <c r="P928" s="850"/>
      <c r="Q928" s="850"/>
      <c r="R928" s="838"/>
      <c r="S928" s="851"/>
    </row>
    <row r="929" spans="1:19" ht="14.45" customHeight="1" x14ac:dyDescent="0.2">
      <c r="A929" s="832" t="s">
        <v>8060</v>
      </c>
      <c r="B929" s="833" t="s">
        <v>8061</v>
      </c>
      <c r="C929" s="833" t="s">
        <v>634</v>
      </c>
      <c r="D929" s="833" t="s">
        <v>2266</v>
      </c>
      <c r="E929" s="833" t="s">
        <v>8040</v>
      </c>
      <c r="F929" s="833" t="s">
        <v>8041</v>
      </c>
      <c r="G929" s="833" t="s">
        <v>8042</v>
      </c>
      <c r="H929" s="850"/>
      <c r="I929" s="850"/>
      <c r="J929" s="833"/>
      <c r="K929" s="833"/>
      <c r="L929" s="850">
        <v>0.2</v>
      </c>
      <c r="M929" s="850">
        <v>13.94</v>
      </c>
      <c r="N929" s="833">
        <v>1</v>
      </c>
      <c r="O929" s="833">
        <v>69.699999999999989</v>
      </c>
      <c r="P929" s="850"/>
      <c r="Q929" s="850"/>
      <c r="R929" s="838"/>
      <c r="S929" s="851"/>
    </row>
    <row r="930" spans="1:19" ht="14.45" customHeight="1" x14ac:dyDescent="0.2">
      <c r="A930" s="832" t="s">
        <v>8060</v>
      </c>
      <c r="B930" s="833" t="s">
        <v>8061</v>
      </c>
      <c r="C930" s="833" t="s">
        <v>634</v>
      </c>
      <c r="D930" s="833" t="s">
        <v>2266</v>
      </c>
      <c r="E930" s="833" t="s">
        <v>8031</v>
      </c>
      <c r="F930" s="833" t="s">
        <v>8109</v>
      </c>
      <c r="G930" s="833" t="s">
        <v>8110</v>
      </c>
      <c r="H930" s="850"/>
      <c r="I930" s="850"/>
      <c r="J930" s="833"/>
      <c r="K930" s="833"/>
      <c r="L930" s="850">
        <v>1</v>
      </c>
      <c r="M930" s="850">
        <v>0</v>
      </c>
      <c r="N930" s="833"/>
      <c r="O930" s="833">
        <v>0</v>
      </c>
      <c r="P930" s="850"/>
      <c r="Q930" s="850"/>
      <c r="R930" s="838"/>
      <c r="S930" s="851"/>
    </row>
    <row r="931" spans="1:19" ht="14.45" customHeight="1" x14ac:dyDescent="0.2">
      <c r="A931" s="832" t="s">
        <v>8060</v>
      </c>
      <c r="B931" s="833" t="s">
        <v>8061</v>
      </c>
      <c r="C931" s="833" t="s">
        <v>634</v>
      </c>
      <c r="D931" s="833" t="s">
        <v>2266</v>
      </c>
      <c r="E931" s="833" t="s">
        <v>8031</v>
      </c>
      <c r="F931" s="833" t="s">
        <v>8038</v>
      </c>
      <c r="G931" s="833" t="s">
        <v>8039</v>
      </c>
      <c r="H931" s="850"/>
      <c r="I931" s="850"/>
      <c r="J931" s="833"/>
      <c r="K931" s="833"/>
      <c r="L931" s="850">
        <v>2</v>
      </c>
      <c r="M931" s="850">
        <v>172</v>
      </c>
      <c r="N931" s="833">
        <v>1</v>
      </c>
      <c r="O931" s="833">
        <v>86</v>
      </c>
      <c r="P931" s="850"/>
      <c r="Q931" s="850"/>
      <c r="R931" s="838"/>
      <c r="S931" s="851"/>
    </row>
    <row r="932" spans="1:19" ht="14.45" customHeight="1" x14ac:dyDescent="0.2">
      <c r="A932" s="832" t="s">
        <v>8060</v>
      </c>
      <c r="B932" s="833" t="s">
        <v>8061</v>
      </c>
      <c r="C932" s="833" t="s">
        <v>634</v>
      </c>
      <c r="D932" s="833" t="s">
        <v>2266</v>
      </c>
      <c r="E932" s="833" t="s">
        <v>8031</v>
      </c>
      <c r="F932" s="833" t="s">
        <v>8052</v>
      </c>
      <c r="G932" s="833" t="s">
        <v>8053</v>
      </c>
      <c r="H932" s="850"/>
      <c r="I932" s="850"/>
      <c r="J932" s="833"/>
      <c r="K932" s="833"/>
      <c r="L932" s="850">
        <v>1</v>
      </c>
      <c r="M932" s="850">
        <v>501</v>
      </c>
      <c r="N932" s="833">
        <v>1</v>
      </c>
      <c r="O932" s="833">
        <v>501</v>
      </c>
      <c r="P932" s="850"/>
      <c r="Q932" s="850"/>
      <c r="R932" s="838"/>
      <c r="S932" s="851"/>
    </row>
    <row r="933" spans="1:19" ht="14.45" customHeight="1" x14ac:dyDescent="0.2">
      <c r="A933" s="832" t="s">
        <v>8060</v>
      </c>
      <c r="B933" s="833" t="s">
        <v>8061</v>
      </c>
      <c r="C933" s="833" t="s">
        <v>634</v>
      </c>
      <c r="D933" s="833" t="s">
        <v>2266</v>
      </c>
      <c r="E933" s="833" t="s">
        <v>8031</v>
      </c>
      <c r="F933" s="833" t="s">
        <v>8163</v>
      </c>
      <c r="G933" s="833" t="s">
        <v>8164</v>
      </c>
      <c r="H933" s="850"/>
      <c r="I933" s="850"/>
      <c r="J933" s="833"/>
      <c r="K933" s="833"/>
      <c r="L933" s="850">
        <v>1</v>
      </c>
      <c r="M933" s="850">
        <v>505</v>
      </c>
      <c r="N933" s="833">
        <v>1</v>
      </c>
      <c r="O933" s="833">
        <v>505</v>
      </c>
      <c r="P933" s="850"/>
      <c r="Q933" s="850"/>
      <c r="R933" s="838"/>
      <c r="S933" s="851"/>
    </row>
    <row r="934" spans="1:19" ht="14.45" customHeight="1" x14ac:dyDescent="0.2">
      <c r="A934" s="832" t="s">
        <v>8060</v>
      </c>
      <c r="B934" s="833" t="s">
        <v>8061</v>
      </c>
      <c r="C934" s="833" t="s">
        <v>634</v>
      </c>
      <c r="D934" s="833" t="s">
        <v>2267</v>
      </c>
      <c r="E934" s="833" t="s">
        <v>8040</v>
      </c>
      <c r="F934" s="833" t="s">
        <v>8041</v>
      </c>
      <c r="G934" s="833" t="s">
        <v>8042</v>
      </c>
      <c r="H934" s="850">
        <v>0.1</v>
      </c>
      <c r="I934" s="850">
        <v>15.1</v>
      </c>
      <c r="J934" s="833"/>
      <c r="K934" s="833">
        <v>151</v>
      </c>
      <c r="L934" s="850"/>
      <c r="M934" s="850"/>
      <c r="N934" s="833"/>
      <c r="O934" s="833"/>
      <c r="P934" s="850"/>
      <c r="Q934" s="850"/>
      <c r="R934" s="838"/>
      <c r="S934" s="851"/>
    </row>
    <row r="935" spans="1:19" ht="14.45" customHeight="1" x14ac:dyDescent="0.2">
      <c r="A935" s="832" t="s">
        <v>8060</v>
      </c>
      <c r="B935" s="833" t="s">
        <v>8061</v>
      </c>
      <c r="C935" s="833" t="s">
        <v>634</v>
      </c>
      <c r="D935" s="833" t="s">
        <v>2267</v>
      </c>
      <c r="E935" s="833" t="s">
        <v>8031</v>
      </c>
      <c r="F935" s="833" t="s">
        <v>8038</v>
      </c>
      <c r="G935" s="833" t="s">
        <v>8039</v>
      </c>
      <c r="H935" s="850">
        <v>1</v>
      </c>
      <c r="I935" s="850">
        <v>86</v>
      </c>
      <c r="J935" s="833"/>
      <c r="K935" s="833">
        <v>86</v>
      </c>
      <c r="L935" s="850"/>
      <c r="M935" s="850"/>
      <c r="N935" s="833"/>
      <c r="O935" s="833"/>
      <c r="P935" s="850"/>
      <c r="Q935" s="850"/>
      <c r="R935" s="838"/>
      <c r="S935" s="851"/>
    </row>
    <row r="936" spans="1:19" ht="14.45" customHeight="1" x14ac:dyDescent="0.2">
      <c r="A936" s="832" t="s">
        <v>8060</v>
      </c>
      <c r="B936" s="833" t="s">
        <v>8061</v>
      </c>
      <c r="C936" s="833" t="s">
        <v>634</v>
      </c>
      <c r="D936" s="833" t="s">
        <v>2267</v>
      </c>
      <c r="E936" s="833" t="s">
        <v>8031</v>
      </c>
      <c r="F936" s="833" t="s">
        <v>8139</v>
      </c>
      <c r="G936" s="833" t="s">
        <v>8140</v>
      </c>
      <c r="H936" s="850">
        <v>1</v>
      </c>
      <c r="I936" s="850">
        <v>722</v>
      </c>
      <c r="J936" s="833"/>
      <c r="K936" s="833">
        <v>722</v>
      </c>
      <c r="L936" s="850"/>
      <c r="M936" s="850"/>
      <c r="N936" s="833"/>
      <c r="O936" s="833"/>
      <c r="P936" s="850"/>
      <c r="Q936" s="850"/>
      <c r="R936" s="838"/>
      <c r="S936" s="851"/>
    </row>
    <row r="937" spans="1:19" ht="14.45" customHeight="1" x14ac:dyDescent="0.2">
      <c r="A937" s="832" t="s">
        <v>8060</v>
      </c>
      <c r="B937" s="833" t="s">
        <v>8061</v>
      </c>
      <c r="C937" s="833" t="s">
        <v>634</v>
      </c>
      <c r="D937" s="833" t="s">
        <v>2237</v>
      </c>
      <c r="E937" s="833" t="s">
        <v>8040</v>
      </c>
      <c r="F937" s="833" t="s">
        <v>8041</v>
      </c>
      <c r="G937" s="833" t="s">
        <v>8042</v>
      </c>
      <c r="H937" s="850"/>
      <c r="I937" s="850"/>
      <c r="J937" s="833"/>
      <c r="K937" s="833"/>
      <c r="L937" s="850">
        <v>1.5</v>
      </c>
      <c r="M937" s="850">
        <v>104.55000000000001</v>
      </c>
      <c r="N937" s="833">
        <v>1</v>
      </c>
      <c r="O937" s="833">
        <v>69.7</v>
      </c>
      <c r="P937" s="850">
        <v>2</v>
      </c>
      <c r="Q937" s="850">
        <v>139.42000000000002</v>
      </c>
      <c r="R937" s="838">
        <v>1.3335246293639407</v>
      </c>
      <c r="S937" s="851">
        <v>69.710000000000008</v>
      </c>
    </row>
    <row r="938" spans="1:19" ht="14.45" customHeight="1" x14ac:dyDescent="0.2">
      <c r="A938" s="832" t="s">
        <v>8060</v>
      </c>
      <c r="B938" s="833" t="s">
        <v>8061</v>
      </c>
      <c r="C938" s="833" t="s">
        <v>634</v>
      </c>
      <c r="D938" s="833" t="s">
        <v>2237</v>
      </c>
      <c r="E938" s="833" t="s">
        <v>8031</v>
      </c>
      <c r="F938" s="833" t="s">
        <v>8179</v>
      </c>
      <c r="G938" s="833" t="s">
        <v>8180</v>
      </c>
      <c r="H938" s="850"/>
      <c r="I938" s="850"/>
      <c r="J938" s="833"/>
      <c r="K938" s="833"/>
      <c r="L938" s="850"/>
      <c r="M938" s="850"/>
      <c r="N938" s="833"/>
      <c r="O938" s="833"/>
      <c r="P938" s="850">
        <v>1</v>
      </c>
      <c r="Q938" s="850">
        <v>1687</v>
      </c>
      <c r="R938" s="838"/>
      <c r="S938" s="851">
        <v>1687</v>
      </c>
    </row>
    <row r="939" spans="1:19" ht="14.45" customHeight="1" x14ac:dyDescent="0.2">
      <c r="A939" s="832" t="s">
        <v>8060</v>
      </c>
      <c r="B939" s="833" t="s">
        <v>8061</v>
      </c>
      <c r="C939" s="833" t="s">
        <v>634</v>
      </c>
      <c r="D939" s="833" t="s">
        <v>2237</v>
      </c>
      <c r="E939" s="833" t="s">
        <v>8031</v>
      </c>
      <c r="F939" s="833" t="s">
        <v>8109</v>
      </c>
      <c r="G939" s="833" t="s">
        <v>8110</v>
      </c>
      <c r="H939" s="850"/>
      <c r="I939" s="850"/>
      <c r="J939" s="833"/>
      <c r="K939" s="833"/>
      <c r="L939" s="850">
        <v>1</v>
      </c>
      <c r="M939" s="850">
        <v>0</v>
      </c>
      <c r="N939" s="833"/>
      <c r="O939" s="833">
        <v>0</v>
      </c>
      <c r="P939" s="850">
        <v>1</v>
      </c>
      <c r="Q939" s="850">
        <v>0</v>
      </c>
      <c r="R939" s="838"/>
      <c r="S939" s="851">
        <v>0</v>
      </c>
    </row>
    <row r="940" spans="1:19" ht="14.45" customHeight="1" x14ac:dyDescent="0.2">
      <c r="A940" s="832" t="s">
        <v>8060</v>
      </c>
      <c r="B940" s="833" t="s">
        <v>8061</v>
      </c>
      <c r="C940" s="833" t="s">
        <v>634</v>
      </c>
      <c r="D940" s="833" t="s">
        <v>2237</v>
      </c>
      <c r="E940" s="833" t="s">
        <v>8031</v>
      </c>
      <c r="F940" s="833" t="s">
        <v>8038</v>
      </c>
      <c r="G940" s="833" t="s">
        <v>8039</v>
      </c>
      <c r="H940" s="850"/>
      <c r="I940" s="850"/>
      <c r="J940" s="833"/>
      <c r="K940" s="833"/>
      <c r="L940" s="850">
        <v>18</v>
      </c>
      <c r="M940" s="850">
        <v>1548</v>
      </c>
      <c r="N940" s="833">
        <v>1</v>
      </c>
      <c r="O940" s="833">
        <v>86</v>
      </c>
      <c r="P940" s="850">
        <v>16</v>
      </c>
      <c r="Q940" s="850">
        <v>1392</v>
      </c>
      <c r="R940" s="838">
        <v>0.89922480620155043</v>
      </c>
      <c r="S940" s="851">
        <v>87</v>
      </c>
    </row>
    <row r="941" spans="1:19" ht="14.45" customHeight="1" x14ac:dyDescent="0.2">
      <c r="A941" s="832" t="s">
        <v>8060</v>
      </c>
      <c r="B941" s="833" t="s">
        <v>8061</v>
      </c>
      <c r="C941" s="833" t="s">
        <v>634</v>
      </c>
      <c r="D941" s="833" t="s">
        <v>2237</v>
      </c>
      <c r="E941" s="833" t="s">
        <v>8031</v>
      </c>
      <c r="F941" s="833" t="s">
        <v>8139</v>
      </c>
      <c r="G941" s="833" t="s">
        <v>8140</v>
      </c>
      <c r="H941" s="850"/>
      <c r="I941" s="850"/>
      <c r="J941" s="833"/>
      <c r="K941" s="833"/>
      <c r="L941" s="850">
        <v>18</v>
      </c>
      <c r="M941" s="850">
        <v>13014</v>
      </c>
      <c r="N941" s="833">
        <v>1</v>
      </c>
      <c r="O941" s="833">
        <v>723</v>
      </c>
      <c r="P941" s="850">
        <v>11</v>
      </c>
      <c r="Q941" s="850">
        <v>8019</v>
      </c>
      <c r="R941" s="838">
        <v>0.61618257261410792</v>
      </c>
      <c r="S941" s="851">
        <v>729</v>
      </c>
    </row>
    <row r="942" spans="1:19" ht="14.45" customHeight="1" x14ac:dyDescent="0.2">
      <c r="A942" s="832" t="s">
        <v>8060</v>
      </c>
      <c r="B942" s="833" t="s">
        <v>8061</v>
      </c>
      <c r="C942" s="833" t="s">
        <v>634</v>
      </c>
      <c r="D942" s="833" t="s">
        <v>2237</v>
      </c>
      <c r="E942" s="833" t="s">
        <v>8031</v>
      </c>
      <c r="F942" s="833" t="s">
        <v>8153</v>
      </c>
      <c r="G942" s="833" t="s">
        <v>8154</v>
      </c>
      <c r="H942" s="850"/>
      <c r="I942" s="850"/>
      <c r="J942" s="833"/>
      <c r="K942" s="833"/>
      <c r="L942" s="850"/>
      <c r="M942" s="850"/>
      <c r="N942" s="833"/>
      <c r="O942" s="833"/>
      <c r="P942" s="850">
        <v>1</v>
      </c>
      <c r="Q942" s="850">
        <v>1316</v>
      </c>
      <c r="R942" s="838"/>
      <c r="S942" s="851">
        <v>1316</v>
      </c>
    </row>
    <row r="943" spans="1:19" ht="14.45" customHeight="1" x14ac:dyDescent="0.2">
      <c r="A943" s="832" t="s">
        <v>8060</v>
      </c>
      <c r="B943" s="833" t="s">
        <v>8061</v>
      </c>
      <c r="C943" s="833" t="s">
        <v>634</v>
      </c>
      <c r="D943" s="833" t="s">
        <v>2237</v>
      </c>
      <c r="E943" s="833" t="s">
        <v>8031</v>
      </c>
      <c r="F943" s="833" t="s">
        <v>8052</v>
      </c>
      <c r="G943" s="833" t="s">
        <v>8053</v>
      </c>
      <c r="H943" s="850"/>
      <c r="I943" s="850"/>
      <c r="J943" s="833"/>
      <c r="K943" s="833"/>
      <c r="L943" s="850">
        <v>3</v>
      </c>
      <c r="M943" s="850">
        <v>1503</v>
      </c>
      <c r="N943" s="833">
        <v>1</v>
      </c>
      <c r="O943" s="833">
        <v>501</v>
      </c>
      <c r="P943" s="850">
        <v>2</v>
      </c>
      <c r="Q943" s="850">
        <v>1012</v>
      </c>
      <c r="R943" s="838">
        <v>0.67332002661343981</v>
      </c>
      <c r="S943" s="851">
        <v>506</v>
      </c>
    </row>
    <row r="944" spans="1:19" ht="14.45" customHeight="1" x14ac:dyDescent="0.2">
      <c r="A944" s="832" t="s">
        <v>8060</v>
      </c>
      <c r="B944" s="833" t="s">
        <v>8061</v>
      </c>
      <c r="C944" s="833" t="s">
        <v>634</v>
      </c>
      <c r="D944" s="833" t="s">
        <v>2237</v>
      </c>
      <c r="E944" s="833" t="s">
        <v>8031</v>
      </c>
      <c r="F944" s="833" t="s">
        <v>8163</v>
      </c>
      <c r="G944" s="833" t="s">
        <v>8164</v>
      </c>
      <c r="H944" s="850"/>
      <c r="I944" s="850"/>
      <c r="J944" s="833"/>
      <c r="K944" s="833"/>
      <c r="L944" s="850"/>
      <c r="M944" s="850"/>
      <c r="N944" s="833"/>
      <c r="O944" s="833"/>
      <c r="P944" s="850">
        <v>3</v>
      </c>
      <c r="Q944" s="850">
        <v>1530</v>
      </c>
      <c r="R944" s="838"/>
      <c r="S944" s="851">
        <v>510</v>
      </c>
    </row>
    <row r="945" spans="1:19" ht="14.45" customHeight="1" x14ac:dyDescent="0.2">
      <c r="A945" s="832" t="s">
        <v>8060</v>
      </c>
      <c r="B945" s="833" t="s">
        <v>8061</v>
      </c>
      <c r="C945" s="833" t="s">
        <v>634</v>
      </c>
      <c r="D945" s="833" t="s">
        <v>2237</v>
      </c>
      <c r="E945" s="833" t="s">
        <v>8031</v>
      </c>
      <c r="F945" s="833" t="s">
        <v>8169</v>
      </c>
      <c r="G945" s="833" t="s">
        <v>8170</v>
      </c>
      <c r="H945" s="850"/>
      <c r="I945" s="850"/>
      <c r="J945" s="833"/>
      <c r="K945" s="833"/>
      <c r="L945" s="850">
        <v>4</v>
      </c>
      <c r="M945" s="850">
        <v>0</v>
      </c>
      <c r="N945" s="833"/>
      <c r="O945" s="833">
        <v>0</v>
      </c>
      <c r="P945" s="850">
        <v>1</v>
      </c>
      <c r="Q945" s="850">
        <v>0</v>
      </c>
      <c r="R945" s="838"/>
      <c r="S945" s="851">
        <v>0</v>
      </c>
    </row>
    <row r="946" spans="1:19" ht="14.45" customHeight="1" x14ac:dyDescent="0.2">
      <c r="A946" s="832" t="s">
        <v>8060</v>
      </c>
      <c r="B946" s="833" t="s">
        <v>8061</v>
      </c>
      <c r="C946" s="833" t="s">
        <v>634</v>
      </c>
      <c r="D946" s="833" t="s">
        <v>2251</v>
      </c>
      <c r="E946" s="833" t="s">
        <v>8040</v>
      </c>
      <c r="F946" s="833" t="s">
        <v>8041</v>
      </c>
      <c r="G946" s="833" t="s">
        <v>8042</v>
      </c>
      <c r="H946" s="850"/>
      <c r="I946" s="850"/>
      <c r="J946" s="833"/>
      <c r="K946" s="833"/>
      <c r="L946" s="850"/>
      <c r="M946" s="850"/>
      <c r="N946" s="833"/>
      <c r="O946" s="833"/>
      <c r="P946" s="850">
        <v>1.2999999999999998</v>
      </c>
      <c r="Q946" s="850">
        <v>90.61</v>
      </c>
      <c r="R946" s="838"/>
      <c r="S946" s="851">
        <v>69.7</v>
      </c>
    </row>
    <row r="947" spans="1:19" ht="14.45" customHeight="1" x14ac:dyDescent="0.2">
      <c r="A947" s="832" t="s">
        <v>8060</v>
      </c>
      <c r="B947" s="833" t="s">
        <v>8061</v>
      </c>
      <c r="C947" s="833" t="s">
        <v>634</v>
      </c>
      <c r="D947" s="833" t="s">
        <v>2251</v>
      </c>
      <c r="E947" s="833" t="s">
        <v>8043</v>
      </c>
      <c r="F947" s="833" t="s">
        <v>8044</v>
      </c>
      <c r="G947" s="833" t="s">
        <v>8045</v>
      </c>
      <c r="H947" s="850"/>
      <c r="I947" s="850"/>
      <c r="J947" s="833"/>
      <c r="K947" s="833"/>
      <c r="L947" s="850"/>
      <c r="M947" s="850"/>
      <c r="N947" s="833"/>
      <c r="O947" s="833"/>
      <c r="P947" s="850">
        <v>2</v>
      </c>
      <c r="Q947" s="850">
        <v>126</v>
      </c>
      <c r="R947" s="838"/>
      <c r="S947" s="851">
        <v>63</v>
      </c>
    </row>
    <row r="948" spans="1:19" ht="14.45" customHeight="1" x14ac:dyDescent="0.2">
      <c r="A948" s="832" t="s">
        <v>8060</v>
      </c>
      <c r="B948" s="833" t="s">
        <v>8061</v>
      </c>
      <c r="C948" s="833" t="s">
        <v>634</v>
      </c>
      <c r="D948" s="833" t="s">
        <v>2251</v>
      </c>
      <c r="E948" s="833" t="s">
        <v>8031</v>
      </c>
      <c r="F948" s="833" t="s">
        <v>8179</v>
      </c>
      <c r="G948" s="833" t="s">
        <v>8180</v>
      </c>
      <c r="H948" s="850"/>
      <c r="I948" s="850"/>
      <c r="J948" s="833"/>
      <c r="K948" s="833"/>
      <c r="L948" s="850"/>
      <c r="M948" s="850"/>
      <c r="N948" s="833"/>
      <c r="O948" s="833"/>
      <c r="P948" s="850">
        <v>3</v>
      </c>
      <c r="Q948" s="850">
        <v>5061</v>
      </c>
      <c r="R948" s="838"/>
      <c r="S948" s="851">
        <v>1687</v>
      </c>
    </row>
    <row r="949" spans="1:19" ht="14.45" customHeight="1" x14ac:dyDescent="0.2">
      <c r="A949" s="832" t="s">
        <v>8060</v>
      </c>
      <c r="B949" s="833" t="s">
        <v>8061</v>
      </c>
      <c r="C949" s="833" t="s">
        <v>634</v>
      </c>
      <c r="D949" s="833" t="s">
        <v>2251</v>
      </c>
      <c r="E949" s="833" t="s">
        <v>8031</v>
      </c>
      <c r="F949" s="833" t="s">
        <v>8181</v>
      </c>
      <c r="G949" s="833" t="s">
        <v>8182</v>
      </c>
      <c r="H949" s="850"/>
      <c r="I949" s="850"/>
      <c r="J949" s="833"/>
      <c r="K949" s="833"/>
      <c r="L949" s="850"/>
      <c r="M949" s="850"/>
      <c r="N949" s="833"/>
      <c r="O949" s="833"/>
      <c r="P949" s="850">
        <v>1</v>
      </c>
      <c r="Q949" s="850">
        <v>1406</v>
      </c>
      <c r="R949" s="838"/>
      <c r="S949" s="851">
        <v>1406</v>
      </c>
    </row>
    <row r="950" spans="1:19" ht="14.45" customHeight="1" x14ac:dyDescent="0.2">
      <c r="A950" s="832" t="s">
        <v>8060</v>
      </c>
      <c r="B950" s="833" t="s">
        <v>8061</v>
      </c>
      <c r="C950" s="833" t="s">
        <v>634</v>
      </c>
      <c r="D950" s="833" t="s">
        <v>2251</v>
      </c>
      <c r="E950" s="833" t="s">
        <v>8031</v>
      </c>
      <c r="F950" s="833" t="s">
        <v>8038</v>
      </c>
      <c r="G950" s="833" t="s">
        <v>8039</v>
      </c>
      <c r="H950" s="850"/>
      <c r="I950" s="850"/>
      <c r="J950" s="833"/>
      <c r="K950" s="833"/>
      <c r="L950" s="850"/>
      <c r="M950" s="850"/>
      <c r="N950" s="833"/>
      <c r="O950" s="833"/>
      <c r="P950" s="850">
        <v>13</v>
      </c>
      <c r="Q950" s="850">
        <v>1131</v>
      </c>
      <c r="R950" s="838"/>
      <c r="S950" s="851">
        <v>87</v>
      </c>
    </row>
    <row r="951" spans="1:19" ht="14.45" customHeight="1" x14ac:dyDescent="0.2">
      <c r="A951" s="832" t="s">
        <v>8060</v>
      </c>
      <c r="B951" s="833" t="s">
        <v>8061</v>
      </c>
      <c r="C951" s="833" t="s">
        <v>634</v>
      </c>
      <c r="D951" s="833" t="s">
        <v>2251</v>
      </c>
      <c r="E951" s="833" t="s">
        <v>8031</v>
      </c>
      <c r="F951" s="833" t="s">
        <v>8139</v>
      </c>
      <c r="G951" s="833" t="s">
        <v>8140</v>
      </c>
      <c r="H951" s="850"/>
      <c r="I951" s="850"/>
      <c r="J951" s="833"/>
      <c r="K951" s="833"/>
      <c r="L951" s="850"/>
      <c r="M951" s="850"/>
      <c r="N951" s="833"/>
      <c r="O951" s="833"/>
      <c r="P951" s="850">
        <v>2</v>
      </c>
      <c r="Q951" s="850">
        <v>1458</v>
      </c>
      <c r="R951" s="838"/>
      <c r="S951" s="851">
        <v>729</v>
      </c>
    </row>
    <row r="952" spans="1:19" ht="14.45" customHeight="1" x14ac:dyDescent="0.2">
      <c r="A952" s="832" t="s">
        <v>8060</v>
      </c>
      <c r="B952" s="833" t="s">
        <v>8061</v>
      </c>
      <c r="C952" s="833" t="s">
        <v>634</v>
      </c>
      <c r="D952" s="833" t="s">
        <v>2251</v>
      </c>
      <c r="E952" s="833" t="s">
        <v>8031</v>
      </c>
      <c r="F952" s="833" t="s">
        <v>8141</v>
      </c>
      <c r="G952" s="833" t="s">
        <v>8142</v>
      </c>
      <c r="H952" s="850"/>
      <c r="I952" s="850"/>
      <c r="J952" s="833"/>
      <c r="K952" s="833"/>
      <c r="L952" s="850"/>
      <c r="M952" s="850"/>
      <c r="N952" s="833"/>
      <c r="O952" s="833"/>
      <c r="P952" s="850">
        <v>1</v>
      </c>
      <c r="Q952" s="850">
        <v>122</v>
      </c>
      <c r="R952" s="838"/>
      <c r="S952" s="851">
        <v>122</v>
      </c>
    </row>
    <row r="953" spans="1:19" ht="14.45" customHeight="1" x14ac:dyDescent="0.2">
      <c r="A953" s="832" t="s">
        <v>8060</v>
      </c>
      <c r="B953" s="833" t="s">
        <v>8061</v>
      </c>
      <c r="C953" s="833" t="s">
        <v>634</v>
      </c>
      <c r="D953" s="833" t="s">
        <v>2251</v>
      </c>
      <c r="E953" s="833" t="s">
        <v>8031</v>
      </c>
      <c r="F953" s="833" t="s">
        <v>8153</v>
      </c>
      <c r="G953" s="833" t="s">
        <v>8154</v>
      </c>
      <c r="H953" s="850"/>
      <c r="I953" s="850"/>
      <c r="J953" s="833"/>
      <c r="K953" s="833"/>
      <c r="L953" s="850"/>
      <c r="M953" s="850"/>
      <c r="N953" s="833"/>
      <c r="O953" s="833"/>
      <c r="P953" s="850">
        <v>4</v>
      </c>
      <c r="Q953" s="850">
        <v>5264</v>
      </c>
      <c r="R953" s="838"/>
      <c r="S953" s="851">
        <v>1316</v>
      </c>
    </row>
    <row r="954" spans="1:19" ht="14.45" customHeight="1" x14ac:dyDescent="0.2">
      <c r="A954" s="832" t="s">
        <v>8060</v>
      </c>
      <c r="B954" s="833" t="s">
        <v>8061</v>
      </c>
      <c r="C954" s="833" t="s">
        <v>634</v>
      </c>
      <c r="D954" s="833" t="s">
        <v>2251</v>
      </c>
      <c r="E954" s="833" t="s">
        <v>8031</v>
      </c>
      <c r="F954" s="833" t="s">
        <v>8187</v>
      </c>
      <c r="G954" s="833" t="s">
        <v>8188</v>
      </c>
      <c r="H954" s="850"/>
      <c r="I954" s="850"/>
      <c r="J954" s="833"/>
      <c r="K954" s="833"/>
      <c r="L954" s="850"/>
      <c r="M954" s="850"/>
      <c r="N954" s="833"/>
      <c r="O954" s="833"/>
      <c r="P954" s="850">
        <v>1</v>
      </c>
      <c r="Q954" s="850">
        <v>3740</v>
      </c>
      <c r="R954" s="838"/>
      <c r="S954" s="851">
        <v>3740</v>
      </c>
    </row>
    <row r="955" spans="1:19" ht="14.45" customHeight="1" x14ac:dyDescent="0.2">
      <c r="A955" s="832" t="s">
        <v>8060</v>
      </c>
      <c r="B955" s="833" t="s">
        <v>8061</v>
      </c>
      <c r="C955" s="833" t="s">
        <v>634</v>
      </c>
      <c r="D955" s="833" t="s">
        <v>2251</v>
      </c>
      <c r="E955" s="833" t="s">
        <v>8031</v>
      </c>
      <c r="F955" s="833" t="s">
        <v>8191</v>
      </c>
      <c r="G955" s="833" t="s">
        <v>8192</v>
      </c>
      <c r="H955" s="850"/>
      <c r="I955" s="850"/>
      <c r="J955" s="833"/>
      <c r="K955" s="833"/>
      <c r="L955" s="850"/>
      <c r="M955" s="850"/>
      <c r="N955" s="833"/>
      <c r="O955" s="833"/>
      <c r="P955" s="850">
        <v>1</v>
      </c>
      <c r="Q955" s="850">
        <v>1758</v>
      </c>
      <c r="R955" s="838"/>
      <c r="S955" s="851">
        <v>1758</v>
      </c>
    </row>
    <row r="956" spans="1:19" ht="14.45" customHeight="1" thickBot="1" x14ac:dyDescent="0.25">
      <c r="A956" s="840" t="s">
        <v>8060</v>
      </c>
      <c r="B956" s="841" t="s">
        <v>8061</v>
      </c>
      <c r="C956" s="841" t="s">
        <v>634</v>
      </c>
      <c r="D956" s="841" t="s">
        <v>2251</v>
      </c>
      <c r="E956" s="841" t="s">
        <v>8031</v>
      </c>
      <c r="F956" s="841" t="s">
        <v>8169</v>
      </c>
      <c r="G956" s="841" t="s">
        <v>8170</v>
      </c>
      <c r="H956" s="852"/>
      <c r="I956" s="852"/>
      <c r="J956" s="841"/>
      <c r="K956" s="841"/>
      <c r="L956" s="852"/>
      <c r="M956" s="852"/>
      <c r="N956" s="841"/>
      <c r="O956" s="841"/>
      <c r="P956" s="852">
        <v>1</v>
      </c>
      <c r="Q956" s="852">
        <v>0</v>
      </c>
      <c r="R956" s="846"/>
      <c r="S956" s="853">
        <v>0</v>
      </c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FCDE8124-19F5-4B88-94B4-73D12CB8AC3E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0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2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2" customWidth="1"/>
    <col min="20" max="16384" width="8.85546875" style="247"/>
  </cols>
  <sheetData>
    <row r="1" spans="1:19" ht="18.600000000000001" customHeight="1" thickBot="1" x14ac:dyDescent="0.35">
      <c r="A1" s="524" t="s">
        <v>156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</row>
    <row r="2" spans="1:19" ht="14.45" customHeight="1" thickBot="1" x14ac:dyDescent="0.25">
      <c r="A2" s="70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5" customHeight="1" thickBot="1" x14ac:dyDescent="0.25">
      <c r="A3" s="342" t="s">
        <v>158</v>
      </c>
      <c r="B3" s="343">
        <f>SUBTOTAL(9,B6:B1048576)</f>
        <v>37159926.670000002</v>
      </c>
      <c r="C3" s="344">
        <f t="shared" ref="C3:R3" si="0">SUBTOTAL(9,C6:C1048576)</f>
        <v>57.755951233673287</v>
      </c>
      <c r="D3" s="344">
        <f t="shared" si="0"/>
        <v>38650611.329999998</v>
      </c>
      <c r="E3" s="344">
        <f t="shared" si="0"/>
        <v>21</v>
      </c>
      <c r="F3" s="344">
        <f t="shared" si="0"/>
        <v>54556321</v>
      </c>
      <c r="G3" s="347">
        <f>IF(D3&lt;&gt;0,F3/D3,"")</f>
        <v>1.4115254357608114</v>
      </c>
      <c r="H3" s="343">
        <f t="shared" si="0"/>
        <v>64181145.809999935</v>
      </c>
      <c r="I3" s="344">
        <f t="shared" si="0"/>
        <v>1.0822258233694981</v>
      </c>
      <c r="J3" s="344">
        <f t="shared" si="0"/>
        <v>59294541.790000059</v>
      </c>
      <c r="K3" s="344">
        <f t="shared" si="0"/>
        <v>1</v>
      </c>
      <c r="L3" s="344">
        <f t="shared" si="0"/>
        <v>47052573.229999982</v>
      </c>
      <c r="M3" s="345">
        <f>IF(J3&lt;&gt;0,L3/J3,"")</f>
        <v>0.79353970550347241</v>
      </c>
      <c r="N3" s="346">
        <f t="shared" si="0"/>
        <v>0</v>
      </c>
      <c r="O3" s="344">
        <f t="shared" si="0"/>
        <v>0</v>
      </c>
      <c r="P3" s="344">
        <f t="shared" si="0"/>
        <v>0</v>
      </c>
      <c r="Q3" s="344">
        <f t="shared" si="0"/>
        <v>0</v>
      </c>
      <c r="R3" s="344">
        <f t="shared" si="0"/>
        <v>0</v>
      </c>
      <c r="S3" s="345" t="str">
        <f>IF(P3&lt;&gt;0,R3/P3,"")</f>
        <v/>
      </c>
    </row>
    <row r="4" spans="1:19" ht="14.45" customHeight="1" x14ac:dyDescent="0.2">
      <c r="A4" s="623" t="s">
        <v>128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  <c r="N4" s="624" t="s">
        <v>124</v>
      </c>
      <c r="O4" s="625"/>
      <c r="P4" s="625"/>
      <c r="Q4" s="625"/>
      <c r="R4" s="625"/>
      <c r="S4" s="627"/>
    </row>
    <row r="5" spans="1:19" ht="14.45" customHeight="1" thickBot="1" x14ac:dyDescent="0.25">
      <c r="A5" s="866"/>
      <c r="B5" s="867">
        <v>2015</v>
      </c>
      <c r="C5" s="868"/>
      <c r="D5" s="868">
        <v>2018</v>
      </c>
      <c r="E5" s="868"/>
      <c r="F5" s="868">
        <v>2019</v>
      </c>
      <c r="G5" s="906" t="s">
        <v>2</v>
      </c>
      <c r="H5" s="867">
        <v>2015</v>
      </c>
      <c r="I5" s="868"/>
      <c r="J5" s="868">
        <v>2018</v>
      </c>
      <c r="K5" s="868"/>
      <c r="L5" s="868">
        <v>2019</v>
      </c>
      <c r="M5" s="906" t="s">
        <v>2</v>
      </c>
      <c r="N5" s="867">
        <v>2015</v>
      </c>
      <c r="O5" s="868"/>
      <c r="P5" s="868">
        <v>2018</v>
      </c>
      <c r="Q5" s="868"/>
      <c r="R5" s="868">
        <v>2019</v>
      </c>
      <c r="S5" s="906" t="s">
        <v>2</v>
      </c>
    </row>
    <row r="6" spans="1:19" ht="14.45" customHeight="1" x14ac:dyDescent="0.2">
      <c r="A6" s="857" t="s">
        <v>8201</v>
      </c>
      <c r="B6" s="888">
        <v>1414</v>
      </c>
      <c r="C6" s="826">
        <v>1.2458149779735683</v>
      </c>
      <c r="D6" s="888">
        <v>1135</v>
      </c>
      <c r="E6" s="826">
        <v>1</v>
      </c>
      <c r="F6" s="888">
        <v>888</v>
      </c>
      <c r="G6" s="831">
        <v>0.78237885462555068</v>
      </c>
      <c r="H6" s="888"/>
      <c r="I6" s="826"/>
      <c r="J6" s="888"/>
      <c r="K6" s="826"/>
      <c r="L6" s="888"/>
      <c r="M6" s="831"/>
      <c r="N6" s="888"/>
      <c r="O6" s="826"/>
      <c r="P6" s="888"/>
      <c r="Q6" s="826"/>
      <c r="R6" s="888"/>
      <c r="S6" s="231"/>
    </row>
    <row r="7" spans="1:19" ht="14.45" customHeight="1" x14ac:dyDescent="0.2">
      <c r="A7" s="858" t="s">
        <v>8202</v>
      </c>
      <c r="B7" s="890">
        <v>2587</v>
      </c>
      <c r="C7" s="833">
        <v>0.65427415275670209</v>
      </c>
      <c r="D7" s="890">
        <v>3954</v>
      </c>
      <c r="E7" s="833">
        <v>1</v>
      </c>
      <c r="F7" s="890">
        <v>6998</v>
      </c>
      <c r="G7" s="838">
        <v>1.7698533131006575</v>
      </c>
      <c r="H7" s="890"/>
      <c r="I7" s="833"/>
      <c r="J7" s="890"/>
      <c r="K7" s="833"/>
      <c r="L7" s="890"/>
      <c r="M7" s="838"/>
      <c r="N7" s="890"/>
      <c r="O7" s="833"/>
      <c r="P7" s="890"/>
      <c r="Q7" s="833"/>
      <c r="R7" s="890"/>
      <c r="S7" s="839"/>
    </row>
    <row r="8" spans="1:19" ht="14.45" customHeight="1" x14ac:dyDescent="0.2">
      <c r="A8" s="858" t="s">
        <v>8203</v>
      </c>
      <c r="B8" s="890">
        <v>10508</v>
      </c>
      <c r="C8" s="833">
        <v>1.3132816669228742</v>
      </c>
      <c r="D8" s="890">
        <v>8001.33</v>
      </c>
      <c r="E8" s="833">
        <v>1</v>
      </c>
      <c r="F8" s="890">
        <v>15713</v>
      </c>
      <c r="G8" s="838">
        <v>1.9637985184963</v>
      </c>
      <c r="H8" s="890"/>
      <c r="I8" s="833"/>
      <c r="J8" s="890"/>
      <c r="K8" s="833"/>
      <c r="L8" s="890">
        <v>3.48</v>
      </c>
      <c r="M8" s="838"/>
      <c r="N8" s="890"/>
      <c r="O8" s="833"/>
      <c r="P8" s="890"/>
      <c r="Q8" s="833"/>
      <c r="R8" s="890"/>
      <c r="S8" s="839"/>
    </row>
    <row r="9" spans="1:19" ht="14.45" customHeight="1" x14ac:dyDescent="0.2">
      <c r="A9" s="858" t="s">
        <v>8204</v>
      </c>
      <c r="B9" s="890">
        <v>1041</v>
      </c>
      <c r="C9" s="833"/>
      <c r="D9" s="890"/>
      <c r="E9" s="833"/>
      <c r="F9" s="890">
        <v>961</v>
      </c>
      <c r="G9" s="838"/>
      <c r="H9" s="890"/>
      <c r="I9" s="833"/>
      <c r="J9" s="890"/>
      <c r="K9" s="833"/>
      <c r="L9" s="890"/>
      <c r="M9" s="838"/>
      <c r="N9" s="890"/>
      <c r="O9" s="833"/>
      <c r="P9" s="890"/>
      <c r="Q9" s="833"/>
      <c r="R9" s="890"/>
      <c r="S9" s="839"/>
    </row>
    <row r="10" spans="1:19" ht="14.45" customHeight="1" x14ac:dyDescent="0.2">
      <c r="A10" s="858" t="s">
        <v>8205</v>
      </c>
      <c r="B10" s="890">
        <v>414</v>
      </c>
      <c r="C10" s="833">
        <v>3.2857142857142856</v>
      </c>
      <c r="D10" s="890">
        <v>126</v>
      </c>
      <c r="E10" s="833">
        <v>1</v>
      </c>
      <c r="F10" s="890">
        <v>419</v>
      </c>
      <c r="G10" s="838">
        <v>3.3253968253968256</v>
      </c>
      <c r="H10" s="890"/>
      <c r="I10" s="833"/>
      <c r="J10" s="890"/>
      <c r="K10" s="833"/>
      <c r="L10" s="890"/>
      <c r="M10" s="838"/>
      <c r="N10" s="890"/>
      <c r="O10" s="833"/>
      <c r="P10" s="890"/>
      <c r="Q10" s="833"/>
      <c r="R10" s="890"/>
      <c r="S10" s="839"/>
    </row>
    <row r="11" spans="1:19" ht="14.45" customHeight="1" x14ac:dyDescent="0.2">
      <c r="A11" s="858" t="s">
        <v>8206</v>
      </c>
      <c r="B11" s="890"/>
      <c r="C11" s="833"/>
      <c r="D11" s="890">
        <v>964</v>
      </c>
      <c r="E11" s="833">
        <v>1</v>
      </c>
      <c r="F11" s="890">
        <v>378</v>
      </c>
      <c r="G11" s="838">
        <v>0.3921161825726141</v>
      </c>
      <c r="H11" s="890"/>
      <c r="I11" s="833"/>
      <c r="J11" s="890"/>
      <c r="K11" s="833"/>
      <c r="L11" s="890"/>
      <c r="M11" s="838"/>
      <c r="N11" s="890"/>
      <c r="O11" s="833"/>
      <c r="P11" s="890"/>
      <c r="Q11" s="833"/>
      <c r="R11" s="890"/>
      <c r="S11" s="839"/>
    </row>
    <row r="12" spans="1:19" ht="14.45" customHeight="1" x14ac:dyDescent="0.2">
      <c r="A12" s="858" t="s">
        <v>8207</v>
      </c>
      <c r="B12" s="890">
        <v>1421</v>
      </c>
      <c r="C12" s="833">
        <v>11.188976377952756</v>
      </c>
      <c r="D12" s="890">
        <v>127</v>
      </c>
      <c r="E12" s="833">
        <v>1</v>
      </c>
      <c r="F12" s="890">
        <v>2018</v>
      </c>
      <c r="G12" s="838">
        <v>15.889763779527559</v>
      </c>
      <c r="H12" s="890"/>
      <c r="I12" s="833"/>
      <c r="J12" s="890"/>
      <c r="K12" s="833"/>
      <c r="L12" s="890"/>
      <c r="M12" s="838"/>
      <c r="N12" s="890"/>
      <c r="O12" s="833"/>
      <c r="P12" s="890"/>
      <c r="Q12" s="833"/>
      <c r="R12" s="890"/>
      <c r="S12" s="839"/>
    </row>
    <row r="13" spans="1:19" ht="14.45" customHeight="1" x14ac:dyDescent="0.2">
      <c r="A13" s="858" t="s">
        <v>8208</v>
      </c>
      <c r="B13" s="890">
        <v>377</v>
      </c>
      <c r="C13" s="833"/>
      <c r="D13" s="890"/>
      <c r="E13" s="833"/>
      <c r="F13" s="890">
        <v>672</v>
      </c>
      <c r="G13" s="838"/>
      <c r="H13" s="890"/>
      <c r="I13" s="833"/>
      <c r="J13" s="890"/>
      <c r="K13" s="833"/>
      <c r="L13" s="890"/>
      <c r="M13" s="838"/>
      <c r="N13" s="890"/>
      <c r="O13" s="833"/>
      <c r="P13" s="890"/>
      <c r="Q13" s="833"/>
      <c r="R13" s="890"/>
      <c r="S13" s="839"/>
    </row>
    <row r="14" spans="1:19" ht="14.45" customHeight="1" x14ac:dyDescent="0.2">
      <c r="A14" s="858" t="s">
        <v>8209</v>
      </c>
      <c r="B14" s="890">
        <v>330</v>
      </c>
      <c r="C14" s="833">
        <v>0.36263736263736263</v>
      </c>
      <c r="D14" s="890">
        <v>910</v>
      </c>
      <c r="E14" s="833">
        <v>1</v>
      </c>
      <c r="F14" s="890">
        <v>732</v>
      </c>
      <c r="G14" s="838">
        <v>0.80439560439560442</v>
      </c>
      <c r="H14" s="890"/>
      <c r="I14" s="833"/>
      <c r="J14" s="890"/>
      <c r="K14" s="833"/>
      <c r="L14" s="890"/>
      <c r="M14" s="838"/>
      <c r="N14" s="890"/>
      <c r="O14" s="833"/>
      <c r="P14" s="890"/>
      <c r="Q14" s="833"/>
      <c r="R14" s="890"/>
      <c r="S14" s="839"/>
    </row>
    <row r="15" spans="1:19" ht="14.45" customHeight="1" x14ac:dyDescent="0.2">
      <c r="A15" s="858" t="s">
        <v>8210</v>
      </c>
      <c r="B15" s="890">
        <v>27944</v>
      </c>
      <c r="C15" s="833">
        <v>1.1815145236987865</v>
      </c>
      <c r="D15" s="890">
        <v>23651</v>
      </c>
      <c r="E15" s="833">
        <v>1</v>
      </c>
      <c r="F15" s="890">
        <v>33987</v>
      </c>
      <c r="G15" s="838">
        <v>1.4370216904147817</v>
      </c>
      <c r="H15" s="890"/>
      <c r="I15" s="833"/>
      <c r="J15" s="890"/>
      <c r="K15" s="833"/>
      <c r="L15" s="890"/>
      <c r="M15" s="838"/>
      <c r="N15" s="890"/>
      <c r="O15" s="833"/>
      <c r="P15" s="890"/>
      <c r="Q15" s="833"/>
      <c r="R15" s="890"/>
      <c r="S15" s="839"/>
    </row>
    <row r="16" spans="1:19" ht="14.45" customHeight="1" x14ac:dyDescent="0.2">
      <c r="A16" s="858" t="s">
        <v>2223</v>
      </c>
      <c r="B16" s="890">
        <v>37074786.670000002</v>
      </c>
      <c r="C16" s="833">
        <v>0.96086260767457243</v>
      </c>
      <c r="D16" s="890">
        <v>38584899</v>
      </c>
      <c r="E16" s="833">
        <v>1</v>
      </c>
      <c r="F16" s="890">
        <v>54461583</v>
      </c>
      <c r="G16" s="838">
        <v>1.4114740328852486</v>
      </c>
      <c r="H16" s="890">
        <v>64170084.309999935</v>
      </c>
      <c r="I16" s="833">
        <v>1.0822258233694981</v>
      </c>
      <c r="J16" s="890">
        <v>59294541.790000059</v>
      </c>
      <c r="K16" s="833">
        <v>1</v>
      </c>
      <c r="L16" s="890">
        <v>47052569.749999985</v>
      </c>
      <c r="M16" s="838">
        <v>0.79353964681341604</v>
      </c>
      <c r="N16" s="890"/>
      <c r="O16" s="833"/>
      <c r="P16" s="890"/>
      <c r="Q16" s="833"/>
      <c r="R16" s="890"/>
      <c r="S16" s="839"/>
    </row>
    <row r="17" spans="1:19" ht="14.45" customHeight="1" x14ac:dyDescent="0.2">
      <c r="A17" s="858" t="s">
        <v>8211</v>
      </c>
      <c r="B17" s="890">
        <v>1028</v>
      </c>
      <c r="C17" s="833">
        <v>0.87863247863247862</v>
      </c>
      <c r="D17" s="890">
        <v>1170</v>
      </c>
      <c r="E17" s="833">
        <v>1</v>
      </c>
      <c r="F17" s="890">
        <v>0</v>
      </c>
      <c r="G17" s="838">
        <v>0</v>
      </c>
      <c r="H17" s="890"/>
      <c r="I17" s="833"/>
      <c r="J17" s="890"/>
      <c r="K17" s="833"/>
      <c r="L17" s="890"/>
      <c r="M17" s="838"/>
      <c r="N17" s="890"/>
      <c r="O17" s="833"/>
      <c r="P17" s="890"/>
      <c r="Q17" s="833"/>
      <c r="R17" s="890"/>
      <c r="S17" s="839"/>
    </row>
    <row r="18" spans="1:19" ht="14.45" customHeight="1" x14ac:dyDescent="0.2">
      <c r="A18" s="858" t="s">
        <v>8212</v>
      </c>
      <c r="B18" s="890">
        <v>251</v>
      </c>
      <c r="C18" s="833">
        <v>0.49801587301587302</v>
      </c>
      <c r="D18" s="890">
        <v>504</v>
      </c>
      <c r="E18" s="833">
        <v>1</v>
      </c>
      <c r="F18" s="890"/>
      <c r="G18" s="838"/>
      <c r="H18" s="890"/>
      <c r="I18" s="833"/>
      <c r="J18" s="890"/>
      <c r="K18" s="833"/>
      <c r="L18" s="890"/>
      <c r="M18" s="838"/>
      <c r="N18" s="890"/>
      <c r="O18" s="833"/>
      <c r="P18" s="890"/>
      <c r="Q18" s="833"/>
      <c r="R18" s="890"/>
      <c r="S18" s="839"/>
    </row>
    <row r="19" spans="1:19" ht="14.45" customHeight="1" x14ac:dyDescent="0.2">
      <c r="A19" s="858" t="s">
        <v>8213</v>
      </c>
      <c r="B19" s="890">
        <v>751</v>
      </c>
      <c r="C19" s="833"/>
      <c r="D19" s="890"/>
      <c r="E19" s="833"/>
      <c r="F19" s="890"/>
      <c r="G19" s="838"/>
      <c r="H19" s="890"/>
      <c r="I19" s="833"/>
      <c r="J19" s="890"/>
      <c r="K19" s="833"/>
      <c r="L19" s="890"/>
      <c r="M19" s="838"/>
      <c r="N19" s="890"/>
      <c r="O19" s="833"/>
      <c r="P19" s="890"/>
      <c r="Q19" s="833"/>
      <c r="R19" s="890"/>
      <c r="S19" s="839"/>
    </row>
    <row r="20" spans="1:19" ht="14.45" customHeight="1" x14ac:dyDescent="0.2">
      <c r="A20" s="858" t="s">
        <v>8214</v>
      </c>
      <c r="B20" s="890">
        <v>1378</v>
      </c>
      <c r="C20" s="833">
        <v>1.368421052631579</v>
      </c>
      <c r="D20" s="890">
        <v>1007</v>
      </c>
      <c r="E20" s="833">
        <v>1</v>
      </c>
      <c r="F20" s="890">
        <v>4622</v>
      </c>
      <c r="G20" s="838">
        <v>4.5898709036742797</v>
      </c>
      <c r="H20" s="890"/>
      <c r="I20" s="833"/>
      <c r="J20" s="890"/>
      <c r="K20" s="833"/>
      <c r="L20" s="890"/>
      <c r="M20" s="838"/>
      <c r="N20" s="890"/>
      <c r="O20" s="833"/>
      <c r="P20" s="890"/>
      <c r="Q20" s="833"/>
      <c r="R20" s="890"/>
      <c r="S20" s="839"/>
    </row>
    <row r="21" spans="1:19" ht="14.45" customHeight="1" x14ac:dyDescent="0.2">
      <c r="A21" s="858" t="s">
        <v>8215</v>
      </c>
      <c r="B21" s="890">
        <v>6859</v>
      </c>
      <c r="C21" s="833">
        <v>1.0167506670619626</v>
      </c>
      <c r="D21" s="890">
        <v>6746</v>
      </c>
      <c r="E21" s="833">
        <v>1</v>
      </c>
      <c r="F21" s="890">
        <v>8766</v>
      </c>
      <c r="G21" s="838">
        <v>1.2994367032315446</v>
      </c>
      <c r="H21" s="890"/>
      <c r="I21" s="833"/>
      <c r="J21" s="890"/>
      <c r="K21" s="833"/>
      <c r="L21" s="890"/>
      <c r="M21" s="838"/>
      <c r="N21" s="890"/>
      <c r="O21" s="833"/>
      <c r="P21" s="890"/>
      <c r="Q21" s="833"/>
      <c r="R21" s="890"/>
      <c r="S21" s="839"/>
    </row>
    <row r="22" spans="1:19" ht="14.45" customHeight="1" x14ac:dyDescent="0.2">
      <c r="A22" s="858" t="s">
        <v>8216</v>
      </c>
      <c r="B22" s="890">
        <v>1301</v>
      </c>
      <c r="C22" s="833"/>
      <c r="D22" s="890"/>
      <c r="E22" s="833"/>
      <c r="F22" s="890">
        <v>1518</v>
      </c>
      <c r="G22" s="838"/>
      <c r="H22" s="890"/>
      <c r="I22" s="833"/>
      <c r="J22" s="890"/>
      <c r="K22" s="833"/>
      <c r="L22" s="890"/>
      <c r="M22" s="838"/>
      <c r="N22" s="890"/>
      <c r="O22" s="833"/>
      <c r="P22" s="890"/>
      <c r="Q22" s="833"/>
      <c r="R22" s="890"/>
      <c r="S22" s="839"/>
    </row>
    <row r="23" spans="1:19" ht="14.45" customHeight="1" x14ac:dyDescent="0.2">
      <c r="A23" s="858" t="s">
        <v>8217</v>
      </c>
      <c r="B23" s="890">
        <v>954</v>
      </c>
      <c r="C23" s="833">
        <v>0.32382892057026474</v>
      </c>
      <c r="D23" s="890">
        <v>2946</v>
      </c>
      <c r="E23" s="833">
        <v>1</v>
      </c>
      <c r="F23" s="890">
        <v>2528</v>
      </c>
      <c r="G23" s="838">
        <v>0.85811269517990496</v>
      </c>
      <c r="H23" s="890"/>
      <c r="I23" s="833"/>
      <c r="J23" s="890"/>
      <c r="K23" s="833"/>
      <c r="L23" s="890"/>
      <c r="M23" s="838"/>
      <c r="N23" s="890"/>
      <c r="O23" s="833"/>
      <c r="P23" s="890"/>
      <c r="Q23" s="833"/>
      <c r="R23" s="890"/>
      <c r="S23" s="839"/>
    </row>
    <row r="24" spans="1:19" ht="14.45" customHeight="1" x14ac:dyDescent="0.2">
      <c r="A24" s="858" t="s">
        <v>8218</v>
      </c>
      <c r="B24" s="890">
        <v>1916</v>
      </c>
      <c r="C24" s="833">
        <v>1.2080706179066836</v>
      </c>
      <c r="D24" s="890">
        <v>1586</v>
      </c>
      <c r="E24" s="833">
        <v>1</v>
      </c>
      <c r="F24" s="890">
        <v>884</v>
      </c>
      <c r="G24" s="838">
        <v>0.55737704918032782</v>
      </c>
      <c r="H24" s="890"/>
      <c r="I24" s="833"/>
      <c r="J24" s="890"/>
      <c r="K24" s="833"/>
      <c r="L24" s="890"/>
      <c r="M24" s="838"/>
      <c r="N24" s="890"/>
      <c r="O24" s="833"/>
      <c r="P24" s="890"/>
      <c r="Q24" s="833"/>
      <c r="R24" s="890"/>
      <c r="S24" s="839"/>
    </row>
    <row r="25" spans="1:19" ht="14.45" customHeight="1" x14ac:dyDescent="0.2">
      <c r="A25" s="858" t="s">
        <v>8219</v>
      </c>
      <c r="B25" s="890">
        <v>665</v>
      </c>
      <c r="C25" s="833">
        <v>1.3090551181102361</v>
      </c>
      <c r="D25" s="890">
        <v>508</v>
      </c>
      <c r="E25" s="833">
        <v>1</v>
      </c>
      <c r="F25" s="890"/>
      <c r="G25" s="838"/>
      <c r="H25" s="890"/>
      <c r="I25" s="833"/>
      <c r="J25" s="890"/>
      <c r="K25" s="833"/>
      <c r="L25" s="890"/>
      <c r="M25" s="838"/>
      <c r="N25" s="890"/>
      <c r="O25" s="833"/>
      <c r="P25" s="890"/>
      <c r="Q25" s="833"/>
      <c r="R25" s="890"/>
      <c r="S25" s="839"/>
    </row>
    <row r="26" spans="1:19" ht="14.45" customHeight="1" x14ac:dyDescent="0.2">
      <c r="A26" s="858" t="s">
        <v>8220</v>
      </c>
      <c r="B26" s="890">
        <v>6361</v>
      </c>
      <c r="C26" s="833">
        <v>1.8637562261939642</v>
      </c>
      <c r="D26" s="890">
        <v>3413</v>
      </c>
      <c r="E26" s="833">
        <v>1</v>
      </c>
      <c r="F26" s="890">
        <v>4711</v>
      </c>
      <c r="G26" s="838">
        <v>1.3803105772048052</v>
      </c>
      <c r="H26" s="890"/>
      <c r="I26" s="833"/>
      <c r="J26" s="890"/>
      <c r="K26" s="833"/>
      <c r="L26" s="890"/>
      <c r="M26" s="838"/>
      <c r="N26" s="890"/>
      <c r="O26" s="833"/>
      <c r="P26" s="890"/>
      <c r="Q26" s="833"/>
      <c r="R26" s="890"/>
      <c r="S26" s="839"/>
    </row>
    <row r="27" spans="1:19" ht="14.45" customHeight="1" x14ac:dyDescent="0.2">
      <c r="A27" s="858" t="s">
        <v>8221</v>
      </c>
      <c r="B27" s="890">
        <v>7641</v>
      </c>
      <c r="C27" s="833">
        <v>1.2473065621939274</v>
      </c>
      <c r="D27" s="890">
        <v>6126</v>
      </c>
      <c r="E27" s="833">
        <v>1</v>
      </c>
      <c r="F27" s="890">
        <v>4081</v>
      </c>
      <c r="G27" s="838">
        <v>0.66617695070192617</v>
      </c>
      <c r="H27" s="890"/>
      <c r="I27" s="833"/>
      <c r="J27" s="890"/>
      <c r="K27" s="833"/>
      <c r="L27" s="890"/>
      <c r="M27" s="838"/>
      <c r="N27" s="890"/>
      <c r="O27" s="833"/>
      <c r="P27" s="890"/>
      <c r="Q27" s="833"/>
      <c r="R27" s="890"/>
      <c r="S27" s="839"/>
    </row>
    <row r="28" spans="1:19" ht="14.45" customHeight="1" x14ac:dyDescent="0.2">
      <c r="A28" s="858" t="s">
        <v>8222</v>
      </c>
      <c r="B28" s="890">
        <v>502</v>
      </c>
      <c r="C28" s="833">
        <v>0.35653409090909088</v>
      </c>
      <c r="D28" s="890">
        <v>1408</v>
      </c>
      <c r="E28" s="833">
        <v>1</v>
      </c>
      <c r="F28" s="890">
        <v>1852</v>
      </c>
      <c r="G28" s="838">
        <v>1.3153409090909092</v>
      </c>
      <c r="H28" s="890"/>
      <c r="I28" s="833"/>
      <c r="J28" s="890"/>
      <c r="K28" s="833"/>
      <c r="L28" s="890"/>
      <c r="M28" s="838"/>
      <c r="N28" s="890"/>
      <c r="O28" s="833"/>
      <c r="P28" s="890"/>
      <c r="Q28" s="833"/>
      <c r="R28" s="890"/>
      <c r="S28" s="839"/>
    </row>
    <row r="29" spans="1:19" ht="14.45" customHeight="1" x14ac:dyDescent="0.2">
      <c r="A29" s="858" t="s">
        <v>8223</v>
      </c>
      <c r="B29" s="890">
        <v>2843</v>
      </c>
      <c r="C29" s="833">
        <v>22.385826771653544</v>
      </c>
      <c r="D29" s="890">
        <v>127</v>
      </c>
      <c r="E29" s="833">
        <v>1</v>
      </c>
      <c r="F29" s="890">
        <v>1494</v>
      </c>
      <c r="G29" s="838">
        <v>11.763779527559056</v>
      </c>
      <c r="H29" s="890"/>
      <c r="I29" s="833"/>
      <c r="J29" s="890"/>
      <c r="K29" s="833"/>
      <c r="L29" s="890"/>
      <c r="M29" s="838"/>
      <c r="N29" s="890"/>
      <c r="O29" s="833"/>
      <c r="P29" s="890"/>
      <c r="Q29" s="833"/>
      <c r="R29" s="890"/>
      <c r="S29" s="839"/>
    </row>
    <row r="30" spans="1:19" ht="14.45" customHeight="1" thickBot="1" x14ac:dyDescent="0.25">
      <c r="A30" s="894" t="s">
        <v>8224</v>
      </c>
      <c r="B30" s="892">
        <v>6654</v>
      </c>
      <c r="C30" s="841">
        <v>5.1066768994627783</v>
      </c>
      <c r="D30" s="892">
        <v>1303</v>
      </c>
      <c r="E30" s="841">
        <v>1</v>
      </c>
      <c r="F30" s="892">
        <v>1516</v>
      </c>
      <c r="G30" s="846">
        <v>1.1634689178818112</v>
      </c>
      <c r="H30" s="892">
        <v>11061.5</v>
      </c>
      <c r="I30" s="841"/>
      <c r="J30" s="892"/>
      <c r="K30" s="841"/>
      <c r="L30" s="892"/>
      <c r="M30" s="846"/>
      <c r="N30" s="892"/>
      <c r="O30" s="841"/>
      <c r="P30" s="892"/>
      <c r="Q30" s="841"/>
      <c r="R30" s="892"/>
      <c r="S30" s="847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673A298C-B32A-4889-B8E6-2800E3D6689F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1104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12" t="s">
        <v>9608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5" customHeight="1" thickBot="1" x14ac:dyDescent="0.25">
      <c r="A2" s="70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5" customHeight="1" thickBot="1" x14ac:dyDescent="0.25">
      <c r="E3" s="112" t="s">
        <v>158</v>
      </c>
      <c r="F3" s="207">
        <f t="shared" ref="F3:O3" si="0">SUBTOTAL(9,F6:F1048576)</f>
        <v>39322.880000000005</v>
      </c>
      <c r="G3" s="208">
        <f t="shared" si="0"/>
        <v>101341072.48000003</v>
      </c>
      <c r="H3" s="208"/>
      <c r="I3" s="208"/>
      <c r="J3" s="208">
        <f t="shared" si="0"/>
        <v>41402.029999999992</v>
      </c>
      <c r="K3" s="208">
        <f t="shared" si="0"/>
        <v>97945153.119999945</v>
      </c>
      <c r="L3" s="208"/>
      <c r="M3" s="208"/>
      <c r="N3" s="208">
        <f t="shared" si="0"/>
        <v>46026.439999999988</v>
      </c>
      <c r="O3" s="208">
        <f t="shared" si="0"/>
        <v>101608894.23000005</v>
      </c>
      <c r="P3" s="79">
        <f>IF(K3=0,0,O3/K3)</f>
        <v>1.0374060481125735</v>
      </c>
      <c r="Q3" s="209">
        <f>IF(N3=0,0,O3/N3)</f>
        <v>2207.6201033579846</v>
      </c>
    </row>
    <row r="4" spans="1:17" ht="14.45" customHeight="1" x14ac:dyDescent="0.2">
      <c r="A4" s="632" t="s">
        <v>73</v>
      </c>
      <c r="B4" s="630" t="s">
        <v>118</v>
      </c>
      <c r="C4" s="632" t="s">
        <v>119</v>
      </c>
      <c r="D4" s="641" t="s">
        <v>120</v>
      </c>
      <c r="E4" s="633" t="s">
        <v>80</v>
      </c>
      <c r="F4" s="639">
        <v>2015</v>
      </c>
      <c r="G4" s="640"/>
      <c r="H4" s="210"/>
      <c r="I4" s="210"/>
      <c r="J4" s="639">
        <v>2018</v>
      </c>
      <c r="K4" s="640"/>
      <c r="L4" s="210"/>
      <c r="M4" s="210"/>
      <c r="N4" s="639">
        <v>2019</v>
      </c>
      <c r="O4" s="640"/>
      <c r="P4" s="642" t="s">
        <v>2</v>
      </c>
      <c r="Q4" s="631" t="s">
        <v>121</v>
      </c>
    </row>
    <row r="5" spans="1:17" ht="14.45" customHeight="1" thickBot="1" x14ac:dyDescent="0.25">
      <c r="A5" s="897"/>
      <c r="B5" s="895"/>
      <c r="C5" s="897"/>
      <c r="D5" s="907"/>
      <c r="E5" s="899"/>
      <c r="F5" s="908" t="s">
        <v>90</v>
      </c>
      <c r="G5" s="909" t="s">
        <v>14</v>
      </c>
      <c r="H5" s="910"/>
      <c r="I5" s="910"/>
      <c r="J5" s="908" t="s">
        <v>90</v>
      </c>
      <c r="K5" s="909" t="s">
        <v>14</v>
      </c>
      <c r="L5" s="910"/>
      <c r="M5" s="910"/>
      <c r="N5" s="908" t="s">
        <v>90</v>
      </c>
      <c r="O5" s="909" t="s">
        <v>14</v>
      </c>
      <c r="P5" s="911"/>
      <c r="Q5" s="904"/>
    </row>
    <row r="6" spans="1:17" ht="14.45" customHeight="1" x14ac:dyDescent="0.2">
      <c r="A6" s="825" t="s">
        <v>8225</v>
      </c>
      <c r="B6" s="826" t="s">
        <v>8061</v>
      </c>
      <c r="C6" s="826" t="s">
        <v>8031</v>
      </c>
      <c r="D6" s="826" t="s">
        <v>8085</v>
      </c>
      <c r="E6" s="826" t="s">
        <v>8086</v>
      </c>
      <c r="F6" s="225">
        <v>1</v>
      </c>
      <c r="G6" s="225">
        <v>37</v>
      </c>
      <c r="H6" s="225"/>
      <c r="I6" s="225">
        <v>37</v>
      </c>
      <c r="J6" s="225"/>
      <c r="K6" s="225"/>
      <c r="L6" s="225"/>
      <c r="M6" s="225"/>
      <c r="N6" s="225"/>
      <c r="O6" s="225"/>
      <c r="P6" s="831"/>
      <c r="Q6" s="849"/>
    </row>
    <row r="7" spans="1:17" ht="14.45" customHeight="1" x14ac:dyDescent="0.2">
      <c r="A7" s="832" t="s">
        <v>8225</v>
      </c>
      <c r="B7" s="833" t="s">
        <v>8061</v>
      </c>
      <c r="C7" s="833" t="s">
        <v>8031</v>
      </c>
      <c r="D7" s="833" t="s">
        <v>8034</v>
      </c>
      <c r="E7" s="833" t="s">
        <v>8035</v>
      </c>
      <c r="F7" s="850">
        <v>3</v>
      </c>
      <c r="G7" s="850">
        <v>753</v>
      </c>
      <c r="H7" s="850">
        <v>0.74702380952380953</v>
      </c>
      <c r="I7" s="850">
        <v>251</v>
      </c>
      <c r="J7" s="850">
        <v>4</v>
      </c>
      <c r="K7" s="850">
        <v>1008</v>
      </c>
      <c r="L7" s="850">
        <v>1</v>
      </c>
      <c r="M7" s="850">
        <v>252</v>
      </c>
      <c r="N7" s="850">
        <v>3</v>
      </c>
      <c r="O7" s="850">
        <v>762</v>
      </c>
      <c r="P7" s="838">
        <v>0.75595238095238093</v>
      </c>
      <c r="Q7" s="851">
        <v>254</v>
      </c>
    </row>
    <row r="8" spans="1:17" ht="14.45" customHeight="1" x14ac:dyDescent="0.2">
      <c r="A8" s="832" t="s">
        <v>8225</v>
      </c>
      <c r="B8" s="833" t="s">
        <v>8061</v>
      </c>
      <c r="C8" s="833" t="s">
        <v>8031</v>
      </c>
      <c r="D8" s="833" t="s">
        <v>8101</v>
      </c>
      <c r="E8" s="833" t="s">
        <v>8102</v>
      </c>
      <c r="F8" s="850">
        <v>1</v>
      </c>
      <c r="G8" s="850">
        <v>126</v>
      </c>
      <c r="H8" s="850">
        <v>0.99212598425196852</v>
      </c>
      <c r="I8" s="850">
        <v>126</v>
      </c>
      <c r="J8" s="850">
        <v>1</v>
      </c>
      <c r="K8" s="850">
        <v>127</v>
      </c>
      <c r="L8" s="850">
        <v>1</v>
      </c>
      <c r="M8" s="850">
        <v>127</v>
      </c>
      <c r="N8" s="850">
        <v>1</v>
      </c>
      <c r="O8" s="850">
        <v>126</v>
      </c>
      <c r="P8" s="838">
        <v>0.99212598425196852</v>
      </c>
      <c r="Q8" s="851">
        <v>126</v>
      </c>
    </row>
    <row r="9" spans="1:17" ht="14.45" customHeight="1" x14ac:dyDescent="0.2">
      <c r="A9" s="832" t="s">
        <v>8225</v>
      </c>
      <c r="B9" s="833" t="s">
        <v>8061</v>
      </c>
      <c r="C9" s="833" t="s">
        <v>8031</v>
      </c>
      <c r="D9" s="833" t="s">
        <v>8036</v>
      </c>
      <c r="E9" s="833" t="s">
        <v>8037</v>
      </c>
      <c r="F9" s="850">
        <v>2</v>
      </c>
      <c r="G9" s="850">
        <v>326</v>
      </c>
      <c r="H9" s="850"/>
      <c r="I9" s="850">
        <v>163</v>
      </c>
      <c r="J9" s="850"/>
      <c r="K9" s="850"/>
      <c r="L9" s="850"/>
      <c r="M9" s="850"/>
      <c r="N9" s="850"/>
      <c r="O9" s="850"/>
      <c r="P9" s="838"/>
      <c r="Q9" s="851"/>
    </row>
    <row r="10" spans="1:17" ht="14.45" customHeight="1" x14ac:dyDescent="0.2">
      <c r="A10" s="832" t="s">
        <v>8225</v>
      </c>
      <c r="B10" s="833" t="s">
        <v>8061</v>
      </c>
      <c r="C10" s="833" t="s">
        <v>8031</v>
      </c>
      <c r="D10" s="833" t="s">
        <v>8038</v>
      </c>
      <c r="E10" s="833" t="s">
        <v>8039</v>
      </c>
      <c r="F10" s="850">
        <v>2</v>
      </c>
      <c r="G10" s="850">
        <v>172</v>
      </c>
      <c r="H10" s="850"/>
      <c r="I10" s="850">
        <v>86</v>
      </c>
      <c r="J10" s="850"/>
      <c r="K10" s="850"/>
      <c r="L10" s="850"/>
      <c r="M10" s="850"/>
      <c r="N10" s="850"/>
      <c r="O10" s="850"/>
      <c r="P10" s="838"/>
      <c r="Q10" s="851"/>
    </row>
    <row r="11" spans="1:17" ht="14.45" customHeight="1" x14ac:dyDescent="0.2">
      <c r="A11" s="832" t="s">
        <v>8226</v>
      </c>
      <c r="B11" s="833" t="s">
        <v>8061</v>
      </c>
      <c r="C11" s="833" t="s">
        <v>8031</v>
      </c>
      <c r="D11" s="833" t="s">
        <v>8085</v>
      </c>
      <c r="E11" s="833" t="s">
        <v>8086</v>
      </c>
      <c r="F11" s="850"/>
      <c r="G11" s="850"/>
      <c r="H11" s="850"/>
      <c r="I11" s="850"/>
      <c r="J11" s="850">
        <v>1</v>
      </c>
      <c r="K11" s="850">
        <v>37</v>
      </c>
      <c r="L11" s="850">
        <v>1</v>
      </c>
      <c r="M11" s="850">
        <v>37</v>
      </c>
      <c r="N11" s="850">
        <v>1</v>
      </c>
      <c r="O11" s="850">
        <v>38</v>
      </c>
      <c r="P11" s="838">
        <v>1.027027027027027</v>
      </c>
      <c r="Q11" s="851">
        <v>38</v>
      </c>
    </row>
    <row r="12" spans="1:17" ht="14.45" customHeight="1" x14ac:dyDescent="0.2">
      <c r="A12" s="832" t="s">
        <v>8226</v>
      </c>
      <c r="B12" s="833" t="s">
        <v>8061</v>
      </c>
      <c r="C12" s="833" t="s">
        <v>8031</v>
      </c>
      <c r="D12" s="833" t="s">
        <v>8099</v>
      </c>
      <c r="E12" s="833" t="s">
        <v>8100</v>
      </c>
      <c r="F12" s="850"/>
      <c r="G12" s="850"/>
      <c r="H12" s="850"/>
      <c r="I12" s="850"/>
      <c r="J12" s="850"/>
      <c r="K12" s="850"/>
      <c r="L12" s="850"/>
      <c r="M12" s="850"/>
      <c r="N12" s="850">
        <v>1</v>
      </c>
      <c r="O12" s="850">
        <v>436</v>
      </c>
      <c r="P12" s="838"/>
      <c r="Q12" s="851">
        <v>436</v>
      </c>
    </row>
    <row r="13" spans="1:17" ht="14.45" customHeight="1" x14ac:dyDescent="0.2">
      <c r="A13" s="832" t="s">
        <v>8226</v>
      </c>
      <c r="B13" s="833" t="s">
        <v>8061</v>
      </c>
      <c r="C13" s="833" t="s">
        <v>8031</v>
      </c>
      <c r="D13" s="833" t="s">
        <v>8034</v>
      </c>
      <c r="E13" s="833" t="s">
        <v>8035</v>
      </c>
      <c r="F13" s="850">
        <v>4</v>
      </c>
      <c r="G13" s="850">
        <v>1004</v>
      </c>
      <c r="H13" s="850">
        <v>0.79682539682539677</v>
      </c>
      <c r="I13" s="850">
        <v>251</v>
      </c>
      <c r="J13" s="850">
        <v>5</v>
      </c>
      <c r="K13" s="850">
        <v>1260</v>
      </c>
      <c r="L13" s="850">
        <v>1</v>
      </c>
      <c r="M13" s="850">
        <v>252</v>
      </c>
      <c r="N13" s="850">
        <v>10</v>
      </c>
      <c r="O13" s="850">
        <v>2540</v>
      </c>
      <c r="P13" s="838">
        <v>2.0158730158730158</v>
      </c>
      <c r="Q13" s="851">
        <v>254</v>
      </c>
    </row>
    <row r="14" spans="1:17" ht="14.45" customHeight="1" x14ac:dyDescent="0.2">
      <c r="A14" s="832" t="s">
        <v>8226</v>
      </c>
      <c r="B14" s="833" t="s">
        <v>8061</v>
      </c>
      <c r="C14" s="833" t="s">
        <v>8031</v>
      </c>
      <c r="D14" s="833" t="s">
        <v>8101</v>
      </c>
      <c r="E14" s="833" t="s">
        <v>8102</v>
      </c>
      <c r="F14" s="850">
        <v>8</v>
      </c>
      <c r="G14" s="850">
        <v>1008</v>
      </c>
      <c r="H14" s="850">
        <v>0.46731571627260082</v>
      </c>
      <c r="I14" s="850">
        <v>126</v>
      </c>
      <c r="J14" s="850">
        <v>17</v>
      </c>
      <c r="K14" s="850">
        <v>2157</v>
      </c>
      <c r="L14" s="850">
        <v>1</v>
      </c>
      <c r="M14" s="850">
        <v>126.88235294117646</v>
      </c>
      <c r="N14" s="850">
        <v>13</v>
      </c>
      <c r="O14" s="850">
        <v>1638</v>
      </c>
      <c r="P14" s="838">
        <v>0.75938803894297635</v>
      </c>
      <c r="Q14" s="851">
        <v>126</v>
      </c>
    </row>
    <row r="15" spans="1:17" ht="14.45" customHeight="1" x14ac:dyDescent="0.2">
      <c r="A15" s="832" t="s">
        <v>8226</v>
      </c>
      <c r="B15" s="833" t="s">
        <v>8061</v>
      </c>
      <c r="C15" s="833" t="s">
        <v>8031</v>
      </c>
      <c r="D15" s="833" t="s">
        <v>8036</v>
      </c>
      <c r="E15" s="833" t="s">
        <v>8037</v>
      </c>
      <c r="F15" s="850">
        <v>3</v>
      </c>
      <c r="G15" s="850">
        <v>489</v>
      </c>
      <c r="H15" s="850">
        <v>1.4908536585365855</v>
      </c>
      <c r="I15" s="850">
        <v>163</v>
      </c>
      <c r="J15" s="850">
        <v>2</v>
      </c>
      <c r="K15" s="850">
        <v>328</v>
      </c>
      <c r="L15" s="850">
        <v>1</v>
      </c>
      <c r="M15" s="850">
        <v>164</v>
      </c>
      <c r="N15" s="850">
        <v>10</v>
      </c>
      <c r="O15" s="850">
        <v>1650</v>
      </c>
      <c r="P15" s="838">
        <v>5.0304878048780486</v>
      </c>
      <c r="Q15" s="851">
        <v>165</v>
      </c>
    </row>
    <row r="16" spans="1:17" ht="14.45" customHeight="1" x14ac:dyDescent="0.2">
      <c r="A16" s="832" t="s">
        <v>8226</v>
      </c>
      <c r="B16" s="833" t="s">
        <v>8061</v>
      </c>
      <c r="C16" s="833" t="s">
        <v>8031</v>
      </c>
      <c r="D16" s="833" t="s">
        <v>8038</v>
      </c>
      <c r="E16" s="833" t="s">
        <v>8039</v>
      </c>
      <c r="F16" s="850">
        <v>1</v>
      </c>
      <c r="G16" s="850">
        <v>86</v>
      </c>
      <c r="H16" s="850">
        <v>0.5</v>
      </c>
      <c r="I16" s="850">
        <v>86</v>
      </c>
      <c r="J16" s="850">
        <v>2</v>
      </c>
      <c r="K16" s="850">
        <v>172</v>
      </c>
      <c r="L16" s="850">
        <v>1</v>
      </c>
      <c r="M16" s="850">
        <v>86</v>
      </c>
      <c r="N16" s="850">
        <v>8</v>
      </c>
      <c r="O16" s="850">
        <v>696</v>
      </c>
      <c r="P16" s="838">
        <v>4.0465116279069768</v>
      </c>
      <c r="Q16" s="851">
        <v>87</v>
      </c>
    </row>
    <row r="17" spans="1:17" ht="14.45" customHeight="1" x14ac:dyDescent="0.2">
      <c r="A17" s="832" t="s">
        <v>8227</v>
      </c>
      <c r="B17" s="833" t="s">
        <v>8061</v>
      </c>
      <c r="C17" s="833" t="s">
        <v>8040</v>
      </c>
      <c r="D17" s="833" t="s">
        <v>8041</v>
      </c>
      <c r="E17" s="833" t="s">
        <v>8042</v>
      </c>
      <c r="F17" s="850"/>
      <c r="G17" s="850"/>
      <c r="H17" s="850"/>
      <c r="I17" s="850"/>
      <c r="J17" s="850"/>
      <c r="K17" s="850"/>
      <c r="L17" s="850"/>
      <c r="M17" s="850"/>
      <c r="N17" s="850">
        <v>0.05</v>
      </c>
      <c r="O17" s="850">
        <v>3.48</v>
      </c>
      <c r="P17" s="838"/>
      <c r="Q17" s="851">
        <v>69.599999999999994</v>
      </c>
    </row>
    <row r="18" spans="1:17" ht="14.45" customHeight="1" x14ac:dyDescent="0.2">
      <c r="A18" s="832" t="s">
        <v>8227</v>
      </c>
      <c r="B18" s="833" t="s">
        <v>8061</v>
      </c>
      <c r="C18" s="833" t="s">
        <v>8031</v>
      </c>
      <c r="D18" s="833" t="s">
        <v>8085</v>
      </c>
      <c r="E18" s="833" t="s">
        <v>8086</v>
      </c>
      <c r="F18" s="850">
        <v>5</v>
      </c>
      <c r="G18" s="850">
        <v>185</v>
      </c>
      <c r="H18" s="850">
        <v>1.25</v>
      </c>
      <c r="I18" s="850">
        <v>37</v>
      </c>
      <c r="J18" s="850">
        <v>4</v>
      </c>
      <c r="K18" s="850">
        <v>148</v>
      </c>
      <c r="L18" s="850">
        <v>1</v>
      </c>
      <c r="M18" s="850">
        <v>37</v>
      </c>
      <c r="N18" s="850"/>
      <c r="O18" s="850"/>
      <c r="P18" s="838"/>
      <c r="Q18" s="851"/>
    </row>
    <row r="19" spans="1:17" ht="14.45" customHeight="1" x14ac:dyDescent="0.2">
      <c r="A19" s="832" t="s">
        <v>8227</v>
      </c>
      <c r="B19" s="833" t="s">
        <v>8061</v>
      </c>
      <c r="C19" s="833" t="s">
        <v>8031</v>
      </c>
      <c r="D19" s="833" t="s">
        <v>8099</v>
      </c>
      <c r="E19" s="833" t="s">
        <v>8100</v>
      </c>
      <c r="F19" s="850">
        <v>2</v>
      </c>
      <c r="G19" s="850">
        <v>664</v>
      </c>
      <c r="H19" s="850"/>
      <c r="I19" s="850">
        <v>332</v>
      </c>
      <c r="J19" s="850"/>
      <c r="K19" s="850"/>
      <c r="L19" s="850"/>
      <c r="M19" s="850"/>
      <c r="N19" s="850"/>
      <c r="O19" s="850"/>
      <c r="P19" s="838"/>
      <c r="Q19" s="851"/>
    </row>
    <row r="20" spans="1:17" ht="14.45" customHeight="1" x14ac:dyDescent="0.2">
      <c r="A20" s="832" t="s">
        <v>8227</v>
      </c>
      <c r="B20" s="833" t="s">
        <v>8061</v>
      </c>
      <c r="C20" s="833" t="s">
        <v>8031</v>
      </c>
      <c r="D20" s="833" t="s">
        <v>8034</v>
      </c>
      <c r="E20" s="833" t="s">
        <v>8035</v>
      </c>
      <c r="F20" s="850">
        <v>22</v>
      </c>
      <c r="G20" s="850">
        <v>5522</v>
      </c>
      <c r="H20" s="850">
        <v>1.2889822595704949</v>
      </c>
      <c r="I20" s="850">
        <v>251</v>
      </c>
      <c r="J20" s="850">
        <v>17</v>
      </c>
      <c r="K20" s="850">
        <v>4284</v>
      </c>
      <c r="L20" s="850">
        <v>1</v>
      </c>
      <c r="M20" s="850">
        <v>252</v>
      </c>
      <c r="N20" s="850">
        <v>20</v>
      </c>
      <c r="O20" s="850">
        <v>5080</v>
      </c>
      <c r="P20" s="838">
        <v>1.1858076563958917</v>
      </c>
      <c r="Q20" s="851">
        <v>254</v>
      </c>
    </row>
    <row r="21" spans="1:17" ht="14.45" customHeight="1" x14ac:dyDescent="0.2">
      <c r="A21" s="832" t="s">
        <v>8227</v>
      </c>
      <c r="B21" s="833" t="s">
        <v>8061</v>
      </c>
      <c r="C21" s="833" t="s">
        <v>8031</v>
      </c>
      <c r="D21" s="833" t="s">
        <v>8101</v>
      </c>
      <c r="E21" s="833" t="s">
        <v>8102</v>
      </c>
      <c r="F21" s="850">
        <v>19</v>
      </c>
      <c r="G21" s="850">
        <v>2394</v>
      </c>
      <c r="H21" s="850">
        <v>1.1816386969397827</v>
      </c>
      <c r="I21" s="850">
        <v>126</v>
      </c>
      <c r="J21" s="850">
        <v>16</v>
      </c>
      <c r="K21" s="850">
        <v>2026</v>
      </c>
      <c r="L21" s="850">
        <v>1</v>
      </c>
      <c r="M21" s="850">
        <v>126.625</v>
      </c>
      <c r="N21" s="850">
        <v>26</v>
      </c>
      <c r="O21" s="850">
        <v>3276</v>
      </c>
      <c r="P21" s="838">
        <v>1.616979269496545</v>
      </c>
      <c r="Q21" s="851">
        <v>126</v>
      </c>
    </row>
    <row r="22" spans="1:17" ht="14.45" customHeight="1" x14ac:dyDescent="0.2">
      <c r="A22" s="832" t="s">
        <v>8227</v>
      </c>
      <c r="B22" s="833" t="s">
        <v>8061</v>
      </c>
      <c r="C22" s="833" t="s">
        <v>8031</v>
      </c>
      <c r="D22" s="833" t="s">
        <v>8036</v>
      </c>
      <c r="E22" s="833" t="s">
        <v>8037</v>
      </c>
      <c r="F22" s="850">
        <v>7</v>
      </c>
      <c r="G22" s="850">
        <v>1141</v>
      </c>
      <c r="H22" s="850">
        <v>1.3914634146341462</v>
      </c>
      <c r="I22" s="850">
        <v>163</v>
      </c>
      <c r="J22" s="850">
        <v>5</v>
      </c>
      <c r="K22" s="850">
        <v>820</v>
      </c>
      <c r="L22" s="850">
        <v>1</v>
      </c>
      <c r="M22" s="850">
        <v>164</v>
      </c>
      <c r="N22" s="850">
        <v>16</v>
      </c>
      <c r="O22" s="850">
        <v>2640</v>
      </c>
      <c r="P22" s="838">
        <v>3.2195121951219514</v>
      </c>
      <c r="Q22" s="851">
        <v>165</v>
      </c>
    </row>
    <row r="23" spans="1:17" ht="14.45" customHeight="1" x14ac:dyDescent="0.2">
      <c r="A23" s="832" t="s">
        <v>8227</v>
      </c>
      <c r="B23" s="833" t="s">
        <v>8061</v>
      </c>
      <c r="C23" s="833" t="s">
        <v>8031</v>
      </c>
      <c r="D23" s="833" t="s">
        <v>8111</v>
      </c>
      <c r="E23" s="833" t="s">
        <v>8112</v>
      </c>
      <c r="F23" s="850"/>
      <c r="G23" s="850"/>
      <c r="H23" s="850"/>
      <c r="I23" s="850"/>
      <c r="J23" s="850">
        <v>1</v>
      </c>
      <c r="K23" s="850">
        <v>33.33</v>
      </c>
      <c r="L23" s="850">
        <v>1</v>
      </c>
      <c r="M23" s="850">
        <v>33.33</v>
      </c>
      <c r="N23" s="850"/>
      <c r="O23" s="850"/>
      <c r="P23" s="838"/>
      <c r="Q23" s="851"/>
    </row>
    <row r="24" spans="1:17" ht="14.45" customHeight="1" x14ac:dyDescent="0.2">
      <c r="A24" s="832" t="s">
        <v>8227</v>
      </c>
      <c r="B24" s="833" t="s">
        <v>8061</v>
      </c>
      <c r="C24" s="833" t="s">
        <v>8031</v>
      </c>
      <c r="D24" s="833" t="s">
        <v>8038</v>
      </c>
      <c r="E24" s="833" t="s">
        <v>8039</v>
      </c>
      <c r="F24" s="850">
        <v>7</v>
      </c>
      <c r="G24" s="850">
        <v>602</v>
      </c>
      <c r="H24" s="850">
        <v>1.1666666666666667</v>
      </c>
      <c r="I24" s="850">
        <v>86</v>
      </c>
      <c r="J24" s="850">
        <v>6</v>
      </c>
      <c r="K24" s="850">
        <v>516</v>
      </c>
      <c r="L24" s="850">
        <v>1</v>
      </c>
      <c r="M24" s="850">
        <v>86</v>
      </c>
      <c r="N24" s="850">
        <v>10</v>
      </c>
      <c r="O24" s="850">
        <v>870</v>
      </c>
      <c r="P24" s="838">
        <v>1.6860465116279071</v>
      </c>
      <c r="Q24" s="851">
        <v>87</v>
      </c>
    </row>
    <row r="25" spans="1:17" ht="14.45" customHeight="1" x14ac:dyDescent="0.2">
      <c r="A25" s="832" t="s">
        <v>8227</v>
      </c>
      <c r="B25" s="833" t="s">
        <v>8061</v>
      </c>
      <c r="C25" s="833" t="s">
        <v>8031</v>
      </c>
      <c r="D25" s="833" t="s">
        <v>8165</v>
      </c>
      <c r="E25" s="833" t="s">
        <v>8166</v>
      </c>
      <c r="F25" s="850"/>
      <c r="G25" s="850"/>
      <c r="H25" s="850"/>
      <c r="I25" s="850"/>
      <c r="J25" s="850">
        <v>2</v>
      </c>
      <c r="K25" s="850">
        <v>174</v>
      </c>
      <c r="L25" s="850">
        <v>1</v>
      </c>
      <c r="M25" s="850">
        <v>87</v>
      </c>
      <c r="N25" s="850">
        <v>1</v>
      </c>
      <c r="O25" s="850">
        <v>87</v>
      </c>
      <c r="P25" s="838">
        <v>0.5</v>
      </c>
      <c r="Q25" s="851">
        <v>87</v>
      </c>
    </row>
    <row r="26" spans="1:17" ht="14.45" customHeight="1" x14ac:dyDescent="0.2">
      <c r="A26" s="832" t="s">
        <v>8227</v>
      </c>
      <c r="B26" s="833" t="s">
        <v>8030</v>
      </c>
      <c r="C26" s="833" t="s">
        <v>8031</v>
      </c>
      <c r="D26" s="833" t="s">
        <v>8228</v>
      </c>
      <c r="E26" s="833" t="s">
        <v>8229</v>
      </c>
      <c r="F26" s="850"/>
      <c r="G26" s="850"/>
      <c r="H26" s="850"/>
      <c r="I26" s="850"/>
      <c r="J26" s="850"/>
      <c r="K26" s="850"/>
      <c r="L26" s="850"/>
      <c r="M26" s="850"/>
      <c r="N26" s="850">
        <v>1</v>
      </c>
      <c r="O26" s="850">
        <v>3760</v>
      </c>
      <c r="P26" s="838"/>
      <c r="Q26" s="851">
        <v>3760</v>
      </c>
    </row>
    <row r="27" spans="1:17" ht="14.45" customHeight="1" x14ac:dyDescent="0.2">
      <c r="A27" s="832" t="s">
        <v>8227</v>
      </c>
      <c r="B27" s="833" t="s">
        <v>8030</v>
      </c>
      <c r="C27" s="833" t="s">
        <v>8031</v>
      </c>
      <c r="D27" s="833" t="s">
        <v>8169</v>
      </c>
      <c r="E27" s="833" t="s">
        <v>8170</v>
      </c>
      <c r="F27" s="850"/>
      <c r="G27" s="850"/>
      <c r="H27" s="850"/>
      <c r="I27" s="850"/>
      <c r="J27" s="850"/>
      <c r="K27" s="850"/>
      <c r="L27" s="850"/>
      <c r="M27" s="850"/>
      <c r="N27" s="850">
        <v>1</v>
      </c>
      <c r="O27" s="850">
        <v>0</v>
      </c>
      <c r="P27" s="838"/>
      <c r="Q27" s="851">
        <v>0</v>
      </c>
    </row>
    <row r="28" spans="1:17" ht="14.45" customHeight="1" x14ac:dyDescent="0.2">
      <c r="A28" s="832" t="s">
        <v>8230</v>
      </c>
      <c r="B28" s="833" t="s">
        <v>8061</v>
      </c>
      <c r="C28" s="833" t="s">
        <v>8031</v>
      </c>
      <c r="D28" s="833" t="s">
        <v>8085</v>
      </c>
      <c r="E28" s="833" t="s">
        <v>8086</v>
      </c>
      <c r="F28" s="850">
        <v>1</v>
      </c>
      <c r="G28" s="850">
        <v>37</v>
      </c>
      <c r="H28" s="850"/>
      <c r="I28" s="850">
        <v>37</v>
      </c>
      <c r="J28" s="850"/>
      <c r="K28" s="850"/>
      <c r="L28" s="850"/>
      <c r="M28" s="850"/>
      <c r="N28" s="850">
        <v>1</v>
      </c>
      <c r="O28" s="850">
        <v>38</v>
      </c>
      <c r="P28" s="838"/>
      <c r="Q28" s="851">
        <v>38</v>
      </c>
    </row>
    <row r="29" spans="1:17" ht="14.45" customHeight="1" x14ac:dyDescent="0.2">
      <c r="A29" s="832" t="s">
        <v>8230</v>
      </c>
      <c r="B29" s="833" t="s">
        <v>8061</v>
      </c>
      <c r="C29" s="833" t="s">
        <v>8031</v>
      </c>
      <c r="D29" s="833" t="s">
        <v>8034</v>
      </c>
      <c r="E29" s="833" t="s">
        <v>8035</v>
      </c>
      <c r="F29" s="850">
        <v>1</v>
      </c>
      <c r="G29" s="850">
        <v>251</v>
      </c>
      <c r="H29" s="850"/>
      <c r="I29" s="850">
        <v>251</v>
      </c>
      <c r="J29" s="850"/>
      <c r="K29" s="850"/>
      <c r="L29" s="850"/>
      <c r="M29" s="850"/>
      <c r="N29" s="850">
        <v>1</v>
      </c>
      <c r="O29" s="850">
        <v>254</v>
      </c>
      <c r="P29" s="838"/>
      <c r="Q29" s="851">
        <v>254</v>
      </c>
    </row>
    <row r="30" spans="1:17" ht="14.45" customHeight="1" x14ac:dyDescent="0.2">
      <c r="A30" s="832" t="s">
        <v>8230</v>
      </c>
      <c r="B30" s="833" t="s">
        <v>8061</v>
      </c>
      <c r="C30" s="833" t="s">
        <v>8031</v>
      </c>
      <c r="D30" s="833" t="s">
        <v>8101</v>
      </c>
      <c r="E30" s="833" t="s">
        <v>8102</v>
      </c>
      <c r="F30" s="850">
        <v>4</v>
      </c>
      <c r="G30" s="850">
        <v>504</v>
      </c>
      <c r="H30" s="850"/>
      <c r="I30" s="850">
        <v>126</v>
      </c>
      <c r="J30" s="850"/>
      <c r="K30" s="850"/>
      <c r="L30" s="850"/>
      <c r="M30" s="850"/>
      <c r="N30" s="850">
        <v>2</v>
      </c>
      <c r="O30" s="850">
        <v>252</v>
      </c>
      <c r="P30" s="838"/>
      <c r="Q30" s="851">
        <v>126</v>
      </c>
    </row>
    <row r="31" spans="1:17" ht="14.45" customHeight="1" x14ac:dyDescent="0.2">
      <c r="A31" s="832" t="s">
        <v>8230</v>
      </c>
      <c r="B31" s="833" t="s">
        <v>8061</v>
      </c>
      <c r="C31" s="833" t="s">
        <v>8031</v>
      </c>
      <c r="D31" s="833" t="s">
        <v>8036</v>
      </c>
      <c r="E31" s="833" t="s">
        <v>8037</v>
      </c>
      <c r="F31" s="850">
        <v>1</v>
      </c>
      <c r="G31" s="850">
        <v>163</v>
      </c>
      <c r="H31" s="850"/>
      <c r="I31" s="850">
        <v>163</v>
      </c>
      <c r="J31" s="850"/>
      <c r="K31" s="850"/>
      <c r="L31" s="850"/>
      <c r="M31" s="850"/>
      <c r="N31" s="850">
        <v>2</v>
      </c>
      <c r="O31" s="850">
        <v>330</v>
      </c>
      <c r="P31" s="838"/>
      <c r="Q31" s="851">
        <v>165</v>
      </c>
    </row>
    <row r="32" spans="1:17" ht="14.45" customHeight="1" x14ac:dyDescent="0.2">
      <c r="A32" s="832" t="s">
        <v>8230</v>
      </c>
      <c r="B32" s="833" t="s">
        <v>8061</v>
      </c>
      <c r="C32" s="833" t="s">
        <v>8031</v>
      </c>
      <c r="D32" s="833" t="s">
        <v>8038</v>
      </c>
      <c r="E32" s="833" t="s">
        <v>8039</v>
      </c>
      <c r="F32" s="850">
        <v>1</v>
      </c>
      <c r="G32" s="850">
        <v>86</v>
      </c>
      <c r="H32" s="850"/>
      <c r="I32" s="850">
        <v>86</v>
      </c>
      <c r="J32" s="850"/>
      <c r="K32" s="850"/>
      <c r="L32" s="850"/>
      <c r="M32" s="850"/>
      <c r="N32" s="850">
        <v>1</v>
      </c>
      <c r="O32" s="850">
        <v>87</v>
      </c>
      <c r="P32" s="838"/>
      <c r="Q32" s="851">
        <v>87</v>
      </c>
    </row>
    <row r="33" spans="1:17" ht="14.45" customHeight="1" x14ac:dyDescent="0.2">
      <c r="A33" s="832" t="s">
        <v>8230</v>
      </c>
      <c r="B33" s="833" t="s">
        <v>8061</v>
      </c>
      <c r="C33" s="833" t="s">
        <v>8031</v>
      </c>
      <c r="D33" s="833" t="s">
        <v>8169</v>
      </c>
      <c r="E33" s="833" t="s">
        <v>8170</v>
      </c>
      <c r="F33" s="850"/>
      <c r="G33" s="850"/>
      <c r="H33" s="850"/>
      <c r="I33" s="850"/>
      <c r="J33" s="850"/>
      <c r="K33" s="850"/>
      <c r="L33" s="850"/>
      <c r="M33" s="850"/>
      <c r="N33" s="850">
        <v>1</v>
      </c>
      <c r="O33" s="850">
        <v>0</v>
      </c>
      <c r="P33" s="838"/>
      <c r="Q33" s="851">
        <v>0</v>
      </c>
    </row>
    <row r="34" spans="1:17" ht="14.45" customHeight="1" x14ac:dyDescent="0.2">
      <c r="A34" s="832" t="s">
        <v>8231</v>
      </c>
      <c r="B34" s="833" t="s">
        <v>8061</v>
      </c>
      <c r="C34" s="833" t="s">
        <v>8031</v>
      </c>
      <c r="D34" s="833" t="s">
        <v>8034</v>
      </c>
      <c r="E34" s="833" t="s">
        <v>8035</v>
      </c>
      <c r="F34" s="850">
        <v>1</v>
      </c>
      <c r="G34" s="850">
        <v>251</v>
      </c>
      <c r="H34" s="850"/>
      <c r="I34" s="850">
        <v>251</v>
      </c>
      <c r="J34" s="850"/>
      <c r="K34" s="850"/>
      <c r="L34" s="850"/>
      <c r="M34" s="850"/>
      <c r="N34" s="850">
        <v>1</v>
      </c>
      <c r="O34" s="850">
        <v>254</v>
      </c>
      <c r="P34" s="838"/>
      <c r="Q34" s="851">
        <v>254</v>
      </c>
    </row>
    <row r="35" spans="1:17" ht="14.45" customHeight="1" x14ac:dyDescent="0.2">
      <c r="A35" s="832" t="s">
        <v>8231</v>
      </c>
      <c r="B35" s="833" t="s">
        <v>8061</v>
      </c>
      <c r="C35" s="833" t="s">
        <v>8031</v>
      </c>
      <c r="D35" s="833" t="s">
        <v>8101</v>
      </c>
      <c r="E35" s="833" t="s">
        <v>8102</v>
      </c>
      <c r="F35" s="850"/>
      <c r="G35" s="850"/>
      <c r="H35" s="850"/>
      <c r="I35" s="850"/>
      <c r="J35" s="850">
        <v>1</v>
      </c>
      <c r="K35" s="850">
        <v>126</v>
      </c>
      <c r="L35" s="850">
        <v>1</v>
      </c>
      <c r="M35" s="850">
        <v>126</v>
      </c>
      <c r="N35" s="850"/>
      <c r="O35" s="850"/>
      <c r="P35" s="838"/>
      <c r="Q35" s="851"/>
    </row>
    <row r="36" spans="1:17" ht="14.45" customHeight="1" x14ac:dyDescent="0.2">
      <c r="A36" s="832" t="s">
        <v>8231</v>
      </c>
      <c r="B36" s="833" t="s">
        <v>8061</v>
      </c>
      <c r="C36" s="833" t="s">
        <v>8031</v>
      </c>
      <c r="D36" s="833" t="s">
        <v>8036</v>
      </c>
      <c r="E36" s="833" t="s">
        <v>8037</v>
      </c>
      <c r="F36" s="850">
        <v>1</v>
      </c>
      <c r="G36" s="850">
        <v>163</v>
      </c>
      <c r="H36" s="850"/>
      <c r="I36" s="850">
        <v>163</v>
      </c>
      <c r="J36" s="850"/>
      <c r="K36" s="850"/>
      <c r="L36" s="850"/>
      <c r="M36" s="850"/>
      <c r="N36" s="850">
        <v>1</v>
      </c>
      <c r="O36" s="850">
        <v>165</v>
      </c>
      <c r="P36" s="838"/>
      <c r="Q36" s="851">
        <v>165</v>
      </c>
    </row>
    <row r="37" spans="1:17" ht="14.45" customHeight="1" x14ac:dyDescent="0.2">
      <c r="A37" s="832" t="s">
        <v>8060</v>
      </c>
      <c r="B37" s="833" t="s">
        <v>8061</v>
      </c>
      <c r="C37" s="833" t="s">
        <v>8031</v>
      </c>
      <c r="D37" s="833" t="s">
        <v>8085</v>
      </c>
      <c r="E37" s="833" t="s">
        <v>8086</v>
      </c>
      <c r="F37" s="850"/>
      <c r="G37" s="850"/>
      <c r="H37" s="850"/>
      <c r="I37" s="850"/>
      <c r="J37" s="850">
        <v>1</v>
      </c>
      <c r="K37" s="850">
        <v>37</v>
      </c>
      <c r="L37" s="850">
        <v>1</v>
      </c>
      <c r="M37" s="850">
        <v>37</v>
      </c>
      <c r="N37" s="850"/>
      <c r="O37" s="850"/>
      <c r="P37" s="838"/>
      <c r="Q37" s="851"/>
    </row>
    <row r="38" spans="1:17" ht="14.45" customHeight="1" x14ac:dyDescent="0.2">
      <c r="A38" s="832" t="s">
        <v>8060</v>
      </c>
      <c r="B38" s="833" t="s">
        <v>8061</v>
      </c>
      <c r="C38" s="833" t="s">
        <v>8031</v>
      </c>
      <c r="D38" s="833" t="s">
        <v>8034</v>
      </c>
      <c r="E38" s="833" t="s">
        <v>8035</v>
      </c>
      <c r="F38" s="850"/>
      <c r="G38" s="850"/>
      <c r="H38" s="850"/>
      <c r="I38" s="850"/>
      <c r="J38" s="850">
        <v>2</v>
      </c>
      <c r="K38" s="850">
        <v>504</v>
      </c>
      <c r="L38" s="850">
        <v>1</v>
      </c>
      <c r="M38" s="850">
        <v>252</v>
      </c>
      <c r="N38" s="850"/>
      <c r="O38" s="850"/>
      <c r="P38" s="838"/>
      <c r="Q38" s="851"/>
    </row>
    <row r="39" spans="1:17" ht="14.45" customHeight="1" x14ac:dyDescent="0.2">
      <c r="A39" s="832" t="s">
        <v>8060</v>
      </c>
      <c r="B39" s="833" t="s">
        <v>8061</v>
      </c>
      <c r="C39" s="833" t="s">
        <v>8031</v>
      </c>
      <c r="D39" s="833" t="s">
        <v>8101</v>
      </c>
      <c r="E39" s="833" t="s">
        <v>8102</v>
      </c>
      <c r="F39" s="850"/>
      <c r="G39" s="850"/>
      <c r="H39" s="850"/>
      <c r="I39" s="850"/>
      <c r="J39" s="850"/>
      <c r="K39" s="850"/>
      <c r="L39" s="850"/>
      <c r="M39" s="850"/>
      <c r="N39" s="850">
        <v>1</v>
      </c>
      <c r="O39" s="850">
        <v>126</v>
      </c>
      <c r="P39" s="838"/>
      <c r="Q39" s="851">
        <v>126</v>
      </c>
    </row>
    <row r="40" spans="1:17" ht="14.45" customHeight="1" x14ac:dyDescent="0.2">
      <c r="A40" s="832" t="s">
        <v>8060</v>
      </c>
      <c r="B40" s="833" t="s">
        <v>8061</v>
      </c>
      <c r="C40" s="833" t="s">
        <v>8031</v>
      </c>
      <c r="D40" s="833" t="s">
        <v>8036</v>
      </c>
      <c r="E40" s="833" t="s">
        <v>8037</v>
      </c>
      <c r="F40" s="850"/>
      <c r="G40" s="850"/>
      <c r="H40" s="850"/>
      <c r="I40" s="850"/>
      <c r="J40" s="850">
        <v>1</v>
      </c>
      <c r="K40" s="850">
        <v>164</v>
      </c>
      <c r="L40" s="850">
        <v>1</v>
      </c>
      <c r="M40" s="850">
        <v>164</v>
      </c>
      <c r="N40" s="850">
        <v>1</v>
      </c>
      <c r="O40" s="850">
        <v>165</v>
      </c>
      <c r="P40" s="838">
        <v>1.0060975609756098</v>
      </c>
      <c r="Q40" s="851">
        <v>165</v>
      </c>
    </row>
    <row r="41" spans="1:17" ht="14.45" customHeight="1" x14ac:dyDescent="0.2">
      <c r="A41" s="832" t="s">
        <v>8060</v>
      </c>
      <c r="B41" s="833" t="s">
        <v>8061</v>
      </c>
      <c r="C41" s="833" t="s">
        <v>8031</v>
      </c>
      <c r="D41" s="833" t="s">
        <v>8038</v>
      </c>
      <c r="E41" s="833" t="s">
        <v>8039</v>
      </c>
      <c r="F41" s="850"/>
      <c r="G41" s="850"/>
      <c r="H41" s="850"/>
      <c r="I41" s="850"/>
      <c r="J41" s="850">
        <v>2</v>
      </c>
      <c r="K41" s="850">
        <v>172</v>
      </c>
      <c r="L41" s="850">
        <v>1</v>
      </c>
      <c r="M41" s="850">
        <v>86</v>
      </c>
      <c r="N41" s="850">
        <v>1</v>
      </c>
      <c r="O41" s="850">
        <v>87</v>
      </c>
      <c r="P41" s="838">
        <v>0.5058139534883721</v>
      </c>
      <c r="Q41" s="851">
        <v>87</v>
      </c>
    </row>
    <row r="42" spans="1:17" ht="14.45" customHeight="1" x14ac:dyDescent="0.2">
      <c r="A42" s="832" t="s">
        <v>8060</v>
      </c>
      <c r="B42" s="833" t="s">
        <v>8061</v>
      </c>
      <c r="C42" s="833" t="s">
        <v>8031</v>
      </c>
      <c r="D42" s="833" t="s">
        <v>8165</v>
      </c>
      <c r="E42" s="833" t="s">
        <v>8166</v>
      </c>
      <c r="F42" s="850"/>
      <c r="G42" s="850"/>
      <c r="H42" s="850"/>
      <c r="I42" s="850"/>
      <c r="J42" s="850">
        <v>1</v>
      </c>
      <c r="K42" s="850">
        <v>87</v>
      </c>
      <c r="L42" s="850">
        <v>1</v>
      </c>
      <c r="M42" s="850">
        <v>87</v>
      </c>
      <c r="N42" s="850"/>
      <c r="O42" s="850"/>
      <c r="P42" s="838"/>
      <c r="Q42" s="851"/>
    </row>
    <row r="43" spans="1:17" ht="14.45" customHeight="1" x14ac:dyDescent="0.2">
      <c r="A43" s="832" t="s">
        <v>8232</v>
      </c>
      <c r="B43" s="833" t="s">
        <v>8061</v>
      </c>
      <c r="C43" s="833" t="s">
        <v>8031</v>
      </c>
      <c r="D43" s="833" t="s">
        <v>8085</v>
      </c>
      <c r="E43" s="833" t="s">
        <v>8086</v>
      </c>
      <c r="F43" s="850">
        <v>1</v>
      </c>
      <c r="G43" s="850">
        <v>37</v>
      </c>
      <c r="H43" s="850"/>
      <c r="I43" s="850">
        <v>37</v>
      </c>
      <c r="J43" s="850"/>
      <c r="K43" s="850"/>
      <c r="L43" s="850"/>
      <c r="M43" s="850"/>
      <c r="N43" s="850"/>
      <c r="O43" s="850"/>
      <c r="P43" s="838"/>
      <c r="Q43" s="851"/>
    </row>
    <row r="44" spans="1:17" ht="14.45" customHeight="1" x14ac:dyDescent="0.2">
      <c r="A44" s="832" t="s">
        <v>8232</v>
      </c>
      <c r="B44" s="833" t="s">
        <v>8061</v>
      </c>
      <c r="C44" s="833" t="s">
        <v>8031</v>
      </c>
      <c r="D44" s="833" t="s">
        <v>8034</v>
      </c>
      <c r="E44" s="833" t="s">
        <v>8035</v>
      </c>
      <c r="F44" s="850">
        <v>2</v>
      </c>
      <c r="G44" s="850">
        <v>502</v>
      </c>
      <c r="H44" s="850"/>
      <c r="I44" s="850">
        <v>251</v>
      </c>
      <c r="J44" s="850"/>
      <c r="K44" s="850"/>
      <c r="L44" s="850"/>
      <c r="M44" s="850"/>
      <c r="N44" s="850">
        <v>1</v>
      </c>
      <c r="O44" s="850">
        <v>254</v>
      </c>
      <c r="P44" s="838"/>
      <c r="Q44" s="851">
        <v>254</v>
      </c>
    </row>
    <row r="45" spans="1:17" ht="14.45" customHeight="1" x14ac:dyDescent="0.2">
      <c r="A45" s="832" t="s">
        <v>8232</v>
      </c>
      <c r="B45" s="833" t="s">
        <v>8061</v>
      </c>
      <c r="C45" s="833" t="s">
        <v>8031</v>
      </c>
      <c r="D45" s="833" t="s">
        <v>8101</v>
      </c>
      <c r="E45" s="833" t="s">
        <v>8102</v>
      </c>
      <c r="F45" s="850">
        <v>7</v>
      </c>
      <c r="G45" s="850">
        <v>882</v>
      </c>
      <c r="H45" s="850">
        <v>6.9448818897637796</v>
      </c>
      <c r="I45" s="850">
        <v>126</v>
      </c>
      <c r="J45" s="850">
        <v>1</v>
      </c>
      <c r="K45" s="850">
        <v>127</v>
      </c>
      <c r="L45" s="850">
        <v>1</v>
      </c>
      <c r="M45" s="850">
        <v>127</v>
      </c>
      <c r="N45" s="850">
        <v>12</v>
      </c>
      <c r="O45" s="850">
        <v>1512</v>
      </c>
      <c r="P45" s="838">
        <v>11.905511811023622</v>
      </c>
      <c r="Q45" s="851">
        <v>126</v>
      </c>
    </row>
    <row r="46" spans="1:17" ht="14.45" customHeight="1" x14ac:dyDescent="0.2">
      <c r="A46" s="832" t="s">
        <v>8232</v>
      </c>
      <c r="B46" s="833" t="s">
        <v>8061</v>
      </c>
      <c r="C46" s="833" t="s">
        <v>8031</v>
      </c>
      <c r="D46" s="833" t="s">
        <v>8036</v>
      </c>
      <c r="E46" s="833" t="s">
        <v>8037</v>
      </c>
      <c r="F46" s="850"/>
      <c r="G46" s="850"/>
      <c r="H46" s="850"/>
      <c r="I46" s="850"/>
      <c r="J46" s="850"/>
      <c r="K46" s="850"/>
      <c r="L46" s="850"/>
      <c r="M46" s="850"/>
      <c r="N46" s="850">
        <v>1</v>
      </c>
      <c r="O46" s="850">
        <v>165</v>
      </c>
      <c r="P46" s="838"/>
      <c r="Q46" s="851">
        <v>165</v>
      </c>
    </row>
    <row r="47" spans="1:17" ht="14.45" customHeight="1" x14ac:dyDescent="0.2">
      <c r="A47" s="832" t="s">
        <v>8232</v>
      </c>
      <c r="B47" s="833" t="s">
        <v>8061</v>
      </c>
      <c r="C47" s="833" t="s">
        <v>8031</v>
      </c>
      <c r="D47" s="833" t="s">
        <v>8038</v>
      </c>
      <c r="E47" s="833" t="s">
        <v>8039</v>
      </c>
      <c r="F47" s="850"/>
      <c r="G47" s="850"/>
      <c r="H47" s="850"/>
      <c r="I47" s="850"/>
      <c r="J47" s="850"/>
      <c r="K47" s="850"/>
      <c r="L47" s="850"/>
      <c r="M47" s="850"/>
      <c r="N47" s="850">
        <v>1</v>
      </c>
      <c r="O47" s="850">
        <v>87</v>
      </c>
      <c r="P47" s="838"/>
      <c r="Q47" s="851">
        <v>87</v>
      </c>
    </row>
    <row r="48" spans="1:17" ht="14.45" customHeight="1" x14ac:dyDescent="0.2">
      <c r="A48" s="832" t="s">
        <v>8232</v>
      </c>
      <c r="B48" s="833" t="s">
        <v>8030</v>
      </c>
      <c r="C48" s="833" t="s">
        <v>8031</v>
      </c>
      <c r="D48" s="833" t="s">
        <v>8233</v>
      </c>
      <c r="E48" s="833" t="s">
        <v>8234</v>
      </c>
      <c r="F48" s="850"/>
      <c r="G48" s="850"/>
      <c r="H48" s="850"/>
      <c r="I48" s="850"/>
      <c r="J48" s="850"/>
      <c r="K48" s="850"/>
      <c r="L48" s="850"/>
      <c r="M48" s="850"/>
      <c r="N48" s="850">
        <v>1</v>
      </c>
      <c r="O48" s="850">
        <v>0</v>
      </c>
      <c r="P48" s="838"/>
      <c r="Q48" s="851">
        <v>0</v>
      </c>
    </row>
    <row r="49" spans="1:17" ht="14.45" customHeight="1" x14ac:dyDescent="0.2">
      <c r="A49" s="832" t="s">
        <v>8232</v>
      </c>
      <c r="B49" s="833" t="s">
        <v>8030</v>
      </c>
      <c r="C49" s="833" t="s">
        <v>8031</v>
      </c>
      <c r="D49" s="833" t="s">
        <v>8235</v>
      </c>
      <c r="E49" s="833" t="s">
        <v>8236</v>
      </c>
      <c r="F49" s="850"/>
      <c r="G49" s="850"/>
      <c r="H49" s="850"/>
      <c r="I49" s="850"/>
      <c r="J49" s="850"/>
      <c r="K49" s="850"/>
      <c r="L49" s="850"/>
      <c r="M49" s="850"/>
      <c r="N49" s="850">
        <v>1</v>
      </c>
      <c r="O49" s="850">
        <v>0</v>
      </c>
      <c r="P49" s="838"/>
      <c r="Q49" s="851">
        <v>0</v>
      </c>
    </row>
    <row r="50" spans="1:17" ht="14.45" customHeight="1" x14ac:dyDescent="0.2">
      <c r="A50" s="832" t="s">
        <v>8232</v>
      </c>
      <c r="B50" s="833" t="s">
        <v>8030</v>
      </c>
      <c r="C50" s="833" t="s">
        <v>8031</v>
      </c>
      <c r="D50" s="833" t="s">
        <v>8237</v>
      </c>
      <c r="E50" s="833" t="s">
        <v>8238</v>
      </c>
      <c r="F50" s="850"/>
      <c r="G50" s="850"/>
      <c r="H50" s="850"/>
      <c r="I50" s="850"/>
      <c r="J50" s="850"/>
      <c r="K50" s="850"/>
      <c r="L50" s="850"/>
      <c r="M50" s="850"/>
      <c r="N50" s="850">
        <v>2</v>
      </c>
      <c r="O50" s="850">
        <v>0</v>
      </c>
      <c r="P50" s="838"/>
      <c r="Q50" s="851">
        <v>0</v>
      </c>
    </row>
    <row r="51" spans="1:17" ht="14.45" customHeight="1" x14ac:dyDescent="0.2">
      <c r="A51" s="832" t="s">
        <v>8232</v>
      </c>
      <c r="B51" s="833" t="s">
        <v>8030</v>
      </c>
      <c r="C51" s="833" t="s">
        <v>8031</v>
      </c>
      <c r="D51" s="833" t="s">
        <v>8239</v>
      </c>
      <c r="E51" s="833" t="s">
        <v>8240</v>
      </c>
      <c r="F51" s="850"/>
      <c r="G51" s="850"/>
      <c r="H51" s="850"/>
      <c r="I51" s="850"/>
      <c r="J51" s="850"/>
      <c r="K51" s="850"/>
      <c r="L51" s="850"/>
      <c r="M51" s="850"/>
      <c r="N51" s="850">
        <v>2</v>
      </c>
      <c r="O51" s="850">
        <v>0</v>
      </c>
      <c r="P51" s="838"/>
      <c r="Q51" s="851">
        <v>0</v>
      </c>
    </row>
    <row r="52" spans="1:17" ht="14.45" customHeight="1" x14ac:dyDescent="0.2">
      <c r="A52" s="832" t="s">
        <v>8232</v>
      </c>
      <c r="B52" s="833" t="s">
        <v>8030</v>
      </c>
      <c r="C52" s="833" t="s">
        <v>8031</v>
      </c>
      <c r="D52" s="833" t="s">
        <v>8241</v>
      </c>
      <c r="E52" s="833" t="s">
        <v>8242</v>
      </c>
      <c r="F52" s="850"/>
      <c r="G52" s="850"/>
      <c r="H52" s="850"/>
      <c r="I52" s="850"/>
      <c r="J52" s="850"/>
      <c r="K52" s="850"/>
      <c r="L52" s="850"/>
      <c r="M52" s="850"/>
      <c r="N52" s="850">
        <v>3</v>
      </c>
      <c r="O52" s="850">
        <v>0</v>
      </c>
      <c r="P52" s="838"/>
      <c r="Q52" s="851">
        <v>0</v>
      </c>
    </row>
    <row r="53" spans="1:17" ht="14.45" customHeight="1" x14ac:dyDescent="0.2">
      <c r="A53" s="832" t="s">
        <v>8232</v>
      </c>
      <c r="B53" s="833" t="s">
        <v>8030</v>
      </c>
      <c r="C53" s="833" t="s">
        <v>8031</v>
      </c>
      <c r="D53" s="833" t="s">
        <v>8243</v>
      </c>
      <c r="E53" s="833" t="s">
        <v>8244</v>
      </c>
      <c r="F53" s="850"/>
      <c r="G53" s="850"/>
      <c r="H53" s="850"/>
      <c r="I53" s="850"/>
      <c r="J53" s="850"/>
      <c r="K53" s="850"/>
      <c r="L53" s="850"/>
      <c r="M53" s="850"/>
      <c r="N53" s="850">
        <v>1</v>
      </c>
      <c r="O53" s="850">
        <v>0</v>
      </c>
      <c r="P53" s="838"/>
      <c r="Q53" s="851">
        <v>0</v>
      </c>
    </row>
    <row r="54" spans="1:17" ht="14.45" customHeight="1" x14ac:dyDescent="0.2">
      <c r="A54" s="832" t="s">
        <v>8232</v>
      </c>
      <c r="B54" s="833" t="s">
        <v>8030</v>
      </c>
      <c r="C54" s="833" t="s">
        <v>8031</v>
      </c>
      <c r="D54" s="833" t="s">
        <v>8245</v>
      </c>
      <c r="E54" s="833" t="s">
        <v>8246</v>
      </c>
      <c r="F54" s="850"/>
      <c r="G54" s="850"/>
      <c r="H54" s="850"/>
      <c r="I54" s="850"/>
      <c r="J54" s="850"/>
      <c r="K54" s="850"/>
      <c r="L54" s="850"/>
      <c r="M54" s="850"/>
      <c r="N54" s="850">
        <v>2</v>
      </c>
      <c r="O54" s="850">
        <v>0</v>
      </c>
      <c r="P54" s="838"/>
      <c r="Q54" s="851">
        <v>0</v>
      </c>
    </row>
    <row r="55" spans="1:17" ht="14.45" customHeight="1" x14ac:dyDescent="0.2">
      <c r="A55" s="832" t="s">
        <v>8232</v>
      </c>
      <c r="B55" s="833" t="s">
        <v>8030</v>
      </c>
      <c r="C55" s="833" t="s">
        <v>8031</v>
      </c>
      <c r="D55" s="833" t="s">
        <v>8247</v>
      </c>
      <c r="E55" s="833" t="s">
        <v>8248</v>
      </c>
      <c r="F55" s="850"/>
      <c r="G55" s="850"/>
      <c r="H55" s="850"/>
      <c r="I55" s="850"/>
      <c r="J55" s="850"/>
      <c r="K55" s="850"/>
      <c r="L55" s="850"/>
      <c r="M55" s="850"/>
      <c r="N55" s="850">
        <v>1</v>
      </c>
      <c r="O55" s="850">
        <v>0</v>
      </c>
      <c r="P55" s="838"/>
      <c r="Q55" s="851">
        <v>0</v>
      </c>
    </row>
    <row r="56" spans="1:17" ht="14.45" customHeight="1" x14ac:dyDescent="0.2">
      <c r="A56" s="832" t="s">
        <v>8232</v>
      </c>
      <c r="B56" s="833" t="s">
        <v>8030</v>
      </c>
      <c r="C56" s="833" t="s">
        <v>8031</v>
      </c>
      <c r="D56" s="833" t="s">
        <v>8249</v>
      </c>
      <c r="E56" s="833" t="s">
        <v>8250</v>
      </c>
      <c r="F56" s="850"/>
      <c r="G56" s="850"/>
      <c r="H56" s="850"/>
      <c r="I56" s="850"/>
      <c r="J56" s="850"/>
      <c r="K56" s="850"/>
      <c r="L56" s="850"/>
      <c r="M56" s="850"/>
      <c r="N56" s="850">
        <v>1</v>
      </c>
      <c r="O56" s="850">
        <v>0</v>
      </c>
      <c r="P56" s="838"/>
      <c r="Q56" s="851">
        <v>0</v>
      </c>
    </row>
    <row r="57" spans="1:17" ht="14.45" customHeight="1" x14ac:dyDescent="0.2">
      <c r="A57" s="832" t="s">
        <v>8232</v>
      </c>
      <c r="B57" s="833" t="s">
        <v>8030</v>
      </c>
      <c r="C57" s="833" t="s">
        <v>8031</v>
      </c>
      <c r="D57" s="833" t="s">
        <v>8251</v>
      </c>
      <c r="E57" s="833" t="s">
        <v>8252</v>
      </c>
      <c r="F57" s="850"/>
      <c r="G57" s="850"/>
      <c r="H57" s="850"/>
      <c r="I57" s="850"/>
      <c r="J57" s="850"/>
      <c r="K57" s="850"/>
      <c r="L57" s="850"/>
      <c r="M57" s="850"/>
      <c r="N57" s="850">
        <v>1</v>
      </c>
      <c r="O57" s="850">
        <v>0</v>
      </c>
      <c r="P57" s="838"/>
      <c r="Q57" s="851">
        <v>0</v>
      </c>
    </row>
    <row r="58" spans="1:17" ht="14.45" customHeight="1" x14ac:dyDescent="0.2">
      <c r="A58" s="832" t="s">
        <v>8253</v>
      </c>
      <c r="B58" s="833" t="s">
        <v>8061</v>
      </c>
      <c r="C58" s="833" t="s">
        <v>8031</v>
      </c>
      <c r="D58" s="833" t="s">
        <v>8085</v>
      </c>
      <c r="E58" s="833" t="s">
        <v>8086</v>
      </c>
      <c r="F58" s="850"/>
      <c r="G58" s="850"/>
      <c r="H58" s="850"/>
      <c r="I58" s="850"/>
      <c r="J58" s="850"/>
      <c r="K58" s="850"/>
      <c r="L58" s="850"/>
      <c r="M58" s="850"/>
      <c r="N58" s="850">
        <v>1</v>
      </c>
      <c r="O58" s="850">
        <v>38</v>
      </c>
      <c r="P58" s="838"/>
      <c r="Q58" s="851">
        <v>38</v>
      </c>
    </row>
    <row r="59" spans="1:17" ht="14.45" customHeight="1" x14ac:dyDescent="0.2">
      <c r="A59" s="832" t="s">
        <v>8253</v>
      </c>
      <c r="B59" s="833" t="s">
        <v>8061</v>
      </c>
      <c r="C59" s="833" t="s">
        <v>8031</v>
      </c>
      <c r="D59" s="833" t="s">
        <v>8034</v>
      </c>
      <c r="E59" s="833" t="s">
        <v>8035</v>
      </c>
      <c r="F59" s="850">
        <v>1</v>
      </c>
      <c r="G59" s="850">
        <v>251</v>
      </c>
      <c r="H59" s="850"/>
      <c r="I59" s="850">
        <v>251</v>
      </c>
      <c r="J59" s="850"/>
      <c r="K59" s="850"/>
      <c r="L59" s="850"/>
      <c r="M59" s="850"/>
      <c r="N59" s="850">
        <v>2</v>
      </c>
      <c r="O59" s="850">
        <v>508</v>
      </c>
      <c r="P59" s="838"/>
      <c r="Q59" s="851">
        <v>254</v>
      </c>
    </row>
    <row r="60" spans="1:17" ht="14.45" customHeight="1" x14ac:dyDescent="0.2">
      <c r="A60" s="832" t="s">
        <v>8253</v>
      </c>
      <c r="B60" s="833" t="s">
        <v>8061</v>
      </c>
      <c r="C60" s="833" t="s">
        <v>8031</v>
      </c>
      <c r="D60" s="833" t="s">
        <v>8101</v>
      </c>
      <c r="E60" s="833" t="s">
        <v>8102</v>
      </c>
      <c r="F60" s="850">
        <v>1</v>
      </c>
      <c r="G60" s="850">
        <v>126</v>
      </c>
      <c r="H60" s="850"/>
      <c r="I60" s="850">
        <v>126</v>
      </c>
      <c r="J60" s="850"/>
      <c r="K60" s="850"/>
      <c r="L60" s="850"/>
      <c r="M60" s="850"/>
      <c r="N60" s="850">
        <v>1</v>
      </c>
      <c r="O60" s="850">
        <v>126</v>
      </c>
      <c r="P60" s="838"/>
      <c r="Q60" s="851">
        <v>126</v>
      </c>
    </row>
    <row r="61" spans="1:17" ht="14.45" customHeight="1" x14ac:dyDescent="0.2">
      <c r="A61" s="832" t="s">
        <v>8254</v>
      </c>
      <c r="B61" s="833" t="s">
        <v>8061</v>
      </c>
      <c r="C61" s="833" t="s">
        <v>8031</v>
      </c>
      <c r="D61" s="833" t="s">
        <v>8095</v>
      </c>
      <c r="E61" s="833" t="s">
        <v>8096</v>
      </c>
      <c r="F61" s="850"/>
      <c r="G61" s="850"/>
      <c r="H61" s="850"/>
      <c r="I61" s="850"/>
      <c r="J61" s="850"/>
      <c r="K61" s="850"/>
      <c r="L61" s="850"/>
      <c r="M61" s="850"/>
      <c r="N61" s="850">
        <v>1</v>
      </c>
      <c r="O61" s="850">
        <v>606</v>
      </c>
      <c r="P61" s="838"/>
      <c r="Q61" s="851">
        <v>606</v>
      </c>
    </row>
    <row r="62" spans="1:17" ht="14.45" customHeight="1" x14ac:dyDescent="0.2">
      <c r="A62" s="832" t="s">
        <v>8254</v>
      </c>
      <c r="B62" s="833" t="s">
        <v>8061</v>
      </c>
      <c r="C62" s="833" t="s">
        <v>8031</v>
      </c>
      <c r="D62" s="833" t="s">
        <v>8034</v>
      </c>
      <c r="E62" s="833" t="s">
        <v>8035</v>
      </c>
      <c r="F62" s="850"/>
      <c r="G62" s="850"/>
      <c r="H62" s="850"/>
      <c r="I62" s="850"/>
      <c r="J62" s="850">
        <v>1</v>
      </c>
      <c r="K62" s="850">
        <v>252</v>
      </c>
      <c r="L62" s="850">
        <v>1</v>
      </c>
      <c r="M62" s="850">
        <v>252</v>
      </c>
      <c r="N62" s="850"/>
      <c r="O62" s="850"/>
      <c r="P62" s="838"/>
      <c r="Q62" s="851"/>
    </row>
    <row r="63" spans="1:17" ht="14.45" customHeight="1" x14ac:dyDescent="0.2">
      <c r="A63" s="832" t="s">
        <v>8254</v>
      </c>
      <c r="B63" s="833" t="s">
        <v>8061</v>
      </c>
      <c r="C63" s="833" t="s">
        <v>8031</v>
      </c>
      <c r="D63" s="833" t="s">
        <v>8101</v>
      </c>
      <c r="E63" s="833" t="s">
        <v>8102</v>
      </c>
      <c r="F63" s="850">
        <v>1</v>
      </c>
      <c r="G63" s="850">
        <v>126</v>
      </c>
      <c r="H63" s="850">
        <v>0.99212598425196852</v>
      </c>
      <c r="I63" s="850">
        <v>126</v>
      </c>
      <c r="J63" s="850">
        <v>1</v>
      </c>
      <c r="K63" s="850">
        <v>127</v>
      </c>
      <c r="L63" s="850">
        <v>1</v>
      </c>
      <c r="M63" s="850">
        <v>127</v>
      </c>
      <c r="N63" s="850">
        <v>1</v>
      </c>
      <c r="O63" s="850">
        <v>126</v>
      </c>
      <c r="P63" s="838">
        <v>0.99212598425196852</v>
      </c>
      <c r="Q63" s="851">
        <v>126</v>
      </c>
    </row>
    <row r="64" spans="1:17" ht="14.45" customHeight="1" x14ac:dyDescent="0.2">
      <c r="A64" s="832" t="s">
        <v>8254</v>
      </c>
      <c r="B64" s="833" t="s">
        <v>8061</v>
      </c>
      <c r="C64" s="833" t="s">
        <v>8031</v>
      </c>
      <c r="D64" s="833" t="s">
        <v>8103</v>
      </c>
      <c r="E64" s="833" t="s">
        <v>8104</v>
      </c>
      <c r="F64" s="850"/>
      <c r="G64" s="850"/>
      <c r="H64" s="850"/>
      <c r="I64" s="850"/>
      <c r="J64" s="850">
        <v>1</v>
      </c>
      <c r="K64" s="850">
        <v>531</v>
      </c>
      <c r="L64" s="850">
        <v>1</v>
      </c>
      <c r="M64" s="850">
        <v>531</v>
      </c>
      <c r="N64" s="850"/>
      <c r="O64" s="850"/>
      <c r="P64" s="838"/>
      <c r="Q64" s="851"/>
    </row>
    <row r="65" spans="1:17" ht="14.45" customHeight="1" x14ac:dyDescent="0.2">
      <c r="A65" s="832" t="s">
        <v>8254</v>
      </c>
      <c r="B65" s="833" t="s">
        <v>8061</v>
      </c>
      <c r="C65" s="833" t="s">
        <v>8031</v>
      </c>
      <c r="D65" s="833" t="s">
        <v>8147</v>
      </c>
      <c r="E65" s="833" t="s">
        <v>8148</v>
      </c>
      <c r="F65" s="850">
        <v>1</v>
      </c>
      <c r="G65" s="850">
        <v>204</v>
      </c>
      <c r="H65" s="850"/>
      <c r="I65" s="850">
        <v>204</v>
      </c>
      <c r="J65" s="850"/>
      <c r="K65" s="850"/>
      <c r="L65" s="850"/>
      <c r="M65" s="850"/>
      <c r="N65" s="850"/>
      <c r="O65" s="850"/>
      <c r="P65" s="838"/>
      <c r="Q65" s="851"/>
    </row>
    <row r="66" spans="1:17" ht="14.45" customHeight="1" x14ac:dyDescent="0.2">
      <c r="A66" s="832" t="s">
        <v>8255</v>
      </c>
      <c r="B66" s="833" t="s">
        <v>8061</v>
      </c>
      <c r="C66" s="833" t="s">
        <v>8031</v>
      </c>
      <c r="D66" s="833" t="s">
        <v>8085</v>
      </c>
      <c r="E66" s="833" t="s">
        <v>8086</v>
      </c>
      <c r="F66" s="850"/>
      <c r="G66" s="850"/>
      <c r="H66" s="850"/>
      <c r="I66" s="850"/>
      <c r="J66" s="850">
        <v>1</v>
      </c>
      <c r="K66" s="850">
        <v>37</v>
      </c>
      <c r="L66" s="850">
        <v>1</v>
      </c>
      <c r="M66" s="850">
        <v>37</v>
      </c>
      <c r="N66" s="850">
        <v>1</v>
      </c>
      <c r="O66" s="850">
        <v>38</v>
      </c>
      <c r="P66" s="838">
        <v>1.027027027027027</v>
      </c>
      <c r="Q66" s="851">
        <v>38</v>
      </c>
    </row>
    <row r="67" spans="1:17" ht="14.45" customHeight="1" x14ac:dyDescent="0.2">
      <c r="A67" s="832" t="s">
        <v>8255</v>
      </c>
      <c r="B67" s="833" t="s">
        <v>8061</v>
      </c>
      <c r="C67" s="833" t="s">
        <v>8031</v>
      </c>
      <c r="D67" s="833" t="s">
        <v>8093</v>
      </c>
      <c r="E67" s="833" t="s">
        <v>8094</v>
      </c>
      <c r="F67" s="850"/>
      <c r="G67" s="850"/>
      <c r="H67" s="850"/>
      <c r="I67" s="850"/>
      <c r="J67" s="850"/>
      <c r="K67" s="850"/>
      <c r="L67" s="850"/>
      <c r="M67" s="850"/>
      <c r="N67" s="850">
        <v>2</v>
      </c>
      <c r="O67" s="850">
        <v>768</v>
      </c>
      <c r="P67" s="838"/>
      <c r="Q67" s="851">
        <v>384</v>
      </c>
    </row>
    <row r="68" spans="1:17" ht="14.45" customHeight="1" x14ac:dyDescent="0.2">
      <c r="A68" s="832" t="s">
        <v>8255</v>
      </c>
      <c r="B68" s="833" t="s">
        <v>8061</v>
      </c>
      <c r="C68" s="833" t="s">
        <v>8031</v>
      </c>
      <c r="D68" s="833" t="s">
        <v>8095</v>
      </c>
      <c r="E68" s="833" t="s">
        <v>8096</v>
      </c>
      <c r="F68" s="850"/>
      <c r="G68" s="850"/>
      <c r="H68" s="850"/>
      <c r="I68" s="850"/>
      <c r="J68" s="850">
        <v>3</v>
      </c>
      <c r="K68" s="850">
        <v>1812</v>
      </c>
      <c r="L68" s="850">
        <v>1</v>
      </c>
      <c r="M68" s="850">
        <v>604</v>
      </c>
      <c r="N68" s="850">
        <v>3</v>
      </c>
      <c r="O68" s="850">
        <v>1818</v>
      </c>
      <c r="P68" s="838">
        <v>1.0033112582781456</v>
      </c>
      <c r="Q68" s="851">
        <v>606</v>
      </c>
    </row>
    <row r="69" spans="1:17" ht="14.45" customHeight="1" x14ac:dyDescent="0.2">
      <c r="A69" s="832" t="s">
        <v>8255</v>
      </c>
      <c r="B69" s="833" t="s">
        <v>8061</v>
      </c>
      <c r="C69" s="833" t="s">
        <v>8031</v>
      </c>
      <c r="D69" s="833" t="s">
        <v>8097</v>
      </c>
      <c r="E69" s="833" t="s">
        <v>8098</v>
      </c>
      <c r="F69" s="850">
        <v>4</v>
      </c>
      <c r="G69" s="850">
        <v>396</v>
      </c>
      <c r="H69" s="850">
        <v>4.3516483516483513</v>
      </c>
      <c r="I69" s="850">
        <v>99</v>
      </c>
      <c r="J69" s="850">
        <v>1</v>
      </c>
      <c r="K69" s="850">
        <v>91</v>
      </c>
      <c r="L69" s="850">
        <v>1</v>
      </c>
      <c r="M69" s="850">
        <v>91</v>
      </c>
      <c r="N69" s="850"/>
      <c r="O69" s="850"/>
      <c r="P69" s="838"/>
      <c r="Q69" s="851"/>
    </row>
    <row r="70" spans="1:17" ht="14.45" customHeight="1" x14ac:dyDescent="0.2">
      <c r="A70" s="832" t="s">
        <v>8255</v>
      </c>
      <c r="B70" s="833" t="s">
        <v>8061</v>
      </c>
      <c r="C70" s="833" t="s">
        <v>8031</v>
      </c>
      <c r="D70" s="833" t="s">
        <v>8032</v>
      </c>
      <c r="E70" s="833" t="s">
        <v>8033</v>
      </c>
      <c r="F70" s="850">
        <v>1</v>
      </c>
      <c r="G70" s="850">
        <v>97</v>
      </c>
      <c r="H70" s="850"/>
      <c r="I70" s="850">
        <v>97</v>
      </c>
      <c r="J70" s="850"/>
      <c r="K70" s="850"/>
      <c r="L70" s="850"/>
      <c r="M70" s="850"/>
      <c r="N70" s="850"/>
      <c r="O70" s="850"/>
      <c r="P70" s="838"/>
      <c r="Q70" s="851"/>
    </row>
    <row r="71" spans="1:17" ht="14.45" customHeight="1" x14ac:dyDescent="0.2">
      <c r="A71" s="832" t="s">
        <v>8255</v>
      </c>
      <c r="B71" s="833" t="s">
        <v>8061</v>
      </c>
      <c r="C71" s="833" t="s">
        <v>8031</v>
      </c>
      <c r="D71" s="833" t="s">
        <v>8034</v>
      </c>
      <c r="E71" s="833" t="s">
        <v>8035</v>
      </c>
      <c r="F71" s="850">
        <v>7</v>
      </c>
      <c r="G71" s="850">
        <v>1757</v>
      </c>
      <c r="H71" s="850">
        <v>1.3944444444444444</v>
      </c>
      <c r="I71" s="850">
        <v>251</v>
      </c>
      <c r="J71" s="850">
        <v>5</v>
      </c>
      <c r="K71" s="850">
        <v>1260</v>
      </c>
      <c r="L71" s="850">
        <v>1</v>
      </c>
      <c r="M71" s="850">
        <v>252</v>
      </c>
      <c r="N71" s="850">
        <v>47</v>
      </c>
      <c r="O71" s="850">
        <v>11938</v>
      </c>
      <c r="P71" s="838">
        <v>9.4746031746031747</v>
      </c>
      <c r="Q71" s="851">
        <v>254</v>
      </c>
    </row>
    <row r="72" spans="1:17" ht="14.45" customHeight="1" x14ac:dyDescent="0.2">
      <c r="A72" s="832" t="s">
        <v>8255</v>
      </c>
      <c r="B72" s="833" t="s">
        <v>8061</v>
      </c>
      <c r="C72" s="833" t="s">
        <v>8031</v>
      </c>
      <c r="D72" s="833" t="s">
        <v>8101</v>
      </c>
      <c r="E72" s="833" t="s">
        <v>8102</v>
      </c>
      <c r="F72" s="850">
        <v>179</v>
      </c>
      <c r="G72" s="850">
        <v>22554</v>
      </c>
      <c r="H72" s="850">
        <v>1.4129808294699913</v>
      </c>
      <c r="I72" s="850">
        <v>126</v>
      </c>
      <c r="J72" s="850">
        <v>126</v>
      </c>
      <c r="K72" s="850">
        <v>15962</v>
      </c>
      <c r="L72" s="850">
        <v>1</v>
      </c>
      <c r="M72" s="850">
        <v>126.68253968253968</v>
      </c>
      <c r="N72" s="850">
        <v>115</v>
      </c>
      <c r="O72" s="850">
        <v>14490</v>
      </c>
      <c r="P72" s="838">
        <v>0.90778097982708938</v>
      </c>
      <c r="Q72" s="851">
        <v>126</v>
      </c>
    </row>
    <row r="73" spans="1:17" ht="14.45" customHeight="1" x14ac:dyDescent="0.2">
      <c r="A73" s="832" t="s">
        <v>8255</v>
      </c>
      <c r="B73" s="833" t="s">
        <v>8061</v>
      </c>
      <c r="C73" s="833" t="s">
        <v>8031</v>
      </c>
      <c r="D73" s="833" t="s">
        <v>8103</v>
      </c>
      <c r="E73" s="833" t="s">
        <v>8104</v>
      </c>
      <c r="F73" s="850">
        <v>4</v>
      </c>
      <c r="G73" s="850">
        <v>2120</v>
      </c>
      <c r="H73" s="850">
        <v>1.3299874529485571</v>
      </c>
      <c r="I73" s="850">
        <v>530</v>
      </c>
      <c r="J73" s="850">
        <v>3</v>
      </c>
      <c r="K73" s="850">
        <v>1594</v>
      </c>
      <c r="L73" s="850">
        <v>1</v>
      </c>
      <c r="M73" s="850">
        <v>531.33333333333337</v>
      </c>
      <c r="N73" s="850">
        <v>2</v>
      </c>
      <c r="O73" s="850">
        <v>1072</v>
      </c>
      <c r="P73" s="838">
        <v>0.67252195734002507</v>
      </c>
      <c r="Q73" s="851">
        <v>536</v>
      </c>
    </row>
    <row r="74" spans="1:17" ht="14.45" customHeight="1" x14ac:dyDescent="0.2">
      <c r="A74" s="832" t="s">
        <v>8255</v>
      </c>
      <c r="B74" s="833" t="s">
        <v>8061</v>
      </c>
      <c r="C74" s="833" t="s">
        <v>8031</v>
      </c>
      <c r="D74" s="833" t="s">
        <v>8036</v>
      </c>
      <c r="E74" s="833" t="s">
        <v>8037</v>
      </c>
      <c r="F74" s="850"/>
      <c r="G74" s="850"/>
      <c r="H74" s="850"/>
      <c r="I74" s="850"/>
      <c r="J74" s="850">
        <v>4</v>
      </c>
      <c r="K74" s="850">
        <v>656</v>
      </c>
      <c r="L74" s="850">
        <v>1</v>
      </c>
      <c r="M74" s="850">
        <v>164</v>
      </c>
      <c r="N74" s="850">
        <v>7</v>
      </c>
      <c r="O74" s="850">
        <v>1155</v>
      </c>
      <c r="P74" s="838">
        <v>1.7606707317073171</v>
      </c>
      <c r="Q74" s="851">
        <v>165</v>
      </c>
    </row>
    <row r="75" spans="1:17" ht="14.45" customHeight="1" x14ac:dyDescent="0.2">
      <c r="A75" s="832" t="s">
        <v>8255</v>
      </c>
      <c r="B75" s="833" t="s">
        <v>8061</v>
      </c>
      <c r="C75" s="833" t="s">
        <v>8031</v>
      </c>
      <c r="D75" s="833" t="s">
        <v>8038</v>
      </c>
      <c r="E75" s="833" t="s">
        <v>8039</v>
      </c>
      <c r="F75" s="850"/>
      <c r="G75" s="850"/>
      <c r="H75" s="850"/>
      <c r="I75" s="850"/>
      <c r="J75" s="850">
        <v>1</v>
      </c>
      <c r="K75" s="850">
        <v>86</v>
      </c>
      <c r="L75" s="850">
        <v>1</v>
      </c>
      <c r="M75" s="850">
        <v>86</v>
      </c>
      <c r="N75" s="850">
        <v>4</v>
      </c>
      <c r="O75" s="850">
        <v>348</v>
      </c>
      <c r="P75" s="838">
        <v>4.0465116279069768</v>
      </c>
      <c r="Q75" s="851">
        <v>87</v>
      </c>
    </row>
    <row r="76" spans="1:17" ht="14.45" customHeight="1" x14ac:dyDescent="0.2">
      <c r="A76" s="832" t="s">
        <v>8255</v>
      </c>
      <c r="B76" s="833" t="s">
        <v>8061</v>
      </c>
      <c r="C76" s="833" t="s">
        <v>8031</v>
      </c>
      <c r="D76" s="833" t="s">
        <v>8147</v>
      </c>
      <c r="E76" s="833" t="s">
        <v>8148</v>
      </c>
      <c r="F76" s="850">
        <v>5</v>
      </c>
      <c r="G76" s="850">
        <v>1020</v>
      </c>
      <c r="H76" s="850">
        <v>2.4878048780487805</v>
      </c>
      <c r="I76" s="850">
        <v>204</v>
      </c>
      <c r="J76" s="850">
        <v>2</v>
      </c>
      <c r="K76" s="850">
        <v>410</v>
      </c>
      <c r="L76" s="850">
        <v>1</v>
      </c>
      <c r="M76" s="850">
        <v>205</v>
      </c>
      <c r="N76" s="850">
        <v>2</v>
      </c>
      <c r="O76" s="850">
        <v>412</v>
      </c>
      <c r="P76" s="838">
        <v>1.0048780487804878</v>
      </c>
      <c r="Q76" s="851">
        <v>206</v>
      </c>
    </row>
    <row r="77" spans="1:17" ht="14.45" customHeight="1" x14ac:dyDescent="0.2">
      <c r="A77" s="832" t="s">
        <v>8255</v>
      </c>
      <c r="B77" s="833" t="s">
        <v>8061</v>
      </c>
      <c r="C77" s="833" t="s">
        <v>8031</v>
      </c>
      <c r="D77" s="833" t="s">
        <v>8159</v>
      </c>
      <c r="E77" s="833" t="s">
        <v>8160</v>
      </c>
      <c r="F77" s="850"/>
      <c r="G77" s="850"/>
      <c r="H77" s="850"/>
      <c r="I77" s="850"/>
      <c r="J77" s="850"/>
      <c r="K77" s="850"/>
      <c r="L77" s="850"/>
      <c r="M77" s="850"/>
      <c r="N77" s="850">
        <v>1</v>
      </c>
      <c r="O77" s="850">
        <v>145</v>
      </c>
      <c r="P77" s="838"/>
      <c r="Q77" s="851">
        <v>145</v>
      </c>
    </row>
    <row r="78" spans="1:17" ht="14.45" customHeight="1" x14ac:dyDescent="0.2">
      <c r="A78" s="832" t="s">
        <v>8255</v>
      </c>
      <c r="B78" s="833" t="s">
        <v>8061</v>
      </c>
      <c r="C78" s="833" t="s">
        <v>8031</v>
      </c>
      <c r="D78" s="833" t="s">
        <v>8167</v>
      </c>
      <c r="E78" s="833" t="s">
        <v>8168</v>
      </c>
      <c r="F78" s="850"/>
      <c r="G78" s="850"/>
      <c r="H78" s="850"/>
      <c r="I78" s="850"/>
      <c r="J78" s="850"/>
      <c r="K78" s="850"/>
      <c r="L78" s="850"/>
      <c r="M78" s="850"/>
      <c r="N78" s="850">
        <v>1</v>
      </c>
      <c r="O78" s="850">
        <v>503</v>
      </c>
      <c r="P78" s="838"/>
      <c r="Q78" s="851">
        <v>503</v>
      </c>
    </row>
    <row r="79" spans="1:17" ht="14.45" customHeight="1" x14ac:dyDescent="0.2">
      <c r="A79" s="832" t="s">
        <v>8255</v>
      </c>
      <c r="B79" s="833" t="s">
        <v>8061</v>
      </c>
      <c r="C79" s="833" t="s">
        <v>8031</v>
      </c>
      <c r="D79" s="833" t="s">
        <v>8256</v>
      </c>
      <c r="E79" s="833" t="s">
        <v>8257</v>
      </c>
      <c r="F79" s="850"/>
      <c r="G79" s="850"/>
      <c r="H79" s="850"/>
      <c r="I79" s="850"/>
      <c r="J79" s="850">
        <v>2</v>
      </c>
      <c r="K79" s="850">
        <v>1743</v>
      </c>
      <c r="L79" s="850">
        <v>1</v>
      </c>
      <c r="M79" s="850">
        <v>871.5</v>
      </c>
      <c r="N79" s="850"/>
      <c r="O79" s="850"/>
      <c r="P79" s="838"/>
      <c r="Q79" s="851"/>
    </row>
    <row r="80" spans="1:17" ht="14.45" customHeight="1" x14ac:dyDescent="0.2">
      <c r="A80" s="832" t="s">
        <v>8255</v>
      </c>
      <c r="B80" s="833" t="s">
        <v>8061</v>
      </c>
      <c r="C80" s="833" t="s">
        <v>8031</v>
      </c>
      <c r="D80" s="833" t="s">
        <v>8258</v>
      </c>
      <c r="E80" s="833" t="s">
        <v>8259</v>
      </c>
      <c r="F80" s="850"/>
      <c r="G80" s="850"/>
      <c r="H80" s="850"/>
      <c r="I80" s="850"/>
      <c r="J80" s="850"/>
      <c r="K80" s="850"/>
      <c r="L80" s="850"/>
      <c r="M80" s="850"/>
      <c r="N80" s="850">
        <v>1</v>
      </c>
      <c r="O80" s="850">
        <v>1300</v>
      </c>
      <c r="P80" s="838"/>
      <c r="Q80" s="851">
        <v>1300</v>
      </c>
    </row>
    <row r="81" spans="1:17" ht="14.45" customHeight="1" x14ac:dyDescent="0.2">
      <c r="A81" s="832" t="s">
        <v>604</v>
      </c>
      <c r="B81" s="833" t="s">
        <v>8260</v>
      </c>
      <c r="C81" s="833" t="s">
        <v>8031</v>
      </c>
      <c r="D81" s="833" t="s">
        <v>8261</v>
      </c>
      <c r="E81" s="833" t="s">
        <v>8262</v>
      </c>
      <c r="F81" s="850">
        <v>1</v>
      </c>
      <c r="G81" s="850">
        <v>4573</v>
      </c>
      <c r="H81" s="850"/>
      <c r="I81" s="850">
        <v>4573</v>
      </c>
      <c r="J81" s="850"/>
      <c r="K81" s="850"/>
      <c r="L81" s="850"/>
      <c r="M81" s="850"/>
      <c r="N81" s="850"/>
      <c r="O81" s="850"/>
      <c r="P81" s="838"/>
      <c r="Q81" s="851"/>
    </row>
    <row r="82" spans="1:17" ht="14.45" customHeight="1" x14ac:dyDescent="0.2">
      <c r="A82" s="832" t="s">
        <v>604</v>
      </c>
      <c r="B82" s="833" t="s">
        <v>8061</v>
      </c>
      <c r="C82" s="833" t="s">
        <v>8040</v>
      </c>
      <c r="D82" s="833" t="s">
        <v>8041</v>
      </c>
      <c r="E82" s="833" t="s">
        <v>8042</v>
      </c>
      <c r="F82" s="850"/>
      <c r="G82" s="850"/>
      <c r="H82" s="850"/>
      <c r="I82" s="850"/>
      <c r="J82" s="850"/>
      <c r="K82" s="850"/>
      <c r="L82" s="850"/>
      <c r="M82" s="850"/>
      <c r="N82" s="850">
        <v>0.4</v>
      </c>
      <c r="O82" s="850">
        <v>27.88</v>
      </c>
      <c r="P82" s="838"/>
      <c r="Q82" s="851">
        <v>69.699999999999989</v>
      </c>
    </row>
    <row r="83" spans="1:17" ht="14.45" customHeight="1" x14ac:dyDescent="0.2">
      <c r="A83" s="832" t="s">
        <v>604</v>
      </c>
      <c r="B83" s="833" t="s">
        <v>8061</v>
      </c>
      <c r="C83" s="833" t="s">
        <v>8031</v>
      </c>
      <c r="D83" s="833" t="s">
        <v>8075</v>
      </c>
      <c r="E83" s="833" t="s">
        <v>8076</v>
      </c>
      <c r="F83" s="850">
        <v>1</v>
      </c>
      <c r="G83" s="850">
        <v>205</v>
      </c>
      <c r="H83" s="850"/>
      <c r="I83" s="850">
        <v>205</v>
      </c>
      <c r="J83" s="850"/>
      <c r="K83" s="850"/>
      <c r="L83" s="850"/>
      <c r="M83" s="850"/>
      <c r="N83" s="850"/>
      <c r="O83" s="850"/>
      <c r="P83" s="838"/>
      <c r="Q83" s="851"/>
    </row>
    <row r="84" spans="1:17" ht="14.45" customHeight="1" x14ac:dyDescent="0.2">
      <c r="A84" s="832" t="s">
        <v>604</v>
      </c>
      <c r="B84" s="833" t="s">
        <v>8061</v>
      </c>
      <c r="C84" s="833" t="s">
        <v>8031</v>
      </c>
      <c r="D84" s="833" t="s">
        <v>8085</v>
      </c>
      <c r="E84" s="833" t="s">
        <v>8086</v>
      </c>
      <c r="F84" s="850">
        <v>36</v>
      </c>
      <c r="G84" s="850">
        <v>1332</v>
      </c>
      <c r="H84" s="850">
        <v>1.8</v>
      </c>
      <c r="I84" s="850">
        <v>37</v>
      </c>
      <c r="J84" s="850">
        <v>20</v>
      </c>
      <c r="K84" s="850">
        <v>740</v>
      </c>
      <c r="L84" s="850">
        <v>1</v>
      </c>
      <c r="M84" s="850">
        <v>37</v>
      </c>
      <c r="N84" s="850">
        <v>302</v>
      </c>
      <c r="O84" s="850">
        <v>11476</v>
      </c>
      <c r="P84" s="838">
        <v>15.508108108108107</v>
      </c>
      <c r="Q84" s="851">
        <v>38</v>
      </c>
    </row>
    <row r="85" spans="1:17" ht="14.45" customHeight="1" x14ac:dyDescent="0.2">
      <c r="A85" s="832" t="s">
        <v>604</v>
      </c>
      <c r="B85" s="833" t="s">
        <v>8061</v>
      </c>
      <c r="C85" s="833" t="s">
        <v>8031</v>
      </c>
      <c r="D85" s="833" t="s">
        <v>8087</v>
      </c>
      <c r="E85" s="833" t="s">
        <v>8088</v>
      </c>
      <c r="F85" s="850">
        <v>41</v>
      </c>
      <c r="G85" s="850">
        <v>205</v>
      </c>
      <c r="H85" s="850">
        <v>6.833333333333333</v>
      </c>
      <c r="I85" s="850">
        <v>5</v>
      </c>
      <c r="J85" s="850">
        <v>6</v>
      </c>
      <c r="K85" s="850">
        <v>30</v>
      </c>
      <c r="L85" s="850">
        <v>1</v>
      </c>
      <c r="M85" s="850">
        <v>5</v>
      </c>
      <c r="N85" s="850">
        <v>5</v>
      </c>
      <c r="O85" s="850">
        <v>25</v>
      </c>
      <c r="P85" s="838">
        <v>0.83333333333333337</v>
      </c>
      <c r="Q85" s="851">
        <v>5</v>
      </c>
    </row>
    <row r="86" spans="1:17" ht="14.45" customHeight="1" x14ac:dyDescent="0.2">
      <c r="A86" s="832" t="s">
        <v>604</v>
      </c>
      <c r="B86" s="833" t="s">
        <v>8061</v>
      </c>
      <c r="C86" s="833" t="s">
        <v>8031</v>
      </c>
      <c r="D86" s="833" t="s">
        <v>8089</v>
      </c>
      <c r="E86" s="833" t="s">
        <v>8090</v>
      </c>
      <c r="F86" s="850">
        <v>3</v>
      </c>
      <c r="G86" s="850">
        <v>15</v>
      </c>
      <c r="H86" s="850"/>
      <c r="I86" s="850">
        <v>5</v>
      </c>
      <c r="J86" s="850"/>
      <c r="K86" s="850"/>
      <c r="L86" s="850"/>
      <c r="M86" s="850"/>
      <c r="N86" s="850">
        <v>1</v>
      </c>
      <c r="O86" s="850">
        <v>5</v>
      </c>
      <c r="P86" s="838"/>
      <c r="Q86" s="851">
        <v>5</v>
      </c>
    </row>
    <row r="87" spans="1:17" ht="14.45" customHeight="1" x14ac:dyDescent="0.2">
      <c r="A87" s="832" t="s">
        <v>604</v>
      </c>
      <c r="B87" s="833" t="s">
        <v>8061</v>
      </c>
      <c r="C87" s="833" t="s">
        <v>8031</v>
      </c>
      <c r="D87" s="833" t="s">
        <v>8179</v>
      </c>
      <c r="E87" s="833" t="s">
        <v>8180</v>
      </c>
      <c r="F87" s="850">
        <v>1</v>
      </c>
      <c r="G87" s="850">
        <v>1678</v>
      </c>
      <c r="H87" s="850"/>
      <c r="I87" s="850">
        <v>1678</v>
      </c>
      <c r="J87" s="850"/>
      <c r="K87" s="850"/>
      <c r="L87" s="850"/>
      <c r="M87" s="850"/>
      <c r="N87" s="850"/>
      <c r="O87" s="850"/>
      <c r="P87" s="838"/>
      <c r="Q87" s="851"/>
    </row>
    <row r="88" spans="1:17" ht="14.45" customHeight="1" x14ac:dyDescent="0.2">
      <c r="A88" s="832" t="s">
        <v>604</v>
      </c>
      <c r="B88" s="833" t="s">
        <v>8061</v>
      </c>
      <c r="C88" s="833" t="s">
        <v>8031</v>
      </c>
      <c r="D88" s="833" t="s">
        <v>8034</v>
      </c>
      <c r="E88" s="833" t="s">
        <v>8035</v>
      </c>
      <c r="F88" s="850">
        <v>4</v>
      </c>
      <c r="G88" s="850">
        <v>1004</v>
      </c>
      <c r="H88" s="850">
        <v>0.56916099773242634</v>
      </c>
      <c r="I88" s="850">
        <v>251</v>
      </c>
      <c r="J88" s="850">
        <v>7</v>
      </c>
      <c r="K88" s="850">
        <v>1764</v>
      </c>
      <c r="L88" s="850">
        <v>1</v>
      </c>
      <c r="M88" s="850">
        <v>252</v>
      </c>
      <c r="N88" s="850">
        <v>1</v>
      </c>
      <c r="O88" s="850">
        <v>254</v>
      </c>
      <c r="P88" s="838">
        <v>0.14399092970521543</v>
      </c>
      <c r="Q88" s="851">
        <v>254</v>
      </c>
    </row>
    <row r="89" spans="1:17" ht="14.45" customHeight="1" x14ac:dyDescent="0.2">
      <c r="A89" s="832" t="s">
        <v>604</v>
      </c>
      <c r="B89" s="833" t="s">
        <v>8061</v>
      </c>
      <c r="C89" s="833" t="s">
        <v>8031</v>
      </c>
      <c r="D89" s="833" t="s">
        <v>8101</v>
      </c>
      <c r="E89" s="833" t="s">
        <v>8102</v>
      </c>
      <c r="F89" s="850">
        <v>12</v>
      </c>
      <c r="G89" s="850">
        <v>1512</v>
      </c>
      <c r="H89" s="850">
        <v>5.9762845849802373</v>
      </c>
      <c r="I89" s="850">
        <v>126</v>
      </c>
      <c r="J89" s="850">
        <v>2</v>
      </c>
      <c r="K89" s="850">
        <v>253</v>
      </c>
      <c r="L89" s="850">
        <v>1</v>
      </c>
      <c r="M89" s="850">
        <v>126.5</v>
      </c>
      <c r="N89" s="850">
        <v>8</v>
      </c>
      <c r="O89" s="850">
        <v>1008</v>
      </c>
      <c r="P89" s="838">
        <v>3.9841897233201582</v>
      </c>
      <c r="Q89" s="851">
        <v>126</v>
      </c>
    </row>
    <row r="90" spans="1:17" ht="14.45" customHeight="1" x14ac:dyDescent="0.2">
      <c r="A90" s="832" t="s">
        <v>604</v>
      </c>
      <c r="B90" s="833" t="s">
        <v>8061</v>
      </c>
      <c r="C90" s="833" t="s">
        <v>8031</v>
      </c>
      <c r="D90" s="833" t="s">
        <v>8046</v>
      </c>
      <c r="E90" s="833" t="s">
        <v>8047</v>
      </c>
      <c r="F90" s="850">
        <v>1</v>
      </c>
      <c r="G90" s="850">
        <v>1310</v>
      </c>
      <c r="H90" s="850"/>
      <c r="I90" s="850">
        <v>1310</v>
      </c>
      <c r="J90" s="850"/>
      <c r="K90" s="850"/>
      <c r="L90" s="850"/>
      <c r="M90" s="850"/>
      <c r="N90" s="850"/>
      <c r="O90" s="850"/>
      <c r="P90" s="838"/>
      <c r="Q90" s="851"/>
    </row>
    <row r="91" spans="1:17" ht="14.45" customHeight="1" x14ac:dyDescent="0.2">
      <c r="A91" s="832" t="s">
        <v>604</v>
      </c>
      <c r="B91" s="833" t="s">
        <v>8061</v>
      </c>
      <c r="C91" s="833" t="s">
        <v>8031</v>
      </c>
      <c r="D91" s="833" t="s">
        <v>8048</v>
      </c>
      <c r="E91" s="833" t="s">
        <v>8049</v>
      </c>
      <c r="F91" s="850">
        <v>1</v>
      </c>
      <c r="G91" s="850">
        <v>1028</v>
      </c>
      <c r="H91" s="850"/>
      <c r="I91" s="850">
        <v>1028</v>
      </c>
      <c r="J91" s="850"/>
      <c r="K91" s="850"/>
      <c r="L91" s="850"/>
      <c r="M91" s="850"/>
      <c r="N91" s="850"/>
      <c r="O91" s="850"/>
      <c r="P91" s="838"/>
      <c r="Q91" s="851"/>
    </row>
    <row r="92" spans="1:17" ht="14.45" customHeight="1" x14ac:dyDescent="0.2">
      <c r="A92" s="832" t="s">
        <v>604</v>
      </c>
      <c r="B92" s="833" t="s">
        <v>8061</v>
      </c>
      <c r="C92" s="833" t="s">
        <v>8031</v>
      </c>
      <c r="D92" s="833" t="s">
        <v>8036</v>
      </c>
      <c r="E92" s="833" t="s">
        <v>8037</v>
      </c>
      <c r="F92" s="850">
        <v>9</v>
      </c>
      <c r="G92" s="850">
        <v>1467</v>
      </c>
      <c r="H92" s="850">
        <v>1.4908536585365855</v>
      </c>
      <c r="I92" s="850">
        <v>163</v>
      </c>
      <c r="J92" s="850">
        <v>6</v>
      </c>
      <c r="K92" s="850">
        <v>984</v>
      </c>
      <c r="L92" s="850">
        <v>1</v>
      </c>
      <c r="M92" s="850">
        <v>164</v>
      </c>
      <c r="N92" s="850">
        <v>4</v>
      </c>
      <c r="O92" s="850">
        <v>660</v>
      </c>
      <c r="P92" s="838">
        <v>0.67073170731707321</v>
      </c>
      <c r="Q92" s="851">
        <v>165</v>
      </c>
    </row>
    <row r="93" spans="1:17" ht="14.45" customHeight="1" x14ac:dyDescent="0.2">
      <c r="A93" s="832" t="s">
        <v>604</v>
      </c>
      <c r="B93" s="833" t="s">
        <v>8061</v>
      </c>
      <c r="C93" s="833" t="s">
        <v>8031</v>
      </c>
      <c r="D93" s="833" t="s">
        <v>8109</v>
      </c>
      <c r="E93" s="833" t="s">
        <v>8110</v>
      </c>
      <c r="F93" s="850">
        <v>3</v>
      </c>
      <c r="G93" s="850">
        <v>0</v>
      </c>
      <c r="H93" s="850"/>
      <c r="I93" s="850">
        <v>0</v>
      </c>
      <c r="J93" s="850"/>
      <c r="K93" s="850"/>
      <c r="L93" s="850"/>
      <c r="M93" s="850"/>
      <c r="N93" s="850">
        <v>3</v>
      </c>
      <c r="O93" s="850">
        <v>0</v>
      </c>
      <c r="P93" s="838"/>
      <c r="Q93" s="851">
        <v>0</v>
      </c>
    </row>
    <row r="94" spans="1:17" ht="14.45" customHeight="1" x14ac:dyDescent="0.2">
      <c r="A94" s="832" t="s">
        <v>604</v>
      </c>
      <c r="B94" s="833" t="s">
        <v>8061</v>
      </c>
      <c r="C94" s="833" t="s">
        <v>8031</v>
      </c>
      <c r="D94" s="833" t="s">
        <v>8111</v>
      </c>
      <c r="E94" s="833" t="s">
        <v>8112</v>
      </c>
      <c r="F94" s="850">
        <v>2</v>
      </c>
      <c r="G94" s="850">
        <v>66.67</v>
      </c>
      <c r="H94" s="850"/>
      <c r="I94" s="850">
        <v>33.335000000000001</v>
      </c>
      <c r="J94" s="850"/>
      <c r="K94" s="850"/>
      <c r="L94" s="850"/>
      <c r="M94" s="850"/>
      <c r="N94" s="850">
        <v>0</v>
      </c>
      <c r="O94" s="850">
        <v>0</v>
      </c>
      <c r="P94" s="838"/>
      <c r="Q94" s="851"/>
    </row>
    <row r="95" spans="1:17" ht="14.45" customHeight="1" x14ac:dyDescent="0.2">
      <c r="A95" s="832" t="s">
        <v>604</v>
      </c>
      <c r="B95" s="833" t="s">
        <v>8061</v>
      </c>
      <c r="C95" s="833" t="s">
        <v>8031</v>
      </c>
      <c r="D95" s="833" t="s">
        <v>8038</v>
      </c>
      <c r="E95" s="833" t="s">
        <v>8039</v>
      </c>
      <c r="F95" s="850">
        <v>19</v>
      </c>
      <c r="G95" s="850">
        <v>1634</v>
      </c>
      <c r="H95" s="850">
        <v>1.9</v>
      </c>
      <c r="I95" s="850">
        <v>86</v>
      </c>
      <c r="J95" s="850">
        <v>10</v>
      </c>
      <c r="K95" s="850">
        <v>860</v>
      </c>
      <c r="L95" s="850">
        <v>1</v>
      </c>
      <c r="M95" s="850">
        <v>86</v>
      </c>
      <c r="N95" s="850">
        <v>13</v>
      </c>
      <c r="O95" s="850">
        <v>1131</v>
      </c>
      <c r="P95" s="838">
        <v>1.3151162790697675</v>
      </c>
      <c r="Q95" s="851">
        <v>87</v>
      </c>
    </row>
    <row r="96" spans="1:17" ht="14.45" customHeight="1" x14ac:dyDescent="0.2">
      <c r="A96" s="832" t="s">
        <v>604</v>
      </c>
      <c r="B96" s="833" t="s">
        <v>8061</v>
      </c>
      <c r="C96" s="833" t="s">
        <v>8031</v>
      </c>
      <c r="D96" s="833" t="s">
        <v>8139</v>
      </c>
      <c r="E96" s="833" t="s">
        <v>8140</v>
      </c>
      <c r="F96" s="850">
        <v>6</v>
      </c>
      <c r="G96" s="850">
        <v>4332</v>
      </c>
      <c r="H96" s="850">
        <v>5.991701244813278</v>
      </c>
      <c r="I96" s="850">
        <v>722</v>
      </c>
      <c r="J96" s="850">
        <v>1</v>
      </c>
      <c r="K96" s="850">
        <v>723</v>
      </c>
      <c r="L96" s="850">
        <v>1</v>
      </c>
      <c r="M96" s="850">
        <v>723</v>
      </c>
      <c r="N96" s="850">
        <v>5</v>
      </c>
      <c r="O96" s="850">
        <v>3645</v>
      </c>
      <c r="P96" s="838">
        <v>5.0414937759336098</v>
      </c>
      <c r="Q96" s="851">
        <v>729</v>
      </c>
    </row>
    <row r="97" spans="1:17" ht="14.45" customHeight="1" x14ac:dyDescent="0.2">
      <c r="A97" s="832" t="s">
        <v>604</v>
      </c>
      <c r="B97" s="833" t="s">
        <v>8061</v>
      </c>
      <c r="C97" s="833" t="s">
        <v>8031</v>
      </c>
      <c r="D97" s="833" t="s">
        <v>8145</v>
      </c>
      <c r="E97" s="833" t="s">
        <v>8146</v>
      </c>
      <c r="F97" s="850">
        <v>1</v>
      </c>
      <c r="G97" s="850">
        <v>59</v>
      </c>
      <c r="H97" s="850"/>
      <c r="I97" s="850">
        <v>59</v>
      </c>
      <c r="J97" s="850"/>
      <c r="K97" s="850"/>
      <c r="L97" s="850"/>
      <c r="M97" s="850"/>
      <c r="N97" s="850"/>
      <c r="O97" s="850"/>
      <c r="P97" s="838"/>
      <c r="Q97" s="851"/>
    </row>
    <row r="98" spans="1:17" ht="14.45" customHeight="1" x14ac:dyDescent="0.2">
      <c r="A98" s="832" t="s">
        <v>604</v>
      </c>
      <c r="B98" s="833" t="s">
        <v>8061</v>
      </c>
      <c r="C98" s="833" t="s">
        <v>8031</v>
      </c>
      <c r="D98" s="833" t="s">
        <v>8147</v>
      </c>
      <c r="E98" s="833" t="s">
        <v>8148</v>
      </c>
      <c r="F98" s="850">
        <v>1</v>
      </c>
      <c r="G98" s="850">
        <v>204</v>
      </c>
      <c r="H98" s="850"/>
      <c r="I98" s="850">
        <v>204</v>
      </c>
      <c r="J98" s="850"/>
      <c r="K98" s="850"/>
      <c r="L98" s="850"/>
      <c r="M98" s="850"/>
      <c r="N98" s="850"/>
      <c r="O98" s="850"/>
      <c r="P98" s="838"/>
      <c r="Q98" s="851"/>
    </row>
    <row r="99" spans="1:17" ht="14.45" customHeight="1" x14ac:dyDescent="0.2">
      <c r="A99" s="832" t="s">
        <v>604</v>
      </c>
      <c r="B99" s="833" t="s">
        <v>8061</v>
      </c>
      <c r="C99" s="833" t="s">
        <v>8031</v>
      </c>
      <c r="D99" s="833" t="s">
        <v>8052</v>
      </c>
      <c r="E99" s="833" t="s">
        <v>8053</v>
      </c>
      <c r="F99" s="850"/>
      <c r="G99" s="850"/>
      <c r="H99" s="850"/>
      <c r="I99" s="850"/>
      <c r="J99" s="850">
        <v>1</v>
      </c>
      <c r="K99" s="850">
        <v>501</v>
      </c>
      <c r="L99" s="850">
        <v>1</v>
      </c>
      <c r="M99" s="850">
        <v>501</v>
      </c>
      <c r="N99" s="850">
        <v>1</v>
      </c>
      <c r="O99" s="850">
        <v>506</v>
      </c>
      <c r="P99" s="838">
        <v>1.0099800399201597</v>
      </c>
      <c r="Q99" s="851">
        <v>506</v>
      </c>
    </row>
    <row r="100" spans="1:17" ht="14.45" customHeight="1" x14ac:dyDescent="0.2">
      <c r="A100" s="832" t="s">
        <v>604</v>
      </c>
      <c r="B100" s="833" t="s">
        <v>8061</v>
      </c>
      <c r="C100" s="833" t="s">
        <v>8031</v>
      </c>
      <c r="D100" s="833" t="s">
        <v>8187</v>
      </c>
      <c r="E100" s="833" t="s">
        <v>8188</v>
      </c>
      <c r="F100" s="850">
        <v>3</v>
      </c>
      <c r="G100" s="850">
        <v>11139</v>
      </c>
      <c r="H100" s="850">
        <v>2.9951599892444207</v>
      </c>
      <c r="I100" s="850">
        <v>3713</v>
      </c>
      <c r="J100" s="850">
        <v>1</v>
      </c>
      <c r="K100" s="850">
        <v>3719</v>
      </c>
      <c r="L100" s="850">
        <v>1</v>
      </c>
      <c r="M100" s="850">
        <v>3719</v>
      </c>
      <c r="N100" s="850">
        <v>2</v>
      </c>
      <c r="O100" s="850">
        <v>7480</v>
      </c>
      <c r="P100" s="838">
        <v>2.0112933584296853</v>
      </c>
      <c r="Q100" s="851">
        <v>3740</v>
      </c>
    </row>
    <row r="101" spans="1:17" ht="14.45" customHeight="1" x14ac:dyDescent="0.2">
      <c r="A101" s="832" t="s">
        <v>604</v>
      </c>
      <c r="B101" s="833" t="s">
        <v>8061</v>
      </c>
      <c r="C101" s="833" t="s">
        <v>8031</v>
      </c>
      <c r="D101" s="833" t="s">
        <v>8163</v>
      </c>
      <c r="E101" s="833" t="s">
        <v>8164</v>
      </c>
      <c r="F101" s="850"/>
      <c r="G101" s="850"/>
      <c r="H101" s="850"/>
      <c r="I101" s="850"/>
      <c r="J101" s="850"/>
      <c r="K101" s="850"/>
      <c r="L101" s="850"/>
      <c r="M101" s="850"/>
      <c r="N101" s="850">
        <v>1</v>
      </c>
      <c r="O101" s="850">
        <v>510</v>
      </c>
      <c r="P101" s="838"/>
      <c r="Q101" s="851">
        <v>510</v>
      </c>
    </row>
    <row r="102" spans="1:17" ht="14.45" customHeight="1" x14ac:dyDescent="0.2">
      <c r="A102" s="832" t="s">
        <v>604</v>
      </c>
      <c r="B102" s="833" t="s">
        <v>8061</v>
      </c>
      <c r="C102" s="833" t="s">
        <v>8031</v>
      </c>
      <c r="D102" s="833" t="s">
        <v>8165</v>
      </c>
      <c r="E102" s="833" t="s">
        <v>8166</v>
      </c>
      <c r="F102" s="850">
        <v>1</v>
      </c>
      <c r="G102" s="850">
        <v>86</v>
      </c>
      <c r="H102" s="850"/>
      <c r="I102" s="850">
        <v>86</v>
      </c>
      <c r="J102" s="850"/>
      <c r="K102" s="850"/>
      <c r="L102" s="850"/>
      <c r="M102" s="850"/>
      <c r="N102" s="850"/>
      <c r="O102" s="850"/>
      <c r="P102" s="838"/>
      <c r="Q102" s="851"/>
    </row>
    <row r="103" spans="1:17" ht="14.45" customHeight="1" x14ac:dyDescent="0.2">
      <c r="A103" s="832" t="s">
        <v>604</v>
      </c>
      <c r="B103" s="833" t="s">
        <v>8061</v>
      </c>
      <c r="C103" s="833" t="s">
        <v>8031</v>
      </c>
      <c r="D103" s="833" t="s">
        <v>8169</v>
      </c>
      <c r="E103" s="833" t="s">
        <v>8170</v>
      </c>
      <c r="F103" s="850">
        <v>2</v>
      </c>
      <c r="G103" s="850">
        <v>0</v>
      </c>
      <c r="H103" s="850"/>
      <c r="I103" s="850">
        <v>0</v>
      </c>
      <c r="J103" s="850"/>
      <c r="K103" s="850"/>
      <c r="L103" s="850"/>
      <c r="M103" s="850"/>
      <c r="N103" s="850"/>
      <c r="O103" s="850"/>
      <c r="P103" s="838"/>
      <c r="Q103" s="851"/>
    </row>
    <row r="104" spans="1:17" ht="14.45" customHeight="1" x14ac:dyDescent="0.2">
      <c r="A104" s="832" t="s">
        <v>604</v>
      </c>
      <c r="B104" s="833" t="s">
        <v>8263</v>
      </c>
      <c r="C104" s="833" t="s">
        <v>8031</v>
      </c>
      <c r="D104" s="833" t="s">
        <v>8177</v>
      </c>
      <c r="E104" s="833" t="s">
        <v>8178</v>
      </c>
      <c r="F104" s="850">
        <v>1</v>
      </c>
      <c r="G104" s="850">
        <v>501</v>
      </c>
      <c r="H104" s="850"/>
      <c r="I104" s="850">
        <v>501</v>
      </c>
      <c r="J104" s="850"/>
      <c r="K104" s="850"/>
      <c r="L104" s="850"/>
      <c r="M104" s="850"/>
      <c r="N104" s="850"/>
      <c r="O104" s="850"/>
      <c r="P104" s="838"/>
      <c r="Q104" s="851"/>
    </row>
    <row r="105" spans="1:17" ht="14.45" customHeight="1" x14ac:dyDescent="0.2">
      <c r="A105" s="832" t="s">
        <v>604</v>
      </c>
      <c r="B105" s="833" t="s">
        <v>8263</v>
      </c>
      <c r="C105" s="833" t="s">
        <v>8031</v>
      </c>
      <c r="D105" s="833" t="s">
        <v>8264</v>
      </c>
      <c r="E105" s="833" t="s">
        <v>8265</v>
      </c>
      <c r="F105" s="850">
        <v>1</v>
      </c>
      <c r="G105" s="850">
        <v>679</v>
      </c>
      <c r="H105" s="850"/>
      <c r="I105" s="850">
        <v>679</v>
      </c>
      <c r="J105" s="850"/>
      <c r="K105" s="850"/>
      <c r="L105" s="850"/>
      <c r="M105" s="850"/>
      <c r="N105" s="850"/>
      <c r="O105" s="850"/>
      <c r="P105" s="838"/>
      <c r="Q105" s="851"/>
    </row>
    <row r="106" spans="1:17" ht="14.45" customHeight="1" x14ac:dyDescent="0.2">
      <c r="A106" s="832" t="s">
        <v>604</v>
      </c>
      <c r="B106" s="833" t="s">
        <v>8263</v>
      </c>
      <c r="C106" s="833" t="s">
        <v>8031</v>
      </c>
      <c r="D106" s="833" t="s">
        <v>8266</v>
      </c>
      <c r="E106" s="833" t="s">
        <v>8267</v>
      </c>
      <c r="F106" s="850">
        <v>3</v>
      </c>
      <c r="G106" s="850">
        <v>6300</v>
      </c>
      <c r="H106" s="850"/>
      <c r="I106" s="850">
        <v>2100</v>
      </c>
      <c r="J106" s="850"/>
      <c r="K106" s="850"/>
      <c r="L106" s="850"/>
      <c r="M106" s="850"/>
      <c r="N106" s="850"/>
      <c r="O106" s="850"/>
      <c r="P106" s="838"/>
      <c r="Q106" s="851"/>
    </row>
    <row r="107" spans="1:17" ht="14.45" customHeight="1" x14ac:dyDescent="0.2">
      <c r="A107" s="832" t="s">
        <v>604</v>
      </c>
      <c r="B107" s="833" t="s">
        <v>8263</v>
      </c>
      <c r="C107" s="833" t="s">
        <v>8031</v>
      </c>
      <c r="D107" s="833" t="s">
        <v>8268</v>
      </c>
      <c r="E107" s="833" t="s">
        <v>8269</v>
      </c>
      <c r="F107" s="850">
        <v>2</v>
      </c>
      <c r="G107" s="850">
        <v>132</v>
      </c>
      <c r="H107" s="850"/>
      <c r="I107" s="850">
        <v>66</v>
      </c>
      <c r="J107" s="850"/>
      <c r="K107" s="850"/>
      <c r="L107" s="850"/>
      <c r="M107" s="850"/>
      <c r="N107" s="850"/>
      <c r="O107" s="850"/>
      <c r="P107" s="838"/>
      <c r="Q107" s="851"/>
    </row>
    <row r="108" spans="1:17" ht="14.45" customHeight="1" x14ac:dyDescent="0.2">
      <c r="A108" s="832" t="s">
        <v>604</v>
      </c>
      <c r="B108" s="833" t="s">
        <v>8263</v>
      </c>
      <c r="C108" s="833" t="s">
        <v>8031</v>
      </c>
      <c r="D108" s="833" t="s">
        <v>8137</v>
      </c>
      <c r="E108" s="833" t="s">
        <v>8138</v>
      </c>
      <c r="F108" s="850">
        <v>2</v>
      </c>
      <c r="G108" s="850">
        <v>890</v>
      </c>
      <c r="H108" s="850"/>
      <c r="I108" s="850">
        <v>445</v>
      </c>
      <c r="J108" s="850"/>
      <c r="K108" s="850"/>
      <c r="L108" s="850"/>
      <c r="M108" s="850"/>
      <c r="N108" s="850"/>
      <c r="O108" s="850"/>
      <c r="P108" s="838"/>
      <c r="Q108" s="851"/>
    </row>
    <row r="109" spans="1:17" ht="14.45" customHeight="1" x14ac:dyDescent="0.2">
      <c r="A109" s="832" t="s">
        <v>604</v>
      </c>
      <c r="B109" s="833" t="s">
        <v>8263</v>
      </c>
      <c r="C109" s="833" t="s">
        <v>8031</v>
      </c>
      <c r="D109" s="833" t="s">
        <v>8270</v>
      </c>
      <c r="E109" s="833" t="s">
        <v>8271</v>
      </c>
      <c r="F109" s="850">
        <v>9</v>
      </c>
      <c r="G109" s="850">
        <v>7785</v>
      </c>
      <c r="H109" s="850"/>
      <c r="I109" s="850">
        <v>865</v>
      </c>
      <c r="J109" s="850"/>
      <c r="K109" s="850"/>
      <c r="L109" s="850"/>
      <c r="M109" s="850"/>
      <c r="N109" s="850"/>
      <c r="O109" s="850"/>
      <c r="P109" s="838"/>
      <c r="Q109" s="851"/>
    </row>
    <row r="110" spans="1:17" ht="14.45" customHeight="1" x14ac:dyDescent="0.2">
      <c r="A110" s="832" t="s">
        <v>604</v>
      </c>
      <c r="B110" s="833" t="s">
        <v>8263</v>
      </c>
      <c r="C110" s="833" t="s">
        <v>8031</v>
      </c>
      <c r="D110" s="833" t="s">
        <v>8272</v>
      </c>
      <c r="E110" s="833" t="s">
        <v>8273</v>
      </c>
      <c r="F110" s="850">
        <v>1</v>
      </c>
      <c r="G110" s="850">
        <v>716</v>
      </c>
      <c r="H110" s="850"/>
      <c r="I110" s="850">
        <v>716</v>
      </c>
      <c r="J110" s="850"/>
      <c r="K110" s="850"/>
      <c r="L110" s="850"/>
      <c r="M110" s="850"/>
      <c r="N110" s="850"/>
      <c r="O110" s="850"/>
      <c r="P110" s="838"/>
      <c r="Q110" s="851"/>
    </row>
    <row r="111" spans="1:17" ht="14.45" customHeight="1" x14ac:dyDescent="0.2">
      <c r="A111" s="832" t="s">
        <v>604</v>
      </c>
      <c r="B111" s="833" t="s">
        <v>8263</v>
      </c>
      <c r="C111" s="833" t="s">
        <v>8031</v>
      </c>
      <c r="D111" s="833" t="s">
        <v>8274</v>
      </c>
      <c r="E111" s="833" t="s">
        <v>8275</v>
      </c>
      <c r="F111" s="850">
        <v>4</v>
      </c>
      <c r="G111" s="850">
        <v>6172</v>
      </c>
      <c r="H111" s="850"/>
      <c r="I111" s="850">
        <v>1543</v>
      </c>
      <c r="J111" s="850"/>
      <c r="K111" s="850"/>
      <c r="L111" s="850"/>
      <c r="M111" s="850"/>
      <c r="N111" s="850"/>
      <c r="O111" s="850"/>
      <c r="P111" s="838"/>
      <c r="Q111" s="851"/>
    </row>
    <row r="112" spans="1:17" ht="14.45" customHeight="1" x14ac:dyDescent="0.2">
      <c r="A112" s="832" t="s">
        <v>604</v>
      </c>
      <c r="B112" s="833" t="s">
        <v>8263</v>
      </c>
      <c r="C112" s="833" t="s">
        <v>8031</v>
      </c>
      <c r="D112" s="833" t="s">
        <v>8276</v>
      </c>
      <c r="E112" s="833" t="s">
        <v>8277</v>
      </c>
      <c r="F112" s="850">
        <v>2</v>
      </c>
      <c r="G112" s="850">
        <v>780</v>
      </c>
      <c r="H112" s="850"/>
      <c r="I112" s="850">
        <v>390</v>
      </c>
      <c r="J112" s="850"/>
      <c r="K112" s="850"/>
      <c r="L112" s="850"/>
      <c r="M112" s="850"/>
      <c r="N112" s="850"/>
      <c r="O112" s="850"/>
      <c r="P112" s="838"/>
      <c r="Q112" s="851"/>
    </row>
    <row r="113" spans="1:17" ht="14.45" customHeight="1" x14ac:dyDescent="0.2">
      <c r="A113" s="832" t="s">
        <v>604</v>
      </c>
      <c r="B113" s="833" t="s">
        <v>8263</v>
      </c>
      <c r="C113" s="833" t="s">
        <v>8031</v>
      </c>
      <c r="D113" s="833" t="s">
        <v>8278</v>
      </c>
      <c r="E113" s="833" t="s">
        <v>8279</v>
      </c>
      <c r="F113" s="850">
        <v>2</v>
      </c>
      <c r="G113" s="850">
        <v>1010</v>
      </c>
      <c r="H113" s="850"/>
      <c r="I113" s="850">
        <v>505</v>
      </c>
      <c r="J113" s="850"/>
      <c r="K113" s="850"/>
      <c r="L113" s="850"/>
      <c r="M113" s="850"/>
      <c r="N113" s="850"/>
      <c r="O113" s="850"/>
      <c r="P113" s="838"/>
      <c r="Q113" s="851"/>
    </row>
    <row r="114" spans="1:17" ht="14.45" customHeight="1" x14ac:dyDescent="0.2">
      <c r="A114" s="832" t="s">
        <v>604</v>
      </c>
      <c r="B114" s="833" t="s">
        <v>8263</v>
      </c>
      <c r="C114" s="833" t="s">
        <v>8031</v>
      </c>
      <c r="D114" s="833" t="s">
        <v>8280</v>
      </c>
      <c r="E114" s="833" t="s">
        <v>8281</v>
      </c>
      <c r="F114" s="850">
        <v>1</v>
      </c>
      <c r="G114" s="850">
        <v>2762</v>
      </c>
      <c r="H114" s="850"/>
      <c r="I114" s="850">
        <v>2762</v>
      </c>
      <c r="J114" s="850"/>
      <c r="K114" s="850"/>
      <c r="L114" s="850"/>
      <c r="M114" s="850"/>
      <c r="N114" s="850"/>
      <c r="O114" s="850"/>
      <c r="P114" s="838"/>
      <c r="Q114" s="851"/>
    </row>
    <row r="115" spans="1:17" ht="14.45" customHeight="1" x14ac:dyDescent="0.2">
      <c r="A115" s="832" t="s">
        <v>604</v>
      </c>
      <c r="B115" s="833" t="s">
        <v>8263</v>
      </c>
      <c r="C115" s="833" t="s">
        <v>8031</v>
      </c>
      <c r="D115" s="833" t="s">
        <v>8282</v>
      </c>
      <c r="E115" s="833" t="s">
        <v>8283</v>
      </c>
      <c r="F115" s="850">
        <v>1</v>
      </c>
      <c r="G115" s="850">
        <v>310</v>
      </c>
      <c r="H115" s="850"/>
      <c r="I115" s="850">
        <v>310</v>
      </c>
      <c r="J115" s="850"/>
      <c r="K115" s="850"/>
      <c r="L115" s="850"/>
      <c r="M115" s="850"/>
      <c r="N115" s="850"/>
      <c r="O115" s="850"/>
      <c r="P115" s="838"/>
      <c r="Q115" s="851"/>
    </row>
    <row r="116" spans="1:17" ht="14.45" customHeight="1" x14ac:dyDescent="0.2">
      <c r="A116" s="832" t="s">
        <v>604</v>
      </c>
      <c r="B116" s="833" t="s">
        <v>8263</v>
      </c>
      <c r="C116" s="833" t="s">
        <v>8031</v>
      </c>
      <c r="D116" s="833" t="s">
        <v>8284</v>
      </c>
      <c r="E116" s="833" t="s">
        <v>8285</v>
      </c>
      <c r="F116" s="850">
        <v>0</v>
      </c>
      <c r="G116" s="850">
        <v>0</v>
      </c>
      <c r="H116" s="850"/>
      <c r="I116" s="850"/>
      <c r="J116" s="850"/>
      <c r="K116" s="850"/>
      <c r="L116" s="850"/>
      <c r="M116" s="850"/>
      <c r="N116" s="850"/>
      <c r="O116" s="850"/>
      <c r="P116" s="838"/>
      <c r="Q116" s="851"/>
    </row>
    <row r="117" spans="1:17" ht="14.45" customHeight="1" x14ac:dyDescent="0.2">
      <c r="A117" s="832" t="s">
        <v>604</v>
      </c>
      <c r="B117" s="833" t="s">
        <v>8263</v>
      </c>
      <c r="C117" s="833" t="s">
        <v>8031</v>
      </c>
      <c r="D117" s="833" t="s">
        <v>8286</v>
      </c>
      <c r="E117" s="833" t="s">
        <v>8287</v>
      </c>
      <c r="F117" s="850">
        <v>2</v>
      </c>
      <c r="G117" s="850">
        <v>3266</v>
      </c>
      <c r="H117" s="850"/>
      <c r="I117" s="850">
        <v>1633</v>
      </c>
      <c r="J117" s="850"/>
      <c r="K117" s="850"/>
      <c r="L117" s="850"/>
      <c r="M117" s="850"/>
      <c r="N117" s="850"/>
      <c r="O117" s="850"/>
      <c r="P117" s="838"/>
      <c r="Q117" s="851"/>
    </row>
    <row r="118" spans="1:17" ht="14.45" customHeight="1" x14ac:dyDescent="0.2">
      <c r="A118" s="832" t="s">
        <v>604</v>
      </c>
      <c r="B118" s="833" t="s">
        <v>8263</v>
      </c>
      <c r="C118" s="833" t="s">
        <v>8031</v>
      </c>
      <c r="D118" s="833" t="s">
        <v>8288</v>
      </c>
      <c r="E118" s="833" t="s">
        <v>8289</v>
      </c>
      <c r="F118" s="850">
        <v>1</v>
      </c>
      <c r="G118" s="850">
        <v>1417</v>
      </c>
      <c r="H118" s="850"/>
      <c r="I118" s="850">
        <v>1417</v>
      </c>
      <c r="J118" s="850"/>
      <c r="K118" s="850"/>
      <c r="L118" s="850"/>
      <c r="M118" s="850"/>
      <c r="N118" s="850"/>
      <c r="O118" s="850"/>
      <c r="P118" s="838"/>
      <c r="Q118" s="851"/>
    </row>
    <row r="119" spans="1:17" ht="14.45" customHeight="1" x14ac:dyDescent="0.2">
      <c r="A119" s="832" t="s">
        <v>604</v>
      </c>
      <c r="B119" s="833" t="s">
        <v>8263</v>
      </c>
      <c r="C119" s="833" t="s">
        <v>8031</v>
      </c>
      <c r="D119" s="833" t="s">
        <v>8290</v>
      </c>
      <c r="E119" s="833" t="s">
        <v>8291</v>
      </c>
      <c r="F119" s="850">
        <v>1</v>
      </c>
      <c r="G119" s="850">
        <v>1577</v>
      </c>
      <c r="H119" s="850"/>
      <c r="I119" s="850">
        <v>1577</v>
      </c>
      <c r="J119" s="850"/>
      <c r="K119" s="850"/>
      <c r="L119" s="850"/>
      <c r="M119" s="850"/>
      <c r="N119" s="850"/>
      <c r="O119" s="850"/>
      <c r="P119" s="838"/>
      <c r="Q119" s="851"/>
    </row>
    <row r="120" spans="1:17" ht="14.45" customHeight="1" x14ac:dyDescent="0.2">
      <c r="A120" s="832" t="s">
        <v>604</v>
      </c>
      <c r="B120" s="833" t="s">
        <v>8263</v>
      </c>
      <c r="C120" s="833" t="s">
        <v>8031</v>
      </c>
      <c r="D120" s="833" t="s">
        <v>8292</v>
      </c>
      <c r="E120" s="833" t="s">
        <v>8293</v>
      </c>
      <c r="F120" s="850">
        <v>1</v>
      </c>
      <c r="G120" s="850">
        <v>1790</v>
      </c>
      <c r="H120" s="850"/>
      <c r="I120" s="850">
        <v>1790</v>
      </c>
      <c r="J120" s="850"/>
      <c r="K120" s="850"/>
      <c r="L120" s="850"/>
      <c r="M120" s="850"/>
      <c r="N120" s="850"/>
      <c r="O120" s="850"/>
      <c r="P120" s="838"/>
      <c r="Q120" s="851"/>
    </row>
    <row r="121" spans="1:17" ht="14.45" customHeight="1" x14ac:dyDescent="0.2">
      <c r="A121" s="832" t="s">
        <v>604</v>
      </c>
      <c r="B121" s="833" t="s">
        <v>8263</v>
      </c>
      <c r="C121" s="833" t="s">
        <v>8031</v>
      </c>
      <c r="D121" s="833" t="s">
        <v>8294</v>
      </c>
      <c r="E121" s="833" t="s">
        <v>8295</v>
      </c>
      <c r="F121" s="850">
        <v>2</v>
      </c>
      <c r="G121" s="850">
        <v>10462</v>
      </c>
      <c r="H121" s="850"/>
      <c r="I121" s="850">
        <v>5231</v>
      </c>
      <c r="J121" s="850"/>
      <c r="K121" s="850"/>
      <c r="L121" s="850"/>
      <c r="M121" s="850"/>
      <c r="N121" s="850"/>
      <c r="O121" s="850"/>
      <c r="P121" s="838"/>
      <c r="Q121" s="851"/>
    </row>
    <row r="122" spans="1:17" ht="14.45" customHeight="1" x14ac:dyDescent="0.2">
      <c r="A122" s="832" t="s">
        <v>604</v>
      </c>
      <c r="B122" s="833" t="s">
        <v>8030</v>
      </c>
      <c r="C122" s="833" t="s">
        <v>8040</v>
      </c>
      <c r="D122" s="833" t="s">
        <v>8296</v>
      </c>
      <c r="E122" s="833" t="s">
        <v>1059</v>
      </c>
      <c r="F122" s="850">
        <v>0.2</v>
      </c>
      <c r="G122" s="850">
        <v>2258.7399999999998</v>
      </c>
      <c r="H122" s="850"/>
      <c r="I122" s="850">
        <v>11293.699999999999</v>
      </c>
      <c r="J122" s="850"/>
      <c r="K122" s="850"/>
      <c r="L122" s="850"/>
      <c r="M122" s="850"/>
      <c r="N122" s="850">
        <v>25.9</v>
      </c>
      <c r="O122" s="850">
        <v>29270.480000000003</v>
      </c>
      <c r="P122" s="838"/>
      <c r="Q122" s="851">
        <v>1130.134362934363</v>
      </c>
    </row>
    <row r="123" spans="1:17" ht="14.45" customHeight="1" x14ac:dyDescent="0.2">
      <c r="A123" s="832" t="s">
        <v>604</v>
      </c>
      <c r="B123" s="833" t="s">
        <v>8030</v>
      </c>
      <c r="C123" s="833" t="s">
        <v>8040</v>
      </c>
      <c r="D123" s="833" t="s">
        <v>8297</v>
      </c>
      <c r="E123" s="833" t="s">
        <v>2355</v>
      </c>
      <c r="F123" s="850"/>
      <c r="G123" s="850"/>
      <c r="H123" s="850"/>
      <c r="I123" s="850"/>
      <c r="J123" s="850">
        <v>1</v>
      </c>
      <c r="K123" s="850">
        <v>40.04</v>
      </c>
      <c r="L123" s="850">
        <v>1</v>
      </c>
      <c r="M123" s="850">
        <v>40.04</v>
      </c>
      <c r="N123" s="850">
        <v>18</v>
      </c>
      <c r="O123" s="850">
        <v>971.45999999999992</v>
      </c>
      <c r="P123" s="838">
        <v>24.26223776223776</v>
      </c>
      <c r="Q123" s="851">
        <v>53.97</v>
      </c>
    </row>
    <row r="124" spans="1:17" ht="14.45" customHeight="1" x14ac:dyDescent="0.2">
      <c r="A124" s="832" t="s">
        <v>604</v>
      </c>
      <c r="B124" s="833" t="s">
        <v>8030</v>
      </c>
      <c r="C124" s="833" t="s">
        <v>8040</v>
      </c>
      <c r="D124" s="833" t="s">
        <v>8298</v>
      </c>
      <c r="E124" s="833" t="s">
        <v>8299</v>
      </c>
      <c r="F124" s="850">
        <v>2</v>
      </c>
      <c r="G124" s="850">
        <v>1725.54</v>
      </c>
      <c r="H124" s="850">
        <v>2.7054562558795863</v>
      </c>
      <c r="I124" s="850">
        <v>862.77</v>
      </c>
      <c r="J124" s="850">
        <v>5</v>
      </c>
      <c r="K124" s="850">
        <v>637.79999999999995</v>
      </c>
      <c r="L124" s="850">
        <v>1</v>
      </c>
      <c r="M124" s="850">
        <v>127.55999999999999</v>
      </c>
      <c r="N124" s="850"/>
      <c r="O124" s="850"/>
      <c r="P124" s="838"/>
      <c r="Q124" s="851"/>
    </row>
    <row r="125" spans="1:17" ht="14.45" customHeight="1" x14ac:dyDescent="0.2">
      <c r="A125" s="832" t="s">
        <v>604</v>
      </c>
      <c r="B125" s="833" t="s">
        <v>8030</v>
      </c>
      <c r="C125" s="833" t="s">
        <v>8040</v>
      </c>
      <c r="D125" s="833" t="s">
        <v>8300</v>
      </c>
      <c r="E125" s="833" t="s">
        <v>8301</v>
      </c>
      <c r="F125" s="850"/>
      <c r="G125" s="850"/>
      <c r="H125" s="850"/>
      <c r="I125" s="850"/>
      <c r="J125" s="850">
        <v>5</v>
      </c>
      <c r="K125" s="850">
        <v>24940.45</v>
      </c>
      <c r="L125" s="850">
        <v>1</v>
      </c>
      <c r="M125" s="850">
        <v>4988.09</v>
      </c>
      <c r="N125" s="850"/>
      <c r="O125" s="850"/>
      <c r="P125" s="838"/>
      <c r="Q125" s="851"/>
    </row>
    <row r="126" spans="1:17" ht="14.45" customHeight="1" x14ac:dyDescent="0.2">
      <c r="A126" s="832" t="s">
        <v>604</v>
      </c>
      <c r="B126" s="833" t="s">
        <v>8030</v>
      </c>
      <c r="C126" s="833" t="s">
        <v>8040</v>
      </c>
      <c r="D126" s="833" t="s">
        <v>8302</v>
      </c>
      <c r="E126" s="833" t="s">
        <v>2355</v>
      </c>
      <c r="F126" s="850">
        <v>8</v>
      </c>
      <c r="G126" s="850">
        <v>640.64</v>
      </c>
      <c r="H126" s="850">
        <v>4</v>
      </c>
      <c r="I126" s="850">
        <v>80.08</v>
      </c>
      <c r="J126" s="850">
        <v>2</v>
      </c>
      <c r="K126" s="850">
        <v>160.16</v>
      </c>
      <c r="L126" s="850">
        <v>1</v>
      </c>
      <c r="M126" s="850">
        <v>80.08</v>
      </c>
      <c r="N126" s="850">
        <v>18</v>
      </c>
      <c r="O126" s="850">
        <v>1538.64</v>
      </c>
      <c r="P126" s="838">
        <v>9.6068931068931072</v>
      </c>
      <c r="Q126" s="851">
        <v>85.48</v>
      </c>
    </row>
    <row r="127" spans="1:17" ht="14.45" customHeight="1" x14ac:dyDescent="0.2">
      <c r="A127" s="832" t="s">
        <v>604</v>
      </c>
      <c r="B127" s="833" t="s">
        <v>8030</v>
      </c>
      <c r="C127" s="833" t="s">
        <v>8040</v>
      </c>
      <c r="D127" s="833" t="s">
        <v>8303</v>
      </c>
      <c r="E127" s="833" t="s">
        <v>2086</v>
      </c>
      <c r="F127" s="850">
        <v>0.6</v>
      </c>
      <c r="G127" s="850">
        <v>264.74</v>
      </c>
      <c r="H127" s="850">
        <v>0.26101273809993297</v>
      </c>
      <c r="I127" s="850">
        <v>441.23333333333335</v>
      </c>
      <c r="J127" s="850">
        <v>2.6999999999999997</v>
      </c>
      <c r="K127" s="850">
        <v>1014.28</v>
      </c>
      <c r="L127" s="850">
        <v>1</v>
      </c>
      <c r="M127" s="850">
        <v>375.65925925925927</v>
      </c>
      <c r="N127" s="850">
        <v>70.3</v>
      </c>
      <c r="O127" s="850">
        <v>26020.11</v>
      </c>
      <c r="P127" s="838">
        <v>25.65377410576961</v>
      </c>
      <c r="Q127" s="851">
        <v>370.12958748221911</v>
      </c>
    </row>
    <row r="128" spans="1:17" ht="14.45" customHeight="1" x14ac:dyDescent="0.2">
      <c r="A128" s="832" t="s">
        <v>604</v>
      </c>
      <c r="B128" s="833" t="s">
        <v>8030</v>
      </c>
      <c r="C128" s="833" t="s">
        <v>8040</v>
      </c>
      <c r="D128" s="833" t="s">
        <v>8304</v>
      </c>
      <c r="E128" s="833" t="s">
        <v>1422</v>
      </c>
      <c r="F128" s="850">
        <v>3.9</v>
      </c>
      <c r="G128" s="850">
        <v>1214.1500000000001</v>
      </c>
      <c r="H128" s="850">
        <v>0.50362950058072009</v>
      </c>
      <c r="I128" s="850">
        <v>311.32051282051287</v>
      </c>
      <c r="J128" s="850">
        <v>8.9</v>
      </c>
      <c r="K128" s="850">
        <v>2410.8000000000002</v>
      </c>
      <c r="L128" s="850">
        <v>1</v>
      </c>
      <c r="M128" s="850">
        <v>270.87640449438203</v>
      </c>
      <c r="N128" s="850">
        <v>12.6</v>
      </c>
      <c r="O128" s="850">
        <v>3922.6600000000003</v>
      </c>
      <c r="P128" s="838">
        <v>1.6271196283391405</v>
      </c>
      <c r="Q128" s="851">
        <v>311.32222222222225</v>
      </c>
    </row>
    <row r="129" spans="1:17" ht="14.45" customHeight="1" x14ac:dyDescent="0.2">
      <c r="A129" s="832" t="s">
        <v>604</v>
      </c>
      <c r="B129" s="833" t="s">
        <v>8030</v>
      </c>
      <c r="C129" s="833" t="s">
        <v>8040</v>
      </c>
      <c r="D129" s="833" t="s">
        <v>8304</v>
      </c>
      <c r="E129" s="833" t="s">
        <v>1311</v>
      </c>
      <c r="F129" s="850"/>
      <c r="G129" s="850"/>
      <c r="H129" s="850"/>
      <c r="I129" s="850"/>
      <c r="J129" s="850">
        <v>2.8</v>
      </c>
      <c r="K129" s="850">
        <v>871.71</v>
      </c>
      <c r="L129" s="850">
        <v>1</v>
      </c>
      <c r="M129" s="850">
        <v>311.32500000000005</v>
      </c>
      <c r="N129" s="850">
        <v>3</v>
      </c>
      <c r="O129" s="850">
        <v>933.97</v>
      </c>
      <c r="P129" s="838">
        <v>1.0714228355760516</v>
      </c>
      <c r="Q129" s="851">
        <v>311.32333333333332</v>
      </c>
    </row>
    <row r="130" spans="1:17" ht="14.45" customHeight="1" x14ac:dyDescent="0.2">
      <c r="A130" s="832" t="s">
        <v>604</v>
      </c>
      <c r="B130" s="833" t="s">
        <v>8030</v>
      </c>
      <c r="C130" s="833" t="s">
        <v>8040</v>
      </c>
      <c r="D130" s="833" t="s">
        <v>8305</v>
      </c>
      <c r="E130" s="833" t="s">
        <v>1444</v>
      </c>
      <c r="F130" s="850"/>
      <c r="G130" s="850"/>
      <c r="H130" s="850"/>
      <c r="I130" s="850"/>
      <c r="J130" s="850"/>
      <c r="K130" s="850"/>
      <c r="L130" s="850"/>
      <c r="M130" s="850"/>
      <c r="N130" s="850">
        <v>45</v>
      </c>
      <c r="O130" s="850">
        <v>1687.5800000000002</v>
      </c>
      <c r="P130" s="838"/>
      <c r="Q130" s="851">
        <v>37.501777777777782</v>
      </c>
    </row>
    <row r="131" spans="1:17" ht="14.45" customHeight="1" x14ac:dyDescent="0.2">
      <c r="A131" s="832" t="s">
        <v>604</v>
      </c>
      <c r="B131" s="833" t="s">
        <v>8030</v>
      </c>
      <c r="C131" s="833" t="s">
        <v>8040</v>
      </c>
      <c r="D131" s="833" t="s">
        <v>8306</v>
      </c>
      <c r="E131" s="833" t="s">
        <v>8307</v>
      </c>
      <c r="F131" s="850">
        <v>3.6</v>
      </c>
      <c r="G131" s="850">
        <v>2492.1999999999998</v>
      </c>
      <c r="H131" s="850"/>
      <c r="I131" s="850">
        <v>692.27777777777771</v>
      </c>
      <c r="J131" s="850"/>
      <c r="K131" s="850"/>
      <c r="L131" s="850"/>
      <c r="M131" s="850"/>
      <c r="N131" s="850"/>
      <c r="O131" s="850"/>
      <c r="P131" s="838"/>
      <c r="Q131" s="851"/>
    </row>
    <row r="132" spans="1:17" ht="14.45" customHeight="1" x14ac:dyDescent="0.2">
      <c r="A132" s="832" t="s">
        <v>604</v>
      </c>
      <c r="B132" s="833" t="s">
        <v>8030</v>
      </c>
      <c r="C132" s="833" t="s">
        <v>8040</v>
      </c>
      <c r="D132" s="833" t="s">
        <v>8308</v>
      </c>
      <c r="E132" s="833" t="s">
        <v>2066</v>
      </c>
      <c r="F132" s="850">
        <v>2.6</v>
      </c>
      <c r="G132" s="850">
        <v>31234.84</v>
      </c>
      <c r="H132" s="850">
        <v>0.20472440944881889</v>
      </c>
      <c r="I132" s="850">
        <v>12013.4</v>
      </c>
      <c r="J132" s="850">
        <v>12.700000000000001</v>
      </c>
      <c r="K132" s="850">
        <v>152570.18</v>
      </c>
      <c r="L132" s="850">
        <v>1</v>
      </c>
      <c r="M132" s="850">
        <v>12013.399999999998</v>
      </c>
      <c r="N132" s="850">
        <v>4.4000000000000004</v>
      </c>
      <c r="O132" s="850">
        <v>13648.36</v>
      </c>
      <c r="P132" s="838">
        <v>8.9456275138431379E-2</v>
      </c>
      <c r="Q132" s="851">
        <v>3101.9</v>
      </c>
    </row>
    <row r="133" spans="1:17" ht="14.45" customHeight="1" x14ac:dyDescent="0.2">
      <c r="A133" s="832" t="s">
        <v>604</v>
      </c>
      <c r="B133" s="833" t="s">
        <v>8030</v>
      </c>
      <c r="C133" s="833" t="s">
        <v>8040</v>
      </c>
      <c r="D133" s="833" t="s">
        <v>8309</v>
      </c>
      <c r="E133" s="833" t="s">
        <v>1882</v>
      </c>
      <c r="F133" s="850">
        <v>29</v>
      </c>
      <c r="G133" s="850">
        <v>15794.07</v>
      </c>
      <c r="H133" s="850">
        <v>0.79829353761146826</v>
      </c>
      <c r="I133" s="850">
        <v>544.62310344827586</v>
      </c>
      <c r="J133" s="850">
        <v>59.900000000000013</v>
      </c>
      <c r="K133" s="850">
        <v>19784.789999999997</v>
      </c>
      <c r="L133" s="850">
        <v>1</v>
      </c>
      <c r="M133" s="850">
        <v>330.29699499165264</v>
      </c>
      <c r="N133" s="850">
        <v>115.39999999999999</v>
      </c>
      <c r="O133" s="850">
        <v>25878.189999999991</v>
      </c>
      <c r="P133" s="838">
        <v>1.3079840625045802</v>
      </c>
      <c r="Q133" s="851">
        <v>224.24774696707101</v>
      </c>
    </row>
    <row r="134" spans="1:17" ht="14.45" customHeight="1" x14ac:dyDescent="0.2">
      <c r="A134" s="832" t="s">
        <v>604</v>
      </c>
      <c r="B134" s="833" t="s">
        <v>8030</v>
      </c>
      <c r="C134" s="833" t="s">
        <v>8040</v>
      </c>
      <c r="D134" s="833" t="s">
        <v>8310</v>
      </c>
      <c r="E134" s="833" t="s">
        <v>8311</v>
      </c>
      <c r="F134" s="850">
        <v>227.50000000000003</v>
      </c>
      <c r="G134" s="850">
        <v>61815.580000000009</v>
      </c>
      <c r="H134" s="850">
        <v>0.6106379914322807</v>
      </c>
      <c r="I134" s="850">
        <v>271.71683516483517</v>
      </c>
      <c r="J134" s="850">
        <v>459.70000000000005</v>
      </c>
      <c r="K134" s="850">
        <v>101231.14</v>
      </c>
      <c r="L134" s="850">
        <v>1</v>
      </c>
      <c r="M134" s="850">
        <v>220.21131172503806</v>
      </c>
      <c r="N134" s="850">
        <v>496.30000000000007</v>
      </c>
      <c r="O134" s="850">
        <v>91536.540000000008</v>
      </c>
      <c r="P134" s="838">
        <v>0.90423302552949625</v>
      </c>
      <c r="Q134" s="851">
        <v>184.43792061253274</v>
      </c>
    </row>
    <row r="135" spans="1:17" ht="14.45" customHeight="1" x14ac:dyDescent="0.2">
      <c r="A135" s="832" t="s">
        <v>604</v>
      </c>
      <c r="B135" s="833" t="s">
        <v>8030</v>
      </c>
      <c r="C135" s="833" t="s">
        <v>8040</v>
      </c>
      <c r="D135" s="833" t="s">
        <v>8312</v>
      </c>
      <c r="E135" s="833" t="s">
        <v>8313</v>
      </c>
      <c r="F135" s="850">
        <v>3</v>
      </c>
      <c r="G135" s="850">
        <v>407.59000000000003</v>
      </c>
      <c r="H135" s="850"/>
      <c r="I135" s="850">
        <v>135.86333333333334</v>
      </c>
      <c r="J135" s="850"/>
      <c r="K135" s="850"/>
      <c r="L135" s="850"/>
      <c r="M135" s="850"/>
      <c r="N135" s="850">
        <v>1.2</v>
      </c>
      <c r="O135" s="850">
        <v>163.04</v>
      </c>
      <c r="P135" s="838"/>
      <c r="Q135" s="851">
        <v>135.86666666666667</v>
      </c>
    </row>
    <row r="136" spans="1:17" ht="14.45" customHeight="1" x14ac:dyDescent="0.2">
      <c r="A136" s="832" t="s">
        <v>604</v>
      </c>
      <c r="B136" s="833" t="s">
        <v>8030</v>
      </c>
      <c r="C136" s="833" t="s">
        <v>8040</v>
      </c>
      <c r="D136" s="833" t="s">
        <v>8314</v>
      </c>
      <c r="E136" s="833" t="s">
        <v>1420</v>
      </c>
      <c r="F136" s="850">
        <v>1</v>
      </c>
      <c r="G136" s="850">
        <v>429.2</v>
      </c>
      <c r="H136" s="850"/>
      <c r="I136" s="850">
        <v>429.2</v>
      </c>
      <c r="J136" s="850"/>
      <c r="K136" s="850"/>
      <c r="L136" s="850"/>
      <c r="M136" s="850"/>
      <c r="N136" s="850">
        <v>0.4</v>
      </c>
      <c r="O136" s="850">
        <v>128.12</v>
      </c>
      <c r="P136" s="838"/>
      <c r="Q136" s="851">
        <v>320.3</v>
      </c>
    </row>
    <row r="137" spans="1:17" ht="14.45" customHeight="1" x14ac:dyDescent="0.2">
      <c r="A137" s="832" t="s">
        <v>604</v>
      </c>
      <c r="B137" s="833" t="s">
        <v>8030</v>
      </c>
      <c r="C137" s="833" t="s">
        <v>8040</v>
      </c>
      <c r="D137" s="833" t="s">
        <v>8315</v>
      </c>
      <c r="E137" s="833" t="s">
        <v>8316</v>
      </c>
      <c r="F137" s="850">
        <v>8.4</v>
      </c>
      <c r="G137" s="850">
        <v>661.91999999999985</v>
      </c>
      <c r="H137" s="850">
        <v>1.6217169737357895</v>
      </c>
      <c r="I137" s="850">
        <v>78.799999999999983</v>
      </c>
      <c r="J137" s="850">
        <v>6.2999999999999989</v>
      </c>
      <c r="K137" s="850">
        <v>408.16</v>
      </c>
      <c r="L137" s="850">
        <v>1</v>
      </c>
      <c r="M137" s="850">
        <v>64.787301587301599</v>
      </c>
      <c r="N137" s="850">
        <v>1.6</v>
      </c>
      <c r="O137" s="850">
        <v>94.139999999999986</v>
      </c>
      <c r="P137" s="838">
        <v>0.23064484515876121</v>
      </c>
      <c r="Q137" s="851">
        <v>58.837499999999991</v>
      </c>
    </row>
    <row r="138" spans="1:17" ht="14.45" customHeight="1" x14ac:dyDescent="0.2">
      <c r="A138" s="832" t="s">
        <v>604</v>
      </c>
      <c r="B138" s="833" t="s">
        <v>8030</v>
      </c>
      <c r="C138" s="833" t="s">
        <v>8040</v>
      </c>
      <c r="D138" s="833" t="s">
        <v>8317</v>
      </c>
      <c r="E138" s="833" t="s">
        <v>8318</v>
      </c>
      <c r="F138" s="850">
        <v>67</v>
      </c>
      <c r="G138" s="850">
        <v>2956.71</v>
      </c>
      <c r="H138" s="850"/>
      <c r="I138" s="850">
        <v>44.13</v>
      </c>
      <c r="J138" s="850"/>
      <c r="K138" s="850"/>
      <c r="L138" s="850"/>
      <c r="M138" s="850"/>
      <c r="N138" s="850"/>
      <c r="O138" s="850"/>
      <c r="P138" s="838"/>
      <c r="Q138" s="851"/>
    </row>
    <row r="139" spans="1:17" ht="14.45" customHeight="1" x14ac:dyDescent="0.2">
      <c r="A139" s="832" t="s">
        <v>604</v>
      </c>
      <c r="B139" s="833" t="s">
        <v>8030</v>
      </c>
      <c r="C139" s="833" t="s">
        <v>8040</v>
      </c>
      <c r="D139" s="833" t="s">
        <v>8319</v>
      </c>
      <c r="E139" s="833" t="s">
        <v>8320</v>
      </c>
      <c r="F139" s="850">
        <v>4</v>
      </c>
      <c r="G139" s="850">
        <v>5149.4399999999996</v>
      </c>
      <c r="H139" s="850"/>
      <c r="I139" s="850">
        <v>1287.3599999999999</v>
      </c>
      <c r="J139" s="850"/>
      <c r="K139" s="850"/>
      <c r="L139" s="850"/>
      <c r="M139" s="850"/>
      <c r="N139" s="850"/>
      <c r="O139" s="850"/>
      <c r="P139" s="838"/>
      <c r="Q139" s="851"/>
    </row>
    <row r="140" spans="1:17" ht="14.45" customHeight="1" x14ac:dyDescent="0.2">
      <c r="A140" s="832" t="s">
        <v>604</v>
      </c>
      <c r="B140" s="833" t="s">
        <v>8030</v>
      </c>
      <c r="C140" s="833" t="s">
        <v>8040</v>
      </c>
      <c r="D140" s="833" t="s">
        <v>8321</v>
      </c>
      <c r="E140" s="833" t="s">
        <v>8322</v>
      </c>
      <c r="F140" s="850">
        <v>6.2</v>
      </c>
      <c r="G140" s="850">
        <v>4744.3600000000006</v>
      </c>
      <c r="H140" s="850">
        <v>0.77335580633014767</v>
      </c>
      <c r="I140" s="850">
        <v>765.21935483870971</v>
      </c>
      <c r="J140" s="850">
        <v>10</v>
      </c>
      <c r="K140" s="850">
        <v>6134.77</v>
      </c>
      <c r="L140" s="850">
        <v>1</v>
      </c>
      <c r="M140" s="850">
        <v>613.47700000000009</v>
      </c>
      <c r="N140" s="850"/>
      <c r="O140" s="850"/>
      <c r="P140" s="838"/>
      <c r="Q140" s="851"/>
    </row>
    <row r="141" spans="1:17" ht="14.45" customHeight="1" x14ac:dyDescent="0.2">
      <c r="A141" s="832" t="s">
        <v>604</v>
      </c>
      <c r="B141" s="833" t="s">
        <v>8030</v>
      </c>
      <c r="C141" s="833" t="s">
        <v>8040</v>
      </c>
      <c r="D141" s="833" t="s">
        <v>8323</v>
      </c>
      <c r="E141" s="833" t="s">
        <v>8324</v>
      </c>
      <c r="F141" s="850">
        <v>3.3</v>
      </c>
      <c r="G141" s="850">
        <v>2639.16</v>
      </c>
      <c r="H141" s="850">
        <v>1.1785699931674771</v>
      </c>
      <c r="I141" s="850">
        <v>799.74545454545455</v>
      </c>
      <c r="J141" s="850">
        <v>2.8</v>
      </c>
      <c r="K141" s="850">
        <v>2239.29</v>
      </c>
      <c r="L141" s="850">
        <v>1</v>
      </c>
      <c r="M141" s="850">
        <v>799.74642857142862</v>
      </c>
      <c r="N141" s="850"/>
      <c r="O141" s="850"/>
      <c r="P141" s="838"/>
      <c r="Q141" s="851"/>
    </row>
    <row r="142" spans="1:17" ht="14.45" customHeight="1" x14ac:dyDescent="0.2">
      <c r="A142" s="832" t="s">
        <v>604</v>
      </c>
      <c r="B142" s="833" t="s">
        <v>8030</v>
      </c>
      <c r="C142" s="833" t="s">
        <v>8040</v>
      </c>
      <c r="D142" s="833" t="s">
        <v>8325</v>
      </c>
      <c r="E142" s="833" t="s">
        <v>1430</v>
      </c>
      <c r="F142" s="850">
        <v>20</v>
      </c>
      <c r="G142" s="850">
        <v>1849.8</v>
      </c>
      <c r="H142" s="850"/>
      <c r="I142" s="850">
        <v>92.49</v>
      </c>
      <c r="J142" s="850"/>
      <c r="K142" s="850"/>
      <c r="L142" s="850"/>
      <c r="M142" s="850"/>
      <c r="N142" s="850"/>
      <c r="O142" s="850"/>
      <c r="P142" s="838"/>
      <c r="Q142" s="851"/>
    </row>
    <row r="143" spans="1:17" ht="14.45" customHeight="1" x14ac:dyDescent="0.2">
      <c r="A143" s="832" t="s">
        <v>604</v>
      </c>
      <c r="B143" s="833" t="s">
        <v>8030</v>
      </c>
      <c r="C143" s="833" t="s">
        <v>8040</v>
      </c>
      <c r="D143" s="833" t="s">
        <v>8326</v>
      </c>
      <c r="E143" s="833" t="s">
        <v>1007</v>
      </c>
      <c r="F143" s="850">
        <v>26</v>
      </c>
      <c r="G143" s="850">
        <v>33471.360000000001</v>
      </c>
      <c r="H143" s="850">
        <v>0.39999999999999997</v>
      </c>
      <c r="I143" s="850">
        <v>1287.3600000000001</v>
      </c>
      <c r="J143" s="850">
        <v>65</v>
      </c>
      <c r="K143" s="850">
        <v>83678.400000000009</v>
      </c>
      <c r="L143" s="850">
        <v>1</v>
      </c>
      <c r="M143" s="850">
        <v>1287.3600000000001</v>
      </c>
      <c r="N143" s="850">
        <v>8</v>
      </c>
      <c r="O143" s="850">
        <v>10298.880000000001</v>
      </c>
      <c r="P143" s="838">
        <v>0.12307692307692307</v>
      </c>
      <c r="Q143" s="851">
        <v>1287.3600000000001</v>
      </c>
    </row>
    <row r="144" spans="1:17" ht="14.45" customHeight="1" x14ac:dyDescent="0.2">
      <c r="A144" s="832" t="s">
        <v>604</v>
      </c>
      <c r="B144" s="833" t="s">
        <v>8030</v>
      </c>
      <c r="C144" s="833" t="s">
        <v>8040</v>
      </c>
      <c r="D144" s="833" t="s">
        <v>8327</v>
      </c>
      <c r="E144" s="833" t="s">
        <v>1440</v>
      </c>
      <c r="F144" s="850"/>
      <c r="G144" s="850"/>
      <c r="H144" s="850"/>
      <c r="I144" s="850"/>
      <c r="J144" s="850"/>
      <c r="K144" s="850"/>
      <c r="L144" s="850"/>
      <c r="M144" s="850"/>
      <c r="N144" s="850">
        <v>5.2</v>
      </c>
      <c r="O144" s="850">
        <v>8485.7099999999991</v>
      </c>
      <c r="P144" s="838"/>
      <c r="Q144" s="851">
        <v>1631.8673076923076</v>
      </c>
    </row>
    <row r="145" spans="1:17" ht="14.45" customHeight="1" x14ac:dyDescent="0.2">
      <c r="A145" s="832" t="s">
        <v>604</v>
      </c>
      <c r="B145" s="833" t="s">
        <v>8030</v>
      </c>
      <c r="C145" s="833" t="s">
        <v>8040</v>
      </c>
      <c r="D145" s="833" t="s">
        <v>8328</v>
      </c>
      <c r="E145" s="833" t="s">
        <v>1707</v>
      </c>
      <c r="F145" s="850">
        <v>96</v>
      </c>
      <c r="G145" s="850">
        <v>225418.55999999997</v>
      </c>
      <c r="H145" s="850">
        <v>0.85714285714285698</v>
      </c>
      <c r="I145" s="850">
        <v>2348.1099999999997</v>
      </c>
      <c r="J145" s="850">
        <v>112</v>
      </c>
      <c r="K145" s="850">
        <v>262988.32</v>
      </c>
      <c r="L145" s="850">
        <v>1</v>
      </c>
      <c r="M145" s="850">
        <v>2348.11</v>
      </c>
      <c r="N145" s="850"/>
      <c r="O145" s="850"/>
      <c r="P145" s="838"/>
      <c r="Q145" s="851"/>
    </row>
    <row r="146" spans="1:17" ht="14.45" customHeight="1" x14ac:dyDescent="0.2">
      <c r="A146" s="832" t="s">
        <v>604</v>
      </c>
      <c r="B146" s="833" t="s">
        <v>8030</v>
      </c>
      <c r="C146" s="833" t="s">
        <v>8040</v>
      </c>
      <c r="D146" s="833" t="s">
        <v>8329</v>
      </c>
      <c r="E146" s="833" t="s">
        <v>8330</v>
      </c>
      <c r="F146" s="850">
        <v>60.400000000000006</v>
      </c>
      <c r="G146" s="850">
        <v>23664.720000000001</v>
      </c>
      <c r="H146" s="850">
        <v>100.66666666666667</v>
      </c>
      <c r="I146" s="850">
        <v>391.79999999999995</v>
      </c>
      <c r="J146" s="850">
        <v>0.6</v>
      </c>
      <c r="K146" s="850">
        <v>235.08</v>
      </c>
      <c r="L146" s="850">
        <v>1</v>
      </c>
      <c r="M146" s="850">
        <v>391.8</v>
      </c>
      <c r="N146" s="850">
        <v>1.5</v>
      </c>
      <c r="O146" s="850">
        <v>587.69999999999993</v>
      </c>
      <c r="P146" s="838">
        <v>2.4999999999999996</v>
      </c>
      <c r="Q146" s="851">
        <v>391.79999999999995</v>
      </c>
    </row>
    <row r="147" spans="1:17" ht="14.45" customHeight="1" x14ac:dyDescent="0.2">
      <c r="A147" s="832" t="s">
        <v>604</v>
      </c>
      <c r="B147" s="833" t="s">
        <v>8030</v>
      </c>
      <c r="C147" s="833" t="s">
        <v>8040</v>
      </c>
      <c r="D147" s="833" t="s">
        <v>8331</v>
      </c>
      <c r="E147" s="833" t="s">
        <v>8332</v>
      </c>
      <c r="F147" s="850"/>
      <c r="G147" s="850"/>
      <c r="H147" s="850"/>
      <c r="I147" s="850"/>
      <c r="J147" s="850">
        <v>4</v>
      </c>
      <c r="K147" s="850">
        <v>438.4</v>
      </c>
      <c r="L147" s="850">
        <v>1</v>
      </c>
      <c r="M147" s="850">
        <v>109.6</v>
      </c>
      <c r="N147" s="850"/>
      <c r="O147" s="850"/>
      <c r="P147" s="838"/>
      <c r="Q147" s="851"/>
    </row>
    <row r="148" spans="1:17" ht="14.45" customHeight="1" x14ac:dyDescent="0.2">
      <c r="A148" s="832" t="s">
        <v>604</v>
      </c>
      <c r="B148" s="833" t="s">
        <v>8030</v>
      </c>
      <c r="C148" s="833" t="s">
        <v>8040</v>
      </c>
      <c r="D148" s="833" t="s">
        <v>8333</v>
      </c>
      <c r="E148" s="833" t="s">
        <v>8332</v>
      </c>
      <c r="F148" s="850">
        <v>19</v>
      </c>
      <c r="G148" s="850">
        <v>4164.8</v>
      </c>
      <c r="H148" s="850"/>
      <c r="I148" s="850">
        <v>219.20000000000002</v>
      </c>
      <c r="J148" s="850"/>
      <c r="K148" s="850"/>
      <c r="L148" s="850"/>
      <c r="M148" s="850"/>
      <c r="N148" s="850">
        <v>5</v>
      </c>
      <c r="O148" s="850">
        <v>1096</v>
      </c>
      <c r="P148" s="838"/>
      <c r="Q148" s="851">
        <v>219.2</v>
      </c>
    </row>
    <row r="149" spans="1:17" ht="14.45" customHeight="1" x14ac:dyDescent="0.2">
      <c r="A149" s="832" t="s">
        <v>604</v>
      </c>
      <c r="B149" s="833" t="s">
        <v>8030</v>
      </c>
      <c r="C149" s="833" t="s">
        <v>8040</v>
      </c>
      <c r="D149" s="833" t="s">
        <v>8334</v>
      </c>
      <c r="E149" s="833" t="s">
        <v>8335</v>
      </c>
      <c r="F149" s="850"/>
      <c r="G149" s="850"/>
      <c r="H149" s="850"/>
      <c r="I149" s="850"/>
      <c r="J149" s="850">
        <v>0.6</v>
      </c>
      <c r="K149" s="850">
        <v>91.74</v>
      </c>
      <c r="L149" s="850">
        <v>1</v>
      </c>
      <c r="M149" s="850">
        <v>152.9</v>
      </c>
      <c r="N149" s="850"/>
      <c r="O149" s="850"/>
      <c r="P149" s="838"/>
      <c r="Q149" s="851"/>
    </row>
    <row r="150" spans="1:17" ht="14.45" customHeight="1" x14ac:dyDescent="0.2">
      <c r="A150" s="832" t="s">
        <v>604</v>
      </c>
      <c r="B150" s="833" t="s">
        <v>8030</v>
      </c>
      <c r="C150" s="833" t="s">
        <v>8040</v>
      </c>
      <c r="D150" s="833" t="s">
        <v>8336</v>
      </c>
      <c r="E150" s="833" t="s">
        <v>8335</v>
      </c>
      <c r="F150" s="850">
        <v>68.400000000000006</v>
      </c>
      <c r="G150" s="850">
        <v>52814.75</v>
      </c>
      <c r="H150" s="850">
        <v>1.2584405747084533</v>
      </c>
      <c r="I150" s="850">
        <v>772.14546783625724</v>
      </c>
      <c r="J150" s="850">
        <v>84.6</v>
      </c>
      <c r="K150" s="850">
        <v>41968.41</v>
      </c>
      <c r="L150" s="850">
        <v>1</v>
      </c>
      <c r="M150" s="850">
        <v>496.08049645390076</v>
      </c>
      <c r="N150" s="850">
        <v>50.500000000000007</v>
      </c>
      <c r="O150" s="850">
        <v>23023.52</v>
      </c>
      <c r="P150" s="838">
        <v>0.54859166692281169</v>
      </c>
      <c r="Q150" s="851">
        <v>455.91128712871284</v>
      </c>
    </row>
    <row r="151" spans="1:17" ht="14.45" customHeight="1" x14ac:dyDescent="0.2">
      <c r="A151" s="832" t="s">
        <v>604</v>
      </c>
      <c r="B151" s="833" t="s">
        <v>8030</v>
      </c>
      <c r="C151" s="833" t="s">
        <v>8040</v>
      </c>
      <c r="D151" s="833" t="s">
        <v>8337</v>
      </c>
      <c r="E151" s="833" t="s">
        <v>1998</v>
      </c>
      <c r="F151" s="850">
        <v>0.5</v>
      </c>
      <c r="G151" s="850">
        <v>214.36</v>
      </c>
      <c r="H151" s="850">
        <v>0.11847937830936407</v>
      </c>
      <c r="I151" s="850">
        <v>428.72</v>
      </c>
      <c r="J151" s="850">
        <v>6.1999999999999993</v>
      </c>
      <c r="K151" s="850">
        <v>1809.2599999999998</v>
      </c>
      <c r="L151" s="850">
        <v>1</v>
      </c>
      <c r="M151" s="850">
        <v>291.81612903225806</v>
      </c>
      <c r="N151" s="850">
        <v>3.1</v>
      </c>
      <c r="O151" s="850">
        <v>708.39</v>
      </c>
      <c r="P151" s="838">
        <v>0.39153576600378059</v>
      </c>
      <c r="Q151" s="851">
        <v>228.51290322580644</v>
      </c>
    </row>
    <row r="152" spans="1:17" ht="14.45" customHeight="1" x14ac:dyDescent="0.2">
      <c r="A152" s="832" t="s">
        <v>604</v>
      </c>
      <c r="B152" s="833" t="s">
        <v>8030</v>
      </c>
      <c r="C152" s="833" t="s">
        <v>8040</v>
      </c>
      <c r="D152" s="833" t="s">
        <v>8338</v>
      </c>
      <c r="E152" s="833" t="s">
        <v>1898</v>
      </c>
      <c r="F152" s="850">
        <v>206.3</v>
      </c>
      <c r="G152" s="850">
        <v>45220.960000000006</v>
      </c>
      <c r="H152" s="850">
        <v>3.5118193276429919</v>
      </c>
      <c r="I152" s="850">
        <v>219.20000000000002</v>
      </c>
      <c r="J152" s="850">
        <v>117.7</v>
      </c>
      <c r="K152" s="850">
        <v>12876.79</v>
      </c>
      <c r="L152" s="850">
        <v>1</v>
      </c>
      <c r="M152" s="850">
        <v>109.4034834324554</v>
      </c>
      <c r="N152" s="850">
        <v>141.1</v>
      </c>
      <c r="O152" s="850">
        <v>7461.3700000000008</v>
      </c>
      <c r="P152" s="838">
        <v>0.5794433239961202</v>
      </c>
      <c r="Q152" s="851">
        <v>52.880014174344446</v>
      </c>
    </row>
    <row r="153" spans="1:17" ht="14.45" customHeight="1" x14ac:dyDescent="0.2">
      <c r="A153" s="832" t="s">
        <v>604</v>
      </c>
      <c r="B153" s="833" t="s">
        <v>8030</v>
      </c>
      <c r="C153" s="833" t="s">
        <v>8040</v>
      </c>
      <c r="D153" s="833" t="s">
        <v>8339</v>
      </c>
      <c r="E153" s="833" t="s">
        <v>8340</v>
      </c>
      <c r="F153" s="850"/>
      <c r="G153" s="850"/>
      <c r="H153" s="850"/>
      <c r="I153" s="850"/>
      <c r="J153" s="850">
        <v>8</v>
      </c>
      <c r="K153" s="850">
        <v>65248.959999999999</v>
      </c>
      <c r="L153" s="850">
        <v>1</v>
      </c>
      <c r="M153" s="850">
        <v>8156.12</v>
      </c>
      <c r="N153" s="850"/>
      <c r="O153" s="850"/>
      <c r="P153" s="838"/>
      <c r="Q153" s="851"/>
    </row>
    <row r="154" spans="1:17" ht="14.45" customHeight="1" x14ac:dyDescent="0.2">
      <c r="A154" s="832" t="s">
        <v>604</v>
      </c>
      <c r="B154" s="833" t="s">
        <v>8030</v>
      </c>
      <c r="C154" s="833" t="s">
        <v>8040</v>
      </c>
      <c r="D154" s="833" t="s">
        <v>8341</v>
      </c>
      <c r="E154" s="833" t="s">
        <v>8342</v>
      </c>
      <c r="F154" s="850">
        <v>2</v>
      </c>
      <c r="G154" s="850">
        <v>6345.56</v>
      </c>
      <c r="H154" s="850"/>
      <c r="I154" s="850">
        <v>3172.78</v>
      </c>
      <c r="J154" s="850"/>
      <c r="K154" s="850"/>
      <c r="L154" s="850"/>
      <c r="M154" s="850"/>
      <c r="N154" s="850"/>
      <c r="O154" s="850"/>
      <c r="P154" s="838"/>
      <c r="Q154" s="851"/>
    </row>
    <row r="155" spans="1:17" ht="14.45" customHeight="1" x14ac:dyDescent="0.2">
      <c r="A155" s="832" t="s">
        <v>604</v>
      </c>
      <c r="B155" s="833" t="s">
        <v>8030</v>
      </c>
      <c r="C155" s="833" t="s">
        <v>8040</v>
      </c>
      <c r="D155" s="833" t="s">
        <v>8343</v>
      </c>
      <c r="E155" s="833" t="s">
        <v>1998</v>
      </c>
      <c r="F155" s="850">
        <v>0.4</v>
      </c>
      <c r="G155" s="850">
        <v>343.01</v>
      </c>
      <c r="H155" s="850">
        <v>2.0326000581911096E-2</v>
      </c>
      <c r="I155" s="850">
        <v>857.52499999999998</v>
      </c>
      <c r="J155" s="850">
        <v>19.7</v>
      </c>
      <c r="K155" s="850">
        <v>16875.43</v>
      </c>
      <c r="L155" s="850">
        <v>1</v>
      </c>
      <c r="M155" s="850">
        <v>856.62081218274113</v>
      </c>
      <c r="N155" s="850">
        <v>0</v>
      </c>
      <c r="O155" s="850">
        <v>0</v>
      </c>
      <c r="P155" s="838">
        <v>0</v>
      </c>
      <c r="Q155" s="851"/>
    </row>
    <row r="156" spans="1:17" ht="14.45" customHeight="1" x14ac:dyDescent="0.2">
      <c r="A156" s="832" t="s">
        <v>604</v>
      </c>
      <c r="B156" s="833" t="s">
        <v>8030</v>
      </c>
      <c r="C156" s="833" t="s">
        <v>8040</v>
      </c>
      <c r="D156" s="833" t="s">
        <v>8344</v>
      </c>
      <c r="E156" s="833" t="s">
        <v>8342</v>
      </c>
      <c r="F156" s="850">
        <v>1</v>
      </c>
      <c r="G156" s="850">
        <v>6345.57</v>
      </c>
      <c r="H156" s="850"/>
      <c r="I156" s="850">
        <v>6345.57</v>
      </c>
      <c r="J156" s="850"/>
      <c r="K156" s="850"/>
      <c r="L156" s="850"/>
      <c r="M156" s="850"/>
      <c r="N156" s="850"/>
      <c r="O156" s="850"/>
      <c r="P156" s="838"/>
      <c r="Q156" s="851"/>
    </row>
    <row r="157" spans="1:17" ht="14.45" customHeight="1" x14ac:dyDescent="0.2">
      <c r="A157" s="832" t="s">
        <v>604</v>
      </c>
      <c r="B157" s="833" t="s">
        <v>8030</v>
      </c>
      <c r="C157" s="833" t="s">
        <v>8040</v>
      </c>
      <c r="D157" s="833" t="s">
        <v>8345</v>
      </c>
      <c r="E157" s="833" t="s">
        <v>2070</v>
      </c>
      <c r="F157" s="850">
        <v>10</v>
      </c>
      <c r="G157" s="850">
        <v>657.5</v>
      </c>
      <c r="H157" s="850">
        <v>4.4239332433519893E-2</v>
      </c>
      <c r="I157" s="850">
        <v>65.75</v>
      </c>
      <c r="J157" s="850">
        <v>282</v>
      </c>
      <c r="K157" s="850">
        <v>14862.34</v>
      </c>
      <c r="L157" s="850">
        <v>1</v>
      </c>
      <c r="M157" s="850">
        <v>52.703333333333333</v>
      </c>
      <c r="N157" s="850">
        <v>21</v>
      </c>
      <c r="O157" s="850">
        <v>602.73</v>
      </c>
      <c r="P157" s="838">
        <v>4.0554179220768732E-2</v>
      </c>
      <c r="Q157" s="851">
        <v>28.701428571428572</v>
      </c>
    </row>
    <row r="158" spans="1:17" ht="14.45" customHeight="1" x14ac:dyDescent="0.2">
      <c r="A158" s="832" t="s">
        <v>604</v>
      </c>
      <c r="B158" s="833" t="s">
        <v>8030</v>
      </c>
      <c r="C158" s="833" t="s">
        <v>8040</v>
      </c>
      <c r="D158" s="833" t="s">
        <v>8346</v>
      </c>
      <c r="E158" s="833" t="s">
        <v>8347</v>
      </c>
      <c r="F158" s="850"/>
      <c r="G158" s="850"/>
      <c r="H158" s="850"/>
      <c r="I158" s="850"/>
      <c r="J158" s="850">
        <v>630</v>
      </c>
      <c r="K158" s="850">
        <v>27932.940000000002</v>
      </c>
      <c r="L158" s="850">
        <v>1</v>
      </c>
      <c r="M158" s="850">
        <v>44.338000000000001</v>
      </c>
      <c r="N158" s="850"/>
      <c r="O158" s="850"/>
      <c r="P158" s="838"/>
      <c r="Q158" s="851"/>
    </row>
    <row r="159" spans="1:17" ht="14.45" customHeight="1" x14ac:dyDescent="0.2">
      <c r="A159" s="832" t="s">
        <v>604</v>
      </c>
      <c r="B159" s="833" t="s">
        <v>8030</v>
      </c>
      <c r="C159" s="833" t="s">
        <v>8040</v>
      </c>
      <c r="D159" s="833" t="s">
        <v>8348</v>
      </c>
      <c r="E159" s="833"/>
      <c r="F159" s="850"/>
      <c r="G159" s="850"/>
      <c r="H159" s="850"/>
      <c r="I159" s="850"/>
      <c r="J159" s="850">
        <v>0.6</v>
      </c>
      <c r="K159" s="850">
        <v>5990.14</v>
      </c>
      <c r="L159" s="850">
        <v>1</v>
      </c>
      <c r="M159" s="850">
        <v>9983.5666666666675</v>
      </c>
      <c r="N159" s="850"/>
      <c r="O159" s="850"/>
      <c r="P159" s="838"/>
      <c r="Q159" s="851"/>
    </row>
    <row r="160" spans="1:17" ht="14.45" customHeight="1" x14ac:dyDescent="0.2">
      <c r="A160" s="832" t="s">
        <v>604</v>
      </c>
      <c r="B160" s="833" t="s">
        <v>8030</v>
      </c>
      <c r="C160" s="833" t="s">
        <v>8040</v>
      </c>
      <c r="D160" s="833" t="s">
        <v>8348</v>
      </c>
      <c r="E160" s="833" t="s">
        <v>8349</v>
      </c>
      <c r="F160" s="850"/>
      <c r="G160" s="850"/>
      <c r="H160" s="850"/>
      <c r="I160" s="850"/>
      <c r="J160" s="850">
        <v>1.3</v>
      </c>
      <c r="K160" s="850">
        <v>14284.46</v>
      </c>
      <c r="L160" s="850">
        <v>1</v>
      </c>
      <c r="M160" s="850">
        <v>10988.046153846153</v>
      </c>
      <c r="N160" s="850">
        <v>2.1</v>
      </c>
      <c r="O160" s="850">
        <v>20964.759999999998</v>
      </c>
      <c r="P160" s="838">
        <v>1.4676620607289319</v>
      </c>
      <c r="Q160" s="851">
        <v>9983.2190476190463</v>
      </c>
    </row>
    <row r="161" spans="1:17" ht="14.45" customHeight="1" x14ac:dyDescent="0.2">
      <c r="A161" s="832" t="s">
        <v>604</v>
      </c>
      <c r="B161" s="833" t="s">
        <v>8030</v>
      </c>
      <c r="C161" s="833" t="s">
        <v>8040</v>
      </c>
      <c r="D161" s="833" t="s">
        <v>8350</v>
      </c>
      <c r="E161" s="833" t="s">
        <v>1882</v>
      </c>
      <c r="F161" s="850">
        <v>6.3</v>
      </c>
      <c r="G161" s="850">
        <v>1861.31</v>
      </c>
      <c r="H161" s="850">
        <v>7.6211358146009909</v>
      </c>
      <c r="I161" s="850">
        <v>295.44603174603174</v>
      </c>
      <c r="J161" s="850">
        <v>1.7</v>
      </c>
      <c r="K161" s="850">
        <v>244.23</v>
      </c>
      <c r="L161" s="850">
        <v>1</v>
      </c>
      <c r="M161" s="850">
        <v>143.66470588235293</v>
      </c>
      <c r="N161" s="850">
        <v>0.1</v>
      </c>
      <c r="O161" s="850">
        <v>14.37</v>
      </c>
      <c r="P161" s="838">
        <v>5.8837980592064854E-2</v>
      </c>
      <c r="Q161" s="851">
        <v>143.69999999999999</v>
      </c>
    </row>
    <row r="162" spans="1:17" ht="14.45" customHeight="1" x14ac:dyDescent="0.2">
      <c r="A162" s="832" t="s">
        <v>604</v>
      </c>
      <c r="B162" s="833" t="s">
        <v>8030</v>
      </c>
      <c r="C162" s="833" t="s">
        <v>8040</v>
      </c>
      <c r="D162" s="833" t="s">
        <v>8351</v>
      </c>
      <c r="E162" s="833" t="s">
        <v>1878</v>
      </c>
      <c r="F162" s="850">
        <v>39.400000000000006</v>
      </c>
      <c r="G162" s="850">
        <v>83748.639999999999</v>
      </c>
      <c r="H162" s="850">
        <v>3.2863443210851742</v>
      </c>
      <c r="I162" s="850">
        <v>2125.5999999999995</v>
      </c>
      <c r="J162" s="850">
        <v>17.399999999999999</v>
      </c>
      <c r="K162" s="850">
        <v>25483.83</v>
      </c>
      <c r="L162" s="850">
        <v>1</v>
      </c>
      <c r="M162" s="850">
        <v>1464.5879310344831</v>
      </c>
      <c r="N162" s="850">
        <v>5.5</v>
      </c>
      <c r="O162" s="850">
        <v>2522.85</v>
      </c>
      <c r="P162" s="838">
        <v>9.8998070541201993E-2</v>
      </c>
      <c r="Q162" s="851">
        <v>458.7</v>
      </c>
    </row>
    <row r="163" spans="1:17" ht="14.45" customHeight="1" x14ac:dyDescent="0.2">
      <c r="A163" s="832" t="s">
        <v>604</v>
      </c>
      <c r="B163" s="833" t="s">
        <v>8030</v>
      </c>
      <c r="C163" s="833" t="s">
        <v>8040</v>
      </c>
      <c r="D163" s="833" t="s">
        <v>8352</v>
      </c>
      <c r="E163" s="833" t="s">
        <v>2075</v>
      </c>
      <c r="F163" s="850"/>
      <c r="G163" s="850"/>
      <c r="H163" s="850"/>
      <c r="I163" s="850"/>
      <c r="J163" s="850"/>
      <c r="K163" s="850"/>
      <c r="L163" s="850"/>
      <c r="M163" s="850"/>
      <c r="N163" s="850">
        <v>0.3</v>
      </c>
      <c r="O163" s="850">
        <v>334.95</v>
      </c>
      <c r="P163" s="838"/>
      <c r="Q163" s="851">
        <v>1116.5</v>
      </c>
    </row>
    <row r="164" spans="1:17" ht="14.45" customHeight="1" x14ac:dyDescent="0.2">
      <c r="A164" s="832" t="s">
        <v>604</v>
      </c>
      <c r="B164" s="833" t="s">
        <v>8030</v>
      </c>
      <c r="C164" s="833" t="s">
        <v>8040</v>
      </c>
      <c r="D164" s="833" t="s">
        <v>8353</v>
      </c>
      <c r="E164" s="833" t="s">
        <v>1892</v>
      </c>
      <c r="F164" s="850">
        <v>64.8</v>
      </c>
      <c r="G164" s="850">
        <v>25945.920000000002</v>
      </c>
      <c r="H164" s="850">
        <v>0.99783288151380667</v>
      </c>
      <c r="I164" s="850">
        <v>400.40000000000003</v>
      </c>
      <c r="J164" s="850">
        <v>115.6</v>
      </c>
      <c r="K164" s="850">
        <v>26002.269999999993</v>
      </c>
      <c r="L164" s="850">
        <v>1</v>
      </c>
      <c r="M164" s="850">
        <v>224.93313148788923</v>
      </c>
      <c r="N164" s="850">
        <v>102.12999999999998</v>
      </c>
      <c r="O164" s="850">
        <v>15706.719999999996</v>
      </c>
      <c r="P164" s="838">
        <v>0.6040518770091996</v>
      </c>
      <c r="Q164" s="851">
        <v>153.79144227944775</v>
      </c>
    </row>
    <row r="165" spans="1:17" ht="14.45" customHeight="1" x14ac:dyDescent="0.2">
      <c r="A165" s="832" t="s">
        <v>604</v>
      </c>
      <c r="B165" s="833" t="s">
        <v>8030</v>
      </c>
      <c r="C165" s="833" t="s">
        <v>8040</v>
      </c>
      <c r="D165" s="833" t="s">
        <v>8354</v>
      </c>
      <c r="E165" s="833" t="s">
        <v>1892</v>
      </c>
      <c r="F165" s="850">
        <v>100.39999999999999</v>
      </c>
      <c r="G165" s="850">
        <v>80400.319999999992</v>
      </c>
      <c r="H165" s="850">
        <v>1.2499043142980708</v>
      </c>
      <c r="I165" s="850">
        <v>800.8</v>
      </c>
      <c r="J165" s="850">
        <v>144.19999999999999</v>
      </c>
      <c r="K165" s="850">
        <v>64325.180000000008</v>
      </c>
      <c r="L165" s="850">
        <v>1</v>
      </c>
      <c r="M165" s="850">
        <v>446.08307905686553</v>
      </c>
      <c r="N165" s="850">
        <v>138.32999999999998</v>
      </c>
      <c r="O165" s="850">
        <v>36509.119999999995</v>
      </c>
      <c r="P165" s="838">
        <v>0.56757120617462697</v>
      </c>
      <c r="Q165" s="851">
        <v>263.92770910142411</v>
      </c>
    </row>
    <row r="166" spans="1:17" ht="14.45" customHeight="1" x14ac:dyDescent="0.2">
      <c r="A166" s="832" t="s">
        <v>604</v>
      </c>
      <c r="B166" s="833" t="s">
        <v>8030</v>
      </c>
      <c r="C166" s="833" t="s">
        <v>8040</v>
      </c>
      <c r="D166" s="833" t="s">
        <v>8355</v>
      </c>
      <c r="E166" s="833" t="s">
        <v>1898</v>
      </c>
      <c r="F166" s="850">
        <v>25</v>
      </c>
      <c r="G166" s="850">
        <v>2740</v>
      </c>
      <c r="H166" s="850">
        <v>27.353499051612257</v>
      </c>
      <c r="I166" s="850">
        <v>109.6</v>
      </c>
      <c r="J166" s="850">
        <v>3</v>
      </c>
      <c r="K166" s="850">
        <v>100.17</v>
      </c>
      <c r="L166" s="850">
        <v>1</v>
      </c>
      <c r="M166" s="850">
        <v>33.39</v>
      </c>
      <c r="N166" s="850"/>
      <c r="O166" s="850"/>
      <c r="P166" s="838"/>
      <c r="Q166" s="851"/>
    </row>
    <row r="167" spans="1:17" ht="14.45" customHeight="1" x14ac:dyDescent="0.2">
      <c r="A167" s="832" t="s">
        <v>604</v>
      </c>
      <c r="B167" s="833" t="s">
        <v>8030</v>
      </c>
      <c r="C167" s="833" t="s">
        <v>8040</v>
      </c>
      <c r="D167" s="833" t="s">
        <v>8356</v>
      </c>
      <c r="E167" s="833" t="s">
        <v>8357</v>
      </c>
      <c r="F167" s="850">
        <v>268.3</v>
      </c>
      <c r="G167" s="850">
        <v>88914.81</v>
      </c>
      <c r="H167" s="850">
        <v>1.3534476341824839</v>
      </c>
      <c r="I167" s="850">
        <v>331.40070816250466</v>
      </c>
      <c r="J167" s="850">
        <v>268.83</v>
      </c>
      <c r="K167" s="850">
        <v>65695.05</v>
      </c>
      <c r="L167" s="850">
        <v>1</v>
      </c>
      <c r="M167" s="850">
        <v>244.37395379979915</v>
      </c>
      <c r="N167" s="850">
        <v>284.72999999999996</v>
      </c>
      <c r="O167" s="850">
        <v>38365.439999999988</v>
      </c>
      <c r="P167" s="838">
        <v>0.58399285790938571</v>
      </c>
      <c r="Q167" s="851">
        <v>134.74323042882727</v>
      </c>
    </row>
    <row r="168" spans="1:17" ht="14.45" customHeight="1" x14ac:dyDescent="0.2">
      <c r="A168" s="832" t="s">
        <v>604</v>
      </c>
      <c r="B168" s="833" t="s">
        <v>8030</v>
      </c>
      <c r="C168" s="833" t="s">
        <v>8040</v>
      </c>
      <c r="D168" s="833" t="s">
        <v>8358</v>
      </c>
      <c r="E168" s="833" t="s">
        <v>1059</v>
      </c>
      <c r="F168" s="850">
        <v>23.3</v>
      </c>
      <c r="G168" s="850">
        <v>252325.46</v>
      </c>
      <c r="H168" s="850">
        <v>1.6379094879852021</v>
      </c>
      <c r="I168" s="850">
        <v>10829.41888412017</v>
      </c>
      <c r="J168" s="850">
        <v>21.6</v>
      </c>
      <c r="K168" s="850">
        <v>154053.35999999999</v>
      </c>
      <c r="L168" s="850">
        <v>1</v>
      </c>
      <c r="M168" s="850">
        <v>7132.0999999999985</v>
      </c>
      <c r="N168" s="850"/>
      <c r="O168" s="850"/>
      <c r="P168" s="838"/>
      <c r="Q168" s="851"/>
    </row>
    <row r="169" spans="1:17" ht="14.45" customHeight="1" x14ac:dyDescent="0.2">
      <c r="A169" s="832" t="s">
        <v>604</v>
      </c>
      <c r="B169" s="833" t="s">
        <v>8030</v>
      </c>
      <c r="C169" s="833" t="s">
        <v>8040</v>
      </c>
      <c r="D169" s="833" t="s">
        <v>8359</v>
      </c>
      <c r="E169" s="833"/>
      <c r="F169" s="850">
        <v>0.08</v>
      </c>
      <c r="G169" s="850">
        <v>176.41</v>
      </c>
      <c r="H169" s="850"/>
      <c r="I169" s="850">
        <v>2205.125</v>
      </c>
      <c r="J169" s="850"/>
      <c r="K169" s="850"/>
      <c r="L169" s="850"/>
      <c r="M169" s="850"/>
      <c r="N169" s="850"/>
      <c r="O169" s="850"/>
      <c r="P169" s="838"/>
      <c r="Q169" s="851"/>
    </row>
    <row r="170" spans="1:17" ht="14.45" customHeight="1" x14ac:dyDescent="0.2">
      <c r="A170" s="832" t="s">
        <v>604</v>
      </c>
      <c r="B170" s="833" t="s">
        <v>8030</v>
      </c>
      <c r="C170" s="833" t="s">
        <v>8040</v>
      </c>
      <c r="D170" s="833" t="s">
        <v>8359</v>
      </c>
      <c r="E170" s="833" t="s">
        <v>8360</v>
      </c>
      <c r="F170" s="850">
        <v>0.9</v>
      </c>
      <c r="G170" s="850">
        <v>1913.04</v>
      </c>
      <c r="H170" s="850"/>
      <c r="I170" s="850">
        <v>2125.6</v>
      </c>
      <c r="J170" s="850"/>
      <c r="K170" s="850"/>
      <c r="L170" s="850"/>
      <c r="M170" s="850"/>
      <c r="N170" s="850"/>
      <c r="O170" s="850"/>
      <c r="P170" s="838"/>
      <c r="Q170" s="851"/>
    </row>
    <row r="171" spans="1:17" ht="14.45" customHeight="1" x14ac:dyDescent="0.2">
      <c r="A171" s="832" t="s">
        <v>604</v>
      </c>
      <c r="B171" s="833" t="s">
        <v>8030</v>
      </c>
      <c r="C171" s="833" t="s">
        <v>8040</v>
      </c>
      <c r="D171" s="833" t="s">
        <v>8361</v>
      </c>
      <c r="E171" s="833" t="s">
        <v>8362</v>
      </c>
      <c r="F171" s="850">
        <v>4.3</v>
      </c>
      <c r="G171" s="850">
        <v>3396.27</v>
      </c>
      <c r="H171" s="850">
        <v>1.1198500390729329</v>
      </c>
      <c r="I171" s="850">
        <v>789.83023255813953</v>
      </c>
      <c r="J171" s="850">
        <v>4.0999999999999996</v>
      </c>
      <c r="K171" s="850">
        <v>3032.79</v>
      </c>
      <c r="L171" s="850">
        <v>1</v>
      </c>
      <c r="M171" s="850">
        <v>739.70487804878053</v>
      </c>
      <c r="N171" s="850">
        <v>0.2</v>
      </c>
      <c r="O171" s="850">
        <v>133.47999999999999</v>
      </c>
      <c r="P171" s="838">
        <v>4.4012279122524145E-2</v>
      </c>
      <c r="Q171" s="851">
        <v>667.39999999999986</v>
      </c>
    </row>
    <row r="172" spans="1:17" ht="14.45" customHeight="1" x14ac:dyDescent="0.2">
      <c r="A172" s="832" t="s">
        <v>604</v>
      </c>
      <c r="B172" s="833" t="s">
        <v>8030</v>
      </c>
      <c r="C172" s="833" t="s">
        <v>8040</v>
      </c>
      <c r="D172" s="833" t="s">
        <v>8363</v>
      </c>
      <c r="E172" s="833" t="s">
        <v>1888</v>
      </c>
      <c r="F172" s="850"/>
      <c r="G172" s="850"/>
      <c r="H172" s="850"/>
      <c r="I172" s="850"/>
      <c r="J172" s="850">
        <v>0.9</v>
      </c>
      <c r="K172" s="850">
        <v>485.1</v>
      </c>
      <c r="L172" s="850">
        <v>1</v>
      </c>
      <c r="M172" s="850">
        <v>539</v>
      </c>
      <c r="N172" s="850"/>
      <c r="O172" s="850"/>
      <c r="P172" s="838"/>
      <c r="Q172" s="851"/>
    </row>
    <row r="173" spans="1:17" ht="14.45" customHeight="1" x14ac:dyDescent="0.2">
      <c r="A173" s="832" t="s">
        <v>604</v>
      </c>
      <c r="B173" s="833" t="s">
        <v>8030</v>
      </c>
      <c r="C173" s="833" t="s">
        <v>8040</v>
      </c>
      <c r="D173" s="833" t="s">
        <v>8364</v>
      </c>
      <c r="E173" s="833" t="s">
        <v>1888</v>
      </c>
      <c r="F173" s="850">
        <v>14.3</v>
      </c>
      <c r="G173" s="850">
        <v>46671.53</v>
      </c>
      <c r="H173" s="850">
        <v>1.3585104088408855</v>
      </c>
      <c r="I173" s="850">
        <v>3263.7433566433565</v>
      </c>
      <c r="J173" s="850">
        <v>15.7</v>
      </c>
      <c r="K173" s="850">
        <v>34354.93</v>
      </c>
      <c r="L173" s="850">
        <v>1</v>
      </c>
      <c r="M173" s="850">
        <v>2188.2121019108281</v>
      </c>
      <c r="N173" s="850">
        <v>7.7000000000000011</v>
      </c>
      <c r="O173" s="850">
        <v>9983.84</v>
      </c>
      <c r="P173" s="838">
        <v>0.29060865500235339</v>
      </c>
      <c r="Q173" s="851">
        <v>1296.6025974025972</v>
      </c>
    </row>
    <row r="174" spans="1:17" ht="14.45" customHeight="1" x14ac:dyDescent="0.2">
      <c r="A174" s="832" t="s">
        <v>604</v>
      </c>
      <c r="B174" s="833" t="s">
        <v>8030</v>
      </c>
      <c r="C174" s="833" t="s">
        <v>8040</v>
      </c>
      <c r="D174" s="833" t="s">
        <v>8365</v>
      </c>
      <c r="E174" s="833" t="s">
        <v>8366</v>
      </c>
      <c r="F174" s="850">
        <v>0.4</v>
      </c>
      <c r="G174" s="850">
        <v>108.07</v>
      </c>
      <c r="H174" s="850">
        <v>7.1429515651438236E-2</v>
      </c>
      <c r="I174" s="850">
        <v>270.17499999999995</v>
      </c>
      <c r="J174" s="850">
        <v>5.6</v>
      </c>
      <c r="K174" s="850">
        <v>1512.96</v>
      </c>
      <c r="L174" s="850">
        <v>1</v>
      </c>
      <c r="M174" s="850">
        <v>270.17142857142858</v>
      </c>
      <c r="N174" s="850">
        <v>0.2</v>
      </c>
      <c r="O174" s="850">
        <v>54.03</v>
      </c>
      <c r="P174" s="838">
        <v>3.5711453045685279E-2</v>
      </c>
      <c r="Q174" s="851">
        <v>270.14999999999998</v>
      </c>
    </row>
    <row r="175" spans="1:17" ht="14.45" customHeight="1" x14ac:dyDescent="0.2">
      <c r="A175" s="832" t="s">
        <v>604</v>
      </c>
      <c r="B175" s="833" t="s">
        <v>8030</v>
      </c>
      <c r="C175" s="833" t="s">
        <v>8040</v>
      </c>
      <c r="D175" s="833" t="s">
        <v>8367</v>
      </c>
      <c r="E175" s="833" t="s">
        <v>8368</v>
      </c>
      <c r="F175" s="850">
        <v>24.700000000000003</v>
      </c>
      <c r="G175" s="850">
        <v>9549.0199999999986</v>
      </c>
      <c r="H175" s="850">
        <v>0.98604321687535734</v>
      </c>
      <c r="I175" s="850">
        <v>386.59999999999991</v>
      </c>
      <c r="J175" s="850">
        <v>31.299999999999997</v>
      </c>
      <c r="K175" s="850">
        <v>9684.18</v>
      </c>
      <c r="L175" s="850">
        <v>1</v>
      </c>
      <c r="M175" s="850">
        <v>309.39872204472846</v>
      </c>
      <c r="N175" s="850"/>
      <c r="O175" s="850"/>
      <c r="P175" s="838"/>
      <c r="Q175" s="851"/>
    </row>
    <row r="176" spans="1:17" ht="14.45" customHeight="1" x14ac:dyDescent="0.2">
      <c r="A176" s="832" t="s">
        <v>604</v>
      </c>
      <c r="B176" s="833" t="s">
        <v>8030</v>
      </c>
      <c r="C176" s="833" t="s">
        <v>8040</v>
      </c>
      <c r="D176" s="833" t="s">
        <v>8369</v>
      </c>
      <c r="E176" s="833" t="s">
        <v>8370</v>
      </c>
      <c r="F176" s="850"/>
      <c r="G176" s="850"/>
      <c r="H176" s="850"/>
      <c r="I176" s="850"/>
      <c r="J176" s="850">
        <v>0.6</v>
      </c>
      <c r="K176" s="850">
        <v>13275</v>
      </c>
      <c r="L176" s="850">
        <v>1</v>
      </c>
      <c r="M176" s="850">
        <v>22125</v>
      </c>
      <c r="N176" s="850"/>
      <c r="O176" s="850"/>
      <c r="P176" s="838"/>
      <c r="Q176" s="851"/>
    </row>
    <row r="177" spans="1:17" ht="14.45" customHeight="1" x14ac:dyDescent="0.2">
      <c r="A177" s="832" t="s">
        <v>604</v>
      </c>
      <c r="B177" s="833" t="s">
        <v>8030</v>
      </c>
      <c r="C177" s="833" t="s">
        <v>8040</v>
      </c>
      <c r="D177" s="833" t="s">
        <v>8371</v>
      </c>
      <c r="E177" s="833" t="s">
        <v>8372</v>
      </c>
      <c r="F177" s="850"/>
      <c r="G177" s="850"/>
      <c r="H177" s="850"/>
      <c r="I177" s="850"/>
      <c r="J177" s="850">
        <v>1</v>
      </c>
      <c r="K177" s="850">
        <v>2235</v>
      </c>
      <c r="L177" s="850">
        <v>1</v>
      </c>
      <c r="M177" s="850">
        <v>2235</v>
      </c>
      <c r="N177" s="850"/>
      <c r="O177" s="850"/>
      <c r="P177" s="838"/>
      <c r="Q177" s="851"/>
    </row>
    <row r="178" spans="1:17" ht="14.45" customHeight="1" x14ac:dyDescent="0.2">
      <c r="A178" s="832" t="s">
        <v>604</v>
      </c>
      <c r="B178" s="833" t="s">
        <v>8030</v>
      </c>
      <c r="C178" s="833" t="s">
        <v>8040</v>
      </c>
      <c r="D178" s="833" t="s">
        <v>8373</v>
      </c>
      <c r="E178" s="833" t="s">
        <v>1011</v>
      </c>
      <c r="F178" s="850"/>
      <c r="G178" s="850"/>
      <c r="H178" s="850"/>
      <c r="I178" s="850"/>
      <c r="J178" s="850"/>
      <c r="K178" s="850"/>
      <c r="L178" s="850"/>
      <c r="M178" s="850"/>
      <c r="N178" s="850">
        <v>59</v>
      </c>
      <c r="O178" s="850">
        <v>75954.24000000002</v>
      </c>
      <c r="P178" s="838"/>
      <c r="Q178" s="851">
        <v>1287.3600000000004</v>
      </c>
    </row>
    <row r="179" spans="1:17" ht="14.45" customHeight="1" x14ac:dyDescent="0.2">
      <c r="A179" s="832" t="s">
        <v>604</v>
      </c>
      <c r="B179" s="833" t="s">
        <v>8030</v>
      </c>
      <c r="C179" s="833" t="s">
        <v>8374</v>
      </c>
      <c r="D179" s="833" t="s">
        <v>8375</v>
      </c>
      <c r="E179" s="833" t="s">
        <v>8376</v>
      </c>
      <c r="F179" s="850">
        <v>2</v>
      </c>
      <c r="G179" s="850">
        <v>2813.22</v>
      </c>
      <c r="H179" s="850"/>
      <c r="I179" s="850">
        <v>1406.61</v>
      </c>
      <c r="J179" s="850"/>
      <c r="K179" s="850"/>
      <c r="L179" s="850"/>
      <c r="M179" s="850"/>
      <c r="N179" s="850"/>
      <c r="O179" s="850"/>
      <c r="P179" s="838"/>
      <c r="Q179" s="851"/>
    </row>
    <row r="180" spans="1:17" ht="14.45" customHeight="1" x14ac:dyDescent="0.2">
      <c r="A180" s="832" t="s">
        <v>604</v>
      </c>
      <c r="B180" s="833" t="s">
        <v>8030</v>
      </c>
      <c r="C180" s="833" t="s">
        <v>8374</v>
      </c>
      <c r="D180" s="833" t="s">
        <v>8377</v>
      </c>
      <c r="E180" s="833" t="s">
        <v>8378</v>
      </c>
      <c r="F180" s="850">
        <v>194</v>
      </c>
      <c r="G180" s="850">
        <v>418956.58000000007</v>
      </c>
      <c r="H180" s="850">
        <v>1.2233382942554989</v>
      </c>
      <c r="I180" s="850">
        <v>2159.5700000000002</v>
      </c>
      <c r="J180" s="850">
        <v>158</v>
      </c>
      <c r="K180" s="850">
        <v>342469.93</v>
      </c>
      <c r="L180" s="850">
        <v>1</v>
      </c>
      <c r="M180" s="850">
        <v>2167.5312025316457</v>
      </c>
      <c r="N180" s="850">
        <v>108</v>
      </c>
      <c r="O180" s="850">
        <v>235649.96000000011</v>
      </c>
      <c r="P180" s="838">
        <v>0.68808949153579735</v>
      </c>
      <c r="Q180" s="851">
        <v>2181.9440740740752</v>
      </c>
    </row>
    <row r="181" spans="1:17" ht="14.45" customHeight="1" x14ac:dyDescent="0.2">
      <c r="A181" s="832" t="s">
        <v>604</v>
      </c>
      <c r="B181" s="833" t="s">
        <v>8030</v>
      </c>
      <c r="C181" s="833" t="s">
        <v>8374</v>
      </c>
      <c r="D181" s="833" t="s">
        <v>8379</v>
      </c>
      <c r="E181" s="833" t="s">
        <v>8380</v>
      </c>
      <c r="F181" s="850">
        <v>43</v>
      </c>
      <c r="G181" s="850">
        <v>113569.44999999998</v>
      </c>
      <c r="H181" s="850">
        <v>0.51025868897432425</v>
      </c>
      <c r="I181" s="850">
        <v>2641.1499999999996</v>
      </c>
      <c r="J181" s="850">
        <v>84</v>
      </c>
      <c r="K181" s="850">
        <v>222572.3</v>
      </c>
      <c r="L181" s="850">
        <v>1</v>
      </c>
      <c r="M181" s="850">
        <v>2649.6702380952379</v>
      </c>
      <c r="N181" s="850">
        <v>100</v>
      </c>
      <c r="O181" s="850">
        <v>266570.02</v>
      </c>
      <c r="P181" s="838">
        <v>1.1976783274468568</v>
      </c>
      <c r="Q181" s="851">
        <v>2665.7002000000002</v>
      </c>
    </row>
    <row r="182" spans="1:17" ht="14.45" customHeight="1" x14ac:dyDescent="0.2">
      <c r="A182" s="832" t="s">
        <v>604</v>
      </c>
      <c r="B182" s="833" t="s">
        <v>8030</v>
      </c>
      <c r="C182" s="833" t="s">
        <v>8374</v>
      </c>
      <c r="D182" s="833" t="s">
        <v>8381</v>
      </c>
      <c r="E182" s="833" t="s">
        <v>8382</v>
      </c>
      <c r="F182" s="850">
        <v>4</v>
      </c>
      <c r="G182" s="850">
        <v>8638.2800000000007</v>
      </c>
      <c r="H182" s="850"/>
      <c r="I182" s="850">
        <v>2159.5700000000002</v>
      </c>
      <c r="J182" s="850"/>
      <c r="K182" s="850"/>
      <c r="L182" s="850"/>
      <c r="M182" s="850"/>
      <c r="N182" s="850">
        <v>2</v>
      </c>
      <c r="O182" s="850">
        <v>4368.96</v>
      </c>
      <c r="P182" s="838"/>
      <c r="Q182" s="851">
        <v>2184.48</v>
      </c>
    </row>
    <row r="183" spans="1:17" ht="14.45" customHeight="1" x14ac:dyDescent="0.2">
      <c r="A183" s="832" t="s">
        <v>604</v>
      </c>
      <c r="B183" s="833" t="s">
        <v>8030</v>
      </c>
      <c r="C183" s="833" t="s">
        <v>8374</v>
      </c>
      <c r="D183" s="833" t="s">
        <v>8383</v>
      </c>
      <c r="E183" s="833" t="s">
        <v>8384</v>
      </c>
      <c r="F183" s="850">
        <v>1</v>
      </c>
      <c r="G183" s="850">
        <v>8902.36</v>
      </c>
      <c r="H183" s="850">
        <v>0.33184131305736425</v>
      </c>
      <c r="I183" s="850">
        <v>8902.36</v>
      </c>
      <c r="J183" s="850">
        <v>3</v>
      </c>
      <c r="K183" s="850">
        <v>26827.16</v>
      </c>
      <c r="L183" s="850">
        <v>1</v>
      </c>
      <c r="M183" s="850">
        <v>8942.3866666666672</v>
      </c>
      <c r="N183" s="850">
        <v>1</v>
      </c>
      <c r="O183" s="850">
        <v>8984.83</v>
      </c>
      <c r="P183" s="838">
        <v>0.33491543644575122</v>
      </c>
      <c r="Q183" s="851">
        <v>8984.83</v>
      </c>
    </row>
    <row r="184" spans="1:17" ht="14.45" customHeight="1" x14ac:dyDescent="0.2">
      <c r="A184" s="832" t="s">
        <v>604</v>
      </c>
      <c r="B184" s="833" t="s">
        <v>8030</v>
      </c>
      <c r="C184" s="833" t="s">
        <v>8374</v>
      </c>
      <c r="D184" s="833" t="s">
        <v>8385</v>
      </c>
      <c r="E184" s="833" t="s">
        <v>8386</v>
      </c>
      <c r="F184" s="850">
        <v>7</v>
      </c>
      <c r="G184" s="850">
        <v>72164.049999999988</v>
      </c>
      <c r="H184" s="850">
        <v>6.9999999999999991</v>
      </c>
      <c r="I184" s="850">
        <v>10309.149999999998</v>
      </c>
      <c r="J184" s="850">
        <v>1</v>
      </c>
      <c r="K184" s="850">
        <v>10309.15</v>
      </c>
      <c r="L184" s="850">
        <v>1</v>
      </c>
      <c r="M184" s="850">
        <v>10309.15</v>
      </c>
      <c r="N184" s="850">
        <v>2</v>
      </c>
      <c r="O184" s="850">
        <v>20693.759999999998</v>
      </c>
      <c r="P184" s="838">
        <v>2.0073197111304033</v>
      </c>
      <c r="Q184" s="851">
        <v>10346.879999999999</v>
      </c>
    </row>
    <row r="185" spans="1:17" ht="14.45" customHeight="1" x14ac:dyDescent="0.2">
      <c r="A185" s="832" t="s">
        <v>604</v>
      </c>
      <c r="B185" s="833" t="s">
        <v>8030</v>
      </c>
      <c r="C185" s="833" t="s">
        <v>8374</v>
      </c>
      <c r="D185" s="833" t="s">
        <v>8387</v>
      </c>
      <c r="E185" s="833" t="s">
        <v>8388</v>
      </c>
      <c r="F185" s="850">
        <v>48</v>
      </c>
      <c r="G185" s="850">
        <v>58157.280000000006</v>
      </c>
      <c r="H185" s="850">
        <v>1.4911801899651396</v>
      </c>
      <c r="I185" s="850">
        <v>1211.6100000000001</v>
      </c>
      <c r="J185" s="850">
        <v>32</v>
      </c>
      <c r="K185" s="850">
        <v>39000.839999999997</v>
      </c>
      <c r="L185" s="850">
        <v>1</v>
      </c>
      <c r="M185" s="850">
        <v>1218.7762499999999</v>
      </c>
      <c r="N185" s="850">
        <v>34</v>
      </c>
      <c r="O185" s="850">
        <v>41700.619999999995</v>
      </c>
      <c r="P185" s="838">
        <v>1.0692236372344801</v>
      </c>
      <c r="Q185" s="851">
        <v>1226.4888235294115</v>
      </c>
    </row>
    <row r="186" spans="1:17" ht="14.45" customHeight="1" x14ac:dyDescent="0.2">
      <c r="A186" s="832" t="s">
        <v>604</v>
      </c>
      <c r="B186" s="833" t="s">
        <v>8030</v>
      </c>
      <c r="C186" s="833" t="s">
        <v>8374</v>
      </c>
      <c r="D186" s="833" t="s">
        <v>8389</v>
      </c>
      <c r="E186" s="833" t="s">
        <v>8390</v>
      </c>
      <c r="F186" s="850">
        <v>2</v>
      </c>
      <c r="G186" s="850">
        <v>491.22</v>
      </c>
      <c r="H186" s="850"/>
      <c r="I186" s="850">
        <v>245.61</v>
      </c>
      <c r="J186" s="850"/>
      <c r="K186" s="850"/>
      <c r="L186" s="850"/>
      <c r="M186" s="850"/>
      <c r="N186" s="850">
        <v>1</v>
      </c>
      <c r="O186" s="850">
        <v>249.96</v>
      </c>
      <c r="P186" s="838"/>
      <c r="Q186" s="851">
        <v>249.96</v>
      </c>
    </row>
    <row r="187" spans="1:17" ht="14.45" customHeight="1" x14ac:dyDescent="0.2">
      <c r="A187" s="832" t="s">
        <v>604</v>
      </c>
      <c r="B187" s="833" t="s">
        <v>8030</v>
      </c>
      <c r="C187" s="833" t="s">
        <v>8374</v>
      </c>
      <c r="D187" s="833" t="s">
        <v>8391</v>
      </c>
      <c r="E187" s="833" t="s">
        <v>8392</v>
      </c>
      <c r="F187" s="850"/>
      <c r="G187" s="850"/>
      <c r="H187" s="850"/>
      <c r="I187" s="850"/>
      <c r="J187" s="850"/>
      <c r="K187" s="850"/>
      <c r="L187" s="850"/>
      <c r="M187" s="850"/>
      <c r="N187" s="850">
        <v>1</v>
      </c>
      <c r="O187" s="850">
        <v>1229.53</v>
      </c>
      <c r="P187" s="838"/>
      <c r="Q187" s="851">
        <v>1229.53</v>
      </c>
    </row>
    <row r="188" spans="1:17" ht="14.45" customHeight="1" x14ac:dyDescent="0.2">
      <c r="A188" s="832" t="s">
        <v>604</v>
      </c>
      <c r="B188" s="833" t="s">
        <v>8030</v>
      </c>
      <c r="C188" s="833" t="s">
        <v>8043</v>
      </c>
      <c r="D188" s="833" t="s">
        <v>8393</v>
      </c>
      <c r="E188" s="833" t="s">
        <v>8394</v>
      </c>
      <c r="F188" s="850"/>
      <c r="G188" s="850"/>
      <c r="H188" s="850"/>
      <c r="I188" s="850"/>
      <c r="J188" s="850"/>
      <c r="K188" s="850"/>
      <c r="L188" s="850"/>
      <c r="M188" s="850"/>
      <c r="N188" s="850">
        <v>9</v>
      </c>
      <c r="O188" s="850">
        <v>3631.68</v>
      </c>
      <c r="P188" s="838"/>
      <c r="Q188" s="851">
        <v>403.52</v>
      </c>
    </row>
    <row r="189" spans="1:17" ht="14.45" customHeight="1" x14ac:dyDescent="0.2">
      <c r="A189" s="832" t="s">
        <v>604</v>
      </c>
      <c r="B189" s="833" t="s">
        <v>8030</v>
      </c>
      <c r="C189" s="833" t="s">
        <v>8043</v>
      </c>
      <c r="D189" s="833" t="s">
        <v>8395</v>
      </c>
      <c r="E189" s="833" t="s">
        <v>8396</v>
      </c>
      <c r="F189" s="850">
        <v>13</v>
      </c>
      <c r="G189" s="850">
        <v>7896.33</v>
      </c>
      <c r="H189" s="850">
        <v>1.2999999999999998</v>
      </c>
      <c r="I189" s="850">
        <v>607.41</v>
      </c>
      <c r="J189" s="850">
        <v>10</v>
      </c>
      <c r="K189" s="850">
        <v>6074.1</v>
      </c>
      <c r="L189" s="850">
        <v>1</v>
      </c>
      <c r="M189" s="850">
        <v>607.41000000000008</v>
      </c>
      <c r="N189" s="850"/>
      <c r="O189" s="850"/>
      <c r="P189" s="838"/>
      <c r="Q189" s="851"/>
    </row>
    <row r="190" spans="1:17" ht="14.45" customHeight="1" x14ac:dyDescent="0.2">
      <c r="A190" s="832" t="s">
        <v>604</v>
      </c>
      <c r="B190" s="833" t="s">
        <v>8030</v>
      </c>
      <c r="C190" s="833" t="s">
        <v>8043</v>
      </c>
      <c r="D190" s="833" t="s">
        <v>8397</v>
      </c>
      <c r="E190" s="833" t="s">
        <v>8398</v>
      </c>
      <c r="F190" s="850">
        <v>1</v>
      </c>
      <c r="G190" s="850">
        <v>13068.03</v>
      </c>
      <c r="H190" s="850">
        <v>0.20000000000000004</v>
      </c>
      <c r="I190" s="850">
        <v>13068.03</v>
      </c>
      <c r="J190" s="850">
        <v>5</v>
      </c>
      <c r="K190" s="850">
        <v>65340.149999999994</v>
      </c>
      <c r="L190" s="850">
        <v>1</v>
      </c>
      <c r="M190" s="850">
        <v>13068.029999999999</v>
      </c>
      <c r="N190" s="850">
        <v>2</v>
      </c>
      <c r="O190" s="850">
        <v>24241.03</v>
      </c>
      <c r="P190" s="838">
        <v>0.3709974648053303</v>
      </c>
      <c r="Q190" s="851">
        <v>12120.514999999999</v>
      </c>
    </row>
    <row r="191" spans="1:17" ht="14.45" customHeight="1" x14ac:dyDescent="0.2">
      <c r="A191" s="832" t="s">
        <v>604</v>
      </c>
      <c r="B191" s="833" t="s">
        <v>8030</v>
      </c>
      <c r="C191" s="833" t="s">
        <v>8043</v>
      </c>
      <c r="D191" s="833" t="s">
        <v>8399</v>
      </c>
      <c r="E191" s="833" t="s">
        <v>8400</v>
      </c>
      <c r="F191" s="850">
        <v>3</v>
      </c>
      <c r="G191" s="850">
        <v>3797.43</v>
      </c>
      <c r="H191" s="850">
        <v>0.70795402641709937</v>
      </c>
      <c r="I191" s="850">
        <v>1265.81</v>
      </c>
      <c r="J191" s="850">
        <v>5</v>
      </c>
      <c r="K191" s="850">
        <v>5363.95</v>
      </c>
      <c r="L191" s="850">
        <v>1</v>
      </c>
      <c r="M191" s="850">
        <v>1072.79</v>
      </c>
      <c r="N191" s="850"/>
      <c r="O191" s="850"/>
      <c r="P191" s="838"/>
      <c r="Q191" s="851"/>
    </row>
    <row r="192" spans="1:17" ht="14.45" customHeight="1" x14ac:dyDescent="0.2">
      <c r="A192" s="832" t="s">
        <v>604</v>
      </c>
      <c r="B192" s="833" t="s">
        <v>8030</v>
      </c>
      <c r="C192" s="833" t="s">
        <v>8043</v>
      </c>
      <c r="D192" s="833" t="s">
        <v>8401</v>
      </c>
      <c r="E192" s="833" t="s">
        <v>8402</v>
      </c>
      <c r="F192" s="850">
        <v>1</v>
      </c>
      <c r="G192" s="850">
        <v>9930</v>
      </c>
      <c r="H192" s="850"/>
      <c r="I192" s="850">
        <v>9930</v>
      </c>
      <c r="J192" s="850"/>
      <c r="K192" s="850"/>
      <c r="L192" s="850"/>
      <c r="M192" s="850"/>
      <c r="N192" s="850"/>
      <c r="O192" s="850"/>
      <c r="P192" s="838"/>
      <c r="Q192" s="851"/>
    </row>
    <row r="193" spans="1:17" ht="14.45" customHeight="1" x14ac:dyDescent="0.2">
      <c r="A193" s="832" t="s">
        <v>604</v>
      </c>
      <c r="B193" s="833" t="s">
        <v>8030</v>
      </c>
      <c r="C193" s="833" t="s">
        <v>8043</v>
      </c>
      <c r="D193" s="833" t="s">
        <v>8403</v>
      </c>
      <c r="E193" s="833" t="s">
        <v>8402</v>
      </c>
      <c r="F193" s="850"/>
      <c r="G193" s="850"/>
      <c r="H193" s="850"/>
      <c r="I193" s="850"/>
      <c r="J193" s="850">
        <v>5</v>
      </c>
      <c r="K193" s="850">
        <v>57185</v>
      </c>
      <c r="L193" s="850">
        <v>1</v>
      </c>
      <c r="M193" s="850">
        <v>11437</v>
      </c>
      <c r="N193" s="850"/>
      <c r="O193" s="850"/>
      <c r="P193" s="838"/>
      <c r="Q193" s="851"/>
    </row>
    <row r="194" spans="1:17" ht="14.45" customHeight="1" x14ac:dyDescent="0.2">
      <c r="A194" s="832" t="s">
        <v>604</v>
      </c>
      <c r="B194" s="833" t="s">
        <v>8030</v>
      </c>
      <c r="C194" s="833" t="s">
        <v>8043</v>
      </c>
      <c r="D194" s="833" t="s">
        <v>8404</v>
      </c>
      <c r="E194" s="833" t="s">
        <v>8405</v>
      </c>
      <c r="F194" s="850">
        <v>12</v>
      </c>
      <c r="G194" s="850">
        <v>134760.47999999998</v>
      </c>
      <c r="H194" s="850">
        <v>1.4999999999999998</v>
      </c>
      <c r="I194" s="850">
        <v>11230.039999999999</v>
      </c>
      <c r="J194" s="850">
        <v>8</v>
      </c>
      <c r="K194" s="850">
        <v>89840.320000000007</v>
      </c>
      <c r="L194" s="850">
        <v>1</v>
      </c>
      <c r="M194" s="850">
        <v>11230.04</v>
      </c>
      <c r="N194" s="850"/>
      <c r="O194" s="850"/>
      <c r="P194" s="838"/>
      <c r="Q194" s="851"/>
    </row>
    <row r="195" spans="1:17" ht="14.45" customHeight="1" x14ac:dyDescent="0.2">
      <c r="A195" s="832" t="s">
        <v>604</v>
      </c>
      <c r="B195" s="833" t="s">
        <v>8030</v>
      </c>
      <c r="C195" s="833" t="s">
        <v>8043</v>
      </c>
      <c r="D195" s="833" t="s">
        <v>8406</v>
      </c>
      <c r="E195" s="833" t="s">
        <v>8407</v>
      </c>
      <c r="F195" s="850">
        <v>192</v>
      </c>
      <c r="G195" s="850">
        <v>2671330.56</v>
      </c>
      <c r="H195" s="850">
        <v>1.4968211419440773</v>
      </c>
      <c r="I195" s="850">
        <v>13913.18</v>
      </c>
      <c r="J195" s="850">
        <v>164</v>
      </c>
      <c r="K195" s="850">
        <v>1784669.18</v>
      </c>
      <c r="L195" s="850">
        <v>1</v>
      </c>
      <c r="M195" s="850">
        <v>10882.129146341464</v>
      </c>
      <c r="N195" s="850">
        <v>140</v>
      </c>
      <c r="O195" s="850">
        <v>1019663.86</v>
      </c>
      <c r="P195" s="838">
        <v>0.57134614718902699</v>
      </c>
      <c r="Q195" s="851">
        <v>7283.3132857142855</v>
      </c>
    </row>
    <row r="196" spans="1:17" ht="14.45" customHeight="1" x14ac:dyDescent="0.2">
      <c r="A196" s="832" t="s">
        <v>604</v>
      </c>
      <c r="B196" s="833" t="s">
        <v>8030</v>
      </c>
      <c r="C196" s="833" t="s">
        <v>8043</v>
      </c>
      <c r="D196" s="833" t="s">
        <v>8408</v>
      </c>
      <c r="E196" s="833" t="s">
        <v>8409</v>
      </c>
      <c r="F196" s="850"/>
      <c r="G196" s="850"/>
      <c r="H196" s="850"/>
      <c r="I196" s="850"/>
      <c r="J196" s="850"/>
      <c r="K196" s="850"/>
      <c r="L196" s="850"/>
      <c r="M196" s="850"/>
      <c r="N196" s="850">
        <v>4</v>
      </c>
      <c r="O196" s="850">
        <v>3758.56</v>
      </c>
      <c r="P196" s="838"/>
      <c r="Q196" s="851">
        <v>939.64</v>
      </c>
    </row>
    <row r="197" spans="1:17" ht="14.45" customHeight="1" x14ac:dyDescent="0.2">
      <c r="A197" s="832" t="s">
        <v>604</v>
      </c>
      <c r="B197" s="833" t="s">
        <v>8030</v>
      </c>
      <c r="C197" s="833" t="s">
        <v>8043</v>
      </c>
      <c r="D197" s="833" t="s">
        <v>8410</v>
      </c>
      <c r="E197" s="833" t="s">
        <v>8409</v>
      </c>
      <c r="F197" s="850"/>
      <c r="G197" s="850"/>
      <c r="H197" s="850"/>
      <c r="I197" s="850"/>
      <c r="J197" s="850"/>
      <c r="K197" s="850"/>
      <c r="L197" s="850"/>
      <c r="M197" s="850"/>
      <c r="N197" s="850">
        <v>5</v>
      </c>
      <c r="O197" s="850">
        <v>5044.05</v>
      </c>
      <c r="P197" s="838"/>
      <c r="Q197" s="851">
        <v>1008.8100000000001</v>
      </c>
    </row>
    <row r="198" spans="1:17" ht="14.45" customHeight="1" x14ac:dyDescent="0.2">
      <c r="A198" s="832" t="s">
        <v>604</v>
      </c>
      <c r="B198" s="833" t="s">
        <v>8030</v>
      </c>
      <c r="C198" s="833" t="s">
        <v>8043</v>
      </c>
      <c r="D198" s="833" t="s">
        <v>8411</v>
      </c>
      <c r="E198" s="833" t="s">
        <v>8409</v>
      </c>
      <c r="F198" s="850"/>
      <c r="G198" s="850"/>
      <c r="H198" s="850"/>
      <c r="I198" s="850"/>
      <c r="J198" s="850"/>
      <c r="K198" s="850"/>
      <c r="L198" s="850"/>
      <c r="M198" s="850"/>
      <c r="N198" s="850">
        <v>2</v>
      </c>
      <c r="O198" s="850">
        <v>2132.66</v>
      </c>
      <c r="P198" s="838"/>
      <c r="Q198" s="851">
        <v>1066.33</v>
      </c>
    </row>
    <row r="199" spans="1:17" ht="14.45" customHeight="1" x14ac:dyDescent="0.2">
      <c r="A199" s="832" t="s">
        <v>604</v>
      </c>
      <c r="B199" s="833" t="s">
        <v>8030</v>
      </c>
      <c r="C199" s="833" t="s">
        <v>8043</v>
      </c>
      <c r="D199" s="833" t="s">
        <v>8412</v>
      </c>
      <c r="E199" s="833" t="s">
        <v>8413</v>
      </c>
      <c r="F199" s="850">
        <v>2</v>
      </c>
      <c r="G199" s="850">
        <v>5666.84</v>
      </c>
      <c r="H199" s="850">
        <v>0.5</v>
      </c>
      <c r="I199" s="850">
        <v>2833.42</v>
      </c>
      <c r="J199" s="850">
        <v>4</v>
      </c>
      <c r="K199" s="850">
        <v>11333.68</v>
      </c>
      <c r="L199" s="850">
        <v>1</v>
      </c>
      <c r="M199" s="850">
        <v>2833.42</v>
      </c>
      <c r="N199" s="850"/>
      <c r="O199" s="850"/>
      <c r="P199" s="838"/>
      <c r="Q199" s="851"/>
    </row>
    <row r="200" spans="1:17" ht="14.45" customHeight="1" x14ac:dyDescent="0.2">
      <c r="A200" s="832" t="s">
        <v>604</v>
      </c>
      <c r="B200" s="833" t="s">
        <v>8030</v>
      </c>
      <c r="C200" s="833" t="s">
        <v>8043</v>
      </c>
      <c r="D200" s="833" t="s">
        <v>8414</v>
      </c>
      <c r="E200" s="833" t="s">
        <v>8415</v>
      </c>
      <c r="F200" s="850">
        <v>1</v>
      </c>
      <c r="G200" s="850">
        <v>3692.56</v>
      </c>
      <c r="H200" s="850">
        <v>1</v>
      </c>
      <c r="I200" s="850">
        <v>3692.56</v>
      </c>
      <c r="J200" s="850">
        <v>1</v>
      </c>
      <c r="K200" s="850">
        <v>3692.56</v>
      </c>
      <c r="L200" s="850">
        <v>1</v>
      </c>
      <c r="M200" s="850">
        <v>3692.56</v>
      </c>
      <c r="N200" s="850"/>
      <c r="O200" s="850"/>
      <c r="P200" s="838"/>
      <c r="Q200" s="851"/>
    </row>
    <row r="201" spans="1:17" ht="14.45" customHeight="1" x14ac:dyDescent="0.2">
      <c r="A201" s="832" t="s">
        <v>604</v>
      </c>
      <c r="B201" s="833" t="s">
        <v>8030</v>
      </c>
      <c r="C201" s="833" t="s">
        <v>8043</v>
      </c>
      <c r="D201" s="833" t="s">
        <v>8416</v>
      </c>
      <c r="E201" s="833" t="s">
        <v>8417</v>
      </c>
      <c r="F201" s="850">
        <v>59</v>
      </c>
      <c r="G201" s="850">
        <v>1602744.44</v>
      </c>
      <c r="H201" s="850">
        <v>1.0931153050600595</v>
      </c>
      <c r="I201" s="850">
        <v>27165.16</v>
      </c>
      <c r="J201" s="850">
        <v>60</v>
      </c>
      <c r="K201" s="850">
        <v>1466217.18</v>
      </c>
      <c r="L201" s="850">
        <v>1</v>
      </c>
      <c r="M201" s="850">
        <v>24436.952999999998</v>
      </c>
      <c r="N201" s="850">
        <v>111</v>
      </c>
      <c r="O201" s="850">
        <v>1749372.3</v>
      </c>
      <c r="P201" s="838">
        <v>1.1931194940711307</v>
      </c>
      <c r="Q201" s="851">
        <v>15760.110810810811</v>
      </c>
    </row>
    <row r="202" spans="1:17" ht="14.45" customHeight="1" x14ac:dyDescent="0.2">
      <c r="A202" s="832" t="s">
        <v>604</v>
      </c>
      <c r="B202" s="833" t="s">
        <v>8030</v>
      </c>
      <c r="C202" s="833" t="s">
        <v>8043</v>
      </c>
      <c r="D202" s="833" t="s">
        <v>8418</v>
      </c>
      <c r="E202" s="833" t="s">
        <v>8419</v>
      </c>
      <c r="F202" s="850">
        <v>2</v>
      </c>
      <c r="G202" s="850">
        <v>54330.32</v>
      </c>
      <c r="H202" s="850"/>
      <c r="I202" s="850">
        <v>27165.16</v>
      </c>
      <c r="J202" s="850"/>
      <c r="K202" s="850"/>
      <c r="L202" s="850"/>
      <c r="M202" s="850"/>
      <c r="N202" s="850"/>
      <c r="O202" s="850"/>
      <c r="P202" s="838"/>
      <c r="Q202" s="851"/>
    </row>
    <row r="203" spans="1:17" ht="14.45" customHeight="1" x14ac:dyDescent="0.2">
      <c r="A203" s="832" t="s">
        <v>604</v>
      </c>
      <c r="B203" s="833" t="s">
        <v>8030</v>
      </c>
      <c r="C203" s="833" t="s">
        <v>8043</v>
      </c>
      <c r="D203" s="833" t="s">
        <v>8420</v>
      </c>
      <c r="E203" s="833" t="s">
        <v>8421</v>
      </c>
      <c r="F203" s="850">
        <v>32</v>
      </c>
      <c r="G203" s="850">
        <v>499013.12</v>
      </c>
      <c r="H203" s="850">
        <v>1.2307692307692308</v>
      </c>
      <c r="I203" s="850">
        <v>15594.16</v>
      </c>
      <c r="J203" s="850">
        <v>26</v>
      </c>
      <c r="K203" s="850">
        <v>405448.16</v>
      </c>
      <c r="L203" s="850">
        <v>1</v>
      </c>
      <c r="M203" s="850">
        <v>15594.16</v>
      </c>
      <c r="N203" s="850">
        <v>37</v>
      </c>
      <c r="O203" s="850">
        <v>549613.35999999975</v>
      </c>
      <c r="P203" s="838">
        <v>1.3555699944476249</v>
      </c>
      <c r="Q203" s="851">
        <v>14854.415135135128</v>
      </c>
    </row>
    <row r="204" spans="1:17" ht="14.45" customHeight="1" x14ac:dyDescent="0.2">
      <c r="A204" s="832" t="s">
        <v>604</v>
      </c>
      <c r="B204" s="833" t="s">
        <v>8030</v>
      </c>
      <c r="C204" s="833" t="s">
        <v>8043</v>
      </c>
      <c r="D204" s="833" t="s">
        <v>8422</v>
      </c>
      <c r="E204" s="833" t="s">
        <v>8423</v>
      </c>
      <c r="F204" s="850">
        <v>17</v>
      </c>
      <c r="G204" s="850">
        <v>62932.13</v>
      </c>
      <c r="H204" s="850">
        <v>2.125</v>
      </c>
      <c r="I204" s="850">
        <v>3701.89</v>
      </c>
      <c r="J204" s="850">
        <v>8</v>
      </c>
      <c r="K204" s="850">
        <v>29615.119999999999</v>
      </c>
      <c r="L204" s="850">
        <v>1</v>
      </c>
      <c r="M204" s="850">
        <v>3701.89</v>
      </c>
      <c r="N204" s="850">
        <v>8</v>
      </c>
      <c r="O204" s="850">
        <v>19218.71</v>
      </c>
      <c r="P204" s="838">
        <v>0.64894925294916916</v>
      </c>
      <c r="Q204" s="851">
        <v>2402.3387499999999</v>
      </c>
    </row>
    <row r="205" spans="1:17" ht="14.45" customHeight="1" x14ac:dyDescent="0.2">
      <c r="A205" s="832" t="s">
        <v>604</v>
      </c>
      <c r="B205" s="833" t="s">
        <v>8030</v>
      </c>
      <c r="C205" s="833" t="s">
        <v>8043</v>
      </c>
      <c r="D205" s="833" t="s">
        <v>8424</v>
      </c>
      <c r="E205" s="833" t="s">
        <v>8425</v>
      </c>
      <c r="F205" s="850">
        <v>0</v>
      </c>
      <c r="G205" s="850">
        <v>0</v>
      </c>
      <c r="H205" s="850"/>
      <c r="I205" s="850"/>
      <c r="J205" s="850">
        <v>0</v>
      </c>
      <c r="K205" s="850">
        <v>0</v>
      </c>
      <c r="L205" s="850"/>
      <c r="M205" s="850"/>
      <c r="N205" s="850">
        <v>2</v>
      </c>
      <c r="O205" s="850">
        <v>4400</v>
      </c>
      <c r="P205" s="838"/>
      <c r="Q205" s="851">
        <v>2200</v>
      </c>
    </row>
    <row r="206" spans="1:17" ht="14.45" customHeight="1" x14ac:dyDescent="0.2">
      <c r="A206" s="832" t="s">
        <v>604</v>
      </c>
      <c r="B206" s="833" t="s">
        <v>8030</v>
      </c>
      <c r="C206" s="833" t="s">
        <v>8043</v>
      </c>
      <c r="D206" s="833" t="s">
        <v>8426</v>
      </c>
      <c r="E206" s="833" t="s">
        <v>8427</v>
      </c>
      <c r="F206" s="850"/>
      <c r="G206" s="850"/>
      <c r="H206" s="850"/>
      <c r="I206" s="850"/>
      <c r="J206" s="850"/>
      <c r="K206" s="850"/>
      <c r="L206" s="850"/>
      <c r="M206" s="850"/>
      <c r="N206" s="850">
        <v>1</v>
      </c>
      <c r="O206" s="850">
        <v>9544.7999999999993</v>
      </c>
      <c r="P206" s="838"/>
      <c r="Q206" s="851">
        <v>9544.7999999999993</v>
      </c>
    </row>
    <row r="207" spans="1:17" ht="14.45" customHeight="1" x14ac:dyDescent="0.2">
      <c r="A207" s="832" t="s">
        <v>604</v>
      </c>
      <c r="B207" s="833" t="s">
        <v>8030</v>
      </c>
      <c r="C207" s="833" t="s">
        <v>8043</v>
      </c>
      <c r="D207" s="833" t="s">
        <v>8428</v>
      </c>
      <c r="E207" s="833" t="s">
        <v>8429</v>
      </c>
      <c r="F207" s="850">
        <v>5</v>
      </c>
      <c r="G207" s="850">
        <v>51740</v>
      </c>
      <c r="H207" s="850">
        <v>1.7728090697652108</v>
      </c>
      <c r="I207" s="850">
        <v>10348</v>
      </c>
      <c r="J207" s="850">
        <v>3</v>
      </c>
      <c r="K207" s="850">
        <v>29185.32</v>
      </c>
      <c r="L207" s="850">
        <v>1</v>
      </c>
      <c r="M207" s="850">
        <v>9728.44</v>
      </c>
      <c r="N207" s="850">
        <v>5</v>
      </c>
      <c r="O207" s="850">
        <v>42305.18</v>
      </c>
      <c r="P207" s="838">
        <v>1.44953627371569</v>
      </c>
      <c r="Q207" s="851">
        <v>8461.0360000000001</v>
      </c>
    </row>
    <row r="208" spans="1:17" ht="14.45" customHeight="1" x14ac:dyDescent="0.2">
      <c r="A208" s="832" t="s">
        <v>604</v>
      </c>
      <c r="B208" s="833" t="s">
        <v>8030</v>
      </c>
      <c r="C208" s="833" t="s">
        <v>8043</v>
      </c>
      <c r="D208" s="833" t="s">
        <v>8430</v>
      </c>
      <c r="E208" s="833" t="s">
        <v>8431</v>
      </c>
      <c r="F208" s="850">
        <v>7</v>
      </c>
      <c r="G208" s="850">
        <v>72436</v>
      </c>
      <c r="H208" s="850">
        <v>1.2968017498839008</v>
      </c>
      <c r="I208" s="850">
        <v>10348</v>
      </c>
      <c r="J208" s="850">
        <v>6</v>
      </c>
      <c r="K208" s="850">
        <v>55857.42</v>
      </c>
      <c r="L208" s="850">
        <v>1</v>
      </c>
      <c r="M208" s="850">
        <v>9309.57</v>
      </c>
      <c r="N208" s="850">
        <v>7</v>
      </c>
      <c r="O208" s="850">
        <v>62882.02</v>
      </c>
      <c r="P208" s="838">
        <v>1.1257594783289311</v>
      </c>
      <c r="Q208" s="851">
        <v>8983.1457142857143</v>
      </c>
    </row>
    <row r="209" spans="1:17" ht="14.45" customHeight="1" x14ac:dyDescent="0.2">
      <c r="A209" s="832" t="s">
        <v>604</v>
      </c>
      <c r="B209" s="833" t="s">
        <v>8030</v>
      </c>
      <c r="C209" s="833" t="s">
        <v>8043</v>
      </c>
      <c r="D209" s="833" t="s">
        <v>8432</v>
      </c>
      <c r="E209" s="833" t="s">
        <v>8433</v>
      </c>
      <c r="F209" s="850">
        <v>9</v>
      </c>
      <c r="G209" s="850">
        <v>93132</v>
      </c>
      <c r="H209" s="850">
        <v>3.3472424389454956</v>
      </c>
      <c r="I209" s="850">
        <v>10348</v>
      </c>
      <c r="J209" s="850">
        <v>3</v>
      </c>
      <c r="K209" s="850">
        <v>27823.5</v>
      </c>
      <c r="L209" s="850">
        <v>1</v>
      </c>
      <c r="M209" s="850">
        <v>9274.5</v>
      </c>
      <c r="N209" s="850">
        <v>10</v>
      </c>
      <c r="O209" s="850">
        <v>85995.3</v>
      </c>
      <c r="P209" s="838">
        <v>3.090743436303844</v>
      </c>
      <c r="Q209" s="851">
        <v>8599.5300000000007</v>
      </c>
    </row>
    <row r="210" spans="1:17" ht="14.45" customHeight="1" x14ac:dyDescent="0.2">
      <c r="A210" s="832" t="s">
        <v>604</v>
      </c>
      <c r="B210" s="833" t="s">
        <v>8030</v>
      </c>
      <c r="C210" s="833" t="s">
        <v>8043</v>
      </c>
      <c r="D210" s="833" t="s">
        <v>8434</v>
      </c>
      <c r="E210" s="833" t="s">
        <v>8435</v>
      </c>
      <c r="F210" s="850">
        <v>5</v>
      </c>
      <c r="G210" s="850">
        <v>51740</v>
      </c>
      <c r="H210" s="850">
        <v>1.3630093898544049</v>
      </c>
      <c r="I210" s="850">
        <v>10348</v>
      </c>
      <c r="J210" s="850">
        <v>4</v>
      </c>
      <c r="K210" s="850">
        <v>37960.120000000003</v>
      </c>
      <c r="L210" s="850">
        <v>1</v>
      </c>
      <c r="M210" s="850">
        <v>9490.0300000000007</v>
      </c>
      <c r="N210" s="850">
        <v>5</v>
      </c>
      <c r="O210" s="850">
        <v>47450.15</v>
      </c>
      <c r="P210" s="838">
        <v>1.25</v>
      </c>
      <c r="Q210" s="851">
        <v>9490.0300000000007</v>
      </c>
    </row>
    <row r="211" spans="1:17" ht="14.45" customHeight="1" x14ac:dyDescent="0.2">
      <c r="A211" s="832" t="s">
        <v>604</v>
      </c>
      <c r="B211" s="833" t="s">
        <v>8030</v>
      </c>
      <c r="C211" s="833" t="s">
        <v>8043</v>
      </c>
      <c r="D211" s="833" t="s">
        <v>8436</v>
      </c>
      <c r="E211" s="833" t="s">
        <v>8437</v>
      </c>
      <c r="F211" s="850">
        <v>2</v>
      </c>
      <c r="G211" s="850">
        <v>20696</v>
      </c>
      <c r="H211" s="850">
        <v>1.1031677160334574</v>
      </c>
      <c r="I211" s="850">
        <v>10348</v>
      </c>
      <c r="J211" s="850">
        <v>2</v>
      </c>
      <c r="K211" s="850">
        <v>18760.52</v>
      </c>
      <c r="L211" s="850">
        <v>1</v>
      </c>
      <c r="M211" s="850">
        <v>9380.26</v>
      </c>
      <c r="N211" s="850">
        <v>2</v>
      </c>
      <c r="O211" s="850">
        <v>18760.52</v>
      </c>
      <c r="P211" s="838">
        <v>1</v>
      </c>
      <c r="Q211" s="851">
        <v>9380.26</v>
      </c>
    </row>
    <row r="212" spans="1:17" ht="14.45" customHeight="1" x14ac:dyDescent="0.2">
      <c r="A212" s="832" t="s">
        <v>604</v>
      </c>
      <c r="B212" s="833" t="s">
        <v>8030</v>
      </c>
      <c r="C212" s="833" t="s">
        <v>8043</v>
      </c>
      <c r="D212" s="833" t="s">
        <v>8438</v>
      </c>
      <c r="E212" s="833" t="s">
        <v>8439</v>
      </c>
      <c r="F212" s="850">
        <v>6</v>
      </c>
      <c r="G212" s="850">
        <v>62088</v>
      </c>
      <c r="H212" s="850">
        <v>3.3591222394148259</v>
      </c>
      <c r="I212" s="850">
        <v>10348</v>
      </c>
      <c r="J212" s="850">
        <v>2</v>
      </c>
      <c r="K212" s="850">
        <v>18483.400000000001</v>
      </c>
      <c r="L212" s="850">
        <v>1</v>
      </c>
      <c r="M212" s="850">
        <v>9241.7000000000007</v>
      </c>
      <c r="N212" s="850">
        <v>1</v>
      </c>
      <c r="O212" s="850">
        <v>9241.7000000000007</v>
      </c>
      <c r="P212" s="838">
        <v>0.5</v>
      </c>
      <c r="Q212" s="851">
        <v>9241.7000000000007</v>
      </c>
    </row>
    <row r="213" spans="1:17" ht="14.45" customHeight="1" x14ac:dyDescent="0.2">
      <c r="A213" s="832" t="s">
        <v>604</v>
      </c>
      <c r="B213" s="833" t="s">
        <v>8030</v>
      </c>
      <c r="C213" s="833" t="s">
        <v>8043</v>
      </c>
      <c r="D213" s="833" t="s">
        <v>8440</v>
      </c>
      <c r="E213" s="833" t="s">
        <v>8441</v>
      </c>
      <c r="F213" s="850">
        <v>3</v>
      </c>
      <c r="G213" s="850">
        <v>31044</v>
      </c>
      <c r="H213" s="850"/>
      <c r="I213" s="850">
        <v>10348</v>
      </c>
      <c r="J213" s="850"/>
      <c r="K213" s="850"/>
      <c r="L213" s="850"/>
      <c r="M213" s="850"/>
      <c r="N213" s="850">
        <v>1</v>
      </c>
      <c r="O213" s="850">
        <v>9421.75</v>
      </c>
      <c r="P213" s="838"/>
      <c r="Q213" s="851">
        <v>9421.75</v>
      </c>
    </row>
    <row r="214" spans="1:17" ht="14.45" customHeight="1" x14ac:dyDescent="0.2">
      <c r="A214" s="832" t="s">
        <v>604</v>
      </c>
      <c r="B214" s="833" t="s">
        <v>8030</v>
      </c>
      <c r="C214" s="833" t="s">
        <v>8043</v>
      </c>
      <c r="D214" s="833" t="s">
        <v>8442</v>
      </c>
      <c r="E214" s="833" t="s">
        <v>8443</v>
      </c>
      <c r="F214" s="850">
        <v>192</v>
      </c>
      <c r="G214" s="850">
        <v>178487.04000000001</v>
      </c>
      <c r="H214" s="850">
        <v>1.3522067115838969</v>
      </c>
      <c r="I214" s="850">
        <v>929.62</v>
      </c>
      <c r="J214" s="850">
        <v>163</v>
      </c>
      <c r="K214" s="850">
        <v>131996.85999999999</v>
      </c>
      <c r="L214" s="850">
        <v>1</v>
      </c>
      <c r="M214" s="850">
        <v>809.79668711656439</v>
      </c>
      <c r="N214" s="850">
        <v>134</v>
      </c>
      <c r="O214" s="850">
        <v>87860.75999999998</v>
      </c>
      <c r="P214" s="838">
        <v>0.66562765205172292</v>
      </c>
      <c r="Q214" s="851">
        <v>655.67731343283572</v>
      </c>
    </row>
    <row r="215" spans="1:17" ht="14.45" customHeight="1" x14ac:dyDescent="0.2">
      <c r="A215" s="832" t="s">
        <v>604</v>
      </c>
      <c r="B215" s="833" t="s">
        <v>8030</v>
      </c>
      <c r="C215" s="833" t="s">
        <v>8043</v>
      </c>
      <c r="D215" s="833" t="s">
        <v>8444</v>
      </c>
      <c r="E215" s="833" t="s">
        <v>8445</v>
      </c>
      <c r="F215" s="850">
        <v>68</v>
      </c>
      <c r="G215" s="850">
        <v>302740.07999999996</v>
      </c>
      <c r="H215" s="850">
        <v>1.2938771428205091</v>
      </c>
      <c r="I215" s="850">
        <v>4452.0599999999995</v>
      </c>
      <c r="J215" s="850">
        <v>56</v>
      </c>
      <c r="K215" s="850">
        <v>233979.00000000006</v>
      </c>
      <c r="L215" s="850">
        <v>1</v>
      </c>
      <c r="M215" s="850">
        <v>4178.1964285714294</v>
      </c>
      <c r="N215" s="850">
        <v>48</v>
      </c>
      <c r="O215" s="850">
        <v>180039.2</v>
      </c>
      <c r="P215" s="838">
        <v>0.76946734536005357</v>
      </c>
      <c r="Q215" s="851">
        <v>3750.8166666666671</v>
      </c>
    </row>
    <row r="216" spans="1:17" ht="14.45" customHeight="1" x14ac:dyDescent="0.2">
      <c r="A216" s="832" t="s">
        <v>604</v>
      </c>
      <c r="B216" s="833" t="s">
        <v>8030</v>
      </c>
      <c r="C216" s="833" t="s">
        <v>8043</v>
      </c>
      <c r="D216" s="833" t="s">
        <v>8044</v>
      </c>
      <c r="E216" s="833" t="s">
        <v>8045</v>
      </c>
      <c r="F216" s="850">
        <v>357</v>
      </c>
      <c r="G216" s="850">
        <v>21908.6</v>
      </c>
      <c r="H216" s="850">
        <v>0.76262183235867442</v>
      </c>
      <c r="I216" s="850">
        <v>61.368627450980391</v>
      </c>
      <c r="J216" s="850">
        <v>456</v>
      </c>
      <c r="K216" s="850">
        <v>28728</v>
      </c>
      <c r="L216" s="850">
        <v>1</v>
      </c>
      <c r="M216" s="850">
        <v>63</v>
      </c>
      <c r="N216" s="850">
        <v>464</v>
      </c>
      <c r="O216" s="850">
        <v>29232</v>
      </c>
      <c r="P216" s="838">
        <v>1.0175438596491229</v>
      </c>
      <c r="Q216" s="851">
        <v>63</v>
      </c>
    </row>
    <row r="217" spans="1:17" ht="14.45" customHeight="1" x14ac:dyDescent="0.2">
      <c r="A217" s="832" t="s">
        <v>604</v>
      </c>
      <c r="B217" s="833" t="s">
        <v>8030</v>
      </c>
      <c r="C217" s="833" t="s">
        <v>8043</v>
      </c>
      <c r="D217" s="833" t="s">
        <v>8446</v>
      </c>
      <c r="E217" s="833" t="s">
        <v>8447</v>
      </c>
      <c r="F217" s="850">
        <v>2</v>
      </c>
      <c r="G217" s="850">
        <v>305.39999999999998</v>
      </c>
      <c r="H217" s="850">
        <v>0.66666666666666663</v>
      </c>
      <c r="I217" s="850">
        <v>152.69999999999999</v>
      </c>
      <c r="J217" s="850">
        <v>3</v>
      </c>
      <c r="K217" s="850">
        <v>458.09999999999997</v>
      </c>
      <c r="L217" s="850">
        <v>1</v>
      </c>
      <c r="M217" s="850">
        <v>152.69999999999999</v>
      </c>
      <c r="N217" s="850">
        <v>1</v>
      </c>
      <c r="O217" s="850">
        <v>152.69999999999999</v>
      </c>
      <c r="P217" s="838">
        <v>0.33333333333333331</v>
      </c>
      <c r="Q217" s="851">
        <v>152.69999999999999</v>
      </c>
    </row>
    <row r="218" spans="1:17" ht="14.45" customHeight="1" x14ac:dyDescent="0.2">
      <c r="A218" s="832" t="s">
        <v>604</v>
      </c>
      <c r="B218" s="833" t="s">
        <v>8030</v>
      </c>
      <c r="C218" s="833" t="s">
        <v>8043</v>
      </c>
      <c r="D218" s="833" t="s">
        <v>8448</v>
      </c>
      <c r="E218" s="833" t="s">
        <v>8449</v>
      </c>
      <c r="F218" s="850">
        <v>7</v>
      </c>
      <c r="G218" s="850">
        <v>1012.9</v>
      </c>
      <c r="H218" s="850">
        <v>1.1666666666666665</v>
      </c>
      <c r="I218" s="850">
        <v>144.69999999999999</v>
      </c>
      <c r="J218" s="850">
        <v>6</v>
      </c>
      <c r="K218" s="850">
        <v>868.2</v>
      </c>
      <c r="L218" s="850">
        <v>1</v>
      </c>
      <c r="M218" s="850">
        <v>144.70000000000002</v>
      </c>
      <c r="N218" s="850">
        <v>7</v>
      </c>
      <c r="O218" s="850">
        <v>1012.8999999999999</v>
      </c>
      <c r="P218" s="838">
        <v>1.1666666666666665</v>
      </c>
      <c r="Q218" s="851">
        <v>144.69999999999999</v>
      </c>
    </row>
    <row r="219" spans="1:17" ht="14.45" customHeight="1" x14ac:dyDescent="0.2">
      <c r="A219" s="832" t="s">
        <v>604</v>
      </c>
      <c r="B219" s="833" t="s">
        <v>8030</v>
      </c>
      <c r="C219" s="833" t="s">
        <v>8043</v>
      </c>
      <c r="D219" s="833" t="s">
        <v>8450</v>
      </c>
      <c r="E219" s="833" t="s">
        <v>8449</v>
      </c>
      <c r="F219" s="850">
        <v>17</v>
      </c>
      <c r="G219" s="850">
        <v>3391.5</v>
      </c>
      <c r="H219" s="850">
        <v>1.8888888888888888</v>
      </c>
      <c r="I219" s="850">
        <v>199.5</v>
      </c>
      <c r="J219" s="850">
        <v>9</v>
      </c>
      <c r="K219" s="850">
        <v>1795.5</v>
      </c>
      <c r="L219" s="850">
        <v>1</v>
      </c>
      <c r="M219" s="850">
        <v>199.5</v>
      </c>
      <c r="N219" s="850">
        <v>7</v>
      </c>
      <c r="O219" s="850">
        <v>1396.5</v>
      </c>
      <c r="P219" s="838">
        <v>0.77777777777777779</v>
      </c>
      <c r="Q219" s="851">
        <v>199.5</v>
      </c>
    </row>
    <row r="220" spans="1:17" ht="14.45" customHeight="1" x14ac:dyDescent="0.2">
      <c r="A220" s="832" t="s">
        <v>604</v>
      </c>
      <c r="B220" s="833" t="s">
        <v>8030</v>
      </c>
      <c r="C220" s="833" t="s">
        <v>8043</v>
      </c>
      <c r="D220" s="833" t="s">
        <v>8451</v>
      </c>
      <c r="E220" s="833" t="s">
        <v>8452</v>
      </c>
      <c r="F220" s="850">
        <v>11</v>
      </c>
      <c r="G220" s="850">
        <v>35602.160000000003</v>
      </c>
      <c r="H220" s="850">
        <v>1.0880536512376167</v>
      </c>
      <c r="I220" s="850">
        <v>3236.5600000000004</v>
      </c>
      <c r="J220" s="850">
        <v>11</v>
      </c>
      <c r="K220" s="850">
        <v>32720.959999999999</v>
      </c>
      <c r="L220" s="850">
        <v>1</v>
      </c>
      <c r="M220" s="850">
        <v>2974.6327272727272</v>
      </c>
      <c r="N220" s="850">
        <v>6</v>
      </c>
      <c r="O220" s="850">
        <v>17690.64</v>
      </c>
      <c r="P220" s="838">
        <v>0.54065161902340275</v>
      </c>
      <c r="Q220" s="851">
        <v>2948.44</v>
      </c>
    </row>
    <row r="221" spans="1:17" ht="14.45" customHeight="1" x14ac:dyDescent="0.2">
      <c r="A221" s="832" t="s">
        <v>604</v>
      </c>
      <c r="B221" s="833" t="s">
        <v>8030</v>
      </c>
      <c r="C221" s="833" t="s">
        <v>8043</v>
      </c>
      <c r="D221" s="833" t="s">
        <v>8453</v>
      </c>
      <c r="E221" s="833" t="s">
        <v>8454</v>
      </c>
      <c r="F221" s="850">
        <v>9</v>
      </c>
      <c r="G221" s="850">
        <v>29129.040000000001</v>
      </c>
      <c r="H221" s="850">
        <v>1.4579179364851358</v>
      </c>
      <c r="I221" s="850">
        <v>3236.56</v>
      </c>
      <c r="J221" s="850">
        <v>7</v>
      </c>
      <c r="K221" s="850">
        <v>19979.89</v>
      </c>
      <c r="L221" s="850">
        <v>1</v>
      </c>
      <c r="M221" s="850">
        <v>2854.27</v>
      </c>
      <c r="N221" s="850">
        <v>4</v>
      </c>
      <c r="O221" s="850">
        <v>11417.08</v>
      </c>
      <c r="P221" s="838">
        <v>0.5714285714285714</v>
      </c>
      <c r="Q221" s="851">
        <v>2854.27</v>
      </c>
    </row>
    <row r="222" spans="1:17" ht="14.45" customHeight="1" x14ac:dyDescent="0.2">
      <c r="A222" s="832" t="s">
        <v>604</v>
      </c>
      <c r="B222" s="833" t="s">
        <v>8030</v>
      </c>
      <c r="C222" s="833" t="s">
        <v>8043</v>
      </c>
      <c r="D222" s="833" t="s">
        <v>8455</v>
      </c>
      <c r="E222" s="833" t="s">
        <v>8456</v>
      </c>
      <c r="F222" s="850">
        <v>36</v>
      </c>
      <c r="G222" s="850">
        <v>173484</v>
      </c>
      <c r="H222" s="850">
        <v>1.1495200327805761</v>
      </c>
      <c r="I222" s="850">
        <v>4819</v>
      </c>
      <c r="J222" s="850">
        <v>34</v>
      </c>
      <c r="K222" s="850">
        <v>150918.64000000001</v>
      </c>
      <c r="L222" s="850">
        <v>1</v>
      </c>
      <c r="M222" s="850">
        <v>4438.7835294117649</v>
      </c>
      <c r="N222" s="850">
        <v>35</v>
      </c>
      <c r="O222" s="850">
        <v>128345.36000000002</v>
      </c>
      <c r="P222" s="838">
        <v>0.85042748861240736</v>
      </c>
      <c r="Q222" s="851">
        <v>3667.0102857142861</v>
      </c>
    </row>
    <row r="223" spans="1:17" ht="14.45" customHeight="1" x14ac:dyDescent="0.2">
      <c r="A223" s="832" t="s">
        <v>604</v>
      </c>
      <c r="B223" s="833" t="s">
        <v>8030</v>
      </c>
      <c r="C223" s="833" t="s">
        <v>8043</v>
      </c>
      <c r="D223" s="833" t="s">
        <v>8457</v>
      </c>
      <c r="E223" s="833" t="s">
        <v>8458</v>
      </c>
      <c r="F223" s="850">
        <v>132</v>
      </c>
      <c r="G223" s="850">
        <v>677433.24</v>
      </c>
      <c r="H223" s="850">
        <v>1.7488867916242703</v>
      </c>
      <c r="I223" s="850">
        <v>5132.07</v>
      </c>
      <c r="J223" s="850">
        <v>88</v>
      </c>
      <c r="K223" s="850">
        <v>387351.1100000001</v>
      </c>
      <c r="L223" s="850">
        <v>1</v>
      </c>
      <c r="M223" s="850">
        <v>4401.7171590909102</v>
      </c>
      <c r="N223" s="850">
        <v>38</v>
      </c>
      <c r="O223" s="850">
        <v>133070.68</v>
      </c>
      <c r="P223" s="838">
        <v>0.34354020568057742</v>
      </c>
      <c r="Q223" s="851">
        <v>3501.8599999999997</v>
      </c>
    </row>
    <row r="224" spans="1:17" ht="14.45" customHeight="1" x14ac:dyDescent="0.2">
      <c r="A224" s="832" t="s">
        <v>604</v>
      </c>
      <c r="B224" s="833" t="s">
        <v>8030</v>
      </c>
      <c r="C224" s="833" t="s">
        <v>8043</v>
      </c>
      <c r="D224" s="833" t="s">
        <v>8459</v>
      </c>
      <c r="E224" s="833" t="s">
        <v>8458</v>
      </c>
      <c r="F224" s="850">
        <v>17</v>
      </c>
      <c r="G224" s="850">
        <v>78520.62</v>
      </c>
      <c r="H224" s="850">
        <v>0.86861725676198598</v>
      </c>
      <c r="I224" s="850">
        <v>4618.8599999999997</v>
      </c>
      <c r="J224" s="850">
        <v>25</v>
      </c>
      <c r="K224" s="850">
        <v>90397.26</v>
      </c>
      <c r="L224" s="850">
        <v>1</v>
      </c>
      <c r="M224" s="850">
        <v>3615.8903999999998</v>
      </c>
      <c r="N224" s="850">
        <v>40</v>
      </c>
      <c r="O224" s="850">
        <v>126400.70000000003</v>
      </c>
      <c r="P224" s="838">
        <v>1.3982802133604495</v>
      </c>
      <c r="Q224" s="851">
        <v>3160.0175000000008</v>
      </c>
    </row>
    <row r="225" spans="1:17" ht="14.45" customHeight="1" x14ac:dyDescent="0.2">
      <c r="A225" s="832" t="s">
        <v>604</v>
      </c>
      <c r="B225" s="833" t="s">
        <v>8030</v>
      </c>
      <c r="C225" s="833" t="s">
        <v>8043</v>
      </c>
      <c r="D225" s="833" t="s">
        <v>8460</v>
      </c>
      <c r="E225" s="833" t="s">
        <v>8458</v>
      </c>
      <c r="F225" s="850"/>
      <c r="G225" s="850"/>
      <c r="H225" s="850"/>
      <c r="I225" s="850"/>
      <c r="J225" s="850">
        <v>1</v>
      </c>
      <c r="K225" s="850">
        <v>5292.71</v>
      </c>
      <c r="L225" s="850">
        <v>1</v>
      </c>
      <c r="M225" s="850">
        <v>5292.71</v>
      </c>
      <c r="N225" s="850"/>
      <c r="O225" s="850"/>
      <c r="P225" s="838"/>
      <c r="Q225" s="851"/>
    </row>
    <row r="226" spans="1:17" ht="14.45" customHeight="1" x14ac:dyDescent="0.2">
      <c r="A226" s="832" t="s">
        <v>604</v>
      </c>
      <c r="B226" s="833" t="s">
        <v>8030</v>
      </c>
      <c r="C226" s="833" t="s">
        <v>8043</v>
      </c>
      <c r="D226" s="833" t="s">
        <v>8461</v>
      </c>
      <c r="E226" s="833" t="s">
        <v>8462</v>
      </c>
      <c r="F226" s="850">
        <v>15</v>
      </c>
      <c r="G226" s="850">
        <v>21297.3</v>
      </c>
      <c r="H226" s="850">
        <v>0.51724137931034486</v>
      </c>
      <c r="I226" s="850">
        <v>1419.82</v>
      </c>
      <c r="J226" s="850">
        <v>29</v>
      </c>
      <c r="K226" s="850">
        <v>41174.78</v>
      </c>
      <c r="L226" s="850">
        <v>1</v>
      </c>
      <c r="M226" s="850">
        <v>1419.82</v>
      </c>
      <c r="N226" s="850">
        <v>10</v>
      </c>
      <c r="O226" s="850">
        <v>13372.92</v>
      </c>
      <c r="P226" s="838">
        <v>0.3247842489990232</v>
      </c>
      <c r="Q226" s="851">
        <v>1337.2919999999999</v>
      </c>
    </row>
    <row r="227" spans="1:17" ht="14.45" customHeight="1" x14ac:dyDescent="0.2">
      <c r="A227" s="832" t="s">
        <v>604</v>
      </c>
      <c r="B227" s="833" t="s">
        <v>8030</v>
      </c>
      <c r="C227" s="833" t="s">
        <v>8043</v>
      </c>
      <c r="D227" s="833" t="s">
        <v>8463</v>
      </c>
      <c r="E227" s="833" t="s">
        <v>8462</v>
      </c>
      <c r="F227" s="850">
        <v>10</v>
      </c>
      <c r="G227" s="850">
        <v>15472.900000000001</v>
      </c>
      <c r="H227" s="850">
        <v>2.0000000000000004</v>
      </c>
      <c r="I227" s="850">
        <v>1547.2900000000002</v>
      </c>
      <c r="J227" s="850">
        <v>5</v>
      </c>
      <c r="K227" s="850">
        <v>7736.45</v>
      </c>
      <c r="L227" s="850">
        <v>1</v>
      </c>
      <c r="M227" s="850">
        <v>1547.29</v>
      </c>
      <c r="N227" s="850">
        <v>2</v>
      </c>
      <c r="O227" s="850">
        <v>2869.96</v>
      </c>
      <c r="P227" s="838">
        <v>0.37096601154276188</v>
      </c>
      <c r="Q227" s="851">
        <v>1434.98</v>
      </c>
    </row>
    <row r="228" spans="1:17" ht="14.45" customHeight="1" x14ac:dyDescent="0.2">
      <c r="A228" s="832" t="s">
        <v>604</v>
      </c>
      <c r="B228" s="833" t="s">
        <v>8030</v>
      </c>
      <c r="C228" s="833" t="s">
        <v>8043</v>
      </c>
      <c r="D228" s="833" t="s">
        <v>8464</v>
      </c>
      <c r="E228" s="833" t="s">
        <v>8462</v>
      </c>
      <c r="F228" s="850">
        <v>7</v>
      </c>
      <c r="G228" s="850">
        <v>11512.97</v>
      </c>
      <c r="H228" s="850">
        <v>1.1666666666666665</v>
      </c>
      <c r="I228" s="850">
        <v>1644.7099999999998</v>
      </c>
      <c r="J228" s="850">
        <v>6</v>
      </c>
      <c r="K228" s="850">
        <v>9868.26</v>
      </c>
      <c r="L228" s="850">
        <v>1</v>
      </c>
      <c r="M228" s="850">
        <v>1644.71</v>
      </c>
      <c r="N228" s="850"/>
      <c r="O228" s="850"/>
      <c r="P228" s="838"/>
      <c r="Q228" s="851"/>
    </row>
    <row r="229" spans="1:17" ht="14.45" customHeight="1" x14ac:dyDescent="0.2">
      <c r="A229" s="832" t="s">
        <v>604</v>
      </c>
      <c r="B229" s="833" t="s">
        <v>8030</v>
      </c>
      <c r="C229" s="833" t="s">
        <v>8043</v>
      </c>
      <c r="D229" s="833" t="s">
        <v>8465</v>
      </c>
      <c r="E229" s="833" t="s">
        <v>8462</v>
      </c>
      <c r="F229" s="850">
        <v>4</v>
      </c>
      <c r="G229" s="850">
        <v>7134.32</v>
      </c>
      <c r="H229" s="850"/>
      <c r="I229" s="850">
        <v>1783.58</v>
      </c>
      <c r="J229" s="850"/>
      <c r="K229" s="850"/>
      <c r="L229" s="850"/>
      <c r="M229" s="850"/>
      <c r="N229" s="850"/>
      <c r="O229" s="850"/>
      <c r="P229" s="838"/>
      <c r="Q229" s="851"/>
    </row>
    <row r="230" spans="1:17" ht="14.45" customHeight="1" x14ac:dyDescent="0.2">
      <c r="A230" s="832" t="s">
        <v>604</v>
      </c>
      <c r="B230" s="833" t="s">
        <v>8030</v>
      </c>
      <c r="C230" s="833" t="s">
        <v>8043</v>
      </c>
      <c r="D230" s="833" t="s">
        <v>8466</v>
      </c>
      <c r="E230" s="833" t="s">
        <v>8467</v>
      </c>
      <c r="F230" s="850">
        <v>5</v>
      </c>
      <c r="G230" s="850">
        <v>10171.900000000001</v>
      </c>
      <c r="H230" s="850"/>
      <c r="I230" s="850">
        <v>2034.3800000000003</v>
      </c>
      <c r="J230" s="850"/>
      <c r="K230" s="850"/>
      <c r="L230" s="850"/>
      <c r="M230" s="850"/>
      <c r="N230" s="850">
        <v>23</v>
      </c>
      <c r="O230" s="850">
        <v>41023.670000000006</v>
      </c>
      <c r="P230" s="838"/>
      <c r="Q230" s="851">
        <v>1783.6378260869567</v>
      </c>
    </row>
    <row r="231" spans="1:17" ht="14.45" customHeight="1" x14ac:dyDescent="0.2">
      <c r="A231" s="832" t="s">
        <v>604</v>
      </c>
      <c r="B231" s="833" t="s">
        <v>8030</v>
      </c>
      <c r="C231" s="833" t="s">
        <v>8043</v>
      </c>
      <c r="D231" s="833" t="s">
        <v>8468</v>
      </c>
      <c r="E231" s="833" t="s">
        <v>8467</v>
      </c>
      <c r="F231" s="850">
        <v>6</v>
      </c>
      <c r="G231" s="850">
        <v>13369.079999999998</v>
      </c>
      <c r="H231" s="850"/>
      <c r="I231" s="850">
        <v>2228.1799999999998</v>
      </c>
      <c r="J231" s="850"/>
      <c r="K231" s="850"/>
      <c r="L231" s="850"/>
      <c r="M231" s="850"/>
      <c r="N231" s="850">
        <v>35</v>
      </c>
      <c r="O231" s="850">
        <v>72161.299999999988</v>
      </c>
      <c r="P231" s="838"/>
      <c r="Q231" s="851">
        <v>2061.7514285714283</v>
      </c>
    </row>
    <row r="232" spans="1:17" ht="14.45" customHeight="1" x14ac:dyDescent="0.2">
      <c r="A232" s="832" t="s">
        <v>604</v>
      </c>
      <c r="B232" s="833" t="s">
        <v>8030</v>
      </c>
      <c r="C232" s="833" t="s">
        <v>8043</v>
      </c>
      <c r="D232" s="833" t="s">
        <v>8469</v>
      </c>
      <c r="E232" s="833" t="s">
        <v>8470</v>
      </c>
      <c r="F232" s="850"/>
      <c r="G232" s="850"/>
      <c r="H232" s="850"/>
      <c r="I232" s="850"/>
      <c r="J232" s="850">
        <v>1</v>
      </c>
      <c r="K232" s="850">
        <v>8342.6200000000008</v>
      </c>
      <c r="L232" s="850">
        <v>1</v>
      </c>
      <c r="M232" s="850">
        <v>8342.6200000000008</v>
      </c>
      <c r="N232" s="850"/>
      <c r="O232" s="850"/>
      <c r="P232" s="838"/>
      <c r="Q232" s="851"/>
    </row>
    <row r="233" spans="1:17" ht="14.45" customHeight="1" x14ac:dyDescent="0.2">
      <c r="A233" s="832" t="s">
        <v>604</v>
      </c>
      <c r="B233" s="833" t="s">
        <v>8030</v>
      </c>
      <c r="C233" s="833" t="s">
        <v>8043</v>
      </c>
      <c r="D233" s="833" t="s">
        <v>8471</v>
      </c>
      <c r="E233" s="833" t="s">
        <v>8472</v>
      </c>
      <c r="F233" s="850"/>
      <c r="G233" s="850"/>
      <c r="H233" s="850"/>
      <c r="I233" s="850"/>
      <c r="J233" s="850"/>
      <c r="K233" s="850"/>
      <c r="L233" s="850"/>
      <c r="M233" s="850"/>
      <c r="N233" s="850">
        <v>2</v>
      </c>
      <c r="O233" s="850">
        <v>644.41999999999996</v>
      </c>
      <c r="P233" s="838"/>
      <c r="Q233" s="851">
        <v>322.20999999999998</v>
      </c>
    </row>
    <row r="234" spans="1:17" ht="14.45" customHeight="1" x14ac:dyDescent="0.2">
      <c r="A234" s="832" t="s">
        <v>604</v>
      </c>
      <c r="B234" s="833" t="s">
        <v>8030</v>
      </c>
      <c r="C234" s="833" t="s">
        <v>8043</v>
      </c>
      <c r="D234" s="833" t="s">
        <v>8473</v>
      </c>
      <c r="E234" s="833" t="s">
        <v>8474</v>
      </c>
      <c r="F234" s="850">
        <v>3</v>
      </c>
      <c r="G234" s="850">
        <v>36115.199999999997</v>
      </c>
      <c r="H234" s="850">
        <v>0.75</v>
      </c>
      <c r="I234" s="850">
        <v>12038.4</v>
      </c>
      <c r="J234" s="850">
        <v>4</v>
      </c>
      <c r="K234" s="850">
        <v>48153.599999999999</v>
      </c>
      <c r="L234" s="850">
        <v>1</v>
      </c>
      <c r="M234" s="850">
        <v>12038.4</v>
      </c>
      <c r="N234" s="850">
        <v>5</v>
      </c>
      <c r="O234" s="850">
        <v>58343.8</v>
      </c>
      <c r="P234" s="838">
        <v>1.21161865364168</v>
      </c>
      <c r="Q234" s="851">
        <v>11668.76</v>
      </c>
    </row>
    <row r="235" spans="1:17" ht="14.45" customHeight="1" x14ac:dyDescent="0.2">
      <c r="A235" s="832" t="s">
        <v>604</v>
      </c>
      <c r="B235" s="833" t="s">
        <v>8030</v>
      </c>
      <c r="C235" s="833" t="s">
        <v>8043</v>
      </c>
      <c r="D235" s="833" t="s">
        <v>8475</v>
      </c>
      <c r="E235" s="833" t="s">
        <v>8474</v>
      </c>
      <c r="F235" s="850">
        <v>9</v>
      </c>
      <c r="G235" s="850">
        <v>108591.84000000001</v>
      </c>
      <c r="H235" s="850">
        <v>0.63920913881110419</v>
      </c>
      <c r="I235" s="850">
        <v>12065.760000000002</v>
      </c>
      <c r="J235" s="850">
        <v>15</v>
      </c>
      <c r="K235" s="850">
        <v>169884.68</v>
      </c>
      <c r="L235" s="850">
        <v>1</v>
      </c>
      <c r="M235" s="850">
        <v>11325.645333333332</v>
      </c>
      <c r="N235" s="850">
        <v>5</v>
      </c>
      <c r="O235" s="850">
        <v>55755.619999999995</v>
      </c>
      <c r="P235" s="838">
        <v>0.3281968686052209</v>
      </c>
      <c r="Q235" s="851">
        <v>11151.124</v>
      </c>
    </row>
    <row r="236" spans="1:17" ht="14.45" customHeight="1" x14ac:dyDescent="0.2">
      <c r="A236" s="832" t="s">
        <v>604</v>
      </c>
      <c r="B236" s="833" t="s">
        <v>8030</v>
      </c>
      <c r="C236" s="833" t="s">
        <v>8043</v>
      </c>
      <c r="D236" s="833" t="s">
        <v>8476</v>
      </c>
      <c r="E236" s="833" t="s">
        <v>8477</v>
      </c>
      <c r="F236" s="850">
        <v>8</v>
      </c>
      <c r="G236" s="850">
        <v>124761.59999999999</v>
      </c>
      <c r="H236" s="850">
        <v>1.6280218691841959</v>
      </c>
      <c r="I236" s="850">
        <v>15595.199999999999</v>
      </c>
      <c r="J236" s="850">
        <v>6</v>
      </c>
      <c r="K236" s="850">
        <v>76633.86</v>
      </c>
      <c r="L236" s="850">
        <v>1</v>
      </c>
      <c r="M236" s="850">
        <v>12772.31</v>
      </c>
      <c r="N236" s="850"/>
      <c r="O236" s="850"/>
      <c r="P236" s="838"/>
      <c r="Q236" s="851"/>
    </row>
    <row r="237" spans="1:17" ht="14.45" customHeight="1" x14ac:dyDescent="0.2">
      <c r="A237" s="832" t="s">
        <v>604</v>
      </c>
      <c r="B237" s="833" t="s">
        <v>8030</v>
      </c>
      <c r="C237" s="833" t="s">
        <v>8043</v>
      </c>
      <c r="D237" s="833" t="s">
        <v>8478</v>
      </c>
      <c r="E237" s="833" t="s">
        <v>8479</v>
      </c>
      <c r="F237" s="850">
        <v>14</v>
      </c>
      <c r="G237" s="850">
        <v>120657.59999999999</v>
      </c>
      <c r="H237" s="850">
        <v>1.0173870744075852</v>
      </c>
      <c r="I237" s="850">
        <v>8618.4</v>
      </c>
      <c r="J237" s="850">
        <v>17</v>
      </c>
      <c r="K237" s="850">
        <v>118595.57</v>
      </c>
      <c r="L237" s="850">
        <v>1</v>
      </c>
      <c r="M237" s="850">
        <v>6976.21</v>
      </c>
      <c r="N237" s="850">
        <v>3</v>
      </c>
      <c r="O237" s="850">
        <v>20928.63</v>
      </c>
      <c r="P237" s="838">
        <v>0.17647058823529413</v>
      </c>
      <c r="Q237" s="851">
        <v>6976.21</v>
      </c>
    </row>
    <row r="238" spans="1:17" ht="14.45" customHeight="1" x14ac:dyDescent="0.2">
      <c r="A238" s="832" t="s">
        <v>604</v>
      </c>
      <c r="B238" s="833" t="s">
        <v>8030</v>
      </c>
      <c r="C238" s="833" t="s">
        <v>8043</v>
      </c>
      <c r="D238" s="833" t="s">
        <v>8480</v>
      </c>
      <c r="E238" s="833" t="s">
        <v>8481</v>
      </c>
      <c r="F238" s="850">
        <v>1</v>
      </c>
      <c r="G238" s="850">
        <v>10328.4</v>
      </c>
      <c r="H238" s="850">
        <v>0.5</v>
      </c>
      <c r="I238" s="850">
        <v>10328.4</v>
      </c>
      <c r="J238" s="850">
        <v>2</v>
      </c>
      <c r="K238" s="850">
        <v>20656.8</v>
      </c>
      <c r="L238" s="850">
        <v>1</v>
      </c>
      <c r="M238" s="850">
        <v>10328.4</v>
      </c>
      <c r="N238" s="850">
        <v>1</v>
      </c>
      <c r="O238" s="850">
        <v>10328.4</v>
      </c>
      <c r="P238" s="838">
        <v>0.5</v>
      </c>
      <c r="Q238" s="851">
        <v>10328.4</v>
      </c>
    </row>
    <row r="239" spans="1:17" ht="14.45" customHeight="1" x14ac:dyDescent="0.2">
      <c r="A239" s="832" t="s">
        <v>604</v>
      </c>
      <c r="B239" s="833" t="s">
        <v>8030</v>
      </c>
      <c r="C239" s="833" t="s">
        <v>8043</v>
      </c>
      <c r="D239" s="833" t="s">
        <v>8482</v>
      </c>
      <c r="E239" s="833" t="s">
        <v>8483</v>
      </c>
      <c r="F239" s="850">
        <v>30</v>
      </c>
      <c r="G239" s="850">
        <v>36690</v>
      </c>
      <c r="H239" s="850">
        <v>1.664801006594318</v>
      </c>
      <c r="I239" s="850">
        <v>1223</v>
      </c>
      <c r="J239" s="850">
        <v>19</v>
      </c>
      <c r="K239" s="850">
        <v>22038.670000000002</v>
      </c>
      <c r="L239" s="850">
        <v>1</v>
      </c>
      <c r="M239" s="850">
        <v>1159.93</v>
      </c>
      <c r="N239" s="850">
        <v>28</v>
      </c>
      <c r="O239" s="850">
        <v>29687.96</v>
      </c>
      <c r="P239" s="838">
        <v>1.3470849193712686</v>
      </c>
      <c r="Q239" s="851">
        <v>1060.2842857142857</v>
      </c>
    </row>
    <row r="240" spans="1:17" ht="14.45" customHeight="1" x14ac:dyDescent="0.2">
      <c r="A240" s="832" t="s">
        <v>604</v>
      </c>
      <c r="B240" s="833" t="s">
        <v>8030</v>
      </c>
      <c r="C240" s="833" t="s">
        <v>8043</v>
      </c>
      <c r="D240" s="833" t="s">
        <v>8484</v>
      </c>
      <c r="E240" s="833" t="s">
        <v>8485</v>
      </c>
      <c r="F240" s="850">
        <v>48</v>
      </c>
      <c r="G240" s="850">
        <v>341602.08</v>
      </c>
      <c r="H240" s="850">
        <v>1.0219435614761574</v>
      </c>
      <c r="I240" s="850">
        <v>7116.71</v>
      </c>
      <c r="J240" s="850">
        <v>52</v>
      </c>
      <c r="K240" s="850">
        <v>334267.07</v>
      </c>
      <c r="L240" s="850">
        <v>1</v>
      </c>
      <c r="M240" s="850">
        <v>6428.2128846153846</v>
      </c>
      <c r="N240" s="850">
        <v>12</v>
      </c>
      <c r="O240" s="850">
        <v>70412.040000000008</v>
      </c>
      <c r="P240" s="838">
        <v>0.21064605616102119</v>
      </c>
      <c r="Q240" s="851">
        <v>5867.670000000001</v>
      </c>
    </row>
    <row r="241" spans="1:17" ht="14.45" customHeight="1" x14ac:dyDescent="0.2">
      <c r="A241" s="832" t="s">
        <v>604</v>
      </c>
      <c r="B241" s="833" t="s">
        <v>8030</v>
      </c>
      <c r="C241" s="833" t="s">
        <v>8043</v>
      </c>
      <c r="D241" s="833" t="s">
        <v>8486</v>
      </c>
      <c r="E241" s="833" t="s">
        <v>8462</v>
      </c>
      <c r="F241" s="850">
        <v>14</v>
      </c>
      <c r="G241" s="850">
        <v>17846.22</v>
      </c>
      <c r="H241" s="850">
        <v>0.63636363636363646</v>
      </c>
      <c r="I241" s="850">
        <v>1274.73</v>
      </c>
      <c r="J241" s="850">
        <v>22</v>
      </c>
      <c r="K241" s="850">
        <v>28044.059999999998</v>
      </c>
      <c r="L241" s="850">
        <v>1</v>
      </c>
      <c r="M241" s="850">
        <v>1274.7299999999998</v>
      </c>
      <c r="N241" s="850">
        <v>6</v>
      </c>
      <c r="O241" s="850">
        <v>7278.3600000000006</v>
      </c>
      <c r="P241" s="838">
        <v>0.25953303480309203</v>
      </c>
      <c r="Q241" s="851">
        <v>1213.0600000000002</v>
      </c>
    </row>
    <row r="242" spans="1:17" ht="14.45" customHeight="1" x14ac:dyDescent="0.2">
      <c r="A242" s="832" t="s">
        <v>604</v>
      </c>
      <c r="B242" s="833" t="s">
        <v>8030</v>
      </c>
      <c r="C242" s="833" t="s">
        <v>8043</v>
      </c>
      <c r="D242" s="833" t="s">
        <v>8487</v>
      </c>
      <c r="E242" s="833" t="s">
        <v>8488</v>
      </c>
      <c r="F242" s="850">
        <v>4</v>
      </c>
      <c r="G242" s="850">
        <v>4195.2</v>
      </c>
      <c r="H242" s="850">
        <v>1</v>
      </c>
      <c r="I242" s="850">
        <v>1048.8</v>
      </c>
      <c r="J242" s="850">
        <v>4</v>
      </c>
      <c r="K242" s="850">
        <v>4195.2</v>
      </c>
      <c r="L242" s="850">
        <v>1</v>
      </c>
      <c r="M242" s="850">
        <v>1048.8</v>
      </c>
      <c r="N242" s="850"/>
      <c r="O242" s="850"/>
      <c r="P242" s="838"/>
      <c r="Q242" s="851"/>
    </row>
    <row r="243" spans="1:17" ht="14.45" customHeight="1" x14ac:dyDescent="0.2">
      <c r="A243" s="832" t="s">
        <v>604</v>
      </c>
      <c r="B243" s="833" t="s">
        <v>8030</v>
      </c>
      <c r="C243" s="833" t="s">
        <v>8043</v>
      </c>
      <c r="D243" s="833" t="s">
        <v>8489</v>
      </c>
      <c r="E243" s="833" t="s">
        <v>8490</v>
      </c>
      <c r="F243" s="850"/>
      <c r="G243" s="850"/>
      <c r="H243" s="850"/>
      <c r="I243" s="850"/>
      <c r="J243" s="850"/>
      <c r="K243" s="850"/>
      <c r="L243" s="850"/>
      <c r="M243" s="850"/>
      <c r="N243" s="850">
        <v>5</v>
      </c>
      <c r="O243" s="850">
        <v>60453.34</v>
      </c>
      <c r="P243" s="838"/>
      <c r="Q243" s="851">
        <v>12090.668</v>
      </c>
    </row>
    <row r="244" spans="1:17" ht="14.45" customHeight="1" x14ac:dyDescent="0.2">
      <c r="A244" s="832" t="s">
        <v>604</v>
      </c>
      <c r="B244" s="833" t="s">
        <v>8030</v>
      </c>
      <c r="C244" s="833" t="s">
        <v>8043</v>
      </c>
      <c r="D244" s="833" t="s">
        <v>8491</v>
      </c>
      <c r="E244" s="833" t="s">
        <v>8492</v>
      </c>
      <c r="F244" s="850">
        <v>1</v>
      </c>
      <c r="G244" s="850">
        <v>10628.95</v>
      </c>
      <c r="H244" s="850"/>
      <c r="I244" s="850">
        <v>10628.95</v>
      </c>
      <c r="J244" s="850"/>
      <c r="K244" s="850"/>
      <c r="L244" s="850"/>
      <c r="M244" s="850"/>
      <c r="N244" s="850">
        <v>1</v>
      </c>
      <c r="O244" s="850">
        <v>10628.95</v>
      </c>
      <c r="P244" s="838"/>
      <c r="Q244" s="851">
        <v>10628.95</v>
      </c>
    </row>
    <row r="245" spans="1:17" ht="14.45" customHeight="1" x14ac:dyDescent="0.2">
      <c r="A245" s="832" t="s">
        <v>604</v>
      </c>
      <c r="B245" s="833" t="s">
        <v>8030</v>
      </c>
      <c r="C245" s="833" t="s">
        <v>8043</v>
      </c>
      <c r="D245" s="833" t="s">
        <v>8493</v>
      </c>
      <c r="E245" s="833" t="s">
        <v>8494</v>
      </c>
      <c r="F245" s="850">
        <v>12</v>
      </c>
      <c r="G245" s="850">
        <v>468144</v>
      </c>
      <c r="H245" s="850">
        <v>1.3333333333333333</v>
      </c>
      <c r="I245" s="850">
        <v>39012</v>
      </c>
      <c r="J245" s="850">
        <v>9</v>
      </c>
      <c r="K245" s="850">
        <v>351108</v>
      </c>
      <c r="L245" s="850">
        <v>1</v>
      </c>
      <c r="M245" s="850">
        <v>39012</v>
      </c>
      <c r="N245" s="850">
        <v>12</v>
      </c>
      <c r="O245" s="850">
        <v>412554</v>
      </c>
      <c r="P245" s="838">
        <v>1.175005981065655</v>
      </c>
      <c r="Q245" s="851">
        <v>34379.5</v>
      </c>
    </row>
    <row r="246" spans="1:17" ht="14.45" customHeight="1" x14ac:dyDescent="0.2">
      <c r="A246" s="832" t="s">
        <v>604</v>
      </c>
      <c r="B246" s="833" t="s">
        <v>8030</v>
      </c>
      <c r="C246" s="833" t="s">
        <v>8043</v>
      </c>
      <c r="D246" s="833" t="s">
        <v>8495</v>
      </c>
      <c r="E246" s="833" t="s">
        <v>8496</v>
      </c>
      <c r="F246" s="850">
        <v>2</v>
      </c>
      <c r="G246" s="850">
        <v>74318</v>
      </c>
      <c r="H246" s="850">
        <v>2</v>
      </c>
      <c r="I246" s="850">
        <v>37159</v>
      </c>
      <c r="J246" s="850">
        <v>1</v>
      </c>
      <c r="K246" s="850">
        <v>37159</v>
      </c>
      <c r="L246" s="850">
        <v>1</v>
      </c>
      <c r="M246" s="850">
        <v>37159</v>
      </c>
      <c r="N246" s="850">
        <v>2</v>
      </c>
      <c r="O246" s="850">
        <v>63565.7</v>
      </c>
      <c r="P246" s="838">
        <v>1.7106407599773943</v>
      </c>
      <c r="Q246" s="851">
        <v>31782.85</v>
      </c>
    </row>
    <row r="247" spans="1:17" ht="14.45" customHeight="1" x14ac:dyDescent="0.2">
      <c r="A247" s="832" t="s">
        <v>604</v>
      </c>
      <c r="B247" s="833" t="s">
        <v>8030</v>
      </c>
      <c r="C247" s="833" t="s">
        <v>8043</v>
      </c>
      <c r="D247" s="833" t="s">
        <v>8497</v>
      </c>
      <c r="E247" s="833" t="s">
        <v>8498</v>
      </c>
      <c r="F247" s="850">
        <v>1</v>
      </c>
      <c r="G247" s="850">
        <v>9986</v>
      </c>
      <c r="H247" s="850">
        <v>1</v>
      </c>
      <c r="I247" s="850">
        <v>9986</v>
      </c>
      <c r="J247" s="850">
        <v>1</v>
      </c>
      <c r="K247" s="850">
        <v>9986</v>
      </c>
      <c r="L247" s="850">
        <v>1</v>
      </c>
      <c r="M247" s="850">
        <v>9986</v>
      </c>
      <c r="N247" s="850">
        <v>1</v>
      </c>
      <c r="O247" s="850">
        <v>9986</v>
      </c>
      <c r="P247" s="838">
        <v>1</v>
      </c>
      <c r="Q247" s="851">
        <v>9986</v>
      </c>
    </row>
    <row r="248" spans="1:17" ht="14.45" customHeight="1" x14ac:dyDescent="0.2">
      <c r="A248" s="832" t="s">
        <v>604</v>
      </c>
      <c r="B248" s="833" t="s">
        <v>8030</v>
      </c>
      <c r="C248" s="833" t="s">
        <v>8043</v>
      </c>
      <c r="D248" s="833" t="s">
        <v>8499</v>
      </c>
      <c r="E248" s="833" t="s">
        <v>8500</v>
      </c>
      <c r="F248" s="850">
        <v>14</v>
      </c>
      <c r="G248" s="850">
        <v>290654</v>
      </c>
      <c r="H248" s="850">
        <v>1.4</v>
      </c>
      <c r="I248" s="850">
        <v>20761</v>
      </c>
      <c r="J248" s="850">
        <v>10</v>
      </c>
      <c r="K248" s="850">
        <v>207610</v>
      </c>
      <c r="L248" s="850">
        <v>1</v>
      </c>
      <c r="M248" s="850">
        <v>20761</v>
      </c>
      <c r="N248" s="850">
        <v>13</v>
      </c>
      <c r="O248" s="850">
        <v>216197.50000000003</v>
      </c>
      <c r="P248" s="838">
        <v>1.041363614469438</v>
      </c>
      <c r="Q248" s="851">
        <v>16630.576923076926</v>
      </c>
    </row>
    <row r="249" spans="1:17" ht="14.45" customHeight="1" x14ac:dyDescent="0.2">
      <c r="A249" s="832" t="s">
        <v>604</v>
      </c>
      <c r="B249" s="833" t="s">
        <v>8030</v>
      </c>
      <c r="C249" s="833" t="s">
        <v>8043</v>
      </c>
      <c r="D249" s="833" t="s">
        <v>8501</v>
      </c>
      <c r="E249" s="833" t="s">
        <v>8502</v>
      </c>
      <c r="F249" s="850">
        <v>2</v>
      </c>
      <c r="G249" s="850">
        <v>4694</v>
      </c>
      <c r="H249" s="850">
        <v>2</v>
      </c>
      <c r="I249" s="850">
        <v>2347</v>
      </c>
      <c r="J249" s="850">
        <v>1</v>
      </c>
      <c r="K249" s="850">
        <v>2347</v>
      </c>
      <c r="L249" s="850">
        <v>1</v>
      </c>
      <c r="M249" s="850">
        <v>2347</v>
      </c>
      <c r="N249" s="850">
        <v>2</v>
      </c>
      <c r="O249" s="850">
        <v>4429.93</v>
      </c>
      <c r="P249" s="838">
        <v>1.8874861525351514</v>
      </c>
      <c r="Q249" s="851">
        <v>2214.9650000000001</v>
      </c>
    </row>
    <row r="250" spans="1:17" ht="14.45" customHeight="1" x14ac:dyDescent="0.2">
      <c r="A250" s="832" t="s">
        <v>604</v>
      </c>
      <c r="B250" s="833" t="s">
        <v>8030</v>
      </c>
      <c r="C250" s="833" t="s">
        <v>8043</v>
      </c>
      <c r="D250" s="833" t="s">
        <v>8503</v>
      </c>
      <c r="E250" s="833" t="s">
        <v>8504</v>
      </c>
      <c r="F250" s="850">
        <v>6</v>
      </c>
      <c r="G250" s="850">
        <v>6176.52</v>
      </c>
      <c r="H250" s="850">
        <v>3</v>
      </c>
      <c r="I250" s="850">
        <v>1029.42</v>
      </c>
      <c r="J250" s="850">
        <v>2</v>
      </c>
      <c r="K250" s="850">
        <v>2058.84</v>
      </c>
      <c r="L250" s="850">
        <v>1</v>
      </c>
      <c r="M250" s="850">
        <v>1029.42</v>
      </c>
      <c r="N250" s="850">
        <v>5</v>
      </c>
      <c r="O250" s="850">
        <v>5147.1000000000004</v>
      </c>
      <c r="P250" s="838">
        <v>2.5</v>
      </c>
      <c r="Q250" s="851">
        <v>1029.42</v>
      </c>
    </row>
    <row r="251" spans="1:17" ht="14.45" customHeight="1" x14ac:dyDescent="0.2">
      <c r="A251" s="832" t="s">
        <v>604</v>
      </c>
      <c r="B251" s="833" t="s">
        <v>8030</v>
      </c>
      <c r="C251" s="833" t="s">
        <v>8043</v>
      </c>
      <c r="D251" s="833" t="s">
        <v>8505</v>
      </c>
      <c r="E251" s="833" t="s">
        <v>8506</v>
      </c>
      <c r="F251" s="850">
        <v>6</v>
      </c>
      <c r="G251" s="850">
        <v>277691.58</v>
      </c>
      <c r="H251" s="850">
        <v>0.37503378039921936</v>
      </c>
      <c r="I251" s="850">
        <v>46281.93</v>
      </c>
      <c r="J251" s="850">
        <v>17</v>
      </c>
      <c r="K251" s="850">
        <v>740444.17999999993</v>
      </c>
      <c r="L251" s="850">
        <v>1</v>
      </c>
      <c r="M251" s="850">
        <v>43555.539999999994</v>
      </c>
      <c r="N251" s="850">
        <v>12</v>
      </c>
      <c r="O251" s="850">
        <v>488777.12</v>
      </c>
      <c r="P251" s="838">
        <v>0.66011339301768845</v>
      </c>
      <c r="Q251" s="851">
        <v>40731.426666666666</v>
      </c>
    </row>
    <row r="252" spans="1:17" ht="14.45" customHeight="1" x14ac:dyDescent="0.2">
      <c r="A252" s="832" t="s">
        <v>604</v>
      </c>
      <c r="B252" s="833" t="s">
        <v>8030</v>
      </c>
      <c r="C252" s="833" t="s">
        <v>8043</v>
      </c>
      <c r="D252" s="833" t="s">
        <v>8507</v>
      </c>
      <c r="E252" s="833" t="s">
        <v>8508</v>
      </c>
      <c r="F252" s="850">
        <v>38</v>
      </c>
      <c r="G252" s="850">
        <v>170722.22</v>
      </c>
      <c r="H252" s="850">
        <v>1.9000000000000004</v>
      </c>
      <c r="I252" s="850">
        <v>4492.6899999999996</v>
      </c>
      <c r="J252" s="850">
        <v>20</v>
      </c>
      <c r="K252" s="850">
        <v>89853.799999999988</v>
      </c>
      <c r="L252" s="850">
        <v>1</v>
      </c>
      <c r="M252" s="850">
        <v>4492.6899999999996</v>
      </c>
      <c r="N252" s="850">
        <v>33</v>
      </c>
      <c r="O252" s="850">
        <v>144002.84</v>
      </c>
      <c r="P252" s="838">
        <v>1.6026349469916688</v>
      </c>
      <c r="Q252" s="851">
        <v>4363.7224242424245</v>
      </c>
    </row>
    <row r="253" spans="1:17" ht="14.45" customHeight="1" x14ac:dyDescent="0.2">
      <c r="A253" s="832" t="s">
        <v>604</v>
      </c>
      <c r="B253" s="833" t="s">
        <v>8030</v>
      </c>
      <c r="C253" s="833" t="s">
        <v>8043</v>
      </c>
      <c r="D253" s="833" t="s">
        <v>8509</v>
      </c>
      <c r="E253" s="833" t="s">
        <v>8510</v>
      </c>
      <c r="F253" s="850">
        <v>8</v>
      </c>
      <c r="G253" s="850">
        <v>329211.2</v>
      </c>
      <c r="H253" s="850">
        <v>0.56699941441906931</v>
      </c>
      <c r="I253" s="850">
        <v>41151.4</v>
      </c>
      <c r="J253" s="850">
        <v>15</v>
      </c>
      <c r="K253" s="850">
        <v>580620</v>
      </c>
      <c r="L253" s="850">
        <v>1</v>
      </c>
      <c r="M253" s="850">
        <v>38708</v>
      </c>
      <c r="N253" s="850">
        <v>8</v>
      </c>
      <c r="O253" s="850">
        <v>309664</v>
      </c>
      <c r="P253" s="838">
        <v>0.53333333333333333</v>
      </c>
      <c r="Q253" s="851">
        <v>38708</v>
      </c>
    </row>
    <row r="254" spans="1:17" ht="14.45" customHeight="1" x14ac:dyDescent="0.2">
      <c r="A254" s="832" t="s">
        <v>604</v>
      </c>
      <c r="B254" s="833" t="s">
        <v>8030</v>
      </c>
      <c r="C254" s="833" t="s">
        <v>8043</v>
      </c>
      <c r="D254" s="833" t="s">
        <v>8511</v>
      </c>
      <c r="E254" s="833" t="s">
        <v>8512</v>
      </c>
      <c r="F254" s="850">
        <v>3</v>
      </c>
      <c r="G254" s="850">
        <v>55596.299999999996</v>
      </c>
      <c r="H254" s="850">
        <v>0.6</v>
      </c>
      <c r="I254" s="850">
        <v>18532.099999999999</v>
      </c>
      <c r="J254" s="850">
        <v>5</v>
      </c>
      <c r="K254" s="850">
        <v>92660.5</v>
      </c>
      <c r="L254" s="850">
        <v>1</v>
      </c>
      <c r="M254" s="850">
        <v>18532.099999999999</v>
      </c>
      <c r="N254" s="850">
        <v>1</v>
      </c>
      <c r="O254" s="850">
        <v>18532.099999999999</v>
      </c>
      <c r="P254" s="838">
        <v>0.19999999999999998</v>
      </c>
      <c r="Q254" s="851">
        <v>18532.099999999999</v>
      </c>
    </row>
    <row r="255" spans="1:17" ht="14.45" customHeight="1" x14ac:dyDescent="0.2">
      <c r="A255" s="832" t="s">
        <v>604</v>
      </c>
      <c r="B255" s="833" t="s">
        <v>8030</v>
      </c>
      <c r="C255" s="833" t="s">
        <v>8043</v>
      </c>
      <c r="D255" s="833" t="s">
        <v>8513</v>
      </c>
      <c r="E255" s="833" t="s">
        <v>8514</v>
      </c>
      <c r="F255" s="850">
        <v>4</v>
      </c>
      <c r="G255" s="850">
        <v>109024.8</v>
      </c>
      <c r="H255" s="850">
        <v>0.5</v>
      </c>
      <c r="I255" s="850">
        <v>27256.2</v>
      </c>
      <c r="J255" s="850">
        <v>8</v>
      </c>
      <c r="K255" s="850">
        <v>218049.6</v>
      </c>
      <c r="L255" s="850">
        <v>1</v>
      </c>
      <c r="M255" s="850">
        <v>27256.2</v>
      </c>
      <c r="N255" s="850">
        <v>4</v>
      </c>
      <c r="O255" s="850">
        <v>109024.8</v>
      </c>
      <c r="P255" s="838">
        <v>0.5</v>
      </c>
      <c r="Q255" s="851">
        <v>27256.2</v>
      </c>
    </row>
    <row r="256" spans="1:17" ht="14.45" customHeight="1" x14ac:dyDescent="0.2">
      <c r="A256" s="832" t="s">
        <v>604</v>
      </c>
      <c r="B256" s="833" t="s">
        <v>8030</v>
      </c>
      <c r="C256" s="833" t="s">
        <v>8043</v>
      </c>
      <c r="D256" s="833" t="s">
        <v>8515</v>
      </c>
      <c r="E256" s="833" t="s">
        <v>8516</v>
      </c>
      <c r="F256" s="850">
        <v>2</v>
      </c>
      <c r="G256" s="850">
        <v>100297.2</v>
      </c>
      <c r="H256" s="850">
        <v>2</v>
      </c>
      <c r="I256" s="850">
        <v>50148.6</v>
      </c>
      <c r="J256" s="850">
        <v>1</v>
      </c>
      <c r="K256" s="850">
        <v>50148.6</v>
      </c>
      <c r="L256" s="850">
        <v>1</v>
      </c>
      <c r="M256" s="850">
        <v>50148.6</v>
      </c>
      <c r="N256" s="850"/>
      <c r="O256" s="850"/>
      <c r="P256" s="838"/>
      <c r="Q256" s="851"/>
    </row>
    <row r="257" spans="1:17" ht="14.45" customHeight="1" x14ac:dyDescent="0.2">
      <c r="A257" s="832" t="s">
        <v>604</v>
      </c>
      <c r="B257" s="833" t="s">
        <v>8030</v>
      </c>
      <c r="C257" s="833" t="s">
        <v>8043</v>
      </c>
      <c r="D257" s="833" t="s">
        <v>8517</v>
      </c>
      <c r="E257" s="833" t="s">
        <v>8518</v>
      </c>
      <c r="F257" s="850">
        <v>2</v>
      </c>
      <c r="G257" s="850">
        <v>64857.7</v>
      </c>
      <c r="H257" s="850">
        <v>2</v>
      </c>
      <c r="I257" s="850">
        <v>32428.85</v>
      </c>
      <c r="J257" s="850">
        <v>1</v>
      </c>
      <c r="K257" s="850">
        <v>32428.85</v>
      </c>
      <c r="L257" s="850">
        <v>1</v>
      </c>
      <c r="M257" s="850">
        <v>32428.85</v>
      </c>
      <c r="N257" s="850"/>
      <c r="O257" s="850"/>
      <c r="P257" s="838"/>
      <c r="Q257" s="851"/>
    </row>
    <row r="258" spans="1:17" ht="14.45" customHeight="1" x14ac:dyDescent="0.2">
      <c r="A258" s="832" t="s">
        <v>604</v>
      </c>
      <c r="B258" s="833" t="s">
        <v>8030</v>
      </c>
      <c r="C258" s="833" t="s">
        <v>8043</v>
      </c>
      <c r="D258" s="833" t="s">
        <v>8519</v>
      </c>
      <c r="E258" s="833" t="s">
        <v>8520</v>
      </c>
      <c r="F258" s="850">
        <v>4</v>
      </c>
      <c r="G258" s="850">
        <v>328</v>
      </c>
      <c r="H258" s="850">
        <v>4.9566294919454771E-3</v>
      </c>
      <c r="I258" s="850">
        <v>82</v>
      </c>
      <c r="J258" s="850">
        <v>807</v>
      </c>
      <c r="K258" s="850">
        <v>66174</v>
      </c>
      <c r="L258" s="850">
        <v>1</v>
      </c>
      <c r="M258" s="850">
        <v>82</v>
      </c>
      <c r="N258" s="850">
        <v>1102</v>
      </c>
      <c r="O258" s="850">
        <v>91102</v>
      </c>
      <c r="P258" s="838">
        <v>1.3767038413878563</v>
      </c>
      <c r="Q258" s="851">
        <v>82.669691470054445</v>
      </c>
    </row>
    <row r="259" spans="1:17" ht="14.45" customHeight="1" x14ac:dyDescent="0.2">
      <c r="A259" s="832" t="s">
        <v>604</v>
      </c>
      <c r="B259" s="833" t="s">
        <v>8030</v>
      </c>
      <c r="C259" s="833" t="s">
        <v>8043</v>
      </c>
      <c r="D259" s="833" t="s">
        <v>8521</v>
      </c>
      <c r="E259" s="833" t="s">
        <v>8522</v>
      </c>
      <c r="F259" s="850">
        <v>1</v>
      </c>
      <c r="G259" s="850">
        <v>15900</v>
      </c>
      <c r="H259" s="850">
        <v>1</v>
      </c>
      <c r="I259" s="850">
        <v>15900</v>
      </c>
      <c r="J259" s="850">
        <v>1</v>
      </c>
      <c r="K259" s="850">
        <v>15900</v>
      </c>
      <c r="L259" s="850">
        <v>1</v>
      </c>
      <c r="M259" s="850">
        <v>15900</v>
      </c>
      <c r="N259" s="850"/>
      <c r="O259" s="850"/>
      <c r="P259" s="838"/>
      <c r="Q259" s="851"/>
    </row>
    <row r="260" spans="1:17" ht="14.45" customHeight="1" x14ac:dyDescent="0.2">
      <c r="A260" s="832" t="s">
        <v>604</v>
      </c>
      <c r="B260" s="833" t="s">
        <v>8030</v>
      </c>
      <c r="C260" s="833" t="s">
        <v>8043</v>
      </c>
      <c r="D260" s="833" t="s">
        <v>8523</v>
      </c>
      <c r="E260" s="833" t="s">
        <v>8524</v>
      </c>
      <c r="F260" s="850">
        <v>61</v>
      </c>
      <c r="G260" s="850">
        <v>373015</v>
      </c>
      <c r="H260" s="850">
        <v>0.81333333333333335</v>
      </c>
      <c r="I260" s="850">
        <v>6115</v>
      </c>
      <c r="J260" s="850">
        <v>75</v>
      </c>
      <c r="K260" s="850">
        <v>458625</v>
      </c>
      <c r="L260" s="850">
        <v>1</v>
      </c>
      <c r="M260" s="850">
        <v>6115</v>
      </c>
      <c r="N260" s="850">
        <v>29</v>
      </c>
      <c r="O260" s="850">
        <v>177335</v>
      </c>
      <c r="P260" s="838">
        <v>0.38666666666666666</v>
      </c>
      <c r="Q260" s="851">
        <v>6115</v>
      </c>
    </row>
    <row r="261" spans="1:17" ht="14.45" customHeight="1" x14ac:dyDescent="0.2">
      <c r="A261" s="832" t="s">
        <v>604</v>
      </c>
      <c r="B261" s="833" t="s">
        <v>8030</v>
      </c>
      <c r="C261" s="833" t="s">
        <v>8043</v>
      </c>
      <c r="D261" s="833" t="s">
        <v>8525</v>
      </c>
      <c r="E261" s="833" t="s">
        <v>8526</v>
      </c>
      <c r="F261" s="850">
        <v>45</v>
      </c>
      <c r="G261" s="850">
        <v>402300</v>
      </c>
      <c r="H261" s="850">
        <v>0.78947368421052633</v>
      </c>
      <c r="I261" s="850">
        <v>8940</v>
      </c>
      <c r="J261" s="850">
        <v>57</v>
      </c>
      <c r="K261" s="850">
        <v>509580</v>
      </c>
      <c r="L261" s="850">
        <v>1</v>
      </c>
      <c r="M261" s="850">
        <v>8940</v>
      </c>
      <c r="N261" s="850">
        <v>40</v>
      </c>
      <c r="O261" s="850">
        <v>363411</v>
      </c>
      <c r="P261" s="838">
        <v>0.7131578947368421</v>
      </c>
      <c r="Q261" s="851">
        <v>9085.2749999999996</v>
      </c>
    </row>
    <row r="262" spans="1:17" ht="14.45" customHeight="1" x14ac:dyDescent="0.2">
      <c r="A262" s="832" t="s">
        <v>604</v>
      </c>
      <c r="B262" s="833" t="s">
        <v>8030</v>
      </c>
      <c r="C262" s="833" t="s">
        <v>8043</v>
      </c>
      <c r="D262" s="833" t="s">
        <v>8527</v>
      </c>
      <c r="E262" s="833" t="s">
        <v>8470</v>
      </c>
      <c r="F262" s="850"/>
      <c r="G262" s="850"/>
      <c r="H262" s="850"/>
      <c r="I262" s="850"/>
      <c r="J262" s="850">
        <v>1</v>
      </c>
      <c r="K262" s="850">
        <v>4101.82</v>
      </c>
      <c r="L262" s="850">
        <v>1</v>
      </c>
      <c r="M262" s="850">
        <v>4101.82</v>
      </c>
      <c r="N262" s="850"/>
      <c r="O262" s="850"/>
      <c r="P262" s="838"/>
      <c r="Q262" s="851"/>
    </row>
    <row r="263" spans="1:17" ht="14.45" customHeight="1" x14ac:dyDescent="0.2">
      <c r="A263" s="832" t="s">
        <v>604</v>
      </c>
      <c r="B263" s="833" t="s">
        <v>8030</v>
      </c>
      <c r="C263" s="833" t="s">
        <v>8043</v>
      </c>
      <c r="D263" s="833" t="s">
        <v>8528</v>
      </c>
      <c r="E263" s="833" t="s">
        <v>8529</v>
      </c>
      <c r="F263" s="850">
        <v>3</v>
      </c>
      <c r="G263" s="850">
        <v>1455.06</v>
      </c>
      <c r="H263" s="850"/>
      <c r="I263" s="850">
        <v>485.02</v>
      </c>
      <c r="J263" s="850"/>
      <c r="K263" s="850"/>
      <c r="L263" s="850"/>
      <c r="M263" s="850"/>
      <c r="N263" s="850">
        <v>1</v>
      </c>
      <c r="O263" s="850">
        <v>404.5</v>
      </c>
      <c r="P263" s="838"/>
      <c r="Q263" s="851">
        <v>404.5</v>
      </c>
    </row>
    <row r="264" spans="1:17" ht="14.45" customHeight="1" x14ac:dyDescent="0.2">
      <c r="A264" s="832" t="s">
        <v>604</v>
      </c>
      <c r="B264" s="833" t="s">
        <v>8030</v>
      </c>
      <c r="C264" s="833" t="s">
        <v>8043</v>
      </c>
      <c r="D264" s="833" t="s">
        <v>8530</v>
      </c>
      <c r="E264" s="833" t="s">
        <v>8529</v>
      </c>
      <c r="F264" s="850">
        <v>13</v>
      </c>
      <c r="G264" s="850">
        <v>4701.9699999999993</v>
      </c>
      <c r="H264" s="850">
        <v>0.86666666666666659</v>
      </c>
      <c r="I264" s="850">
        <v>361.68999999999994</v>
      </c>
      <c r="J264" s="850">
        <v>15</v>
      </c>
      <c r="K264" s="850">
        <v>5425.3499999999995</v>
      </c>
      <c r="L264" s="850">
        <v>1</v>
      </c>
      <c r="M264" s="850">
        <v>361.68999999999994</v>
      </c>
      <c r="N264" s="850">
        <v>7</v>
      </c>
      <c r="O264" s="850">
        <v>2060.52</v>
      </c>
      <c r="P264" s="838">
        <v>0.37979485194503582</v>
      </c>
      <c r="Q264" s="851">
        <v>294.36</v>
      </c>
    </row>
    <row r="265" spans="1:17" ht="14.45" customHeight="1" x14ac:dyDescent="0.2">
      <c r="A265" s="832" t="s">
        <v>604</v>
      </c>
      <c r="B265" s="833" t="s">
        <v>8030</v>
      </c>
      <c r="C265" s="833" t="s">
        <v>8043</v>
      </c>
      <c r="D265" s="833" t="s">
        <v>8531</v>
      </c>
      <c r="E265" s="833" t="s">
        <v>8532</v>
      </c>
      <c r="F265" s="850">
        <v>2</v>
      </c>
      <c r="G265" s="850">
        <v>21425.78</v>
      </c>
      <c r="H265" s="850">
        <v>0.66666666666666663</v>
      </c>
      <c r="I265" s="850">
        <v>10712.89</v>
      </c>
      <c r="J265" s="850">
        <v>3</v>
      </c>
      <c r="K265" s="850">
        <v>32138.67</v>
      </c>
      <c r="L265" s="850">
        <v>1</v>
      </c>
      <c r="M265" s="850">
        <v>10712.89</v>
      </c>
      <c r="N265" s="850">
        <v>1</v>
      </c>
      <c r="O265" s="850">
        <v>10712.89</v>
      </c>
      <c r="P265" s="838">
        <v>0.33333333333333331</v>
      </c>
      <c r="Q265" s="851">
        <v>10712.89</v>
      </c>
    </row>
    <row r="266" spans="1:17" ht="14.45" customHeight="1" x14ac:dyDescent="0.2">
      <c r="A266" s="832" t="s">
        <v>604</v>
      </c>
      <c r="B266" s="833" t="s">
        <v>8030</v>
      </c>
      <c r="C266" s="833" t="s">
        <v>8043</v>
      </c>
      <c r="D266" s="833" t="s">
        <v>8531</v>
      </c>
      <c r="E266" s="833" t="s">
        <v>8533</v>
      </c>
      <c r="F266" s="850">
        <v>1</v>
      </c>
      <c r="G266" s="850">
        <v>10712.89</v>
      </c>
      <c r="H266" s="850">
        <v>0.5</v>
      </c>
      <c r="I266" s="850">
        <v>10712.89</v>
      </c>
      <c r="J266" s="850">
        <v>2</v>
      </c>
      <c r="K266" s="850">
        <v>21425.78</v>
      </c>
      <c r="L266" s="850">
        <v>1</v>
      </c>
      <c r="M266" s="850">
        <v>10712.89</v>
      </c>
      <c r="N266" s="850"/>
      <c r="O266" s="850"/>
      <c r="P266" s="838"/>
      <c r="Q266" s="851"/>
    </row>
    <row r="267" spans="1:17" ht="14.45" customHeight="1" x14ac:dyDescent="0.2">
      <c r="A267" s="832" t="s">
        <v>604</v>
      </c>
      <c r="B267" s="833" t="s">
        <v>8030</v>
      </c>
      <c r="C267" s="833" t="s">
        <v>8043</v>
      </c>
      <c r="D267" s="833" t="s">
        <v>8534</v>
      </c>
      <c r="E267" s="833" t="s">
        <v>8535</v>
      </c>
      <c r="F267" s="850">
        <v>196</v>
      </c>
      <c r="G267" s="850">
        <v>984760.84000000008</v>
      </c>
      <c r="H267" s="850">
        <v>1.3151661352728334</v>
      </c>
      <c r="I267" s="850">
        <v>5024.2900000000009</v>
      </c>
      <c r="J267" s="850">
        <v>162</v>
      </c>
      <c r="K267" s="850">
        <v>748772.96000000008</v>
      </c>
      <c r="L267" s="850">
        <v>1</v>
      </c>
      <c r="M267" s="850">
        <v>4622.0553086419759</v>
      </c>
      <c r="N267" s="850">
        <v>97</v>
      </c>
      <c r="O267" s="850">
        <v>318336.36000000004</v>
      </c>
      <c r="P267" s="838">
        <v>0.42514403832104197</v>
      </c>
      <c r="Q267" s="851">
        <v>3281.8181443298972</v>
      </c>
    </row>
    <row r="268" spans="1:17" ht="14.45" customHeight="1" x14ac:dyDescent="0.2">
      <c r="A268" s="832" t="s">
        <v>604</v>
      </c>
      <c r="B268" s="833" t="s">
        <v>8030</v>
      </c>
      <c r="C268" s="833" t="s">
        <v>8043</v>
      </c>
      <c r="D268" s="833" t="s">
        <v>8536</v>
      </c>
      <c r="E268" s="833" t="s">
        <v>8537</v>
      </c>
      <c r="F268" s="850">
        <v>19</v>
      </c>
      <c r="G268" s="850">
        <v>95461.510000000009</v>
      </c>
      <c r="H268" s="850">
        <v>0.75265734062283507</v>
      </c>
      <c r="I268" s="850">
        <v>5024.2900000000009</v>
      </c>
      <c r="J268" s="850">
        <v>28</v>
      </c>
      <c r="K268" s="850">
        <v>126832.63</v>
      </c>
      <c r="L268" s="850">
        <v>1</v>
      </c>
      <c r="M268" s="850">
        <v>4529.7367857142863</v>
      </c>
      <c r="N268" s="850">
        <v>51</v>
      </c>
      <c r="O268" s="850">
        <v>214536.43000000011</v>
      </c>
      <c r="P268" s="838">
        <v>1.6914924022311932</v>
      </c>
      <c r="Q268" s="851">
        <v>4206.5966666666691</v>
      </c>
    </row>
    <row r="269" spans="1:17" ht="14.45" customHeight="1" x14ac:dyDescent="0.2">
      <c r="A269" s="832" t="s">
        <v>604</v>
      </c>
      <c r="B269" s="833" t="s">
        <v>8030</v>
      </c>
      <c r="C269" s="833" t="s">
        <v>8043</v>
      </c>
      <c r="D269" s="833" t="s">
        <v>8538</v>
      </c>
      <c r="E269" s="833" t="s">
        <v>8539</v>
      </c>
      <c r="F269" s="850">
        <v>1</v>
      </c>
      <c r="G269" s="850">
        <v>30363</v>
      </c>
      <c r="H269" s="850">
        <v>3.4402030606964194E-2</v>
      </c>
      <c r="I269" s="850">
        <v>30363</v>
      </c>
      <c r="J269" s="850">
        <v>33</v>
      </c>
      <c r="K269" s="850">
        <v>882593.25</v>
      </c>
      <c r="L269" s="850">
        <v>1</v>
      </c>
      <c r="M269" s="850">
        <v>26745.25</v>
      </c>
      <c r="N269" s="850">
        <v>9</v>
      </c>
      <c r="O269" s="850">
        <v>172596.25</v>
      </c>
      <c r="P269" s="838">
        <v>0.19555582370474733</v>
      </c>
      <c r="Q269" s="851">
        <v>19177.361111111109</v>
      </c>
    </row>
    <row r="270" spans="1:17" ht="14.45" customHeight="1" x14ac:dyDescent="0.2">
      <c r="A270" s="832" t="s">
        <v>604</v>
      </c>
      <c r="B270" s="833" t="s">
        <v>8030</v>
      </c>
      <c r="C270" s="833" t="s">
        <v>8043</v>
      </c>
      <c r="D270" s="833" t="s">
        <v>8540</v>
      </c>
      <c r="E270" s="833" t="s">
        <v>8402</v>
      </c>
      <c r="F270" s="850"/>
      <c r="G270" s="850"/>
      <c r="H270" s="850"/>
      <c r="I270" s="850"/>
      <c r="J270" s="850">
        <v>7</v>
      </c>
      <c r="K270" s="850">
        <v>121737</v>
      </c>
      <c r="L270" s="850">
        <v>1</v>
      </c>
      <c r="M270" s="850">
        <v>17391</v>
      </c>
      <c r="N270" s="850">
        <v>3</v>
      </c>
      <c r="O270" s="850">
        <v>52173</v>
      </c>
      <c r="P270" s="838">
        <v>0.42857142857142855</v>
      </c>
      <c r="Q270" s="851">
        <v>17391</v>
      </c>
    </row>
    <row r="271" spans="1:17" ht="14.45" customHeight="1" x14ac:dyDescent="0.2">
      <c r="A271" s="832" t="s">
        <v>604</v>
      </c>
      <c r="B271" s="833" t="s">
        <v>8030</v>
      </c>
      <c r="C271" s="833" t="s">
        <v>8043</v>
      </c>
      <c r="D271" s="833" t="s">
        <v>8541</v>
      </c>
      <c r="E271" s="833" t="s">
        <v>8542</v>
      </c>
      <c r="F271" s="850">
        <v>3</v>
      </c>
      <c r="G271" s="850">
        <v>199239</v>
      </c>
      <c r="H271" s="850">
        <v>0.6</v>
      </c>
      <c r="I271" s="850">
        <v>66413</v>
      </c>
      <c r="J271" s="850">
        <v>5</v>
      </c>
      <c r="K271" s="850">
        <v>332065</v>
      </c>
      <c r="L271" s="850">
        <v>1</v>
      </c>
      <c r="M271" s="850">
        <v>66413</v>
      </c>
      <c r="N271" s="850">
        <v>1</v>
      </c>
      <c r="O271" s="850">
        <v>66413</v>
      </c>
      <c r="P271" s="838">
        <v>0.2</v>
      </c>
      <c r="Q271" s="851">
        <v>66413</v>
      </c>
    </row>
    <row r="272" spans="1:17" ht="14.45" customHeight="1" x14ac:dyDescent="0.2">
      <c r="A272" s="832" t="s">
        <v>604</v>
      </c>
      <c r="B272" s="833" t="s">
        <v>8030</v>
      </c>
      <c r="C272" s="833" t="s">
        <v>8043</v>
      </c>
      <c r="D272" s="833" t="s">
        <v>8543</v>
      </c>
      <c r="E272" s="833" t="s">
        <v>8402</v>
      </c>
      <c r="F272" s="850">
        <v>6</v>
      </c>
      <c r="G272" s="850">
        <v>76074</v>
      </c>
      <c r="H272" s="850">
        <v>0.53571428571428581</v>
      </c>
      <c r="I272" s="850">
        <v>12679</v>
      </c>
      <c r="J272" s="850">
        <v>11.2</v>
      </c>
      <c r="K272" s="850">
        <v>142004.79999999999</v>
      </c>
      <c r="L272" s="850">
        <v>1</v>
      </c>
      <c r="M272" s="850">
        <v>12679</v>
      </c>
      <c r="N272" s="850">
        <v>2</v>
      </c>
      <c r="O272" s="850">
        <v>25358</v>
      </c>
      <c r="P272" s="838">
        <v>0.17857142857142858</v>
      </c>
      <c r="Q272" s="851">
        <v>12679</v>
      </c>
    </row>
    <row r="273" spans="1:17" ht="14.45" customHeight="1" x14ac:dyDescent="0.2">
      <c r="A273" s="832" t="s">
        <v>604</v>
      </c>
      <c r="B273" s="833" t="s">
        <v>8030</v>
      </c>
      <c r="C273" s="833" t="s">
        <v>8043</v>
      </c>
      <c r="D273" s="833" t="s">
        <v>8544</v>
      </c>
      <c r="E273" s="833" t="s">
        <v>8545</v>
      </c>
      <c r="F273" s="850">
        <v>2</v>
      </c>
      <c r="G273" s="850">
        <v>14842.8</v>
      </c>
      <c r="H273" s="850">
        <v>1.0578108586178929</v>
      </c>
      <c r="I273" s="850">
        <v>7421.4</v>
      </c>
      <c r="J273" s="850">
        <v>2</v>
      </c>
      <c r="K273" s="850">
        <v>14031.62</v>
      </c>
      <c r="L273" s="850">
        <v>1</v>
      </c>
      <c r="M273" s="850">
        <v>7015.81</v>
      </c>
      <c r="N273" s="850">
        <v>4</v>
      </c>
      <c r="O273" s="850">
        <v>28063.24</v>
      </c>
      <c r="P273" s="838">
        <v>2</v>
      </c>
      <c r="Q273" s="851">
        <v>7015.81</v>
      </c>
    </row>
    <row r="274" spans="1:17" ht="14.45" customHeight="1" x14ac:dyDescent="0.2">
      <c r="A274" s="832" t="s">
        <v>604</v>
      </c>
      <c r="B274" s="833" t="s">
        <v>8030</v>
      </c>
      <c r="C274" s="833" t="s">
        <v>8043</v>
      </c>
      <c r="D274" s="833" t="s">
        <v>8546</v>
      </c>
      <c r="E274" s="833" t="s">
        <v>8547</v>
      </c>
      <c r="F274" s="850">
        <v>144</v>
      </c>
      <c r="G274" s="850">
        <v>2284211.52</v>
      </c>
      <c r="H274" s="850">
        <v>0.94125261317122066</v>
      </c>
      <c r="I274" s="850">
        <v>15862.58</v>
      </c>
      <c r="J274" s="850">
        <v>169</v>
      </c>
      <c r="K274" s="850">
        <v>2426778.41</v>
      </c>
      <c r="L274" s="850">
        <v>1</v>
      </c>
      <c r="M274" s="850">
        <v>14359.635562130179</v>
      </c>
      <c r="N274" s="850">
        <v>170</v>
      </c>
      <c r="O274" s="850">
        <v>2046893.4900000005</v>
      </c>
      <c r="P274" s="838">
        <v>0.84346122479307883</v>
      </c>
      <c r="Q274" s="851">
        <v>12040.549941176474</v>
      </c>
    </row>
    <row r="275" spans="1:17" ht="14.45" customHeight="1" x14ac:dyDescent="0.2">
      <c r="A275" s="832" t="s">
        <v>604</v>
      </c>
      <c r="B275" s="833" t="s">
        <v>8030</v>
      </c>
      <c r="C275" s="833" t="s">
        <v>8043</v>
      </c>
      <c r="D275" s="833" t="s">
        <v>8548</v>
      </c>
      <c r="E275" s="833" t="s">
        <v>8549</v>
      </c>
      <c r="F275" s="850">
        <v>38</v>
      </c>
      <c r="G275" s="850">
        <v>154927.9</v>
      </c>
      <c r="H275" s="850">
        <v>0.72664281637496986</v>
      </c>
      <c r="I275" s="850">
        <v>4077.0499999999997</v>
      </c>
      <c r="J275" s="850">
        <v>55</v>
      </c>
      <c r="K275" s="850">
        <v>213210.53</v>
      </c>
      <c r="L275" s="850">
        <v>1</v>
      </c>
      <c r="M275" s="850">
        <v>3876.5550909090907</v>
      </c>
      <c r="N275" s="850">
        <v>42</v>
      </c>
      <c r="O275" s="850">
        <v>94105.790000000066</v>
      </c>
      <c r="P275" s="838">
        <v>0.44137496398512804</v>
      </c>
      <c r="Q275" s="851">
        <v>2240.6140476190494</v>
      </c>
    </row>
    <row r="276" spans="1:17" ht="14.45" customHeight="1" x14ac:dyDescent="0.2">
      <c r="A276" s="832" t="s">
        <v>604</v>
      </c>
      <c r="B276" s="833" t="s">
        <v>8030</v>
      </c>
      <c r="C276" s="833" t="s">
        <v>8043</v>
      </c>
      <c r="D276" s="833" t="s">
        <v>8550</v>
      </c>
      <c r="E276" s="833" t="s">
        <v>8551</v>
      </c>
      <c r="F276" s="850">
        <v>149</v>
      </c>
      <c r="G276" s="850">
        <v>4492488.57</v>
      </c>
      <c r="H276" s="850">
        <v>1.4380896554716391</v>
      </c>
      <c r="I276" s="850">
        <v>30150.93</v>
      </c>
      <c r="J276" s="850">
        <v>143</v>
      </c>
      <c r="K276" s="850">
        <v>3123928.0200000005</v>
      </c>
      <c r="L276" s="850">
        <v>1</v>
      </c>
      <c r="M276" s="850">
        <v>21845.650489510492</v>
      </c>
      <c r="N276" s="850">
        <v>192</v>
      </c>
      <c r="O276" s="850">
        <v>2506214.4300000006</v>
      </c>
      <c r="P276" s="838">
        <v>0.80226382104668348</v>
      </c>
      <c r="Q276" s="851">
        <v>13053.200156250003</v>
      </c>
    </row>
    <row r="277" spans="1:17" ht="14.45" customHeight="1" x14ac:dyDescent="0.2">
      <c r="A277" s="832" t="s">
        <v>604</v>
      </c>
      <c r="B277" s="833" t="s">
        <v>8030</v>
      </c>
      <c r="C277" s="833" t="s">
        <v>8043</v>
      </c>
      <c r="D277" s="833" t="s">
        <v>8552</v>
      </c>
      <c r="E277" s="833" t="s">
        <v>8553</v>
      </c>
      <c r="F277" s="850"/>
      <c r="G277" s="850"/>
      <c r="H277" s="850"/>
      <c r="I277" s="850"/>
      <c r="J277" s="850">
        <v>1</v>
      </c>
      <c r="K277" s="850">
        <v>400.66</v>
      </c>
      <c r="L277" s="850">
        <v>1</v>
      </c>
      <c r="M277" s="850">
        <v>400.66</v>
      </c>
      <c r="N277" s="850"/>
      <c r="O277" s="850"/>
      <c r="P277" s="838"/>
      <c r="Q277" s="851"/>
    </row>
    <row r="278" spans="1:17" ht="14.45" customHeight="1" x14ac:dyDescent="0.2">
      <c r="A278" s="832" t="s">
        <v>604</v>
      </c>
      <c r="B278" s="833" t="s">
        <v>8030</v>
      </c>
      <c r="C278" s="833" t="s">
        <v>8043</v>
      </c>
      <c r="D278" s="833" t="s">
        <v>8554</v>
      </c>
      <c r="E278" s="833" t="s">
        <v>8553</v>
      </c>
      <c r="F278" s="850"/>
      <c r="G278" s="850"/>
      <c r="H278" s="850"/>
      <c r="I278" s="850"/>
      <c r="J278" s="850">
        <v>2</v>
      </c>
      <c r="K278" s="850">
        <v>1007.96</v>
      </c>
      <c r="L278" s="850">
        <v>1</v>
      </c>
      <c r="M278" s="850">
        <v>503.98</v>
      </c>
      <c r="N278" s="850"/>
      <c r="O278" s="850"/>
      <c r="P278" s="838"/>
      <c r="Q278" s="851"/>
    </row>
    <row r="279" spans="1:17" ht="14.45" customHeight="1" x14ac:dyDescent="0.2">
      <c r="A279" s="832" t="s">
        <v>604</v>
      </c>
      <c r="B279" s="833" t="s">
        <v>8030</v>
      </c>
      <c r="C279" s="833" t="s">
        <v>8043</v>
      </c>
      <c r="D279" s="833" t="s">
        <v>8555</v>
      </c>
      <c r="E279" s="833" t="s">
        <v>8556</v>
      </c>
      <c r="F279" s="850">
        <v>5</v>
      </c>
      <c r="G279" s="850">
        <v>2601.25</v>
      </c>
      <c r="H279" s="850"/>
      <c r="I279" s="850">
        <v>520.25</v>
      </c>
      <c r="J279" s="850"/>
      <c r="K279" s="850"/>
      <c r="L279" s="850"/>
      <c r="M279" s="850"/>
      <c r="N279" s="850">
        <v>7</v>
      </c>
      <c r="O279" s="850">
        <v>3338.59</v>
      </c>
      <c r="P279" s="838"/>
      <c r="Q279" s="851">
        <v>476.94142857142862</v>
      </c>
    </row>
    <row r="280" spans="1:17" ht="14.45" customHeight="1" x14ac:dyDescent="0.2">
      <c r="A280" s="832" t="s">
        <v>604</v>
      </c>
      <c r="B280" s="833" t="s">
        <v>8030</v>
      </c>
      <c r="C280" s="833" t="s">
        <v>8043</v>
      </c>
      <c r="D280" s="833" t="s">
        <v>8557</v>
      </c>
      <c r="E280" s="833" t="s">
        <v>8556</v>
      </c>
      <c r="F280" s="850">
        <v>8</v>
      </c>
      <c r="G280" s="850">
        <v>5016</v>
      </c>
      <c r="H280" s="850"/>
      <c r="I280" s="850">
        <v>627</v>
      </c>
      <c r="J280" s="850"/>
      <c r="K280" s="850"/>
      <c r="L280" s="850"/>
      <c r="M280" s="850"/>
      <c r="N280" s="850">
        <v>28</v>
      </c>
      <c r="O280" s="850">
        <v>17192.34</v>
      </c>
      <c r="P280" s="838"/>
      <c r="Q280" s="851">
        <v>614.01214285714286</v>
      </c>
    </row>
    <row r="281" spans="1:17" ht="14.45" customHeight="1" x14ac:dyDescent="0.2">
      <c r="A281" s="832" t="s">
        <v>604</v>
      </c>
      <c r="B281" s="833" t="s">
        <v>8030</v>
      </c>
      <c r="C281" s="833" t="s">
        <v>8043</v>
      </c>
      <c r="D281" s="833" t="s">
        <v>8558</v>
      </c>
      <c r="E281" s="833" t="s">
        <v>8559</v>
      </c>
      <c r="F281" s="850"/>
      <c r="G281" s="850"/>
      <c r="H281" s="850"/>
      <c r="I281" s="850"/>
      <c r="J281" s="850"/>
      <c r="K281" s="850"/>
      <c r="L281" s="850"/>
      <c r="M281" s="850"/>
      <c r="N281" s="850">
        <v>1</v>
      </c>
      <c r="O281" s="850">
        <v>1949.12</v>
      </c>
      <c r="P281" s="838"/>
      <c r="Q281" s="851">
        <v>1949.12</v>
      </c>
    </row>
    <row r="282" spans="1:17" ht="14.45" customHeight="1" x14ac:dyDescent="0.2">
      <c r="A282" s="832" t="s">
        <v>604</v>
      </c>
      <c r="B282" s="833" t="s">
        <v>8030</v>
      </c>
      <c r="C282" s="833" t="s">
        <v>8043</v>
      </c>
      <c r="D282" s="833" t="s">
        <v>8560</v>
      </c>
      <c r="E282" s="833" t="s">
        <v>8561</v>
      </c>
      <c r="F282" s="850"/>
      <c r="G282" s="850"/>
      <c r="H282" s="850"/>
      <c r="I282" s="850"/>
      <c r="J282" s="850"/>
      <c r="K282" s="850"/>
      <c r="L282" s="850"/>
      <c r="M282" s="850"/>
      <c r="N282" s="850">
        <v>1</v>
      </c>
      <c r="O282" s="850">
        <v>1363.11</v>
      </c>
      <c r="P282" s="838"/>
      <c r="Q282" s="851">
        <v>1363.11</v>
      </c>
    </row>
    <row r="283" spans="1:17" ht="14.45" customHeight="1" x14ac:dyDescent="0.2">
      <c r="A283" s="832" t="s">
        <v>604</v>
      </c>
      <c r="B283" s="833" t="s">
        <v>8030</v>
      </c>
      <c r="C283" s="833" t="s">
        <v>8043</v>
      </c>
      <c r="D283" s="833" t="s">
        <v>8562</v>
      </c>
      <c r="E283" s="833" t="s">
        <v>8563</v>
      </c>
      <c r="F283" s="850">
        <v>7</v>
      </c>
      <c r="G283" s="850">
        <v>146502.65</v>
      </c>
      <c r="H283" s="850">
        <v>0.63636363636363635</v>
      </c>
      <c r="I283" s="850">
        <v>20928.95</v>
      </c>
      <c r="J283" s="850">
        <v>11</v>
      </c>
      <c r="K283" s="850">
        <v>230218.45</v>
      </c>
      <c r="L283" s="850">
        <v>1</v>
      </c>
      <c r="M283" s="850">
        <v>20928.95</v>
      </c>
      <c r="N283" s="850">
        <v>9</v>
      </c>
      <c r="O283" s="850">
        <v>177323.69999999998</v>
      </c>
      <c r="P283" s="838">
        <v>0.77024104714457065</v>
      </c>
      <c r="Q283" s="851">
        <v>19702.633333333331</v>
      </c>
    </row>
    <row r="284" spans="1:17" ht="14.45" customHeight="1" x14ac:dyDescent="0.2">
      <c r="A284" s="832" t="s">
        <v>604</v>
      </c>
      <c r="B284" s="833" t="s">
        <v>8030</v>
      </c>
      <c r="C284" s="833" t="s">
        <v>8043</v>
      </c>
      <c r="D284" s="833" t="s">
        <v>8564</v>
      </c>
      <c r="E284" s="833" t="s">
        <v>8563</v>
      </c>
      <c r="F284" s="850">
        <v>7</v>
      </c>
      <c r="G284" s="850">
        <v>94325</v>
      </c>
      <c r="H284" s="850">
        <v>0.63636363636363635</v>
      </c>
      <c r="I284" s="850">
        <v>13475</v>
      </c>
      <c r="J284" s="850">
        <v>11</v>
      </c>
      <c r="K284" s="850">
        <v>148225</v>
      </c>
      <c r="L284" s="850">
        <v>1</v>
      </c>
      <c r="M284" s="850">
        <v>13475</v>
      </c>
      <c r="N284" s="850">
        <v>9</v>
      </c>
      <c r="O284" s="850">
        <v>115350</v>
      </c>
      <c r="P284" s="838">
        <v>0.77820880418283012</v>
      </c>
      <c r="Q284" s="851">
        <v>12816.666666666666</v>
      </c>
    </row>
    <row r="285" spans="1:17" ht="14.45" customHeight="1" x14ac:dyDescent="0.2">
      <c r="A285" s="832" t="s">
        <v>604</v>
      </c>
      <c r="B285" s="833" t="s">
        <v>8030</v>
      </c>
      <c r="C285" s="833" t="s">
        <v>8043</v>
      </c>
      <c r="D285" s="833" t="s">
        <v>8565</v>
      </c>
      <c r="E285" s="833" t="s">
        <v>8566</v>
      </c>
      <c r="F285" s="850"/>
      <c r="G285" s="850"/>
      <c r="H285" s="850"/>
      <c r="I285" s="850"/>
      <c r="J285" s="850"/>
      <c r="K285" s="850"/>
      <c r="L285" s="850"/>
      <c r="M285" s="850"/>
      <c r="N285" s="850">
        <v>1</v>
      </c>
      <c r="O285" s="850">
        <v>8491.4599999999991</v>
      </c>
      <c r="P285" s="838"/>
      <c r="Q285" s="851">
        <v>8491.4599999999991</v>
      </c>
    </row>
    <row r="286" spans="1:17" ht="14.45" customHeight="1" x14ac:dyDescent="0.2">
      <c r="A286" s="832" t="s">
        <v>604</v>
      </c>
      <c r="B286" s="833" t="s">
        <v>8030</v>
      </c>
      <c r="C286" s="833" t="s">
        <v>8043</v>
      </c>
      <c r="D286" s="833" t="s">
        <v>8567</v>
      </c>
      <c r="E286" s="833" t="s">
        <v>8568</v>
      </c>
      <c r="F286" s="850"/>
      <c r="G286" s="850"/>
      <c r="H286" s="850"/>
      <c r="I286" s="850"/>
      <c r="J286" s="850"/>
      <c r="K286" s="850"/>
      <c r="L286" s="850"/>
      <c r="M286" s="850"/>
      <c r="N286" s="850">
        <v>3</v>
      </c>
      <c r="O286" s="850">
        <v>8997.7199999999993</v>
      </c>
      <c r="P286" s="838"/>
      <c r="Q286" s="851">
        <v>2999.24</v>
      </c>
    </row>
    <row r="287" spans="1:17" ht="14.45" customHeight="1" x14ac:dyDescent="0.2">
      <c r="A287" s="832" t="s">
        <v>604</v>
      </c>
      <c r="B287" s="833" t="s">
        <v>8030</v>
      </c>
      <c r="C287" s="833" t="s">
        <v>8043</v>
      </c>
      <c r="D287" s="833" t="s">
        <v>8569</v>
      </c>
      <c r="E287" s="833" t="s">
        <v>8570</v>
      </c>
      <c r="F287" s="850">
        <v>13</v>
      </c>
      <c r="G287" s="850">
        <v>49350.6</v>
      </c>
      <c r="H287" s="850">
        <v>14.94232061863786</v>
      </c>
      <c r="I287" s="850">
        <v>3796.2</v>
      </c>
      <c r="J287" s="850">
        <v>1</v>
      </c>
      <c r="K287" s="850">
        <v>3302.74</v>
      </c>
      <c r="L287" s="850">
        <v>1</v>
      </c>
      <c r="M287" s="850">
        <v>3302.74</v>
      </c>
      <c r="N287" s="850">
        <v>1</v>
      </c>
      <c r="O287" s="850">
        <v>3302.74</v>
      </c>
      <c r="P287" s="838">
        <v>1</v>
      </c>
      <c r="Q287" s="851">
        <v>3302.74</v>
      </c>
    </row>
    <row r="288" spans="1:17" ht="14.45" customHeight="1" x14ac:dyDescent="0.2">
      <c r="A288" s="832" t="s">
        <v>604</v>
      </c>
      <c r="B288" s="833" t="s">
        <v>8030</v>
      </c>
      <c r="C288" s="833" t="s">
        <v>8043</v>
      </c>
      <c r="D288" s="833" t="s">
        <v>8571</v>
      </c>
      <c r="E288" s="833" t="s">
        <v>8572</v>
      </c>
      <c r="F288" s="850"/>
      <c r="G288" s="850"/>
      <c r="H288" s="850"/>
      <c r="I288" s="850"/>
      <c r="J288" s="850">
        <v>2</v>
      </c>
      <c r="K288" s="850">
        <v>39672</v>
      </c>
      <c r="L288" s="850">
        <v>1</v>
      </c>
      <c r="M288" s="850">
        <v>19836</v>
      </c>
      <c r="N288" s="850">
        <v>4</v>
      </c>
      <c r="O288" s="850">
        <v>78136.5</v>
      </c>
      <c r="P288" s="838">
        <v>1.9695629159104657</v>
      </c>
      <c r="Q288" s="851">
        <v>19534.125</v>
      </c>
    </row>
    <row r="289" spans="1:17" ht="14.45" customHeight="1" x14ac:dyDescent="0.2">
      <c r="A289" s="832" t="s">
        <v>604</v>
      </c>
      <c r="B289" s="833" t="s">
        <v>8030</v>
      </c>
      <c r="C289" s="833" t="s">
        <v>8043</v>
      </c>
      <c r="D289" s="833" t="s">
        <v>8573</v>
      </c>
      <c r="E289" s="833" t="s">
        <v>8574</v>
      </c>
      <c r="F289" s="850">
        <v>17</v>
      </c>
      <c r="G289" s="850">
        <v>2014.5</v>
      </c>
      <c r="H289" s="850">
        <v>2.125</v>
      </c>
      <c r="I289" s="850">
        <v>118.5</v>
      </c>
      <c r="J289" s="850">
        <v>8</v>
      </c>
      <c r="K289" s="850">
        <v>948</v>
      </c>
      <c r="L289" s="850">
        <v>1</v>
      </c>
      <c r="M289" s="850">
        <v>118.5</v>
      </c>
      <c r="N289" s="850">
        <v>34</v>
      </c>
      <c r="O289" s="850">
        <v>4029</v>
      </c>
      <c r="P289" s="838">
        <v>4.25</v>
      </c>
      <c r="Q289" s="851">
        <v>118.5</v>
      </c>
    </row>
    <row r="290" spans="1:17" ht="14.45" customHeight="1" x14ac:dyDescent="0.2">
      <c r="A290" s="832" t="s">
        <v>604</v>
      </c>
      <c r="B290" s="833" t="s">
        <v>8030</v>
      </c>
      <c r="C290" s="833" t="s">
        <v>8043</v>
      </c>
      <c r="D290" s="833" t="s">
        <v>8575</v>
      </c>
      <c r="E290" s="833" t="s">
        <v>8576</v>
      </c>
      <c r="F290" s="850"/>
      <c r="G290" s="850"/>
      <c r="H290" s="850"/>
      <c r="I290" s="850"/>
      <c r="J290" s="850">
        <v>1</v>
      </c>
      <c r="K290" s="850">
        <v>478.8</v>
      </c>
      <c r="L290" s="850">
        <v>1</v>
      </c>
      <c r="M290" s="850">
        <v>478.8</v>
      </c>
      <c r="N290" s="850">
        <v>6</v>
      </c>
      <c r="O290" s="850">
        <v>2872.8</v>
      </c>
      <c r="P290" s="838">
        <v>6</v>
      </c>
      <c r="Q290" s="851">
        <v>478.8</v>
      </c>
    </row>
    <row r="291" spans="1:17" ht="14.45" customHeight="1" x14ac:dyDescent="0.2">
      <c r="A291" s="832" t="s">
        <v>604</v>
      </c>
      <c r="B291" s="833" t="s">
        <v>8030</v>
      </c>
      <c r="C291" s="833" t="s">
        <v>8043</v>
      </c>
      <c r="D291" s="833" t="s">
        <v>8577</v>
      </c>
      <c r="E291" s="833" t="s">
        <v>8578</v>
      </c>
      <c r="F291" s="850">
        <v>4</v>
      </c>
      <c r="G291" s="850">
        <v>401.2</v>
      </c>
      <c r="H291" s="850">
        <v>1.3333333333333335</v>
      </c>
      <c r="I291" s="850">
        <v>100.3</v>
      </c>
      <c r="J291" s="850">
        <v>3</v>
      </c>
      <c r="K291" s="850">
        <v>300.89999999999998</v>
      </c>
      <c r="L291" s="850">
        <v>1</v>
      </c>
      <c r="M291" s="850">
        <v>100.3</v>
      </c>
      <c r="N291" s="850">
        <v>7</v>
      </c>
      <c r="O291" s="850">
        <v>702.09999999999991</v>
      </c>
      <c r="P291" s="838">
        <v>2.333333333333333</v>
      </c>
      <c r="Q291" s="851">
        <v>100.29999999999998</v>
      </c>
    </row>
    <row r="292" spans="1:17" ht="14.45" customHeight="1" x14ac:dyDescent="0.2">
      <c r="A292" s="832" t="s">
        <v>604</v>
      </c>
      <c r="B292" s="833" t="s">
        <v>8030</v>
      </c>
      <c r="C292" s="833" t="s">
        <v>8043</v>
      </c>
      <c r="D292" s="833" t="s">
        <v>8579</v>
      </c>
      <c r="E292" s="833" t="s">
        <v>8580</v>
      </c>
      <c r="F292" s="850">
        <v>37</v>
      </c>
      <c r="G292" s="850">
        <v>387749.27</v>
      </c>
      <c r="H292" s="850">
        <v>1.2333333333333332</v>
      </c>
      <c r="I292" s="850">
        <v>10479.710000000001</v>
      </c>
      <c r="J292" s="850">
        <v>30</v>
      </c>
      <c r="K292" s="850">
        <v>314391.30000000005</v>
      </c>
      <c r="L292" s="850">
        <v>1</v>
      </c>
      <c r="M292" s="850">
        <v>10479.710000000001</v>
      </c>
      <c r="N292" s="850">
        <v>32</v>
      </c>
      <c r="O292" s="850">
        <v>282303.62</v>
      </c>
      <c r="P292" s="838">
        <v>0.89793712485046484</v>
      </c>
      <c r="Q292" s="851">
        <v>8821.9881249999999</v>
      </c>
    </row>
    <row r="293" spans="1:17" ht="14.45" customHeight="1" x14ac:dyDescent="0.2">
      <c r="A293" s="832" t="s">
        <v>604</v>
      </c>
      <c r="B293" s="833" t="s">
        <v>8030</v>
      </c>
      <c r="C293" s="833" t="s">
        <v>8043</v>
      </c>
      <c r="D293" s="833" t="s">
        <v>8581</v>
      </c>
      <c r="E293" s="833" t="s">
        <v>8582</v>
      </c>
      <c r="F293" s="850">
        <v>30</v>
      </c>
      <c r="G293" s="850">
        <v>4070.7</v>
      </c>
      <c r="H293" s="850">
        <v>1.0344827586206895</v>
      </c>
      <c r="I293" s="850">
        <v>135.69</v>
      </c>
      <c r="J293" s="850">
        <v>29</v>
      </c>
      <c r="K293" s="850">
        <v>3935.01</v>
      </c>
      <c r="L293" s="850">
        <v>1</v>
      </c>
      <c r="M293" s="850">
        <v>135.69</v>
      </c>
      <c r="N293" s="850">
        <v>47</v>
      </c>
      <c r="O293" s="850">
        <v>6066.16</v>
      </c>
      <c r="P293" s="838">
        <v>1.541586933705378</v>
      </c>
      <c r="Q293" s="851">
        <v>129.0672340425532</v>
      </c>
    </row>
    <row r="294" spans="1:17" ht="14.45" customHeight="1" x14ac:dyDescent="0.2">
      <c r="A294" s="832" t="s">
        <v>604</v>
      </c>
      <c r="B294" s="833" t="s">
        <v>8030</v>
      </c>
      <c r="C294" s="833" t="s">
        <v>8043</v>
      </c>
      <c r="D294" s="833" t="s">
        <v>8583</v>
      </c>
      <c r="E294" s="833" t="s">
        <v>8584</v>
      </c>
      <c r="F294" s="850">
        <v>3</v>
      </c>
      <c r="G294" s="850">
        <v>4500</v>
      </c>
      <c r="H294" s="850"/>
      <c r="I294" s="850">
        <v>1500</v>
      </c>
      <c r="J294" s="850"/>
      <c r="K294" s="850"/>
      <c r="L294" s="850"/>
      <c r="M294" s="850"/>
      <c r="N294" s="850"/>
      <c r="O294" s="850"/>
      <c r="P294" s="838"/>
      <c r="Q294" s="851"/>
    </row>
    <row r="295" spans="1:17" ht="14.45" customHeight="1" x14ac:dyDescent="0.2">
      <c r="A295" s="832" t="s">
        <v>604</v>
      </c>
      <c r="B295" s="833" t="s">
        <v>8030</v>
      </c>
      <c r="C295" s="833" t="s">
        <v>8043</v>
      </c>
      <c r="D295" s="833" t="s">
        <v>8585</v>
      </c>
      <c r="E295" s="833" t="s">
        <v>8586</v>
      </c>
      <c r="F295" s="850">
        <v>2</v>
      </c>
      <c r="G295" s="850">
        <v>5594.3</v>
      </c>
      <c r="H295" s="850">
        <v>1</v>
      </c>
      <c r="I295" s="850">
        <v>2797.15</v>
      </c>
      <c r="J295" s="850">
        <v>2</v>
      </c>
      <c r="K295" s="850">
        <v>5594.3</v>
      </c>
      <c r="L295" s="850">
        <v>1</v>
      </c>
      <c r="M295" s="850">
        <v>2797.15</v>
      </c>
      <c r="N295" s="850"/>
      <c r="O295" s="850"/>
      <c r="P295" s="838"/>
      <c r="Q295" s="851"/>
    </row>
    <row r="296" spans="1:17" ht="14.45" customHeight="1" x14ac:dyDescent="0.2">
      <c r="A296" s="832" t="s">
        <v>604</v>
      </c>
      <c r="B296" s="833" t="s">
        <v>8030</v>
      </c>
      <c r="C296" s="833" t="s">
        <v>8043</v>
      </c>
      <c r="D296" s="833" t="s">
        <v>8587</v>
      </c>
      <c r="E296" s="833" t="s">
        <v>8588</v>
      </c>
      <c r="F296" s="850"/>
      <c r="G296" s="850"/>
      <c r="H296" s="850"/>
      <c r="I296" s="850"/>
      <c r="J296" s="850"/>
      <c r="K296" s="850"/>
      <c r="L296" s="850"/>
      <c r="M296" s="850"/>
      <c r="N296" s="850">
        <v>1</v>
      </c>
      <c r="O296" s="850">
        <v>9733.35</v>
      </c>
      <c r="P296" s="838"/>
      <c r="Q296" s="851">
        <v>9733.35</v>
      </c>
    </row>
    <row r="297" spans="1:17" ht="14.45" customHeight="1" x14ac:dyDescent="0.2">
      <c r="A297" s="832" t="s">
        <v>604</v>
      </c>
      <c r="B297" s="833" t="s">
        <v>8030</v>
      </c>
      <c r="C297" s="833" t="s">
        <v>8043</v>
      </c>
      <c r="D297" s="833" t="s">
        <v>8589</v>
      </c>
      <c r="E297" s="833" t="s">
        <v>8590</v>
      </c>
      <c r="F297" s="850"/>
      <c r="G297" s="850"/>
      <c r="H297" s="850"/>
      <c r="I297" s="850"/>
      <c r="J297" s="850">
        <v>4</v>
      </c>
      <c r="K297" s="850">
        <v>2172</v>
      </c>
      <c r="L297" s="850">
        <v>1</v>
      </c>
      <c r="M297" s="850">
        <v>543</v>
      </c>
      <c r="N297" s="850"/>
      <c r="O297" s="850"/>
      <c r="P297" s="838"/>
      <c r="Q297" s="851"/>
    </row>
    <row r="298" spans="1:17" ht="14.45" customHeight="1" x14ac:dyDescent="0.2">
      <c r="A298" s="832" t="s">
        <v>604</v>
      </c>
      <c r="B298" s="833" t="s">
        <v>8030</v>
      </c>
      <c r="C298" s="833" t="s">
        <v>8043</v>
      </c>
      <c r="D298" s="833" t="s">
        <v>8591</v>
      </c>
      <c r="E298" s="833" t="s">
        <v>8592</v>
      </c>
      <c r="F298" s="850"/>
      <c r="G298" s="850"/>
      <c r="H298" s="850"/>
      <c r="I298" s="850"/>
      <c r="J298" s="850">
        <v>1</v>
      </c>
      <c r="K298" s="850">
        <v>1052.2</v>
      </c>
      <c r="L298" s="850">
        <v>1</v>
      </c>
      <c r="M298" s="850">
        <v>1052.2</v>
      </c>
      <c r="N298" s="850"/>
      <c r="O298" s="850"/>
      <c r="P298" s="838"/>
      <c r="Q298" s="851"/>
    </row>
    <row r="299" spans="1:17" ht="14.45" customHeight="1" x14ac:dyDescent="0.2">
      <c r="A299" s="832" t="s">
        <v>604</v>
      </c>
      <c r="B299" s="833" t="s">
        <v>8030</v>
      </c>
      <c r="C299" s="833" t="s">
        <v>8043</v>
      </c>
      <c r="D299" s="833" t="s">
        <v>8593</v>
      </c>
      <c r="E299" s="833" t="s">
        <v>8594</v>
      </c>
      <c r="F299" s="850">
        <v>448</v>
      </c>
      <c r="G299" s="850">
        <v>556416</v>
      </c>
      <c r="H299" s="850">
        <v>1.2207084468664851</v>
      </c>
      <c r="I299" s="850">
        <v>1242</v>
      </c>
      <c r="J299" s="850">
        <v>367</v>
      </c>
      <c r="K299" s="850">
        <v>455814</v>
      </c>
      <c r="L299" s="850">
        <v>1</v>
      </c>
      <c r="M299" s="850">
        <v>1242</v>
      </c>
      <c r="N299" s="850">
        <v>25</v>
      </c>
      <c r="O299" s="850">
        <v>31050</v>
      </c>
      <c r="P299" s="838">
        <v>6.8119891008174394E-2</v>
      </c>
      <c r="Q299" s="851">
        <v>1242</v>
      </c>
    </row>
    <row r="300" spans="1:17" ht="14.45" customHeight="1" x14ac:dyDescent="0.2">
      <c r="A300" s="832" t="s">
        <v>604</v>
      </c>
      <c r="B300" s="833" t="s">
        <v>8030</v>
      </c>
      <c r="C300" s="833" t="s">
        <v>8043</v>
      </c>
      <c r="D300" s="833" t="s">
        <v>8593</v>
      </c>
      <c r="E300" s="833"/>
      <c r="F300" s="850">
        <v>59</v>
      </c>
      <c r="G300" s="850">
        <v>73278</v>
      </c>
      <c r="H300" s="850">
        <v>0.84285714285714286</v>
      </c>
      <c r="I300" s="850">
        <v>1242</v>
      </c>
      <c r="J300" s="850">
        <v>70</v>
      </c>
      <c r="K300" s="850">
        <v>86940</v>
      </c>
      <c r="L300" s="850">
        <v>1</v>
      </c>
      <c r="M300" s="850">
        <v>1242</v>
      </c>
      <c r="N300" s="850"/>
      <c r="O300" s="850"/>
      <c r="P300" s="838"/>
      <c r="Q300" s="851"/>
    </row>
    <row r="301" spans="1:17" ht="14.45" customHeight="1" x14ac:dyDescent="0.2">
      <c r="A301" s="832" t="s">
        <v>604</v>
      </c>
      <c r="B301" s="833" t="s">
        <v>8030</v>
      </c>
      <c r="C301" s="833" t="s">
        <v>8043</v>
      </c>
      <c r="D301" s="833" t="s">
        <v>8595</v>
      </c>
      <c r="E301" s="833" t="s">
        <v>8596</v>
      </c>
      <c r="F301" s="850">
        <v>452</v>
      </c>
      <c r="G301" s="850">
        <v>612460</v>
      </c>
      <c r="H301" s="850">
        <v>1.2183288409703503</v>
      </c>
      <c r="I301" s="850">
        <v>1355</v>
      </c>
      <c r="J301" s="850">
        <v>371</v>
      </c>
      <c r="K301" s="850">
        <v>502705</v>
      </c>
      <c r="L301" s="850">
        <v>1</v>
      </c>
      <c r="M301" s="850">
        <v>1355</v>
      </c>
      <c r="N301" s="850">
        <v>24</v>
      </c>
      <c r="O301" s="850">
        <v>32520</v>
      </c>
      <c r="P301" s="838">
        <v>6.4690026954177901E-2</v>
      </c>
      <c r="Q301" s="851">
        <v>1355</v>
      </c>
    </row>
    <row r="302" spans="1:17" ht="14.45" customHeight="1" x14ac:dyDescent="0.2">
      <c r="A302" s="832" t="s">
        <v>604</v>
      </c>
      <c r="B302" s="833" t="s">
        <v>8030</v>
      </c>
      <c r="C302" s="833" t="s">
        <v>8043</v>
      </c>
      <c r="D302" s="833" t="s">
        <v>8595</v>
      </c>
      <c r="E302" s="833"/>
      <c r="F302" s="850">
        <v>60</v>
      </c>
      <c r="G302" s="850">
        <v>81300</v>
      </c>
      <c r="H302" s="850">
        <v>0.8571428571428571</v>
      </c>
      <c r="I302" s="850">
        <v>1355</v>
      </c>
      <c r="J302" s="850">
        <v>70</v>
      </c>
      <c r="K302" s="850">
        <v>94850</v>
      </c>
      <c r="L302" s="850">
        <v>1</v>
      </c>
      <c r="M302" s="850">
        <v>1355</v>
      </c>
      <c r="N302" s="850"/>
      <c r="O302" s="850"/>
      <c r="P302" s="838"/>
      <c r="Q302" s="851"/>
    </row>
    <row r="303" spans="1:17" ht="14.45" customHeight="1" x14ac:dyDescent="0.2">
      <c r="A303" s="832" t="s">
        <v>604</v>
      </c>
      <c r="B303" s="833" t="s">
        <v>8030</v>
      </c>
      <c r="C303" s="833" t="s">
        <v>8043</v>
      </c>
      <c r="D303" s="833" t="s">
        <v>8597</v>
      </c>
      <c r="E303" s="833" t="s">
        <v>8598</v>
      </c>
      <c r="F303" s="850">
        <v>41</v>
      </c>
      <c r="G303" s="850">
        <v>189666</v>
      </c>
      <c r="H303" s="850"/>
      <c r="I303" s="850">
        <v>4626</v>
      </c>
      <c r="J303" s="850"/>
      <c r="K303" s="850"/>
      <c r="L303" s="850"/>
      <c r="M303" s="850"/>
      <c r="N303" s="850"/>
      <c r="O303" s="850"/>
      <c r="P303" s="838"/>
      <c r="Q303" s="851"/>
    </row>
    <row r="304" spans="1:17" ht="14.45" customHeight="1" x14ac:dyDescent="0.2">
      <c r="A304" s="832" t="s">
        <v>604</v>
      </c>
      <c r="B304" s="833" t="s">
        <v>8030</v>
      </c>
      <c r="C304" s="833" t="s">
        <v>8043</v>
      </c>
      <c r="D304" s="833" t="s">
        <v>8599</v>
      </c>
      <c r="E304" s="833" t="s">
        <v>8600</v>
      </c>
      <c r="F304" s="850">
        <v>55</v>
      </c>
      <c r="G304" s="850">
        <v>109175</v>
      </c>
      <c r="H304" s="850">
        <v>1.9642857142857142</v>
      </c>
      <c r="I304" s="850">
        <v>1985</v>
      </c>
      <c r="J304" s="850">
        <v>28</v>
      </c>
      <c r="K304" s="850">
        <v>55580</v>
      </c>
      <c r="L304" s="850">
        <v>1</v>
      </c>
      <c r="M304" s="850">
        <v>1985</v>
      </c>
      <c r="N304" s="850">
        <v>18</v>
      </c>
      <c r="O304" s="850">
        <v>34858.229999999996</v>
      </c>
      <c r="P304" s="838">
        <v>0.62717218423893484</v>
      </c>
      <c r="Q304" s="851">
        <v>1936.5683333333332</v>
      </c>
    </row>
    <row r="305" spans="1:17" ht="14.45" customHeight="1" x14ac:dyDescent="0.2">
      <c r="A305" s="832" t="s">
        <v>604</v>
      </c>
      <c r="B305" s="833" t="s">
        <v>8030</v>
      </c>
      <c r="C305" s="833" t="s">
        <v>8043</v>
      </c>
      <c r="D305" s="833" t="s">
        <v>8601</v>
      </c>
      <c r="E305" s="833" t="s">
        <v>8600</v>
      </c>
      <c r="F305" s="850">
        <v>76</v>
      </c>
      <c r="G305" s="850">
        <v>150860</v>
      </c>
      <c r="H305" s="850">
        <v>1.5833333333333333</v>
      </c>
      <c r="I305" s="850">
        <v>1985</v>
      </c>
      <c r="J305" s="850">
        <v>48</v>
      </c>
      <c r="K305" s="850">
        <v>95280</v>
      </c>
      <c r="L305" s="850">
        <v>1</v>
      </c>
      <c r="M305" s="850">
        <v>1985</v>
      </c>
      <c r="N305" s="850">
        <v>32</v>
      </c>
      <c r="O305" s="850">
        <v>61026.060000000005</v>
      </c>
      <c r="P305" s="838">
        <v>0.64049181360201513</v>
      </c>
      <c r="Q305" s="851">
        <v>1907.0643750000002</v>
      </c>
    </row>
    <row r="306" spans="1:17" ht="14.45" customHeight="1" x14ac:dyDescent="0.2">
      <c r="A306" s="832" t="s">
        <v>604</v>
      </c>
      <c r="B306" s="833" t="s">
        <v>8030</v>
      </c>
      <c r="C306" s="833" t="s">
        <v>8043</v>
      </c>
      <c r="D306" s="833" t="s">
        <v>8602</v>
      </c>
      <c r="E306" s="833" t="s">
        <v>8603</v>
      </c>
      <c r="F306" s="850">
        <v>35</v>
      </c>
      <c r="G306" s="850">
        <v>9415</v>
      </c>
      <c r="H306" s="850">
        <v>0.875</v>
      </c>
      <c r="I306" s="850">
        <v>269</v>
      </c>
      <c r="J306" s="850">
        <v>40</v>
      </c>
      <c r="K306" s="850">
        <v>10760</v>
      </c>
      <c r="L306" s="850">
        <v>1</v>
      </c>
      <c r="M306" s="850">
        <v>269</v>
      </c>
      <c r="N306" s="850">
        <v>61</v>
      </c>
      <c r="O306" s="850">
        <v>15597</v>
      </c>
      <c r="P306" s="838">
        <v>1.4495353159851301</v>
      </c>
      <c r="Q306" s="851">
        <v>255.68852459016392</v>
      </c>
    </row>
    <row r="307" spans="1:17" ht="14.45" customHeight="1" x14ac:dyDescent="0.2">
      <c r="A307" s="832" t="s">
        <v>604</v>
      </c>
      <c r="B307" s="833" t="s">
        <v>8030</v>
      </c>
      <c r="C307" s="833" t="s">
        <v>8043</v>
      </c>
      <c r="D307" s="833" t="s">
        <v>8604</v>
      </c>
      <c r="E307" s="833" t="s">
        <v>8603</v>
      </c>
      <c r="F307" s="850">
        <v>14</v>
      </c>
      <c r="G307" s="850">
        <v>5180</v>
      </c>
      <c r="H307" s="850">
        <v>0.49645390070921985</v>
      </c>
      <c r="I307" s="850">
        <v>370</v>
      </c>
      <c r="J307" s="850">
        <v>28.2</v>
      </c>
      <c r="K307" s="850">
        <v>10434</v>
      </c>
      <c r="L307" s="850">
        <v>1</v>
      </c>
      <c r="M307" s="850">
        <v>370</v>
      </c>
      <c r="N307" s="850">
        <v>5</v>
      </c>
      <c r="O307" s="850">
        <v>1850</v>
      </c>
      <c r="P307" s="838">
        <v>0.1773049645390071</v>
      </c>
      <c r="Q307" s="851">
        <v>370</v>
      </c>
    </row>
    <row r="308" spans="1:17" ht="14.45" customHeight="1" x14ac:dyDescent="0.2">
      <c r="A308" s="832" t="s">
        <v>604</v>
      </c>
      <c r="B308" s="833" t="s">
        <v>8030</v>
      </c>
      <c r="C308" s="833" t="s">
        <v>8043</v>
      </c>
      <c r="D308" s="833" t="s">
        <v>8605</v>
      </c>
      <c r="E308" s="833" t="s">
        <v>8606</v>
      </c>
      <c r="F308" s="850">
        <v>42</v>
      </c>
      <c r="G308" s="850">
        <v>445116</v>
      </c>
      <c r="H308" s="850">
        <v>0.8706439051640571</v>
      </c>
      <c r="I308" s="850">
        <v>10598</v>
      </c>
      <c r="J308" s="850">
        <v>52</v>
      </c>
      <c r="K308" s="850">
        <v>511249.19999999995</v>
      </c>
      <c r="L308" s="850">
        <v>1</v>
      </c>
      <c r="M308" s="850">
        <v>9831.7153846153833</v>
      </c>
      <c r="N308" s="850">
        <v>29</v>
      </c>
      <c r="O308" s="850">
        <v>249564.14</v>
      </c>
      <c r="P308" s="838">
        <v>0.48814578096161332</v>
      </c>
      <c r="Q308" s="851">
        <v>8605.66</v>
      </c>
    </row>
    <row r="309" spans="1:17" ht="14.45" customHeight="1" x14ac:dyDescent="0.2">
      <c r="A309" s="832" t="s">
        <v>604</v>
      </c>
      <c r="B309" s="833" t="s">
        <v>8030</v>
      </c>
      <c r="C309" s="833" t="s">
        <v>8043</v>
      </c>
      <c r="D309" s="833" t="s">
        <v>8607</v>
      </c>
      <c r="E309" s="833" t="s">
        <v>8608</v>
      </c>
      <c r="F309" s="850"/>
      <c r="G309" s="850"/>
      <c r="H309" s="850"/>
      <c r="I309" s="850"/>
      <c r="J309" s="850">
        <v>1</v>
      </c>
      <c r="K309" s="850">
        <v>14769</v>
      </c>
      <c r="L309" s="850">
        <v>1</v>
      </c>
      <c r="M309" s="850">
        <v>14769</v>
      </c>
      <c r="N309" s="850">
        <v>2</v>
      </c>
      <c r="O309" s="850">
        <v>29538</v>
      </c>
      <c r="P309" s="838">
        <v>2</v>
      </c>
      <c r="Q309" s="851">
        <v>14769</v>
      </c>
    </row>
    <row r="310" spans="1:17" ht="14.45" customHeight="1" x14ac:dyDescent="0.2">
      <c r="A310" s="832" t="s">
        <v>604</v>
      </c>
      <c r="B310" s="833" t="s">
        <v>8030</v>
      </c>
      <c r="C310" s="833" t="s">
        <v>8043</v>
      </c>
      <c r="D310" s="833" t="s">
        <v>8609</v>
      </c>
      <c r="E310" s="833" t="s">
        <v>8610</v>
      </c>
      <c r="F310" s="850">
        <v>95</v>
      </c>
      <c r="G310" s="850">
        <v>242915</v>
      </c>
      <c r="H310" s="850">
        <v>0.95</v>
      </c>
      <c r="I310" s="850">
        <v>2557</v>
      </c>
      <c r="J310" s="850">
        <v>100</v>
      </c>
      <c r="K310" s="850">
        <v>255700</v>
      </c>
      <c r="L310" s="850">
        <v>1</v>
      </c>
      <c r="M310" s="850">
        <v>2557</v>
      </c>
      <c r="N310" s="850">
        <v>62</v>
      </c>
      <c r="O310" s="850">
        <v>155740.16</v>
      </c>
      <c r="P310" s="838">
        <v>0.60907375831052013</v>
      </c>
      <c r="Q310" s="851">
        <v>2511.9380645161291</v>
      </c>
    </row>
    <row r="311" spans="1:17" ht="14.45" customHeight="1" x14ac:dyDescent="0.2">
      <c r="A311" s="832" t="s">
        <v>604</v>
      </c>
      <c r="B311" s="833" t="s">
        <v>8030</v>
      </c>
      <c r="C311" s="833" t="s">
        <v>8043</v>
      </c>
      <c r="D311" s="833" t="s">
        <v>8611</v>
      </c>
      <c r="E311" s="833" t="s">
        <v>8612</v>
      </c>
      <c r="F311" s="850">
        <v>92</v>
      </c>
      <c r="G311" s="850">
        <v>235244</v>
      </c>
      <c r="H311" s="850">
        <v>0.93877551020408168</v>
      </c>
      <c r="I311" s="850">
        <v>2557</v>
      </c>
      <c r="J311" s="850">
        <v>98</v>
      </c>
      <c r="K311" s="850">
        <v>250586</v>
      </c>
      <c r="L311" s="850">
        <v>1</v>
      </c>
      <c r="M311" s="850">
        <v>2557</v>
      </c>
      <c r="N311" s="850">
        <v>69</v>
      </c>
      <c r="O311" s="850">
        <v>171886.29</v>
      </c>
      <c r="P311" s="838">
        <v>0.68593732291508702</v>
      </c>
      <c r="Q311" s="851">
        <v>2491.1056521739133</v>
      </c>
    </row>
    <row r="312" spans="1:17" ht="14.45" customHeight="1" x14ac:dyDescent="0.2">
      <c r="A312" s="832" t="s">
        <v>604</v>
      </c>
      <c r="B312" s="833" t="s">
        <v>8030</v>
      </c>
      <c r="C312" s="833" t="s">
        <v>8043</v>
      </c>
      <c r="D312" s="833" t="s">
        <v>8613</v>
      </c>
      <c r="E312" s="833" t="s">
        <v>8614</v>
      </c>
      <c r="F312" s="850">
        <v>3</v>
      </c>
      <c r="G312" s="850">
        <v>200970</v>
      </c>
      <c r="H312" s="850">
        <v>0.6</v>
      </c>
      <c r="I312" s="850">
        <v>66990</v>
      </c>
      <c r="J312" s="850">
        <v>5</v>
      </c>
      <c r="K312" s="850">
        <v>334950</v>
      </c>
      <c r="L312" s="850">
        <v>1</v>
      </c>
      <c r="M312" s="850">
        <v>66990</v>
      </c>
      <c r="N312" s="850">
        <v>8</v>
      </c>
      <c r="O312" s="850">
        <v>535920</v>
      </c>
      <c r="P312" s="838">
        <v>1.6</v>
      </c>
      <c r="Q312" s="851">
        <v>66990</v>
      </c>
    </row>
    <row r="313" spans="1:17" ht="14.45" customHeight="1" x14ac:dyDescent="0.2">
      <c r="A313" s="832" t="s">
        <v>604</v>
      </c>
      <c r="B313" s="833" t="s">
        <v>8030</v>
      </c>
      <c r="C313" s="833" t="s">
        <v>8043</v>
      </c>
      <c r="D313" s="833" t="s">
        <v>8615</v>
      </c>
      <c r="E313" s="833" t="s">
        <v>8616</v>
      </c>
      <c r="F313" s="850">
        <v>42</v>
      </c>
      <c r="G313" s="850">
        <v>41307.42</v>
      </c>
      <c r="H313" s="850">
        <v>0.57605278094263235</v>
      </c>
      <c r="I313" s="850">
        <v>983.51</v>
      </c>
      <c r="J313" s="850">
        <v>85</v>
      </c>
      <c r="K313" s="850">
        <v>71707.7</v>
      </c>
      <c r="L313" s="850">
        <v>1</v>
      </c>
      <c r="M313" s="850">
        <v>843.62</v>
      </c>
      <c r="N313" s="850">
        <v>36</v>
      </c>
      <c r="O313" s="850">
        <v>25425.360000000001</v>
      </c>
      <c r="P313" s="838">
        <v>0.35456945348965313</v>
      </c>
      <c r="Q313" s="851">
        <v>706.26</v>
      </c>
    </row>
    <row r="314" spans="1:17" ht="14.45" customHeight="1" x14ac:dyDescent="0.2">
      <c r="A314" s="832" t="s">
        <v>604</v>
      </c>
      <c r="B314" s="833" t="s">
        <v>8030</v>
      </c>
      <c r="C314" s="833" t="s">
        <v>8043</v>
      </c>
      <c r="D314" s="833" t="s">
        <v>8617</v>
      </c>
      <c r="E314" s="833" t="s">
        <v>8618</v>
      </c>
      <c r="F314" s="850">
        <v>41</v>
      </c>
      <c r="G314" s="850">
        <v>81370.239999999991</v>
      </c>
      <c r="H314" s="850">
        <v>0.48380877498219532</v>
      </c>
      <c r="I314" s="850">
        <v>1984.6399999999999</v>
      </c>
      <c r="J314" s="850">
        <v>93</v>
      </c>
      <c r="K314" s="850">
        <v>168186.78</v>
      </c>
      <c r="L314" s="850">
        <v>1</v>
      </c>
      <c r="M314" s="850">
        <v>1808.46</v>
      </c>
      <c r="N314" s="850">
        <v>63</v>
      </c>
      <c r="O314" s="850">
        <v>88775.82</v>
      </c>
      <c r="P314" s="838">
        <v>0.52784065430112881</v>
      </c>
      <c r="Q314" s="851">
        <v>1409.14</v>
      </c>
    </row>
    <row r="315" spans="1:17" ht="14.45" customHeight="1" x14ac:dyDescent="0.2">
      <c r="A315" s="832" t="s">
        <v>604</v>
      </c>
      <c r="B315" s="833" t="s">
        <v>8030</v>
      </c>
      <c r="C315" s="833" t="s">
        <v>8043</v>
      </c>
      <c r="D315" s="833" t="s">
        <v>8619</v>
      </c>
      <c r="E315" s="833" t="s">
        <v>8620</v>
      </c>
      <c r="F315" s="850"/>
      <c r="G315" s="850"/>
      <c r="H315" s="850"/>
      <c r="I315" s="850"/>
      <c r="J315" s="850">
        <v>17</v>
      </c>
      <c r="K315" s="850">
        <v>27871.33</v>
      </c>
      <c r="L315" s="850">
        <v>1</v>
      </c>
      <c r="M315" s="850">
        <v>1639.49</v>
      </c>
      <c r="N315" s="850">
        <v>8</v>
      </c>
      <c r="O315" s="850">
        <v>11057.94</v>
      </c>
      <c r="P315" s="838">
        <v>0.39674963483981568</v>
      </c>
      <c r="Q315" s="851">
        <v>1382.2425000000001</v>
      </c>
    </row>
    <row r="316" spans="1:17" ht="14.45" customHeight="1" x14ac:dyDescent="0.2">
      <c r="A316" s="832" t="s">
        <v>604</v>
      </c>
      <c r="B316" s="833" t="s">
        <v>8030</v>
      </c>
      <c r="C316" s="833" t="s">
        <v>8043</v>
      </c>
      <c r="D316" s="833" t="s">
        <v>8621</v>
      </c>
      <c r="E316" s="833" t="s">
        <v>8622</v>
      </c>
      <c r="F316" s="850">
        <v>5</v>
      </c>
      <c r="G316" s="850">
        <v>8545</v>
      </c>
      <c r="H316" s="850">
        <v>0.5703762146777257</v>
      </c>
      <c r="I316" s="850">
        <v>1709</v>
      </c>
      <c r="J316" s="850">
        <v>11</v>
      </c>
      <c r="K316" s="850">
        <v>14981.34</v>
      </c>
      <c r="L316" s="850">
        <v>1</v>
      </c>
      <c r="M316" s="850">
        <v>1361.94</v>
      </c>
      <c r="N316" s="850">
        <v>2</v>
      </c>
      <c r="O316" s="850">
        <v>2723.88</v>
      </c>
      <c r="P316" s="838">
        <v>0.18181818181818182</v>
      </c>
      <c r="Q316" s="851">
        <v>1361.94</v>
      </c>
    </row>
    <row r="317" spans="1:17" ht="14.45" customHeight="1" x14ac:dyDescent="0.2">
      <c r="A317" s="832" t="s">
        <v>604</v>
      </c>
      <c r="B317" s="833" t="s">
        <v>8030</v>
      </c>
      <c r="C317" s="833" t="s">
        <v>8043</v>
      </c>
      <c r="D317" s="833" t="s">
        <v>8623</v>
      </c>
      <c r="E317" s="833" t="s">
        <v>8624</v>
      </c>
      <c r="F317" s="850"/>
      <c r="G317" s="850"/>
      <c r="H317" s="850"/>
      <c r="I317" s="850"/>
      <c r="J317" s="850">
        <v>1</v>
      </c>
      <c r="K317" s="850">
        <v>5523.82</v>
      </c>
      <c r="L317" s="850">
        <v>1</v>
      </c>
      <c r="M317" s="850">
        <v>5523.82</v>
      </c>
      <c r="N317" s="850">
        <v>2</v>
      </c>
      <c r="O317" s="850">
        <v>11047.64</v>
      </c>
      <c r="P317" s="838">
        <v>2</v>
      </c>
      <c r="Q317" s="851">
        <v>5523.82</v>
      </c>
    </row>
    <row r="318" spans="1:17" ht="14.45" customHeight="1" x14ac:dyDescent="0.2">
      <c r="A318" s="832" t="s">
        <v>604</v>
      </c>
      <c r="B318" s="833" t="s">
        <v>8030</v>
      </c>
      <c r="C318" s="833" t="s">
        <v>8043</v>
      </c>
      <c r="D318" s="833" t="s">
        <v>8625</v>
      </c>
      <c r="E318" s="833" t="s">
        <v>8626</v>
      </c>
      <c r="F318" s="850">
        <v>7</v>
      </c>
      <c r="G318" s="850">
        <v>112017.98999999999</v>
      </c>
      <c r="H318" s="850">
        <v>0.67712779985914373</v>
      </c>
      <c r="I318" s="850">
        <v>16002.569999999998</v>
      </c>
      <c r="J318" s="850">
        <v>11</v>
      </c>
      <c r="K318" s="850">
        <v>165431.09</v>
      </c>
      <c r="L318" s="850">
        <v>1</v>
      </c>
      <c r="M318" s="850">
        <v>15039.19</v>
      </c>
      <c r="N318" s="850">
        <v>8</v>
      </c>
      <c r="O318" s="850">
        <v>92445.950000000012</v>
      </c>
      <c r="P318" s="838">
        <v>0.55881847843715482</v>
      </c>
      <c r="Q318" s="851">
        <v>11555.743750000001</v>
      </c>
    </row>
    <row r="319" spans="1:17" ht="14.45" customHeight="1" x14ac:dyDescent="0.2">
      <c r="A319" s="832" t="s">
        <v>604</v>
      </c>
      <c r="B319" s="833" t="s">
        <v>8030</v>
      </c>
      <c r="C319" s="833" t="s">
        <v>8043</v>
      </c>
      <c r="D319" s="833" t="s">
        <v>8627</v>
      </c>
      <c r="E319" s="833" t="s">
        <v>8628</v>
      </c>
      <c r="F319" s="850">
        <v>258</v>
      </c>
      <c r="G319" s="850">
        <v>1327926</v>
      </c>
      <c r="H319" s="850">
        <v>0.91684856561197947</v>
      </c>
      <c r="I319" s="850">
        <v>5147</v>
      </c>
      <c r="J319" s="850">
        <v>324</v>
      </c>
      <c r="K319" s="850">
        <v>1448359.14</v>
      </c>
      <c r="L319" s="850">
        <v>1</v>
      </c>
      <c r="M319" s="850">
        <v>4470.2442592592588</v>
      </c>
      <c r="N319" s="850">
        <v>281</v>
      </c>
      <c r="O319" s="850">
        <v>995546.82000000007</v>
      </c>
      <c r="P319" s="838">
        <v>0.68736185142588335</v>
      </c>
      <c r="Q319" s="851">
        <v>3542.8712455516015</v>
      </c>
    </row>
    <row r="320" spans="1:17" ht="14.45" customHeight="1" x14ac:dyDescent="0.2">
      <c r="A320" s="832" t="s">
        <v>604</v>
      </c>
      <c r="B320" s="833" t="s">
        <v>8030</v>
      </c>
      <c r="C320" s="833" t="s">
        <v>8043</v>
      </c>
      <c r="D320" s="833" t="s">
        <v>8629</v>
      </c>
      <c r="E320" s="833" t="s">
        <v>8462</v>
      </c>
      <c r="F320" s="850">
        <v>2</v>
      </c>
      <c r="G320" s="850">
        <v>2719.42</v>
      </c>
      <c r="H320" s="850">
        <v>0.33333333333333331</v>
      </c>
      <c r="I320" s="850">
        <v>1359.71</v>
      </c>
      <c r="J320" s="850">
        <v>6</v>
      </c>
      <c r="K320" s="850">
        <v>8158.26</v>
      </c>
      <c r="L320" s="850">
        <v>1</v>
      </c>
      <c r="M320" s="850">
        <v>1359.71</v>
      </c>
      <c r="N320" s="850"/>
      <c r="O320" s="850"/>
      <c r="P320" s="838"/>
      <c r="Q320" s="851"/>
    </row>
    <row r="321" spans="1:17" ht="14.45" customHeight="1" x14ac:dyDescent="0.2">
      <c r="A321" s="832" t="s">
        <v>604</v>
      </c>
      <c r="B321" s="833" t="s">
        <v>8030</v>
      </c>
      <c r="C321" s="833" t="s">
        <v>8043</v>
      </c>
      <c r="D321" s="833" t="s">
        <v>8630</v>
      </c>
      <c r="E321" s="833" t="s">
        <v>8472</v>
      </c>
      <c r="F321" s="850"/>
      <c r="G321" s="850"/>
      <c r="H321" s="850"/>
      <c r="I321" s="850"/>
      <c r="J321" s="850"/>
      <c r="K321" s="850"/>
      <c r="L321" s="850"/>
      <c r="M321" s="850"/>
      <c r="N321" s="850">
        <v>1</v>
      </c>
      <c r="O321" s="850">
        <v>326.45</v>
      </c>
      <c r="P321" s="838"/>
      <c r="Q321" s="851">
        <v>326.45</v>
      </c>
    </row>
    <row r="322" spans="1:17" ht="14.45" customHeight="1" x14ac:dyDescent="0.2">
      <c r="A322" s="832" t="s">
        <v>604</v>
      </c>
      <c r="B322" s="833" t="s">
        <v>8030</v>
      </c>
      <c r="C322" s="833" t="s">
        <v>8043</v>
      </c>
      <c r="D322" s="833" t="s">
        <v>8631</v>
      </c>
      <c r="E322" s="833" t="s">
        <v>8539</v>
      </c>
      <c r="F322" s="850"/>
      <c r="G322" s="850"/>
      <c r="H322" s="850"/>
      <c r="I322" s="850"/>
      <c r="J322" s="850">
        <v>35</v>
      </c>
      <c r="K322" s="850">
        <v>980000</v>
      </c>
      <c r="L322" s="850">
        <v>1</v>
      </c>
      <c r="M322" s="850">
        <v>28000</v>
      </c>
      <c r="N322" s="850">
        <v>13</v>
      </c>
      <c r="O322" s="850">
        <v>268275</v>
      </c>
      <c r="P322" s="838">
        <v>0.27374999999999999</v>
      </c>
      <c r="Q322" s="851">
        <v>20636.538461538461</v>
      </c>
    </row>
    <row r="323" spans="1:17" ht="14.45" customHeight="1" x14ac:dyDescent="0.2">
      <c r="A323" s="832" t="s">
        <v>604</v>
      </c>
      <c r="B323" s="833" t="s">
        <v>8030</v>
      </c>
      <c r="C323" s="833" t="s">
        <v>8043</v>
      </c>
      <c r="D323" s="833" t="s">
        <v>8632</v>
      </c>
      <c r="E323" s="833" t="s">
        <v>8633</v>
      </c>
      <c r="F323" s="850">
        <v>52</v>
      </c>
      <c r="G323" s="850">
        <v>571890.28</v>
      </c>
      <c r="H323" s="850">
        <v>0.9542039555437849</v>
      </c>
      <c r="I323" s="850">
        <v>10997.890000000001</v>
      </c>
      <c r="J323" s="850">
        <v>61</v>
      </c>
      <c r="K323" s="850">
        <v>599337.56999999995</v>
      </c>
      <c r="L323" s="850">
        <v>1</v>
      </c>
      <c r="M323" s="850">
        <v>9825.2060655737696</v>
      </c>
      <c r="N323" s="850">
        <v>77</v>
      </c>
      <c r="O323" s="850">
        <v>618773.39999999991</v>
      </c>
      <c r="P323" s="838">
        <v>1.0324288530752377</v>
      </c>
      <c r="Q323" s="851">
        <v>8036.0181818181809</v>
      </c>
    </row>
    <row r="324" spans="1:17" ht="14.45" customHeight="1" x14ac:dyDescent="0.2">
      <c r="A324" s="832" t="s">
        <v>604</v>
      </c>
      <c r="B324" s="833" t="s">
        <v>8030</v>
      </c>
      <c r="C324" s="833" t="s">
        <v>8043</v>
      </c>
      <c r="D324" s="833" t="s">
        <v>8634</v>
      </c>
      <c r="E324" s="833" t="s">
        <v>8633</v>
      </c>
      <c r="F324" s="850">
        <v>18</v>
      </c>
      <c r="G324" s="850">
        <v>197962.02</v>
      </c>
      <c r="H324" s="850">
        <v>0.88061553490308697</v>
      </c>
      <c r="I324" s="850">
        <v>10997.89</v>
      </c>
      <c r="J324" s="850">
        <v>24</v>
      </c>
      <c r="K324" s="850">
        <v>224799.6</v>
      </c>
      <c r="L324" s="850">
        <v>1</v>
      </c>
      <c r="M324" s="850">
        <v>9366.65</v>
      </c>
      <c r="N324" s="850">
        <v>25</v>
      </c>
      <c r="O324" s="850">
        <v>179674.8</v>
      </c>
      <c r="P324" s="838">
        <v>0.79926654673762754</v>
      </c>
      <c r="Q324" s="851">
        <v>7186.9919999999993</v>
      </c>
    </row>
    <row r="325" spans="1:17" ht="14.45" customHeight="1" x14ac:dyDescent="0.2">
      <c r="A325" s="832" t="s">
        <v>604</v>
      </c>
      <c r="B325" s="833" t="s">
        <v>8030</v>
      </c>
      <c r="C325" s="833" t="s">
        <v>8043</v>
      </c>
      <c r="D325" s="833" t="s">
        <v>8635</v>
      </c>
      <c r="E325" s="833" t="s">
        <v>8636</v>
      </c>
      <c r="F325" s="850">
        <v>158</v>
      </c>
      <c r="G325" s="850">
        <v>1531347.06</v>
      </c>
      <c r="H325" s="850">
        <v>1.2020979493128088</v>
      </c>
      <c r="I325" s="850">
        <v>9692.07</v>
      </c>
      <c r="J325" s="850">
        <v>159</v>
      </c>
      <c r="K325" s="850">
        <v>1273895.4100000001</v>
      </c>
      <c r="L325" s="850">
        <v>1</v>
      </c>
      <c r="M325" s="850">
        <v>8011.9208176100638</v>
      </c>
      <c r="N325" s="850">
        <v>181</v>
      </c>
      <c r="O325" s="850">
        <v>946066.82000000018</v>
      </c>
      <c r="P325" s="838">
        <v>0.7426565890523148</v>
      </c>
      <c r="Q325" s="851">
        <v>5226.8885082872939</v>
      </c>
    </row>
    <row r="326" spans="1:17" ht="14.45" customHeight="1" x14ac:dyDescent="0.2">
      <c r="A326" s="832" t="s">
        <v>604</v>
      </c>
      <c r="B326" s="833" t="s">
        <v>8030</v>
      </c>
      <c r="C326" s="833" t="s">
        <v>8043</v>
      </c>
      <c r="D326" s="833" t="s">
        <v>8637</v>
      </c>
      <c r="E326" s="833" t="s">
        <v>8638</v>
      </c>
      <c r="F326" s="850">
        <v>16</v>
      </c>
      <c r="G326" s="850">
        <v>175966.24</v>
      </c>
      <c r="H326" s="850">
        <v>0.8421052631578948</v>
      </c>
      <c r="I326" s="850">
        <v>10997.89</v>
      </c>
      <c r="J326" s="850">
        <v>19</v>
      </c>
      <c r="K326" s="850">
        <v>208959.90999999997</v>
      </c>
      <c r="L326" s="850">
        <v>1</v>
      </c>
      <c r="M326" s="850">
        <v>10997.89</v>
      </c>
      <c r="N326" s="850">
        <v>23</v>
      </c>
      <c r="O326" s="850">
        <v>244710.07</v>
      </c>
      <c r="P326" s="838">
        <v>1.1710862145758008</v>
      </c>
      <c r="Q326" s="851">
        <v>10639.568260869566</v>
      </c>
    </row>
    <row r="327" spans="1:17" ht="14.45" customHeight="1" x14ac:dyDescent="0.2">
      <c r="A327" s="832" t="s">
        <v>604</v>
      </c>
      <c r="B327" s="833" t="s">
        <v>8030</v>
      </c>
      <c r="C327" s="833" t="s">
        <v>8043</v>
      </c>
      <c r="D327" s="833" t="s">
        <v>8639</v>
      </c>
      <c r="E327" s="833" t="s">
        <v>8638</v>
      </c>
      <c r="F327" s="850">
        <v>60</v>
      </c>
      <c r="G327" s="850">
        <v>1634200.2</v>
      </c>
      <c r="H327" s="850">
        <v>1.4109379136540812</v>
      </c>
      <c r="I327" s="850">
        <v>27236.67</v>
      </c>
      <c r="J327" s="850">
        <v>59</v>
      </c>
      <c r="K327" s="850">
        <v>1158236.7899999998</v>
      </c>
      <c r="L327" s="850">
        <v>1</v>
      </c>
      <c r="M327" s="850">
        <v>19631.132033898302</v>
      </c>
      <c r="N327" s="850">
        <v>72</v>
      </c>
      <c r="O327" s="850">
        <v>676353.01000000013</v>
      </c>
      <c r="P327" s="838">
        <v>0.58395054952450631</v>
      </c>
      <c r="Q327" s="851">
        <v>9393.7918055555565</v>
      </c>
    </row>
    <row r="328" spans="1:17" ht="14.45" customHeight="1" x14ac:dyDescent="0.2">
      <c r="A328" s="832" t="s">
        <v>604</v>
      </c>
      <c r="B328" s="833" t="s">
        <v>8030</v>
      </c>
      <c r="C328" s="833" t="s">
        <v>8043</v>
      </c>
      <c r="D328" s="833" t="s">
        <v>8640</v>
      </c>
      <c r="E328" s="833" t="s">
        <v>8641</v>
      </c>
      <c r="F328" s="850">
        <v>2</v>
      </c>
      <c r="G328" s="850">
        <v>2773.3</v>
      </c>
      <c r="H328" s="850"/>
      <c r="I328" s="850">
        <v>1386.65</v>
      </c>
      <c r="J328" s="850"/>
      <c r="K328" s="850"/>
      <c r="L328" s="850"/>
      <c r="M328" s="850"/>
      <c r="N328" s="850"/>
      <c r="O328" s="850"/>
      <c r="P328" s="838"/>
      <c r="Q328" s="851"/>
    </row>
    <row r="329" spans="1:17" ht="14.45" customHeight="1" x14ac:dyDescent="0.2">
      <c r="A329" s="832" t="s">
        <v>604</v>
      </c>
      <c r="B329" s="833" t="s">
        <v>8030</v>
      </c>
      <c r="C329" s="833" t="s">
        <v>8043</v>
      </c>
      <c r="D329" s="833" t="s">
        <v>8642</v>
      </c>
      <c r="E329" s="833" t="s">
        <v>8643</v>
      </c>
      <c r="F329" s="850">
        <v>1</v>
      </c>
      <c r="G329" s="850">
        <v>9139.69</v>
      </c>
      <c r="H329" s="850">
        <v>1</v>
      </c>
      <c r="I329" s="850">
        <v>9139.69</v>
      </c>
      <c r="J329" s="850">
        <v>1</v>
      </c>
      <c r="K329" s="850">
        <v>9139.69</v>
      </c>
      <c r="L329" s="850">
        <v>1</v>
      </c>
      <c r="M329" s="850">
        <v>9139.69</v>
      </c>
      <c r="N329" s="850">
        <v>1</v>
      </c>
      <c r="O329" s="850">
        <v>9139.69</v>
      </c>
      <c r="P329" s="838">
        <v>1</v>
      </c>
      <c r="Q329" s="851">
        <v>9139.69</v>
      </c>
    </row>
    <row r="330" spans="1:17" ht="14.45" customHeight="1" x14ac:dyDescent="0.2">
      <c r="A330" s="832" t="s">
        <v>604</v>
      </c>
      <c r="B330" s="833" t="s">
        <v>8030</v>
      </c>
      <c r="C330" s="833" t="s">
        <v>8043</v>
      </c>
      <c r="D330" s="833" t="s">
        <v>8644</v>
      </c>
      <c r="E330" s="833" t="s">
        <v>8645</v>
      </c>
      <c r="F330" s="850"/>
      <c r="G330" s="850"/>
      <c r="H330" s="850"/>
      <c r="I330" s="850"/>
      <c r="J330" s="850"/>
      <c r="K330" s="850"/>
      <c r="L330" s="850"/>
      <c r="M330" s="850"/>
      <c r="N330" s="850">
        <v>2</v>
      </c>
      <c r="O330" s="850">
        <v>5658.54</v>
      </c>
      <c r="P330" s="838"/>
      <c r="Q330" s="851">
        <v>2829.27</v>
      </c>
    </row>
    <row r="331" spans="1:17" ht="14.45" customHeight="1" x14ac:dyDescent="0.2">
      <c r="A331" s="832" t="s">
        <v>604</v>
      </c>
      <c r="B331" s="833" t="s">
        <v>8030</v>
      </c>
      <c r="C331" s="833" t="s">
        <v>8043</v>
      </c>
      <c r="D331" s="833" t="s">
        <v>8646</v>
      </c>
      <c r="E331" s="833" t="s">
        <v>8647</v>
      </c>
      <c r="F331" s="850">
        <v>73</v>
      </c>
      <c r="G331" s="850">
        <v>2366473.85</v>
      </c>
      <c r="H331" s="850">
        <v>1.6989809741966202</v>
      </c>
      <c r="I331" s="850">
        <v>32417.45</v>
      </c>
      <c r="J331" s="850">
        <v>75</v>
      </c>
      <c r="K331" s="850">
        <v>1392878.3699999999</v>
      </c>
      <c r="L331" s="850">
        <v>1</v>
      </c>
      <c r="M331" s="850">
        <v>18571.711599999999</v>
      </c>
      <c r="N331" s="850">
        <v>4</v>
      </c>
      <c r="O331" s="850">
        <v>59287.199999999997</v>
      </c>
      <c r="P331" s="838">
        <v>4.2564520547476087E-2</v>
      </c>
      <c r="Q331" s="851">
        <v>14821.8</v>
      </c>
    </row>
    <row r="332" spans="1:17" ht="14.45" customHeight="1" x14ac:dyDescent="0.2">
      <c r="A332" s="832" t="s">
        <v>604</v>
      </c>
      <c r="B332" s="833" t="s">
        <v>8030</v>
      </c>
      <c r="C332" s="833" t="s">
        <v>8043</v>
      </c>
      <c r="D332" s="833" t="s">
        <v>8648</v>
      </c>
      <c r="E332" s="833" t="s">
        <v>8647</v>
      </c>
      <c r="F332" s="850">
        <v>72</v>
      </c>
      <c r="G332" s="850">
        <v>1291302.72</v>
      </c>
      <c r="H332" s="850">
        <v>1.4344258911583965</v>
      </c>
      <c r="I332" s="850">
        <v>17934.759999999998</v>
      </c>
      <c r="J332" s="850">
        <v>70</v>
      </c>
      <c r="K332" s="850">
        <v>900222.68</v>
      </c>
      <c r="L332" s="850">
        <v>1</v>
      </c>
      <c r="M332" s="850">
        <v>12860.324000000001</v>
      </c>
      <c r="N332" s="850">
        <v>4</v>
      </c>
      <c r="O332" s="850">
        <v>47465.2</v>
      </c>
      <c r="P332" s="838">
        <v>5.2726065510813387E-2</v>
      </c>
      <c r="Q332" s="851">
        <v>11866.3</v>
      </c>
    </row>
    <row r="333" spans="1:17" ht="14.45" customHeight="1" x14ac:dyDescent="0.2">
      <c r="A333" s="832" t="s">
        <v>604</v>
      </c>
      <c r="B333" s="833" t="s">
        <v>8030</v>
      </c>
      <c r="C333" s="833" t="s">
        <v>8043</v>
      </c>
      <c r="D333" s="833" t="s">
        <v>8649</v>
      </c>
      <c r="E333" s="833" t="s">
        <v>8650</v>
      </c>
      <c r="F333" s="850">
        <v>75</v>
      </c>
      <c r="G333" s="850">
        <v>644540.25</v>
      </c>
      <c r="H333" s="850">
        <v>1.1030697772740845</v>
      </c>
      <c r="I333" s="850">
        <v>8593.8700000000008</v>
      </c>
      <c r="J333" s="850">
        <v>77</v>
      </c>
      <c r="K333" s="850">
        <v>584315.03</v>
      </c>
      <c r="L333" s="850">
        <v>1</v>
      </c>
      <c r="M333" s="850">
        <v>7588.5068831168837</v>
      </c>
      <c r="N333" s="850">
        <v>4</v>
      </c>
      <c r="O333" s="850">
        <v>30074.76</v>
      </c>
      <c r="P333" s="838">
        <v>5.1470111936021905E-2</v>
      </c>
      <c r="Q333" s="851">
        <v>7518.69</v>
      </c>
    </row>
    <row r="334" spans="1:17" ht="14.45" customHeight="1" x14ac:dyDescent="0.2">
      <c r="A334" s="832" t="s">
        <v>604</v>
      </c>
      <c r="B334" s="833" t="s">
        <v>8030</v>
      </c>
      <c r="C334" s="833" t="s">
        <v>8043</v>
      </c>
      <c r="D334" s="833" t="s">
        <v>8651</v>
      </c>
      <c r="E334" s="833" t="s">
        <v>8652</v>
      </c>
      <c r="F334" s="850">
        <v>74</v>
      </c>
      <c r="G334" s="850">
        <v>391710.12</v>
      </c>
      <c r="H334" s="850">
        <v>1.1963935758898316</v>
      </c>
      <c r="I334" s="850">
        <v>5293.38</v>
      </c>
      <c r="J334" s="850">
        <v>71</v>
      </c>
      <c r="K334" s="850">
        <v>327409.08</v>
      </c>
      <c r="L334" s="850">
        <v>1</v>
      </c>
      <c r="M334" s="850">
        <v>4611.3954929577467</v>
      </c>
      <c r="N334" s="850">
        <v>4</v>
      </c>
      <c r="O334" s="850">
        <v>18282.72</v>
      </c>
      <c r="P334" s="838">
        <v>5.5840601610682272E-2</v>
      </c>
      <c r="Q334" s="851">
        <v>4570.68</v>
      </c>
    </row>
    <row r="335" spans="1:17" ht="14.45" customHeight="1" x14ac:dyDescent="0.2">
      <c r="A335" s="832" t="s">
        <v>604</v>
      </c>
      <c r="B335" s="833" t="s">
        <v>8030</v>
      </c>
      <c r="C335" s="833" t="s">
        <v>8043</v>
      </c>
      <c r="D335" s="833" t="s">
        <v>8653</v>
      </c>
      <c r="E335" s="833" t="s">
        <v>8654</v>
      </c>
      <c r="F335" s="850">
        <v>3</v>
      </c>
      <c r="G335" s="850">
        <v>55185</v>
      </c>
      <c r="H335" s="850"/>
      <c r="I335" s="850">
        <v>18395</v>
      </c>
      <c r="J335" s="850"/>
      <c r="K335" s="850"/>
      <c r="L335" s="850"/>
      <c r="M335" s="850"/>
      <c r="N335" s="850">
        <v>2</v>
      </c>
      <c r="O335" s="850">
        <v>29669.3</v>
      </c>
      <c r="P335" s="838"/>
      <c r="Q335" s="851">
        <v>14834.65</v>
      </c>
    </row>
    <row r="336" spans="1:17" ht="14.45" customHeight="1" x14ac:dyDescent="0.2">
      <c r="A336" s="832" t="s">
        <v>604</v>
      </c>
      <c r="B336" s="833" t="s">
        <v>8030</v>
      </c>
      <c r="C336" s="833" t="s">
        <v>8043</v>
      </c>
      <c r="D336" s="833" t="s">
        <v>8655</v>
      </c>
      <c r="E336" s="833" t="s">
        <v>8656</v>
      </c>
      <c r="F336" s="850">
        <v>5</v>
      </c>
      <c r="G336" s="850">
        <v>198950</v>
      </c>
      <c r="H336" s="850">
        <v>1</v>
      </c>
      <c r="I336" s="850">
        <v>39790</v>
      </c>
      <c r="J336" s="850">
        <v>5</v>
      </c>
      <c r="K336" s="850">
        <v>198950</v>
      </c>
      <c r="L336" s="850">
        <v>1</v>
      </c>
      <c r="M336" s="850">
        <v>39790</v>
      </c>
      <c r="N336" s="850">
        <v>8</v>
      </c>
      <c r="O336" s="850">
        <v>318320</v>
      </c>
      <c r="P336" s="838">
        <v>1.6</v>
      </c>
      <c r="Q336" s="851">
        <v>39790</v>
      </c>
    </row>
    <row r="337" spans="1:17" ht="14.45" customHeight="1" x14ac:dyDescent="0.2">
      <c r="A337" s="832" t="s">
        <v>604</v>
      </c>
      <c r="B337" s="833" t="s">
        <v>8030</v>
      </c>
      <c r="C337" s="833" t="s">
        <v>8043</v>
      </c>
      <c r="D337" s="833" t="s">
        <v>8657</v>
      </c>
      <c r="E337" s="833" t="s">
        <v>8658</v>
      </c>
      <c r="F337" s="850">
        <v>133</v>
      </c>
      <c r="G337" s="850">
        <v>999229</v>
      </c>
      <c r="H337" s="850">
        <v>1.2413427798533032</v>
      </c>
      <c r="I337" s="850">
        <v>7513</v>
      </c>
      <c r="J337" s="850">
        <v>128</v>
      </c>
      <c r="K337" s="850">
        <v>804958.15999999992</v>
      </c>
      <c r="L337" s="850">
        <v>1</v>
      </c>
      <c r="M337" s="850">
        <v>6288.7356249999993</v>
      </c>
      <c r="N337" s="850">
        <v>173</v>
      </c>
      <c r="O337" s="850">
        <v>810616.16999999981</v>
      </c>
      <c r="P337" s="838">
        <v>1.0070289491816566</v>
      </c>
      <c r="Q337" s="851">
        <v>4685.6426011560679</v>
      </c>
    </row>
    <row r="338" spans="1:17" ht="14.45" customHeight="1" x14ac:dyDescent="0.2">
      <c r="A338" s="832" t="s">
        <v>604</v>
      </c>
      <c r="B338" s="833" t="s">
        <v>8030</v>
      </c>
      <c r="C338" s="833" t="s">
        <v>8043</v>
      </c>
      <c r="D338" s="833" t="s">
        <v>8659</v>
      </c>
      <c r="E338" s="833" t="s">
        <v>8660</v>
      </c>
      <c r="F338" s="850">
        <v>1</v>
      </c>
      <c r="G338" s="850">
        <v>13990.91</v>
      </c>
      <c r="H338" s="850">
        <v>0.14285714285714285</v>
      </c>
      <c r="I338" s="850">
        <v>13990.91</v>
      </c>
      <c r="J338" s="850">
        <v>7</v>
      </c>
      <c r="K338" s="850">
        <v>97936.37</v>
      </c>
      <c r="L338" s="850">
        <v>1</v>
      </c>
      <c r="M338" s="850">
        <v>13990.91</v>
      </c>
      <c r="N338" s="850">
        <v>23</v>
      </c>
      <c r="O338" s="850">
        <v>294300.96000000002</v>
      </c>
      <c r="P338" s="838">
        <v>3.0050221383537088</v>
      </c>
      <c r="Q338" s="851">
        <v>12795.693913043478</v>
      </c>
    </row>
    <row r="339" spans="1:17" ht="14.45" customHeight="1" x14ac:dyDescent="0.2">
      <c r="A339" s="832" t="s">
        <v>604</v>
      </c>
      <c r="B339" s="833" t="s">
        <v>8030</v>
      </c>
      <c r="C339" s="833" t="s">
        <v>8043</v>
      </c>
      <c r="D339" s="833" t="s">
        <v>8661</v>
      </c>
      <c r="E339" s="833" t="s">
        <v>8662</v>
      </c>
      <c r="F339" s="850">
        <v>1</v>
      </c>
      <c r="G339" s="850">
        <v>8115.76</v>
      </c>
      <c r="H339" s="850"/>
      <c r="I339" s="850">
        <v>8115.76</v>
      </c>
      <c r="J339" s="850"/>
      <c r="K339" s="850"/>
      <c r="L339" s="850"/>
      <c r="M339" s="850"/>
      <c r="N339" s="850">
        <v>1</v>
      </c>
      <c r="O339" s="850">
        <v>8115.76</v>
      </c>
      <c r="P339" s="838"/>
      <c r="Q339" s="851">
        <v>8115.76</v>
      </c>
    </row>
    <row r="340" spans="1:17" ht="14.45" customHeight="1" x14ac:dyDescent="0.2">
      <c r="A340" s="832" t="s">
        <v>604</v>
      </c>
      <c r="B340" s="833" t="s">
        <v>8030</v>
      </c>
      <c r="C340" s="833" t="s">
        <v>8043</v>
      </c>
      <c r="D340" s="833" t="s">
        <v>8663</v>
      </c>
      <c r="E340" s="833" t="s">
        <v>8664</v>
      </c>
      <c r="F340" s="850">
        <v>58</v>
      </c>
      <c r="G340" s="850">
        <v>408621.6</v>
      </c>
      <c r="H340" s="850">
        <v>0.99999999999999989</v>
      </c>
      <c r="I340" s="850">
        <v>7045.2</v>
      </c>
      <c r="J340" s="850">
        <v>58</v>
      </c>
      <c r="K340" s="850">
        <v>408621.60000000003</v>
      </c>
      <c r="L340" s="850">
        <v>1</v>
      </c>
      <c r="M340" s="850">
        <v>7045.2000000000007</v>
      </c>
      <c r="N340" s="850">
        <v>67</v>
      </c>
      <c r="O340" s="850">
        <v>472028.4</v>
      </c>
      <c r="P340" s="838">
        <v>1.1551724137931034</v>
      </c>
      <c r="Q340" s="851">
        <v>7045.2000000000007</v>
      </c>
    </row>
    <row r="341" spans="1:17" ht="14.45" customHeight="1" x14ac:dyDescent="0.2">
      <c r="A341" s="832" t="s">
        <v>604</v>
      </c>
      <c r="B341" s="833" t="s">
        <v>8030</v>
      </c>
      <c r="C341" s="833" t="s">
        <v>8043</v>
      </c>
      <c r="D341" s="833" t="s">
        <v>8665</v>
      </c>
      <c r="E341" s="833" t="s">
        <v>8666</v>
      </c>
      <c r="F341" s="850">
        <v>1</v>
      </c>
      <c r="G341" s="850">
        <v>1588</v>
      </c>
      <c r="H341" s="850"/>
      <c r="I341" s="850">
        <v>1588</v>
      </c>
      <c r="J341" s="850"/>
      <c r="K341" s="850"/>
      <c r="L341" s="850"/>
      <c r="M341" s="850"/>
      <c r="N341" s="850">
        <v>1</v>
      </c>
      <c r="O341" s="850">
        <v>1588</v>
      </c>
      <c r="P341" s="838"/>
      <c r="Q341" s="851">
        <v>1588</v>
      </c>
    </row>
    <row r="342" spans="1:17" ht="14.45" customHeight="1" x14ac:dyDescent="0.2">
      <c r="A342" s="832" t="s">
        <v>604</v>
      </c>
      <c r="B342" s="833" t="s">
        <v>8030</v>
      </c>
      <c r="C342" s="833" t="s">
        <v>8043</v>
      </c>
      <c r="D342" s="833" t="s">
        <v>8667</v>
      </c>
      <c r="E342" s="833" t="s">
        <v>8668</v>
      </c>
      <c r="F342" s="850">
        <v>19</v>
      </c>
      <c r="G342" s="850">
        <v>417855.6</v>
      </c>
      <c r="H342" s="850">
        <v>0.79468026838285633</v>
      </c>
      <c r="I342" s="850">
        <v>21992.399999999998</v>
      </c>
      <c r="J342" s="850">
        <v>27</v>
      </c>
      <c r="K342" s="850">
        <v>525816</v>
      </c>
      <c r="L342" s="850">
        <v>1</v>
      </c>
      <c r="M342" s="850">
        <v>19474.666666666668</v>
      </c>
      <c r="N342" s="850">
        <v>2</v>
      </c>
      <c r="O342" s="850">
        <v>32655</v>
      </c>
      <c r="P342" s="838">
        <v>6.2103473458396091E-2</v>
      </c>
      <c r="Q342" s="851">
        <v>16327.5</v>
      </c>
    </row>
    <row r="343" spans="1:17" ht="14.45" customHeight="1" x14ac:dyDescent="0.2">
      <c r="A343" s="832" t="s">
        <v>604</v>
      </c>
      <c r="B343" s="833" t="s">
        <v>8030</v>
      </c>
      <c r="C343" s="833" t="s">
        <v>8043</v>
      </c>
      <c r="D343" s="833" t="s">
        <v>8669</v>
      </c>
      <c r="E343" s="833" t="s">
        <v>8668</v>
      </c>
      <c r="F343" s="850">
        <v>28</v>
      </c>
      <c r="G343" s="850">
        <v>348474</v>
      </c>
      <c r="H343" s="850">
        <v>1.037037037037037</v>
      </c>
      <c r="I343" s="850">
        <v>12445.5</v>
      </c>
      <c r="J343" s="850">
        <v>27</v>
      </c>
      <c r="K343" s="850">
        <v>336028.5</v>
      </c>
      <c r="L343" s="850">
        <v>1</v>
      </c>
      <c r="M343" s="850">
        <v>12445.5</v>
      </c>
      <c r="N343" s="850">
        <v>2</v>
      </c>
      <c r="O343" s="850">
        <v>24891</v>
      </c>
      <c r="P343" s="838">
        <v>7.407407407407407E-2</v>
      </c>
      <c r="Q343" s="851">
        <v>12445.5</v>
      </c>
    </row>
    <row r="344" spans="1:17" ht="14.45" customHeight="1" x14ac:dyDescent="0.2">
      <c r="A344" s="832" t="s">
        <v>604</v>
      </c>
      <c r="B344" s="833" t="s">
        <v>8030</v>
      </c>
      <c r="C344" s="833" t="s">
        <v>8043</v>
      </c>
      <c r="D344" s="833" t="s">
        <v>8670</v>
      </c>
      <c r="E344" s="833" t="s">
        <v>8668</v>
      </c>
      <c r="F344" s="850">
        <v>18</v>
      </c>
      <c r="G344" s="850">
        <v>95279.4</v>
      </c>
      <c r="H344" s="850">
        <v>0.64285714285714279</v>
      </c>
      <c r="I344" s="850">
        <v>5293.2999999999993</v>
      </c>
      <c r="J344" s="850">
        <v>28</v>
      </c>
      <c r="K344" s="850">
        <v>148212.4</v>
      </c>
      <c r="L344" s="850">
        <v>1</v>
      </c>
      <c r="M344" s="850">
        <v>5293.3</v>
      </c>
      <c r="N344" s="850">
        <v>2</v>
      </c>
      <c r="O344" s="850">
        <v>10586.6</v>
      </c>
      <c r="P344" s="838">
        <v>7.1428571428571438E-2</v>
      </c>
      <c r="Q344" s="851">
        <v>5293.3</v>
      </c>
    </row>
    <row r="345" spans="1:17" ht="14.45" customHeight="1" x14ac:dyDescent="0.2">
      <c r="A345" s="832" t="s">
        <v>604</v>
      </c>
      <c r="B345" s="833" t="s">
        <v>8030</v>
      </c>
      <c r="C345" s="833" t="s">
        <v>8043</v>
      </c>
      <c r="D345" s="833" t="s">
        <v>8671</v>
      </c>
      <c r="E345" s="833" t="s">
        <v>8672</v>
      </c>
      <c r="F345" s="850">
        <v>6</v>
      </c>
      <c r="G345" s="850">
        <v>132444</v>
      </c>
      <c r="H345" s="850">
        <v>0.54545454545454541</v>
      </c>
      <c r="I345" s="850">
        <v>22074</v>
      </c>
      <c r="J345" s="850">
        <v>11</v>
      </c>
      <c r="K345" s="850">
        <v>242814</v>
      </c>
      <c r="L345" s="850">
        <v>1</v>
      </c>
      <c r="M345" s="850">
        <v>22074</v>
      </c>
      <c r="N345" s="850">
        <v>10</v>
      </c>
      <c r="O345" s="850">
        <v>218710.8</v>
      </c>
      <c r="P345" s="838">
        <v>0.90073389508018475</v>
      </c>
      <c r="Q345" s="851">
        <v>21871.079999999998</v>
      </c>
    </row>
    <row r="346" spans="1:17" ht="14.45" customHeight="1" x14ac:dyDescent="0.2">
      <c r="A346" s="832" t="s">
        <v>604</v>
      </c>
      <c r="B346" s="833" t="s">
        <v>8030</v>
      </c>
      <c r="C346" s="833" t="s">
        <v>8043</v>
      </c>
      <c r="D346" s="833" t="s">
        <v>8673</v>
      </c>
      <c r="E346" s="833" t="s">
        <v>8600</v>
      </c>
      <c r="F346" s="850">
        <v>24</v>
      </c>
      <c r="G346" s="850">
        <v>50119.199999999997</v>
      </c>
      <c r="H346" s="850">
        <v>0.54545454545454541</v>
      </c>
      <c r="I346" s="850">
        <v>2088.2999999999997</v>
      </c>
      <c r="J346" s="850">
        <v>44</v>
      </c>
      <c r="K346" s="850">
        <v>91885.2</v>
      </c>
      <c r="L346" s="850">
        <v>1</v>
      </c>
      <c r="M346" s="850">
        <v>2088.2999999999997</v>
      </c>
      <c r="N346" s="850">
        <v>37</v>
      </c>
      <c r="O346" s="850">
        <v>77267.099999999991</v>
      </c>
      <c r="P346" s="838">
        <v>0.84090909090909083</v>
      </c>
      <c r="Q346" s="851">
        <v>2088.2999999999997</v>
      </c>
    </row>
    <row r="347" spans="1:17" ht="14.45" customHeight="1" x14ac:dyDescent="0.2">
      <c r="A347" s="832" t="s">
        <v>604</v>
      </c>
      <c r="B347" s="833" t="s">
        <v>8030</v>
      </c>
      <c r="C347" s="833" t="s">
        <v>8043</v>
      </c>
      <c r="D347" s="833" t="s">
        <v>8674</v>
      </c>
      <c r="E347" s="833" t="s">
        <v>8675</v>
      </c>
      <c r="F347" s="850">
        <v>1</v>
      </c>
      <c r="G347" s="850">
        <v>3662.61</v>
      </c>
      <c r="H347" s="850"/>
      <c r="I347" s="850">
        <v>3662.61</v>
      </c>
      <c r="J347" s="850"/>
      <c r="K347" s="850"/>
      <c r="L347" s="850"/>
      <c r="M347" s="850"/>
      <c r="N347" s="850"/>
      <c r="O347" s="850"/>
      <c r="P347" s="838"/>
      <c r="Q347" s="851"/>
    </row>
    <row r="348" spans="1:17" ht="14.45" customHeight="1" x14ac:dyDescent="0.2">
      <c r="A348" s="832" t="s">
        <v>604</v>
      </c>
      <c r="B348" s="833" t="s">
        <v>8030</v>
      </c>
      <c r="C348" s="833" t="s">
        <v>8043</v>
      </c>
      <c r="D348" s="833" t="s">
        <v>8676</v>
      </c>
      <c r="E348" s="833" t="s">
        <v>8677</v>
      </c>
      <c r="F348" s="850">
        <v>14</v>
      </c>
      <c r="G348" s="850">
        <v>209524</v>
      </c>
      <c r="H348" s="850">
        <v>1.5555555555555556</v>
      </c>
      <c r="I348" s="850">
        <v>14966</v>
      </c>
      <c r="J348" s="850">
        <v>9</v>
      </c>
      <c r="K348" s="850">
        <v>134694</v>
      </c>
      <c r="L348" s="850">
        <v>1</v>
      </c>
      <c r="M348" s="850">
        <v>14966</v>
      </c>
      <c r="N348" s="850">
        <v>10</v>
      </c>
      <c r="O348" s="850">
        <v>138425</v>
      </c>
      <c r="P348" s="838">
        <v>1.0276998233031909</v>
      </c>
      <c r="Q348" s="851">
        <v>13842.5</v>
      </c>
    </row>
    <row r="349" spans="1:17" ht="14.45" customHeight="1" x14ac:dyDescent="0.2">
      <c r="A349" s="832" t="s">
        <v>604</v>
      </c>
      <c r="B349" s="833" t="s">
        <v>8030</v>
      </c>
      <c r="C349" s="833" t="s">
        <v>8043</v>
      </c>
      <c r="D349" s="833" t="s">
        <v>8678</v>
      </c>
      <c r="E349" s="833" t="s">
        <v>8679</v>
      </c>
      <c r="F349" s="850">
        <v>114</v>
      </c>
      <c r="G349" s="850">
        <v>761634</v>
      </c>
      <c r="H349" s="850">
        <v>1.0047433748535726</v>
      </c>
      <c r="I349" s="850">
        <v>6681</v>
      </c>
      <c r="J349" s="850">
        <v>125</v>
      </c>
      <c r="K349" s="850">
        <v>758038.34000000008</v>
      </c>
      <c r="L349" s="850">
        <v>1</v>
      </c>
      <c r="M349" s="850">
        <v>6064.3067200000005</v>
      </c>
      <c r="N349" s="850">
        <v>191</v>
      </c>
      <c r="O349" s="850">
        <v>920532.55</v>
      </c>
      <c r="P349" s="838">
        <v>1.2143614662023559</v>
      </c>
      <c r="Q349" s="851">
        <v>4819.5421465968593</v>
      </c>
    </row>
    <row r="350" spans="1:17" ht="14.45" customHeight="1" x14ac:dyDescent="0.2">
      <c r="A350" s="832" t="s">
        <v>604</v>
      </c>
      <c r="B350" s="833" t="s">
        <v>8030</v>
      </c>
      <c r="C350" s="833" t="s">
        <v>8043</v>
      </c>
      <c r="D350" s="833" t="s">
        <v>8678</v>
      </c>
      <c r="E350" s="833" t="s">
        <v>8680</v>
      </c>
      <c r="F350" s="850">
        <v>24</v>
      </c>
      <c r="G350" s="850">
        <v>160344</v>
      </c>
      <c r="H350" s="850">
        <v>1.2064256022497313</v>
      </c>
      <c r="I350" s="850">
        <v>6681</v>
      </c>
      <c r="J350" s="850">
        <v>28</v>
      </c>
      <c r="K350" s="850">
        <v>132908.32</v>
      </c>
      <c r="L350" s="850">
        <v>1</v>
      </c>
      <c r="M350" s="850">
        <v>4746.7257142857143</v>
      </c>
      <c r="N350" s="850">
        <v>41</v>
      </c>
      <c r="O350" s="850">
        <v>196063.95999999996</v>
      </c>
      <c r="P350" s="838">
        <v>1.4751819901116796</v>
      </c>
      <c r="Q350" s="851">
        <v>4782.0478048780478</v>
      </c>
    </row>
    <row r="351" spans="1:17" ht="14.45" customHeight="1" x14ac:dyDescent="0.2">
      <c r="A351" s="832" t="s">
        <v>604</v>
      </c>
      <c r="B351" s="833" t="s">
        <v>8030</v>
      </c>
      <c r="C351" s="833" t="s">
        <v>8043</v>
      </c>
      <c r="D351" s="833" t="s">
        <v>8681</v>
      </c>
      <c r="E351" s="833" t="s">
        <v>8682</v>
      </c>
      <c r="F351" s="850">
        <v>14</v>
      </c>
      <c r="G351" s="850">
        <v>143480.40000000002</v>
      </c>
      <c r="H351" s="850">
        <v>1.2727272727272729</v>
      </c>
      <c r="I351" s="850">
        <v>10248.600000000002</v>
      </c>
      <c r="J351" s="850">
        <v>11</v>
      </c>
      <c r="K351" s="850">
        <v>112734.6</v>
      </c>
      <c r="L351" s="850">
        <v>1</v>
      </c>
      <c r="M351" s="850">
        <v>10248.6</v>
      </c>
      <c r="N351" s="850">
        <v>3</v>
      </c>
      <c r="O351" s="850">
        <v>30745.800000000003</v>
      </c>
      <c r="P351" s="838">
        <v>0.27272727272727276</v>
      </c>
      <c r="Q351" s="851">
        <v>10248.6</v>
      </c>
    </row>
    <row r="352" spans="1:17" ht="14.45" customHeight="1" x14ac:dyDescent="0.2">
      <c r="A352" s="832" t="s">
        <v>604</v>
      </c>
      <c r="B352" s="833" t="s">
        <v>8030</v>
      </c>
      <c r="C352" s="833" t="s">
        <v>8043</v>
      </c>
      <c r="D352" s="833" t="s">
        <v>8683</v>
      </c>
      <c r="E352" s="833" t="s">
        <v>8684</v>
      </c>
      <c r="F352" s="850"/>
      <c r="G352" s="850"/>
      <c r="H352" s="850"/>
      <c r="I352" s="850"/>
      <c r="J352" s="850">
        <v>7</v>
      </c>
      <c r="K352" s="850">
        <v>219849</v>
      </c>
      <c r="L352" s="850">
        <v>1</v>
      </c>
      <c r="M352" s="850">
        <v>31407</v>
      </c>
      <c r="N352" s="850">
        <v>4</v>
      </c>
      <c r="O352" s="850">
        <v>125627.5</v>
      </c>
      <c r="P352" s="838">
        <v>0.5714262971403099</v>
      </c>
      <c r="Q352" s="851">
        <v>31406.875</v>
      </c>
    </row>
    <row r="353" spans="1:17" ht="14.45" customHeight="1" x14ac:dyDescent="0.2">
      <c r="A353" s="832" t="s">
        <v>604</v>
      </c>
      <c r="B353" s="833" t="s">
        <v>8030</v>
      </c>
      <c r="C353" s="833" t="s">
        <v>8043</v>
      </c>
      <c r="D353" s="833" t="s">
        <v>8685</v>
      </c>
      <c r="E353" s="833" t="s">
        <v>8686</v>
      </c>
      <c r="F353" s="850">
        <v>32</v>
      </c>
      <c r="G353" s="850">
        <v>659956.4800000001</v>
      </c>
      <c r="H353" s="850">
        <v>1.5541752208852346</v>
      </c>
      <c r="I353" s="850">
        <v>20623.640000000003</v>
      </c>
      <c r="J353" s="850">
        <v>22</v>
      </c>
      <c r="K353" s="850">
        <v>424634.54000000004</v>
      </c>
      <c r="L353" s="850">
        <v>1</v>
      </c>
      <c r="M353" s="850">
        <v>19301.570000000003</v>
      </c>
      <c r="N353" s="850">
        <v>91</v>
      </c>
      <c r="O353" s="850">
        <v>1576850.4799999997</v>
      </c>
      <c r="P353" s="838">
        <v>3.7134296235063675</v>
      </c>
      <c r="Q353" s="851">
        <v>17328.027252747252</v>
      </c>
    </row>
    <row r="354" spans="1:17" ht="14.45" customHeight="1" x14ac:dyDescent="0.2">
      <c r="A354" s="832" t="s">
        <v>604</v>
      </c>
      <c r="B354" s="833" t="s">
        <v>8030</v>
      </c>
      <c r="C354" s="833" t="s">
        <v>8043</v>
      </c>
      <c r="D354" s="833" t="s">
        <v>8687</v>
      </c>
      <c r="E354" s="833" t="s">
        <v>8688</v>
      </c>
      <c r="F354" s="850">
        <v>51</v>
      </c>
      <c r="G354" s="850">
        <v>1816663.35</v>
      </c>
      <c r="H354" s="850">
        <v>1.2452366441185889</v>
      </c>
      <c r="I354" s="850">
        <v>35620.85</v>
      </c>
      <c r="J354" s="850">
        <v>47</v>
      </c>
      <c r="K354" s="850">
        <v>1458890.0499999998</v>
      </c>
      <c r="L354" s="850">
        <v>1</v>
      </c>
      <c r="M354" s="850">
        <v>31040.21382978723</v>
      </c>
      <c r="N354" s="850">
        <v>33</v>
      </c>
      <c r="O354" s="850">
        <v>651510.74999999988</v>
      </c>
      <c r="P354" s="838">
        <v>0.44657974739083317</v>
      </c>
      <c r="Q354" s="851">
        <v>19742.749999999996</v>
      </c>
    </row>
    <row r="355" spans="1:17" ht="14.45" customHeight="1" x14ac:dyDescent="0.2">
      <c r="A355" s="832" t="s">
        <v>604</v>
      </c>
      <c r="B355" s="833" t="s">
        <v>8030</v>
      </c>
      <c r="C355" s="833" t="s">
        <v>8043</v>
      </c>
      <c r="D355" s="833" t="s">
        <v>8689</v>
      </c>
      <c r="E355" s="833" t="s">
        <v>8690</v>
      </c>
      <c r="F355" s="850">
        <v>2</v>
      </c>
      <c r="G355" s="850">
        <v>62265.04</v>
      </c>
      <c r="H355" s="850">
        <v>1</v>
      </c>
      <c r="I355" s="850">
        <v>31132.52</v>
      </c>
      <c r="J355" s="850">
        <v>2</v>
      </c>
      <c r="K355" s="850">
        <v>62265.04</v>
      </c>
      <c r="L355" s="850">
        <v>1</v>
      </c>
      <c r="M355" s="850">
        <v>31132.52</v>
      </c>
      <c r="N355" s="850"/>
      <c r="O355" s="850"/>
      <c r="P355" s="838"/>
      <c r="Q355" s="851"/>
    </row>
    <row r="356" spans="1:17" ht="14.45" customHeight="1" x14ac:dyDescent="0.2">
      <c r="A356" s="832" t="s">
        <v>604</v>
      </c>
      <c r="B356" s="833" t="s">
        <v>8030</v>
      </c>
      <c r="C356" s="833" t="s">
        <v>8043</v>
      </c>
      <c r="D356" s="833" t="s">
        <v>8691</v>
      </c>
      <c r="E356" s="833" t="s">
        <v>8690</v>
      </c>
      <c r="F356" s="850">
        <v>3</v>
      </c>
      <c r="G356" s="850">
        <v>72339.240000000005</v>
      </c>
      <c r="H356" s="850">
        <v>1.5</v>
      </c>
      <c r="I356" s="850">
        <v>24113.08</v>
      </c>
      <c r="J356" s="850">
        <v>2</v>
      </c>
      <c r="K356" s="850">
        <v>48226.16</v>
      </c>
      <c r="L356" s="850">
        <v>1</v>
      </c>
      <c r="M356" s="850">
        <v>24113.08</v>
      </c>
      <c r="N356" s="850"/>
      <c r="O356" s="850"/>
      <c r="P356" s="838"/>
      <c r="Q356" s="851"/>
    </row>
    <row r="357" spans="1:17" ht="14.45" customHeight="1" x14ac:dyDescent="0.2">
      <c r="A357" s="832" t="s">
        <v>604</v>
      </c>
      <c r="B357" s="833" t="s">
        <v>8030</v>
      </c>
      <c r="C357" s="833" t="s">
        <v>8043</v>
      </c>
      <c r="D357" s="833" t="s">
        <v>8692</v>
      </c>
      <c r="E357" s="833" t="s">
        <v>8693</v>
      </c>
      <c r="F357" s="850">
        <v>4</v>
      </c>
      <c r="G357" s="850">
        <v>94762.44</v>
      </c>
      <c r="H357" s="850">
        <v>1.3333333333333333</v>
      </c>
      <c r="I357" s="850">
        <v>23690.61</v>
      </c>
      <c r="J357" s="850">
        <v>3</v>
      </c>
      <c r="K357" s="850">
        <v>71071.83</v>
      </c>
      <c r="L357" s="850">
        <v>1</v>
      </c>
      <c r="M357" s="850">
        <v>23690.61</v>
      </c>
      <c r="N357" s="850"/>
      <c r="O357" s="850"/>
      <c r="P357" s="838"/>
      <c r="Q357" s="851"/>
    </row>
    <row r="358" spans="1:17" ht="14.45" customHeight="1" x14ac:dyDescent="0.2">
      <c r="A358" s="832" t="s">
        <v>604</v>
      </c>
      <c r="B358" s="833" t="s">
        <v>8030</v>
      </c>
      <c r="C358" s="833" t="s">
        <v>8043</v>
      </c>
      <c r="D358" s="833" t="s">
        <v>8694</v>
      </c>
      <c r="E358" s="833" t="s">
        <v>8690</v>
      </c>
      <c r="F358" s="850">
        <v>5</v>
      </c>
      <c r="G358" s="850">
        <v>64182.35</v>
      </c>
      <c r="H358" s="850">
        <v>1.6666666666666667</v>
      </c>
      <c r="I358" s="850">
        <v>12836.47</v>
      </c>
      <c r="J358" s="850">
        <v>3</v>
      </c>
      <c r="K358" s="850">
        <v>38509.409999999996</v>
      </c>
      <c r="L358" s="850">
        <v>1</v>
      </c>
      <c r="M358" s="850">
        <v>12836.47</v>
      </c>
      <c r="N358" s="850"/>
      <c r="O358" s="850"/>
      <c r="P358" s="838"/>
      <c r="Q358" s="851"/>
    </row>
    <row r="359" spans="1:17" ht="14.45" customHeight="1" x14ac:dyDescent="0.2">
      <c r="A359" s="832" t="s">
        <v>604</v>
      </c>
      <c r="B359" s="833" t="s">
        <v>8030</v>
      </c>
      <c r="C359" s="833" t="s">
        <v>8043</v>
      </c>
      <c r="D359" s="833" t="s">
        <v>8695</v>
      </c>
      <c r="E359" s="833" t="s">
        <v>8690</v>
      </c>
      <c r="F359" s="850">
        <v>2</v>
      </c>
      <c r="G359" s="850">
        <v>25672.94</v>
      </c>
      <c r="H359" s="850">
        <v>0.5</v>
      </c>
      <c r="I359" s="850">
        <v>12836.47</v>
      </c>
      <c r="J359" s="850">
        <v>4</v>
      </c>
      <c r="K359" s="850">
        <v>51345.88</v>
      </c>
      <c r="L359" s="850">
        <v>1</v>
      </c>
      <c r="M359" s="850">
        <v>12836.47</v>
      </c>
      <c r="N359" s="850"/>
      <c r="O359" s="850"/>
      <c r="P359" s="838"/>
      <c r="Q359" s="851"/>
    </row>
    <row r="360" spans="1:17" ht="14.45" customHeight="1" x14ac:dyDescent="0.2">
      <c r="A360" s="832" t="s">
        <v>604</v>
      </c>
      <c r="B360" s="833" t="s">
        <v>8030</v>
      </c>
      <c r="C360" s="833" t="s">
        <v>8043</v>
      </c>
      <c r="D360" s="833" t="s">
        <v>8696</v>
      </c>
      <c r="E360" s="833" t="s">
        <v>8693</v>
      </c>
      <c r="F360" s="850">
        <v>4</v>
      </c>
      <c r="G360" s="850">
        <v>66554.679999999993</v>
      </c>
      <c r="H360" s="850">
        <v>1</v>
      </c>
      <c r="I360" s="850">
        <v>16638.669999999998</v>
      </c>
      <c r="J360" s="850">
        <v>4</v>
      </c>
      <c r="K360" s="850">
        <v>66554.679999999993</v>
      </c>
      <c r="L360" s="850">
        <v>1</v>
      </c>
      <c r="M360" s="850">
        <v>16638.669999999998</v>
      </c>
      <c r="N360" s="850"/>
      <c r="O360" s="850"/>
      <c r="P360" s="838"/>
      <c r="Q360" s="851"/>
    </row>
    <row r="361" spans="1:17" ht="14.45" customHeight="1" x14ac:dyDescent="0.2">
      <c r="A361" s="832" t="s">
        <v>604</v>
      </c>
      <c r="B361" s="833" t="s">
        <v>8030</v>
      </c>
      <c r="C361" s="833" t="s">
        <v>8043</v>
      </c>
      <c r="D361" s="833" t="s">
        <v>8697</v>
      </c>
      <c r="E361" s="833" t="s">
        <v>8690</v>
      </c>
      <c r="F361" s="850">
        <v>2</v>
      </c>
      <c r="G361" s="850">
        <v>29832.62</v>
      </c>
      <c r="H361" s="850"/>
      <c r="I361" s="850">
        <v>14916.31</v>
      </c>
      <c r="J361" s="850"/>
      <c r="K361" s="850"/>
      <c r="L361" s="850"/>
      <c r="M361" s="850"/>
      <c r="N361" s="850"/>
      <c r="O361" s="850"/>
      <c r="P361" s="838"/>
      <c r="Q361" s="851"/>
    </row>
    <row r="362" spans="1:17" ht="14.45" customHeight="1" x14ac:dyDescent="0.2">
      <c r="A362" s="832" t="s">
        <v>604</v>
      </c>
      <c r="B362" s="833" t="s">
        <v>8030</v>
      </c>
      <c r="C362" s="833" t="s">
        <v>8043</v>
      </c>
      <c r="D362" s="833" t="s">
        <v>8698</v>
      </c>
      <c r="E362" s="833" t="s">
        <v>8690</v>
      </c>
      <c r="F362" s="850">
        <v>8</v>
      </c>
      <c r="G362" s="850">
        <v>102691.76000000001</v>
      </c>
      <c r="H362" s="850">
        <v>4.0000000000000009</v>
      </c>
      <c r="I362" s="850">
        <v>12836.470000000001</v>
      </c>
      <c r="J362" s="850">
        <v>2</v>
      </c>
      <c r="K362" s="850">
        <v>25672.94</v>
      </c>
      <c r="L362" s="850">
        <v>1</v>
      </c>
      <c r="M362" s="850">
        <v>12836.47</v>
      </c>
      <c r="N362" s="850"/>
      <c r="O362" s="850"/>
      <c r="P362" s="838"/>
      <c r="Q362" s="851"/>
    </row>
    <row r="363" spans="1:17" ht="14.45" customHeight="1" x14ac:dyDescent="0.2">
      <c r="A363" s="832" t="s">
        <v>604</v>
      </c>
      <c r="B363" s="833" t="s">
        <v>8030</v>
      </c>
      <c r="C363" s="833" t="s">
        <v>8043</v>
      </c>
      <c r="D363" s="833" t="s">
        <v>8699</v>
      </c>
      <c r="E363" s="833" t="s">
        <v>8700</v>
      </c>
      <c r="F363" s="850">
        <v>1</v>
      </c>
      <c r="G363" s="850">
        <v>25674.06</v>
      </c>
      <c r="H363" s="850"/>
      <c r="I363" s="850">
        <v>25674.06</v>
      </c>
      <c r="J363" s="850"/>
      <c r="K363" s="850"/>
      <c r="L363" s="850"/>
      <c r="M363" s="850"/>
      <c r="N363" s="850">
        <v>3</v>
      </c>
      <c r="O363" s="850">
        <v>77022.180000000008</v>
      </c>
      <c r="P363" s="838"/>
      <c r="Q363" s="851">
        <v>25674.06</v>
      </c>
    </row>
    <row r="364" spans="1:17" ht="14.45" customHeight="1" x14ac:dyDescent="0.2">
      <c r="A364" s="832" t="s">
        <v>604</v>
      </c>
      <c r="B364" s="833" t="s">
        <v>8030</v>
      </c>
      <c r="C364" s="833" t="s">
        <v>8043</v>
      </c>
      <c r="D364" s="833" t="s">
        <v>8701</v>
      </c>
      <c r="E364" s="833" t="s">
        <v>8702</v>
      </c>
      <c r="F364" s="850">
        <v>1</v>
      </c>
      <c r="G364" s="850">
        <v>24581.55</v>
      </c>
      <c r="H364" s="850"/>
      <c r="I364" s="850">
        <v>24581.55</v>
      </c>
      <c r="J364" s="850"/>
      <c r="K364" s="850"/>
      <c r="L364" s="850"/>
      <c r="M364" s="850"/>
      <c r="N364" s="850">
        <v>3</v>
      </c>
      <c r="O364" s="850">
        <v>73744.649999999994</v>
      </c>
      <c r="P364" s="838"/>
      <c r="Q364" s="851">
        <v>24581.55</v>
      </c>
    </row>
    <row r="365" spans="1:17" ht="14.45" customHeight="1" x14ac:dyDescent="0.2">
      <c r="A365" s="832" t="s">
        <v>604</v>
      </c>
      <c r="B365" s="833" t="s">
        <v>8030</v>
      </c>
      <c r="C365" s="833" t="s">
        <v>8043</v>
      </c>
      <c r="D365" s="833" t="s">
        <v>8703</v>
      </c>
      <c r="E365" s="833" t="s">
        <v>8704</v>
      </c>
      <c r="F365" s="850">
        <v>1</v>
      </c>
      <c r="G365" s="850">
        <v>7101.34</v>
      </c>
      <c r="H365" s="850"/>
      <c r="I365" s="850">
        <v>7101.34</v>
      </c>
      <c r="J365" s="850"/>
      <c r="K365" s="850"/>
      <c r="L365" s="850"/>
      <c r="M365" s="850"/>
      <c r="N365" s="850">
        <v>3</v>
      </c>
      <c r="O365" s="850">
        <v>21304.02</v>
      </c>
      <c r="P365" s="838"/>
      <c r="Q365" s="851">
        <v>7101.34</v>
      </c>
    </row>
    <row r="366" spans="1:17" ht="14.45" customHeight="1" x14ac:dyDescent="0.2">
      <c r="A366" s="832" t="s">
        <v>604</v>
      </c>
      <c r="B366" s="833" t="s">
        <v>8030</v>
      </c>
      <c r="C366" s="833" t="s">
        <v>8043</v>
      </c>
      <c r="D366" s="833" t="s">
        <v>8705</v>
      </c>
      <c r="E366" s="833" t="s">
        <v>8706</v>
      </c>
      <c r="F366" s="850"/>
      <c r="G366" s="850"/>
      <c r="H366" s="850"/>
      <c r="I366" s="850"/>
      <c r="J366" s="850">
        <v>6</v>
      </c>
      <c r="K366" s="850">
        <v>69643.62</v>
      </c>
      <c r="L366" s="850">
        <v>1</v>
      </c>
      <c r="M366" s="850">
        <v>11607.269999999999</v>
      </c>
      <c r="N366" s="850">
        <v>3</v>
      </c>
      <c r="O366" s="850">
        <v>33167.270000000004</v>
      </c>
      <c r="P366" s="838">
        <v>0.476242762797224</v>
      </c>
      <c r="Q366" s="851">
        <v>11055.756666666668</v>
      </c>
    </row>
    <row r="367" spans="1:17" ht="14.45" customHeight="1" x14ac:dyDescent="0.2">
      <c r="A367" s="832" t="s">
        <v>604</v>
      </c>
      <c r="B367" s="833" t="s">
        <v>8030</v>
      </c>
      <c r="C367" s="833" t="s">
        <v>8043</v>
      </c>
      <c r="D367" s="833" t="s">
        <v>8707</v>
      </c>
      <c r="E367" s="833" t="s">
        <v>8708</v>
      </c>
      <c r="F367" s="850">
        <v>4</v>
      </c>
      <c r="G367" s="850">
        <v>46429.08</v>
      </c>
      <c r="H367" s="850">
        <v>1.3333333333333335</v>
      </c>
      <c r="I367" s="850">
        <v>11607.27</v>
      </c>
      <c r="J367" s="850">
        <v>3</v>
      </c>
      <c r="K367" s="850">
        <v>34821.81</v>
      </c>
      <c r="L367" s="850">
        <v>1</v>
      </c>
      <c r="M367" s="850">
        <v>11607.269999999999</v>
      </c>
      <c r="N367" s="850">
        <v>3</v>
      </c>
      <c r="O367" s="850">
        <v>34821.81</v>
      </c>
      <c r="P367" s="838">
        <v>1</v>
      </c>
      <c r="Q367" s="851">
        <v>11607.269999999999</v>
      </c>
    </row>
    <row r="368" spans="1:17" ht="14.45" customHeight="1" x14ac:dyDescent="0.2">
      <c r="A368" s="832" t="s">
        <v>604</v>
      </c>
      <c r="B368" s="833" t="s">
        <v>8030</v>
      </c>
      <c r="C368" s="833" t="s">
        <v>8043</v>
      </c>
      <c r="D368" s="833" t="s">
        <v>8709</v>
      </c>
      <c r="E368" s="833" t="s">
        <v>8710</v>
      </c>
      <c r="F368" s="850">
        <v>20</v>
      </c>
      <c r="G368" s="850">
        <v>127640</v>
      </c>
      <c r="H368" s="850">
        <v>1.5384615384615385</v>
      </c>
      <c r="I368" s="850">
        <v>6382</v>
      </c>
      <c r="J368" s="850">
        <v>13</v>
      </c>
      <c r="K368" s="850">
        <v>82966</v>
      </c>
      <c r="L368" s="850">
        <v>1</v>
      </c>
      <c r="M368" s="850">
        <v>6382</v>
      </c>
      <c r="N368" s="850">
        <v>29</v>
      </c>
      <c r="O368" s="850">
        <v>134687.6</v>
      </c>
      <c r="P368" s="838">
        <v>1.623407178844346</v>
      </c>
      <c r="Q368" s="851">
        <v>4644.4000000000005</v>
      </c>
    </row>
    <row r="369" spans="1:17" ht="14.45" customHeight="1" x14ac:dyDescent="0.2">
      <c r="A369" s="832" t="s">
        <v>604</v>
      </c>
      <c r="B369" s="833" t="s">
        <v>8030</v>
      </c>
      <c r="C369" s="833" t="s">
        <v>8043</v>
      </c>
      <c r="D369" s="833" t="s">
        <v>8711</v>
      </c>
      <c r="E369" s="833" t="s">
        <v>8712</v>
      </c>
      <c r="F369" s="850">
        <v>21</v>
      </c>
      <c r="G369" s="850">
        <v>16350.6</v>
      </c>
      <c r="H369" s="850">
        <v>1.1666666666666665</v>
      </c>
      <c r="I369" s="850">
        <v>778.6</v>
      </c>
      <c r="J369" s="850">
        <v>18</v>
      </c>
      <c r="K369" s="850">
        <v>14014.800000000001</v>
      </c>
      <c r="L369" s="850">
        <v>1</v>
      </c>
      <c r="M369" s="850">
        <v>778.6</v>
      </c>
      <c r="N369" s="850">
        <v>20</v>
      </c>
      <c r="O369" s="850">
        <v>15572</v>
      </c>
      <c r="P369" s="838">
        <v>1.1111111111111109</v>
      </c>
      <c r="Q369" s="851">
        <v>778.6</v>
      </c>
    </row>
    <row r="370" spans="1:17" ht="14.45" customHeight="1" x14ac:dyDescent="0.2">
      <c r="A370" s="832" t="s">
        <v>604</v>
      </c>
      <c r="B370" s="833" t="s">
        <v>8030</v>
      </c>
      <c r="C370" s="833" t="s">
        <v>8043</v>
      </c>
      <c r="D370" s="833" t="s">
        <v>8713</v>
      </c>
      <c r="E370" s="833" t="s">
        <v>8714</v>
      </c>
      <c r="F370" s="850">
        <v>2</v>
      </c>
      <c r="G370" s="850">
        <v>128339.34</v>
      </c>
      <c r="H370" s="850">
        <v>1</v>
      </c>
      <c r="I370" s="850">
        <v>64169.67</v>
      </c>
      <c r="J370" s="850">
        <v>2</v>
      </c>
      <c r="K370" s="850">
        <v>128339.34</v>
      </c>
      <c r="L370" s="850">
        <v>1</v>
      </c>
      <c r="M370" s="850">
        <v>64169.67</v>
      </c>
      <c r="N370" s="850"/>
      <c r="O370" s="850"/>
      <c r="P370" s="838"/>
      <c r="Q370" s="851"/>
    </row>
    <row r="371" spans="1:17" ht="14.45" customHeight="1" x14ac:dyDescent="0.2">
      <c r="A371" s="832" t="s">
        <v>604</v>
      </c>
      <c r="B371" s="833" t="s">
        <v>8030</v>
      </c>
      <c r="C371" s="833" t="s">
        <v>8043</v>
      </c>
      <c r="D371" s="833" t="s">
        <v>8715</v>
      </c>
      <c r="E371" s="833" t="s">
        <v>8714</v>
      </c>
      <c r="F371" s="850">
        <v>2</v>
      </c>
      <c r="G371" s="850">
        <v>106949.42</v>
      </c>
      <c r="H371" s="850">
        <v>1</v>
      </c>
      <c r="I371" s="850">
        <v>53474.71</v>
      </c>
      <c r="J371" s="850">
        <v>2</v>
      </c>
      <c r="K371" s="850">
        <v>106949.42</v>
      </c>
      <c r="L371" s="850">
        <v>1</v>
      </c>
      <c r="M371" s="850">
        <v>53474.71</v>
      </c>
      <c r="N371" s="850"/>
      <c r="O371" s="850"/>
      <c r="P371" s="838"/>
      <c r="Q371" s="851"/>
    </row>
    <row r="372" spans="1:17" ht="14.45" customHeight="1" x14ac:dyDescent="0.2">
      <c r="A372" s="832" t="s">
        <v>604</v>
      </c>
      <c r="B372" s="833" t="s">
        <v>8030</v>
      </c>
      <c r="C372" s="833" t="s">
        <v>8043</v>
      </c>
      <c r="D372" s="833" t="s">
        <v>8716</v>
      </c>
      <c r="E372" s="833" t="s">
        <v>8717</v>
      </c>
      <c r="F372" s="850">
        <v>0</v>
      </c>
      <c r="G372" s="850">
        <v>0</v>
      </c>
      <c r="H372" s="850"/>
      <c r="I372" s="850"/>
      <c r="J372" s="850"/>
      <c r="K372" s="850"/>
      <c r="L372" s="850"/>
      <c r="M372" s="850"/>
      <c r="N372" s="850"/>
      <c r="O372" s="850"/>
      <c r="P372" s="838"/>
      <c r="Q372" s="851"/>
    </row>
    <row r="373" spans="1:17" ht="14.45" customHeight="1" x14ac:dyDescent="0.2">
      <c r="A373" s="832" t="s">
        <v>604</v>
      </c>
      <c r="B373" s="833" t="s">
        <v>8030</v>
      </c>
      <c r="C373" s="833" t="s">
        <v>8043</v>
      </c>
      <c r="D373" s="833" t="s">
        <v>8718</v>
      </c>
      <c r="E373" s="833" t="s">
        <v>8719</v>
      </c>
      <c r="F373" s="850">
        <v>1</v>
      </c>
      <c r="G373" s="850">
        <v>5927.95</v>
      </c>
      <c r="H373" s="850"/>
      <c r="I373" s="850">
        <v>5927.95</v>
      </c>
      <c r="J373" s="850"/>
      <c r="K373" s="850"/>
      <c r="L373" s="850"/>
      <c r="M373" s="850"/>
      <c r="N373" s="850"/>
      <c r="O373" s="850"/>
      <c r="P373" s="838"/>
      <c r="Q373" s="851"/>
    </row>
    <row r="374" spans="1:17" ht="14.45" customHeight="1" x14ac:dyDescent="0.2">
      <c r="A374" s="832" t="s">
        <v>604</v>
      </c>
      <c r="B374" s="833" t="s">
        <v>8030</v>
      </c>
      <c r="C374" s="833" t="s">
        <v>8043</v>
      </c>
      <c r="D374" s="833" t="s">
        <v>8720</v>
      </c>
      <c r="E374" s="833" t="s">
        <v>8721</v>
      </c>
      <c r="F374" s="850">
        <v>398</v>
      </c>
      <c r="G374" s="850">
        <v>759384</v>
      </c>
      <c r="H374" s="850">
        <v>4.3736263736263732</v>
      </c>
      <c r="I374" s="850">
        <v>1908</v>
      </c>
      <c r="J374" s="850">
        <v>91</v>
      </c>
      <c r="K374" s="850">
        <v>173628</v>
      </c>
      <c r="L374" s="850">
        <v>1</v>
      </c>
      <c r="M374" s="850">
        <v>1908</v>
      </c>
      <c r="N374" s="850"/>
      <c r="O374" s="850"/>
      <c r="P374" s="838"/>
      <c r="Q374" s="851"/>
    </row>
    <row r="375" spans="1:17" ht="14.45" customHeight="1" x14ac:dyDescent="0.2">
      <c r="A375" s="832" t="s">
        <v>604</v>
      </c>
      <c r="B375" s="833" t="s">
        <v>8030</v>
      </c>
      <c r="C375" s="833" t="s">
        <v>8043</v>
      </c>
      <c r="D375" s="833" t="s">
        <v>8722</v>
      </c>
      <c r="E375" s="833" t="s">
        <v>8723</v>
      </c>
      <c r="F375" s="850">
        <v>1</v>
      </c>
      <c r="G375" s="850">
        <v>5505</v>
      </c>
      <c r="H375" s="850"/>
      <c r="I375" s="850">
        <v>5505</v>
      </c>
      <c r="J375" s="850"/>
      <c r="K375" s="850"/>
      <c r="L375" s="850"/>
      <c r="M375" s="850"/>
      <c r="N375" s="850"/>
      <c r="O375" s="850"/>
      <c r="P375" s="838"/>
      <c r="Q375" s="851"/>
    </row>
    <row r="376" spans="1:17" ht="14.45" customHeight="1" x14ac:dyDescent="0.2">
      <c r="A376" s="832" t="s">
        <v>604</v>
      </c>
      <c r="B376" s="833" t="s">
        <v>8030</v>
      </c>
      <c r="C376" s="833" t="s">
        <v>8043</v>
      </c>
      <c r="D376" s="833" t="s">
        <v>8724</v>
      </c>
      <c r="E376" s="833" t="s">
        <v>8725</v>
      </c>
      <c r="F376" s="850">
        <v>157</v>
      </c>
      <c r="G376" s="850">
        <v>5011764.9899999993</v>
      </c>
      <c r="H376" s="850">
        <v>1.3017088417901168</v>
      </c>
      <c r="I376" s="850">
        <v>31922.069999999996</v>
      </c>
      <c r="J376" s="850">
        <v>169</v>
      </c>
      <c r="K376" s="850">
        <v>3850142.8499999996</v>
      </c>
      <c r="L376" s="850">
        <v>1</v>
      </c>
      <c r="M376" s="850">
        <v>22781.910355029584</v>
      </c>
      <c r="N376" s="850">
        <v>273</v>
      </c>
      <c r="O376" s="850">
        <v>2668701.44</v>
      </c>
      <c r="P376" s="838">
        <v>0.69314348687088334</v>
      </c>
      <c r="Q376" s="851">
        <v>9775.46315018315</v>
      </c>
    </row>
    <row r="377" spans="1:17" ht="14.45" customHeight="1" x14ac:dyDescent="0.2">
      <c r="A377" s="832" t="s">
        <v>604</v>
      </c>
      <c r="B377" s="833" t="s">
        <v>8030</v>
      </c>
      <c r="C377" s="833" t="s">
        <v>8043</v>
      </c>
      <c r="D377" s="833" t="s">
        <v>8726</v>
      </c>
      <c r="E377" s="833" t="s">
        <v>8727</v>
      </c>
      <c r="F377" s="850"/>
      <c r="G377" s="850"/>
      <c r="H377" s="850"/>
      <c r="I377" s="850"/>
      <c r="J377" s="850">
        <v>2</v>
      </c>
      <c r="K377" s="850">
        <v>16975.64</v>
      </c>
      <c r="L377" s="850">
        <v>1</v>
      </c>
      <c r="M377" s="850">
        <v>8487.82</v>
      </c>
      <c r="N377" s="850">
        <v>1</v>
      </c>
      <c r="O377" s="850">
        <v>8487.82</v>
      </c>
      <c r="P377" s="838">
        <v>0.5</v>
      </c>
      <c r="Q377" s="851">
        <v>8487.82</v>
      </c>
    </row>
    <row r="378" spans="1:17" ht="14.45" customHeight="1" x14ac:dyDescent="0.2">
      <c r="A378" s="832" t="s">
        <v>604</v>
      </c>
      <c r="B378" s="833" t="s">
        <v>8030</v>
      </c>
      <c r="C378" s="833" t="s">
        <v>8043</v>
      </c>
      <c r="D378" s="833" t="s">
        <v>8728</v>
      </c>
      <c r="E378" s="833" t="s">
        <v>8686</v>
      </c>
      <c r="F378" s="850">
        <v>9</v>
      </c>
      <c r="G378" s="850">
        <v>129649.04999999999</v>
      </c>
      <c r="H378" s="850">
        <v>0.74999999999999978</v>
      </c>
      <c r="I378" s="850">
        <v>14405.449999999999</v>
      </c>
      <c r="J378" s="850">
        <v>12</v>
      </c>
      <c r="K378" s="850">
        <v>172865.40000000002</v>
      </c>
      <c r="L378" s="850">
        <v>1</v>
      </c>
      <c r="M378" s="850">
        <v>14405.450000000003</v>
      </c>
      <c r="N378" s="850">
        <v>24</v>
      </c>
      <c r="O378" s="850">
        <v>315317.65000000002</v>
      </c>
      <c r="P378" s="838">
        <v>1.824064561213522</v>
      </c>
      <c r="Q378" s="851">
        <v>13138.235416666668</v>
      </c>
    </row>
    <row r="379" spans="1:17" ht="14.45" customHeight="1" x14ac:dyDescent="0.2">
      <c r="A379" s="832" t="s">
        <v>604</v>
      </c>
      <c r="B379" s="833" t="s">
        <v>8030</v>
      </c>
      <c r="C379" s="833" t="s">
        <v>8043</v>
      </c>
      <c r="D379" s="833" t="s">
        <v>8729</v>
      </c>
      <c r="E379" s="833" t="s">
        <v>8730</v>
      </c>
      <c r="F379" s="850">
        <v>1</v>
      </c>
      <c r="G379" s="850">
        <v>563</v>
      </c>
      <c r="H379" s="850"/>
      <c r="I379" s="850">
        <v>563</v>
      </c>
      <c r="J379" s="850"/>
      <c r="K379" s="850"/>
      <c r="L379" s="850"/>
      <c r="M379" s="850"/>
      <c r="N379" s="850"/>
      <c r="O379" s="850"/>
      <c r="P379" s="838"/>
      <c r="Q379" s="851"/>
    </row>
    <row r="380" spans="1:17" ht="14.45" customHeight="1" x14ac:dyDescent="0.2">
      <c r="A380" s="832" t="s">
        <v>604</v>
      </c>
      <c r="B380" s="833" t="s">
        <v>8030</v>
      </c>
      <c r="C380" s="833" t="s">
        <v>8043</v>
      </c>
      <c r="D380" s="833" t="s">
        <v>8731</v>
      </c>
      <c r="E380" s="833" t="s">
        <v>8714</v>
      </c>
      <c r="F380" s="850">
        <v>2</v>
      </c>
      <c r="G380" s="850">
        <v>43879.839999999997</v>
      </c>
      <c r="H380" s="850">
        <v>0.66666666666666663</v>
      </c>
      <c r="I380" s="850">
        <v>21939.919999999998</v>
      </c>
      <c r="J380" s="850">
        <v>3</v>
      </c>
      <c r="K380" s="850">
        <v>65819.759999999995</v>
      </c>
      <c r="L380" s="850">
        <v>1</v>
      </c>
      <c r="M380" s="850">
        <v>21939.919999999998</v>
      </c>
      <c r="N380" s="850"/>
      <c r="O380" s="850"/>
      <c r="P380" s="838"/>
      <c r="Q380" s="851"/>
    </row>
    <row r="381" spans="1:17" ht="14.45" customHeight="1" x14ac:dyDescent="0.2">
      <c r="A381" s="832" t="s">
        <v>604</v>
      </c>
      <c r="B381" s="833" t="s">
        <v>8030</v>
      </c>
      <c r="C381" s="833" t="s">
        <v>8043</v>
      </c>
      <c r="D381" s="833" t="s">
        <v>8732</v>
      </c>
      <c r="E381" s="833" t="s">
        <v>8733</v>
      </c>
      <c r="F381" s="850">
        <v>15</v>
      </c>
      <c r="G381" s="850">
        <v>208116</v>
      </c>
      <c r="H381" s="850">
        <v>0.6</v>
      </c>
      <c r="I381" s="850">
        <v>13874.4</v>
      </c>
      <c r="J381" s="850">
        <v>25</v>
      </c>
      <c r="K381" s="850">
        <v>346860</v>
      </c>
      <c r="L381" s="850">
        <v>1</v>
      </c>
      <c r="M381" s="850">
        <v>13874.4</v>
      </c>
      <c r="N381" s="850">
        <v>17</v>
      </c>
      <c r="O381" s="850">
        <v>235864.79999999996</v>
      </c>
      <c r="P381" s="838">
        <v>0.67999999999999994</v>
      </c>
      <c r="Q381" s="851">
        <v>13874.399999999998</v>
      </c>
    </row>
    <row r="382" spans="1:17" ht="14.45" customHeight="1" x14ac:dyDescent="0.2">
      <c r="A382" s="832" t="s">
        <v>604</v>
      </c>
      <c r="B382" s="833" t="s">
        <v>8030</v>
      </c>
      <c r="C382" s="833" t="s">
        <v>8043</v>
      </c>
      <c r="D382" s="833" t="s">
        <v>8734</v>
      </c>
      <c r="E382" s="833" t="s">
        <v>8735</v>
      </c>
      <c r="F382" s="850">
        <v>1</v>
      </c>
      <c r="G382" s="850">
        <v>9120</v>
      </c>
      <c r="H382" s="850">
        <v>0.54888441649734709</v>
      </c>
      <c r="I382" s="850">
        <v>9120</v>
      </c>
      <c r="J382" s="850">
        <v>2</v>
      </c>
      <c r="K382" s="850">
        <v>16615.52</v>
      </c>
      <c r="L382" s="850">
        <v>1</v>
      </c>
      <c r="M382" s="850">
        <v>8307.76</v>
      </c>
      <c r="N382" s="850"/>
      <c r="O382" s="850"/>
      <c r="P382" s="838"/>
      <c r="Q382" s="851"/>
    </row>
    <row r="383" spans="1:17" ht="14.45" customHeight="1" x14ac:dyDescent="0.2">
      <c r="A383" s="832" t="s">
        <v>604</v>
      </c>
      <c r="B383" s="833" t="s">
        <v>8030</v>
      </c>
      <c r="C383" s="833" t="s">
        <v>8043</v>
      </c>
      <c r="D383" s="833" t="s">
        <v>8736</v>
      </c>
      <c r="E383" s="833" t="s">
        <v>8737</v>
      </c>
      <c r="F383" s="850">
        <v>1</v>
      </c>
      <c r="G383" s="850">
        <v>25590</v>
      </c>
      <c r="H383" s="850">
        <v>1</v>
      </c>
      <c r="I383" s="850">
        <v>25590</v>
      </c>
      <c r="J383" s="850">
        <v>1</v>
      </c>
      <c r="K383" s="850">
        <v>25590</v>
      </c>
      <c r="L383" s="850">
        <v>1</v>
      </c>
      <c r="M383" s="850">
        <v>25590</v>
      </c>
      <c r="N383" s="850"/>
      <c r="O383" s="850"/>
      <c r="P383" s="838"/>
      <c r="Q383" s="851"/>
    </row>
    <row r="384" spans="1:17" ht="14.45" customHeight="1" x14ac:dyDescent="0.2">
      <c r="A384" s="832" t="s">
        <v>604</v>
      </c>
      <c r="B384" s="833" t="s">
        <v>8030</v>
      </c>
      <c r="C384" s="833" t="s">
        <v>8043</v>
      </c>
      <c r="D384" s="833" t="s">
        <v>8738</v>
      </c>
      <c r="E384" s="833" t="s">
        <v>8600</v>
      </c>
      <c r="F384" s="850">
        <v>8</v>
      </c>
      <c r="G384" s="850">
        <v>16416</v>
      </c>
      <c r="H384" s="850"/>
      <c r="I384" s="850">
        <v>2052</v>
      </c>
      <c r="J384" s="850"/>
      <c r="K384" s="850"/>
      <c r="L384" s="850"/>
      <c r="M384" s="850"/>
      <c r="N384" s="850">
        <v>49</v>
      </c>
      <c r="O384" s="850">
        <v>92918.7</v>
      </c>
      <c r="P384" s="838"/>
      <c r="Q384" s="851">
        <v>1896.3</v>
      </c>
    </row>
    <row r="385" spans="1:17" ht="14.45" customHeight="1" x14ac:dyDescent="0.2">
      <c r="A385" s="832" t="s">
        <v>604</v>
      </c>
      <c r="B385" s="833" t="s">
        <v>8030</v>
      </c>
      <c r="C385" s="833" t="s">
        <v>8043</v>
      </c>
      <c r="D385" s="833" t="s">
        <v>8739</v>
      </c>
      <c r="E385" s="833" t="s">
        <v>8740</v>
      </c>
      <c r="F385" s="850"/>
      <c r="G385" s="850"/>
      <c r="H385" s="850"/>
      <c r="I385" s="850"/>
      <c r="J385" s="850">
        <v>2</v>
      </c>
      <c r="K385" s="850">
        <v>2107.42</v>
      </c>
      <c r="L385" s="850">
        <v>1</v>
      </c>
      <c r="M385" s="850">
        <v>1053.71</v>
      </c>
      <c r="N385" s="850"/>
      <c r="O385" s="850"/>
      <c r="P385" s="838"/>
      <c r="Q385" s="851"/>
    </row>
    <row r="386" spans="1:17" ht="14.45" customHeight="1" x14ac:dyDescent="0.2">
      <c r="A386" s="832" t="s">
        <v>604</v>
      </c>
      <c r="B386" s="833" t="s">
        <v>8030</v>
      </c>
      <c r="C386" s="833" t="s">
        <v>8043</v>
      </c>
      <c r="D386" s="833" t="s">
        <v>8741</v>
      </c>
      <c r="E386" s="833" t="s">
        <v>8742</v>
      </c>
      <c r="F386" s="850">
        <v>19</v>
      </c>
      <c r="G386" s="850">
        <v>23038.45</v>
      </c>
      <c r="H386" s="850">
        <v>1.0000000000000002</v>
      </c>
      <c r="I386" s="850">
        <v>1212.55</v>
      </c>
      <c r="J386" s="850">
        <v>19</v>
      </c>
      <c r="K386" s="850">
        <v>23038.449999999997</v>
      </c>
      <c r="L386" s="850">
        <v>1</v>
      </c>
      <c r="M386" s="850">
        <v>1212.55</v>
      </c>
      <c r="N386" s="850">
        <v>1</v>
      </c>
      <c r="O386" s="850">
        <v>1212.55</v>
      </c>
      <c r="P386" s="838">
        <v>5.2631578947368425E-2</v>
      </c>
      <c r="Q386" s="851">
        <v>1212.55</v>
      </c>
    </row>
    <row r="387" spans="1:17" ht="14.45" customHeight="1" x14ac:dyDescent="0.2">
      <c r="A387" s="832" t="s">
        <v>604</v>
      </c>
      <c r="B387" s="833" t="s">
        <v>8030</v>
      </c>
      <c r="C387" s="833" t="s">
        <v>8043</v>
      </c>
      <c r="D387" s="833" t="s">
        <v>8743</v>
      </c>
      <c r="E387" s="833" t="s">
        <v>8744</v>
      </c>
      <c r="F387" s="850">
        <v>14</v>
      </c>
      <c r="G387" s="850">
        <v>129010</v>
      </c>
      <c r="H387" s="850">
        <v>1.5072987327988483</v>
      </c>
      <c r="I387" s="850">
        <v>9215</v>
      </c>
      <c r="J387" s="850">
        <v>10</v>
      </c>
      <c r="K387" s="850">
        <v>85590.200000000012</v>
      </c>
      <c r="L387" s="850">
        <v>1</v>
      </c>
      <c r="M387" s="850">
        <v>8559.02</v>
      </c>
      <c r="N387" s="850">
        <v>13</v>
      </c>
      <c r="O387" s="850">
        <v>85640.960000000006</v>
      </c>
      <c r="P387" s="838">
        <v>1.0005930585510958</v>
      </c>
      <c r="Q387" s="851">
        <v>6587.7661538461543</v>
      </c>
    </row>
    <row r="388" spans="1:17" ht="14.45" customHeight="1" x14ac:dyDescent="0.2">
      <c r="A388" s="832" t="s">
        <v>604</v>
      </c>
      <c r="B388" s="833" t="s">
        <v>8030</v>
      </c>
      <c r="C388" s="833" t="s">
        <v>8043</v>
      </c>
      <c r="D388" s="833" t="s">
        <v>8745</v>
      </c>
      <c r="E388" s="833" t="s">
        <v>8746</v>
      </c>
      <c r="F388" s="850">
        <v>14</v>
      </c>
      <c r="G388" s="850">
        <v>370594</v>
      </c>
      <c r="H388" s="850">
        <v>1.4949853040484662</v>
      </c>
      <c r="I388" s="850">
        <v>26471</v>
      </c>
      <c r="J388" s="850">
        <v>10</v>
      </c>
      <c r="K388" s="850">
        <v>247891.40000000002</v>
      </c>
      <c r="L388" s="850">
        <v>1</v>
      </c>
      <c r="M388" s="850">
        <v>24789.140000000003</v>
      </c>
      <c r="N388" s="850">
        <v>14</v>
      </c>
      <c r="O388" s="850">
        <v>271904.44</v>
      </c>
      <c r="P388" s="838">
        <v>1.0968691935258745</v>
      </c>
      <c r="Q388" s="851">
        <v>19421.745714285713</v>
      </c>
    </row>
    <row r="389" spans="1:17" ht="14.45" customHeight="1" x14ac:dyDescent="0.2">
      <c r="A389" s="832" t="s">
        <v>604</v>
      </c>
      <c r="B389" s="833" t="s">
        <v>8030</v>
      </c>
      <c r="C389" s="833" t="s">
        <v>8043</v>
      </c>
      <c r="D389" s="833" t="s">
        <v>8747</v>
      </c>
      <c r="E389" s="833" t="s">
        <v>8748</v>
      </c>
      <c r="F389" s="850">
        <v>14</v>
      </c>
      <c r="G389" s="850">
        <v>19035.939999999999</v>
      </c>
      <c r="H389" s="850">
        <v>1.0769230769230769</v>
      </c>
      <c r="I389" s="850">
        <v>1359.7099999999998</v>
      </c>
      <c r="J389" s="850">
        <v>13</v>
      </c>
      <c r="K389" s="850">
        <v>17676.23</v>
      </c>
      <c r="L389" s="850">
        <v>1</v>
      </c>
      <c r="M389" s="850">
        <v>1359.71</v>
      </c>
      <c r="N389" s="850"/>
      <c r="O389" s="850"/>
      <c r="P389" s="838"/>
      <c r="Q389" s="851"/>
    </row>
    <row r="390" spans="1:17" ht="14.45" customHeight="1" x14ac:dyDescent="0.2">
      <c r="A390" s="832" t="s">
        <v>604</v>
      </c>
      <c r="B390" s="833" t="s">
        <v>8030</v>
      </c>
      <c r="C390" s="833" t="s">
        <v>8043</v>
      </c>
      <c r="D390" s="833" t="s">
        <v>8749</v>
      </c>
      <c r="E390" s="833" t="s">
        <v>8750</v>
      </c>
      <c r="F390" s="850">
        <v>1</v>
      </c>
      <c r="G390" s="850">
        <v>13600</v>
      </c>
      <c r="H390" s="850">
        <v>0.25</v>
      </c>
      <c r="I390" s="850">
        <v>13600</v>
      </c>
      <c r="J390" s="850">
        <v>4</v>
      </c>
      <c r="K390" s="850">
        <v>54400</v>
      </c>
      <c r="L390" s="850">
        <v>1</v>
      </c>
      <c r="M390" s="850">
        <v>13600</v>
      </c>
      <c r="N390" s="850">
        <v>4</v>
      </c>
      <c r="O390" s="850">
        <v>54400</v>
      </c>
      <c r="P390" s="838">
        <v>1</v>
      </c>
      <c r="Q390" s="851">
        <v>13600</v>
      </c>
    </row>
    <row r="391" spans="1:17" ht="14.45" customHeight="1" x14ac:dyDescent="0.2">
      <c r="A391" s="832" t="s">
        <v>604</v>
      </c>
      <c r="B391" s="833" t="s">
        <v>8030</v>
      </c>
      <c r="C391" s="833" t="s">
        <v>8043</v>
      </c>
      <c r="D391" s="833" t="s">
        <v>8751</v>
      </c>
      <c r="E391" s="833" t="s">
        <v>8752</v>
      </c>
      <c r="F391" s="850">
        <v>16</v>
      </c>
      <c r="G391" s="850">
        <v>117830.39999999999</v>
      </c>
      <c r="H391" s="850">
        <v>0.88888888888888895</v>
      </c>
      <c r="I391" s="850">
        <v>7364.4</v>
      </c>
      <c r="J391" s="850">
        <v>18</v>
      </c>
      <c r="K391" s="850">
        <v>132559.19999999998</v>
      </c>
      <c r="L391" s="850">
        <v>1</v>
      </c>
      <c r="M391" s="850">
        <v>7364.3999999999987</v>
      </c>
      <c r="N391" s="850">
        <v>29</v>
      </c>
      <c r="O391" s="850">
        <v>213567.59999999998</v>
      </c>
      <c r="P391" s="838">
        <v>1.6111111111111112</v>
      </c>
      <c r="Q391" s="851">
        <v>7364.4</v>
      </c>
    </row>
    <row r="392" spans="1:17" ht="14.45" customHeight="1" x14ac:dyDescent="0.2">
      <c r="A392" s="832" t="s">
        <v>604</v>
      </c>
      <c r="B392" s="833" t="s">
        <v>8030</v>
      </c>
      <c r="C392" s="833" t="s">
        <v>8043</v>
      </c>
      <c r="D392" s="833" t="s">
        <v>8753</v>
      </c>
      <c r="E392" s="833" t="s">
        <v>8754</v>
      </c>
      <c r="F392" s="850"/>
      <c r="G392" s="850"/>
      <c r="H392" s="850"/>
      <c r="I392" s="850"/>
      <c r="J392" s="850">
        <v>1</v>
      </c>
      <c r="K392" s="850">
        <v>1331</v>
      </c>
      <c r="L392" s="850">
        <v>1</v>
      </c>
      <c r="M392" s="850">
        <v>1331</v>
      </c>
      <c r="N392" s="850"/>
      <c r="O392" s="850"/>
      <c r="P392" s="838"/>
      <c r="Q392" s="851"/>
    </row>
    <row r="393" spans="1:17" ht="14.45" customHeight="1" x14ac:dyDescent="0.2">
      <c r="A393" s="832" t="s">
        <v>604</v>
      </c>
      <c r="B393" s="833" t="s">
        <v>8030</v>
      </c>
      <c r="C393" s="833" t="s">
        <v>8043</v>
      </c>
      <c r="D393" s="833" t="s">
        <v>8755</v>
      </c>
      <c r="E393" s="833" t="s">
        <v>8756</v>
      </c>
      <c r="F393" s="850">
        <v>7</v>
      </c>
      <c r="G393" s="850">
        <v>6923</v>
      </c>
      <c r="H393" s="850">
        <v>1.2166467787769562</v>
      </c>
      <c r="I393" s="850">
        <v>989</v>
      </c>
      <c r="J393" s="850">
        <v>7</v>
      </c>
      <c r="K393" s="850">
        <v>5690.2300000000005</v>
      </c>
      <c r="L393" s="850">
        <v>1</v>
      </c>
      <c r="M393" s="850">
        <v>812.8900000000001</v>
      </c>
      <c r="N393" s="850">
        <v>2</v>
      </c>
      <c r="O393" s="850">
        <v>1625.78</v>
      </c>
      <c r="P393" s="838">
        <v>0.2857142857142857</v>
      </c>
      <c r="Q393" s="851">
        <v>812.89</v>
      </c>
    </row>
    <row r="394" spans="1:17" ht="14.45" customHeight="1" x14ac:dyDescent="0.2">
      <c r="A394" s="832" t="s">
        <v>604</v>
      </c>
      <c r="B394" s="833" t="s">
        <v>8030</v>
      </c>
      <c r="C394" s="833" t="s">
        <v>8043</v>
      </c>
      <c r="D394" s="833" t="s">
        <v>8757</v>
      </c>
      <c r="E394" s="833" t="s">
        <v>8758</v>
      </c>
      <c r="F394" s="850"/>
      <c r="G394" s="850"/>
      <c r="H394" s="850"/>
      <c r="I394" s="850"/>
      <c r="J394" s="850">
        <v>2</v>
      </c>
      <c r="K394" s="850">
        <v>15674</v>
      </c>
      <c r="L394" s="850">
        <v>1</v>
      </c>
      <c r="M394" s="850">
        <v>7837</v>
      </c>
      <c r="N394" s="850"/>
      <c r="O394" s="850"/>
      <c r="P394" s="838"/>
      <c r="Q394" s="851"/>
    </row>
    <row r="395" spans="1:17" ht="14.45" customHeight="1" x14ac:dyDescent="0.2">
      <c r="A395" s="832" t="s">
        <v>604</v>
      </c>
      <c r="B395" s="833" t="s">
        <v>8030</v>
      </c>
      <c r="C395" s="833" t="s">
        <v>8043</v>
      </c>
      <c r="D395" s="833" t="s">
        <v>8759</v>
      </c>
      <c r="E395" s="833" t="s">
        <v>8760</v>
      </c>
      <c r="F395" s="850">
        <v>7</v>
      </c>
      <c r="G395" s="850">
        <v>9660</v>
      </c>
      <c r="H395" s="850"/>
      <c r="I395" s="850">
        <v>1380</v>
      </c>
      <c r="J395" s="850"/>
      <c r="K395" s="850"/>
      <c r="L395" s="850"/>
      <c r="M395" s="850"/>
      <c r="N395" s="850"/>
      <c r="O395" s="850"/>
      <c r="P395" s="838"/>
      <c r="Q395" s="851"/>
    </row>
    <row r="396" spans="1:17" ht="14.45" customHeight="1" x14ac:dyDescent="0.2">
      <c r="A396" s="832" t="s">
        <v>604</v>
      </c>
      <c r="B396" s="833" t="s">
        <v>8030</v>
      </c>
      <c r="C396" s="833" t="s">
        <v>8043</v>
      </c>
      <c r="D396" s="833" t="s">
        <v>8761</v>
      </c>
      <c r="E396" s="833" t="s">
        <v>8762</v>
      </c>
      <c r="F396" s="850"/>
      <c r="G396" s="850"/>
      <c r="H396" s="850"/>
      <c r="I396" s="850"/>
      <c r="J396" s="850"/>
      <c r="K396" s="850"/>
      <c r="L396" s="850"/>
      <c r="M396" s="850"/>
      <c r="N396" s="850">
        <v>2</v>
      </c>
      <c r="O396" s="850">
        <v>3298.96</v>
      </c>
      <c r="P396" s="838"/>
      <c r="Q396" s="851">
        <v>1649.48</v>
      </c>
    </row>
    <row r="397" spans="1:17" ht="14.45" customHeight="1" x14ac:dyDescent="0.2">
      <c r="A397" s="832" t="s">
        <v>604</v>
      </c>
      <c r="B397" s="833" t="s">
        <v>8030</v>
      </c>
      <c r="C397" s="833" t="s">
        <v>8043</v>
      </c>
      <c r="D397" s="833" t="s">
        <v>8763</v>
      </c>
      <c r="E397" s="833" t="s">
        <v>8714</v>
      </c>
      <c r="F397" s="850">
        <v>2</v>
      </c>
      <c r="G397" s="850">
        <v>37279.46</v>
      </c>
      <c r="H397" s="850">
        <v>2</v>
      </c>
      <c r="I397" s="850">
        <v>18639.73</v>
      </c>
      <c r="J397" s="850">
        <v>1</v>
      </c>
      <c r="K397" s="850">
        <v>18639.73</v>
      </c>
      <c r="L397" s="850">
        <v>1</v>
      </c>
      <c r="M397" s="850">
        <v>18639.73</v>
      </c>
      <c r="N397" s="850"/>
      <c r="O397" s="850"/>
      <c r="P397" s="838"/>
      <c r="Q397" s="851"/>
    </row>
    <row r="398" spans="1:17" ht="14.45" customHeight="1" x14ac:dyDescent="0.2">
      <c r="A398" s="832" t="s">
        <v>604</v>
      </c>
      <c r="B398" s="833" t="s">
        <v>8030</v>
      </c>
      <c r="C398" s="833" t="s">
        <v>8043</v>
      </c>
      <c r="D398" s="833" t="s">
        <v>8764</v>
      </c>
      <c r="E398" s="833" t="s">
        <v>8765</v>
      </c>
      <c r="F398" s="850">
        <v>3</v>
      </c>
      <c r="G398" s="850">
        <v>14802.39</v>
      </c>
      <c r="H398" s="850"/>
      <c r="I398" s="850">
        <v>4934.13</v>
      </c>
      <c r="J398" s="850"/>
      <c r="K398" s="850"/>
      <c r="L398" s="850"/>
      <c r="M398" s="850"/>
      <c r="N398" s="850"/>
      <c r="O398" s="850"/>
      <c r="P398" s="838"/>
      <c r="Q398" s="851"/>
    </row>
    <row r="399" spans="1:17" ht="14.45" customHeight="1" x14ac:dyDescent="0.2">
      <c r="A399" s="832" t="s">
        <v>604</v>
      </c>
      <c r="B399" s="833" t="s">
        <v>8030</v>
      </c>
      <c r="C399" s="833" t="s">
        <v>8043</v>
      </c>
      <c r="D399" s="833" t="s">
        <v>8766</v>
      </c>
      <c r="E399" s="833" t="s">
        <v>8767</v>
      </c>
      <c r="F399" s="850">
        <v>1</v>
      </c>
      <c r="G399" s="850">
        <v>13960</v>
      </c>
      <c r="H399" s="850"/>
      <c r="I399" s="850">
        <v>13960</v>
      </c>
      <c r="J399" s="850"/>
      <c r="K399" s="850"/>
      <c r="L399" s="850"/>
      <c r="M399" s="850"/>
      <c r="N399" s="850"/>
      <c r="O399" s="850"/>
      <c r="P399" s="838"/>
      <c r="Q399" s="851"/>
    </row>
    <row r="400" spans="1:17" ht="14.45" customHeight="1" x14ac:dyDescent="0.2">
      <c r="A400" s="832" t="s">
        <v>604</v>
      </c>
      <c r="B400" s="833" t="s">
        <v>8030</v>
      </c>
      <c r="C400" s="833" t="s">
        <v>8043</v>
      </c>
      <c r="D400" s="833" t="s">
        <v>8768</v>
      </c>
      <c r="E400" s="833" t="s">
        <v>8769</v>
      </c>
      <c r="F400" s="850">
        <v>7</v>
      </c>
      <c r="G400" s="850">
        <v>154959</v>
      </c>
      <c r="H400" s="850">
        <v>0.7</v>
      </c>
      <c r="I400" s="850">
        <v>22137</v>
      </c>
      <c r="J400" s="850">
        <v>10</v>
      </c>
      <c r="K400" s="850">
        <v>221370</v>
      </c>
      <c r="L400" s="850">
        <v>1</v>
      </c>
      <c r="M400" s="850">
        <v>22137</v>
      </c>
      <c r="N400" s="850">
        <v>9</v>
      </c>
      <c r="O400" s="850">
        <v>199233</v>
      </c>
      <c r="P400" s="838">
        <v>0.9</v>
      </c>
      <c r="Q400" s="851">
        <v>22137</v>
      </c>
    </row>
    <row r="401" spans="1:17" ht="14.45" customHeight="1" x14ac:dyDescent="0.2">
      <c r="A401" s="832" t="s">
        <v>604</v>
      </c>
      <c r="B401" s="833" t="s">
        <v>8030</v>
      </c>
      <c r="C401" s="833" t="s">
        <v>8043</v>
      </c>
      <c r="D401" s="833" t="s">
        <v>8770</v>
      </c>
      <c r="E401" s="833" t="s">
        <v>8771</v>
      </c>
      <c r="F401" s="850">
        <v>1</v>
      </c>
      <c r="G401" s="850">
        <v>10077.6</v>
      </c>
      <c r="H401" s="850"/>
      <c r="I401" s="850">
        <v>10077.6</v>
      </c>
      <c r="J401" s="850"/>
      <c r="K401" s="850"/>
      <c r="L401" s="850"/>
      <c r="M401" s="850"/>
      <c r="N401" s="850"/>
      <c r="O401" s="850"/>
      <c r="P401" s="838"/>
      <c r="Q401" s="851"/>
    </row>
    <row r="402" spans="1:17" ht="14.45" customHeight="1" x14ac:dyDescent="0.2">
      <c r="A402" s="832" t="s">
        <v>604</v>
      </c>
      <c r="B402" s="833" t="s">
        <v>8030</v>
      </c>
      <c r="C402" s="833" t="s">
        <v>8043</v>
      </c>
      <c r="D402" s="833" t="s">
        <v>8772</v>
      </c>
      <c r="E402" s="833" t="s">
        <v>8773</v>
      </c>
      <c r="F402" s="850">
        <v>4</v>
      </c>
      <c r="G402" s="850">
        <v>1773.6</v>
      </c>
      <c r="H402" s="850"/>
      <c r="I402" s="850">
        <v>443.4</v>
      </c>
      <c r="J402" s="850"/>
      <c r="K402" s="850"/>
      <c r="L402" s="850"/>
      <c r="M402" s="850"/>
      <c r="N402" s="850">
        <v>2</v>
      </c>
      <c r="O402" s="850">
        <v>886.8</v>
      </c>
      <c r="P402" s="838"/>
      <c r="Q402" s="851">
        <v>443.4</v>
      </c>
    </row>
    <row r="403" spans="1:17" ht="14.45" customHeight="1" x14ac:dyDescent="0.2">
      <c r="A403" s="832" t="s">
        <v>604</v>
      </c>
      <c r="B403" s="833" t="s">
        <v>8030</v>
      </c>
      <c r="C403" s="833" t="s">
        <v>8043</v>
      </c>
      <c r="D403" s="833" t="s">
        <v>8774</v>
      </c>
      <c r="E403" s="833" t="s">
        <v>8402</v>
      </c>
      <c r="F403" s="850"/>
      <c r="G403" s="850"/>
      <c r="H403" s="850"/>
      <c r="I403" s="850"/>
      <c r="J403" s="850">
        <v>34</v>
      </c>
      <c r="K403" s="850">
        <v>442000</v>
      </c>
      <c r="L403" s="850">
        <v>1</v>
      </c>
      <c r="M403" s="850">
        <v>13000</v>
      </c>
      <c r="N403" s="850">
        <v>13</v>
      </c>
      <c r="O403" s="850">
        <v>121307.5</v>
      </c>
      <c r="P403" s="838">
        <v>0.27445135746606336</v>
      </c>
      <c r="Q403" s="851">
        <v>9331.3461538461543</v>
      </c>
    </row>
    <row r="404" spans="1:17" ht="14.45" customHeight="1" x14ac:dyDescent="0.2">
      <c r="A404" s="832" t="s">
        <v>604</v>
      </c>
      <c r="B404" s="833" t="s">
        <v>8030</v>
      </c>
      <c r="C404" s="833" t="s">
        <v>8043</v>
      </c>
      <c r="D404" s="833" t="s">
        <v>8775</v>
      </c>
      <c r="E404" s="833" t="s">
        <v>8776</v>
      </c>
      <c r="F404" s="850">
        <v>17</v>
      </c>
      <c r="G404" s="850">
        <v>18287.75</v>
      </c>
      <c r="H404" s="850">
        <v>1.2142857142857142</v>
      </c>
      <c r="I404" s="850">
        <v>1075.75</v>
      </c>
      <c r="J404" s="850">
        <v>14</v>
      </c>
      <c r="K404" s="850">
        <v>15060.5</v>
      </c>
      <c r="L404" s="850">
        <v>1</v>
      </c>
      <c r="M404" s="850">
        <v>1075.75</v>
      </c>
      <c r="N404" s="850">
        <v>3</v>
      </c>
      <c r="O404" s="850">
        <v>3227.25</v>
      </c>
      <c r="P404" s="838">
        <v>0.21428571428571427</v>
      </c>
      <c r="Q404" s="851">
        <v>1075.75</v>
      </c>
    </row>
    <row r="405" spans="1:17" ht="14.45" customHeight="1" x14ac:dyDescent="0.2">
      <c r="A405" s="832" t="s">
        <v>604</v>
      </c>
      <c r="B405" s="833" t="s">
        <v>8030</v>
      </c>
      <c r="C405" s="833" t="s">
        <v>8043</v>
      </c>
      <c r="D405" s="833" t="s">
        <v>8777</v>
      </c>
      <c r="E405" s="833" t="s">
        <v>8712</v>
      </c>
      <c r="F405" s="850">
        <v>1</v>
      </c>
      <c r="G405" s="850">
        <v>847</v>
      </c>
      <c r="H405" s="850"/>
      <c r="I405" s="850">
        <v>847</v>
      </c>
      <c r="J405" s="850"/>
      <c r="K405" s="850"/>
      <c r="L405" s="850"/>
      <c r="M405" s="850"/>
      <c r="N405" s="850"/>
      <c r="O405" s="850"/>
      <c r="P405" s="838"/>
      <c r="Q405" s="851"/>
    </row>
    <row r="406" spans="1:17" ht="14.45" customHeight="1" x14ac:dyDescent="0.2">
      <c r="A406" s="832" t="s">
        <v>604</v>
      </c>
      <c r="B406" s="833" t="s">
        <v>8030</v>
      </c>
      <c r="C406" s="833" t="s">
        <v>8043</v>
      </c>
      <c r="D406" s="833" t="s">
        <v>8778</v>
      </c>
      <c r="E406" s="833" t="s">
        <v>8779</v>
      </c>
      <c r="F406" s="850"/>
      <c r="G406" s="850"/>
      <c r="H406" s="850"/>
      <c r="I406" s="850"/>
      <c r="J406" s="850">
        <v>1</v>
      </c>
      <c r="K406" s="850">
        <v>15278.08</v>
      </c>
      <c r="L406" s="850">
        <v>1</v>
      </c>
      <c r="M406" s="850">
        <v>15278.08</v>
      </c>
      <c r="N406" s="850">
        <v>1</v>
      </c>
      <c r="O406" s="850">
        <v>15278.08</v>
      </c>
      <c r="P406" s="838">
        <v>1</v>
      </c>
      <c r="Q406" s="851">
        <v>15278.08</v>
      </c>
    </row>
    <row r="407" spans="1:17" ht="14.45" customHeight="1" x14ac:dyDescent="0.2">
      <c r="A407" s="832" t="s">
        <v>604</v>
      </c>
      <c r="B407" s="833" t="s">
        <v>8030</v>
      </c>
      <c r="C407" s="833" t="s">
        <v>8043</v>
      </c>
      <c r="D407" s="833" t="s">
        <v>8780</v>
      </c>
      <c r="E407" s="833" t="s">
        <v>8781</v>
      </c>
      <c r="F407" s="850">
        <v>3</v>
      </c>
      <c r="G407" s="850">
        <v>4850.1900000000005</v>
      </c>
      <c r="H407" s="850">
        <v>1.5000000000000002</v>
      </c>
      <c r="I407" s="850">
        <v>1616.7300000000002</v>
      </c>
      <c r="J407" s="850">
        <v>2</v>
      </c>
      <c r="K407" s="850">
        <v>3233.46</v>
      </c>
      <c r="L407" s="850">
        <v>1</v>
      </c>
      <c r="M407" s="850">
        <v>1616.73</v>
      </c>
      <c r="N407" s="850"/>
      <c r="O407" s="850"/>
      <c r="P407" s="838"/>
      <c r="Q407" s="851"/>
    </row>
    <row r="408" spans="1:17" ht="14.45" customHeight="1" x14ac:dyDescent="0.2">
      <c r="A408" s="832" t="s">
        <v>604</v>
      </c>
      <c r="B408" s="833" t="s">
        <v>8030</v>
      </c>
      <c r="C408" s="833" t="s">
        <v>8043</v>
      </c>
      <c r="D408" s="833" t="s">
        <v>8782</v>
      </c>
      <c r="E408" s="833" t="s">
        <v>8783</v>
      </c>
      <c r="F408" s="850">
        <v>28</v>
      </c>
      <c r="G408" s="850">
        <v>281961.12</v>
      </c>
      <c r="H408" s="850">
        <v>2.1538461538461537</v>
      </c>
      <c r="I408" s="850">
        <v>10070.039999999999</v>
      </c>
      <c r="J408" s="850">
        <v>13</v>
      </c>
      <c r="K408" s="850">
        <v>130910.52</v>
      </c>
      <c r="L408" s="850">
        <v>1</v>
      </c>
      <c r="M408" s="850">
        <v>10070.040000000001</v>
      </c>
      <c r="N408" s="850">
        <v>71</v>
      </c>
      <c r="O408" s="850">
        <v>648402.00000000023</v>
      </c>
      <c r="P408" s="838">
        <v>4.9530167629003401</v>
      </c>
      <c r="Q408" s="851">
        <v>9132.4225352112717</v>
      </c>
    </row>
    <row r="409" spans="1:17" ht="14.45" customHeight="1" x14ac:dyDescent="0.2">
      <c r="A409" s="832" t="s">
        <v>604</v>
      </c>
      <c r="B409" s="833" t="s">
        <v>8030</v>
      </c>
      <c r="C409" s="833" t="s">
        <v>8043</v>
      </c>
      <c r="D409" s="833" t="s">
        <v>8784</v>
      </c>
      <c r="E409" s="833" t="s">
        <v>8785</v>
      </c>
      <c r="F409" s="850">
        <v>1</v>
      </c>
      <c r="G409" s="850">
        <v>248.73</v>
      </c>
      <c r="H409" s="850"/>
      <c r="I409" s="850">
        <v>248.73</v>
      </c>
      <c r="J409" s="850"/>
      <c r="K409" s="850"/>
      <c r="L409" s="850"/>
      <c r="M409" s="850"/>
      <c r="N409" s="850"/>
      <c r="O409" s="850"/>
      <c r="P409" s="838"/>
      <c r="Q409" s="851"/>
    </row>
    <row r="410" spans="1:17" ht="14.45" customHeight="1" x14ac:dyDescent="0.2">
      <c r="A410" s="832" t="s">
        <v>604</v>
      </c>
      <c r="B410" s="833" t="s">
        <v>8030</v>
      </c>
      <c r="C410" s="833" t="s">
        <v>8043</v>
      </c>
      <c r="D410" s="833" t="s">
        <v>8786</v>
      </c>
      <c r="E410" s="833" t="s">
        <v>8787</v>
      </c>
      <c r="F410" s="850">
        <v>15</v>
      </c>
      <c r="G410" s="850">
        <v>217500</v>
      </c>
      <c r="H410" s="850">
        <v>1.5</v>
      </c>
      <c r="I410" s="850">
        <v>14500</v>
      </c>
      <c r="J410" s="850">
        <v>10</v>
      </c>
      <c r="K410" s="850">
        <v>145000</v>
      </c>
      <c r="L410" s="850">
        <v>1</v>
      </c>
      <c r="M410" s="850">
        <v>14500</v>
      </c>
      <c r="N410" s="850">
        <v>13</v>
      </c>
      <c r="O410" s="850">
        <v>185651.70000000004</v>
      </c>
      <c r="P410" s="838">
        <v>1.2803565517241382</v>
      </c>
      <c r="Q410" s="851">
        <v>14280.900000000003</v>
      </c>
    </row>
    <row r="411" spans="1:17" ht="14.45" customHeight="1" x14ac:dyDescent="0.2">
      <c r="A411" s="832" t="s">
        <v>604</v>
      </c>
      <c r="B411" s="833" t="s">
        <v>8030</v>
      </c>
      <c r="C411" s="833" t="s">
        <v>8043</v>
      </c>
      <c r="D411" s="833" t="s">
        <v>8788</v>
      </c>
      <c r="E411" s="833" t="s">
        <v>3010</v>
      </c>
      <c r="F411" s="850">
        <v>15</v>
      </c>
      <c r="G411" s="850">
        <v>573495</v>
      </c>
      <c r="H411" s="850">
        <v>0.92166176341547856</v>
      </c>
      <c r="I411" s="850">
        <v>38233</v>
      </c>
      <c r="J411" s="850">
        <v>17</v>
      </c>
      <c r="K411" s="850">
        <v>622240.19999999995</v>
      </c>
      <c r="L411" s="850">
        <v>1</v>
      </c>
      <c r="M411" s="850">
        <v>36602.364705882348</v>
      </c>
      <c r="N411" s="850">
        <v>18</v>
      </c>
      <c r="O411" s="850">
        <v>636217.50000000012</v>
      </c>
      <c r="P411" s="838">
        <v>1.0224628688406827</v>
      </c>
      <c r="Q411" s="851">
        <v>35345.416666666672</v>
      </c>
    </row>
    <row r="412" spans="1:17" ht="14.45" customHeight="1" x14ac:dyDescent="0.2">
      <c r="A412" s="832" t="s">
        <v>604</v>
      </c>
      <c r="B412" s="833" t="s">
        <v>8030</v>
      </c>
      <c r="C412" s="833" t="s">
        <v>8043</v>
      </c>
      <c r="D412" s="833" t="s">
        <v>8789</v>
      </c>
      <c r="E412" s="833" t="s">
        <v>8790</v>
      </c>
      <c r="F412" s="850"/>
      <c r="G412" s="850"/>
      <c r="H412" s="850"/>
      <c r="I412" s="850"/>
      <c r="J412" s="850">
        <v>1</v>
      </c>
      <c r="K412" s="850">
        <v>13985.8</v>
      </c>
      <c r="L412" s="850">
        <v>1</v>
      </c>
      <c r="M412" s="850">
        <v>13985.8</v>
      </c>
      <c r="N412" s="850">
        <v>2</v>
      </c>
      <c r="O412" s="850">
        <v>27971.599999999999</v>
      </c>
      <c r="P412" s="838">
        <v>2</v>
      </c>
      <c r="Q412" s="851">
        <v>13985.8</v>
      </c>
    </row>
    <row r="413" spans="1:17" ht="14.45" customHeight="1" x14ac:dyDescent="0.2">
      <c r="A413" s="832" t="s">
        <v>604</v>
      </c>
      <c r="B413" s="833" t="s">
        <v>8030</v>
      </c>
      <c r="C413" s="833" t="s">
        <v>8043</v>
      </c>
      <c r="D413" s="833" t="s">
        <v>8791</v>
      </c>
      <c r="E413" s="833" t="s">
        <v>8792</v>
      </c>
      <c r="F413" s="850">
        <v>2</v>
      </c>
      <c r="G413" s="850">
        <v>39398.400000000001</v>
      </c>
      <c r="H413" s="850">
        <v>0.22222222222222224</v>
      </c>
      <c r="I413" s="850">
        <v>19699.2</v>
      </c>
      <c r="J413" s="850">
        <v>9</v>
      </c>
      <c r="K413" s="850">
        <v>177292.79999999999</v>
      </c>
      <c r="L413" s="850">
        <v>1</v>
      </c>
      <c r="M413" s="850">
        <v>19699.199999999997</v>
      </c>
      <c r="N413" s="850">
        <v>7</v>
      </c>
      <c r="O413" s="850">
        <v>131740.80000000002</v>
      </c>
      <c r="P413" s="838">
        <v>0.74306909248429731</v>
      </c>
      <c r="Q413" s="851">
        <v>18820.114285714288</v>
      </c>
    </row>
    <row r="414" spans="1:17" ht="14.45" customHeight="1" x14ac:dyDescent="0.2">
      <c r="A414" s="832" t="s">
        <v>604</v>
      </c>
      <c r="B414" s="833" t="s">
        <v>8030</v>
      </c>
      <c r="C414" s="833" t="s">
        <v>8043</v>
      </c>
      <c r="D414" s="833" t="s">
        <v>8793</v>
      </c>
      <c r="E414" s="833" t="s">
        <v>8794</v>
      </c>
      <c r="F414" s="850">
        <v>5</v>
      </c>
      <c r="G414" s="850">
        <v>154335.75</v>
      </c>
      <c r="H414" s="850">
        <v>5</v>
      </c>
      <c r="I414" s="850">
        <v>30867.15</v>
      </c>
      <c r="J414" s="850">
        <v>1</v>
      </c>
      <c r="K414" s="850">
        <v>30867.15</v>
      </c>
      <c r="L414" s="850">
        <v>1</v>
      </c>
      <c r="M414" s="850">
        <v>30867.15</v>
      </c>
      <c r="N414" s="850">
        <v>1</v>
      </c>
      <c r="O414" s="850">
        <v>31050</v>
      </c>
      <c r="P414" s="838">
        <v>1.0059237733318431</v>
      </c>
      <c r="Q414" s="851">
        <v>31050</v>
      </c>
    </row>
    <row r="415" spans="1:17" ht="14.45" customHeight="1" x14ac:dyDescent="0.2">
      <c r="A415" s="832" t="s">
        <v>604</v>
      </c>
      <c r="B415" s="833" t="s">
        <v>8030</v>
      </c>
      <c r="C415" s="833" t="s">
        <v>8043</v>
      </c>
      <c r="D415" s="833" t="s">
        <v>8795</v>
      </c>
      <c r="E415" s="833" t="s">
        <v>8796</v>
      </c>
      <c r="F415" s="850">
        <v>1</v>
      </c>
      <c r="G415" s="850">
        <v>11229</v>
      </c>
      <c r="H415" s="850">
        <v>0.25</v>
      </c>
      <c r="I415" s="850">
        <v>11229</v>
      </c>
      <c r="J415" s="850">
        <v>4</v>
      </c>
      <c r="K415" s="850">
        <v>44916</v>
      </c>
      <c r="L415" s="850">
        <v>1</v>
      </c>
      <c r="M415" s="850">
        <v>11229</v>
      </c>
      <c r="N415" s="850">
        <v>1</v>
      </c>
      <c r="O415" s="850">
        <v>5750</v>
      </c>
      <c r="P415" s="838">
        <v>0.12801674236352303</v>
      </c>
      <c r="Q415" s="851">
        <v>5750</v>
      </c>
    </row>
    <row r="416" spans="1:17" ht="14.45" customHeight="1" x14ac:dyDescent="0.2">
      <c r="A416" s="832" t="s">
        <v>604</v>
      </c>
      <c r="B416" s="833" t="s">
        <v>8030</v>
      </c>
      <c r="C416" s="833" t="s">
        <v>8043</v>
      </c>
      <c r="D416" s="833" t="s">
        <v>8797</v>
      </c>
      <c r="E416" s="833" t="s">
        <v>8796</v>
      </c>
      <c r="F416" s="850">
        <v>7</v>
      </c>
      <c r="G416" s="850">
        <v>221085.9</v>
      </c>
      <c r="H416" s="850">
        <v>1.4</v>
      </c>
      <c r="I416" s="850">
        <v>31583.7</v>
      </c>
      <c r="J416" s="850">
        <v>5</v>
      </c>
      <c r="K416" s="850">
        <v>157918.5</v>
      </c>
      <c r="L416" s="850">
        <v>1</v>
      </c>
      <c r="M416" s="850">
        <v>31583.7</v>
      </c>
      <c r="N416" s="850">
        <v>3</v>
      </c>
      <c r="O416" s="850">
        <v>54583.7</v>
      </c>
      <c r="P416" s="838">
        <v>0.34564474713222326</v>
      </c>
      <c r="Q416" s="851">
        <v>18194.566666666666</v>
      </c>
    </row>
    <row r="417" spans="1:17" ht="14.45" customHeight="1" x14ac:dyDescent="0.2">
      <c r="A417" s="832" t="s">
        <v>604</v>
      </c>
      <c r="B417" s="833" t="s">
        <v>8030</v>
      </c>
      <c r="C417" s="833" t="s">
        <v>8043</v>
      </c>
      <c r="D417" s="833" t="s">
        <v>8798</v>
      </c>
      <c r="E417" s="833" t="s">
        <v>8796</v>
      </c>
      <c r="F417" s="850">
        <v>12</v>
      </c>
      <c r="G417" s="850">
        <v>379004.40000000008</v>
      </c>
      <c r="H417" s="850">
        <v>0.66666666666666674</v>
      </c>
      <c r="I417" s="850">
        <v>31583.700000000008</v>
      </c>
      <c r="J417" s="850">
        <v>18</v>
      </c>
      <c r="K417" s="850">
        <v>568506.60000000009</v>
      </c>
      <c r="L417" s="850">
        <v>1</v>
      </c>
      <c r="M417" s="850">
        <v>31583.700000000004</v>
      </c>
      <c r="N417" s="850">
        <v>10</v>
      </c>
      <c r="O417" s="850">
        <v>195334.80000000002</v>
      </c>
      <c r="P417" s="838">
        <v>0.34359284483240826</v>
      </c>
      <c r="Q417" s="851">
        <v>19533.480000000003</v>
      </c>
    </row>
    <row r="418" spans="1:17" ht="14.45" customHeight="1" x14ac:dyDescent="0.2">
      <c r="A418" s="832" t="s">
        <v>604</v>
      </c>
      <c r="B418" s="833" t="s">
        <v>8030</v>
      </c>
      <c r="C418" s="833" t="s">
        <v>8043</v>
      </c>
      <c r="D418" s="833" t="s">
        <v>8799</v>
      </c>
      <c r="E418" s="833" t="s">
        <v>8796</v>
      </c>
      <c r="F418" s="850">
        <v>20</v>
      </c>
      <c r="G418" s="850">
        <v>224580</v>
      </c>
      <c r="H418" s="850">
        <v>0.83333333333333337</v>
      </c>
      <c r="I418" s="850">
        <v>11229</v>
      </c>
      <c r="J418" s="850">
        <v>24</v>
      </c>
      <c r="K418" s="850">
        <v>269496</v>
      </c>
      <c r="L418" s="850">
        <v>1</v>
      </c>
      <c r="M418" s="850">
        <v>11229</v>
      </c>
      <c r="N418" s="850">
        <v>14</v>
      </c>
      <c r="O418" s="850">
        <v>107895</v>
      </c>
      <c r="P418" s="838">
        <v>0.40035844687861788</v>
      </c>
      <c r="Q418" s="851">
        <v>7706.7857142857147</v>
      </c>
    </row>
    <row r="419" spans="1:17" ht="14.45" customHeight="1" x14ac:dyDescent="0.2">
      <c r="A419" s="832" t="s">
        <v>604</v>
      </c>
      <c r="B419" s="833" t="s">
        <v>8030</v>
      </c>
      <c r="C419" s="833" t="s">
        <v>8043</v>
      </c>
      <c r="D419" s="833" t="s">
        <v>8800</v>
      </c>
      <c r="E419" s="833" t="s">
        <v>8801</v>
      </c>
      <c r="F419" s="850">
        <v>3</v>
      </c>
      <c r="G419" s="850">
        <v>19189.62</v>
      </c>
      <c r="H419" s="850">
        <v>1</v>
      </c>
      <c r="I419" s="850">
        <v>6396.54</v>
      </c>
      <c r="J419" s="850">
        <v>3</v>
      </c>
      <c r="K419" s="850">
        <v>19189.62</v>
      </c>
      <c r="L419" s="850">
        <v>1</v>
      </c>
      <c r="M419" s="850">
        <v>6396.54</v>
      </c>
      <c r="N419" s="850">
        <v>5</v>
      </c>
      <c r="O419" s="850">
        <v>28750</v>
      </c>
      <c r="P419" s="838">
        <v>1.498205800844415</v>
      </c>
      <c r="Q419" s="851">
        <v>5750</v>
      </c>
    </row>
    <row r="420" spans="1:17" ht="14.45" customHeight="1" x14ac:dyDescent="0.2">
      <c r="A420" s="832" t="s">
        <v>604</v>
      </c>
      <c r="B420" s="833" t="s">
        <v>8030</v>
      </c>
      <c r="C420" s="833" t="s">
        <v>8043</v>
      </c>
      <c r="D420" s="833" t="s">
        <v>8802</v>
      </c>
      <c r="E420" s="833" t="s">
        <v>8660</v>
      </c>
      <c r="F420" s="850">
        <v>6</v>
      </c>
      <c r="G420" s="850">
        <v>82465.5</v>
      </c>
      <c r="H420" s="850">
        <v>0.75</v>
      </c>
      <c r="I420" s="850">
        <v>13744.25</v>
      </c>
      <c r="J420" s="850">
        <v>8</v>
      </c>
      <c r="K420" s="850">
        <v>109954</v>
      </c>
      <c r="L420" s="850">
        <v>1</v>
      </c>
      <c r="M420" s="850">
        <v>13744.25</v>
      </c>
      <c r="N420" s="850">
        <v>49</v>
      </c>
      <c r="O420" s="850">
        <v>625837.25</v>
      </c>
      <c r="P420" s="838">
        <v>5.691809756807392</v>
      </c>
      <c r="Q420" s="851">
        <v>12772.188775510203</v>
      </c>
    </row>
    <row r="421" spans="1:17" ht="14.45" customHeight="1" x14ac:dyDescent="0.2">
      <c r="A421" s="832" t="s">
        <v>604</v>
      </c>
      <c r="B421" s="833" t="s">
        <v>8030</v>
      </c>
      <c r="C421" s="833" t="s">
        <v>8043</v>
      </c>
      <c r="D421" s="833" t="s">
        <v>8803</v>
      </c>
      <c r="E421" s="833" t="s">
        <v>8801</v>
      </c>
      <c r="F421" s="850"/>
      <c r="G421" s="850"/>
      <c r="H421" s="850"/>
      <c r="I421" s="850"/>
      <c r="J421" s="850">
        <v>1</v>
      </c>
      <c r="K421" s="850">
        <v>6396.54</v>
      </c>
      <c r="L421" s="850">
        <v>1</v>
      </c>
      <c r="M421" s="850">
        <v>6396.54</v>
      </c>
      <c r="N421" s="850"/>
      <c r="O421" s="850"/>
      <c r="P421" s="838"/>
      <c r="Q421" s="851"/>
    </row>
    <row r="422" spans="1:17" ht="14.45" customHeight="1" x14ac:dyDescent="0.2">
      <c r="A422" s="832" t="s">
        <v>604</v>
      </c>
      <c r="B422" s="833" t="s">
        <v>8030</v>
      </c>
      <c r="C422" s="833" t="s">
        <v>8043</v>
      </c>
      <c r="D422" s="833" t="s">
        <v>8804</v>
      </c>
      <c r="E422" s="833" t="s">
        <v>8801</v>
      </c>
      <c r="F422" s="850">
        <v>1</v>
      </c>
      <c r="G422" s="850">
        <v>6396.54</v>
      </c>
      <c r="H422" s="850">
        <v>1</v>
      </c>
      <c r="I422" s="850">
        <v>6396.54</v>
      </c>
      <c r="J422" s="850">
        <v>1</v>
      </c>
      <c r="K422" s="850">
        <v>6396.54</v>
      </c>
      <c r="L422" s="850">
        <v>1</v>
      </c>
      <c r="M422" s="850">
        <v>6396.54</v>
      </c>
      <c r="N422" s="850"/>
      <c r="O422" s="850"/>
      <c r="P422" s="838"/>
      <c r="Q422" s="851"/>
    </row>
    <row r="423" spans="1:17" ht="14.45" customHeight="1" x14ac:dyDescent="0.2">
      <c r="A423" s="832" t="s">
        <v>604</v>
      </c>
      <c r="B423" s="833" t="s">
        <v>8030</v>
      </c>
      <c r="C423" s="833" t="s">
        <v>8043</v>
      </c>
      <c r="D423" s="833" t="s">
        <v>8805</v>
      </c>
      <c r="E423" s="833" t="s">
        <v>8796</v>
      </c>
      <c r="F423" s="850">
        <v>1</v>
      </c>
      <c r="G423" s="850">
        <v>31583.7</v>
      </c>
      <c r="H423" s="850">
        <v>0.5</v>
      </c>
      <c r="I423" s="850">
        <v>31583.7</v>
      </c>
      <c r="J423" s="850">
        <v>2</v>
      </c>
      <c r="K423" s="850">
        <v>63167.4</v>
      </c>
      <c r="L423" s="850">
        <v>1</v>
      </c>
      <c r="M423" s="850">
        <v>31583.7</v>
      </c>
      <c r="N423" s="850"/>
      <c r="O423" s="850"/>
      <c r="P423" s="838"/>
      <c r="Q423" s="851"/>
    </row>
    <row r="424" spans="1:17" ht="14.45" customHeight="1" x14ac:dyDescent="0.2">
      <c r="A424" s="832" t="s">
        <v>604</v>
      </c>
      <c r="B424" s="833" t="s">
        <v>8030</v>
      </c>
      <c r="C424" s="833" t="s">
        <v>8043</v>
      </c>
      <c r="D424" s="833" t="s">
        <v>8806</v>
      </c>
      <c r="E424" s="833" t="s">
        <v>8801</v>
      </c>
      <c r="F424" s="850">
        <v>2</v>
      </c>
      <c r="G424" s="850">
        <v>12793.08</v>
      </c>
      <c r="H424" s="850">
        <v>1</v>
      </c>
      <c r="I424" s="850">
        <v>6396.54</v>
      </c>
      <c r="J424" s="850">
        <v>2</v>
      </c>
      <c r="K424" s="850">
        <v>12793.08</v>
      </c>
      <c r="L424" s="850">
        <v>1</v>
      </c>
      <c r="M424" s="850">
        <v>6396.54</v>
      </c>
      <c r="N424" s="850">
        <v>1</v>
      </c>
      <c r="O424" s="850">
        <v>6396.54</v>
      </c>
      <c r="P424" s="838">
        <v>0.5</v>
      </c>
      <c r="Q424" s="851">
        <v>6396.54</v>
      </c>
    </row>
    <row r="425" spans="1:17" ht="14.45" customHeight="1" x14ac:dyDescent="0.2">
      <c r="A425" s="832" t="s">
        <v>604</v>
      </c>
      <c r="B425" s="833" t="s">
        <v>8030</v>
      </c>
      <c r="C425" s="833" t="s">
        <v>8043</v>
      </c>
      <c r="D425" s="833" t="s">
        <v>8807</v>
      </c>
      <c r="E425" s="833" t="s">
        <v>8808</v>
      </c>
      <c r="F425" s="850">
        <v>9</v>
      </c>
      <c r="G425" s="850">
        <v>276833.43</v>
      </c>
      <c r="H425" s="850">
        <v>0.49907639650285601</v>
      </c>
      <c r="I425" s="850">
        <v>30759.27</v>
      </c>
      <c r="J425" s="850">
        <v>29</v>
      </c>
      <c r="K425" s="850">
        <v>554691.49</v>
      </c>
      <c r="L425" s="850">
        <v>1</v>
      </c>
      <c r="M425" s="850">
        <v>19127.29275862069</v>
      </c>
      <c r="N425" s="850">
        <v>25</v>
      </c>
      <c r="O425" s="850">
        <v>261460.59999999998</v>
      </c>
      <c r="P425" s="838">
        <v>0.47136219811124197</v>
      </c>
      <c r="Q425" s="851">
        <v>10458.423999999999</v>
      </c>
    </row>
    <row r="426" spans="1:17" ht="14.45" customHeight="1" x14ac:dyDescent="0.2">
      <c r="A426" s="832" t="s">
        <v>604</v>
      </c>
      <c r="B426" s="833" t="s">
        <v>8030</v>
      </c>
      <c r="C426" s="833" t="s">
        <v>8043</v>
      </c>
      <c r="D426" s="833" t="s">
        <v>8809</v>
      </c>
      <c r="E426" s="833" t="s">
        <v>8790</v>
      </c>
      <c r="F426" s="850"/>
      <c r="G426" s="850"/>
      <c r="H426" s="850"/>
      <c r="I426" s="850"/>
      <c r="J426" s="850">
        <v>1</v>
      </c>
      <c r="K426" s="850">
        <v>7792.02</v>
      </c>
      <c r="L426" s="850">
        <v>1</v>
      </c>
      <c r="M426" s="850">
        <v>7792.02</v>
      </c>
      <c r="N426" s="850"/>
      <c r="O426" s="850"/>
      <c r="P426" s="838"/>
      <c r="Q426" s="851"/>
    </row>
    <row r="427" spans="1:17" ht="14.45" customHeight="1" x14ac:dyDescent="0.2">
      <c r="A427" s="832" t="s">
        <v>604</v>
      </c>
      <c r="B427" s="833" t="s">
        <v>8030</v>
      </c>
      <c r="C427" s="833" t="s">
        <v>8043</v>
      </c>
      <c r="D427" s="833" t="s">
        <v>8810</v>
      </c>
      <c r="E427" s="833" t="s">
        <v>8811</v>
      </c>
      <c r="F427" s="850">
        <v>42</v>
      </c>
      <c r="G427" s="850">
        <v>81091.5</v>
      </c>
      <c r="H427" s="850">
        <v>1.136122116647839</v>
      </c>
      <c r="I427" s="850">
        <v>1930.75</v>
      </c>
      <c r="J427" s="850">
        <v>41</v>
      </c>
      <c r="K427" s="850">
        <v>71375.69</v>
      </c>
      <c r="L427" s="850">
        <v>1</v>
      </c>
      <c r="M427" s="850">
        <v>1740.8704878048782</v>
      </c>
      <c r="N427" s="850">
        <v>58</v>
      </c>
      <c r="O427" s="850">
        <v>87386.359999999986</v>
      </c>
      <c r="P427" s="838">
        <v>1.2243154497000306</v>
      </c>
      <c r="Q427" s="851">
        <v>1506.6613793103445</v>
      </c>
    </row>
    <row r="428" spans="1:17" ht="14.45" customHeight="1" x14ac:dyDescent="0.2">
      <c r="A428" s="832" t="s">
        <v>604</v>
      </c>
      <c r="B428" s="833" t="s">
        <v>8030</v>
      </c>
      <c r="C428" s="833" t="s">
        <v>8043</v>
      </c>
      <c r="D428" s="833" t="s">
        <v>8812</v>
      </c>
      <c r="E428" s="833" t="s">
        <v>8813</v>
      </c>
      <c r="F428" s="850"/>
      <c r="G428" s="850"/>
      <c r="H428" s="850"/>
      <c r="I428" s="850"/>
      <c r="J428" s="850">
        <v>1</v>
      </c>
      <c r="K428" s="850">
        <v>4153.54</v>
      </c>
      <c r="L428" s="850">
        <v>1</v>
      </c>
      <c r="M428" s="850">
        <v>4153.54</v>
      </c>
      <c r="N428" s="850"/>
      <c r="O428" s="850"/>
      <c r="P428" s="838"/>
      <c r="Q428" s="851"/>
    </row>
    <row r="429" spans="1:17" ht="14.45" customHeight="1" x14ac:dyDescent="0.2">
      <c r="A429" s="832" t="s">
        <v>604</v>
      </c>
      <c r="B429" s="833" t="s">
        <v>8030</v>
      </c>
      <c r="C429" s="833" t="s">
        <v>8043</v>
      </c>
      <c r="D429" s="833" t="s">
        <v>8814</v>
      </c>
      <c r="E429" s="833" t="s">
        <v>8815</v>
      </c>
      <c r="F429" s="850"/>
      <c r="G429" s="850"/>
      <c r="H429" s="850"/>
      <c r="I429" s="850"/>
      <c r="J429" s="850">
        <v>3</v>
      </c>
      <c r="K429" s="850">
        <v>10304.459999999999</v>
      </c>
      <c r="L429" s="850">
        <v>1</v>
      </c>
      <c r="M429" s="850">
        <v>3434.8199999999997</v>
      </c>
      <c r="N429" s="850"/>
      <c r="O429" s="850"/>
      <c r="P429" s="838"/>
      <c r="Q429" s="851"/>
    </row>
    <row r="430" spans="1:17" ht="14.45" customHeight="1" x14ac:dyDescent="0.2">
      <c r="A430" s="832" t="s">
        <v>604</v>
      </c>
      <c r="B430" s="833" t="s">
        <v>8030</v>
      </c>
      <c r="C430" s="833" t="s">
        <v>8043</v>
      </c>
      <c r="D430" s="833" t="s">
        <v>8816</v>
      </c>
      <c r="E430" s="833" t="s">
        <v>8817</v>
      </c>
      <c r="F430" s="850">
        <v>9</v>
      </c>
      <c r="G430" s="850">
        <v>49166.819999999992</v>
      </c>
      <c r="H430" s="850">
        <v>0.99999999999999989</v>
      </c>
      <c r="I430" s="850">
        <v>5462.98</v>
      </c>
      <c r="J430" s="850">
        <v>9</v>
      </c>
      <c r="K430" s="850">
        <v>49166.82</v>
      </c>
      <c r="L430" s="850">
        <v>1</v>
      </c>
      <c r="M430" s="850">
        <v>5462.98</v>
      </c>
      <c r="N430" s="850">
        <v>28</v>
      </c>
      <c r="O430" s="850">
        <v>147836.85999999999</v>
      </c>
      <c r="P430" s="838">
        <v>3.0068420125605031</v>
      </c>
      <c r="Q430" s="851">
        <v>5279.8878571428568</v>
      </c>
    </row>
    <row r="431" spans="1:17" ht="14.45" customHeight="1" x14ac:dyDescent="0.2">
      <c r="A431" s="832" t="s">
        <v>604</v>
      </c>
      <c r="B431" s="833" t="s">
        <v>8030</v>
      </c>
      <c r="C431" s="833" t="s">
        <v>8043</v>
      </c>
      <c r="D431" s="833" t="s">
        <v>8818</v>
      </c>
      <c r="E431" s="833" t="s">
        <v>8510</v>
      </c>
      <c r="F431" s="850"/>
      <c r="G431" s="850"/>
      <c r="H431" s="850"/>
      <c r="I431" s="850"/>
      <c r="J431" s="850"/>
      <c r="K431" s="850"/>
      <c r="L431" s="850"/>
      <c r="M431" s="850"/>
      <c r="N431" s="850">
        <v>1</v>
      </c>
      <c r="O431" s="850">
        <v>19615.900000000001</v>
      </c>
      <c r="P431" s="838"/>
      <c r="Q431" s="851">
        <v>19615.900000000001</v>
      </c>
    </row>
    <row r="432" spans="1:17" ht="14.45" customHeight="1" x14ac:dyDescent="0.2">
      <c r="A432" s="832" t="s">
        <v>604</v>
      </c>
      <c r="B432" s="833" t="s">
        <v>8030</v>
      </c>
      <c r="C432" s="833" t="s">
        <v>8043</v>
      </c>
      <c r="D432" s="833" t="s">
        <v>8819</v>
      </c>
      <c r="E432" s="833" t="s">
        <v>8820</v>
      </c>
      <c r="F432" s="850"/>
      <c r="G432" s="850"/>
      <c r="H432" s="850"/>
      <c r="I432" s="850"/>
      <c r="J432" s="850">
        <v>1</v>
      </c>
      <c r="K432" s="850">
        <v>15808.48</v>
      </c>
      <c r="L432" s="850">
        <v>1</v>
      </c>
      <c r="M432" s="850">
        <v>15808.48</v>
      </c>
      <c r="N432" s="850"/>
      <c r="O432" s="850"/>
      <c r="P432" s="838"/>
      <c r="Q432" s="851"/>
    </row>
    <row r="433" spans="1:17" ht="14.45" customHeight="1" x14ac:dyDescent="0.2">
      <c r="A433" s="832" t="s">
        <v>604</v>
      </c>
      <c r="B433" s="833" t="s">
        <v>8030</v>
      </c>
      <c r="C433" s="833" t="s">
        <v>8043</v>
      </c>
      <c r="D433" s="833" t="s">
        <v>8821</v>
      </c>
      <c r="E433" s="833" t="s">
        <v>8822</v>
      </c>
      <c r="F433" s="850">
        <v>1</v>
      </c>
      <c r="G433" s="850">
        <v>45352.31</v>
      </c>
      <c r="H433" s="850">
        <v>1</v>
      </c>
      <c r="I433" s="850">
        <v>45352.31</v>
      </c>
      <c r="J433" s="850">
        <v>1</v>
      </c>
      <c r="K433" s="850">
        <v>45352.31</v>
      </c>
      <c r="L433" s="850">
        <v>1</v>
      </c>
      <c r="M433" s="850">
        <v>45352.31</v>
      </c>
      <c r="N433" s="850"/>
      <c r="O433" s="850"/>
      <c r="P433" s="838"/>
      <c r="Q433" s="851"/>
    </row>
    <row r="434" spans="1:17" ht="14.45" customHeight="1" x14ac:dyDescent="0.2">
      <c r="A434" s="832" t="s">
        <v>604</v>
      </c>
      <c r="B434" s="833" t="s">
        <v>8030</v>
      </c>
      <c r="C434" s="833" t="s">
        <v>8043</v>
      </c>
      <c r="D434" s="833" t="s">
        <v>8823</v>
      </c>
      <c r="E434" s="833" t="s">
        <v>8824</v>
      </c>
      <c r="F434" s="850"/>
      <c r="G434" s="850"/>
      <c r="H434" s="850"/>
      <c r="I434" s="850"/>
      <c r="J434" s="850">
        <v>5</v>
      </c>
      <c r="K434" s="850">
        <v>202148.95</v>
      </c>
      <c r="L434" s="850">
        <v>1</v>
      </c>
      <c r="M434" s="850">
        <v>40429.79</v>
      </c>
      <c r="N434" s="850">
        <v>9</v>
      </c>
      <c r="O434" s="850">
        <v>272938.74</v>
      </c>
      <c r="P434" s="838">
        <v>1.3501862859045273</v>
      </c>
      <c r="Q434" s="851">
        <v>30326.526666666665</v>
      </c>
    </row>
    <row r="435" spans="1:17" ht="14.45" customHeight="1" x14ac:dyDescent="0.2">
      <c r="A435" s="832" t="s">
        <v>604</v>
      </c>
      <c r="B435" s="833" t="s">
        <v>8030</v>
      </c>
      <c r="C435" s="833" t="s">
        <v>8043</v>
      </c>
      <c r="D435" s="833" t="s">
        <v>8825</v>
      </c>
      <c r="E435" s="833" t="s">
        <v>8826</v>
      </c>
      <c r="F435" s="850">
        <v>19</v>
      </c>
      <c r="G435" s="850">
        <v>41297.83</v>
      </c>
      <c r="H435" s="850">
        <v>1.0316864287884118</v>
      </c>
      <c r="I435" s="850">
        <v>2173.5700000000002</v>
      </c>
      <c r="J435" s="850">
        <v>20</v>
      </c>
      <c r="K435" s="850">
        <v>40029.440000000002</v>
      </c>
      <c r="L435" s="850">
        <v>1</v>
      </c>
      <c r="M435" s="850">
        <v>2001.4720000000002</v>
      </c>
      <c r="N435" s="850">
        <v>25</v>
      </c>
      <c r="O435" s="850">
        <v>49376.4</v>
      </c>
      <c r="P435" s="838">
        <v>1.2335021424231765</v>
      </c>
      <c r="Q435" s="851">
        <v>1975.056</v>
      </c>
    </row>
    <row r="436" spans="1:17" ht="14.45" customHeight="1" x14ac:dyDescent="0.2">
      <c r="A436" s="832" t="s">
        <v>604</v>
      </c>
      <c r="B436" s="833" t="s">
        <v>8030</v>
      </c>
      <c r="C436" s="833" t="s">
        <v>8043</v>
      </c>
      <c r="D436" s="833" t="s">
        <v>8827</v>
      </c>
      <c r="E436" s="833" t="s">
        <v>8828</v>
      </c>
      <c r="F436" s="850">
        <v>2</v>
      </c>
      <c r="G436" s="850">
        <v>5882.4</v>
      </c>
      <c r="H436" s="850"/>
      <c r="I436" s="850">
        <v>2941.2</v>
      </c>
      <c r="J436" s="850"/>
      <c r="K436" s="850"/>
      <c r="L436" s="850"/>
      <c r="M436" s="850"/>
      <c r="N436" s="850"/>
      <c r="O436" s="850"/>
      <c r="P436" s="838"/>
      <c r="Q436" s="851"/>
    </row>
    <row r="437" spans="1:17" ht="14.45" customHeight="1" x14ac:dyDescent="0.2">
      <c r="A437" s="832" t="s">
        <v>604</v>
      </c>
      <c r="B437" s="833" t="s">
        <v>8030</v>
      </c>
      <c r="C437" s="833" t="s">
        <v>8043</v>
      </c>
      <c r="D437" s="833" t="s">
        <v>8829</v>
      </c>
      <c r="E437" s="833" t="s">
        <v>8830</v>
      </c>
      <c r="F437" s="850">
        <v>49</v>
      </c>
      <c r="G437" s="850">
        <v>185455.2</v>
      </c>
      <c r="H437" s="850">
        <v>1.884615384615385</v>
      </c>
      <c r="I437" s="850">
        <v>3784.8</v>
      </c>
      <c r="J437" s="850">
        <v>26</v>
      </c>
      <c r="K437" s="850">
        <v>98404.799999999988</v>
      </c>
      <c r="L437" s="850">
        <v>1</v>
      </c>
      <c r="M437" s="850">
        <v>3784.7999999999997</v>
      </c>
      <c r="N437" s="850">
        <v>35</v>
      </c>
      <c r="O437" s="850">
        <v>132465.29999999999</v>
      </c>
      <c r="P437" s="838">
        <v>1.3461264084678797</v>
      </c>
      <c r="Q437" s="851">
        <v>3784.7228571428568</v>
      </c>
    </row>
    <row r="438" spans="1:17" ht="14.45" customHeight="1" x14ac:dyDescent="0.2">
      <c r="A438" s="832" t="s">
        <v>604</v>
      </c>
      <c r="B438" s="833" t="s">
        <v>8030</v>
      </c>
      <c r="C438" s="833" t="s">
        <v>8043</v>
      </c>
      <c r="D438" s="833" t="s">
        <v>8831</v>
      </c>
      <c r="E438" s="833" t="s">
        <v>8832</v>
      </c>
      <c r="F438" s="850">
        <v>96</v>
      </c>
      <c r="G438" s="850">
        <v>291944.64000000007</v>
      </c>
      <c r="H438" s="850">
        <v>0.34854482341860216</v>
      </c>
      <c r="I438" s="850">
        <v>3041.0900000000006</v>
      </c>
      <c r="J438" s="850">
        <v>322</v>
      </c>
      <c r="K438" s="850">
        <v>837610.03</v>
      </c>
      <c r="L438" s="850">
        <v>1</v>
      </c>
      <c r="M438" s="850">
        <v>2601.2733850931677</v>
      </c>
      <c r="N438" s="850">
        <v>295</v>
      </c>
      <c r="O438" s="850">
        <v>652768.3600000001</v>
      </c>
      <c r="P438" s="838">
        <v>0.77932252076780895</v>
      </c>
      <c r="Q438" s="851">
        <v>2212.7741016949158</v>
      </c>
    </row>
    <row r="439" spans="1:17" ht="14.45" customHeight="1" x14ac:dyDescent="0.2">
      <c r="A439" s="832" t="s">
        <v>604</v>
      </c>
      <c r="B439" s="833" t="s">
        <v>8030</v>
      </c>
      <c r="C439" s="833" t="s">
        <v>8043</v>
      </c>
      <c r="D439" s="833" t="s">
        <v>8833</v>
      </c>
      <c r="E439" s="833" t="s">
        <v>8779</v>
      </c>
      <c r="F439" s="850">
        <v>98</v>
      </c>
      <c r="G439" s="850">
        <v>1726276.8599999999</v>
      </c>
      <c r="H439" s="850">
        <v>1.7474320411603854</v>
      </c>
      <c r="I439" s="850">
        <v>17615.07</v>
      </c>
      <c r="J439" s="850">
        <v>84</v>
      </c>
      <c r="K439" s="850">
        <v>987893.56</v>
      </c>
      <c r="L439" s="850">
        <v>1</v>
      </c>
      <c r="M439" s="850">
        <v>11760.63761904762</v>
      </c>
      <c r="N439" s="850">
        <v>188</v>
      </c>
      <c r="O439" s="850">
        <v>841132</v>
      </c>
      <c r="P439" s="838">
        <v>0.85143990613725629</v>
      </c>
      <c r="Q439" s="851">
        <v>4474.1063829787236</v>
      </c>
    </row>
    <row r="440" spans="1:17" ht="14.45" customHeight="1" x14ac:dyDescent="0.2">
      <c r="A440" s="832" t="s">
        <v>604</v>
      </c>
      <c r="B440" s="833" t="s">
        <v>8030</v>
      </c>
      <c r="C440" s="833" t="s">
        <v>8043</v>
      </c>
      <c r="D440" s="833" t="s">
        <v>8834</v>
      </c>
      <c r="E440" s="833" t="s">
        <v>8835</v>
      </c>
      <c r="F440" s="850">
        <v>35</v>
      </c>
      <c r="G440" s="850">
        <v>271320</v>
      </c>
      <c r="H440" s="850">
        <v>1.2962962962962963</v>
      </c>
      <c r="I440" s="850">
        <v>7752</v>
      </c>
      <c r="J440" s="850">
        <v>27</v>
      </c>
      <c r="K440" s="850">
        <v>209304</v>
      </c>
      <c r="L440" s="850">
        <v>1</v>
      </c>
      <c r="M440" s="850">
        <v>7752</v>
      </c>
      <c r="N440" s="850">
        <v>3</v>
      </c>
      <c r="O440" s="850">
        <v>19252</v>
      </c>
      <c r="P440" s="838">
        <v>9.1981041929442342E-2</v>
      </c>
      <c r="Q440" s="851">
        <v>6417.333333333333</v>
      </c>
    </row>
    <row r="441" spans="1:17" ht="14.45" customHeight="1" x14ac:dyDescent="0.2">
      <c r="A441" s="832" t="s">
        <v>604</v>
      </c>
      <c r="B441" s="833" t="s">
        <v>8030</v>
      </c>
      <c r="C441" s="833" t="s">
        <v>8043</v>
      </c>
      <c r="D441" s="833" t="s">
        <v>8836</v>
      </c>
      <c r="E441" s="833" t="s">
        <v>8837</v>
      </c>
      <c r="F441" s="850">
        <v>155</v>
      </c>
      <c r="G441" s="850">
        <v>290578.5</v>
      </c>
      <c r="H441" s="850">
        <v>1.2750936907768189</v>
      </c>
      <c r="I441" s="850">
        <v>1874.7</v>
      </c>
      <c r="J441" s="850">
        <v>135</v>
      </c>
      <c r="K441" s="850">
        <v>227887.95999999996</v>
      </c>
      <c r="L441" s="850">
        <v>1</v>
      </c>
      <c r="M441" s="850">
        <v>1688.0589629629626</v>
      </c>
      <c r="N441" s="850">
        <v>104</v>
      </c>
      <c r="O441" s="850">
        <v>171191.03999999998</v>
      </c>
      <c r="P441" s="838">
        <v>0.75120704051236409</v>
      </c>
      <c r="Q441" s="851">
        <v>1646.0676923076921</v>
      </c>
    </row>
    <row r="442" spans="1:17" ht="14.45" customHeight="1" x14ac:dyDescent="0.2">
      <c r="A442" s="832" t="s">
        <v>604</v>
      </c>
      <c r="B442" s="833" t="s">
        <v>8030</v>
      </c>
      <c r="C442" s="833" t="s">
        <v>8043</v>
      </c>
      <c r="D442" s="833" t="s">
        <v>8838</v>
      </c>
      <c r="E442" s="833" t="s">
        <v>8650</v>
      </c>
      <c r="F442" s="850"/>
      <c r="G442" s="850"/>
      <c r="H442" s="850"/>
      <c r="I442" s="850"/>
      <c r="J442" s="850">
        <v>1</v>
      </c>
      <c r="K442" s="850">
        <v>5413.65</v>
      </c>
      <c r="L442" s="850">
        <v>1</v>
      </c>
      <c r="M442" s="850">
        <v>5413.65</v>
      </c>
      <c r="N442" s="850"/>
      <c r="O442" s="850"/>
      <c r="P442" s="838"/>
      <c r="Q442" s="851"/>
    </row>
    <row r="443" spans="1:17" ht="14.45" customHeight="1" x14ac:dyDescent="0.2">
      <c r="A443" s="832" t="s">
        <v>604</v>
      </c>
      <c r="B443" s="833" t="s">
        <v>8030</v>
      </c>
      <c r="C443" s="833" t="s">
        <v>8043</v>
      </c>
      <c r="D443" s="833" t="s">
        <v>8839</v>
      </c>
      <c r="E443" s="833" t="s">
        <v>8840</v>
      </c>
      <c r="F443" s="850">
        <v>5</v>
      </c>
      <c r="G443" s="850">
        <v>41952</v>
      </c>
      <c r="H443" s="850">
        <v>0.27777777777777773</v>
      </c>
      <c r="I443" s="850">
        <v>8390.4</v>
      </c>
      <c r="J443" s="850">
        <v>18</v>
      </c>
      <c r="K443" s="850">
        <v>151027.20000000001</v>
      </c>
      <c r="L443" s="850">
        <v>1</v>
      </c>
      <c r="M443" s="850">
        <v>8390.4000000000015</v>
      </c>
      <c r="N443" s="850">
        <v>26</v>
      </c>
      <c r="O443" s="850">
        <v>218149.96</v>
      </c>
      <c r="P443" s="838">
        <v>1.4444415310619543</v>
      </c>
      <c r="Q443" s="851">
        <v>8390.3830769230772</v>
      </c>
    </row>
    <row r="444" spans="1:17" ht="14.45" customHeight="1" x14ac:dyDescent="0.2">
      <c r="A444" s="832" t="s">
        <v>604</v>
      </c>
      <c r="B444" s="833" t="s">
        <v>8030</v>
      </c>
      <c r="C444" s="833" t="s">
        <v>8043</v>
      </c>
      <c r="D444" s="833" t="s">
        <v>8841</v>
      </c>
      <c r="E444" s="833" t="s">
        <v>8842</v>
      </c>
      <c r="F444" s="850">
        <v>44</v>
      </c>
      <c r="G444" s="850">
        <v>175108.56</v>
      </c>
      <c r="H444" s="850">
        <v>1.9512429289008972</v>
      </c>
      <c r="I444" s="850">
        <v>3979.74</v>
      </c>
      <c r="J444" s="850">
        <v>25</v>
      </c>
      <c r="K444" s="850">
        <v>89742.059999999969</v>
      </c>
      <c r="L444" s="850">
        <v>1</v>
      </c>
      <c r="M444" s="850">
        <v>3589.6823999999988</v>
      </c>
      <c r="N444" s="850">
        <v>69</v>
      </c>
      <c r="O444" s="850">
        <v>187605.19999999998</v>
      </c>
      <c r="P444" s="838">
        <v>2.0904935768133699</v>
      </c>
      <c r="Q444" s="851">
        <v>2718.9159420289852</v>
      </c>
    </row>
    <row r="445" spans="1:17" ht="14.45" customHeight="1" x14ac:dyDescent="0.2">
      <c r="A445" s="832" t="s">
        <v>604</v>
      </c>
      <c r="B445" s="833" t="s">
        <v>8030</v>
      </c>
      <c r="C445" s="833" t="s">
        <v>8043</v>
      </c>
      <c r="D445" s="833" t="s">
        <v>8843</v>
      </c>
      <c r="E445" s="833" t="s">
        <v>8844</v>
      </c>
      <c r="F445" s="850">
        <v>9</v>
      </c>
      <c r="G445" s="850">
        <v>271358.37</v>
      </c>
      <c r="H445" s="850">
        <v>0.42734508084762046</v>
      </c>
      <c r="I445" s="850">
        <v>30150.93</v>
      </c>
      <c r="J445" s="850">
        <v>26</v>
      </c>
      <c r="K445" s="850">
        <v>634986.53</v>
      </c>
      <c r="L445" s="850">
        <v>1</v>
      </c>
      <c r="M445" s="850">
        <v>24422.558846153846</v>
      </c>
      <c r="N445" s="850">
        <v>75</v>
      </c>
      <c r="O445" s="850">
        <v>778155.99</v>
      </c>
      <c r="P445" s="838">
        <v>1.2254684993081664</v>
      </c>
      <c r="Q445" s="851">
        <v>10375.413199999999</v>
      </c>
    </row>
    <row r="446" spans="1:17" ht="14.45" customHeight="1" x14ac:dyDescent="0.2">
      <c r="A446" s="832" t="s">
        <v>604</v>
      </c>
      <c r="B446" s="833" t="s">
        <v>8030</v>
      </c>
      <c r="C446" s="833" t="s">
        <v>8043</v>
      </c>
      <c r="D446" s="833" t="s">
        <v>8845</v>
      </c>
      <c r="E446" s="833" t="s">
        <v>8846</v>
      </c>
      <c r="F446" s="850">
        <v>13</v>
      </c>
      <c r="G446" s="850">
        <v>92517.23000000001</v>
      </c>
      <c r="H446" s="850">
        <v>0.41120380807816559</v>
      </c>
      <c r="I446" s="850">
        <v>7116.7100000000009</v>
      </c>
      <c r="J446" s="850">
        <v>34</v>
      </c>
      <c r="K446" s="850">
        <v>224991.18</v>
      </c>
      <c r="L446" s="850">
        <v>1</v>
      </c>
      <c r="M446" s="850">
        <v>6617.3876470588229</v>
      </c>
      <c r="N446" s="850">
        <v>77</v>
      </c>
      <c r="O446" s="850">
        <v>392117.98999999993</v>
      </c>
      <c r="P446" s="838">
        <v>1.7428149405678923</v>
      </c>
      <c r="Q446" s="851">
        <v>5092.4414285714274</v>
      </c>
    </row>
    <row r="447" spans="1:17" ht="14.45" customHeight="1" x14ac:dyDescent="0.2">
      <c r="A447" s="832" t="s">
        <v>604</v>
      </c>
      <c r="B447" s="833" t="s">
        <v>8030</v>
      </c>
      <c r="C447" s="833" t="s">
        <v>8043</v>
      </c>
      <c r="D447" s="833" t="s">
        <v>8847</v>
      </c>
      <c r="E447" s="833" t="s">
        <v>8848</v>
      </c>
      <c r="F447" s="850">
        <v>196</v>
      </c>
      <c r="G447" s="850">
        <v>322420</v>
      </c>
      <c r="H447" s="850">
        <v>1.2024539877300613</v>
      </c>
      <c r="I447" s="850">
        <v>1645</v>
      </c>
      <c r="J447" s="850">
        <v>163</v>
      </c>
      <c r="K447" s="850">
        <v>268135</v>
      </c>
      <c r="L447" s="850">
        <v>1</v>
      </c>
      <c r="M447" s="850">
        <v>1645</v>
      </c>
      <c r="N447" s="850">
        <v>134</v>
      </c>
      <c r="O447" s="850">
        <v>218470</v>
      </c>
      <c r="P447" s="838">
        <v>0.81477613888526301</v>
      </c>
      <c r="Q447" s="851">
        <v>1630.3731343283582</v>
      </c>
    </row>
    <row r="448" spans="1:17" ht="14.45" customHeight="1" x14ac:dyDescent="0.2">
      <c r="A448" s="832" t="s">
        <v>604</v>
      </c>
      <c r="B448" s="833" t="s">
        <v>8030</v>
      </c>
      <c r="C448" s="833" t="s">
        <v>8043</v>
      </c>
      <c r="D448" s="833" t="s">
        <v>8849</v>
      </c>
      <c r="E448" s="833" t="s">
        <v>8842</v>
      </c>
      <c r="F448" s="850">
        <v>11</v>
      </c>
      <c r="G448" s="850">
        <v>30922.65</v>
      </c>
      <c r="H448" s="850">
        <v>0.74058458058771326</v>
      </c>
      <c r="I448" s="850">
        <v>2811.15</v>
      </c>
      <c r="J448" s="850">
        <v>17</v>
      </c>
      <c r="K448" s="850">
        <v>41754.379999999997</v>
      </c>
      <c r="L448" s="850">
        <v>1</v>
      </c>
      <c r="M448" s="850">
        <v>2456.14</v>
      </c>
      <c r="N448" s="850">
        <v>22</v>
      </c>
      <c r="O448" s="850">
        <v>54035.079999999994</v>
      </c>
      <c r="P448" s="838">
        <v>1.2941176470588234</v>
      </c>
      <c r="Q448" s="851">
        <v>2456.14</v>
      </c>
    </row>
    <row r="449" spans="1:17" ht="14.45" customHeight="1" x14ac:dyDescent="0.2">
      <c r="A449" s="832" t="s">
        <v>604</v>
      </c>
      <c r="B449" s="833" t="s">
        <v>8030</v>
      </c>
      <c r="C449" s="833" t="s">
        <v>8043</v>
      </c>
      <c r="D449" s="833" t="s">
        <v>8850</v>
      </c>
      <c r="E449" s="833" t="s">
        <v>8851</v>
      </c>
      <c r="F449" s="850">
        <v>6</v>
      </c>
      <c r="G449" s="850">
        <v>75054.84</v>
      </c>
      <c r="H449" s="850">
        <v>2</v>
      </c>
      <c r="I449" s="850">
        <v>12509.14</v>
      </c>
      <c r="J449" s="850">
        <v>3</v>
      </c>
      <c r="K449" s="850">
        <v>37527.42</v>
      </c>
      <c r="L449" s="850">
        <v>1</v>
      </c>
      <c r="M449" s="850">
        <v>12509.14</v>
      </c>
      <c r="N449" s="850">
        <v>1</v>
      </c>
      <c r="O449" s="850">
        <v>12509.14</v>
      </c>
      <c r="P449" s="838">
        <v>0.33333333333333331</v>
      </c>
      <c r="Q449" s="851">
        <v>12509.14</v>
      </c>
    </row>
    <row r="450" spans="1:17" ht="14.45" customHeight="1" x14ac:dyDescent="0.2">
      <c r="A450" s="832" t="s">
        <v>604</v>
      </c>
      <c r="B450" s="833" t="s">
        <v>8030</v>
      </c>
      <c r="C450" s="833" t="s">
        <v>8043</v>
      </c>
      <c r="D450" s="833" t="s">
        <v>8852</v>
      </c>
      <c r="E450" s="833" t="s">
        <v>8853</v>
      </c>
      <c r="F450" s="850">
        <v>4</v>
      </c>
      <c r="G450" s="850">
        <v>23200.48</v>
      </c>
      <c r="H450" s="850">
        <v>2</v>
      </c>
      <c r="I450" s="850">
        <v>5800.12</v>
      </c>
      <c r="J450" s="850">
        <v>2</v>
      </c>
      <c r="K450" s="850">
        <v>11600.24</v>
      </c>
      <c r="L450" s="850">
        <v>1</v>
      </c>
      <c r="M450" s="850">
        <v>5800.12</v>
      </c>
      <c r="N450" s="850"/>
      <c r="O450" s="850"/>
      <c r="P450" s="838"/>
      <c r="Q450" s="851"/>
    </row>
    <row r="451" spans="1:17" ht="14.45" customHeight="1" x14ac:dyDescent="0.2">
      <c r="A451" s="832" t="s">
        <v>604</v>
      </c>
      <c r="B451" s="833" t="s">
        <v>8030</v>
      </c>
      <c r="C451" s="833" t="s">
        <v>8043</v>
      </c>
      <c r="D451" s="833" t="s">
        <v>8854</v>
      </c>
      <c r="E451" s="833" t="s">
        <v>8855</v>
      </c>
      <c r="F451" s="850">
        <v>10</v>
      </c>
      <c r="G451" s="850">
        <v>8970</v>
      </c>
      <c r="H451" s="850">
        <v>2.677164414306862</v>
      </c>
      <c r="I451" s="850">
        <v>897</v>
      </c>
      <c r="J451" s="850">
        <v>4</v>
      </c>
      <c r="K451" s="850">
        <v>3350.56</v>
      </c>
      <c r="L451" s="850">
        <v>1</v>
      </c>
      <c r="M451" s="850">
        <v>837.64</v>
      </c>
      <c r="N451" s="850">
        <v>4</v>
      </c>
      <c r="O451" s="850">
        <v>3350.56</v>
      </c>
      <c r="P451" s="838">
        <v>1</v>
      </c>
      <c r="Q451" s="851">
        <v>837.64</v>
      </c>
    </row>
    <row r="452" spans="1:17" ht="14.45" customHeight="1" x14ac:dyDescent="0.2">
      <c r="A452" s="832" t="s">
        <v>604</v>
      </c>
      <c r="B452" s="833" t="s">
        <v>8030</v>
      </c>
      <c r="C452" s="833" t="s">
        <v>8043</v>
      </c>
      <c r="D452" s="833" t="s">
        <v>8856</v>
      </c>
      <c r="E452" s="833" t="s">
        <v>8402</v>
      </c>
      <c r="F452" s="850">
        <v>2</v>
      </c>
      <c r="G452" s="850">
        <v>15262</v>
      </c>
      <c r="H452" s="850"/>
      <c r="I452" s="850">
        <v>7631</v>
      </c>
      <c r="J452" s="850"/>
      <c r="K452" s="850"/>
      <c r="L452" s="850"/>
      <c r="M452" s="850"/>
      <c r="N452" s="850">
        <v>1</v>
      </c>
      <c r="O452" s="850">
        <v>7631</v>
      </c>
      <c r="P452" s="838"/>
      <c r="Q452" s="851">
        <v>7631</v>
      </c>
    </row>
    <row r="453" spans="1:17" ht="14.45" customHeight="1" x14ac:dyDescent="0.2">
      <c r="A453" s="832" t="s">
        <v>604</v>
      </c>
      <c r="B453" s="833" t="s">
        <v>8030</v>
      </c>
      <c r="C453" s="833" t="s">
        <v>8043</v>
      </c>
      <c r="D453" s="833" t="s">
        <v>8857</v>
      </c>
      <c r="E453" s="833" t="s">
        <v>8858</v>
      </c>
      <c r="F453" s="850">
        <v>2</v>
      </c>
      <c r="G453" s="850">
        <v>14407.52</v>
      </c>
      <c r="H453" s="850"/>
      <c r="I453" s="850">
        <v>7203.76</v>
      </c>
      <c r="J453" s="850"/>
      <c r="K453" s="850"/>
      <c r="L453" s="850"/>
      <c r="M453" s="850"/>
      <c r="N453" s="850">
        <v>1</v>
      </c>
      <c r="O453" s="850">
        <v>7203.76</v>
      </c>
      <c r="P453" s="838"/>
      <c r="Q453" s="851">
        <v>7203.76</v>
      </c>
    </row>
    <row r="454" spans="1:17" ht="14.45" customHeight="1" x14ac:dyDescent="0.2">
      <c r="A454" s="832" t="s">
        <v>604</v>
      </c>
      <c r="B454" s="833" t="s">
        <v>8030</v>
      </c>
      <c r="C454" s="833" t="s">
        <v>8043</v>
      </c>
      <c r="D454" s="833" t="s">
        <v>8859</v>
      </c>
      <c r="E454" s="833" t="s">
        <v>8796</v>
      </c>
      <c r="F454" s="850"/>
      <c r="G454" s="850"/>
      <c r="H454" s="850"/>
      <c r="I454" s="850"/>
      <c r="J454" s="850">
        <v>2</v>
      </c>
      <c r="K454" s="850">
        <v>63167.4</v>
      </c>
      <c r="L454" s="850">
        <v>1</v>
      </c>
      <c r="M454" s="850">
        <v>31583.7</v>
      </c>
      <c r="N454" s="850">
        <v>1</v>
      </c>
      <c r="O454" s="850">
        <v>11500</v>
      </c>
      <c r="P454" s="838">
        <v>0.18205593391527908</v>
      </c>
      <c r="Q454" s="851">
        <v>11500</v>
      </c>
    </row>
    <row r="455" spans="1:17" ht="14.45" customHeight="1" x14ac:dyDescent="0.2">
      <c r="A455" s="832" t="s">
        <v>604</v>
      </c>
      <c r="B455" s="833" t="s">
        <v>8030</v>
      </c>
      <c r="C455" s="833" t="s">
        <v>8043</v>
      </c>
      <c r="D455" s="833" t="s">
        <v>8860</v>
      </c>
      <c r="E455" s="833" t="s">
        <v>8801</v>
      </c>
      <c r="F455" s="850">
        <v>4</v>
      </c>
      <c r="G455" s="850">
        <v>25586.16</v>
      </c>
      <c r="H455" s="850">
        <v>0.33333333333333337</v>
      </c>
      <c r="I455" s="850">
        <v>6396.54</v>
      </c>
      <c r="J455" s="850">
        <v>12</v>
      </c>
      <c r="K455" s="850">
        <v>76758.48</v>
      </c>
      <c r="L455" s="850">
        <v>1</v>
      </c>
      <c r="M455" s="850">
        <v>6396.54</v>
      </c>
      <c r="N455" s="850">
        <v>6</v>
      </c>
      <c r="O455" s="850">
        <v>37732.699999999997</v>
      </c>
      <c r="P455" s="838">
        <v>0.4915769567088874</v>
      </c>
      <c r="Q455" s="851">
        <v>6288.7833333333328</v>
      </c>
    </row>
    <row r="456" spans="1:17" ht="14.45" customHeight="1" x14ac:dyDescent="0.2">
      <c r="A456" s="832" t="s">
        <v>604</v>
      </c>
      <c r="B456" s="833" t="s">
        <v>8030</v>
      </c>
      <c r="C456" s="833" t="s">
        <v>8043</v>
      </c>
      <c r="D456" s="833" t="s">
        <v>8861</v>
      </c>
      <c r="E456" s="833" t="s">
        <v>8801</v>
      </c>
      <c r="F456" s="850"/>
      <c r="G456" s="850"/>
      <c r="H456" s="850"/>
      <c r="I456" s="850"/>
      <c r="J456" s="850">
        <v>2</v>
      </c>
      <c r="K456" s="850">
        <v>12793.08</v>
      </c>
      <c r="L456" s="850">
        <v>1</v>
      </c>
      <c r="M456" s="850">
        <v>6396.54</v>
      </c>
      <c r="N456" s="850"/>
      <c r="O456" s="850"/>
      <c r="P456" s="838"/>
      <c r="Q456" s="851"/>
    </row>
    <row r="457" spans="1:17" ht="14.45" customHeight="1" x14ac:dyDescent="0.2">
      <c r="A457" s="832" t="s">
        <v>604</v>
      </c>
      <c r="B457" s="833" t="s">
        <v>8030</v>
      </c>
      <c r="C457" s="833" t="s">
        <v>8043</v>
      </c>
      <c r="D457" s="833" t="s">
        <v>8862</v>
      </c>
      <c r="E457" s="833" t="s">
        <v>8801</v>
      </c>
      <c r="F457" s="850">
        <v>4</v>
      </c>
      <c r="G457" s="850">
        <v>25586.16</v>
      </c>
      <c r="H457" s="850">
        <v>2</v>
      </c>
      <c r="I457" s="850">
        <v>6396.54</v>
      </c>
      <c r="J457" s="850">
        <v>2</v>
      </c>
      <c r="K457" s="850">
        <v>12793.08</v>
      </c>
      <c r="L457" s="850">
        <v>1</v>
      </c>
      <c r="M457" s="850">
        <v>6396.54</v>
      </c>
      <c r="N457" s="850"/>
      <c r="O457" s="850"/>
      <c r="P457" s="838"/>
      <c r="Q457" s="851"/>
    </row>
    <row r="458" spans="1:17" ht="14.45" customHeight="1" x14ac:dyDescent="0.2">
      <c r="A458" s="832" t="s">
        <v>604</v>
      </c>
      <c r="B458" s="833" t="s">
        <v>8030</v>
      </c>
      <c r="C458" s="833" t="s">
        <v>8043</v>
      </c>
      <c r="D458" s="833" t="s">
        <v>8863</v>
      </c>
      <c r="E458" s="833" t="s">
        <v>8449</v>
      </c>
      <c r="F458" s="850">
        <v>3</v>
      </c>
      <c r="G458" s="850">
        <v>543.59999999999991</v>
      </c>
      <c r="H458" s="850">
        <v>1.4999999999999998</v>
      </c>
      <c r="I458" s="850">
        <v>181.19999999999996</v>
      </c>
      <c r="J458" s="850">
        <v>2</v>
      </c>
      <c r="K458" s="850">
        <v>362.4</v>
      </c>
      <c r="L458" s="850">
        <v>1</v>
      </c>
      <c r="M458" s="850">
        <v>181.2</v>
      </c>
      <c r="N458" s="850">
        <v>2</v>
      </c>
      <c r="O458" s="850">
        <v>362.4</v>
      </c>
      <c r="P458" s="838">
        <v>1</v>
      </c>
      <c r="Q458" s="851">
        <v>181.2</v>
      </c>
    </row>
    <row r="459" spans="1:17" ht="14.45" customHeight="1" x14ac:dyDescent="0.2">
      <c r="A459" s="832" t="s">
        <v>604</v>
      </c>
      <c r="B459" s="833" t="s">
        <v>8030</v>
      </c>
      <c r="C459" s="833" t="s">
        <v>8043</v>
      </c>
      <c r="D459" s="833" t="s">
        <v>8864</v>
      </c>
      <c r="E459" s="833" t="s">
        <v>8865</v>
      </c>
      <c r="F459" s="850">
        <v>54</v>
      </c>
      <c r="G459" s="850">
        <v>25485.84</v>
      </c>
      <c r="H459" s="850">
        <v>3.6</v>
      </c>
      <c r="I459" s="850">
        <v>471.96</v>
      </c>
      <c r="J459" s="850">
        <v>15</v>
      </c>
      <c r="K459" s="850">
        <v>7079.4</v>
      </c>
      <c r="L459" s="850">
        <v>1</v>
      </c>
      <c r="M459" s="850">
        <v>471.96</v>
      </c>
      <c r="N459" s="850">
        <v>72</v>
      </c>
      <c r="O459" s="850">
        <v>33979.279999999999</v>
      </c>
      <c r="P459" s="838">
        <v>4.7997400909681609</v>
      </c>
      <c r="Q459" s="851">
        <v>471.93444444444441</v>
      </c>
    </row>
    <row r="460" spans="1:17" ht="14.45" customHeight="1" x14ac:dyDescent="0.2">
      <c r="A460" s="832" t="s">
        <v>604</v>
      </c>
      <c r="B460" s="833" t="s">
        <v>8030</v>
      </c>
      <c r="C460" s="833" t="s">
        <v>8043</v>
      </c>
      <c r="D460" s="833" t="s">
        <v>8866</v>
      </c>
      <c r="E460" s="833" t="s">
        <v>8867</v>
      </c>
      <c r="F460" s="850"/>
      <c r="G460" s="850"/>
      <c r="H460" s="850"/>
      <c r="I460" s="850"/>
      <c r="J460" s="850">
        <v>1</v>
      </c>
      <c r="K460" s="850">
        <v>1342.95</v>
      </c>
      <c r="L460" s="850">
        <v>1</v>
      </c>
      <c r="M460" s="850">
        <v>1342.95</v>
      </c>
      <c r="N460" s="850"/>
      <c r="O460" s="850"/>
      <c r="P460" s="838"/>
      <c r="Q460" s="851"/>
    </row>
    <row r="461" spans="1:17" ht="14.45" customHeight="1" x14ac:dyDescent="0.2">
      <c r="A461" s="832" t="s">
        <v>604</v>
      </c>
      <c r="B461" s="833" t="s">
        <v>8030</v>
      </c>
      <c r="C461" s="833" t="s">
        <v>8043</v>
      </c>
      <c r="D461" s="833" t="s">
        <v>8868</v>
      </c>
      <c r="E461" s="833" t="s">
        <v>8801</v>
      </c>
      <c r="F461" s="850"/>
      <c r="G461" s="850"/>
      <c r="H461" s="850"/>
      <c r="I461" s="850"/>
      <c r="J461" s="850">
        <v>1</v>
      </c>
      <c r="K461" s="850">
        <v>6396.54</v>
      </c>
      <c r="L461" s="850">
        <v>1</v>
      </c>
      <c r="M461" s="850">
        <v>6396.54</v>
      </c>
      <c r="N461" s="850">
        <v>1</v>
      </c>
      <c r="O461" s="850">
        <v>6396.54</v>
      </c>
      <c r="P461" s="838">
        <v>1</v>
      </c>
      <c r="Q461" s="851">
        <v>6396.54</v>
      </c>
    </row>
    <row r="462" spans="1:17" ht="14.45" customHeight="1" x14ac:dyDescent="0.2">
      <c r="A462" s="832" t="s">
        <v>604</v>
      </c>
      <c r="B462" s="833" t="s">
        <v>8030</v>
      </c>
      <c r="C462" s="833" t="s">
        <v>8043</v>
      </c>
      <c r="D462" s="833" t="s">
        <v>8869</v>
      </c>
      <c r="E462" s="833" t="s">
        <v>8801</v>
      </c>
      <c r="F462" s="850">
        <v>3</v>
      </c>
      <c r="G462" s="850">
        <v>19189.62</v>
      </c>
      <c r="H462" s="850">
        <v>1</v>
      </c>
      <c r="I462" s="850">
        <v>6396.54</v>
      </c>
      <c r="J462" s="850">
        <v>3</v>
      </c>
      <c r="K462" s="850">
        <v>19189.62</v>
      </c>
      <c r="L462" s="850">
        <v>1</v>
      </c>
      <c r="M462" s="850">
        <v>6396.54</v>
      </c>
      <c r="N462" s="850">
        <v>1</v>
      </c>
      <c r="O462" s="850">
        <v>5750</v>
      </c>
      <c r="P462" s="838">
        <v>0.29964116016888298</v>
      </c>
      <c r="Q462" s="851">
        <v>5750</v>
      </c>
    </row>
    <row r="463" spans="1:17" ht="14.45" customHeight="1" x14ac:dyDescent="0.2">
      <c r="A463" s="832" t="s">
        <v>604</v>
      </c>
      <c r="B463" s="833" t="s">
        <v>8030</v>
      </c>
      <c r="C463" s="833" t="s">
        <v>8043</v>
      </c>
      <c r="D463" s="833" t="s">
        <v>8870</v>
      </c>
      <c r="E463" s="833" t="s">
        <v>8871</v>
      </c>
      <c r="F463" s="850"/>
      <c r="G463" s="850"/>
      <c r="H463" s="850"/>
      <c r="I463" s="850"/>
      <c r="J463" s="850">
        <v>1</v>
      </c>
      <c r="K463" s="850">
        <v>6741.38</v>
      </c>
      <c r="L463" s="850">
        <v>1</v>
      </c>
      <c r="M463" s="850">
        <v>6741.38</v>
      </c>
      <c r="N463" s="850"/>
      <c r="O463" s="850"/>
      <c r="P463" s="838"/>
      <c r="Q463" s="851"/>
    </row>
    <row r="464" spans="1:17" ht="14.45" customHeight="1" x14ac:dyDescent="0.2">
      <c r="A464" s="832" t="s">
        <v>604</v>
      </c>
      <c r="B464" s="833" t="s">
        <v>8030</v>
      </c>
      <c r="C464" s="833" t="s">
        <v>8043</v>
      </c>
      <c r="D464" s="833" t="s">
        <v>8872</v>
      </c>
      <c r="E464" s="833" t="s">
        <v>8873</v>
      </c>
      <c r="F464" s="850">
        <v>8</v>
      </c>
      <c r="G464" s="850">
        <v>26630.400000000001</v>
      </c>
      <c r="H464" s="850">
        <v>0.8</v>
      </c>
      <c r="I464" s="850">
        <v>3328.8</v>
      </c>
      <c r="J464" s="850">
        <v>10</v>
      </c>
      <c r="K464" s="850">
        <v>33288</v>
      </c>
      <c r="L464" s="850">
        <v>1</v>
      </c>
      <c r="M464" s="850">
        <v>3328.8</v>
      </c>
      <c r="N464" s="850">
        <v>20</v>
      </c>
      <c r="O464" s="850">
        <v>66576</v>
      </c>
      <c r="P464" s="838">
        <v>2</v>
      </c>
      <c r="Q464" s="851">
        <v>3328.8</v>
      </c>
    </row>
    <row r="465" spans="1:17" ht="14.45" customHeight="1" x14ac:dyDescent="0.2">
      <c r="A465" s="832" t="s">
        <v>604</v>
      </c>
      <c r="B465" s="833" t="s">
        <v>8030</v>
      </c>
      <c r="C465" s="833" t="s">
        <v>8043</v>
      </c>
      <c r="D465" s="833" t="s">
        <v>8874</v>
      </c>
      <c r="E465" s="833" t="s">
        <v>8875</v>
      </c>
      <c r="F465" s="850">
        <v>161</v>
      </c>
      <c r="G465" s="850">
        <v>443593.64</v>
      </c>
      <c r="H465" s="850">
        <v>26.72609874700035</v>
      </c>
      <c r="I465" s="850">
        <v>2755.2400000000002</v>
      </c>
      <c r="J465" s="850">
        <v>7</v>
      </c>
      <c r="K465" s="850">
        <v>16597.77</v>
      </c>
      <c r="L465" s="850">
        <v>1</v>
      </c>
      <c r="M465" s="850">
        <v>2371.11</v>
      </c>
      <c r="N465" s="850">
        <v>8</v>
      </c>
      <c r="O465" s="850">
        <v>18968.88</v>
      </c>
      <c r="P465" s="838">
        <v>1.1428571428571428</v>
      </c>
      <c r="Q465" s="851">
        <v>2371.11</v>
      </c>
    </row>
    <row r="466" spans="1:17" ht="14.45" customHeight="1" x14ac:dyDescent="0.2">
      <c r="A466" s="832" t="s">
        <v>604</v>
      </c>
      <c r="B466" s="833" t="s">
        <v>8030</v>
      </c>
      <c r="C466" s="833" t="s">
        <v>8043</v>
      </c>
      <c r="D466" s="833" t="s">
        <v>8876</v>
      </c>
      <c r="E466" s="833" t="s">
        <v>8600</v>
      </c>
      <c r="F466" s="850">
        <v>9</v>
      </c>
      <c r="G466" s="850">
        <v>963.90000000000009</v>
      </c>
      <c r="H466" s="850">
        <v>3</v>
      </c>
      <c r="I466" s="850">
        <v>107.10000000000001</v>
      </c>
      <c r="J466" s="850">
        <v>3</v>
      </c>
      <c r="K466" s="850">
        <v>321.3</v>
      </c>
      <c r="L466" s="850">
        <v>1</v>
      </c>
      <c r="M466" s="850">
        <v>107.10000000000001</v>
      </c>
      <c r="N466" s="850">
        <v>5</v>
      </c>
      <c r="O466" s="850">
        <v>535.5</v>
      </c>
      <c r="P466" s="838">
        <v>1.6666666666666665</v>
      </c>
      <c r="Q466" s="851">
        <v>107.1</v>
      </c>
    </row>
    <row r="467" spans="1:17" ht="14.45" customHeight="1" x14ac:dyDescent="0.2">
      <c r="A467" s="832" t="s">
        <v>604</v>
      </c>
      <c r="B467" s="833" t="s">
        <v>8030</v>
      </c>
      <c r="C467" s="833" t="s">
        <v>8043</v>
      </c>
      <c r="D467" s="833" t="s">
        <v>8877</v>
      </c>
      <c r="E467" s="833" t="s">
        <v>8878</v>
      </c>
      <c r="F467" s="850">
        <v>5</v>
      </c>
      <c r="G467" s="850">
        <v>6835</v>
      </c>
      <c r="H467" s="850">
        <v>0.29298134992603669</v>
      </c>
      <c r="I467" s="850">
        <v>1367</v>
      </c>
      <c r="J467" s="850">
        <v>18</v>
      </c>
      <c r="K467" s="850">
        <v>23329.129999999997</v>
      </c>
      <c r="L467" s="850">
        <v>1</v>
      </c>
      <c r="M467" s="850">
        <v>1296.0627777777777</v>
      </c>
      <c r="N467" s="850">
        <v>11</v>
      </c>
      <c r="O467" s="850">
        <v>14210.79</v>
      </c>
      <c r="P467" s="838">
        <v>0.60914359000957186</v>
      </c>
      <c r="Q467" s="851">
        <v>1291.8900000000001</v>
      </c>
    </row>
    <row r="468" spans="1:17" ht="14.45" customHeight="1" x14ac:dyDescent="0.2">
      <c r="A468" s="832" t="s">
        <v>604</v>
      </c>
      <c r="B468" s="833" t="s">
        <v>8030</v>
      </c>
      <c r="C468" s="833" t="s">
        <v>8043</v>
      </c>
      <c r="D468" s="833" t="s">
        <v>8879</v>
      </c>
      <c r="E468" s="833" t="s">
        <v>8880</v>
      </c>
      <c r="F468" s="850">
        <v>3</v>
      </c>
      <c r="G468" s="850">
        <v>127626</v>
      </c>
      <c r="H468" s="850"/>
      <c r="I468" s="850">
        <v>42542</v>
      </c>
      <c r="J468" s="850"/>
      <c r="K468" s="850"/>
      <c r="L468" s="850"/>
      <c r="M468" s="850"/>
      <c r="N468" s="850"/>
      <c r="O468" s="850"/>
      <c r="P468" s="838"/>
      <c r="Q468" s="851"/>
    </row>
    <row r="469" spans="1:17" ht="14.45" customHeight="1" x14ac:dyDescent="0.2">
      <c r="A469" s="832" t="s">
        <v>604</v>
      </c>
      <c r="B469" s="833" t="s">
        <v>8030</v>
      </c>
      <c r="C469" s="833" t="s">
        <v>8043</v>
      </c>
      <c r="D469" s="833" t="s">
        <v>8881</v>
      </c>
      <c r="E469" s="833" t="s">
        <v>8882</v>
      </c>
      <c r="F469" s="850">
        <v>7</v>
      </c>
      <c r="G469" s="850">
        <v>27288.66</v>
      </c>
      <c r="H469" s="850">
        <v>0.1111111111111111</v>
      </c>
      <c r="I469" s="850">
        <v>3898.38</v>
      </c>
      <c r="J469" s="850">
        <v>63</v>
      </c>
      <c r="K469" s="850">
        <v>245597.94</v>
      </c>
      <c r="L469" s="850">
        <v>1</v>
      </c>
      <c r="M469" s="850">
        <v>3898.38</v>
      </c>
      <c r="N469" s="850">
        <v>54</v>
      </c>
      <c r="O469" s="850">
        <v>206614.82</v>
      </c>
      <c r="P469" s="838">
        <v>0.84127261002270626</v>
      </c>
      <c r="Q469" s="851">
        <v>3826.2003703703704</v>
      </c>
    </row>
    <row r="470" spans="1:17" ht="14.45" customHeight="1" x14ac:dyDescent="0.2">
      <c r="A470" s="832" t="s">
        <v>604</v>
      </c>
      <c r="B470" s="833" t="s">
        <v>8030</v>
      </c>
      <c r="C470" s="833" t="s">
        <v>8043</v>
      </c>
      <c r="D470" s="833" t="s">
        <v>8883</v>
      </c>
      <c r="E470" s="833" t="s">
        <v>8880</v>
      </c>
      <c r="F470" s="850">
        <v>3</v>
      </c>
      <c r="G470" s="850">
        <v>71835</v>
      </c>
      <c r="H470" s="850"/>
      <c r="I470" s="850">
        <v>23945</v>
      </c>
      <c r="J470" s="850"/>
      <c r="K470" s="850"/>
      <c r="L470" s="850"/>
      <c r="M470" s="850"/>
      <c r="N470" s="850"/>
      <c r="O470" s="850"/>
      <c r="P470" s="838"/>
      <c r="Q470" s="851"/>
    </row>
    <row r="471" spans="1:17" ht="14.45" customHeight="1" x14ac:dyDescent="0.2">
      <c r="A471" s="832" t="s">
        <v>604</v>
      </c>
      <c r="B471" s="833" t="s">
        <v>8030</v>
      </c>
      <c r="C471" s="833" t="s">
        <v>8043</v>
      </c>
      <c r="D471" s="833" t="s">
        <v>8884</v>
      </c>
      <c r="E471" s="833" t="s">
        <v>8885</v>
      </c>
      <c r="F471" s="850">
        <v>4</v>
      </c>
      <c r="G471" s="850">
        <v>199352</v>
      </c>
      <c r="H471" s="850"/>
      <c r="I471" s="850">
        <v>49838</v>
      </c>
      <c r="J471" s="850"/>
      <c r="K471" s="850"/>
      <c r="L471" s="850"/>
      <c r="M471" s="850"/>
      <c r="N471" s="850"/>
      <c r="O471" s="850"/>
      <c r="P471" s="838"/>
      <c r="Q471" s="851"/>
    </row>
    <row r="472" spans="1:17" ht="14.45" customHeight="1" x14ac:dyDescent="0.2">
      <c r="A472" s="832" t="s">
        <v>604</v>
      </c>
      <c r="B472" s="833" t="s">
        <v>8030</v>
      </c>
      <c r="C472" s="833" t="s">
        <v>8043</v>
      </c>
      <c r="D472" s="833" t="s">
        <v>8886</v>
      </c>
      <c r="E472" s="833" t="s">
        <v>8880</v>
      </c>
      <c r="F472" s="850">
        <v>3</v>
      </c>
      <c r="G472" s="850">
        <v>152451</v>
      </c>
      <c r="H472" s="850"/>
      <c r="I472" s="850">
        <v>50817</v>
      </c>
      <c r="J472" s="850"/>
      <c r="K472" s="850"/>
      <c r="L472" s="850"/>
      <c r="M472" s="850"/>
      <c r="N472" s="850"/>
      <c r="O472" s="850"/>
      <c r="P472" s="838"/>
      <c r="Q472" s="851"/>
    </row>
    <row r="473" spans="1:17" ht="14.45" customHeight="1" x14ac:dyDescent="0.2">
      <c r="A473" s="832" t="s">
        <v>604</v>
      </c>
      <c r="B473" s="833" t="s">
        <v>8030</v>
      </c>
      <c r="C473" s="833" t="s">
        <v>8043</v>
      </c>
      <c r="D473" s="833" t="s">
        <v>8887</v>
      </c>
      <c r="E473" s="833" t="s">
        <v>8888</v>
      </c>
      <c r="F473" s="850">
        <v>2</v>
      </c>
      <c r="G473" s="850">
        <v>5506.2</v>
      </c>
      <c r="H473" s="850">
        <v>2</v>
      </c>
      <c r="I473" s="850">
        <v>2753.1</v>
      </c>
      <c r="J473" s="850">
        <v>1</v>
      </c>
      <c r="K473" s="850">
        <v>2753.1</v>
      </c>
      <c r="L473" s="850">
        <v>1</v>
      </c>
      <c r="M473" s="850">
        <v>2753.1</v>
      </c>
      <c r="N473" s="850"/>
      <c r="O473" s="850"/>
      <c r="P473" s="838"/>
      <c r="Q473" s="851"/>
    </row>
    <row r="474" spans="1:17" ht="14.45" customHeight="1" x14ac:dyDescent="0.2">
      <c r="A474" s="832" t="s">
        <v>604</v>
      </c>
      <c r="B474" s="833" t="s">
        <v>8030</v>
      </c>
      <c r="C474" s="833" t="s">
        <v>8043</v>
      </c>
      <c r="D474" s="833" t="s">
        <v>8889</v>
      </c>
      <c r="E474" s="833" t="s">
        <v>8885</v>
      </c>
      <c r="F474" s="850">
        <v>2</v>
      </c>
      <c r="G474" s="850">
        <v>137056</v>
      </c>
      <c r="H474" s="850"/>
      <c r="I474" s="850">
        <v>68528</v>
      </c>
      <c r="J474" s="850"/>
      <c r="K474" s="850"/>
      <c r="L474" s="850"/>
      <c r="M474" s="850"/>
      <c r="N474" s="850"/>
      <c r="O474" s="850"/>
      <c r="P474" s="838"/>
      <c r="Q474" s="851"/>
    </row>
    <row r="475" spans="1:17" ht="14.45" customHeight="1" x14ac:dyDescent="0.2">
      <c r="A475" s="832" t="s">
        <v>604</v>
      </c>
      <c r="B475" s="833" t="s">
        <v>8030</v>
      </c>
      <c r="C475" s="833" t="s">
        <v>8043</v>
      </c>
      <c r="D475" s="833" t="s">
        <v>8890</v>
      </c>
      <c r="E475" s="833" t="s">
        <v>8891</v>
      </c>
      <c r="F475" s="850"/>
      <c r="G475" s="850"/>
      <c r="H475" s="850"/>
      <c r="I475" s="850"/>
      <c r="J475" s="850">
        <v>2</v>
      </c>
      <c r="K475" s="850">
        <v>3076.54</v>
      </c>
      <c r="L475" s="850">
        <v>1</v>
      </c>
      <c r="M475" s="850">
        <v>1538.27</v>
      </c>
      <c r="N475" s="850"/>
      <c r="O475" s="850"/>
      <c r="P475" s="838"/>
      <c r="Q475" s="851"/>
    </row>
    <row r="476" spans="1:17" ht="14.45" customHeight="1" x14ac:dyDescent="0.2">
      <c r="A476" s="832" t="s">
        <v>604</v>
      </c>
      <c r="B476" s="833" t="s">
        <v>8030</v>
      </c>
      <c r="C476" s="833" t="s">
        <v>8043</v>
      </c>
      <c r="D476" s="833" t="s">
        <v>8892</v>
      </c>
      <c r="E476" s="833" t="s">
        <v>8893</v>
      </c>
      <c r="F476" s="850">
        <v>4</v>
      </c>
      <c r="G476" s="850">
        <v>5248</v>
      </c>
      <c r="H476" s="850"/>
      <c r="I476" s="850">
        <v>1312</v>
      </c>
      <c r="J476" s="850"/>
      <c r="K476" s="850"/>
      <c r="L476" s="850"/>
      <c r="M476" s="850"/>
      <c r="N476" s="850"/>
      <c r="O476" s="850"/>
      <c r="P476" s="838"/>
      <c r="Q476" s="851"/>
    </row>
    <row r="477" spans="1:17" ht="14.45" customHeight="1" x14ac:dyDescent="0.2">
      <c r="A477" s="832" t="s">
        <v>604</v>
      </c>
      <c r="B477" s="833" t="s">
        <v>8030</v>
      </c>
      <c r="C477" s="833" t="s">
        <v>8043</v>
      </c>
      <c r="D477" s="833" t="s">
        <v>8894</v>
      </c>
      <c r="E477" s="833" t="s">
        <v>8895</v>
      </c>
      <c r="F477" s="850">
        <v>2</v>
      </c>
      <c r="G477" s="850">
        <v>38625.279999999999</v>
      </c>
      <c r="H477" s="850">
        <v>1</v>
      </c>
      <c r="I477" s="850">
        <v>19312.64</v>
      </c>
      <c r="J477" s="850">
        <v>2</v>
      </c>
      <c r="K477" s="850">
        <v>38625.279999999999</v>
      </c>
      <c r="L477" s="850">
        <v>1</v>
      </c>
      <c r="M477" s="850">
        <v>19312.64</v>
      </c>
      <c r="N477" s="850">
        <v>1</v>
      </c>
      <c r="O477" s="850">
        <v>19312.64</v>
      </c>
      <c r="P477" s="838">
        <v>0.5</v>
      </c>
      <c r="Q477" s="851">
        <v>19312.64</v>
      </c>
    </row>
    <row r="478" spans="1:17" ht="14.45" customHeight="1" x14ac:dyDescent="0.2">
      <c r="A478" s="832" t="s">
        <v>604</v>
      </c>
      <c r="B478" s="833" t="s">
        <v>8030</v>
      </c>
      <c r="C478" s="833" t="s">
        <v>8043</v>
      </c>
      <c r="D478" s="833" t="s">
        <v>8896</v>
      </c>
      <c r="E478" s="833" t="s">
        <v>8897</v>
      </c>
      <c r="F478" s="850">
        <v>1</v>
      </c>
      <c r="G478" s="850">
        <v>3702.9</v>
      </c>
      <c r="H478" s="850"/>
      <c r="I478" s="850">
        <v>3702.9</v>
      </c>
      <c r="J478" s="850"/>
      <c r="K478" s="850"/>
      <c r="L478" s="850"/>
      <c r="M478" s="850"/>
      <c r="N478" s="850"/>
      <c r="O478" s="850"/>
      <c r="P478" s="838"/>
      <c r="Q478" s="851"/>
    </row>
    <row r="479" spans="1:17" ht="14.45" customHeight="1" x14ac:dyDescent="0.2">
      <c r="A479" s="832" t="s">
        <v>604</v>
      </c>
      <c r="B479" s="833" t="s">
        <v>8030</v>
      </c>
      <c r="C479" s="833" t="s">
        <v>8043</v>
      </c>
      <c r="D479" s="833" t="s">
        <v>8898</v>
      </c>
      <c r="E479" s="833" t="s">
        <v>8899</v>
      </c>
      <c r="F479" s="850">
        <v>1</v>
      </c>
      <c r="G479" s="850">
        <v>214.53</v>
      </c>
      <c r="H479" s="850"/>
      <c r="I479" s="850">
        <v>214.53</v>
      </c>
      <c r="J479" s="850"/>
      <c r="K479" s="850"/>
      <c r="L479" s="850"/>
      <c r="M479" s="850"/>
      <c r="N479" s="850"/>
      <c r="O479" s="850"/>
      <c r="P479" s="838"/>
      <c r="Q479" s="851"/>
    </row>
    <row r="480" spans="1:17" ht="14.45" customHeight="1" x14ac:dyDescent="0.2">
      <c r="A480" s="832" t="s">
        <v>604</v>
      </c>
      <c r="B480" s="833" t="s">
        <v>8030</v>
      </c>
      <c r="C480" s="833" t="s">
        <v>8043</v>
      </c>
      <c r="D480" s="833" t="s">
        <v>8900</v>
      </c>
      <c r="E480" s="833" t="s">
        <v>8901</v>
      </c>
      <c r="F480" s="850"/>
      <c r="G480" s="850"/>
      <c r="H480" s="850"/>
      <c r="I480" s="850"/>
      <c r="J480" s="850"/>
      <c r="K480" s="850"/>
      <c r="L480" s="850"/>
      <c r="M480" s="850"/>
      <c r="N480" s="850">
        <v>1</v>
      </c>
      <c r="O480" s="850">
        <v>2936.95</v>
      </c>
      <c r="P480" s="838"/>
      <c r="Q480" s="851">
        <v>2936.95</v>
      </c>
    </row>
    <row r="481" spans="1:17" ht="14.45" customHeight="1" x14ac:dyDescent="0.2">
      <c r="A481" s="832" t="s">
        <v>604</v>
      </c>
      <c r="B481" s="833" t="s">
        <v>8030</v>
      </c>
      <c r="C481" s="833" t="s">
        <v>8043</v>
      </c>
      <c r="D481" s="833" t="s">
        <v>8902</v>
      </c>
      <c r="E481" s="833" t="s">
        <v>8758</v>
      </c>
      <c r="F481" s="850">
        <v>2</v>
      </c>
      <c r="G481" s="850">
        <v>48628</v>
      </c>
      <c r="H481" s="850">
        <v>2.5701821241581686</v>
      </c>
      <c r="I481" s="850">
        <v>24314</v>
      </c>
      <c r="J481" s="850">
        <v>1</v>
      </c>
      <c r="K481" s="850">
        <v>18920.060000000001</v>
      </c>
      <c r="L481" s="850">
        <v>1</v>
      </c>
      <c r="M481" s="850">
        <v>18920.060000000001</v>
      </c>
      <c r="N481" s="850"/>
      <c r="O481" s="850"/>
      <c r="P481" s="838"/>
      <c r="Q481" s="851"/>
    </row>
    <row r="482" spans="1:17" ht="14.45" customHeight="1" x14ac:dyDescent="0.2">
      <c r="A482" s="832" t="s">
        <v>604</v>
      </c>
      <c r="B482" s="833" t="s">
        <v>8030</v>
      </c>
      <c r="C482" s="833" t="s">
        <v>8043</v>
      </c>
      <c r="D482" s="833" t="s">
        <v>8903</v>
      </c>
      <c r="E482" s="833" t="s">
        <v>8904</v>
      </c>
      <c r="F482" s="850">
        <v>2</v>
      </c>
      <c r="G482" s="850">
        <v>17601.599999999999</v>
      </c>
      <c r="H482" s="850"/>
      <c r="I482" s="850">
        <v>8800.7999999999993</v>
      </c>
      <c r="J482" s="850"/>
      <c r="K482" s="850"/>
      <c r="L482" s="850"/>
      <c r="M482" s="850"/>
      <c r="N482" s="850"/>
      <c r="O482" s="850"/>
      <c r="P482" s="838"/>
      <c r="Q482" s="851"/>
    </row>
    <row r="483" spans="1:17" ht="14.45" customHeight="1" x14ac:dyDescent="0.2">
      <c r="A483" s="832" t="s">
        <v>604</v>
      </c>
      <c r="B483" s="833" t="s">
        <v>8030</v>
      </c>
      <c r="C483" s="833" t="s">
        <v>8043</v>
      </c>
      <c r="D483" s="833" t="s">
        <v>8905</v>
      </c>
      <c r="E483" s="833" t="s">
        <v>8906</v>
      </c>
      <c r="F483" s="850">
        <v>7</v>
      </c>
      <c r="G483" s="850">
        <v>966</v>
      </c>
      <c r="H483" s="850"/>
      <c r="I483" s="850">
        <v>138</v>
      </c>
      <c r="J483" s="850"/>
      <c r="K483" s="850"/>
      <c r="L483" s="850"/>
      <c r="M483" s="850"/>
      <c r="N483" s="850">
        <v>1</v>
      </c>
      <c r="O483" s="850">
        <v>138</v>
      </c>
      <c r="P483" s="838"/>
      <c r="Q483" s="851">
        <v>138</v>
      </c>
    </row>
    <row r="484" spans="1:17" ht="14.45" customHeight="1" x14ac:dyDescent="0.2">
      <c r="A484" s="832" t="s">
        <v>604</v>
      </c>
      <c r="B484" s="833" t="s">
        <v>8030</v>
      </c>
      <c r="C484" s="833" t="s">
        <v>8043</v>
      </c>
      <c r="D484" s="833" t="s">
        <v>8907</v>
      </c>
      <c r="E484" s="833" t="s">
        <v>8908</v>
      </c>
      <c r="F484" s="850">
        <v>30</v>
      </c>
      <c r="G484" s="850">
        <v>114625.8</v>
      </c>
      <c r="H484" s="850">
        <v>1.4285714285714286</v>
      </c>
      <c r="I484" s="850">
        <v>3820.86</v>
      </c>
      <c r="J484" s="850">
        <v>21</v>
      </c>
      <c r="K484" s="850">
        <v>80238.06</v>
      </c>
      <c r="L484" s="850">
        <v>1</v>
      </c>
      <c r="M484" s="850">
        <v>3820.8599999999997</v>
      </c>
      <c r="N484" s="850">
        <v>9</v>
      </c>
      <c r="O484" s="850">
        <v>34385.5</v>
      </c>
      <c r="P484" s="838">
        <v>0.42854351164522175</v>
      </c>
      <c r="Q484" s="851">
        <v>3820.6111111111113</v>
      </c>
    </row>
    <row r="485" spans="1:17" ht="14.45" customHeight="1" x14ac:dyDescent="0.2">
      <c r="A485" s="832" t="s">
        <v>604</v>
      </c>
      <c r="B485" s="833" t="s">
        <v>8030</v>
      </c>
      <c r="C485" s="833" t="s">
        <v>8043</v>
      </c>
      <c r="D485" s="833" t="s">
        <v>8909</v>
      </c>
      <c r="E485" s="833" t="s">
        <v>8880</v>
      </c>
      <c r="F485" s="850">
        <v>4</v>
      </c>
      <c r="G485" s="850">
        <v>87964</v>
      </c>
      <c r="H485" s="850"/>
      <c r="I485" s="850">
        <v>21991</v>
      </c>
      <c r="J485" s="850"/>
      <c r="K485" s="850"/>
      <c r="L485" s="850"/>
      <c r="M485" s="850"/>
      <c r="N485" s="850"/>
      <c r="O485" s="850"/>
      <c r="P485" s="838"/>
      <c r="Q485" s="851"/>
    </row>
    <row r="486" spans="1:17" ht="14.45" customHeight="1" x14ac:dyDescent="0.2">
      <c r="A486" s="832" t="s">
        <v>604</v>
      </c>
      <c r="B486" s="833" t="s">
        <v>8030</v>
      </c>
      <c r="C486" s="833" t="s">
        <v>8043</v>
      </c>
      <c r="D486" s="833" t="s">
        <v>8910</v>
      </c>
      <c r="E486" s="833" t="s">
        <v>8911</v>
      </c>
      <c r="F486" s="850">
        <v>1</v>
      </c>
      <c r="G486" s="850">
        <v>88</v>
      </c>
      <c r="H486" s="850"/>
      <c r="I486" s="850">
        <v>88</v>
      </c>
      <c r="J486" s="850"/>
      <c r="K486" s="850"/>
      <c r="L486" s="850"/>
      <c r="M486" s="850"/>
      <c r="N486" s="850"/>
      <c r="O486" s="850"/>
      <c r="P486" s="838"/>
      <c r="Q486" s="851"/>
    </row>
    <row r="487" spans="1:17" ht="14.45" customHeight="1" x14ac:dyDescent="0.2">
      <c r="A487" s="832" t="s">
        <v>604</v>
      </c>
      <c r="B487" s="833" t="s">
        <v>8030</v>
      </c>
      <c r="C487" s="833" t="s">
        <v>8043</v>
      </c>
      <c r="D487" s="833" t="s">
        <v>8912</v>
      </c>
      <c r="E487" s="833" t="s">
        <v>8801</v>
      </c>
      <c r="F487" s="850">
        <v>2</v>
      </c>
      <c r="G487" s="850">
        <v>12793.08</v>
      </c>
      <c r="H487" s="850"/>
      <c r="I487" s="850">
        <v>6396.54</v>
      </c>
      <c r="J487" s="850"/>
      <c r="K487" s="850"/>
      <c r="L487" s="850"/>
      <c r="M487" s="850"/>
      <c r="N487" s="850"/>
      <c r="O487" s="850"/>
      <c r="P487" s="838"/>
      <c r="Q487" s="851"/>
    </row>
    <row r="488" spans="1:17" ht="14.45" customHeight="1" x14ac:dyDescent="0.2">
      <c r="A488" s="832" t="s">
        <v>604</v>
      </c>
      <c r="B488" s="833" t="s">
        <v>8030</v>
      </c>
      <c r="C488" s="833" t="s">
        <v>8043</v>
      </c>
      <c r="D488" s="833" t="s">
        <v>8913</v>
      </c>
      <c r="E488" s="833"/>
      <c r="F488" s="850">
        <v>18</v>
      </c>
      <c r="G488" s="850">
        <v>176418</v>
      </c>
      <c r="H488" s="850">
        <v>1.0125</v>
      </c>
      <c r="I488" s="850">
        <v>9801</v>
      </c>
      <c r="J488" s="850">
        <v>36</v>
      </c>
      <c r="K488" s="850">
        <v>174240</v>
      </c>
      <c r="L488" s="850">
        <v>1</v>
      </c>
      <c r="M488" s="850">
        <v>4840</v>
      </c>
      <c r="N488" s="850"/>
      <c r="O488" s="850"/>
      <c r="P488" s="838"/>
      <c r="Q488" s="851"/>
    </row>
    <row r="489" spans="1:17" ht="14.45" customHeight="1" x14ac:dyDescent="0.2">
      <c r="A489" s="832" t="s">
        <v>604</v>
      </c>
      <c r="B489" s="833" t="s">
        <v>8030</v>
      </c>
      <c r="C489" s="833" t="s">
        <v>8043</v>
      </c>
      <c r="D489" s="833" t="s">
        <v>8913</v>
      </c>
      <c r="E489" s="833" t="s">
        <v>8914</v>
      </c>
      <c r="F489" s="850">
        <v>292</v>
      </c>
      <c r="G489" s="850">
        <v>2861892</v>
      </c>
      <c r="H489" s="850">
        <v>2.5677993703180979</v>
      </c>
      <c r="I489" s="850">
        <v>9801</v>
      </c>
      <c r="J489" s="850">
        <v>137</v>
      </c>
      <c r="K489" s="850">
        <v>1114531</v>
      </c>
      <c r="L489" s="850">
        <v>1</v>
      </c>
      <c r="M489" s="850">
        <v>8135.2627737226276</v>
      </c>
      <c r="N489" s="850">
        <v>33</v>
      </c>
      <c r="O489" s="850">
        <v>159720</v>
      </c>
      <c r="P489" s="838">
        <v>0.14330691564433828</v>
      </c>
      <c r="Q489" s="851">
        <v>4840</v>
      </c>
    </row>
    <row r="490" spans="1:17" ht="14.45" customHeight="1" x14ac:dyDescent="0.2">
      <c r="A490" s="832" t="s">
        <v>604</v>
      </c>
      <c r="B490" s="833" t="s">
        <v>8030</v>
      </c>
      <c r="C490" s="833" t="s">
        <v>8043</v>
      </c>
      <c r="D490" s="833" t="s">
        <v>8915</v>
      </c>
      <c r="E490" s="833" t="s">
        <v>8916</v>
      </c>
      <c r="F490" s="850">
        <v>1</v>
      </c>
      <c r="G490" s="850">
        <v>277.43</v>
      </c>
      <c r="H490" s="850"/>
      <c r="I490" s="850">
        <v>277.43</v>
      </c>
      <c r="J490" s="850"/>
      <c r="K490" s="850"/>
      <c r="L490" s="850"/>
      <c r="M490" s="850"/>
      <c r="N490" s="850"/>
      <c r="O490" s="850"/>
      <c r="P490" s="838"/>
      <c r="Q490" s="851"/>
    </row>
    <row r="491" spans="1:17" ht="14.45" customHeight="1" x14ac:dyDescent="0.2">
      <c r="A491" s="832" t="s">
        <v>604</v>
      </c>
      <c r="B491" s="833" t="s">
        <v>8030</v>
      </c>
      <c r="C491" s="833" t="s">
        <v>8043</v>
      </c>
      <c r="D491" s="833" t="s">
        <v>8917</v>
      </c>
      <c r="E491" s="833" t="s">
        <v>8853</v>
      </c>
      <c r="F491" s="850">
        <v>2</v>
      </c>
      <c r="G491" s="850">
        <v>28592.02</v>
      </c>
      <c r="H491" s="850">
        <v>2</v>
      </c>
      <c r="I491" s="850">
        <v>14296.01</v>
      </c>
      <c r="J491" s="850">
        <v>1</v>
      </c>
      <c r="K491" s="850">
        <v>14296.01</v>
      </c>
      <c r="L491" s="850">
        <v>1</v>
      </c>
      <c r="M491" s="850">
        <v>14296.01</v>
      </c>
      <c r="N491" s="850">
        <v>2</v>
      </c>
      <c r="O491" s="850">
        <v>28592.02</v>
      </c>
      <c r="P491" s="838">
        <v>2</v>
      </c>
      <c r="Q491" s="851">
        <v>14296.01</v>
      </c>
    </row>
    <row r="492" spans="1:17" ht="14.45" customHeight="1" x14ac:dyDescent="0.2">
      <c r="A492" s="832" t="s">
        <v>604</v>
      </c>
      <c r="B492" s="833" t="s">
        <v>8030</v>
      </c>
      <c r="C492" s="833" t="s">
        <v>8043</v>
      </c>
      <c r="D492" s="833" t="s">
        <v>8918</v>
      </c>
      <c r="E492" s="833" t="s">
        <v>8919</v>
      </c>
      <c r="F492" s="850">
        <v>1</v>
      </c>
      <c r="G492" s="850">
        <v>4785.45</v>
      </c>
      <c r="H492" s="850"/>
      <c r="I492" s="850">
        <v>4785.45</v>
      </c>
      <c r="J492" s="850"/>
      <c r="K492" s="850"/>
      <c r="L492" s="850"/>
      <c r="M492" s="850"/>
      <c r="N492" s="850"/>
      <c r="O492" s="850"/>
      <c r="P492" s="838"/>
      <c r="Q492" s="851"/>
    </row>
    <row r="493" spans="1:17" ht="14.45" customHeight="1" x14ac:dyDescent="0.2">
      <c r="A493" s="832" t="s">
        <v>604</v>
      </c>
      <c r="B493" s="833" t="s">
        <v>8030</v>
      </c>
      <c r="C493" s="833" t="s">
        <v>8043</v>
      </c>
      <c r="D493" s="833" t="s">
        <v>8920</v>
      </c>
      <c r="E493" s="833" t="s">
        <v>8921</v>
      </c>
      <c r="F493" s="850">
        <v>1</v>
      </c>
      <c r="G493" s="850">
        <v>9120</v>
      </c>
      <c r="H493" s="850"/>
      <c r="I493" s="850">
        <v>9120</v>
      </c>
      <c r="J493" s="850"/>
      <c r="K493" s="850"/>
      <c r="L493" s="850"/>
      <c r="M493" s="850"/>
      <c r="N493" s="850">
        <v>4</v>
      </c>
      <c r="O493" s="850">
        <v>36480</v>
      </c>
      <c r="P493" s="838"/>
      <c r="Q493" s="851">
        <v>9120</v>
      </c>
    </row>
    <row r="494" spans="1:17" ht="14.45" customHeight="1" x14ac:dyDescent="0.2">
      <c r="A494" s="832" t="s">
        <v>604</v>
      </c>
      <c r="B494" s="833" t="s">
        <v>8030</v>
      </c>
      <c r="C494" s="833" t="s">
        <v>8043</v>
      </c>
      <c r="D494" s="833" t="s">
        <v>8922</v>
      </c>
      <c r="E494" s="833" t="s">
        <v>8923</v>
      </c>
      <c r="F494" s="850">
        <v>1</v>
      </c>
      <c r="G494" s="850">
        <v>302.39999999999998</v>
      </c>
      <c r="H494" s="850">
        <v>1</v>
      </c>
      <c r="I494" s="850">
        <v>302.39999999999998</v>
      </c>
      <c r="J494" s="850">
        <v>1</v>
      </c>
      <c r="K494" s="850">
        <v>302.39999999999998</v>
      </c>
      <c r="L494" s="850">
        <v>1</v>
      </c>
      <c r="M494" s="850">
        <v>302.39999999999998</v>
      </c>
      <c r="N494" s="850"/>
      <c r="O494" s="850"/>
      <c r="P494" s="838"/>
      <c r="Q494" s="851"/>
    </row>
    <row r="495" spans="1:17" ht="14.45" customHeight="1" x14ac:dyDescent="0.2">
      <c r="A495" s="832" t="s">
        <v>604</v>
      </c>
      <c r="B495" s="833" t="s">
        <v>8030</v>
      </c>
      <c r="C495" s="833" t="s">
        <v>8043</v>
      </c>
      <c r="D495" s="833" t="s">
        <v>8924</v>
      </c>
      <c r="E495" s="833" t="s">
        <v>8606</v>
      </c>
      <c r="F495" s="850">
        <v>1</v>
      </c>
      <c r="G495" s="850">
        <v>11405</v>
      </c>
      <c r="H495" s="850"/>
      <c r="I495" s="850">
        <v>11405</v>
      </c>
      <c r="J495" s="850"/>
      <c r="K495" s="850"/>
      <c r="L495" s="850"/>
      <c r="M495" s="850"/>
      <c r="N495" s="850">
        <v>2</v>
      </c>
      <c r="O495" s="850">
        <v>22810</v>
      </c>
      <c r="P495" s="838"/>
      <c r="Q495" s="851">
        <v>11405</v>
      </c>
    </row>
    <row r="496" spans="1:17" ht="14.45" customHeight="1" x14ac:dyDescent="0.2">
      <c r="A496" s="832" t="s">
        <v>604</v>
      </c>
      <c r="B496" s="833" t="s">
        <v>8030</v>
      </c>
      <c r="C496" s="833" t="s">
        <v>8043</v>
      </c>
      <c r="D496" s="833" t="s">
        <v>8925</v>
      </c>
      <c r="E496" s="833" t="s">
        <v>8551</v>
      </c>
      <c r="F496" s="850">
        <v>2</v>
      </c>
      <c r="G496" s="850">
        <v>60301.86</v>
      </c>
      <c r="H496" s="850"/>
      <c r="I496" s="850">
        <v>30150.93</v>
      </c>
      <c r="J496" s="850"/>
      <c r="K496" s="850"/>
      <c r="L496" s="850"/>
      <c r="M496" s="850"/>
      <c r="N496" s="850"/>
      <c r="O496" s="850"/>
      <c r="P496" s="838"/>
      <c r="Q496" s="851"/>
    </row>
    <row r="497" spans="1:17" ht="14.45" customHeight="1" x14ac:dyDescent="0.2">
      <c r="A497" s="832" t="s">
        <v>604</v>
      </c>
      <c r="B497" s="833" t="s">
        <v>8030</v>
      </c>
      <c r="C497" s="833" t="s">
        <v>8043</v>
      </c>
      <c r="D497" s="833" t="s">
        <v>8926</v>
      </c>
      <c r="E497" s="833" t="s">
        <v>8927</v>
      </c>
      <c r="F497" s="850">
        <v>1</v>
      </c>
      <c r="G497" s="850">
        <v>10730.1</v>
      </c>
      <c r="H497" s="850"/>
      <c r="I497" s="850">
        <v>10730.1</v>
      </c>
      <c r="J497" s="850"/>
      <c r="K497" s="850"/>
      <c r="L497" s="850"/>
      <c r="M497" s="850"/>
      <c r="N497" s="850"/>
      <c r="O497" s="850"/>
      <c r="P497" s="838"/>
      <c r="Q497" s="851"/>
    </row>
    <row r="498" spans="1:17" ht="14.45" customHeight="1" x14ac:dyDescent="0.2">
      <c r="A498" s="832" t="s">
        <v>604</v>
      </c>
      <c r="B498" s="833" t="s">
        <v>8030</v>
      </c>
      <c r="C498" s="833" t="s">
        <v>8043</v>
      </c>
      <c r="D498" s="833" t="s">
        <v>8928</v>
      </c>
      <c r="E498" s="833" t="s">
        <v>8929</v>
      </c>
      <c r="F498" s="850">
        <v>6</v>
      </c>
      <c r="G498" s="850">
        <v>2701.8</v>
      </c>
      <c r="H498" s="850"/>
      <c r="I498" s="850">
        <v>450.3</v>
      </c>
      <c r="J498" s="850"/>
      <c r="K498" s="850"/>
      <c r="L498" s="850"/>
      <c r="M498" s="850"/>
      <c r="N498" s="850"/>
      <c r="O498" s="850"/>
      <c r="P498" s="838"/>
      <c r="Q498" s="851"/>
    </row>
    <row r="499" spans="1:17" ht="14.45" customHeight="1" x14ac:dyDescent="0.2">
      <c r="A499" s="832" t="s">
        <v>604</v>
      </c>
      <c r="B499" s="833" t="s">
        <v>8030</v>
      </c>
      <c r="C499" s="833" t="s">
        <v>8043</v>
      </c>
      <c r="D499" s="833" t="s">
        <v>8930</v>
      </c>
      <c r="E499" s="833" t="s">
        <v>8931</v>
      </c>
      <c r="F499" s="850">
        <v>5</v>
      </c>
      <c r="G499" s="850">
        <v>119131.4</v>
      </c>
      <c r="H499" s="850">
        <v>2.5</v>
      </c>
      <c r="I499" s="850">
        <v>23826.28</v>
      </c>
      <c r="J499" s="850">
        <v>2</v>
      </c>
      <c r="K499" s="850">
        <v>47652.56</v>
      </c>
      <c r="L499" s="850">
        <v>1</v>
      </c>
      <c r="M499" s="850">
        <v>23826.28</v>
      </c>
      <c r="N499" s="850">
        <v>2</v>
      </c>
      <c r="O499" s="850">
        <v>47652.56</v>
      </c>
      <c r="P499" s="838">
        <v>1</v>
      </c>
      <c r="Q499" s="851">
        <v>23826.28</v>
      </c>
    </row>
    <row r="500" spans="1:17" ht="14.45" customHeight="1" x14ac:dyDescent="0.2">
      <c r="A500" s="832" t="s">
        <v>604</v>
      </c>
      <c r="B500" s="833" t="s">
        <v>8030</v>
      </c>
      <c r="C500" s="833" t="s">
        <v>8043</v>
      </c>
      <c r="D500" s="833" t="s">
        <v>8932</v>
      </c>
      <c r="E500" s="833" t="s">
        <v>8690</v>
      </c>
      <c r="F500" s="850">
        <v>1</v>
      </c>
      <c r="G500" s="850">
        <v>6499.48</v>
      </c>
      <c r="H500" s="850"/>
      <c r="I500" s="850">
        <v>6499.48</v>
      </c>
      <c r="J500" s="850"/>
      <c r="K500" s="850"/>
      <c r="L500" s="850"/>
      <c r="M500" s="850"/>
      <c r="N500" s="850"/>
      <c r="O500" s="850"/>
      <c r="P500" s="838"/>
      <c r="Q500" s="851"/>
    </row>
    <row r="501" spans="1:17" ht="14.45" customHeight="1" x14ac:dyDescent="0.2">
      <c r="A501" s="832" t="s">
        <v>604</v>
      </c>
      <c r="B501" s="833" t="s">
        <v>8030</v>
      </c>
      <c r="C501" s="833" t="s">
        <v>8043</v>
      </c>
      <c r="D501" s="833" t="s">
        <v>8933</v>
      </c>
      <c r="E501" s="833" t="s">
        <v>8934</v>
      </c>
      <c r="F501" s="850">
        <v>3</v>
      </c>
      <c r="G501" s="850">
        <v>121773.75</v>
      </c>
      <c r="H501" s="850"/>
      <c r="I501" s="850">
        <v>40591.25</v>
      </c>
      <c r="J501" s="850"/>
      <c r="K501" s="850"/>
      <c r="L501" s="850"/>
      <c r="M501" s="850"/>
      <c r="N501" s="850"/>
      <c r="O501" s="850"/>
      <c r="P501" s="838"/>
      <c r="Q501" s="851"/>
    </row>
    <row r="502" spans="1:17" ht="14.45" customHeight="1" x14ac:dyDescent="0.2">
      <c r="A502" s="832" t="s">
        <v>604</v>
      </c>
      <c r="B502" s="833" t="s">
        <v>8030</v>
      </c>
      <c r="C502" s="833" t="s">
        <v>8043</v>
      </c>
      <c r="D502" s="833" t="s">
        <v>8935</v>
      </c>
      <c r="E502" s="833" t="s">
        <v>8936</v>
      </c>
      <c r="F502" s="850">
        <v>2</v>
      </c>
      <c r="G502" s="850">
        <v>31978.28</v>
      </c>
      <c r="H502" s="850">
        <v>0.15384615384615383</v>
      </c>
      <c r="I502" s="850">
        <v>15989.14</v>
      </c>
      <c r="J502" s="850">
        <v>13</v>
      </c>
      <c r="K502" s="850">
        <v>207858.82</v>
      </c>
      <c r="L502" s="850">
        <v>1</v>
      </c>
      <c r="M502" s="850">
        <v>15989.140000000001</v>
      </c>
      <c r="N502" s="850">
        <v>34</v>
      </c>
      <c r="O502" s="850">
        <v>457669.63999999996</v>
      </c>
      <c r="P502" s="838">
        <v>2.2018292993292272</v>
      </c>
      <c r="Q502" s="851">
        <v>13460.87176470588</v>
      </c>
    </row>
    <row r="503" spans="1:17" ht="14.45" customHeight="1" x14ac:dyDescent="0.2">
      <c r="A503" s="832" t="s">
        <v>604</v>
      </c>
      <c r="B503" s="833" t="s">
        <v>8030</v>
      </c>
      <c r="C503" s="833" t="s">
        <v>8043</v>
      </c>
      <c r="D503" s="833" t="s">
        <v>8937</v>
      </c>
      <c r="E503" s="833" t="s">
        <v>8938</v>
      </c>
      <c r="F503" s="850">
        <v>2</v>
      </c>
      <c r="G503" s="850">
        <v>35501.519999999997</v>
      </c>
      <c r="H503" s="850">
        <v>2</v>
      </c>
      <c r="I503" s="850">
        <v>17750.759999999998</v>
      </c>
      <c r="J503" s="850">
        <v>1</v>
      </c>
      <c r="K503" s="850">
        <v>17750.759999999998</v>
      </c>
      <c r="L503" s="850">
        <v>1</v>
      </c>
      <c r="M503" s="850">
        <v>17750.759999999998</v>
      </c>
      <c r="N503" s="850">
        <v>2</v>
      </c>
      <c r="O503" s="850">
        <v>35501.519999999997</v>
      </c>
      <c r="P503" s="838">
        <v>2</v>
      </c>
      <c r="Q503" s="851">
        <v>17750.759999999998</v>
      </c>
    </row>
    <row r="504" spans="1:17" ht="14.45" customHeight="1" x14ac:dyDescent="0.2">
      <c r="A504" s="832" t="s">
        <v>604</v>
      </c>
      <c r="B504" s="833" t="s">
        <v>8030</v>
      </c>
      <c r="C504" s="833" t="s">
        <v>8043</v>
      </c>
      <c r="D504" s="833" t="s">
        <v>8939</v>
      </c>
      <c r="E504" s="833" t="s">
        <v>8940</v>
      </c>
      <c r="F504" s="850">
        <v>2</v>
      </c>
      <c r="G504" s="850">
        <v>18000</v>
      </c>
      <c r="H504" s="850">
        <v>2</v>
      </c>
      <c r="I504" s="850">
        <v>9000</v>
      </c>
      <c r="J504" s="850">
        <v>1</v>
      </c>
      <c r="K504" s="850">
        <v>9000</v>
      </c>
      <c r="L504" s="850">
        <v>1</v>
      </c>
      <c r="M504" s="850">
        <v>9000</v>
      </c>
      <c r="N504" s="850"/>
      <c r="O504" s="850"/>
      <c r="P504" s="838"/>
      <c r="Q504" s="851"/>
    </row>
    <row r="505" spans="1:17" ht="14.45" customHeight="1" x14ac:dyDescent="0.2">
      <c r="A505" s="832" t="s">
        <v>604</v>
      </c>
      <c r="B505" s="833" t="s">
        <v>8030</v>
      </c>
      <c r="C505" s="833" t="s">
        <v>8043</v>
      </c>
      <c r="D505" s="833" t="s">
        <v>8941</v>
      </c>
      <c r="E505" s="833" t="s">
        <v>8942</v>
      </c>
      <c r="F505" s="850">
        <v>16</v>
      </c>
      <c r="G505" s="850">
        <v>27015.84</v>
      </c>
      <c r="H505" s="850">
        <v>0.19047619047619047</v>
      </c>
      <c r="I505" s="850">
        <v>1688.49</v>
      </c>
      <c r="J505" s="850">
        <v>84</v>
      </c>
      <c r="K505" s="850">
        <v>141833.16</v>
      </c>
      <c r="L505" s="850">
        <v>1</v>
      </c>
      <c r="M505" s="850">
        <v>1688.49</v>
      </c>
      <c r="N505" s="850">
        <v>238</v>
      </c>
      <c r="O505" s="850">
        <v>396942.99</v>
      </c>
      <c r="P505" s="838">
        <v>2.7986613990691596</v>
      </c>
      <c r="Q505" s="851">
        <v>1667.8276890756301</v>
      </c>
    </row>
    <row r="506" spans="1:17" ht="14.45" customHeight="1" x14ac:dyDescent="0.2">
      <c r="A506" s="832" t="s">
        <v>604</v>
      </c>
      <c r="B506" s="833" t="s">
        <v>8030</v>
      </c>
      <c r="C506" s="833" t="s">
        <v>8043</v>
      </c>
      <c r="D506" s="833" t="s">
        <v>8943</v>
      </c>
      <c r="E506" s="833" t="s">
        <v>8931</v>
      </c>
      <c r="F506" s="850">
        <v>14</v>
      </c>
      <c r="G506" s="850">
        <v>300680.38</v>
      </c>
      <c r="H506" s="850">
        <v>3.5000000000000004</v>
      </c>
      <c r="I506" s="850">
        <v>21477.170000000002</v>
      </c>
      <c r="J506" s="850">
        <v>4</v>
      </c>
      <c r="K506" s="850">
        <v>85908.68</v>
      </c>
      <c r="L506" s="850">
        <v>1</v>
      </c>
      <c r="M506" s="850">
        <v>21477.17</v>
      </c>
      <c r="N506" s="850">
        <v>4</v>
      </c>
      <c r="O506" s="850">
        <v>85908.68</v>
      </c>
      <c r="P506" s="838">
        <v>1</v>
      </c>
      <c r="Q506" s="851">
        <v>21477.17</v>
      </c>
    </row>
    <row r="507" spans="1:17" ht="14.45" customHeight="1" x14ac:dyDescent="0.2">
      <c r="A507" s="832" t="s">
        <v>604</v>
      </c>
      <c r="B507" s="833" t="s">
        <v>8030</v>
      </c>
      <c r="C507" s="833" t="s">
        <v>8043</v>
      </c>
      <c r="D507" s="833" t="s">
        <v>8944</v>
      </c>
      <c r="E507" s="833" t="s">
        <v>8945</v>
      </c>
      <c r="F507" s="850">
        <v>1</v>
      </c>
      <c r="G507" s="850">
        <v>4998.8999999999996</v>
      </c>
      <c r="H507" s="850">
        <v>1</v>
      </c>
      <c r="I507" s="850">
        <v>4998.8999999999996</v>
      </c>
      <c r="J507" s="850">
        <v>1</v>
      </c>
      <c r="K507" s="850">
        <v>4998.8999999999996</v>
      </c>
      <c r="L507" s="850">
        <v>1</v>
      </c>
      <c r="M507" s="850">
        <v>4998.8999999999996</v>
      </c>
      <c r="N507" s="850">
        <v>1</v>
      </c>
      <c r="O507" s="850">
        <v>4998.8999999999996</v>
      </c>
      <c r="P507" s="838">
        <v>1</v>
      </c>
      <c r="Q507" s="851">
        <v>4998.8999999999996</v>
      </c>
    </row>
    <row r="508" spans="1:17" ht="14.45" customHeight="1" x14ac:dyDescent="0.2">
      <c r="A508" s="832" t="s">
        <v>604</v>
      </c>
      <c r="B508" s="833" t="s">
        <v>8030</v>
      </c>
      <c r="C508" s="833" t="s">
        <v>8043</v>
      </c>
      <c r="D508" s="833" t="s">
        <v>8946</v>
      </c>
      <c r="E508" s="833" t="s">
        <v>8927</v>
      </c>
      <c r="F508" s="850">
        <v>2</v>
      </c>
      <c r="G508" s="850">
        <v>70289.94</v>
      </c>
      <c r="H508" s="850"/>
      <c r="I508" s="850">
        <v>35144.97</v>
      </c>
      <c r="J508" s="850"/>
      <c r="K508" s="850"/>
      <c r="L508" s="850"/>
      <c r="M508" s="850"/>
      <c r="N508" s="850">
        <v>2</v>
      </c>
      <c r="O508" s="850">
        <v>70289.94</v>
      </c>
      <c r="P508" s="838"/>
      <c r="Q508" s="851">
        <v>35144.97</v>
      </c>
    </row>
    <row r="509" spans="1:17" ht="14.45" customHeight="1" x14ac:dyDescent="0.2">
      <c r="A509" s="832" t="s">
        <v>604</v>
      </c>
      <c r="B509" s="833" t="s">
        <v>8030</v>
      </c>
      <c r="C509" s="833" t="s">
        <v>8043</v>
      </c>
      <c r="D509" s="833" t="s">
        <v>8947</v>
      </c>
      <c r="E509" s="833" t="s">
        <v>8948</v>
      </c>
      <c r="F509" s="850">
        <v>3</v>
      </c>
      <c r="G509" s="850">
        <v>53678.46</v>
      </c>
      <c r="H509" s="850"/>
      <c r="I509" s="850">
        <v>17892.82</v>
      </c>
      <c r="J509" s="850"/>
      <c r="K509" s="850"/>
      <c r="L509" s="850"/>
      <c r="M509" s="850"/>
      <c r="N509" s="850"/>
      <c r="O509" s="850"/>
      <c r="P509" s="838"/>
      <c r="Q509" s="851"/>
    </row>
    <row r="510" spans="1:17" ht="14.45" customHeight="1" x14ac:dyDescent="0.2">
      <c r="A510" s="832" t="s">
        <v>604</v>
      </c>
      <c r="B510" s="833" t="s">
        <v>8030</v>
      </c>
      <c r="C510" s="833" t="s">
        <v>8043</v>
      </c>
      <c r="D510" s="833" t="s">
        <v>8949</v>
      </c>
      <c r="E510" s="833" t="s">
        <v>8950</v>
      </c>
      <c r="F510" s="850">
        <v>1</v>
      </c>
      <c r="G510" s="850">
        <v>4820</v>
      </c>
      <c r="H510" s="850"/>
      <c r="I510" s="850">
        <v>4820</v>
      </c>
      <c r="J510" s="850"/>
      <c r="K510" s="850"/>
      <c r="L510" s="850"/>
      <c r="M510" s="850"/>
      <c r="N510" s="850"/>
      <c r="O510" s="850"/>
      <c r="P510" s="838"/>
      <c r="Q510" s="851"/>
    </row>
    <row r="511" spans="1:17" ht="14.45" customHeight="1" x14ac:dyDescent="0.2">
      <c r="A511" s="832" t="s">
        <v>604</v>
      </c>
      <c r="B511" s="833" t="s">
        <v>8030</v>
      </c>
      <c r="C511" s="833" t="s">
        <v>8043</v>
      </c>
      <c r="D511" s="833" t="s">
        <v>8951</v>
      </c>
      <c r="E511" s="833" t="s">
        <v>8952</v>
      </c>
      <c r="F511" s="850">
        <v>1</v>
      </c>
      <c r="G511" s="850">
        <v>17500</v>
      </c>
      <c r="H511" s="850">
        <v>1</v>
      </c>
      <c r="I511" s="850">
        <v>17500</v>
      </c>
      <c r="J511" s="850">
        <v>1</v>
      </c>
      <c r="K511" s="850">
        <v>17500</v>
      </c>
      <c r="L511" s="850">
        <v>1</v>
      </c>
      <c r="M511" s="850">
        <v>17500</v>
      </c>
      <c r="N511" s="850"/>
      <c r="O511" s="850"/>
      <c r="P511" s="838"/>
      <c r="Q511" s="851"/>
    </row>
    <row r="512" spans="1:17" ht="14.45" customHeight="1" x14ac:dyDescent="0.2">
      <c r="A512" s="832" t="s">
        <v>604</v>
      </c>
      <c r="B512" s="833" t="s">
        <v>8030</v>
      </c>
      <c r="C512" s="833" t="s">
        <v>8043</v>
      </c>
      <c r="D512" s="833" t="s">
        <v>8953</v>
      </c>
      <c r="E512" s="833" t="s">
        <v>8954</v>
      </c>
      <c r="F512" s="850">
        <v>1</v>
      </c>
      <c r="G512" s="850">
        <v>7631</v>
      </c>
      <c r="H512" s="850">
        <v>1</v>
      </c>
      <c r="I512" s="850">
        <v>7631</v>
      </c>
      <c r="J512" s="850">
        <v>1</v>
      </c>
      <c r="K512" s="850">
        <v>7631</v>
      </c>
      <c r="L512" s="850">
        <v>1</v>
      </c>
      <c r="M512" s="850">
        <v>7631</v>
      </c>
      <c r="N512" s="850"/>
      <c r="O512" s="850"/>
      <c r="P512" s="838"/>
      <c r="Q512" s="851"/>
    </row>
    <row r="513" spans="1:17" ht="14.45" customHeight="1" x14ac:dyDescent="0.2">
      <c r="A513" s="832" t="s">
        <v>604</v>
      </c>
      <c r="B513" s="833" t="s">
        <v>8030</v>
      </c>
      <c r="C513" s="833" t="s">
        <v>8043</v>
      </c>
      <c r="D513" s="833" t="s">
        <v>8955</v>
      </c>
      <c r="E513" s="833"/>
      <c r="F513" s="850">
        <v>1</v>
      </c>
      <c r="G513" s="850">
        <v>9654.43</v>
      </c>
      <c r="H513" s="850"/>
      <c r="I513" s="850">
        <v>9654.43</v>
      </c>
      <c r="J513" s="850"/>
      <c r="K513" s="850"/>
      <c r="L513" s="850"/>
      <c r="M513" s="850"/>
      <c r="N513" s="850"/>
      <c r="O513" s="850"/>
      <c r="P513" s="838"/>
      <c r="Q513" s="851"/>
    </row>
    <row r="514" spans="1:17" ht="14.45" customHeight="1" x14ac:dyDescent="0.2">
      <c r="A514" s="832" t="s">
        <v>604</v>
      </c>
      <c r="B514" s="833" t="s">
        <v>8030</v>
      </c>
      <c r="C514" s="833" t="s">
        <v>8043</v>
      </c>
      <c r="D514" s="833" t="s">
        <v>8955</v>
      </c>
      <c r="E514" s="833" t="s">
        <v>8956</v>
      </c>
      <c r="F514" s="850">
        <v>7</v>
      </c>
      <c r="G514" s="850">
        <v>67581.010000000009</v>
      </c>
      <c r="H514" s="850">
        <v>1.7500000000000002</v>
      </c>
      <c r="I514" s="850">
        <v>9654.4300000000021</v>
      </c>
      <c r="J514" s="850">
        <v>4</v>
      </c>
      <c r="K514" s="850">
        <v>38617.72</v>
      </c>
      <c r="L514" s="850">
        <v>1</v>
      </c>
      <c r="M514" s="850">
        <v>9654.43</v>
      </c>
      <c r="N514" s="850"/>
      <c r="O514" s="850"/>
      <c r="P514" s="838"/>
      <c r="Q514" s="851"/>
    </row>
    <row r="515" spans="1:17" ht="14.45" customHeight="1" x14ac:dyDescent="0.2">
      <c r="A515" s="832" t="s">
        <v>604</v>
      </c>
      <c r="B515" s="833" t="s">
        <v>8030</v>
      </c>
      <c r="C515" s="833" t="s">
        <v>8043</v>
      </c>
      <c r="D515" s="833" t="s">
        <v>8957</v>
      </c>
      <c r="E515" s="833" t="s">
        <v>8958</v>
      </c>
      <c r="F515" s="850">
        <v>1</v>
      </c>
      <c r="G515" s="850">
        <v>643.58000000000004</v>
      </c>
      <c r="H515" s="850"/>
      <c r="I515" s="850">
        <v>643.58000000000004</v>
      </c>
      <c r="J515" s="850"/>
      <c r="K515" s="850"/>
      <c r="L515" s="850"/>
      <c r="M515" s="850"/>
      <c r="N515" s="850"/>
      <c r="O515" s="850"/>
      <c r="P515" s="838"/>
      <c r="Q515" s="851"/>
    </row>
    <row r="516" spans="1:17" ht="14.45" customHeight="1" x14ac:dyDescent="0.2">
      <c r="A516" s="832" t="s">
        <v>604</v>
      </c>
      <c r="B516" s="833" t="s">
        <v>8030</v>
      </c>
      <c r="C516" s="833" t="s">
        <v>8043</v>
      </c>
      <c r="D516" s="833" t="s">
        <v>8959</v>
      </c>
      <c r="E516" s="833" t="s">
        <v>8960</v>
      </c>
      <c r="F516" s="850">
        <v>2</v>
      </c>
      <c r="G516" s="850">
        <v>8686.7999999999993</v>
      </c>
      <c r="H516" s="850"/>
      <c r="I516" s="850">
        <v>4343.3999999999996</v>
      </c>
      <c r="J516" s="850"/>
      <c r="K516" s="850"/>
      <c r="L516" s="850"/>
      <c r="M516" s="850"/>
      <c r="N516" s="850"/>
      <c r="O516" s="850"/>
      <c r="P516" s="838"/>
      <c r="Q516" s="851"/>
    </row>
    <row r="517" spans="1:17" ht="14.45" customHeight="1" x14ac:dyDescent="0.2">
      <c r="A517" s="832" t="s">
        <v>604</v>
      </c>
      <c r="B517" s="833" t="s">
        <v>8030</v>
      </c>
      <c r="C517" s="833" t="s">
        <v>8043</v>
      </c>
      <c r="D517" s="833" t="s">
        <v>8961</v>
      </c>
      <c r="E517" s="833" t="s">
        <v>8962</v>
      </c>
      <c r="F517" s="850">
        <v>8</v>
      </c>
      <c r="G517" s="850">
        <v>45114.16</v>
      </c>
      <c r="H517" s="850">
        <v>1.3333333333333333</v>
      </c>
      <c r="I517" s="850">
        <v>5639.27</v>
      </c>
      <c r="J517" s="850">
        <v>6</v>
      </c>
      <c r="K517" s="850">
        <v>33835.620000000003</v>
      </c>
      <c r="L517" s="850">
        <v>1</v>
      </c>
      <c r="M517" s="850">
        <v>5639.27</v>
      </c>
      <c r="N517" s="850">
        <v>18</v>
      </c>
      <c r="O517" s="850">
        <v>101501.94000000002</v>
      </c>
      <c r="P517" s="838">
        <v>2.999854591108424</v>
      </c>
      <c r="Q517" s="851">
        <v>5638.9966666666678</v>
      </c>
    </row>
    <row r="518" spans="1:17" ht="14.45" customHeight="1" x14ac:dyDescent="0.2">
      <c r="A518" s="832" t="s">
        <v>604</v>
      </c>
      <c r="B518" s="833" t="s">
        <v>8030</v>
      </c>
      <c r="C518" s="833" t="s">
        <v>8043</v>
      </c>
      <c r="D518" s="833" t="s">
        <v>8963</v>
      </c>
      <c r="E518" s="833" t="s">
        <v>8964</v>
      </c>
      <c r="F518" s="850"/>
      <c r="G518" s="850"/>
      <c r="H518" s="850"/>
      <c r="I518" s="850"/>
      <c r="J518" s="850">
        <v>3</v>
      </c>
      <c r="K518" s="850">
        <v>13160.97</v>
      </c>
      <c r="L518" s="850">
        <v>1</v>
      </c>
      <c r="M518" s="850">
        <v>4386.99</v>
      </c>
      <c r="N518" s="850">
        <v>1</v>
      </c>
      <c r="O518" s="850">
        <v>2990</v>
      </c>
      <c r="P518" s="838">
        <v>0.22718690187729326</v>
      </c>
      <c r="Q518" s="851">
        <v>2990</v>
      </c>
    </row>
    <row r="519" spans="1:17" ht="14.45" customHeight="1" x14ac:dyDescent="0.2">
      <c r="A519" s="832" t="s">
        <v>604</v>
      </c>
      <c r="B519" s="833" t="s">
        <v>8030</v>
      </c>
      <c r="C519" s="833" t="s">
        <v>8043</v>
      </c>
      <c r="D519" s="833" t="s">
        <v>8965</v>
      </c>
      <c r="E519" s="833" t="s">
        <v>8801</v>
      </c>
      <c r="F519" s="850">
        <v>2</v>
      </c>
      <c r="G519" s="850">
        <v>12793.08</v>
      </c>
      <c r="H519" s="850"/>
      <c r="I519" s="850">
        <v>6396.54</v>
      </c>
      <c r="J519" s="850"/>
      <c r="K519" s="850"/>
      <c r="L519" s="850"/>
      <c r="M519" s="850"/>
      <c r="N519" s="850"/>
      <c r="O519" s="850"/>
      <c r="P519" s="838"/>
      <c r="Q519" s="851"/>
    </row>
    <row r="520" spans="1:17" ht="14.45" customHeight="1" x14ac:dyDescent="0.2">
      <c r="A520" s="832" t="s">
        <v>604</v>
      </c>
      <c r="B520" s="833" t="s">
        <v>8030</v>
      </c>
      <c r="C520" s="833" t="s">
        <v>8043</v>
      </c>
      <c r="D520" s="833" t="s">
        <v>8966</v>
      </c>
      <c r="E520" s="833" t="s">
        <v>8967</v>
      </c>
      <c r="F520" s="850">
        <v>12</v>
      </c>
      <c r="G520" s="850">
        <v>78002.399999999994</v>
      </c>
      <c r="H520" s="850">
        <v>2</v>
      </c>
      <c r="I520" s="850">
        <v>6500.2</v>
      </c>
      <c r="J520" s="850">
        <v>6</v>
      </c>
      <c r="K520" s="850">
        <v>39001.199999999997</v>
      </c>
      <c r="L520" s="850">
        <v>1</v>
      </c>
      <c r="M520" s="850">
        <v>6500.2</v>
      </c>
      <c r="N520" s="850">
        <v>1</v>
      </c>
      <c r="O520" s="850">
        <v>6500.2</v>
      </c>
      <c r="P520" s="838">
        <v>0.16666666666666669</v>
      </c>
      <c r="Q520" s="851">
        <v>6500.2</v>
      </c>
    </row>
    <row r="521" spans="1:17" ht="14.45" customHeight="1" x14ac:dyDescent="0.2">
      <c r="A521" s="832" t="s">
        <v>604</v>
      </c>
      <c r="B521" s="833" t="s">
        <v>8030</v>
      </c>
      <c r="C521" s="833" t="s">
        <v>8043</v>
      </c>
      <c r="D521" s="833" t="s">
        <v>8968</v>
      </c>
      <c r="E521" s="833" t="s">
        <v>8969</v>
      </c>
      <c r="F521" s="850">
        <v>3</v>
      </c>
      <c r="G521" s="850">
        <v>4452.0599999999995</v>
      </c>
      <c r="H521" s="850">
        <v>1</v>
      </c>
      <c r="I521" s="850">
        <v>1484.0199999999998</v>
      </c>
      <c r="J521" s="850">
        <v>3</v>
      </c>
      <c r="K521" s="850">
        <v>4452.0599999999995</v>
      </c>
      <c r="L521" s="850">
        <v>1</v>
      </c>
      <c r="M521" s="850">
        <v>1484.0199999999998</v>
      </c>
      <c r="N521" s="850">
        <v>3</v>
      </c>
      <c r="O521" s="850">
        <v>4452.0599999999995</v>
      </c>
      <c r="P521" s="838">
        <v>1</v>
      </c>
      <c r="Q521" s="851">
        <v>1484.0199999999998</v>
      </c>
    </row>
    <row r="522" spans="1:17" ht="14.45" customHeight="1" x14ac:dyDescent="0.2">
      <c r="A522" s="832" t="s">
        <v>604</v>
      </c>
      <c r="B522" s="833" t="s">
        <v>8030</v>
      </c>
      <c r="C522" s="833" t="s">
        <v>8043</v>
      </c>
      <c r="D522" s="833" t="s">
        <v>8970</v>
      </c>
      <c r="E522" s="833" t="s">
        <v>8402</v>
      </c>
      <c r="F522" s="850">
        <v>1</v>
      </c>
      <c r="G522" s="850">
        <v>8294.4</v>
      </c>
      <c r="H522" s="850">
        <v>0.58878313608795396</v>
      </c>
      <c r="I522" s="850">
        <v>8294.4</v>
      </c>
      <c r="J522" s="850">
        <v>2</v>
      </c>
      <c r="K522" s="850">
        <v>14087.36</v>
      </c>
      <c r="L522" s="850">
        <v>1</v>
      </c>
      <c r="M522" s="850">
        <v>7043.68</v>
      </c>
      <c r="N522" s="850"/>
      <c r="O522" s="850"/>
      <c r="P522" s="838"/>
      <c r="Q522" s="851"/>
    </row>
    <row r="523" spans="1:17" ht="14.45" customHeight="1" x14ac:dyDescent="0.2">
      <c r="A523" s="832" t="s">
        <v>604</v>
      </c>
      <c r="B523" s="833" t="s">
        <v>8030</v>
      </c>
      <c r="C523" s="833" t="s">
        <v>8043</v>
      </c>
      <c r="D523" s="833" t="s">
        <v>8971</v>
      </c>
      <c r="E523" s="833" t="s">
        <v>8972</v>
      </c>
      <c r="F523" s="850"/>
      <c r="G523" s="850"/>
      <c r="H523" s="850"/>
      <c r="I523" s="850"/>
      <c r="J523" s="850">
        <v>1</v>
      </c>
      <c r="K523" s="850">
        <v>52244.95</v>
      </c>
      <c r="L523" s="850">
        <v>1</v>
      </c>
      <c r="M523" s="850">
        <v>52244.95</v>
      </c>
      <c r="N523" s="850">
        <v>1</v>
      </c>
      <c r="O523" s="850">
        <v>52244.95</v>
      </c>
      <c r="P523" s="838">
        <v>1</v>
      </c>
      <c r="Q523" s="851">
        <v>52244.95</v>
      </c>
    </row>
    <row r="524" spans="1:17" ht="14.45" customHeight="1" x14ac:dyDescent="0.2">
      <c r="A524" s="832" t="s">
        <v>604</v>
      </c>
      <c r="B524" s="833" t="s">
        <v>8030</v>
      </c>
      <c r="C524" s="833" t="s">
        <v>8043</v>
      </c>
      <c r="D524" s="833" t="s">
        <v>8973</v>
      </c>
      <c r="E524" s="833" t="s">
        <v>8974</v>
      </c>
      <c r="F524" s="850">
        <v>1</v>
      </c>
      <c r="G524" s="850">
        <v>4827</v>
      </c>
      <c r="H524" s="850">
        <v>0.5</v>
      </c>
      <c r="I524" s="850">
        <v>4827</v>
      </c>
      <c r="J524" s="850">
        <v>2</v>
      </c>
      <c r="K524" s="850">
        <v>9654</v>
      </c>
      <c r="L524" s="850">
        <v>1</v>
      </c>
      <c r="M524" s="850">
        <v>4827</v>
      </c>
      <c r="N524" s="850">
        <v>2</v>
      </c>
      <c r="O524" s="850">
        <v>9654</v>
      </c>
      <c r="P524" s="838">
        <v>1</v>
      </c>
      <c r="Q524" s="851">
        <v>4827</v>
      </c>
    </row>
    <row r="525" spans="1:17" ht="14.45" customHeight="1" x14ac:dyDescent="0.2">
      <c r="A525" s="832" t="s">
        <v>604</v>
      </c>
      <c r="B525" s="833" t="s">
        <v>8030</v>
      </c>
      <c r="C525" s="833" t="s">
        <v>8043</v>
      </c>
      <c r="D525" s="833" t="s">
        <v>8975</v>
      </c>
      <c r="E525" s="833" t="s">
        <v>8976</v>
      </c>
      <c r="F525" s="850">
        <v>2</v>
      </c>
      <c r="G525" s="850">
        <v>15208</v>
      </c>
      <c r="H525" s="850">
        <v>0.14285714285714285</v>
      </c>
      <c r="I525" s="850">
        <v>7604</v>
      </c>
      <c r="J525" s="850">
        <v>14</v>
      </c>
      <c r="K525" s="850">
        <v>106456</v>
      </c>
      <c r="L525" s="850">
        <v>1</v>
      </c>
      <c r="M525" s="850">
        <v>7604</v>
      </c>
      <c r="N525" s="850">
        <v>57</v>
      </c>
      <c r="O525" s="850">
        <v>433428</v>
      </c>
      <c r="P525" s="838">
        <v>4.0714285714285712</v>
      </c>
      <c r="Q525" s="851">
        <v>7604</v>
      </c>
    </row>
    <row r="526" spans="1:17" ht="14.45" customHeight="1" x14ac:dyDescent="0.2">
      <c r="A526" s="832" t="s">
        <v>604</v>
      </c>
      <c r="B526" s="833" t="s">
        <v>8030</v>
      </c>
      <c r="C526" s="833" t="s">
        <v>8043</v>
      </c>
      <c r="D526" s="833" t="s">
        <v>8977</v>
      </c>
      <c r="E526" s="833" t="s">
        <v>8978</v>
      </c>
      <c r="F526" s="850">
        <v>3</v>
      </c>
      <c r="G526" s="850">
        <v>12315</v>
      </c>
      <c r="H526" s="850"/>
      <c r="I526" s="850">
        <v>4105</v>
      </c>
      <c r="J526" s="850"/>
      <c r="K526" s="850"/>
      <c r="L526" s="850"/>
      <c r="M526" s="850"/>
      <c r="N526" s="850">
        <v>3</v>
      </c>
      <c r="O526" s="850">
        <v>11814.68</v>
      </c>
      <c r="P526" s="838"/>
      <c r="Q526" s="851">
        <v>3938.2266666666669</v>
      </c>
    </row>
    <row r="527" spans="1:17" ht="14.45" customHeight="1" x14ac:dyDescent="0.2">
      <c r="A527" s="832" t="s">
        <v>604</v>
      </c>
      <c r="B527" s="833" t="s">
        <v>8030</v>
      </c>
      <c r="C527" s="833" t="s">
        <v>8043</v>
      </c>
      <c r="D527" s="833" t="s">
        <v>8979</v>
      </c>
      <c r="E527" s="833" t="s">
        <v>8980</v>
      </c>
      <c r="F527" s="850">
        <v>3</v>
      </c>
      <c r="G527" s="850">
        <v>25530</v>
      </c>
      <c r="H527" s="850">
        <v>4.3478260869565216E-2</v>
      </c>
      <c r="I527" s="850">
        <v>8510</v>
      </c>
      <c r="J527" s="850">
        <v>69</v>
      </c>
      <c r="K527" s="850">
        <v>587190</v>
      </c>
      <c r="L527" s="850">
        <v>1</v>
      </c>
      <c r="M527" s="850">
        <v>8510</v>
      </c>
      <c r="N527" s="850">
        <v>107</v>
      </c>
      <c r="O527" s="850">
        <v>910570</v>
      </c>
      <c r="P527" s="838">
        <v>1.5507246376811594</v>
      </c>
      <c r="Q527" s="851">
        <v>8510</v>
      </c>
    </row>
    <row r="528" spans="1:17" ht="14.45" customHeight="1" x14ac:dyDescent="0.2">
      <c r="A528" s="832" t="s">
        <v>604</v>
      </c>
      <c r="B528" s="833" t="s">
        <v>8030</v>
      </c>
      <c r="C528" s="833" t="s">
        <v>8043</v>
      </c>
      <c r="D528" s="833" t="s">
        <v>8981</v>
      </c>
      <c r="E528" s="833" t="s">
        <v>8927</v>
      </c>
      <c r="F528" s="850">
        <v>1</v>
      </c>
      <c r="G528" s="850">
        <v>25036.9</v>
      </c>
      <c r="H528" s="850"/>
      <c r="I528" s="850">
        <v>25036.9</v>
      </c>
      <c r="J528" s="850"/>
      <c r="K528" s="850"/>
      <c r="L528" s="850"/>
      <c r="M528" s="850"/>
      <c r="N528" s="850">
        <v>1</v>
      </c>
      <c r="O528" s="850">
        <v>25036.9</v>
      </c>
      <c r="P528" s="838"/>
      <c r="Q528" s="851">
        <v>25036.9</v>
      </c>
    </row>
    <row r="529" spans="1:17" ht="14.45" customHeight="1" x14ac:dyDescent="0.2">
      <c r="A529" s="832" t="s">
        <v>604</v>
      </c>
      <c r="B529" s="833" t="s">
        <v>8030</v>
      </c>
      <c r="C529" s="833" t="s">
        <v>8043</v>
      </c>
      <c r="D529" s="833" t="s">
        <v>8982</v>
      </c>
      <c r="E529" s="833" t="s">
        <v>8983</v>
      </c>
      <c r="F529" s="850">
        <v>1</v>
      </c>
      <c r="G529" s="850">
        <v>787.64</v>
      </c>
      <c r="H529" s="850">
        <v>0.25</v>
      </c>
      <c r="I529" s="850">
        <v>787.64</v>
      </c>
      <c r="J529" s="850">
        <v>4</v>
      </c>
      <c r="K529" s="850">
        <v>3150.56</v>
      </c>
      <c r="L529" s="850">
        <v>1</v>
      </c>
      <c r="M529" s="850">
        <v>787.64</v>
      </c>
      <c r="N529" s="850">
        <v>1</v>
      </c>
      <c r="O529" s="850">
        <v>787.64</v>
      </c>
      <c r="P529" s="838">
        <v>0.25</v>
      </c>
      <c r="Q529" s="851">
        <v>787.64</v>
      </c>
    </row>
    <row r="530" spans="1:17" ht="14.45" customHeight="1" x14ac:dyDescent="0.2">
      <c r="A530" s="832" t="s">
        <v>604</v>
      </c>
      <c r="B530" s="833" t="s">
        <v>8030</v>
      </c>
      <c r="C530" s="833" t="s">
        <v>8043</v>
      </c>
      <c r="D530" s="833" t="s">
        <v>8984</v>
      </c>
      <c r="E530" s="833" t="s">
        <v>8985</v>
      </c>
      <c r="F530" s="850"/>
      <c r="G530" s="850"/>
      <c r="H530" s="850"/>
      <c r="I530" s="850"/>
      <c r="J530" s="850">
        <v>1</v>
      </c>
      <c r="K530" s="850">
        <v>8949.9</v>
      </c>
      <c r="L530" s="850">
        <v>1</v>
      </c>
      <c r="M530" s="850">
        <v>8949.9</v>
      </c>
      <c r="N530" s="850"/>
      <c r="O530" s="850"/>
      <c r="P530" s="838"/>
      <c r="Q530" s="851"/>
    </row>
    <row r="531" spans="1:17" ht="14.45" customHeight="1" x14ac:dyDescent="0.2">
      <c r="A531" s="832" t="s">
        <v>604</v>
      </c>
      <c r="B531" s="833" t="s">
        <v>8030</v>
      </c>
      <c r="C531" s="833" t="s">
        <v>8043</v>
      </c>
      <c r="D531" s="833" t="s">
        <v>8986</v>
      </c>
      <c r="E531" s="833" t="s">
        <v>8987</v>
      </c>
      <c r="F531" s="850"/>
      <c r="G531" s="850"/>
      <c r="H531" s="850"/>
      <c r="I531" s="850"/>
      <c r="J531" s="850">
        <v>1</v>
      </c>
      <c r="K531" s="850">
        <v>2017.8</v>
      </c>
      <c r="L531" s="850">
        <v>1</v>
      </c>
      <c r="M531" s="850">
        <v>2017.8</v>
      </c>
      <c r="N531" s="850">
        <v>2</v>
      </c>
      <c r="O531" s="850">
        <v>4035.6</v>
      </c>
      <c r="P531" s="838">
        <v>2</v>
      </c>
      <c r="Q531" s="851">
        <v>2017.8</v>
      </c>
    </row>
    <row r="532" spans="1:17" ht="14.45" customHeight="1" x14ac:dyDescent="0.2">
      <c r="A532" s="832" t="s">
        <v>604</v>
      </c>
      <c r="B532" s="833" t="s">
        <v>8030</v>
      </c>
      <c r="C532" s="833" t="s">
        <v>8043</v>
      </c>
      <c r="D532" s="833" t="s">
        <v>8988</v>
      </c>
      <c r="E532" s="833" t="s">
        <v>8989</v>
      </c>
      <c r="F532" s="850">
        <v>2</v>
      </c>
      <c r="G532" s="850">
        <v>40272</v>
      </c>
      <c r="H532" s="850"/>
      <c r="I532" s="850">
        <v>20136</v>
      </c>
      <c r="J532" s="850"/>
      <c r="K532" s="850"/>
      <c r="L532" s="850"/>
      <c r="M532" s="850"/>
      <c r="N532" s="850">
        <v>2</v>
      </c>
      <c r="O532" s="850">
        <v>40272</v>
      </c>
      <c r="P532" s="838"/>
      <c r="Q532" s="851">
        <v>20136</v>
      </c>
    </row>
    <row r="533" spans="1:17" ht="14.45" customHeight="1" x14ac:dyDescent="0.2">
      <c r="A533" s="832" t="s">
        <v>604</v>
      </c>
      <c r="B533" s="833" t="s">
        <v>8030</v>
      </c>
      <c r="C533" s="833" t="s">
        <v>8043</v>
      </c>
      <c r="D533" s="833" t="s">
        <v>8990</v>
      </c>
      <c r="E533" s="833" t="s">
        <v>8991</v>
      </c>
      <c r="F533" s="850"/>
      <c r="G533" s="850"/>
      <c r="H533" s="850"/>
      <c r="I533" s="850"/>
      <c r="J533" s="850">
        <v>9</v>
      </c>
      <c r="K533" s="850">
        <v>67491</v>
      </c>
      <c r="L533" s="850">
        <v>1</v>
      </c>
      <c r="M533" s="850">
        <v>7499</v>
      </c>
      <c r="N533" s="850">
        <v>7</v>
      </c>
      <c r="O533" s="850">
        <v>52493</v>
      </c>
      <c r="P533" s="838">
        <v>0.77777777777777779</v>
      </c>
      <c r="Q533" s="851">
        <v>7499</v>
      </c>
    </row>
    <row r="534" spans="1:17" ht="14.45" customHeight="1" x14ac:dyDescent="0.2">
      <c r="A534" s="832" t="s">
        <v>604</v>
      </c>
      <c r="B534" s="833" t="s">
        <v>8030</v>
      </c>
      <c r="C534" s="833" t="s">
        <v>8043</v>
      </c>
      <c r="D534" s="833" t="s">
        <v>8992</v>
      </c>
      <c r="E534" s="833" t="s">
        <v>8993</v>
      </c>
      <c r="F534" s="850"/>
      <c r="G534" s="850"/>
      <c r="H534" s="850"/>
      <c r="I534" s="850"/>
      <c r="J534" s="850">
        <v>2</v>
      </c>
      <c r="K534" s="850">
        <v>10880.18</v>
      </c>
      <c r="L534" s="850">
        <v>1</v>
      </c>
      <c r="M534" s="850">
        <v>5440.09</v>
      </c>
      <c r="N534" s="850">
        <v>1</v>
      </c>
      <c r="O534" s="850">
        <v>5440.09</v>
      </c>
      <c r="P534" s="838">
        <v>0.5</v>
      </c>
      <c r="Q534" s="851">
        <v>5440.09</v>
      </c>
    </row>
    <row r="535" spans="1:17" ht="14.45" customHeight="1" x14ac:dyDescent="0.2">
      <c r="A535" s="832" t="s">
        <v>604</v>
      </c>
      <c r="B535" s="833" t="s">
        <v>8030</v>
      </c>
      <c r="C535" s="833" t="s">
        <v>8043</v>
      </c>
      <c r="D535" s="833" t="s">
        <v>8994</v>
      </c>
      <c r="E535" s="833" t="s">
        <v>8462</v>
      </c>
      <c r="F535" s="850">
        <v>1</v>
      </c>
      <c r="G535" s="850">
        <v>1916.24</v>
      </c>
      <c r="H535" s="850"/>
      <c r="I535" s="850">
        <v>1916.24</v>
      </c>
      <c r="J535" s="850"/>
      <c r="K535" s="850"/>
      <c r="L535" s="850"/>
      <c r="M535" s="850"/>
      <c r="N535" s="850"/>
      <c r="O535" s="850"/>
      <c r="P535" s="838"/>
      <c r="Q535" s="851"/>
    </row>
    <row r="536" spans="1:17" ht="14.45" customHeight="1" x14ac:dyDescent="0.2">
      <c r="A536" s="832" t="s">
        <v>604</v>
      </c>
      <c r="B536" s="833" t="s">
        <v>8030</v>
      </c>
      <c r="C536" s="833" t="s">
        <v>8043</v>
      </c>
      <c r="D536" s="833" t="s">
        <v>8995</v>
      </c>
      <c r="E536" s="833" t="s">
        <v>8824</v>
      </c>
      <c r="F536" s="850"/>
      <c r="G536" s="850"/>
      <c r="H536" s="850"/>
      <c r="I536" s="850"/>
      <c r="J536" s="850">
        <v>3</v>
      </c>
      <c r="K536" s="850">
        <v>103402.13999999998</v>
      </c>
      <c r="L536" s="850">
        <v>1</v>
      </c>
      <c r="M536" s="850">
        <v>34467.379999999997</v>
      </c>
      <c r="N536" s="850">
        <v>13</v>
      </c>
      <c r="O536" s="850">
        <v>359114.04</v>
      </c>
      <c r="P536" s="838">
        <v>3.4729846016726542</v>
      </c>
      <c r="Q536" s="851">
        <v>27624.15692307692</v>
      </c>
    </row>
    <row r="537" spans="1:17" ht="14.45" customHeight="1" x14ac:dyDescent="0.2">
      <c r="A537" s="832" t="s">
        <v>604</v>
      </c>
      <c r="B537" s="833" t="s">
        <v>8030</v>
      </c>
      <c r="C537" s="833" t="s">
        <v>8043</v>
      </c>
      <c r="D537" s="833" t="s">
        <v>8996</v>
      </c>
      <c r="E537" s="833" t="s">
        <v>8997</v>
      </c>
      <c r="F537" s="850"/>
      <c r="G537" s="850"/>
      <c r="H537" s="850"/>
      <c r="I537" s="850"/>
      <c r="J537" s="850">
        <v>28</v>
      </c>
      <c r="K537" s="850">
        <v>64925.56</v>
      </c>
      <c r="L537" s="850">
        <v>1</v>
      </c>
      <c r="M537" s="850">
        <v>2318.77</v>
      </c>
      <c r="N537" s="850">
        <v>19</v>
      </c>
      <c r="O537" s="850">
        <v>35626.47</v>
      </c>
      <c r="P537" s="838">
        <v>0.54872795860366863</v>
      </c>
      <c r="Q537" s="851">
        <v>1875.0773684210526</v>
      </c>
    </row>
    <row r="538" spans="1:17" ht="14.45" customHeight="1" x14ac:dyDescent="0.2">
      <c r="A538" s="832" t="s">
        <v>604</v>
      </c>
      <c r="B538" s="833" t="s">
        <v>8030</v>
      </c>
      <c r="C538" s="833" t="s">
        <v>8043</v>
      </c>
      <c r="D538" s="833" t="s">
        <v>8998</v>
      </c>
      <c r="E538" s="833" t="s">
        <v>8824</v>
      </c>
      <c r="F538" s="850"/>
      <c r="G538" s="850"/>
      <c r="H538" s="850"/>
      <c r="I538" s="850"/>
      <c r="J538" s="850">
        <v>1</v>
      </c>
      <c r="K538" s="850">
        <v>35000.07</v>
      </c>
      <c r="L538" s="850">
        <v>1</v>
      </c>
      <c r="M538" s="850">
        <v>35000.07</v>
      </c>
      <c r="N538" s="850">
        <v>2</v>
      </c>
      <c r="O538" s="850">
        <v>70000.14</v>
      </c>
      <c r="P538" s="838">
        <v>2</v>
      </c>
      <c r="Q538" s="851">
        <v>35000.07</v>
      </c>
    </row>
    <row r="539" spans="1:17" ht="14.45" customHeight="1" x14ac:dyDescent="0.2">
      <c r="A539" s="832" t="s">
        <v>604</v>
      </c>
      <c r="B539" s="833" t="s">
        <v>8030</v>
      </c>
      <c r="C539" s="833" t="s">
        <v>8043</v>
      </c>
      <c r="D539" s="833" t="s">
        <v>8999</v>
      </c>
      <c r="E539" s="833" t="s">
        <v>9000</v>
      </c>
      <c r="F539" s="850"/>
      <c r="G539" s="850"/>
      <c r="H539" s="850"/>
      <c r="I539" s="850"/>
      <c r="J539" s="850">
        <v>1</v>
      </c>
      <c r="K539" s="850">
        <v>29932</v>
      </c>
      <c r="L539" s="850">
        <v>1</v>
      </c>
      <c r="M539" s="850">
        <v>29932</v>
      </c>
      <c r="N539" s="850">
        <v>1</v>
      </c>
      <c r="O539" s="850">
        <v>29932</v>
      </c>
      <c r="P539" s="838">
        <v>1</v>
      </c>
      <c r="Q539" s="851">
        <v>29932</v>
      </c>
    </row>
    <row r="540" spans="1:17" ht="14.45" customHeight="1" x14ac:dyDescent="0.2">
      <c r="A540" s="832" t="s">
        <v>604</v>
      </c>
      <c r="B540" s="833" t="s">
        <v>8030</v>
      </c>
      <c r="C540" s="833" t="s">
        <v>8043</v>
      </c>
      <c r="D540" s="833" t="s">
        <v>9001</v>
      </c>
      <c r="E540" s="833" t="s">
        <v>8824</v>
      </c>
      <c r="F540" s="850"/>
      <c r="G540" s="850"/>
      <c r="H540" s="850"/>
      <c r="I540" s="850"/>
      <c r="J540" s="850">
        <v>4</v>
      </c>
      <c r="K540" s="850">
        <v>73066</v>
      </c>
      <c r="L540" s="850">
        <v>1</v>
      </c>
      <c r="M540" s="850">
        <v>18266.5</v>
      </c>
      <c r="N540" s="850">
        <v>14</v>
      </c>
      <c r="O540" s="850">
        <v>199952</v>
      </c>
      <c r="P540" s="838">
        <v>2.7365943119918978</v>
      </c>
      <c r="Q540" s="851">
        <v>14282.285714285714</v>
      </c>
    </row>
    <row r="541" spans="1:17" ht="14.45" customHeight="1" x14ac:dyDescent="0.2">
      <c r="A541" s="832" t="s">
        <v>604</v>
      </c>
      <c r="B541" s="833" t="s">
        <v>8030</v>
      </c>
      <c r="C541" s="833" t="s">
        <v>8043</v>
      </c>
      <c r="D541" s="833" t="s">
        <v>9002</v>
      </c>
      <c r="E541" s="833" t="s">
        <v>9003</v>
      </c>
      <c r="F541" s="850"/>
      <c r="G541" s="850"/>
      <c r="H541" s="850"/>
      <c r="I541" s="850"/>
      <c r="J541" s="850">
        <v>2</v>
      </c>
      <c r="K541" s="850">
        <v>594</v>
      </c>
      <c r="L541" s="850">
        <v>1</v>
      </c>
      <c r="M541" s="850">
        <v>297</v>
      </c>
      <c r="N541" s="850"/>
      <c r="O541" s="850"/>
      <c r="P541" s="838"/>
      <c r="Q541" s="851"/>
    </row>
    <row r="542" spans="1:17" ht="14.45" customHeight="1" x14ac:dyDescent="0.2">
      <c r="A542" s="832" t="s">
        <v>604</v>
      </c>
      <c r="B542" s="833" t="s">
        <v>8030</v>
      </c>
      <c r="C542" s="833" t="s">
        <v>8043</v>
      </c>
      <c r="D542" s="833" t="s">
        <v>9004</v>
      </c>
      <c r="E542" s="833" t="s">
        <v>9005</v>
      </c>
      <c r="F542" s="850"/>
      <c r="G542" s="850"/>
      <c r="H542" s="850"/>
      <c r="I542" s="850"/>
      <c r="J542" s="850">
        <v>1</v>
      </c>
      <c r="K542" s="850">
        <v>3701.89</v>
      </c>
      <c r="L542" s="850">
        <v>1</v>
      </c>
      <c r="M542" s="850">
        <v>3701.89</v>
      </c>
      <c r="N542" s="850">
        <v>9</v>
      </c>
      <c r="O542" s="850">
        <v>15989.659999999998</v>
      </c>
      <c r="P542" s="838">
        <v>4.3193233726555889</v>
      </c>
      <c r="Q542" s="851">
        <v>1776.6288888888887</v>
      </c>
    </row>
    <row r="543" spans="1:17" ht="14.45" customHeight="1" x14ac:dyDescent="0.2">
      <c r="A543" s="832" t="s">
        <v>604</v>
      </c>
      <c r="B543" s="833" t="s">
        <v>8030</v>
      </c>
      <c r="C543" s="833" t="s">
        <v>8043</v>
      </c>
      <c r="D543" s="833" t="s">
        <v>9006</v>
      </c>
      <c r="E543" s="833" t="s">
        <v>9007</v>
      </c>
      <c r="F543" s="850"/>
      <c r="G543" s="850"/>
      <c r="H543" s="850"/>
      <c r="I543" s="850"/>
      <c r="J543" s="850">
        <v>1</v>
      </c>
      <c r="K543" s="850">
        <v>37640.35</v>
      </c>
      <c r="L543" s="850">
        <v>1</v>
      </c>
      <c r="M543" s="850">
        <v>37640.35</v>
      </c>
      <c r="N543" s="850"/>
      <c r="O543" s="850"/>
      <c r="P543" s="838"/>
      <c r="Q543" s="851"/>
    </row>
    <row r="544" spans="1:17" ht="14.45" customHeight="1" x14ac:dyDescent="0.2">
      <c r="A544" s="832" t="s">
        <v>604</v>
      </c>
      <c r="B544" s="833" t="s">
        <v>8030</v>
      </c>
      <c r="C544" s="833" t="s">
        <v>8043</v>
      </c>
      <c r="D544" s="833" t="s">
        <v>9008</v>
      </c>
      <c r="E544" s="833" t="s">
        <v>9009</v>
      </c>
      <c r="F544" s="850"/>
      <c r="G544" s="850"/>
      <c r="H544" s="850"/>
      <c r="I544" s="850"/>
      <c r="J544" s="850">
        <v>1</v>
      </c>
      <c r="K544" s="850">
        <v>6819.1</v>
      </c>
      <c r="L544" s="850">
        <v>1</v>
      </c>
      <c r="M544" s="850">
        <v>6819.1</v>
      </c>
      <c r="N544" s="850"/>
      <c r="O544" s="850"/>
      <c r="P544" s="838"/>
      <c r="Q544" s="851"/>
    </row>
    <row r="545" spans="1:17" ht="14.45" customHeight="1" x14ac:dyDescent="0.2">
      <c r="A545" s="832" t="s">
        <v>604</v>
      </c>
      <c r="B545" s="833" t="s">
        <v>8030</v>
      </c>
      <c r="C545" s="833" t="s">
        <v>8043</v>
      </c>
      <c r="D545" s="833" t="s">
        <v>9010</v>
      </c>
      <c r="E545" s="833" t="s">
        <v>9011</v>
      </c>
      <c r="F545" s="850"/>
      <c r="G545" s="850"/>
      <c r="H545" s="850"/>
      <c r="I545" s="850"/>
      <c r="J545" s="850">
        <v>1</v>
      </c>
      <c r="K545" s="850">
        <v>6538.21</v>
      </c>
      <c r="L545" s="850">
        <v>1</v>
      </c>
      <c r="M545" s="850">
        <v>6538.21</v>
      </c>
      <c r="N545" s="850"/>
      <c r="O545" s="850"/>
      <c r="P545" s="838"/>
      <c r="Q545" s="851"/>
    </row>
    <row r="546" spans="1:17" ht="14.45" customHeight="1" x14ac:dyDescent="0.2">
      <c r="A546" s="832" t="s">
        <v>604</v>
      </c>
      <c r="B546" s="833" t="s">
        <v>8030</v>
      </c>
      <c r="C546" s="833" t="s">
        <v>8043</v>
      </c>
      <c r="D546" s="833" t="s">
        <v>9012</v>
      </c>
      <c r="E546" s="833" t="s">
        <v>9013</v>
      </c>
      <c r="F546" s="850"/>
      <c r="G546" s="850"/>
      <c r="H546" s="850"/>
      <c r="I546" s="850"/>
      <c r="J546" s="850">
        <v>1</v>
      </c>
      <c r="K546" s="850">
        <v>12457.33</v>
      </c>
      <c r="L546" s="850">
        <v>1</v>
      </c>
      <c r="M546" s="850">
        <v>12457.33</v>
      </c>
      <c r="N546" s="850">
        <v>10</v>
      </c>
      <c r="O546" s="850">
        <v>109626.31000000001</v>
      </c>
      <c r="P546" s="838">
        <v>8.8001449748862726</v>
      </c>
      <c r="Q546" s="851">
        <v>10962.631000000001</v>
      </c>
    </row>
    <row r="547" spans="1:17" ht="14.45" customHeight="1" x14ac:dyDescent="0.2">
      <c r="A547" s="832" t="s">
        <v>604</v>
      </c>
      <c r="B547" s="833" t="s">
        <v>8030</v>
      </c>
      <c r="C547" s="833" t="s">
        <v>8043</v>
      </c>
      <c r="D547" s="833" t="s">
        <v>9014</v>
      </c>
      <c r="E547" s="833" t="s">
        <v>9015</v>
      </c>
      <c r="F547" s="850"/>
      <c r="G547" s="850"/>
      <c r="H547" s="850"/>
      <c r="I547" s="850"/>
      <c r="J547" s="850">
        <v>1</v>
      </c>
      <c r="K547" s="850">
        <v>3426.22</v>
      </c>
      <c r="L547" s="850">
        <v>1</v>
      </c>
      <c r="M547" s="850">
        <v>3426.22</v>
      </c>
      <c r="N547" s="850"/>
      <c r="O547" s="850"/>
      <c r="P547" s="838"/>
      <c r="Q547" s="851"/>
    </row>
    <row r="548" spans="1:17" ht="14.45" customHeight="1" x14ac:dyDescent="0.2">
      <c r="A548" s="832" t="s">
        <v>604</v>
      </c>
      <c r="B548" s="833" t="s">
        <v>8030</v>
      </c>
      <c r="C548" s="833" t="s">
        <v>8043</v>
      </c>
      <c r="D548" s="833" t="s">
        <v>9016</v>
      </c>
      <c r="E548" s="833" t="s">
        <v>9017</v>
      </c>
      <c r="F548" s="850"/>
      <c r="G548" s="850"/>
      <c r="H548" s="850"/>
      <c r="I548" s="850"/>
      <c r="J548" s="850">
        <v>36</v>
      </c>
      <c r="K548" s="850">
        <v>298360.8</v>
      </c>
      <c r="L548" s="850">
        <v>1</v>
      </c>
      <c r="M548" s="850">
        <v>8287.7999999999993</v>
      </c>
      <c r="N548" s="850">
        <v>77</v>
      </c>
      <c r="O548" s="850">
        <v>638138.1</v>
      </c>
      <c r="P548" s="838">
        <v>2.1388134768374396</v>
      </c>
      <c r="Q548" s="851">
        <v>8287.5077922077926</v>
      </c>
    </row>
    <row r="549" spans="1:17" ht="14.45" customHeight="1" x14ac:dyDescent="0.2">
      <c r="A549" s="832" t="s">
        <v>604</v>
      </c>
      <c r="B549" s="833" t="s">
        <v>8030</v>
      </c>
      <c r="C549" s="833" t="s">
        <v>8043</v>
      </c>
      <c r="D549" s="833" t="s">
        <v>9018</v>
      </c>
      <c r="E549" s="833" t="s">
        <v>9019</v>
      </c>
      <c r="F549" s="850"/>
      <c r="G549" s="850"/>
      <c r="H549" s="850"/>
      <c r="I549" s="850"/>
      <c r="J549" s="850">
        <v>5</v>
      </c>
      <c r="K549" s="850">
        <v>13160</v>
      </c>
      <c r="L549" s="850">
        <v>1</v>
      </c>
      <c r="M549" s="850">
        <v>2632</v>
      </c>
      <c r="N549" s="850">
        <v>5</v>
      </c>
      <c r="O549" s="850">
        <v>13160</v>
      </c>
      <c r="P549" s="838">
        <v>1</v>
      </c>
      <c r="Q549" s="851">
        <v>2632</v>
      </c>
    </row>
    <row r="550" spans="1:17" ht="14.45" customHeight="1" x14ac:dyDescent="0.2">
      <c r="A550" s="832" t="s">
        <v>604</v>
      </c>
      <c r="B550" s="833" t="s">
        <v>8030</v>
      </c>
      <c r="C550" s="833" t="s">
        <v>8043</v>
      </c>
      <c r="D550" s="833" t="s">
        <v>9020</v>
      </c>
      <c r="E550" s="833" t="s">
        <v>8467</v>
      </c>
      <c r="F550" s="850">
        <v>7</v>
      </c>
      <c r="G550" s="850">
        <v>17352.86</v>
      </c>
      <c r="H550" s="850"/>
      <c r="I550" s="850">
        <v>2478.98</v>
      </c>
      <c r="J550" s="850"/>
      <c r="K550" s="850"/>
      <c r="L550" s="850"/>
      <c r="M550" s="850"/>
      <c r="N550" s="850">
        <v>12</v>
      </c>
      <c r="O550" s="850">
        <v>25343.160000000003</v>
      </c>
      <c r="P550" s="838"/>
      <c r="Q550" s="851">
        <v>2111.9300000000003</v>
      </c>
    </row>
    <row r="551" spans="1:17" ht="14.45" customHeight="1" x14ac:dyDescent="0.2">
      <c r="A551" s="832" t="s">
        <v>604</v>
      </c>
      <c r="B551" s="833" t="s">
        <v>8030</v>
      </c>
      <c r="C551" s="833" t="s">
        <v>8043</v>
      </c>
      <c r="D551" s="833" t="s">
        <v>9021</v>
      </c>
      <c r="E551" s="833" t="s">
        <v>9022</v>
      </c>
      <c r="F551" s="850"/>
      <c r="G551" s="850"/>
      <c r="H551" s="850"/>
      <c r="I551" s="850"/>
      <c r="J551" s="850">
        <v>1</v>
      </c>
      <c r="K551" s="850">
        <v>13795.16</v>
      </c>
      <c r="L551" s="850">
        <v>1</v>
      </c>
      <c r="M551" s="850">
        <v>13795.16</v>
      </c>
      <c r="N551" s="850"/>
      <c r="O551" s="850"/>
      <c r="P551" s="838"/>
      <c r="Q551" s="851"/>
    </row>
    <row r="552" spans="1:17" ht="14.45" customHeight="1" x14ac:dyDescent="0.2">
      <c r="A552" s="832" t="s">
        <v>604</v>
      </c>
      <c r="B552" s="833" t="s">
        <v>8030</v>
      </c>
      <c r="C552" s="833" t="s">
        <v>8043</v>
      </c>
      <c r="D552" s="833" t="s">
        <v>9023</v>
      </c>
      <c r="E552" s="833" t="s">
        <v>9024</v>
      </c>
      <c r="F552" s="850"/>
      <c r="G552" s="850"/>
      <c r="H552" s="850"/>
      <c r="I552" s="850"/>
      <c r="J552" s="850">
        <v>1</v>
      </c>
      <c r="K552" s="850">
        <v>2320</v>
      </c>
      <c r="L552" s="850">
        <v>1</v>
      </c>
      <c r="M552" s="850">
        <v>2320</v>
      </c>
      <c r="N552" s="850">
        <v>1</v>
      </c>
      <c r="O552" s="850">
        <v>2320</v>
      </c>
      <c r="P552" s="838">
        <v>1</v>
      </c>
      <c r="Q552" s="851">
        <v>2320</v>
      </c>
    </row>
    <row r="553" spans="1:17" ht="14.45" customHeight="1" x14ac:dyDescent="0.2">
      <c r="A553" s="832" t="s">
        <v>604</v>
      </c>
      <c r="B553" s="833" t="s">
        <v>8030</v>
      </c>
      <c r="C553" s="833" t="s">
        <v>8043</v>
      </c>
      <c r="D553" s="833" t="s">
        <v>9025</v>
      </c>
      <c r="E553" s="833" t="s">
        <v>3100</v>
      </c>
      <c r="F553" s="850"/>
      <c r="G553" s="850"/>
      <c r="H553" s="850"/>
      <c r="I553" s="850"/>
      <c r="J553" s="850">
        <v>5</v>
      </c>
      <c r="K553" s="850">
        <v>120370</v>
      </c>
      <c r="L553" s="850">
        <v>1</v>
      </c>
      <c r="M553" s="850">
        <v>24074</v>
      </c>
      <c r="N553" s="850">
        <v>13</v>
      </c>
      <c r="O553" s="850">
        <v>288407.60000000003</v>
      </c>
      <c r="P553" s="838">
        <v>2.3960089723353</v>
      </c>
      <c r="Q553" s="851">
        <v>22185.200000000004</v>
      </c>
    </row>
    <row r="554" spans="1:17" ht="14.45" customHeight="1" x14ac:dyDescent="0.2">
      <c r="A554" s="832" t="s">
        <v>604</v>
      </c>
      <c r="B554" s="833" t="s">
        <v>8030</v>
      </c>
      <c r="C554" s="833" t="s">
        <v>8043</v>
      </c>
      <c r="D554" s="833" t="s">
        <v>9026</v>
      </c>
      <c r="E554" s="833" t="s">
        <v>9024</v>
      </c>
      <c r="F554" s="850"/>
      <c r="G554" s="850"/>
      <c r="H554" s="850"/>
      <c r="I554" s="850"/>
      <c r="J554" s="850">
        <v>2</v>
      </c>
      <c r="K554" s="850">
        <v>66400</v>
      </c>
      <c r="L554" s="850">
        <v>1</v>
      </c>
      <c r="M554" s="850">
        <v>33200</v>
      </c>
      <c r="N554" s="850">
        <v>2</v>
      </c>
      <c r="O554" s="850">
        <v>66400</v>
      </c>
      <c r="P554" s="838">
        <v>1</v>
      </c>
      <c r="Q554" s="851">
        <v>33200</v>
      </c>
    </row>
    <row r="555" spans="1:17" ht="14.45" customHeight="1" x14ac:dyDescent="0.2">
      <c r="A555" s="832" t="s">
        <v>604</v>
      </c>
      <c r="B555" s="833" t="s">
        <v>8030</v>
      </c>
      <c r="C555" s="833" t="s">
        <v>8043</v>
      </c>
      <c r="D555" s="833" t="s">
        <v>9027</v>
      </c>
      <c r="E555" s="833" t="s">
        <v>9028</v>
      </c>
      <c r="F555" s="850"/>
      <c r="G555" s="850"/>
      <c r="H555" s="850"/>
      <c r="I555" s="850"/>
      <c r="J555" s="850">
        <v>2</v>
      </c>
      <c r="K555" s="850">
        <v>13417.78</v>
      </c>
      <c r="L555" s="850">
        <v>1</v>
      </c>
      <c r="M555" s="850">
        <v>6708.89</v>
      </c>
      <c r="N555" s="850"/>
      <c r="O555" s="850"/>
      <c r="P555" s="838"/>
      <c r="Q555" s="851"/>
    </row>
    <row r="556" spans="1:17" ht="14.45" customHeight="1" x14ac:dyDescent="0.2">
      <c r="A556" s="832" t="s">
        <v>604</v>
      </c>
      <c r="B556" s="833" t="s">
        <v>8030</v>
      </c>
      <c r="C556" s="833" t="s">
        <v>8043</v>
      </c>
      <c r="D556" s="833" t="s">
        <v>9029</v>
      </c>
      <c r="E556" s="833" t="s">
        <v>9030</v>
      </c>
      <c r="F556" s="850"/>
      <c r="G556" s="850"/>
      <c r="H556" s="850"/>
      <c r="I556" s="850"/>
      <c r="J556" s="850">
        <v>1</v>
      </c>
      <c r="K556" s="850">
        <v>4907.6099999999997</v>
      </c>
      <c r="L556" s="850">
        <v>1</v>
      </c>
      <c r="M556" s="850">
        <v>4907.6099999999997</v>
      </c>
      <c r="N556" s="850"/>
      <c r="O556" s="850"/>
      <c r="P556" s="838"/>
      <c r="Q556" s="851"/>
    </row>
    <row r="557" spans="1:17" ht="14.45" customHeight="1" x14ac:dyDescent="0.2">
      <c r="A557" s="832" t="s">
        <v>604</v>
      </c>
      <c r="B557" s="833" t="s">
        <v>8030</v>
      </c>
      <c r="C557" s="833" t="s">
        <v>8043</v>
      </c>
      <c r="D557" s="833" t="s">
        <v>9031</v>
      </c>
      <c r="E557" s="833" t="s">
        <v>8686</v>
      </c>
      <c r="F557" s="850"/>
      <c r="G557" s="850"/>
      <c r="H557" s="850"/>
      <c r="I557" s="850"/>
      <c r="J557" s="850">
        <v>1</v>
      </c>
      <c r="K557" s="850">
        <v>15573.44</v>
      </c>
      <c r="L557" s="850">
        <v>1</v>
      </c>
      <c r="M557" s="850">
        <v>15573.44</v>
      </c>
      <c r="N557" s="850"/>
      <c r="O557" s="850"/>
      <c r="P557" s="838"/>
      <c r="Q557" s="851"/>
    </row>
    <row r="558" spans="1:17" ht="14.45" customHeight="1" x14ac:dyDescent="0.2">
      <c r="A558" s="832" t="s">
        <v>604</v>
      </c>
      <c r="B558" s="833" t="s">
        <v>8030</v>
      </c>
      <c r="C558" s="833" t="s">
        <v>8043</v>
      </c>
      <c r="D558" s="833" t="s">
        <v>9032</v>
      </c>
      <c r="E558" s="833" t="s">
        <v>9033</v>
      </c>
      <c r="F558" s="850"/>
      <c r="G558" s="850"/>
      <c r="H558" s="850"/>
      <c r="I558" s="850"/>
      <c r="J558" s="850">
        <v>0</v>
      </c>
      <c r="K558" s="850">
        <v>0</v>
      </c>
      <c r="L558" s="850"/>
      <c r="M558" s="850"/>
      <c r="N558" s="850"/>
      <c r="O558" s="850"/>
      <c r="P558" s="838"/>
      <c r="Q558" s="851"/>
    </row>
    <row r="559" spans="1:17" ht="14.45" customHeight="1" x14ac:dyDescent="0.2">
      <c r="A559" s="832" t="s">
        <v>604</v>
      </c>
      <c r="B559" s="833" t="s">
        <v>8030</v>
      </c>
      <c r="C559" s="833" t="s">
        <v>8043</v>
      </c>
      <c r="D559" s="833" t="s">
        <v>9034</v>
      </c>
      <c r="E559" s="833" t="s">
        <v>9035</v>
      </c>
      <c r="F559" s="850">
        <v>1</v>
      </c>
      <c r="G559" s="850">
        <v>9496.2000000000007</v>
      </c>
      <c r="H559" s="850"/>
      <c r="I559" s="850">
        <v>9496.2000000000007</v>
      </c>
      <c r="J559" s="850"/>
      <c r="K559" s="850"/>
      <c r="L559" s="850"/>
      <c r="M559" s="850"/>
      <c r="N559" s="850">
        <v>1</v>
      </c>
      <c r="O559" s="850">
        <v>8508</v>
      </c>
      <c r="P559" s="838"/>
      <c r="Q559" s="851">
        <v>8508</v>
      </c>
    </row>
    <row r="560" spans="1:17" ht="14.45" customHeight="1" x14ac:dyDescent="0.2">
      <c r="A560" s="832" t="s">
        <v>604</v>
      </c>
      <c r="B560" s="833" t="s">
        <v>8030</v>
      </c>
      <c r="C560" s="833" t="s">
        <v>8043</v>
      </c>
      <c r="D560" s="833" t="s">
        <v>9036</v>
      </c>
      <c r="E560" s="833" t="s">
        <v>9037</v>
      </c>
      <c r="F560" s="850">
        <v>1</v>
      </c>
      <c r="G560" s="850">
        <v>4475</v>
      </c>
      <c r="H560" s="850"/>
      <c r="I560" s="850">
        <v>4475</v>
      </c>
      <c r="J560" s="850"/>
      <c r="K560" s="850"/>
      <c r="L560" s="850"/>
      <c r="M560" s="850"/>
      <c r="N560" s="850">
        <v>10</v>
      </c>
      <c r="O560" s="850">
        <v>44229.919999999998</v>
      </c>
      <c r="P560" s="838"/>
      <c r="Q560" s="851">
        <v>4422.9920000000002</v>
      </c>
    </row>
    <row r="561" spans="1:17" ht="14.45" customHeight="1" x14ac:dyDescent="0.2">
      <c r="A561" s="832" t="s">
        <v>604</v>
      </c>
      <c r="B561" s="833" t="s">
        <v>8030</v>
      </c>
      <c r="C561" s="833" t="s">
        <v>8043</v>
      </c>
      <c r="D561" s="833" t="s">
        <v>9038</v>
      </c>
      <c r="E561" s="833" t="s">
        <v>8752</v>
      </c>
      <c r="F561" s="850"/>
      <c r="G561" s="850"/>
      <c r="H561" s="850"/>
      <c r="I561" s="850"/>
      <c r="J561" s="850">
        <v>4</v>
      </c>
      <c r="K561" s="850">
        <v>36708</v>
      </c>
      <c r="L561" s="850">
        <v>1</v>
      </c>
      <c r="M561" s="850">
        <v>9177</v>
      </c>
      <c r="N561" s="850">
        <v>3</v>
      </c>
      <c r="O561" s="850">
        <v>27531</v>
      </c>
      <c r="P561" s="838">
        <v>0.75</v>
      </c>
      <c r="Q561" s="851">
        <v>9177</v>
      </c>
    </row>
    <row r="562" spans="1:17" ht="14.45" customHeight="1" x14ac:dyDescent="0.2">
      <c r="A562" s="832" t="s">
        <v>604</v>
      </c>
      <c r="B562" s="833" t="s">
        <v>8030</v>
      </c>
      <c r="C562" s="833" t="s">
        <v>8043</v>
      </c>
      <c r="D562" s="833" t="s">
        <v>9039</v>
      </c>
      <c r="E562" s="833" t="s">
        <v>9040</v>
      </c>
      <c r="F562" s="850"/>
      <c r="G562" s="850"/>
      <c r="H562" s="850"/>
      <c r="I562" s="850"/>
      <c r="J562" s="850">
        <v>4</v>
      </c>
      <c r="K562" s="850">
        <v>34714.04</v>
      </c>
      <c r="L562" s="850">
        <v>1</v>
      </c>
      <c r="M562" s="850">
        <v>8678.51</v>
      </c>
      <c r="N562" s="850">
        <v>6</v>
      </c>
      <c r="O562" s="850">
        <v>52071.06</v>
      </c>
      <c r="P562" s="838">
        <v>1.5</v>
      </c>
      <c r="Q562" s="851">
        <v>8678.51</v>
      </c>
    </row>
    <row r="563" spans="1:17" ht="14.45" customHeight="1" x14ac:dyDescent="0.2">
      <c r="A563" s="832" t="s">
        <v>604</v>
      </c>
      <c r="B563" s="833" t="s">
        <v>8030</v>
      </c>
      <c r="C563" s="833" t="s">
        <v>8043</v>
      </c>
      <c r="D563" s="833" t="s">
        <v>9041</v>
      </c>
      <c r="E563" s="833" t="s">
        <v>9042</v>
      </c>
      <c r="F563" s="850"/>
      <c r="G563" s="850"/>
      <c r="H563" s="850"/>
      <c r="I563" s="850"/>
      <c r="J563" s="850">
        <v>8</v>
      </c>
      <c r="K563" s="850">
        <v>29107.360000000001</v>
      </c>
      <c r="L563" s="850">
        <v>1</v>
      </c>
      <c r="M563" s="850">
        <v>3638.42</v>
      </c>
      <c r="N563" s="850">
        <v>24</v>
      </c>
      <c r="O563" s="850">
        <v>87322.079999999987</v>
      </c>
      <c r="P563" s="838">
        <v>2.9999999999999996</v>
      </c>
      <c r="Q563" s="851">
        <v>3638.4199999999996</v>
      </c>
    </row>
    <row r="564" spans="1:17" ht="14.45" customHeight="1" x14ac:dyDescent="0.2">
      <c r="A564" s="832" t="s">
        <v>604</v>
      </c>
      <c r="B564" s="833" t="s">
        <v>8030</v>
      </c>
      <c r="C564" s="833" t="s">
        <v>8043</v>
      </c>
      <c r="D564" s="833" t="s">
        <v>9043</v>
      </c>
      <c r="E564" s="833" t="s">
        <v>9044</v>
      </c>
      <c r="F564" s="850"/>
      <c r="G564" s="850"/>
      <c r="H564" s="850"/>
      <c r="I564" s="850"/>
      <c r="J564" s="850"/>
      <c r="K564" s="850"/>
      <c r="L564" s="850"/>
      <c r="M564" s="850"/>
      <c r="N564" s="850">
        <v>1</v>
      </c>
      <c r="O564" s="850">
        <v>7611.7</v>
      </c>
      <c r="P564" s="838"/>
      <c r="Q564" s="851">
        <v>7611.7</v>
      </c>
    </row>
    <row r="565" spans="1:17" ht="14.45" customHeight="1" x14ac:dyDescent="0.2">
      <c r="A565" s="832" t="s">
        <v>604</v>
      </c>
      <c r="B565" s="833" t="s">
        <v>8030</v>
      </c>
      <c r="C565" s="833" t="s">
        <v>8043</v>
      </c>
      <c r="D565" s="833" t="s">
        <v>9045</v>
      </c>
      <c r="E565" s="833" t="s">
        <v>9046</v>
      </c>
      <c r="F565" s="850"/>
      <c r="G565" s="850"/>
      <c r="H565" s="850"/>
      <c r="I565" s="850"/>
      <c r="J565" s="850">
        <v>1</v>
      </c>
      <c r="K565" s="850">
        <v>848.78</v>
      </c>
      <c r="L565" s="850">
        <v>1</v>
      </c>
      <c r="M565" s="850">
        <v>848.78</v>
      </c>
      <c r="N565" s="850"/>
      <c r="O565" s="850"/>
      <c r="P565" s="838"/>
      <c r="Q565" s="851"/>
    </row>
    <row r="566" spans="1:17" ht="14.45" customHeight="1" x14ac:dyDescent="0.2">
      <c r="A566" s="832" t="s">
        <v>604</v>
      </c>
      <c r="B566" s="833" t="s">
        <v>8030</v>
      </c>
      <c r="C566" s="833" t="s">
        <v>8043</v>
      </c>
      <c r="D566" s="833" t="s">
        <v>9047</v>
      </c>
      <c r="E566" s="833" t="s">
        <v>9048</v>
      </c>
      <c r="F566" s="850"/>
      <c r="G566" s="850"/>
      <c r="H566" s="850"/>
      <c r="I566" s="850"/>
      <c r="J566" s="850">
        <v>1</v>
      </c>
      <c r="K566" s="850">
        <v>1920</v>
      </c>
      <c r="L566" s="850">
        <v>1</v>
      </c>
      <c r="M566" s="850">
        <v>1920</v>
      </c>
      <c r="N566" s="850"/>
      <c r="O566" s="850"/>
      <c r="P566" s="838"/>
      <c r="Q566" s="851"/>
    </row>
    <row r="567" spans="1:17" ht="14.45" customHeight="1" x14ac:dyDescent="0.2">
      <c r="A567" s="832" t="s">
        <v>604</v>
      </c>
      <c r="B567" s="833" t="s">
        <v>8030</v>
      </c>
      <c r="C567" s="833" t="s">
        <v>8043</v>
      </c>
      <c r="D567" s="833" t="s">
        <v>9049</v>
      </c>
      <c r="E567" s="833" t="s">
        <v>9050</v>
      </c>
      <c r="F567" s="850"/>
      <c r="G567" s="850"/>
      <c r="H567" s="850"/>
      <c r="I567" s="850"/>
      <c r="J567" s="850">
        <v>2</v>
      </c>
      <c r="K567" s="850">
        <v>22497.38</v>
      </c>
      <c r="L567" s="850">
        <v>1</v>
      </c>
      <c r="M567" s="850">
        <v>11248.69</v>
      </c>
      <c r="N567" s="850">
        <v>10</v>
      </c>
      <c r="O567" s="850">
        <v>111013.21000000002</v>
      </c>
      <c r="P567" s="838">
        <v>4.9344950389778726</v>
      </c>
      <c r="Q567" s="851">
        <v>11101.321000000002</v>
      </c>
    </row>
    <row r="568" spans="1:17" ht="14.45" customHeight="1" x14ac:dyDescent="0.2">
      <c r="A568" s="832" t="s">
        <v>604</v>
      </c>
      <c r="B568" s="833" t="s">
        <v>8030</v>
      </c>
      <c r="C568" s="833" t="s">
        <v>8043</v>
      </c>
      <c r="D568" s="833" t="s">
        <v>9051</v>
      </c>
      <c r="E568" s="833" t="s">
        <v>8824</v>
      </c>
      <c r="F568" s="850"/>
      <c r="G568" s="850"/>
      <c r="H568" s="850"/>
      <c r="I568" s="850"/>
      <c r="J568" s="850">
        <v>1</v>
      </c>
      <c r="K568" s="850">
        <v>24926.62</v>
      </c>
      <c r="L568" s="850">
        <v>1</v>
      </c>
      <c r="M568" s="850">
        <v>24926.62</v>
      </c>
      <c r="N568" s="850">
        <v>1</v>
      </c>
      <c r="O568" s="850">
        <v>24926.62</v>
      </c>
      <c r="P568" s="838">
        <v>1</v>
      </c>
      <c r="Q568" s="851">
        <v>24926.62</v>
      </c>
    </row>
    <row r="569" spans="1:17" ht="14.45" customHeight="1" x14ac:dyDescent="0.2">
      <c r="A569" s="832" t="s">
        <v>604</v>
      </c>
      <c r="B569" s="833" t="s">
        <v>8030</v>
      </c>
      <c r="C569" s="833" t="s">
        <v>8043</v>
      </c>
      <c r="D569" s="833" t="s">
        <v>9052</v>
      </c>
      <c r="E569" s="833" t="s">
        <v>8556</v>
      </c>
      <c r="F569" s="850"/>
      <c r="G569" s="850"/>
      <c r="H569" s="850"/>
      <c r="I569" s="850"/>
      <c r="J569" s="850"/>
      <c r="K569" s="850"/>
      <c r="L569" s="850"/>
      <c r="M569" s="850"/>
      <c r="N569" s="850">
        <v>8</v>
      </c>
      <c r="O569" s="850">
        <v>5903.12</v>
      </c>
      <c r="P569" s="838"/>
      <c r="Q569" s="851">
        <v>737.89</v>
      </c>
    </row>
    <row r="570" spans="1:17" ht="14.45" customHeight="1" x14ac:dyDescent="0.2">
      <c r="A570" s="832" t="s">
        <v>604</v>
      </c>
      <c r="B570" s="833" t="s">
        <v>8030</v>
      </c>
      <c r="C570" s="833" t="s">
        <v>8043</v>
      </c>
      <c r="D570" s="833" t="s">
        <v>9053</v>
      </c>
      <c r="E570" s="833" t="s">
        <v>9054</v>
      </c>
      <c r="F570" s="850"/>
      <c r="G570" s="850"/>
      <c r="H570" s="850"/>
      <c r="I570" s="850"/>
      <c r="J570" s="850"/>
      <c r="K570" s="850"/>
      <c r="L570" s="850"/>
      <c r="M570" s="850"/>
      <c r="N570" s="850">
        <v>2</v>
      </c>
      <c r="O570" s="850">
        <v>43525.2</v>
      </c>
      <c r="P570" s="838"/>
      <c r="Q570" s="851">
        <v>21762.6</v>
      </c>
    </row>
    <row r="571" spans="1:17" ht="14.45" customHeight="1" x14ac:dyDescent="0.2">
      <c r="A571" s="832" t="s">
        <v>604</v>
      </c>
      <c r="B571" s="833" t="s">
        <v>8030</v>
      </c>
      <c r="C571" s="833" t="s">
        <v>8043</v>
      </c>
      <c r="D571" s="833" t="s">
        <v>9055</v>
      </c>
      <c r="E571" s="833" t="s">
        <v>9056</v>
      </c>
      <c r="F571" s="850"/>
      <c r="G571" s="850"/>
      <c r="H571" s="850"/>
      <c r="I571" s="850"/>
      <c r="J571" s="850"/>
      <c r="K571" s="850"/>
      <c r="L571" s="850"/>
      <c r="M571" s="850"/>
      <c r="N571" s="850">
        <v>1</v>
      </c>
      <c r="O571" s="850">
        <v>56.59</v>
      </c>
      <c r="P571" s="838"/>
      <c r="Q571" s="851">
        <v>56.59</v>
      </c>
    </row>
    <row r="572" spans="1:17" ht="14.45" customHeight="1" x14ac:dyDescent="0.2">
      <c r="A572" s="832" t="s">
        <v>604</v>
      </c>
      <c r="B572" s="833" t="s">
        <v>8030</v>
      </c>
      <c r="C572" s="833" t="s">
        <v>8043</v>
      </c>
      <c r="D572" s="833" t="s">
        <v>9057</v>
      </c>
      <c r="E572" s="833" t="s">
        <v>9058</v>
      </c>
      <c r="F572" s="850"/>
      <c r="G572" s="850"/>
      <c r="H572" s="850"/>
      <c r="I572" s="850"/>
      <c r="J572" s="850"/>
      <c r="K572" s="850"/>
      <c r="L572" s="850"/>
      <c r="M572" s="850"/>
      <c r="N572" s="850">
        <v>2</v>
      </c>
      <c r="O572" s="850">
        <v>8670.2199999999993</v>
      </c>
      <c r="P572" s="838"/>
      <c r="Q572" s="851">
        <v>4335.1099999999997</v>
      </c>
    </row>
    <row r="573" spans="1:17" ht="14.45" customHeight="1" x14ac:dyDescent="0.2">
      <c r="A573" s="832" t="s">
        <v>604</v>
      </c>
      <c r="B573" s="833" t="s">
        <v>8030</v>
      </c>
      <c r="C573" s="833" t="s">
        <v>8043</v>
      </c>
      <c r="D573" s="833" t="s">
        <v>9059</v>
      </c>
      <c r="E573" s="833" t="s">
        <v>9060</v>
      </c>
      <c r="F573" s="850"/>
      <c r="G573" s="850"/>
      <c r="H573" s="850"/>
      <c r="I573" s="850"/>
      <c r="J573" s="850"/>
      <c r="K573" s="850"/>
      <c r="L573" s="850"/>
      <c r="M573" s="850"/>
      <c r="N573" s="850">
        <v>1</v>
      </c>
      <c r="O573" s="850">
        <v>1012.09</v>
      </c>
      <c r="P573" s="838"/>
      <c r="Q573" s="851">
        <v>1012.09</v>
      </c>
    </row>
    <row r="574" spans="1:17" ht="14.45" customHeight="1" x14ac:dyDescent="0.2">
      <c r="A574" s="832" t="s">
        <v>604</v>
      </c>
      <c r="B574" s="833" t="s">
        <v>8030</v>
      </c>
      <c r="C574" s="833" t="s">
        <v>8043</v>
      </c>
      <c r="D574" s="833" t="s">
        <v>9061</v>
      </c>
      <c r="E574" s="833" t="s">
        <v>9062</v>
      </c>
      <c r="F574" s="850"/>
      <c r="G574" s="850"/>
      <c r="H574" s="850"/>
      <c r="I574" s="850"/>
      <c r="J574" s="850"/>
      <c r="K574" s="850"/>
      <c r="L574" s="850"/>
      <c r="M574" s="850"/>
      <c r="N574" s="850">
        <v>2</v>
      </c>
      <c r="O574" s="850">
        <v>29800</v>
      </c>
      <c r="P574" s="838"/>
      <c r="Q574" s="851">
        <v>14900</v>
      </c>
    </row>
    <row r="575" spans="1:17" ht="14.45" customHeight="1" x14ac:dyDescent="0.2">
      <c r="A575" s="832" t="s">
        <v>604</v>
      </c>
      <c r="B575" s="833" t="s">
        <v>8030</v>
      </c>
      <c r="C575" s="833" t="s">
        <v>8043</v>
      </c>
      <c r="D575" s="833" t="s">
        <v>9063</v>
      </c>
      <c r="E575" s="833" t="s">
        <v>9064</v>
      </c>
      <c r="F575" s="850"/>
      <c r="G575" s="850"/>
      <c r="H575" s="850"/>
      <c r="I575" s="850"/>
      <c r="J575" s="850"/>
      <c r="K575" s="850"/>
      <c r="L575" s="850"/>
      <c r="M575" s="850"/>
      <c r="N575" s="850">
        <v>1</v>
      </c>
      <c r="O575" s="850">
        <v>835.27</v>
      </c>
      <c r="P575" s="838"/>
      <c r="Q575" s="851">
        <v>835.27</v>
      </c>
    </row>
    <row r="576" spans="1:17" ht="14.45" customHeight="1" x14ac:dyDescent="0.2">
      <c r="A576" s="832" t="s">
        <v>604</v>
      </c>
      <c r="B576" s="833" t="s">
        <v>8030</v>
      </c>
      <c r="C576" s="833" t="s">
        <v>8043</v>
      </c>
      <c r="D576" s="833" t="s">
        <v>9065</v>
      </c>
      <c r="E576" s="833" t="s">
        <v>9054</v>
      </c>
      <c r="F576" s="850"/>
      <c r="G576" s="850"/>
      <c r="H576" s="850"/>
      <c r="I576" s="850"/>
      <c r="J576" s="850"/>
      <c r="K576" s="850"/>
      <c r="L576" s="850"/>
      <c r="M576" s="850"/>
      <c r="N576" s="850">
        <v>2</v>
      </c>
      <c r="O576" s="850">
        <v>79557.5</v>
      </c>
      <c r="P576" s="838"/>
      <c r="Q576" s="851">
        <v>39778.75</v>
      </c>
    </row>
    <row r="577" spans="1:17" ht="14.45" customHeight="1" x14ac:dyDescent="0.2">
      <c r="A577" s="832" t="s">
        <v>604</v>
      </c>
      <c r="B577" s="833" t="s">
        <v>8030</v>
      </c>
      <c r="C577" s="833" t="s">
        <v>8043</v>
      </c>
      <c r="D577" s="833" t="s">
        <v>9066</v>
      </c>
      <c r="E577" s="833" t="s">
        <v>9067</v>
      </c>
      <c r="F577" s="850"/>
      <c r="G577" s="850"/>
      <c r="H577" s="850"/>
      <c r="I577" s="850"/>
      <c r="J577" s="850"/>
      <c r="K577" s="850"/>
      <c r="L577" s="850"/>
      <c r="M577" s="850"/>
      <c r="N577" s="850">
        <v>4</v>
      </c>
      <c r="O577" s="850">
        <v>11080.8</v>
      </c>
      <c r="P577" s="838"/>
      <c r="Q577" s="851">
        <v>2770.2</v>
      </c>
    </row>
    <row r="578" spans="1:17" ht="14.45" customHeight="1" x14ac:dyDescent="0.2">
      <c r="A578" s="832" t="s">
        <v>604</v>
      </c>
      <c r="B578" s="833" t="s">
        <v>8030</v>
      </c>
      <c r="C578" s="833" t="s">
        <v>8043</v>
      </c>
      <c r="D578" s="833" t="s">
        <v>9068</v>
      </c>
      <c r="E578" s="833" t="s">
        <v>9069</v>
      </c>
      <c r="F578" s="850"/>
      <c r="G578" s="850"/>
      <c r="H578" s="850"/>
      <c r="I578" s="850"/>
      <c r="J578" s="850"/>
      <c r="K578" s="850"/>
      <c r="L578" s="850"/>
      <c r="M578" s="850"/>
      <c r="N578" s="850">
        <v>1</v>
      </c>
      <c r="O578" s="850">
        <v>21586.63</v>
      </c>
      <c r="P578" s="838"/>
      <c r="Q578" s="851">
        <v>21586.63</v>
      </c>
    </row>
    <row r="579" spans="1:17" ht="14.45" customHeight="1" x14ac:dyDescent="0.2">
      <c r="A579" s="832" t="s">
        <v>604</v>
      </c>
      <c r="B579" s="833" t="s">
        <v>8030</v>
      </c>
      <c r="C579" s="833" t="s">
        <v>8043</v>
      </c>
      <c r="D579" s="833" t="s">
        <v>9068</v>
      </c>
      <c r="E579" s="833" t="s">
        <v>9070</v>
      </c>
      <c r="F579" s="850"/>
      <c r="G579" s="850"/>
      <c r="H579" s="850"/>
      <c r="I579" s="850"/>
      <c r="J579" s="850"/>
      <c r="K579" s="850"/>
      <c r="L579" s="850"/>
      <c r="M579" s="850"/>
      <c r="N579" s="850">
        <v>1</v>
      </c>
      <c r="O579" s="850">
        <v>21586.63</v>
      </c>
      <c r="P579" s="838"/>
      <c r="Q579" s="851">
        <v>21586.63</v>
      </c>
    </row>
    <row r="580" spans="1:17" ht="14.45" customHeight="1" x14ac:dyDescent="0.2">
      <c r="A580" s="832" t="s">
        <v>604</v>
      </c>
      <c r="B580" s="833" t="s">
        <v>8030</v>
      </c>
      <c r="C580" s="833" t="s">
        <v>8043</v>
      </c>
      <c r="D580" s="833" t="s">
        <v>9071</v>
      </c>
      <c r="E580" s="833" t="s">
        <v>9072</v>
      </c>
      <c r="F580" s="850"/>
      <c r="G580" s="850"/>
      <c r="H580" s="850"/>
      <c r="I580" s="850"/>
      <c r="J580" s="850"/>
      <c r="K580" s="850"/>
      <c r="L580" s="850"/>
      <c r="M580" s="850"/>
      <c r="N580" s="850">
        <v>4</v>
      </c>
      <c r="O580" s="850">
        <v>2250.6799999999998</v>
      </c>
      <c r="P580" s="838"/>
      <c r="Q580" s="851">
        <v>562.66999999999996</v>
      </c>
    </row>
    <row r="581" spans="1:17" ht="14.45" customHeight="1" x14ac:dyDescent="0.2">
      <c r="A581" s="832" t="s">
        <v>604</v>
      </c>
      <c r="B581" s="833" t="s">
        <v>8030</v>
      </c>
      <c r="C581" s="833" t="s">
        <v>8043</v>
      </c>
      <c r="D581" s="833" t="s">
        <v>9073</v>
      </c>
      <c r="E581" s="833" t="s">
        <v>9074</v>
      </c>
      <c r="F581" s="850"/>
      <c r="G581" s="850"/>
      <c r="H581" s="850"/>
      <c r="I581" s="850"/>
      <c r="J581" s="850"/>
      <c r="K581" s="850"/>
      <c r="L581" s="850"/>
      <c r="M581" s="850"/>
      <c r="N581" s="850">
        <v>1</v>
      </c>
      <c r="O581" s="850">
        <v>2120</v>
      </c>
      <c r="P581" s="838"/>
      <c r="Q581" s="851">
        <v>2120</v>
      </c>
    </row>
    <row r="582" spans="1:17" ht="14.45" customHeight="1" x14ac:dyDescent="0.2">
      <c r="A582" s="832" t="s">
        <v>604</v>
      </c>
      <c r="B582" s="833" t="s">
        <v>8030</v>
      </c>
      <c r="C582" s="833" t="s">
        <v>8043</v>
      </c>
      <c r="D582" s="833" t="s">
        <v>9075</v>
      </c>
      <c r="E582" s="833" t="s">
        <v>9076</v>
      </c>
      <c r="F582" s="850"/>
      <c r="G582" s="850"/>
      <c r="H582" s="850"/>
      <c r="I582" s="850"/>
      <c r="J582" s="850"/>
      <c r="K582" s="850"/>
      <c r="L582" s="850"/>
      <c r="M582" s="850"/>
      <c r="N582" s="850">
        <v>1</v>
      </c>
      <c r="O582" s="850">
        <v>2824.1</v>
      </c>
      <c r="P582" s="838"/>
      <c r="Q582" s="851">
        <v>2824.1</v>
      </c>
    </row>
    <row r="583" spans="1:17" ht="14.45" customHeight="1" x14ac:dyDescent="0.2">
      <c r="A583" s="832" t="s">
        <v>604</v>
      </c>
      <c r="B583" s="833" t="s">
        <v>8030</v>
      </c>
      <c r="C583" s="833" t="s">
        <v>8043</v>
      </c>
      <c r="D583" s="833" t="s">
        <v>9077</v>
      </c>
      <c r="E583" s="833" t="s">
        <v>9078</v>
      </c>
      <c r="F583" s="850"/>
      <c r="G583" s="850"/>
      <c r="H583" s="850"/>
      <c r="I583" s="850"/>
      <c r="J583" s="850"/>
      <c r="K583" s="850"/>
      <c r="L583" s="850"/>
      <c r="M583" s="850"/>
      <c r="N583" s="850">
        <v>1</v>
      </c>
      <c r="O583" s="850">
        <v>10154.42</v>
      </c>
      <c r="P583" s="838"/>
      <c r="Q583" s="851">
        <v>10154.42</v>
      </c>
    </row>
    <row r="584" spans="1:17" ht="14.45" customHeight="1" x14ac:dyDescent="0.2">
      <c r="A584" s="832" t="s">
        <v>604</v>
      </c>
      <c r="B584" s="833" t="s">
        <v>8030</v>
      </c>
      <c r="C584" s="833" t="s">
        <v>8043</v>
      </c>
      <c r="D584" s="833" t="s">
        <v>9079</v>
      </c>
      <c r="E584" s="833" t="s">
        <v>9080</v>
      </c>
      <c r="F584" s="850">
        <v>1</v>
      </c>
      <c r="G584" s="850">
        <v>41356</v>
      </c>
      <c r="H584" s="850">
        <v>1</v>
      </c>
      <c r="I584" s="850">
        <v>41356</v>
      </c>
      <c r="J584" s="850">
        <v>1</v>
      </c>
      <c r="K584" s="850">
        <v>41356</v>
      </c>
      <c r="L584" s="850">
        <v>1</v>
      </c>
      <c r="M584" s="850">
        <v>41356</v>
      </c>
      <c r="N584" s="850"/>
      <c r="O584" s="850"/>
      <c r="P584" s="838"/>
      <c r="Q584" s="851"/>
    </row>
    <row r="585" spans="1:17" ht="14.45" customHeight="1" x14ac:dyDescent="0.2">
      <c r="A585" s="832" t="s">
        <v>604</v>
      </c>
      <c r="B585" s="833" t="s">
        <v>8030</v>
      </c>
      <c r="C585" s="833" t="s">
        <v>8043</v>
      </c>
      <c r="D585" s="833" t="s">
        <v>9081</v>
      </c>
      <c r="E585" s="833" t="s">
        <v>8779</v>
      </c>
      <c r="F585" s="850"/>
      <c r="G585" s="850"/>
      <c r="H585" s="850"/>
      <c r="I585" s="850"/>
      <c r="J585" s="850"/>
      <c r="K585" s="850"/>
      <c r="L585" s="850"/>
      <c r="M585" s="850"/>
      <c r="N585" s="850">
        <v>7</v>
      </c>
      <c r="O585" s="850">
        <v>58711.030000000006</v>
      </c>
      <c r="P585" s="838"/>
      <c r="Q585" s="851">
        <v>8387.2900000000009</v>
      </c>
    </row>
    <row r="586" spans="1:17" ht="14.45" customHeight="1" x14ac:dyDescent="0.2">
      <c r="A586" s="832" t="s">
        <v>604</v>
      </c>
      <c r="B586" s="833" t="s">
        <v>8030</v>
      </c>
      <c r="C586" s="833" t="s">
        <v>8043</v>
      </c>
      <c r="D586" s="833" t="s">
        <v>9082</v>
      </c>
      <c r="E586" s="833" t="s">
        <v>9083</v>
      </c>
      <c r="F586" s="850"/>
      <c r="G586" s="850"/>
      <c r="H586" s="850"/>
      <c r="I586" s="850"/>
      <c r="J586" s="850"/>
      <c r="K586" s="850"/>
      <c r="L586" s="850"/>
      <c r="M586" s="850"/>
      <c r="N586" s="850">
        <v>1</v>
      </c>
      <c r="O586" s="850">
        <v>2940.4</v>
      </c>
      <c r="P586" s="838"/>
      <c r="Q586" s="851">
        <v>2940.4</v>
      </c>
    </row>
    <row r="587" spans="1:17" ht="14.45" customHeight="1" x14ac:dyDescent="0.2">
      <c r="A587" s="832" t="s">
        <v>604</v>
      </c>
      <c r="B587" s="833" t="s">
        <v>8030</v>
      </c>
      <c r="C587" s="833" t="s">
        <v>8043</v>
      </c>
      <c r="D587" s="833" t="s">
        <v>9084</v>
      </c>
      <c r="E587" s="833" t="s">
        <v>9085</v>
      </c>
      <c r="F587" s="850"/>
      <c r="G587" s="850"/>
      <c r="H587" s="850"/>
      <c r="I587" s="850"/>
      <c r="J587" s="850"/>
      <c r="K587" s="850"/>
      <c r="L587" s="850"/>
      <c r="M587" s="850"/>
      <c r="N587" s="850">
        <v>2</v>
      </c>
      <c r="O587" s="850">
        <v>115169.02</v>
      </c>
      <c r="P587" s="838"/>
      <c r="Q587" s="851">
        <v>57584.51</v>
      </c>
    </row>
    <row r="588" spans="1:17" ht="14.45" customHeight="1" x14ac:dyDescent="0.2">
      <c r="A588" s="832" t="s">
        <v>604</v>
      </c>
      <c r="B588" s="833" t="s">
        <v>8030</v>
      </c>
      <c r="C588" s="833" t="s">
        <v>8043</v>
      </c>
      <c r="D588" s="833" t="s">
        <v>9086</v>
      </c>
      <c r="E588" s="833" t="s">
        <v>9087</v>
      </c>
      <c r="F588" s="850"/>
      <c r="G588" s="850"/>
      <c r="H588" s="850"/>
      <c r="I588" s="850"/>
      <c r="J588" s="850"/>
      <c r="K588" s="850"/>
      <c r="L588" s="850"/>
      <c r="M588" s="850"/>
      <c r="N588" s="850">
        <v>2</v>
      </c>
      <c r="O588" s="850">
        <v>31070.18</v>
      </c>
      <c r="P588" s="838"/>
      <c r="Q588" s="851">
        <v>15535.09</v>
      </c>
    </row>
    <row r="589" spans="1:17" ht="14.45" customHeight="1" x14ac:dyDescent="0.2">
      <c r="A589" s="832" t="s">
        <v>604</v>
      </c>
      <c r="B589" s="833" t="s">
        <v>8030</v>
      </c>
      <c r="C589" s="833" t="s">
        <v>8043</v>
      </c>
      <c r="D589" s="833" t="s">
        <v>9088</v>
      </c>
      <c r="E589" s="833" t="s">
        <v>9085</v>
      </c>
      <c r="F589" s="850"/>
      <c r="G589" s="850"/>
      <c r="H589" s="850"/>
      <c r="I589" s="850"/>
      <c r="J589" s="850"/>
      <c r="K589" s="850"/>
      <c r="L589" s="850"/>
      <c r="M589" s="850"/>
      <c r="N589" s="850">
        <v>2</v>
      </c>
      <c r="O589" s="850">
        <v>29828.62</v>
      </c>
      <c r="P589" s="838"/>
      <c r="Q589" s="851">
        <v>14914.31</v>
      </c>
    </row>
    <row r="590" spans="1:17" ht="14.45" customHeight="1" x14ac:dyDescent="0.2">
      <c r="A590" s="832" t="s">
        <v>604</v>
      </c>
      <c r="B590" s="833" t="s">
        <v>8030</v>
      </c>
      <c r="C590" s="833" t="s">
        <v>8043</v>
      </c>
      <c r="D590" s="833" t="s">
        <v>9089</v>
      </c>
      <c r="E590" s="833" t="s">
        <v>9087</v>
      </c>
      <c r="F590" s="850"/>
      <c r="G590" s="850"/>
      <c r="H590" s="850"/>
      <c r="I590" s="850"/>
      <c r="J590" s="850"/>
      <c r="K590" s="850"/>
      <c r="L590" s="850"/>
      <c r="M590" s="850"/>
      <c r="N590" s="850">
        <v>2</v>
      </c>
      <c r="O590" s="850">
        <v>62737.3</v>
      </c>
      <c r="P590" s="838"/>
      <c r="Q590" s="851">
        <v>31368.65</v>
      </c>
    </row>
    <row r="591" spans="1:17" ht="14.45" customHeight="1" x14ac:dyDescent="0.2">
      <c r="A591" s="832" t="s">
        <v>604</v>
      </c>
      <c r="B591" s="833" t="s">
        <v>8030</v>
      </c>
      <c r="C591" s="833" t="s">
        <v>8043</v>
      </c>
      <c r="D591" s="833" t="s">
        <v>9090</v>
      </c>
      <c r="E591" s="833" t="s">
        <v>9091</v>
      </c>
      <c r="F591" s="850"/>
      <c r="G591" s="850"/>
      <c r="H591" s="850"/>
      <c r="I591" s="850"/>
      <c r="J591" s="850"/>
      <c r="K591" s="850"/>
      <c r="L591" s="850"/>
      <c r="M591" s="850"/>
      <c r="N591" s="850">
        <v>4</v>
      </c>
      <c r="O591" s="850">
        <v>10873.96</v>
      </c>
      <c r="P591" s="838"/>
      <c r="Q591" s="851">
        <v>2718.49</v>
      </c>
    </row>
    <row r="592" spans="1:17" ht="14.45" customHeight="1" x14ac:dyDescent="0.2">
      <c r="A592" s="832" t="s">
        <v>604</v>
      </c>
      <c r="B592" s="833" t="s">
        <v>8030</v>
      </c>
      <c r="C592" s="833" t="s">
        <v>8043</v>
      </c>
      <c r="D592" s="833" t="s">
        <v>9092</v>
      </c>
      <c r="E592" s="833" t="s">
        <v>9085</v>
      </c>
      <c r="F592" s="850"/>
      <c r="G592" s="850"/>
      <c r="H592" s="850"/>
      <c r="I592" s="850"/>
      <c r="J592" s="850"/>
      <c r="K592" s="850"/>
      <c r="L592" s="850"/>
      <c r="M592" s="850"/>
      <c r="N592" s="850">
        <v>2</v>
      </c>
      <c r="O592" s="850">
        <v>27969.38</v>
      </c>
      <c r="P592" s="838"/>
      <c r="Q592" s="851">
        <v>13984.69</v>
      </c>
    </row>
    <row r="593" spans="1:17" ht="14.45" customHeight="1" x14ac:dyDescent="0.2">
      <c r="A593" s="832" t="s">
        <v>604</v>
      </c>
      <c r="B593" s="833" t="s">
        <v>8030</v>
      </c>
      <c r="C593" s="833" t="s">
        <v>8043</v>
      </c>
      <c r="D593" s="833" t="s">
        <v>9093</v>
      </c>
      <c r="E593" s="833" t="s">
        <v>9094</v>
      </c>
      <c r="F593" s="850"/>
      <c r="G593" s="850"/>
      <c r="H593" s="850"/>
      <c r="I593" s="850"/>
      <c r="J593" s="850"/>
      <c r="K593" s="850"/>
      <c r="L593" s="850"/>
      <c r="M593" s="850"/>
      <c r="N593" s="850">
        <v>1</v>
      </c>
      <c r="O593" s="850">
        <v>6232.57</v>
      </c>
      <c r="P593" s="838"/>
      <c r="Q593" s="851">
        <v>6232.57</v>
      </c>
    </row>
    <row r="594" spans="1:17" ht="14.45" customHeight="1" x14ac:dyDescent="0.2">
      <c r="A594" s="832" t="s">
        <v>604</v>
      </c>
      <c r="B594" s="833" t="s">
        <v>8030</v>
      </c>
      <c r="C594" s="833" t="s">
        <v>8043</v>
      </c>
      <c r="D594" s="833" t="s">
        <v>9095</v>
      </c>
      <c r="E594" s="833" t="s">
        <v>9096</v>
      </c>
      <c r="F594" s="850">
        <v>1</v>
      </c>
      <c r="G594" s="850">
        <v>1435.4</v>
      </c>
      <c r="H594" s="850"/>
      <c r="I594" s="850">
        <v>1435.4</v>
      </c>
      <c r="J594" s="850"/>
      <c r="K594" s="850"/>
      <c r="L594" s="850"/>
      <c r="M594" s="850"/>
      <c r="N594" s="850"/>
      <c r="O594" s="850"/>
      <c r="P594" s="838"/>
      <c r="Q594" s="851"/>
    </row>
    <row r="595" spans="1:17" ht="14.45" customHeight="1" x14ac:dyDescent="0.2">
      <c r="A595" s="832" t="s">
        <v>604</v>
      </c>
      <c r="B595" s="833" t="s">
        <v>8030</v>
      </c>
      <c r="C595" s="833" t="s">
        <v>8043</v>
      </c>
      <c r="D595" s="833" t="s">
        <v>9097</v>
      </c>
      <c r="E595" s="833" t="s">
        <v>8790</v>
      </c>
      <c r="F595" s="850"/>
      <c r="G595" s="850"/>
      <c r="H595" s="850"/>
      <c r="I595" s="850"/>
      <c r="J595" s="850"/>
      <c r="K595" s="850"/>
      <c r="L595" s="850"/>
      <c r="M595" s="850"/>
      <c r="N595" s="850">
        <v>2</v>
      </c>
      <c r="O595" s="850">
        <v>27971.599999999999</v>
      </c>
      <c r="P595" s="838"/>
      <c r="Q595" s="851">
        <v>13985.8</v>
      </c>
    </row>
    <row r="596" spans="1:17" ht="14.45" customHeight="1" x14ac:dyDescent="0.2">
      <c r="A596" s="832" t="s">
        <v>604</v>
      </c>
      <c r="B596" s="833" t="s">
        <v>8030</v>
      </c>
      <c r="C596" s="833" t="s">
        <v>8043</v>
      </c>
      <c r="D596" s="833" t="s">
        <v>9098</v>
      </c>
      <c r="E596" s="833" t="s">
        <v>9099</v>
      </c>
      <c r="F596" s="850">
        <v>1</v>
      </c>
      <c r="G596" s="850">
        <v>10711.85</v>
      </c>
      <c r="H596" s="850"/>
      <c r="I596" s="850">
        <v>10711.85</v>
      </c>
      <c r="J596" s="850"/>
      <c r="K596" s="850"/>
      <c r="L596" s="850"/>
      <c r="M596" s="850"/>
      <c r="N596" s="850"/>
      <c r="O596" s="850"/>
      <c r="P596" s="838"/>
      <c r="Q596" s="851"/>
    </row>
    <row r="597" spans="1:17" ht="14.45" customHeight="1" x14ac:dyDescent="0.2">
      <c r="A597" s="832" t="s">
        <v>604</v>
      </c>
      <c r="B597" s="833" t="s">
        <v>8030</v>
      </c>
      <c r="C597" s="833" t="s">
        <v>8043</v>
      </c>
      <c r="D597" s="833" t="s">
        <v>9100</v>
      </c>
      <c r="E597" s="833" t="s">
        <v>9101</v>
      </c>
      <c r="F597" s="850">
        <v>3</v>
      </c>
      <c r="G597" s="850">
        <v>7026.54</v>
      </c>
      <c r="H597" s="850"/>
      <c r="I597" s="850">
        <v>2342.1799999999998</v>
      </c>
      <c r="J597" s="850"/>
      <c r="K597" s="850"/>
      <c r="L597" s="850"/>
      <c r="M597" s="850"/>
      <c r="N597" s="850"/>
      <c r="O597" s="850"/>
      <c r="P597" s="838"/>
      <c r="Q597" s="851"/>
    </row>
    <row r="598" spans="1:17" ht="14.45" customHeight="1" x14ac:dyDescent="0.2">
      <c r="A598" s="832" t="s">
        <v>604</v>
      </c>
      <c r="B598" s="833" t="s">
        <v>8030</v>
      </c>
      <c r="C598" s="833" t="s">
        <v>8043</v>
      </c>
      <c r="D598" s="833" t="s">
        <v>9102</v>
      </c>
      <c r="E598" s="833" t="s">
        <v>9103</v>
      </c>
      <c r="F598" s="850"/>
      <c r="G598" s="850"/>
      <c r="H598" s="850"/>
      <c r="I598" s="850"/>
      <c r="J598" s="850"/>
      <c r="K598" s="850"/>
      <c r="L598" s="850"/>
      <c r="M598" s="850"/>
      <c r="N598" s="850">
        <v>3</v>
      </c>
      <c r="O598" s="850">
        <v>9085.3799999999992</v>
      </c>
      <c r="P598" s="838"/>
      <c r="Q598" s="851">
        <v>3028.4599999999996</v>
      </c>
    </row>
    <row r="599" spans="1:17" ht="14.45" customHeight="1" x14ac:dyDescent="0.2">
      <c r="A599" s="832" t="s">
        <v>604</v>
      </c>
      <c r="B599" s="833" t="s">
        <v>8030</v>
      </c>
      <c r="C599" s="833" t="s">
        <v>8043</v>
      </c>
      <c r="D599" s="833" t="s">
        <v>9104</v>
      </c>
      <c r="E599" s="833" t="s">
        <v>9105</v>
      </c>
      <c r="F599" s="850"/>
      <c r="G599" s="850"/>
      <c r="H599" s="850"/>
      <c r="I599" s="850"/>
      <c r="J599" s="850">
        <v>2</v>
      </c>
      <c r="K599" s="850">
        <v>14798.62</v>
      </c>
      <c r="L599" s="850">
        <v>1</v>
      </c>
      <c r="M599" s="850">
        <v>7399.31</v>
      </c>
      <c r="N599" s="850">
        <v>1</v>
      </c>
      <c r="O599" s="850">
        <v>7399.31</v>
      </c>
      <c r="P599" s="838">
        <v>0.5</v>
      </c>
      <c r="Q599" s="851">
        <v>7399.31</v>
      </c>
    </row>
    <row r="600" spans="1:17" ht="14.45" customHeight="1" x14ac:dyDescent="0.2">
      <c r="A600" s="832" t="s">
        <v>604</v>
      </c>
      <c r="B600" s="833" t="s">
        <v>8030</v>
      </c>
      <c r="C600" s="833" t="s">
        <v>8043</v>
      </c>
      <c r="D600" s="833" t="s">
        <v>9106</v>
      </c>
      <c r="E600" s="833" t="s">
        <v>9107</v>
      </c>
      <c r="F600" s="850"/>
      <c r="G600" s="850"/>
      <c r="H600" s="850"/>
      <c r="I600" s="850"/>
      <c r="J600" s="850"/>
      <c r="K600" s="850"/>
      <c r="L600" s="850"/>
      <c r="M600" s="850"/>
      <c r="N600" s="850">
        <v>1</v>
      </c>
      <c r="O600" s="850">
        <v>1571.56</v>
      </c>
      <c r="P600" s="838"/>
      <c r="Q600" s="851">
        <v>1571.56</v>
      </c>
    </row>
    <row r="601" spans="1:17" ht="14.45" customHeight="1" x14ac:dyDescent="0.2">
      <c r="A601" s="832" t="s">
        <v>604</v>
      </c>
      <c r="B601" s="833" t="s">
        <v>8030</v>
      </c>
      <c r="C601" s="833" t="s">
        <v>8043</v>
      </c>
      <c r="D601" s="833" t="s">
        <v>9108</v>
      </c>
      <c r="E601" s="833" t="s">
        <v>9109</v>
      </c>
      <c r="F601" s="850"/>
      <c r="G601" s="850"/>
      <c r="H601" s="850"/>
      <c r="I601" s="850"/>
      <c r="J601" s="850"/>
      <c r="K601" s="850"/>
      <c r="L601" s="850"/>
      <c r="M601" s="850"/>
      <c r="N601" s="850">
        <v>5</v>
      </c>
      <c r="O601" s="850">
        <v>176326.78000000003</v>
      </c>
      <c r="P601" s="838"/>
      <c r="Q601" s="851">
        <v>35265.356000000007</v>
      </c>
    </row>
    <row r="602" spans="1:17" ht="14.45" customHeight="1" x14ac:dyDescent="0.2">
      <c r="A602" s="832" t="s">
        <v>604</v>
      </c>
      <c r="B602" s="833" t="s">
        <v>8030</v>
      </c>
      <c r="C602" s="833" t="s">
        <v>8043</v>
      </c>
      <c r="D602" s="833" t="s">
        <v>9110</v>
      </c>
      <c r="E602" s="833" t="s">
        <v>9111</v>
      </c>
      <c r="F602" s="850"/>
      <c r="G602" s="850"/>
      <c r="H602" s="850"/>
      <c r="I602" s="850"/>
      <c r="J602" s="850"/>
      <c r="K602" s="850"/>
      <c r="L602" s="850"/>
      <c r="M602" s="850"/>
      <c r="N602" s="850">
        <v>1</v>
      </c>
      <c r="O602" s="850">
        <v>10422.709999999999</v>
      </c>
      <c r="P602" s="838"/>
      <c r="Q602" s="851">
        <v>10422.709999999999</v>
      </c>
    </row>
    <row r="603" spans="1:17" ht="14.45" customHeight="1" x14ac:dyDescent="0.2">
      <c r="A603" s="832" t="s">
        <v>604</v>
      </c>
      <c r="B603" s="833" t="s">
        <v>8030</v>
      </c>
      <c r="C603" s="833" t="s">
        <v>8043</v>
      </c>
      <c r="D603" s="833" t="s">
        <v>9112</v>
      </c>
      <c r="E603" s="833" t="s">
        <v>9113</v>
      </c>
      <c r="F603" s="850"/>
      <c r="G603" s="850"/>
      <c r="H603" s="850"/>
      <c r="I603" s="850"/>
      <c r="J603" s="850"/>
      <c r="K603" s="850"/>
      <c r="L603" s="850"/>
      <c r="M603" s="850"/>
      <c r="N603" s="850">
        <v>2</v>
      </c>
      <c r="O603" s="850">
        <v>3840.76</v>
      </c>
      <c r="P603" s="838"/>
      <c r="Q603" s="851">
        <v>1920.38</v>
      </c>
    </row>
    <row r="604" spans="1:17" ht="14.45" customHeight="1" x14ac:dyDescent="0.2">
      <c r="A604" s="832" t="s">
        <v>604</v>
      </c>
      <c r="B604" s="833" t="s">
        <v>8030</v>
      </c>
      <c r="C604" s="833" t="s">
        <v>8043</v>
      </c>
      <c r="D604" s="833" t="s">
        <v>9114</v>
      </c>
      <c r="E604" s="833" t="s">
        <v>8467</v>
      </c>
      <c r="F604" s="850">
        <v>8</v>
      </c>
      <c r="G604" s="850">
        <v>15089.44</v>
      </c>
      <c r="H604" s="850">
        <v>8.5275162475275508</v>
      </c>
      <c r="I604" s="850">
        <v>1886.18</v>
      </c>
      <c r="J604" s="850">
        <v>1</v>
      </c>
      <c r="K604" s="850">
        <v>1769.5</v>
      </c>
      <c r="L604" s="850">
        <v>1</v>
      </c>
      <c r="M604" s="850">
        <v>1769.5</v>
      </c>
      <c r="N604" s="850">
        <v>19</v>
      </c>
      <c r="O604" s="850">
        <v>31732.42</v>
      </c>
      <c r="P604" s="838">
        <v>17.932986719412263</v>
      </c>
      <c r="Q604" s="851">
        <v>1670.1273684210526</v>
      </c>
    </row>
    <row r="605" spans="1:17" ht="14.45" customHeight="1" x14ac:dyDescent="0.2">
      <c r="A605" s="832" t="s">
        <v>604</v>
      </c>
      <c r="B605" s="833" t="s">
        <v>8030</v>
      </c>
      <c r="C605" s="833" t="s">
        <v>8043</v>
      </c>
      <c r="D605" s="833" t="s">
        <v>9115</v>
      </c>
      <c r="E605" s="833" t="s">
        <v>8467</v>
      </c>
      <c r="F605" s="850">
        <v>3</v>
      </c>
      <c r="G605" s="850">
        <v>5204.6099999999997</v>
      </c>
      <c r="H605" s="850">
        <v>1.6361450100911028</v>
      </c>
      <c r="I605" s="850">
        <v>1734.87</v>
      </c>
      <c r="J605" s="850">
        <v>2</v>
      </c>
      <c r="K605" s="850">
        <v>3181.02</v>
      </c>
      <c r="L605" s="850">
        <v>1</v>
      </c>
      <c r="M605" s="850">
        <v>1590.51</v>
      </c>
      <c r="N605" s="850">
        <v>5</v>
      </c>
      <c r="O605" s="850">
        <v>7628.5499999999993</v>
      </c>
      <c r="P605" s="838">
        <v>2.3981458777373295</v>
      </c>
      <c r="Q605" s="851">
        <v>1525.7099999999998</v>
      </c>
    </row>
    <row r="606" spans="1:17" ht="14.45" customHeight="1" x14ac:dyDescent="0.2">
      <c r="A606" s="832" t="s">
        <v>604</v>
      </c>
      <c r="B606" s="833" t="s">
        <v>8030</v>
      </c>
      <c r="C606" s="833" t="s">
        <v>8043</v>
      </c>
      <c r="D606" s="833" t="s">
        <v>9116</v>
      </c>
      <c r="E606" s="833" t="s">
        <v>8449</v>
      </c>
      <c r="F606" s="850">
        <v>1</v>
      </c>
      <c r="G606" s="850">
        <v>226.8</v>
      </c>
      <c r="H606" s="850"/>
      <c r="I606" s="850">
        <v>226.8</v>
      </c>
      <c r="J606" s="850"/>
      <c r="K606" s="850"/>
      <c r="L606" s="850"/>
      <c r="M606" s="850"/>
      <c r="N606" s="850">
        <v>2</v>
      </c>
      <c r="O606" s="850">
        <v>453.6</v>
      </c>
      <c r="P606" s="838"/>
      <c r="Q606" s="851">
        <v>226.8</v>
      </c>
    </row>
    <row r="607" spans="1:17" ht="14.45" customHeight="1" x14ac:dyDescent="0.2">
      <c r="A607" s="832" t="s">
        <v>604</v>
      </c>
      <c r="B607" s="833" t="s">
        <v>8030</v>
      </c>
      <c r="C607" s="833" t="s">
        <v>8043</v>
      </c>
      <c r="D607" s="833" t="s">
        <v>9117</v>
      </c>
      <c r="E607" s="833" t="s">
        <v>9118</v>
      </c>
      <c r="F607" s="850">
        <v>1</v>
      </c>
      <c r="G607" s="850">
        <v>188.62</v>
      </c>
      <c r="H607" s="850"/>
      <c r="I607" s="850">
        <v>188.62</v>
      </c>
      <c r="J607" s="850"/>
      <c r="K607" s="850"/>
      <c r="L607" s="850"/>
      <c r="M607" s="850"/>
      <c r="N607" s="850"/>
      <c r="O607" s="850"/>
      <c r="P607" s="838"/>
      <c r="Q607" s="851"/>
    </row>
    <row r="608" spans="1:17" ht="14.45" customHeight="1" x14ac:dyDescent="0.2">
      <c r="A608" s="832" t="s">
        <v>604</v>
      </c>
      <c r="B608" s="833" t="s">
        <v>8030</v>
      </c>
      <c r="C608" s="833" t="s">
        <v>8043</v>
      </c>
      <c r="D608" s="833" t="s">
        <v>9119</v>
      </c>
      <c r="E608" s="833" t="s">
        <v>9120</v>
      </c>
      <c r="F608" s="850">
        <v>2</v>
      </c>
      <c r="G608" s="850">
        <v>5137.66</v>
      </c>
      <c r="H608" s="850"/>
      <c r="I608" s="850">
        <v>2568.83</v>
      </c>
      <c r="J608" s="850"/>
      <c r="K608" s="850"/>
      <c r="L608" s="850"/>
      <c r="M608" s="850"/>
      <c r="N608" s="850"/>
      <c r="O608" s="850"/>
      <c r="P608" s="838"/>
      <c r="Q608" s="851"/>
    </row>
    <row r="609" spans="1:17" ht="14.45" customHeight="1" x14ac:dyDescent="0.2">
      <c r="A609" s="832" t="s">
        <v>604</v>
      </c>
      <c r="B609" s="833" t="s">
        <v>8030</v>
      </c>
      <c r="C609" s="833" t="s">
        <v>8043</v>
      </c>
      <c r="D609" s="833" t="s">
        <v>9121</v>
      </c>
      <c r="E609" s="833" t="s">
        <v>8824</v>
      </c>
      <c r="F609" s="850"/>
      <c r="G609" s="850"/>
      <c r="H609" s="850"/>
      <c r="I609" s="850"/>
      <c r="J609" s="850">
        <v>1</v>
      </c>
      <c r="K609" s="850">
        <v>95610.76</v>
      </c>
      <c r="L609" s="850">
        <v>1</v>
      </c>
      <c r="M609" s="850">
        <v>95610.76</v>
      </c>
      <c r="N609" s="850">
        <v>2</v>
      </c>
      <c r="O609" s="850">
        <v>191221.52</v>
      </c>
      <c r="P609" s="838">
        <v>2</v>
      </c>
      <c r="Q609" s="851">
        <v>95610.76</v>
      </c>
    </row>
    <row r="610" spans="1:17" ht="14.45" customHeight="1" x14ac:dyDescent="0.2">
      <c r="A610" s="832" t="s">
        <v>604</v>
      </c>
      <c r="B610" s="833" t="s">
        <v>8030</v>
      </c>
      <c r="C610" s="833" t="s">
        <v>8043</v>
      </c>
      <c r="D610" s="833" t="s">
        <v>9122</v>
      </c>
      <c r="E610" s="833" t="s">
        <v>9123</v>
      </c>
      <c r="F610" s="850"/>
      <c r="G610" s="850"/>
      <c r="H610" s="850"/>
      <c r="I610" s="850"/>
      <c r="J610" s="850"/>
      <c r="K610" s="850"/>
      <c r="L610" s="850"/>
      <c r="M610" s="850"/>
      <c r="N610" s="850">
        <v>1</v>
      </c>
      <c r="O610" s="850">
        <v>19814.240000000002</v>
      </c>
      <c r="P610" s="838"/>
      <c r="Q610" s="851">
        <v>19814.240000000002</v>
      </c>
    </row>
    <row r="611" spans="1:17" ht="14.45" customHeight="1" x14ac:dyDescent="0.2">
      <c r="A611" s="832" t="s">
        <v>604</v>
      </c>
      <c r="B611" s="833" t="s">
        <v>8030</v>
      </c>
      <c r="C611" s="833" t="s">
        <v>8043</v>
      </c>
      <c r="D611" s="833" t="s">
        <v>9124</v>
      </c>
      <c r="E611" s="833" t="s">
        <v>9111</v>
      </c>
      <c r="F611" s="850"/>
      <c r="G611" s="850"/>
      <c r="H611" s="850"/>
      <c r="I611" s="850"/>
      <c r="J611" s="850"/>
      <c r="K611" s="850"/>
      <c r="L611" s="850"/>
      <c r="M611" s="850"/>
      <c r="N611" s="850">
        <v>1</v>
      </c>
      <c r="O611" s="850">
        <v>21691.09</v>
      </c>
      <c r="P611" s="838"/>
      <c r="Q611" s="851">
        <v>21691.09</v>
      </c>
    </row>
    <row r="612" spans="1:17" ht="14.45" customHeight="1" x14ac:dyDescent="0.2">
      <c r="A612" s="832" t="s">
        <v>604</v>
      </c>
      <c r="B612" s="833" t="s">
        <v>8030</v>
      </c>
      <c r="C612" s="833" t="s">
        <v>8043</v>
      </c>
      <c r="D612" s="833" t="s">
        <v>9125</v>
      </c>
      <c r="E612" s="833" t="s">
        <v>8608</v>
      </c>
      <c r="F612" s="850">
        <v>1</v>
      </c>
      <c r="G612" s="850">
        <v>11775</v>
      </c>
      <c r="H612" s="850"/>
      <c r="I612" s="850">
        <v>11775</v>
      </c>
      <c r="J612" s="850"/>
      <c r="K612" s="850"/>
      <c r="L612" s="850"/>
      <c r="M612" s="850"/>
      <c r="N612" s="850"/>
      <c r="O612" s="850"/>
      <c r="P612" s="838"/>
      <c r="Q612" s="851"/>
    </row>
    <row r="613" spans="1:17" ht="14.45" customHeight="1" x14ac:dyDescent="0.2">
      <c r="A613" s="832" t="s">
        <v>604</v>
      </c>
      <c r="B613" s="833" t="s">
        <v>8030</v>
      </c>
      <c r="C613" s="833" t="s">
        <v>8043</v>
      </c>
      <c r="D613" s="833" t="s">
        <v>9126</v>
      </c>
      <c r="E613" s="833" t="s">
        <v>9127</v>
      </c>
      <c r="F613" s="850"/>
      <c r="G613" s="850"/>
      <c r="H613" s="850"/>
      <c r="I613" s="850"/>
      <c r="J613" s="850"/>
      <c r="K613" s="850"/>
      <c r="L613" s="850"/>
      <c r="M613" s="850"/>
      <c r="N613" s="850">
        <v>4</v>
      </c>
      <c r="O613" s="850">
        <v>46844.28</v>
      </c>
      <c r="P613" s="838"/>
      <c r="Q613" s="851">
        <v>11711.07</v>
      </c>
    </row>
    <row r="614" spans="1:17" ht="14.45" customHeight="1" x14ac:dyDescent="0.2">
      <c r="A614" s="832" t="s">
        <v>604</v>
      </c>
      <c r="B614" s="833" t="s">
        <v>8030</v>
      </c>
      <c r="C614" s="833" t="s">
        <v>8043</v>
      </c>
      <c r="D614" s="833" t="s">
        <v>9128</v>
      </c>
      <c r="E614" s="833" t="s">
        <v>9129</v>
      </c>
      <c r="F614" s="850"/>
      <c r="G614" s="850"/>
      <c r="H614" s="850"/>
      <c r="I614" s="850"/>
      <c r="J614" s="850"/>
      <c r="K614" s="850"/>
      <c r="L614" s="850"/>
      <c r="M614" s="850"/>
      <c r="N614" s="850">
        <v>2</v>
      </c>
      <c r="O614" s="850">
        <v>26151.599999999999</v>
      </c>
      <c r="P614" s="838"/>
      <c r="Q614" s="851">
        <v>13075.8</v>
      </c>
    </row>
    <row r="615" spans="1:17" ht="14.45" customHeight="1" x14ac:dyDescent="0.2">
      <c r="A615" s="832" t="s">
        <v>604</v>
      </c>
      <c r="B615" s="833" t="s">
        <v>8030</v>
      </c>
      <c r="C615" s="833" t="s">
        <v>8043</v>
      </c>
      <c r="D615" s="833" t="s">
        <v>9130</v>
      </c>
      <c r="E615" s="833" t="s">
        <v>9131</v>
      </c>
      <c r="F615" s="850"/>
      <c r="G615" s="850"/>
      <c r="H615" s="850"/>
      <c r="I615" s="850"/>
      <c r="J615" s="850"/>
      <c r="K615" s="850"/>
      <c r="L615" s="850"/>
      <c r="M615" s="850"/>
      <c r="N615" s="850">
        <v>2</v>
      </c>
      <c r="O615" s="850">
        <v>3154.7</v>
      </c>
      <c r="P615" s="838"/>
      <c r="Q615" s="851">
        <v>1577.35</v>
      </c>
    </row>
    <row r="616" spans="1:17" ht="14.45" customHeight="1" x14ac:dyDescent="0.2">
      <c r="A616" s="832" t="s">
        <v>604</v>
      </c>
      <c r="B616" s="833" t="s">
        <v>8030</v>
      </c>
      <c r="C616" s="833" t="s">
        <v>8043</v>
      </c>
      <c r="D616" s="833" t="s">
        <v>9132</v>
      </c>
      <c r="E616" s="833" t="s">
        <v>9133</v>
      </c>
      <c r="F616" s="850"/>
      <c r="G616" s="850"/>
      <c r="H616" s="850"/>
      <c r="I616" s="850"/>
      <c r="J616" s="850"/>
      <c r="K616" s="850"/>
      <c r="L616" s="850"/>
      <c r="M616" s="850"/>
      <c r="N616" s="850">
        <v>1</v>
      </c>
      <c r="O616" s="850">
        <v>14502</v>
      </c>
      <c r="P616" s="838"/>
      <c r="Q616" s="851">
        <v>14502</v>
      </c>
    </row>
    <row r="617" spans="1:17" ht="14.45" customHeight="1" x14ac:dyDescent="0.2">
      <c r="A617" s="832" t="s">
        <v>604</v>
      </c>
      <c r="B617" s="833" t="s">
        <v>8030</v>
      </c>
      <c r="C617" s="833" t="s">
        <v>8043</v>
      </c>
      <c r="D617" s="833" t="s">
        <v>9134</v>
      </c>
      <c r="E617" s="833" t="s">
        <v>8858</v>
      </c>
      <c r="F617" s="850">
        <v>5</v>
      </c>
      <c r="G617" s="850">
        <v>39293.75</v>
      </c>
      <c r="H617" s="850"/>
      <c r="I617" s="850">
        <v>7858.75</v>
      </c>
      <c r="J617" s="850"/>
      <c r="K617" s="850"/>
      <c r="L617" s="850"/>
      <c r="M617" s="850"/>
      <c r="N617" s="850">
        <v>4</v>
      </c>
      <c r="O617" s="850">
        <v>29154.720000000001</v>
      </c>
      <c r="P617" s="838"/>
      <c r="Q617" s="851">
        <v>7288.68</v>
      </c>
    </row>
    <row r="618" spans="1:17" ht="14.45" customHeight="1" x14ac:dyDescent="0.2">
      <c r="A618" s="832" t="s">
        <v>604</v>
      </c>
      <c r="B618" s="833" t="s">
        <v>8030</v>
      </c>
      <c r="C618" s="833" t="s">
        <v>8043</v>
      </c>
      <c r="D618" s="833" t="s">
        <v>9135</v>
      </c>
      <c r="E618" s="833" t="s">
        <v>9136</v>
      </c>
      <c r="F618" s="850"/>
      <c r="G618" s="850"/>
      <c r="H618" s="850"/>
      <c r="I618" s="850"/>
      <c r="J618" s="850"/>
      <c r="K618" s="850"/>
      <c r="L618" s="850"/>
      <c r="M618" s="850"/>
      <c r="N618" s="850">
        <v>4</v>
      </c>
      <c r="O618" s="850">
        <v>35562.46</v>
      </c>
      <c r="P618" s="838"/>
      <c r="Q618" s="851">
        <v>8890.6149999999998</v>
      </c>
    </row>
    <row r="619" spans="1:17" ht="14.45" customHeight="1" x14ac:dyDescent="0.2">
      <c r="A619" s="832" t="s">
        <v>604</v>
      </c>
      <c r="B619" s="833" t="s">
        <v>8030</v>
      </c>
      <c r="C619" s="833" t="s">
        <v>8043</v>
      </c>
      <c r="D619" s="833" t="s">
        <v>9137</v>
      </c>
      <c r="E619" s="833" t="s">
        <v>9133</v>
      </c>
      <c r="F619" s="850"/>
      <c r="G619" s="850"/>
      <c r="H619" s="850"/>
      <c r="I619" s="850"/>
      <c r="J619" s="850"/>
      <c r="K619" s="850"/>
      <c r="L619" s="850"/>
      <c r="M619" s="850"/>
      <c r="N619" s="850">
        <v>1</v>
      </c>
      <c r="O619" s="850">
        <v>13682</v>
      </c>
      <c r="P619" s="838"/>
      <c r="Q619" s="851">
        <v>13682</v>
      </c>
    </row>
    <row r="620" spans="1:17" ht="14.45" customHeight="1" x14ac:dyDescent="0.2">
      <c r="A620" s="832" t="s">
        <v>604</v>
      </c>
      <c r="B620" s="833" t="s">
        <v>8030</v>
      </c>
      <c r="C620" s="833" t="s">
        <v>8043</v>
      </c>
      <c r="D620" s="833" t="s">
        <v>9138</v>
      </c>
      <c r="E620" s="833" t="s">
        <v>9139</v>
      </c>
      <c r="F620" s="850"/>
      <c r="G620" s="850"/>
      <c r="H620" s="850"/>
      <c r="I620" s="850"/>
      <c r="J620" s="850"/>
      <c r="K620" s="850"/>
      <c r="L620" s="850"/>
      <c r="M620" s="850"/>
      <c r="N620" s="850">
        <v>1</v>
      </c>
      <c r="O620" s="850">
        <v>16910</v>
      </c>
      <c r="P620" s="838"/>
      <c r="Q620" s="851">
        <v>16910</v>
      </c>
    </row>
    <row r="621" spans="1:17" ht="14.45" customHeight="1" x14ac:dyDescent="0.2">
      <c r="A621" s="832" t="s">
        <v>604</v>
      </c>
      <c r="B621" s="833" t="s">
        <v>8030</v>
      </c>
      <c r="C621" s="833" t="s">
        <v>8043</v>
      </c>
      <c r="D621" s="833" t="s">
        <v>9140</v>
      </c>
      <c r="E621" s="833" t="s">
        <v>9133</v>
      </c>
      <c r="F621" s="850"/>
      <c r="G621" s="850"/>
      <c r="H621" s="850"/>
      <c r="I621" s="850"/>
      <c r="J621" s="850"/>
      <c r="K621" s="850"/>
      <c r="L621" s="850"/>
      <c r="M621" s="850"/>
      <c r="N621" s="850">
        <v>2</v>
      </c>
      <c r="O621" s="850">
        <v>6560</v>
      </c>
      <c r="P621" s="838"/>
      <c r="Q621" s="851">
        <v>3280</v>
      </c>
    </row>
    <row r="622" spans="1:17" ht="14.45" customHeight="1" x14ac:dyDescent="0.2">
      <c r="A622" s="832" t="s">
        <v>604</v>
      </c>
      <c r="B622" s="833" t="s">
        <v>8030</v>
      </c>
      <c r="C622" s="833" t="s">
        <v>8043</v>
      </c>
      <c r="D622" s="833" t="s">
        <v>9141</v>
      </c>
      <c r="E622" s="833" t="s">
        <v>9139</v>
      </c>
      <c r="F622" s="850"/>
      <c r="G622" s="850"/>
      <c r="H622" s="850"/>
      <c r="I622" s="850"/>
      <c r="J622" s="850"/>
      <c r="K622" s="850"/>
      <c r="L622" s="850"/>
      <c r="M622" s="850"/>
      <c r="N622" s="850">
        <v>1</v>
      </c>
      <c r="O622" s="850">
        <v>14835</v>
      </c>
      <c r="P622" s="838"/>
      <c r="Q622" s="851">
        <v>14835</v>
      </c>
    </row>
    <row r="623" spans="1:17" ht="14.45" customHeight="1" x14ac:dyDescent="0.2">
      <c r="A623" s="832" t="s">
        <v>604</v>
      </c>
      <c r="B623" s="833" t="s">
        <v>8030</v>
      </c>
      <c r="C623" s="833" t="s">
        <v>8043</v>
      </c>
      <c r="D623" s="833" t="s">
        <v>9142</v>
      </c>
      <c r="E623" s="833" t="s">
        <v>9143</v>
      </c>
      <c r="F623" s="850"/>
      <c r="G623" s="850"/>
      <c r="H623" s="850"/>
      <c r="I623" s="850"/>
      <c r="J623" s="850">
        <v>2</v>
      </c>
      <c r="K623" s="850">
        <v>7242.1</v>
      </c>
      <c r="L623" s="850">
        <v>1</v>
      </c>
      <c r="M623" s="850">
        <v>3621.05</v>
      </c>
      <c r="N623" s="850"/>
      <c r="O623" s="850"/>
      <c r="P623" s="838"/>
      <c r="Q623" s="851"/>
    </row>
    <row r="624" spans="1:17" ht="14.45" customHeight="1" x14ac:dyDescent="0.2">
      <c r="A624" s="832" t="s">
        <v>604</v>
      </c>
      <c r="B624" s="833" t="s">
        <v>8030</v>
      </c>
      <c r="C624" s="833" t="s">
        <v>8043</v>
      </c>
      <c r="D624" s="833" t="s">
        <v>9144</v>
      </c>
      <c r="E624" s="833" t="s">
        <v>9133</v>
      </c>
      <c r="F624" s="850"/>
      <c r="G624" s="850"/>
      <c r="H624" s="850"/>
      <c r="I624" s="850"/>
      <c r="J624" s="850"/>
      <c r="K624" s="850"/>
      <c r="L624" s="850"/>
      <c r="M624" s="850"/>
      <c r="N624" s="850">
        <v>1</v>
      </c>
      <c r="O624" s="850">
        <v>3280</v>
      </c>
      <c r="P624" s="838"/>
      <c r="Q624" s="851">
        <v>3280</v>
      </c>
    </row>
    <row r="625" spans="1:17" ht="14.45" customHeight="1" x14ac:dyDescent="0.2">
      <c r="A625" s="832" t="s">
        <v>604</v>
      </c>
      <c r="B625" s="833" t="s">
        <v>8030</v>
      </c>
      <c r="C625" s="833" t="s">
        <v>8043</v>
      </c>
      <c r="D625" s="833" t="s">
        <v>9145</v>
      </c>
      <c r="E625" s="833" t="s">
        <v>8779</v>
      </c>
      <c r="F625" s="850"/>
      <c r="G625" s="850"/>
      <c r="H625" s="850"/>
      <c r="I625" s="850"/>
      <c r="J625" s="850"/>
      <c r="K625" s="850"/>
      <c r="L625" s="850"/>
      <c r="M625" s="850"/>
      <c r="N625" s="850">
        <v>3</v>
      </c>
      <c r="O625" s="850">
        <v>22210.079999999998</v>
      </c>
      <c r="P625" s="838"/>
      <c r="Q625" s="851">
        <v>7403.36</v>
      </c>
    </row>
    <row r="626" spans="1:17" ht="14.45" customHeight="1" x14ac:dyDescent="0.2">
      <c r="A626" s="832" t="s">
        <v>604</v>
      </c>
      <c r="B626" s="833" t="s">
        <v>8030</v>
      </c>
      <c r="C626" s="833" t="s">
        <v>8043</v>
      </c>
      <c r="D626" s="833" t="s">
        <v>9146</v>
      </c>
      <c r="E626" s="833" t="s">
        <v>9147</v>
      </c>
      <c r="F626" s="850"/>
      <c r="G626" s="850"/>
      <c r="H626" s="850"/>
      <c r="I626" s="850"/>
      <c r="J626" s="850"/>
      <c r="K626" s="850"/>
      <c r="L626" s="850"/>
      <c r="M626" s="850"/>
      <c r="N626" s="850">
        <v>2</v>
      </c>
      <c r="O626" s="850">
        <v>8637.7800000000007</v>
      </c>
      <c r="P626" s="838"/>
      <c r="Q626" s="851">
        <v>4318.8900000000003</v>
      </c>
    </row>
    <row r="627" spans="1:17" ht="14.45" customHeight="1" x14ac:dyDescent="0.2">
      <c r="A627" s="832" t="s">
        <v>604</v>
      </c>
      <c r="B627" s="833" t="s">
        <v>8030</v>
      </c>
      <c r="C627" s="833" t="s">
        <v>8043</v>
      </c>
      <c r="D627" s="833" t="s">
        <v>9148</v>
      </c>
      <c r="E627" s="833" t="s">
        <v>9013</v>
      </c>
      <c r="F627" s="850"/>
      <c r="G627" s="850"/>
      <c r="H627" s="850"/>
      <c r="I627" s="850"/>
      <c r="J627" s="850"/>
      <c r="K627" s="850"/>
      <c r="L627" s="850"/>
      <c r="M627" s="850"/>
      <c r="N627" s="850">
        <v>4</v>
      </c>
      <c r="O627" s="850">
        <v>22409.56</v>
      </c>
      <c r="P627" s="838"/>
      <c r="Q627" s="851">
        <v>5602.39</v>
      </c>
    </row>
    <row r="628" spans="1:17" ht="14.45" customHeight="1" x14ac:dyDescent="0.2">
      <c r="A628" s="832" t="s">
        <v>604</v>
      </c>
      <c r="B628" s="833" t="s">
        <v>8030</v>
      </c>
      <c r="C628" s="833" t="s">
        <v>8043</v>
      </c>
      <c r="D628" s="833" t="s">
        <v>9149</v>
      </c>
      <c r="E628" s="833" t="s">
        <v>9150</v>
      </c>
      <c r="F628" s="850"/>
      <c r="G628" s="850"/>
      <c r="H628" s="850"/>
      <c r="I628" s="850"/>
      <c r="J628" s="850"/>
      <c r="K628" s="850"/>
      <c r="L628" s="850"/>
      <c r="M628" s="850"/>
      <c r="N628" s="850">
        <v>2</v>
      </c>
      <c r="O628" s="850">
        <v>17873.400000000001</v>
      </c>
      <c r="P628" s="838"/>
      <c r="Q628" s="851">
        <v>8936.7000000000007</v>
      </c>
    </row>
    <row r="629" spans="1:17" ht="14.45" customHeight="1" x14ac:dyDescent="0.2">
      <c r="A629" s="832" t="s">
        <v>604</v>
      </c>
      <c r="B629" s="833" t="s">
        <v>8030</v>
      </c>
      <c r="C629" s="833" t="s">
        <v>8043</v>
      </c>
      <c r="D629" s="833" t="s">
        <v>9151</v>
      </c>
      <c r="E629" s="833" t="s">
        <v>9152</v>
      </c>
      <c r="F629" s="850"/>
      <c r="G629" s="850"/>
      <c r="H629" s="850"/>
      <c r="I629" s="850"/>
      <c r="J629" s="850"/>
      <c r="K629" s="850"/>
      <c r="L629" s="850"/>
      <c r="M629" s="850"/>
      <c r="N629" s="850">
        <v>0</v>
      </c>
      <c r="O629" s="850">
        <v>0</v>
      </c>
      <c r="P629" s="838"/>
      <c r="Q629" s="851"/>
    </row>
    <row r="630" spans="1:17" ht="14.45" customHeight="1" x14ac:dyDescent="0.2">
      <c r="A630" s="832" t="s">
        <v>604</v>
      </c>
      <c r="B630" s="833" t="s">
        <v>8030</v>
      </c>
      <c r="C630" s="833" t="s">
        <v>8043</v>
      </c>
      <c r="D630" s="833" t="s">
        <v>9153</v>
      </c>
      <c r="E630" s="833" t="s">
        <v>9154</v>
      </c>
      <c r="F630" s="850">
        <v>1</v>
      </c>
      <c r="G630" s="850">
        <v>6796</v>
      </c>
      <c r="H630" s="850"/>
      <c r="I630" s="850">
        <v>6796</v>
      </c>
      <c r="J630" s="850"/>
      <c r="K630" s="850"/>
      <c r="L630" s="850"/>
      <c r="M630" s="850"/>
      <c r="N630" s="850"/>
      <c r="O630" s="850"/>
      <c r="P630" s="838"/>
      <c r="Q630" s="851"/>
    </row>
    <row r="631" spans="1:17" ht="14.45" customHeight="1" x14ac:dyDescent="0.2">
      <c r="A631" s="832" t="s">
        <v>604</v>
      </c>
      <c r="B631" s="833" t="s">
        <v>8030</v>
      </c>
      <c r="C631" s="833" t="s">
        <v>8043</v>
      </c>
      <c r="D631" s="833" t="s">
        <v>9155</v>
      </c>
      <c r="E631" s="833" t="s">
        <v>8940</v>
      </c>
      <c r="F631" s="850">
        <v>1</v>
      </c>
      <c r="G631" s="850">
        <v>25000</v>
      </c>
      <c r="H631" s="850"/>
      <c r="I631" s="850">
        <v>25000</v>
      </c>
      <c r="J631" s="850"/>
      <c r="K631" s="850"/>
      <c r="L631" s="850"/>
      <c r="M631" s="850"/>
      <c r="N631" s="850"/>
      <c r="O631" s="850"/>
      <c r="P631" s="838"/>
      <c r="Q631" s="851"/>
    </row>
    <row r="632" spans="1:17" ht="14.45" customHeight="1" x14ac:dyDescent="0.2">
      <c r="A632" s="832" t="s">
        <v>604</v>
      </c>
      <c r="B632" s="833" t="s">
        <v>8030</v>
      </c>
      <c r="C632" s="833" t="s">
        <v>8043</v>
      </c>
      <c r="D632" s="833" t="s">
        <v>9156</v>
      </c>
      <c r="E632" s="833" t="s">
        <v>9157</v>
      </c>
      <c r="F632" s="850"/>
      <c r="G632" s="850"/>
      <c r="H632" s="850"/>
      <c r="I632" s="850"/>
      <c r="J632" s="850">
        <v>2</v>
      </c>
      <c r="K632" s="850">
        <v>3044</v>
      </c>
      <c r="L632" s="850">
        <v>1</v>
      </c>
      <c r="M632" s="850">
        <v>1522</v>
      </c>
      <c r="N632" s="850"/>
      <c r="O632" s="850"/>
      <c r="P632" s="838"/>
      <c r="Q632" s="851"/>
    </row>
    <row r="633" spans="1:17" ht="14.45" customHeight="1" x14ac:dyDescent="0.2">
      <c r="A633" s="832" t="s">
        <v>604</v>
      </c>
      <c r="B633" s="833" t="s">
        <v>8030</v>
      </c>
      <c r="C633" s="833" t="s">
        <v>8043</v>
      </c>
      <c r="D633" s="833" t="s">
        <v>9158</v>
      </c>
      <c r="E633" s="833" t="s">
        <v>9159</v>
      </c>
      <c r="F633" s="850"/>
      <c r="G633" s="850"/>
      <c r="H633" s="850"/>
      <c r="I633" s="850"/>
      <c r="J633" s="850">
        <v>2</v>
      </c>
      <c r="K633" s="850">
        <v>9535.1200000000008</v>
      </c>
      <c r="L633" s="850">
        <v>1</v>
      </c>
      <c r="M633" s="850">
        <v>4767.5600000000004</v>
      </c>
      <c r="N633" s="850">
        <v>1</v>
      </c>
      <c r="O633" s="850">
        <v>4767.5600000000004</v>
      </c>
      <c r="P633" s="838">
        <v>0.5</v>
      </c>
      <c r="Q633" s="851">
        <v>4767.5600000000004</v>
      </c>
    </row>
    <row r="634" spans="1:17" ht="14.45" customHeight="1" x14ac:dyDescent="0.2">
      <c r="A634" s="832" t="s">
        <v>604</v>
      </c>
      <c r="B634" s="833" t="s">
        <v>8030</v>
      </c>
      <c r="C634" s="833" t="s">
        <v>8043</v>
      </c>
      <c r="D634" s="833" t="s">
        <v>9160</v>
      </c>
      <c r="E634" s="833" t="s">
        <v>9161</v>
      </c>
      <c r="F634" s="850"/>
      <c r="G634" s="850"/>
      <c r="H634" s="850"/>
      <c r="I634" s="850"/>
      <c r="J634" s="850"/>
      <c r="K634" s="850"/>
      <c r="L634" s="850"/>
      <c r="M634" s="850"/>
      <c r="N634" s="850">
        <v>1</v>
      </c>
      <c r="O634" s="850">
        <v>3168.16</v>
      </c>
      <c r="P634" s="838"/>
      <c r="Q634" s="851">
        <v>3168.16</v>
      </c>
    </row>
    <row r="635" spans="1:17" ht="14.45" customHeight="1" x14ac:dyDescent="0.2">
      <c r="A635" s="832" t="s">
        <v>604</v>
      </c>
      <c r="B635" s="833" t="s">
        <v>8030</v>
      </c>
      <c r="C635" s="833" t="s">
        <v>8043</v>
      </c>
      <c r="D635" s="833" t="s">
        <v>9162</v>
      </c>
      <c r="E635" s="833" t="s">
        <v>8956</v>
      </c>
      <c r="F635" s="850">
        <v>1</v>
      </c>
      <c r="G635" s="850">
        <v>8187.11</v>
      </c>
      <c r="H635" s="850"/>
      <c r="I635" s="850">
        <v>8187.11</v>
      </c>
      <c r="J635" s="850"/>
      <c r="K635" s="850"/>
      <c r="L635" s="850"/>
      <c r="M635" s="850"/>
      <c r="N635" s="850"/>
      <c r="O635" s="850"/>
      <c r="P635" s="838"/>
      <c r="Q635" s="851"/>
    </row>
    <row r="636" spans="1:17" ht="14.45" customHeight="1" x14ac:dyDescent="0.2">
      <c r="A636" s="832" t="s">
        <v>604</v>
      </c>
      <c r="B636" s="833" t="s">
        <v>8030</v>
      </c>
      <c r="C636" s="833" t="s">
        <v>8043</v>
      </c>
      <c r="D636" s="833" t="s">
        <v>9163</v>
      </c>
      <c r="E636" s="833" t="s">
        <v>9164</v>
      </c>
      <c r="F636" s="850"/>
      <c r="G636" s="850"/>
      <c r="H636" s="850"/>
      <c r="I636" s="850"/>
      <c r="J636" s="850"/>
      <c r="K636" s="850"/>
      <c r="L636" s="850"/>
      <c r="M636" s="850"/>
      <c r="N636" s="850">
        <v>4</v>
      </c>
      <c r="O636" s="850">
        <v>4180.04</v>
      </c>
      <c r="P636" s="838"/>
      <c r="Q636" s="851">
        <v>1045.01</v>
      </c>
    </row>
    <row r="637" spans="1:17" ht="14.45" customHeight="1" x14ac:dyDescent="0.2">
      <c r="A637" s="832" t="s">
        <v>604</v>
      </c>
      <c r="B637" s="833" t="s">
        <v>8030</v>
      </c>
      <c r="C637" s="833" t="s">
        <v>8043</v>
      </c>
      <c r="D637" s="833" t="s">
        <v>9165</v>
      </c>
      <c r="E637" s="833" t="s">
        <v>9166</v>
      </c>
      <c r="F637" s="850"/>
      <c r="G637" s="850"/>
      <c r="H637" s="850"/>
      <c r="I637" s="850"/>
      <c r="J637" s="850">
        <v>2</v>
      </c>
      <c r="K637" s="850">
        <v>84280</v>
      </c>
      <c r="L637" s="850">
        <v>1</v>
      </c>
      <c r="M637" s="850">
        <v>42140</v>
      </c>
      <c r="N637" s="850"/>
      <c r="O637" s="850"/>
      <c r="P637" s="838"/>
      <c r="Q637" s="851"/>
    </row>
    <row r="638" spans="1:17" ht="14.45" customHeight="1" x14ac:dyDescent="0.2">
      <c r="A638" s="832" t="s">
        <v>604</v>
      </c>
      <c r="B638" s="833" t="s">
        <v>8030</v>
      </c>
      <c r="C638" s="833" t="s">
        <v>8043</v>
      </c>
      <c r="D638" s="833" t="s">
        <v>9167</v>
      </c>
      <c r="E638" s="833" t="s">
        <v>8633</v>
      </c>
      <c r="F638" s="850"/>
      <c r="G638" s="850"/>
      <c r="H638" s="850"/>
      <c r="I638" s="850"/>
      <c r="J638" s="850"/>
      <c r="K638" s="850"/>
      <c r="L638" s="850"/>
      <c r="M638" s="850"/>
      <c r="N638" s="850">
        <v>1</v>
      </c>
      <c r="O638" s="850">
        <v>17721.82</v>
      </c>
      <c r="P638" s="838"/>
      <c r="Q638" s="851">
        <v>17721.82</v>
      </c>
    </row>
    <row r="639" spans="1:17" ht="14.45" customHeight="1" x14ac:dyDescent="0.2">
      <c r="A639" s="832" t="s">
        <v>604</v>
      </c>
      <c r="B639" s="833" t="s">
        <v>8030</v>
      </c>
      <c r="C639" s="833" t="s">
        <v>8043</v>
      </c>
      <c r="D639" s="833" t="s">
        <v>9168</v>
      </c>
      <c r="E639" s="833" t="s">
        <v>9169</v>
      </c>
      <c r="F639" s="850">
        <v>2</v>
      </c>
      <c r="G639" s="850">
        <v>23038.36</v>
      </c>
      <c r="H639" s="850"/>
      <c r="I639" s="850">
        <v>11519.18</v>
      </c>
      <c r="J639" s="850"/>
      <c r="K639" s="850"/>
      <c r="L639" s="850"/>
      <c r="M639" s="850"/>
      <c r="N639" s="850"/>
      <c r="O639" s="850"/>
      <c r="P639" s="838"/>
      <c r="Q639" s="851"/>
    </row>
    <row r="640" spans="1:17" ht="14.45" customHeight="1" x14ac:dyDescent="0.2">
      <c r="A640" s="832" t="s">
        <v>604</v>
      </c>
      <c r="B640" s="833" t="s">
        <v>8030</v>
      </c>
      <c r="C640" s="833" t="s">
        <v>8043</v>
      </c>
      <c r="D640" s="833" t="s">
        <v>9170</v>
      </c>
      <c r="E640" s="833" t="s">
        <v>9171</v>
      </c>
      <c r="F640" s="850"/>
      <c r="G640" s="850"/>
      <c r="H640" s="850"/>
      <c r="I640" s="850"/>
      <c r="J640" s="850">
        <v>2</v>
      </c>
      <c r="K640" s="850">
        <v>850.4</v>
      </c>
      <c r="L640" s="850">
        <v>1</v>
      </c>
      <c r="M640" s="850">
        <v>425.2</v>
      </c>
      <c r="N640" s="850"/>
      <c r="O640" s="850"/>
      <c r="P640" s="838"/>
      <c r="Q640" s="851"/>
    </row>
    <row r="641" spans="1:17" ht="14.45" customHeight="1" x14ac:dyDescent="0.2">
      <c r="A641" s="832" t="s">
        <v>604</v>
      </c>
      <c r="B641" s="833" t="s">
        <v>8030</v>
      </c>
      <c r="C641" s="833" t="s">
        <v>8043</v>
      </c>
      <c r="D641" s="833" t="s">
        <v>9172</v>
      </c>
      <c r="E641" s="833" t="s">
        <v>9173</v>
      </c>
      <c r="F641" s="850">
        <v>1</v>
      </c>
      <c r="G641" s="850">
        <v>11774.13</v>
      </c>
      <c r="H641" s="850">
        <v>1</v>
      </c>
      <c r="I641" s="850">
        <v>11774.13</v>
      </c>
      <c r="J641" s="850">
        <v>1</v>
      </c>
      <c r="K641" s="850">
        <v>11774.13</v>
      </c>
      <c r="L641" s="850">
        <v>1</v>
      </c>
      <c r="M641" s="850">
        <v>11774.13</v>
      </c>
      <c r="N641" s="850"/>
      <c r="O641" s="850"/>
      <c r="P641" s="838"/>
      <c r="Q641" s="851"/>
    </row>
    <row r="642" spans="1:17" ht="14.45" customHeight="1" x14ac:dyDescent="0.2">
      <c r="A642" s="832" t="s">
        <v>604</v>
      </c>
      <c r="B642" s="833" t="s">
        <v>8030</v>
      </c>
      <c r="C642" s="833" t="s">
        <v>8043</v>
      </c>
      <c r="D642" s="833" t="s">
        <v>9174</v>
      </c>
      <c r="E642" s="833" t="s">
        <v>9175</v>
      </c>
      <c r="F642" s="850">
        <v>2</v>
      </c>
      <c r="G642" s="850">
        <v>4912</v>
      </c>
      <c r="H642" s="850">
        <v>0.25</v>
      </c>
      <c r="I642" s="850">
        <v>2456</v>
      </c>
      <c r="J642" s="850">
        <v>8</v>
      </c>
      <c r="K642" s="850">
        <v>19648</v>
      </c>
      <c r="L642" s="850">
        <v>1</v>
      </c>
      <c r="M642" s="850">
        <v>2456</v>
      </c>
      <c r="N642" s="850">
        <v>1</v>
      </c>
      <c r="O642" s="850">
        <v>2456</v>
      </c>
      <c r="P642" s="838">
        <v>0.125</v>
      </c>
      <c r="Q642" s="851">
        <v>2456</v>
      </c>
    </row>
    <row r="643" spans="1:17" ht="14.45" customHeight="1" x14ac:dyDescent="0.2">
      <c r="A643" s="832" t="s">
        <v>604</v>
      </c>
      <c r="B643" s="833" t="s">
        <v>8030</v>
      </c>
      <c r="C643" s="833" t="s">
        <v>8043</v>
      </c>
      <c r="D643" s="833" t="s">
        <v>9176</v>
      </c>
      <c r="E643" s="833" t="s">
        <v>9177</v>
      </c>
      <c r="F643" s="850"/>
      <c r="G643" s="850"/>
      <c r="H643" s="850"/>
      <c r="I643" s="850"/>
      <c r="J643" s="850"/>
      <c r="K643" s="850"/>
      <c r="L643" s="850"/>
      <c r="M643" s="850"/>
      <c r="N643" s="850">
        <v>1</v>
      </c>
      <c r="O643" s="850">
        <v>31578.06</v>
      </c>
      <c r="P643" s="838"/>
      <c r="Q643" s="851">
        <v>31578.06</v>
      </c>
    </row>
    <row r="644" spans="1:17" ht="14.45" customHeight="1" x14ac:dyDescent="0.2">
      <c r="A644" s="832" t="s">
        <v>604</v>
      </c>
      <c r="B644" s="833" t="s">
        <v>8030</v>
      </c>
      <c r="C644" s="833" t="s">
        <v>8043</v>
      </c>
      <c r="D644" s="833" t="s">
        <v>9178</v>
      </c>
      <c r="E644" s="833" t="s">
        <v>9179</v>
      </c>
      <c r="F644" s="850"/>
      <c r="G644" s="850"/>
      <c r="H644" s="850"/>
      <c r="I644" s="850"/>
      <c r="J644" s="850"/>
      <c r="K644" s="850"/>
      <c r="L644" s="850"/>
      <c r="M644" s="850"/>
      <c r="N644" s="850">
        <v>4</v>
      </c>
      <c r="O644" s="850">
        <v>8694.2800000000007</v>
      </c>
      <c r="P644" s="838"/>
      <c r="Q644" s="851">
        <v>2173.5700000000002</v>
      </c>
    </row>
    <row r="645" spans="1:17" ht="14.45" customHeight="1" x14ac:dyDescent="0.2">
      <c r="A645" s="832" t="s">
        <v>604</v>
      </c>
      <c r="B645" s="833" t="s">
        <v>8030</v>
      </c>
      <c r="C645" s="833" t="s">
        <v>8043</v>
      </c>
      <c r="D645" s="833" t="s">
        <v>9180</v>
      </c>
      <c r="E645" s="833" t="s">
        <v>9181</v>
      </c>
      <c r="F645" s="850"/>
      <c r="G645" s="850"/>
      <c r="H645" s="850"/>
      <c r="I645" s="850"/>
      <c r="J645" s="850">
        <v>2</v>
      </c>
      <c r="K645" s="850">
        <v>10794.76</v>
      </c>
      <c r="L645" s="850">
        <v>1</v>
      </c>
      <c r="M645" s="850">
        <v>5397.38</v>
      </c>
      <c r="N645" s="850"/>
      <c r="O645" s="850"/>
      <c r="P645" s="838"/>
      <c r="Q645" s="851"/>
    </row>
    <row r="646" spans="1:17" ht="14.45" customHeight="1" x14ac:dyDescent="0.2">
      <c r="A646" s="832" t="s">
        <v>604</v>
      </c>
      <c r="B646" s="833" t="s">
        <v>8030</v>
      </c>
      <c r="C646" s="833" t="s">
        <v>8043</v>
      </c>
      <c r="D646" s="833" t="s">
        <v>9182</v>
      </c>
      <c r="E646" s="833" t="s">
        <v>9183</v>
      </c>
      <c r="F646" s="850">
        <v>1</v>
      </c>
      <c r="G646" s="850">
        <v>9063</v>
      </c>
      <c r="H646" s="850"/>
      <c r="I646" s="850">
        <v>9063</v>
      </c>
      <c r="J646" s="850"/>
      <c r="K646" s="850"/>
      <c r="L646" s="850"/>
      <c r="M646" s="850"/>
      <c r="N646" s="850"/>
      <c r="O646" s="850"/>
      <c r="P646" s="838"/>
      <c r="Q646" s="851"/>
    </row>
    <row r="647" spans="1:17" ht="14.45" customHeight="1" x14ac:dyDescent="0.2">
      <c r="A647" s="832" t="s">
        <v>604</v>
      </c>
      <c r="B647" s="833" t="s">
        <v>8030</v>
      </c>
      <c r="C647" s="833" t="s">
        <v>8043</v>
      </c>
      <c r="D647" s="833" t="s">
        <v>9184</v>
      </c>
      <c r="E647" s="833" t="s">
        <v>9185</v>
      </c>
      <c r="F647" s="850"/>
      <c r="G647" s="850"/>
      <c r="H647" s="850"/>
      <c r="I647" s="850"/>
      <c r="J647" s="850"/>
      <c r="K647" s="850"/>
      <c r="L647" s="850"/>
      <c r="M647" s="850"/>
      <c r="N647" s="850">
        <v>3</v>
      </c>
      <c r="O647" s="850">
        <v>19500</v>
      </c>
      <c r="P647" s="838"/>
      <c r="Q647" s="851">
        <v>6500</v>
      </c>
    </row>
    <row r="648" spans="1:17" ht="14.45" customHeight="1" x14ac:dyDescent="0.2">
      <c r="A648" s="832" t="s">
        <v>604</v>
      </c>
      <c r="B648" s="833" t="s">
        <v>8030</v>
      </c>
      <c r="C648" s="833" t="s">
        <v>8043</v>
      </c>
      <c r="D648" s="833" t="s">
        <v>9186</v>
      </c>
      <c r="E648" s="833" t="s">
        <v>9187</v>
      </c>
      <c r="F648" s="850">
        <v>1</v>
      </c>
      <c r="G648" s="850">
        <v>5327.95</v>
      </c>
      <c r="H648" s="850"/>
      <c r="I648" s="850">
        <v>5327.95</v>
      </c>
      <c r="J648" s="850"/>
      <c r="K648" s="850"/>
      <c r="L648" s="850"/>
      <c r="M648" s="850"/>
      <c r="N648" s="850"/>
      <c r="O648" s="850"/>
      <c r="P648" s="838"/>
      <c r="Q648" s="851"/>
    </row>
    <row r="649" spans="1:17" ht="14.45" customHeight="1" x14ac:dyDescent="0.2">
      <c r="A649" s="832" t="s">
        <v>604</v>
      </c>
      <c r="B649" s="833" t="s">
        <v>8030</v>
      </c>
      <c r="C649" s="833" t="s">
        <v>8043</v>
      </c>
      <c r="D649" s="833" t="s">
        <v>9188</v>
      </c>
      <c r="E649" s="833" t="s">
        <v>9189</v>
      </c>
      <c r="F649" s="850">
        <v>1</v>
      </c>
      <c r="G649" s="850">
        <v>7787</v>
      </c>
      <c r="H649" s="850"/>
      <c r="I649" s="850">
        <v>7787</v>
      </c>
      <c r="J649" s="850"/>
      <c r="K649" s="850"/>
      <c r="L649" s="850"/>
      <c r="M649" s="850"/>
      <c r="N649" s="850"/>
      <c r="O649" s="850"/>
      <c r="P649" s="838"/>
      <c r="Q649" s="851"/>
    </row>
    <row r="650" spans="1:17" ht="14.45" customHeight="1" x14ac:dyDescent="0.2">
      <c r="A650" s="832" t="s">
        <v>604</v>
      </c>
      <c r="B650" s="833" t="s">
        <v>8030</v>
      </c>
      <c r="C650" s="833" t="s">
        <v>8043</v>
      </c>
      <c r="D650" s="833" t="s">
        <v>9190</v>
      </c>
      <c r="E650" s="833" t="s">
        <v>9037</v>
      </c>
      <c r="F650" s="850"/>
      <c r="G650" s="850"/>
      <c r="H650" s="850"/>
      <c r="I650" s="850"/>
      <c r="J650" s="850"/>
      <c r="K650" s="850"/>
      <c r="L650" s="850"/>
      <c r="M650" s="850"/>
      <c r="N650" s="850">
        <v>1</v>
      </c>
      <c r="O650" s="850">
        <v>5147</v>
      </c>
      <c r="P650" s="838"/>
      <c r="Q650" s="851">
        <v>5147</v>
      </c>
    </row>
    <row r="651" spans="1:17" ht="14.45" customHeight="1" x14ac:dyDescent="0.2">
      <c r="A651" s="832" t="s">
        <v>604</v>
      </c>
      <c r="B651" s="833" t="s">
        <v>8030</v>
      </c>
      <c r="C651" s="833" t="s">
        <v>8043</v>
      </c>
      <c r="D651" s="833" t="s">
        <v>9191</v>
      </c>
      <c r="E651" s="833" t="s">
        <v>9192</v>
      </c>
      <c r="F651" s="850"/>
      <c r="G651" s="850"/>
      <c r="H651" s="850"/>
      <c r="I651" s="850"/>
      <c r="J651" s="850"/>
      <c r="K651" s="850"/>
      <c r="L651" s="850"/>
      <c r="M651" s="850"/>
      <c r="N651" s="850">
        <v>4</v>
      </c>
      <c r="O651" s="850">
        <v>5430.56</v>
      </c>
      <c r="P651" s="838"/>
      <c r="Q651" s="851">
        <v>1357.64</v>
      </c>
    </row>
    <row r="652" spans="1:17" ht="14.45" customHeight="1" x14ac:dyDescent="0.2">
      <c r="A652" s="832" t="s">
        <v>604</v>
      </c>
      <c r="B652" s="833" t="s">
        <v>8030</v>
      </c>
      <c r="C652" s="833" t="s">
        <v>8043</v>
      </c>
      <c r="D652" s="833" t="s">
        <v>9193</v>
      </c>
      <c r="E652" s="833" t="s">
        <v>9194</v>
      </c>
      <c r="F652" s="850"/>
      <c r="G652" s="850"/>
      <c r="H652" s="850"/>
      <c r="I652" s="850"/>
      <c r="J652" s="850"/>
      <c r="K652" s="850"/>
      <c r="L652" s="850"/>
      <c r="M652" s="850"/>
      <c r="N652" s="850">
        <v>1</v>
      </c>
      <c r="O652" s="850">
        <v>5319</v>
      </c>
      <c r="P652" s="838"/>
      <c r="Q652" s="851">
        <v>5319</v>
      </c>
    </row>
    <row r="653" spans="1:17" ht="14.45" customHeight="1" x14ac:dyDescent="0.2">
      <c r="A653" s="832" t="s">
        <v>604</v>
      </c>
      <c r="B653" s="833" t="s">
        <v>8030</v>
      </c>
      <c r="C653" s="833" t="s">
        <v>8043</v>
      </c>
      <c r="D653" s="833" t="s">
        <v>9195</v>
      </c>
      <c r="E653" s="833" t="s">
        <v>9196</v>
      </c>
      <c r="F653" s="850">
        <v>1</v>
      </c>
      <c r="G653" s="850">
        <v>1379</v>
      </c>
      <c r="H653" s="850"/>
      <c r="I653" s="850">
        <v>1379</v>
      </c>
      <c r="J653" s="850"/>
      <c r="K653" s="850"/>
      <c r="L653" s="850"/>
      <c r="M653" s="850"/>
      <c r="N653" s="850"/>
      <c r="O653" s="850"/>
      <c r="P653" s="838"/>
      <c r="Q653" s="851"/>
    </row>
    <row r="654" spans="1:17" ht="14.45" customHeight="1" x14ac:dyDescent="0.2">
      <c r="A654" s="832" t="s">
        <v>604</v>
      </c>
      <c r="B654" s="833" t="s">
        <v>8030</v>
      </c>
      <c r="C654" s="833" t="s">
        <v>8043</v>
      </c>
      <c r="D654" s="833" t="s">
        <v>9197</v>
      </c>
      <c r="E654" s="833" t="s">
        <v>9198</v>
      </c>
      <c r="F654" s="850"/>
      <c r="G654" s="850"/>
      <c r="H654" s="850"/>
      <c r="I654" s="850"/>
      <c r="J654" s="850"/>
      <c r="K654" s="850"/>
      <c r="L654" s="850"/>
      <c r="M654" s="850"/>
      <c r="N654" s="850">
        <v>8</v>
      </c>
      <c r="O654" s="850">
        <v>8440.16</v>
      </c>
      <c r="P654" s="838"/>
      <c r="Q654" s="851">
        <v>1055.02</v>
      </c>
    </row>
    <row r="655" spans="1:17" ht="14.45" customHeight="1" x14ac:dyDescent="0.2">
      <c r="A655" s="832" t="s">
        <v>604</v>
      </c>
      <c r="B655" s="833" t="s">
        <v>8030</v>
      </c>
      <c r="C655" s="833" t="s">
        <v>8043</v>
      </c>
      <c r="D655" s="833" t="s">
        <v>9199</v>
      </c>
      <c r="E655" s="833" t="s">
        <v>9200</v>
      </c>
      <c r="F655" s="850"/>
      <c r="G655" s="850"/>
      <c r="H655" s="850"/>
      <c r="I655" s="850"/>
      <c r="J655" s="850">
        <v>6</v>
      </c>
      <c r="K655" s="850">
        <v>588.84</v>
      </c>
      <c r="L655" s="850">
        <v>1</v>
      </c>
      <c r="M655" s="850">
        <v>98.14</v>
      </c>
      <c r="N655" s="850"/>
      <c r="O655" s="850"/>
      <c r="P655" s="838"/>
      <c r="Q655" s="851"/>
    </row>
    <row r="656" spans="1:17" ht="14.45" customHeight="1" x14ac:dyDescent="0.2">
      <c r="A656" s="832" t="s">
        <v>604</v>
      </c>
      <c r="B656" s="833" t="s">
        <v>8030</v>
      </c>
      <c r="C656" s="833" t="s">
        <v>8043</v>
      </c>
      <c r="D656" s="833" t="s">
        <v>9201</v>
      </c>
      <c r="E656" s="833" t="s">
        <v>9202</v>
      </c>
      <c r="F656" s="850"/>
      <c r="G656" s="850"/>
      <c r="H656" s="850"/>
      <c r="I656" s="850"/>
      <c r="J656" s="850"/>
      <c r="K656" s="850"/>
      <c r="L656" s="850"/>
      <c r="M656" s="850"/>
      <c r="N656" s="850">
        <v>1</v>
      </c>
      <c r="O656" s="850">
        <v>29352</v>
      </c>
      <c r="P656" s="838"/>
      <c r="Q656" s="851">
        <v>29352</v>
      </c>
    </row>
    <row r="657" spans="1:17" ht="14.45" customHeight="1" x14ac:dyDescent="0.2">
      <c r="A657" s="832" t="s">
        <v>604</v>
      </c>
      <c r="B657" s="833" t="s">
        <v>8030</v>
      </c>
      <c r="C657" s="833" t="s">
        <v>8043</v>
      </c>
      <c r="D657" s="833" t="s">
        <v>9203</v>
      </c>
      <c r="E657" s="833" t="s">
        <v>9204</v>
      </c>
      <c r="F657" s="850"/>
      <c r="G657" s="850"/>
      <c r="H657" s="850"/>
      <c r="I657" s="850"/>
      <c r="J657" s="850">
        <v>1</v>
      </c>
      <c r="K657" s="850">
        <v>17037</v>
      </c>
      <c r="L657" s="850">
        <v>1</v>
      </c>
      <c r="M657" s="850">
        <v>17037</v>
      </c>
      <c r="N657" s="850"/>
      <c r="O657" s="850"/>
      <c r="P657" s="838"/>
      <c r="Q657" s="851"/>
    </row>
    <row r="658" spans="1:17" ht="14.45" customHeight="1" x14ac:dyDescent="0.2">
      <c r="A658" s="832" t="s">
        <v>604</v>
      </c>
      <c r="B658" s="833" t="s">
        <v>8030</v>
      </c>
      <c r="C658" s="833" t="s">
        <v>8043</v>
      </c>
      <c r="D658" s="833" t="s">
        <v>9205</v>
      </c>
      <c r="E658" s="833" t="s">
        <v>9206</v>
      </c>
      <c r="F658" s="850"/>
      <c r="G658" s="850"/>
      <c r="H658" s="850"/>
      <c r="I658" s="850"/>
      <c r="J658" s="850"/>
      <c r="K658" s="850"/>
      <c r="L658" s="850"/>
      <c r="M658" s="850"/>
      <c r="N658" s="850">
        <v>3</v>
      </c>
      <c r="O658" s="850">
        <v>9234</v>
      </c>
      <c r="P658" s="838"/>
      <c r="Q658" s="851">
        <v>3078</v>
      </c>
    </row>
    <row r="659" spans="1:17" ht="14.45" customHeight="1" x14ac:dyDescent="0.2">
      <c r="A659" s="832" t="s">
        <v>604</v>
      </c>
      <c r="B659" s="833" t="s">
        <v>8030</v>
      </c>
      <c r="C659" s="833" t="s">
        <v>8043</v>
      </c>
      <c r="D659" s="833" t="s">
        <v>9207</v>
      </c>
      <c r="E659" s="833" t="s">
        <v>9208</v>
      </c>
      <c r="F659" s="850"/>
      <c r="G659" s="850"/>
      <c r="H659" s="850"/>
      <c r="I659" s="850"/>
      <c r="J659" s="850"/>
      <c r="K659" s="850"/>
      <c r="L659" s="850"/>
      <c r="M659" s="850"/>
      <c r="N659" s="850">
        <v>2</v>
      </c>
      <c r="O659" s="850">
        <v>14200</v>
      </c>
      <c r="P659" s="838"/>
      <c r="Q659" s="851">
        <v>7100</v>
      </c>
    </row>
    <row r="660" spans="1:17" ht="14.45" customHeight="1" x14ac:dyDescent="0.2">
      <c r="A660" s="832" t="s">
        <v>604</v>
      </c>
      <c r="B660" s="833" t="s">
        <v>8030</v>
      </c>
      <c r="C660" s="833" t="s">
        <v>8043</v>
      </c>
      <c r="D660" s="833" t="s">
        <v>9209</v>
      </c>
      <c r="E660" s="833" t="s">
        <v>9210</v>
      </c>
      <c r="F660" s="850">
        <v>1</v>
      </c>
      <c r="G660" s="850">
        <v>8413.1299999999992</v>
      </c>
      <c r="H660" s="850"/>
      <c r="I660" s="850">
        <v>8413.1299999999992</v>
      </c>
      <c r="J660" s="850"/>
      <c r="K660" s="850"/>
      <c r="L660" s="850"/>
      <c r="M660" s="850"/>
      <c r="N660" s="850"/>
      <c r="O660" s="850"/>
      <c r="P660" s="838"/>
      <c r="Q660" s="851"/>
    </row>
    <row r="661" spans="1:17" ht="14.45" customHeight="1" x14ac:dyDescent="0.2">
      <c r="A661" s="832" t="s">
        <v>604</v>
      </c>
      <c r="B661" s="833" t="s">
        <v>8030</v>
      </c>
      <c r="C661" s="833" t="s">
        <v>8043</v>
      </c>
      <c r="D661" s="833" t="s">
        <v>9211</v>
      </c>
      <c r="E661" s="833" t="s">
        <v>9212</v>
      </c>
      <c r="F661" s="850"/>
      <c r="G661" s="850"/>
      <c r="H661" s="850"/>
      <c r="I661" s="850"/>
      <c r="J661" s="850"/>
      <c r="K661" s="850"/>
      <c r="L661" s="850"/>
      <c r="M661" s="850"/>
      <c r="N661" s="850">
        <v>1</v>
      </c>
      <c r="O661" s="850">
        <v>4489.45</v>
      </c>
      <c r="P661" s="838"/>
      <c r="Q661" s="851">
        <v>4489.45</v>
      </c>
    </row>
    <row r="662" spans="1:17" ht="14.45" customHeight="1" x14ac:dyDescent="0.2">
      <c r="A662" s="832" t="s">
        <v>604</v>
      </c>
      <c r="B662" s="833" t="s">
        <v>8030</v>
      </c>
      <c r="C662" s="833" t="s">
        <v>8043</v>
      </c>
      <c r="D662" s="833" t="s">
        <v>9213</v>
      </c>
      <c r="E662" s="833" t="s">
        <v>8765</v>
      </c>
      <c r="F662" s="850">
        <v>1</v>
      </c>
      <c r="G662" s="850">
        <v>4205.5600000000004</v>
      </c>
      <c r="H662" s="850">
        <v>1</v>
      </c>
      <c r="I662" s="850">
        <v>4205.5600000000004</v>
      </c>
      <c r="J662" s="850">
        <v>1</v>
      </c>
      <c r="K662" s="850">
        <v>4205.5600000000004</v>
      </c>
      <c r="L662" s="850">
        <v>1</v>
      </c>
      <c r="M662" s="850">
        <v>4205.5600000000004</v>
      </c>
      <c r="N662" s="850"/>
      <c r="O662" s="850"/>
      <c r="P662" s="838"/>
      <c r="Q662" s="851"/>
    </row>
    <row r="663" spans="1:17" ht="14.45" customHeight="1" x14ac:dyDescent="0.2">
      <c r="A663" s="832" t="s">
        <v>604</v>
      </c>
      <c r="B663" s="833" t="s">
        <v>8030</v>
      </c>
      <c r="C663" s="833" t="s">
        <v>8043</v>
      </c>
      <c r="D663" s="833" t="s">
        <v>9214</v>
      </c>
      <c r="E663" s="833" t="s">
        <v>9215</v>
      </c>
      <c r="F663" s="850">
        <v>1</v>
      </c>
      <c r="G663" s="850">
        <v>9252</v>
      </c>
      <c r="H663" s="850"/>
      <c r="I663" s="850">
        <v>9252</v>
      </c>
      <c r="J663" s="850"/>
      <c r="K663" s="850"/>
      <c r="L663" s="850"/>
      <c r="M663" s="850"/>
      <c r="N663" s="850"/>
      <c r="O663" s="850"/>
      <c r="P663" s="838"/>
      <c r="Q663" s="851"/>
    </row>
    <row r="664" spans="1:17" ht="14.45" customHeight="1" x14ac:dyDescent="0.2">
      <c r="A664" s="832" t="s">
        <v>604</v>
      </c>
      <c r="B664" s="833" t="s">
        <v>8030</v>
      </c>
      <c r="C664" s="833" t="s">
        <v>8043</v>
      </c>
      <c r="D664" s="833" t="s">
        <v>9216</v>
      </c>
      <c r="E664" s="833" t="s">
        <v>9217</v>
      </c>
      <c r="F664" s="850"/>
      <c r="G664" s="850"/>
      <c r="H664" s="850"/>
      <c r="I664" s="850"/>
      <c r="J664" s="850"/>
      <c r="K664" s="850"/>
      <c r="L664" s="850"/>
      <c r="M664" s="850"/>
      <c r="N664" s="850">
        <v>1</v>
      </c>
      <c r="O664" s="850">
        <v>2590.94</v>
      </c>
      <c r="P664" s="838"/>
      <c r="Q664" s="851">
        <v>2590.94</v>
      </c>
    </row>
    <row r="665" spans="1:17" ht="14.45" customHeight="1" x14ac:dyDescent="0.2">
      <c r="A665" s="832" t="s">
        <v>604</v>
      </c>
      <c r="B665" s="833" t="s">
        <v>8030</v>
      </c>
      <c r="C665" s="833" t="s">
        <v>8043</v>
      </c>
      <c r="D665" s="833" t="s">
        <v>9218</v>
      </c>
      <c r="E665" s="833" t="s">
        <v>9219</v>
      </c>
      <c r="F665" s="850"/>
      <c r="G665" s="850"/>
      <c r="H665" s="850"/>
      <c r="I665" s="850"/>
      <c r="J665" s="850"/>
      <c r="K665" s="850"/>
      <c r="L665" s="850"/>
      <c r="M665" s="850"/>
      <c r="N665" s="850">
        <v>1</v>
      </c>
      <c r="O665" s="850">
        <v>985.45</v>
      </c>
      <c r="P665" s="838"/>
      <c r="Q665" s="851">
        <v>985.45</v>
      </c>
    </row>
    <row r="666" spans="1:17" ht="14.45" customHeight="1" x14ac:dyDescent="0.2">
      <c r="A666" s="832" t="s">
        <v>604</v>
      </c>
      <c r="B666" s="833" t="s">
        <v>8030</v>
      </c>
      <c r="C666" s="833" t="s">
        <v>8043</v>
      </c>
      <c r="D666" s="833" t="s">
        <v>9220</v>
      </c>
      <c r="E666" s="833" t="s">
        <v>9221</v>
      </c>
      <c r="F666" s="850"/>
      <c r="G666" s="850"/>
      <c r="H666" s="850"/>
      <c r="I666" s="850"/>
      <c r="J666" s="850">
        <v>1</v>
      </c>
      <c r="K666" s="850">
        <v>1815.94</v>
      </c>
      <c r="L666" s="850">
        <v>1</v>
      </c>
      <c r="M666" s="850">
        <v>1815.94</v>
      </c>
      <c r="N666" s="850"/>
      <c r="O666" s="850"/>
      <c r="P666" s="838"/>
      <c r="Q666" s="851"/>
    </row>
    <row r="667" spans="1:17" ht="14.45" customHeight="1" x14ac:dyDescent="0.2">
      <c r="A667" s="832" t="s">
        <v>604</v>
      </c>
      <c r="B667" s="833" t="s">
        <v>8030</v>
      </c>
      <c r="C667" s="833" t="s">
        <v>8043</v>
      </c>
      <c r="D667" s="833" t="s">
        <v>9222</v>
      </c>
      <c r="E667" s="833" t="s">
        <v>9223</v>
      </c>
      <c r="F667" s="850">
        <v>1</v>
      </c>
      <c r="G667" s="850">
        <v>12800</v>
      </c>
      <c r="H667" s="850"/>
      <c r="I667" s="850">
        <v>12800</v>
      </c>
      <c r="J667" s="850"/>
      <c r="K667" s="850"/>
      <c r="L667" s="850"/>
      <c r="M667" s="850"/>
      <c r="N667" s="850"/>
      <c r="O667" s="850"/>
      <c r="P667" s="838"/>
      <c r="Q667" s="851"/>
    </row>
    <row r="668" spans="1:17" ht="14.45" customHeight="1" x14ac:dyDescent="0.2">
      <c r="A668" s="832" t="s">
        <v>604</v>
      </c>
      <c r="B668" s="833" t="s">
        <v>8030</v>
      </c>
      <c r="C668" s="833" t="s">
        <v>8043</v>
      </c>
      <c r="D668" s="833" t="s">
        <v>9224</v>
      </c>
      <c r="E668" s="833" t="s">
        <v>9225</v>
      </c>
      <c r="F668" s="850">
        <v>1</v>
      </c>
      <c r="G668" s="850">
        <v>1104</v>
      </c>
      <c r="H668" s="850"/>
      <c r="I668" s="850">
        <v>1104</v>
      </c>
      <c r="J668" s="850"/>
      <c r="K668" s="850"/>
      <c r="L668" s="850"/>
      <c r="M668" s="850"/>
      <c r="N668" s="850"/>
      <c r="O668" s="850"/>
      <c r="P668" s="838"/>
      <c r="Q668" s="851"/>
    </row>
    <row r="669" spans="1:17" ht="14.45" customHeight="1" x14ac:dyDescent="0.2">
      <c r="A669" s="832" t="s">
        <v>604</v>
      </c>
      <c r="B669" s="833" t="s">
        <v>8030</v>
      </c>
      <c r="C669" s="833" t="s">
        <v>8043</v>
      </c>
      <c r="D669" s="833" t="s">
        <v>9226</v>
      </c>
      <c r="E669" s="833" t="s">
        <v>9227</v>
      </c>
      <c r="F669" s="850"/>
      <c r="G669" s="850"/>
      <c r="H669" s="850"/>
      <c r="I669" s="850"/>
      <c r="J669" s="850"/>
      <c r="K669" s="850"/>
      <c r="L669" s="850"/>
      <c r="M669" s="850"/>
      <c r="N669" s="850">
        <v>1</v>
      </c>
      <c r="O669" s="850">
        <v>38309</v>
      </c>
      <c r="P669" s="838"/>
      <c r="Q669" s="851">
        <v>38309</v>
      </c>
    </row>
    <row r="670" spans="1:17" ht="14.45" customHeight="1" x14ac:dyDescent="0.2">
      <c r="A670" s="832" t="s">
        <v>604</v>
      </c>
      <c r="B670" s="833" t="s">
        <v>8030</v>
      </c>
      <c r="C670" s="833" t="s">
        <v>8043</v>
      </c>
      <c r="D670" s="833" t="s">
        <v>9228</v>
      </c>
      <c r="E670" s="833" t="s">
        <v>9229</v>
      </c>
      <c r="F670" s="850">
        <v>1</v>
      </c>
      <c r="G670" s="850">
        <v>14850.05</v>
      </c>
      <c r="H670" s="850"/>
      <c r="I670" s="850">
        <v>14850.05</v>
      </c>
      <c r="J670" s="850"/>
      <c r="K670" s="850"/>
      <c r="L670" s="850"/>
      <c r="M670" s="850"/>
      <c r="N670" s="850"/>
      <c r="O670" s="850"/>
      <c r="P670" s="838"/>
      <c r="Q670" s="851"/>
    </row>
    <row r="671" spans="1:17" ht="14.45" customHeight="1" x14ac:dyDescent="0.2">
      <c r="A671" s="832" t="s">
        <v>604</v>
      </c>
      <c r="B671" s="833" t="s">
        <v>8030</v>
      </c>
      <c r="C671" s="833" t="s">
        <v>8043</v>
      </c>
      <c r="D671" s="833" t="s">
        <v>9230</v>
      </c>
      <c r="E671" s="833" t="s">
        <v>9231</v>
      </c>
      <c r="F671" s="850"/>
      <c r="G671" s="850"/>
      <c r="H671" s="850"/>
      <c r="I671" s="850"/>
      <c r="J671" s="850"/>
      <c r="K671" s="850"/>
      <c r="L671" s="850"/>
      <c r="M671" s="850"/>
      <c r="N671" s="850">
        <v>1</v>
      </c>
      <c r="O671" s="850">
        <v>8724</v>
      </c>
      <c r="P671" s="838"/>
      <c r="Q671" s="851">
        <v>8724</v>
      </c>
    </row>
    <row r="672" spans="1:17" ht="14.45" customHeight="1" x14ac:dyDescent="0.2">
      <c r="A672" s="832" t="s">
        <v>604</v>
      </c>
      <c r="B672" s="833" t="s">
        <v>8030</v>
      </c>
      <c r="C672" s="833" t="s">
        <v>8043</v>
      </c>
      <c r="D672" s="833" t="s">
        <v>9232</v>
      </c>
      <c r="E672" s="833" t="s">
        <v>9233</v>
      </c>
      <c r="F672" s="850"/>
      <c r="G672" s="850"/>
      <c r="H672" s="850"/>
      <c r="I672" s="850"/>
      <c r="J672" s="850"/>
      <c r="K672" s="850"/>
      <c r="L672" s="850"/>
      <c r="M672" s="850"/>
      <c r="N672" s="850">
        <v>1</v>
      </c>
      <c r="O672" s="850">
        <v>16462</v>
      </c>
      <c r="P672" s="838"/>
      <c r="Q672" s="851">
        <v>16462</v>
      </c>
    </row>
    <row r="673" spans="1:17" ht="14.45" customHeight="1" x14ac:dyDescent="0.2">
      <c r="A673" s="832" t="s">
        <v>604</v>
      </c>
      <c r="B673" s="833" t="s">
        <v>8030</v>
      </c>
      <c r="C673" s="833" t="s">
        <v>8043</v>
      </c>
      <c r="D673" s="833" t="s">
        <v>9234</v>
      </c>
      <c r="E673" s="833" t="s">
        <v>8580</v>
      </c>
      <c r="F673" s="850"/>
      <c r="G673" s="850"/>
      <c r="H673" s="850"/>
      <c r="I673" s="850"/>
      <c r="J673" s="850">
        <v>2</v>
      </c>
      <c r="K673" s="850">
        <v>22031.02</v>
      </c>
      <c r="L673" s="850">
        <v>1</v>
      </c>
      <c r="M673" s="850">
        <v>11015.51</v>
      </c>
      <c r="N673" s="850"/>
      <c r="O673" s="850"/>
      <c r="P673" s="838"/>
      <c r="Q673" s="851"/>
    </row>
    <row r="674" spans="1:17" ht="14.45" customHeight="1" x14ac:dyDescent="0.2">
      <c r="A674" s="832" t="s">
        <v>604</v>
      </c>
      <c r="B674" s="833" t="s">
        <v>8030</v>
      </c>
      <c r="C674" s="833" t="s">
        <v>8043</v>
      </c>
      <c r="D674" s="833" t="s">
        <v>9235</v>
      </c>
      <c r="E674" s="833" t="s">
        <v>9236</v>
      </c>
      <c r="F674" s="850"/>
      <c r="G674" s="850"/>
      <c r="H674" s="850"/>
      <c r="I674" s="850"/>
      <c r="J674" s="850"/>
      <c r="K674" s="850"/>
      <c r="L674" s="850"/>
      <c r="M674" s="850"/>
      <c r="N674" s="850">
        <v>1</v>
      </c>
      <c r="O674" s="850">
        <v>1974.72</v>
      </c>
      <c r="P674" s="838"/>
      <c r="Q674" s="851">
        <v>1974.72</v>
      </c>
    </row>
    <row r="675" spans="1:17" ht="14.45" customHeight="1" x14ac:dyDescent="0.2">
      <c r="A675" s="832" t="s">
        <v>604</v>
      </c>
      <c r="B675" s="833" t="s">
        <v>8030</v>
      </c>
      <c r="C675" s="833" t="s">
        <v>8043</v>
      </c>
      <c r="D675" s="833" t="s">
        <v>9237</v>
      </c>
      <c r="E675" s="833" t="s">
        <v>9238</v>
      </c>
      <c r="F675" s="850"/>
      <c r="G675" s="850"/>
      <c r="H675" s="850"/>
      <c r="I675" s="850"/>
      <c r="J675" s="850"/>
      <c r="K675" s="850"/>
      <c r="L675" s="850"/>
      <c r="M675" s="850"/>
      <c r="N675" s="850">
        <v>1</v>
      </c>
      <c r="O675" s="850">
        <v>15530</v>
      </c>
      <c r="P675" s="838"/>
      <c r="Q675" s="851">
        <v>15530</v>
      </c>
    </row>
    <row r="676" spans="1:17" ht="14.45" customHeight="1" x14ac:dyDescent="0.2">
      <c r="A676" s="832" t="s">
        <v>604</v>
      </c>
      <c r="B676" s="833" t="s">
        <v>8030</v>
      </c>
      <c r="C676" s="833" t="s">
        <v>8043</v>
      </c>
      <c r="D676" s="833" t="s">
        <v>9239</v>
      </c>
      <c r="E676" s="833" t="s">
        <v>9187</v>
      </c>
      <c r="F676" s="850"/>
      <c r="G676" s="850"/>
      <c r="H676" s="850"/>
      <c r="I676" s="850"/>
      <c r="J676" s="850"/>
      <c r="K676" s="850"/>
      <c r="L676" s="850"/>
      <c r="M676" s="850"/>
      <c r="N676" s="850">
        <v>1</v>
      </c>
      <c r="O676" s="850">
        <v>3547.47</v>
      </c>
      <c r="P676" s="838"/>
      <c r="Q676" s="851">
        <v>3547.47</v>
      </c>
    </row>
    <row r="677" spans="1:17" ht="14.45" customHeight="1" x14ac:dyDescent="0.2">
      <c r="A677" s="832" t="s">
        <v>604</v>
      </c>
      <c r="B677" s="833" t="s">
        <v>8030</v>
      </c>
      <c r="C677" s="833" t="s">
        <v>8043</v>
      </c>
      <c r="D677" s="833" t="s">
        <v>9240</v>
      </c>
      <c r="E677" s="833" t="s">
        <v>9241</v>
      </c>
      <c r="F677" s="850">
        <v>1</v>
      </c>
      <c r="G677" s="850">
        <v>5196.33</v>
      </c>
      <c r="H677" s="850"/>
      <c r="I677" s="850">
        <v>5196.33</v>
      </c>
      <c r="J677" s="850"/>
      <c r="K677" s="850"/>
      <c r="L677" s="850"/>
      <c r="M677" s="850"/>
      <c r="N677" s="850"/>
      <c r="O677" s="850"/>
      <c r="P677" s="838"/>
      <c r="Q677" s="851"/>
    </row>
    <row r="678" spans="1:17" ht="14.45" customHeight="1" x14ac:dyDescent="0.2">
      <c r="A678" s="832" t="s">
        <v>604</v>
      </c>
      <c r="B678" s="833" t="s">
        <v>8030</v>
      </c>
      <c r="C678" s="833" t="s">
        <v>8043</v>
      </c>
      <c r="D678" s="833" t="s">
        <v>9242</v>
      </c>
      <c r="E678" s="833" t="s">
        <v>9243</v>
      </c>
      <c r="F678" s="850"/>
      <c r="G678" s="850"/>
      <c r="H678" s="850"/>
      <c r="I678" s="850"/>
      <c r="J678" s="850">
        <v>1</v>
      </c>
      <c r="K678" s="850">
        <v>8525.1299999999992</v>
      </c>
      <c r="L678" s="850">
        <v>1</v>
      </c>
      <c r="M678" s="850">
        <v>8525.1299999999992</v>
      </c>
      <c r="N678" s="850"/>
      <c r="O678" s="850"/>
      <c r="P678" s="838"/>
      <c r="Q678" s="851"/>
    </row>
    <row r="679" spans="1:17" ht="14.45" customHeight="1" x14ac:dyDescent="0.2">
      <c r="A679" s="832" t="s">
        <v>604</v>
      </c>
      <c r="B679" s="833" t="s">
        <v>8030</v>
      </c>
      <c r="C679" s="833" t="s">
        <v>8043</v>
      </c>
      <c r="D679" s="833" t="s">
        <v>9244</v>
      </c>
      <c r="E679" s="833" t="s">
        <v>9245</v>
      </c>
      <c r="F679" s="850">
        <v>2</v>
      </c>
      <c r="G679" s="850">
        <v>7273.52</v>
      </c>
      <c r="H679" s="850"/>
      <c r="I679" s="850">
        <v>3636.76</v>
      </c>
      <c r="J679" s="850"/>
      <c r="K679" s="850"/>
      <c r="L679" s="850"/>
      <c r="M679" s="850"/>
      <c r="N679" s="850"/>
      <c r="O679" s="850"/>
      <c r="P679" s="838"/>
      <c r="Q679" s="851"/>
    </row>
    <row r="680" spans="1:17" ht="14.45" customHeight="1" x14ac:dyDescent="0.2">
      <c r="A680" s="832" t="s">
        <v>604</v>
      </c>
      <c r="B680" s="833" t="s">
        <v>8030</v>
      </c>
      <c r="C680" s="833" t="s">
        <v>8031</v>
      </c>
      <c r="D680" s="833" t="s">
        <v>9246</v>
      </c>
      <c r="E680" s="833" t="s">
        <v>9247</v>
      </c>
      <c r="F680" s="850">
        <v>230</v>
      </c>
      <c r="G680" s="850">
        <v>45080</v>
      </c>
      <c r="H680" s="850">
        <v>1.0087719298245614</v>
      </c>
      <c r="I680" s="850">
        <v>196</v>
      </c>
      <c r="J680" s="850">
        <v>228</v>
      </c>
      <c r="K680" s="850">
        <v>44688</v>
      </c>
      <c r="L680" s="850">
        <v>1</v>
      </c>
      <c r="M680" s="850">
        <v>196</v>
      </c>
      <c r="N680" s="850">
        <v>311</v>
      </c>
      <c r="O680" s="850">
        <v>61883</v>
      </c>
      <c r="P680" s="838">
        <v>1.3847789115646258</v>
      </c>
      <c r="Q680" s="851">
        <v>198.9807073954984</v>
      </c>
    </row>
    <row r="681" spans="1:17" ht="14.45" customHeight="1" x14ac:dyDescent="0.2">
      <c r="A681" s="832" t="s">
        <v>604</v>
      </c>
      <c r="B681" s="833" t="s">
        <v>8030</v>
      </c>
      <c r="C681" s="833" t="s">
        <v>8031</v>
      </c>
      <c r="D681" s="833" t="s">
        <v>8085</v>
      </c>
      <c r="E681" s="833" t="s">
        <v>8086</v>
      </c>
      <c r="F681" s="850"/>
      <c r="G681" s="850"/>
      <c r="H681" s="850"/>
      <c r="I681" s="850"/>
      <c r="J681" s="850">
        <v>1</v>
      </c>
      <c r="K681" s="850">
        <v>37</v>
      </c>
      <c r="L681" s="850">
        <v>1</v>
      </c>
      <c r="M681" s="850">
        <v>37</v>
      </c>
      <c r="N681" s="850"/>
      <c r="O681" s="850"/>
      <c r="P681" s="838"/>
      <c r="Q681" s="851"/>
    </row>
    <row r="682" spans="1:17" ht="14.45" customHeight="1" x14ac:dyDescent="0.2">
      <c r="A682" s="832" t="s">
        <v>604</v>
      </c>
      <c r="B682" s="833" t="s">
        <v>8030</v>
      </c>
      <c r="C682" s="833" t="s">
        <v>8031</v>
      </c>
      <c r="D682" s="833" t="s">
        <v>9248</v>
      </c>
      <c r="E682" s="833" t="s">
        <v>9249</v>
      </c>
      <c r="F682" s="850">
        <v>1</v>
      </c>
      <c r="G682" s="850">
        <v>2728</v>
      </c>
      <c r="H682" s="850"/>
      <c r="I682" s="850">
        <v>2728</v>
      </c>
      <c r="J682" s="850"/>
      <c r="K682" s="850"/>
      <c r="L682" s="850"/>
      <c r="M682" s="850"/>
      <c r="N682" s="850"/>
      <c r="O682" s="850"/>
      <c r="P682" s="838"/>
      <c r="Q682" s="851"/>
    </row>
    <row r="683" spans="1:17" ht="14.45" customHeight="1" x14ac:dyDescent="0.2">
      <c r="A683" s="832" t="s">
        <v>604</v>
      </c>
      <c r="B683" s="833" t="s">
        <v>8030</v>
      </c>
      <c r="C683" s="833" t="s">
        <v>8031</v>
      </c>
      <c r="D683" s="833" t="s">
        <v>9250</v>
      </c>
      <c r="E683" s="833" t="s">
        <v>9251</v>
      </c>
      <c r="F683" s="850">
        <v>2</v>
      </c>
      <c r="G683" s="850">
        <v>1420</v>
      </c>
      <c r="H683" s="850"/>
      <c r="I683" s="850">
        <v>710</v>
      </c>
      <c r="J683" s="850"/>
      <c r="K683" s="850"/>
      <c r="L683" s="850"/>
      <c r="M683" s="850"/>
      <c r="N683" s="850"/>
      <c r="O683" s="850"/>
      <c r="P683" s="838"/>
      <c r="Q683" s="851"/>
    </row>
    <row r="684" spans="1:17" ht="14.45" customHeight="1" x14ac:dyDescent="0.2">
      <c r="A684" s="832" t="s">
        <v>604</v>
      </c>
      <c r="B684" s="833" t="s">
        <v>8030</v>
      </c>
      <c r="C684" s="833" t="s">
        <v>8031</v>
      </c>
      <c r="D684" s="833" t="s">
        <v>8093</v>
      </c>
      <c r="E684" s="833" t="s">
        <v>8094</v>
      </c>
      <c r="F684" s="850">
        <v>79</v>
      </c>
      <c r="G684" s="850">
        <v>24411</v>
      </c>
      <c r="H684" s="850">
        <v>0.9261324834964717</v>
      </c>
      <c r="I684" s="850">
        <v>309</v>
      </c>
      <c r="J684" s="850">
        <v>69</v>
      </c>
      <c r="K684" s="850">
        <v>26358</v>
      </c>
      <c r="L684" s="850">
        <v>1</v>
      </c>
      <c r="M684" s="850">
        <v>382</v>
      </c>
      <c r="N684" s="850">
        <v>49</v>
      </c>
      <c r="O684" s="850">
        <v>18816</v>
      </c>
      <c r="P684" s="838">
        <v>0.71386296380605507</v>
      </c>
      <c r="Q684" s="851">
        <v>384</v>
      </c>
    </row>
    <row r="685" spans="1:17" ht="14.45" customHeight="1" x14ac:dyDescent="0.2">
      <c r="A685" s="832" t="s">
        <v>604</v>
      </c>
      <c r="B685" s="833" t="s">
        <v>8030</v>
      </c>
      <c r="C685" s="833" t="s">
        <v>8031</v>
      </c>
      <c r="D685" s="833" t="s">
        <v>8095</v>
      </c>
      <c r="E685" s="833" t="s">
        <v>8096</v>
      </c>
      <c r="F685" s="850">
        <v>2</v>
      </c>
      <c r="G685" s="850">
        <v>978</v>
      </c>
      <c r="H685" s="850">
        <v>0.40480132450331124</v>
      </c>
      <c r="I685" s="850">
        <v>489</v>
      </c>
      <c r="J685" s="850">
        <v>4</v>
      </c>
      <c r="K685" s="850">
        <v>2416</v>
      </c>
      <c r="L685" s="850">
        <v>1</v>
      </c>
      <c r="M685" s="850">
        <v>604</v>
      </c>
      <c r="N685" s="850">
        <v>5</v>
      </c>
      <c r="O685" s="850">
        <v>3030</v>
      </c>
      <c r="P685" s="838">
        <v>1.2541390728476822</v>
      </c>
      <c r="Q685" s="851">
        <v>606</v>
      </c>
    </row>
    <row r="686" spans="1:17" ht="14.45" customHeight="1" x14ac:dyDescent="0.2">
      <c r="A686" s="832" t="s">
        <v>604</v>
      </c>
      <c r="B686" s="833" t="s">
        <v>8030</v>
      </c>
      <c r="C686" s="833" t="s">
        <v>8031</v>
      </c>
      <c r="D686" s="833" t="s">
        <v>8099</v>
      </c>
      <c r="E686" s="833" t="s">
        <v>8100</v>
      </c>
      <c r="F686" s="850"/>
      <c r="G686" s="850"/>
      <c r="H686" s="850"/>
      <c r="I686" s="850"/>
      <c r="J686" s="850">
        <v>2</v>
      </c>
      <c r="K686" s="850">
        <v>868</v>
      </c>
      <c r="L686" s="850">
        <v>1</v>
      </c>
      <c r="M686" s="850">
        <v>434</v>
      </c>
      <c r="N686" s="850"/>
      <c r="O686" s="850"/>
      <c r="P686" s="838"/>
      <c r="Q686" s="851"/>
    </row>
    <row r="687" spans="1:17" ht="14.45" customHeight="1" x14ac:dyDescent="0.2">
      <c r="A687" s="832" t="s">
        <v>604</v>
      </c>
      <c r="B687" s="833" t="s">
        <v>8030</v>
      </c>
      <c r="C687" s="833" t="s">
        <v>8031</v>
      </c>
      <c r="D687" s="833" t="s">
        <v>8032</v>
      </c>
      <c r="E687" s="833" t="s">
        <v>8033</v>
      </c>
      <c r="F687" s="850">
        <v>358</v>
      </c>
      <c r="G687" s="850">
        <v>34726</v>
      </c>
      <c r="H687" s="850">
        <v>1.1586920253586921</v>
      </c>
      <c r="I687" s="850">
        <v>97</v>
      </c>
      <c r="J687" s="850">
        <v>370</v>
      </c>
      <c r="K687" s="850">
        <v>29970</v>
      </c>
      <c r="L687" s="850">
        <v>1</v>
      </c>
      <c r="M687" s="850">
        <v>81</v>
      </c>
      <c r="N687" s="850">
        <v>380</v>
      </c>
      <c r="O687" s="850">
        <v>30780</v>
      </c>
      <c r="P687" s="838">
        <v>1.027027027027027</v>
      </c>
      <c r="Q687" s="851">
        <v>81</v>
      </c>
    </row>
    <row r="688" spans="1:17" ht="14.45" customHeight="1" x14ac:dyDescent="0.2">
      <c r="A688" s="832" t="s">
        <v>604</v>
      </c>
      <c r="B688" s="833" t="s">
        <v>8030</v>
      </c>
      <c r="C688" s="833" t="s">
        <v>8031</v>
      </c>
      <c r="D688" s="833" t="s">
        <v>9252</v>
      </c>
      <c r="E688" s="833" t="s">
        <v>9253</v>
      </c>
      <c r="F688" s="850"/>
      <c r="G688" s="850"/>
      <c r="H688" s="850"/>
      <c r="I688" s="850"/>
      <c r="J688" s="850">
        <v>1</v>
      </c>
      <c r="K688" s="850">
        <v>400</v>
      </c>
      <c r="L688" s="850">
        <v>1</v>
      </c>
      <c r="M688" s="850">
        <v>400</v>
      </c>
      <c r="N688" s="850"/>
      <c r="O688" s="850"/>
      <c r="P688" s="838"/>
      <c r="Q688" s="851"/>
    </row>
    <row r="689" spans="1:17" ht="14.45" customHeight="1" x14ac:dyDescent="0.2">
      <c r="A689" s="832" t="s">
        <v>604</v>
      </c>
      <c r="B689" s="833" t="s">
        <v>8030</v>
      </c>
      <c r="C689" s="833" t="s">
        <v>8031</v>
      </c>
      <c r="D689" s="833" t="s">
        <v>9254</v>
      </c>
      <c r="E689" s="833" t="s">
        <v>9255</v>
      </c>
      <c r="F689" s="850"/>
      <c r="G689" s="850"/>
      <c r="H689" s="850"/>
      <c r="I689" s="850"/>
      <c r="J689" s="850"/>
      <c r="K689" s="850"/>
      <c r="L689" s="850"/>
      <c r="M689" s="850"/>
      <c r="N689" s="850">
        <v>1</v>
      </c>
      <c r="O689" s="850">
        <v>4377</v>
      </c>
      <c r="P689" s="838"/>
      <c r="Q689" s="851">
        <v>4377</v>
      </c>
    </row>
    <row r="690" spans="1:17" ht="14.45" customHeight="1" x14ac:dyDescent="0.2">
      <c r="A690" s="832" t="s">
        <v>604</v>
      </c>
      <c r="B690" s="833" t="s">
        <v>8030</v>
      </c>
      <c r="C690" s="833" t="s">
        <v>8031</v>
      </c>
      <c r="D690" s="833" t="s">
        <v>9256</v>
      </c>
      <c r="E690" s="833" t="s">
        <v>9257</v>
      </c>
      <c r="F690" s="850"/>
      <c r="G690" s="850"/>
      <c r="H690" s="850"/>
      <c r="I690" s="850"/>
      <c r="J690" s="850"/>
      <c r="K690" s="850"/>
      <c r="L690" s="850"/>
      <c r="M690" s="850"/>
      <c r="N690" s="850">
        <v>1</v>
      </c>
      <c r="O690" s="850">
        <v>122</v>
      </c>
      <c r="P690" s="838"/>
      <c r="Q690" s="851">
        <v>122</v>
      </c>
    </row>
    <row r="691" spans="1:17" ht="14.45" customHeight="1" x14ac:dyDescent="0.2">
      <c r="A691" s="832" t="s">
        <v>604</v>
      </c>
      <c r="B691" s="833" t="s">
        <v>8030</v>
      </c>
      <c r="C691" s="833" t="s">
        <v>8031</v>
      </c>
      <c r="D691" s="833" t="s">
        <v>9258</v>
      </c>
      <c r="E691" s="833" t="s">
        <v>9259</v>
      </c>
      <c r="F691" s="850">
        <v>1</v>
      </c>
      <c r="G691" s="850">
        <v>4470</v>
      </c>
      <c r="H691" s="850"/>
      <c r="I691" s="850">
        <v>4470</v>
      </c>
      <c r="J691" s="850"/>
      <c r="K691" s="850"/>
      <c r="L691" s="850"/>
      <c r="M691" s="850"/>
      <c r="N691" s="850"/>
      <c r="O691" s="850"/>
      <c r="P691" s="838"/>
      <c r="Q691" s="851"/>
    </row>
    <row r="692" spans="1:17" ht="14.45" customHeight="1" x14ac:dyDescent="0.2">
      <c r="A692" s="832" t="s">
        <v>604</v>
      </c>
      <c r="B692" s="833" t="s">
        <v>8030</v>
      </c>
      <c r="C692" s="833" t="s">
        <v>8031</v>
      </c>
      <c r="D692" s="833" t="s">
        <v>9260</v>
      </c>
      <c r="E692" s="833" t="s">
        <v>9261</v>
      </c>
      <c r="F692" s="850">
        <v>1</v>
      </c>
      <c r="G692" s="850">
        <v>2467</v>
      </c>
      <c r="H692" s="850"/>
      <c r="I692" s="850">
        <v>2467</v>
      </c>
      <c r="J692" s="850"/>
      <c r="K692" s="850"/>
      <c r="L692" s="850"/>
      <c r="M692" s="850"/>
      <c r="N692" s="850">
        <v>2</v>
      </c>
      <c r="O692" s="850">
        <v>4976</v>
      </c>
      <c r="P692" s="838"/>
      <c r="Q692" s="851">
        <v>2488</v>
      </c>
    </row>
    <row r="693" spans="1:17" ht="14.45" customHeight="1" x14ac:dyDescent="0.2">
      <c r="A693" s="832" t="s">
        <v>604</v>
      </c>
      <c r="B693" s="833" t="s">
        <v>8030</v>
      </c>
      <c r="C693" s="833" t="s">
        <v>8031</v>
      </c>
      <c r="D693" s="833" t="s">
        <v>9262</v>
      </c>
      <c r="E693" s="833" t="s">
        <v>9263</v>
      </c>
      <c r="F693" s="850">
        <v>8</v>
      </c>
      <c r="G693" s="850">
        <v>44072</v>
      </c>
      <c r="H693" s="850">
        <v>0.61471511262989054</v>
      </c>
      <c r="I693" s="850">
        <v>5509</v>
      </c>
      <c r="J693" s="850">
        <v>13</v>
      </c>
      <c r="K693" s="850">
        <v>71695</v>
      </c>
      <c r="L693" s="850">
        <v>1</v>
      </c>
      <c r="M693" s="850">
        <v>5515</v>
      </c>
      <c r="N693" s="850">
        <v>11</v>
      </c>
      <c r="O693" s="850">
        <v>60907</v>
      </c>
      <c r="P693" s="838">
        <v>0.84952925587558403</v>
      </c>
      <c r="Q693" s="851">
        <v>5537</v>
      </c>
    </row>
    <row r="694" spans="1:17" ht="14.45" customHeight="1" x14ac:dyDescent="0.2">
      <c r="A694" s="832" t="s">
        <v>604</v>
      </c>
      <c r="B694" s="833" t="s">
        <v>8030</v>
      </c>
      <c r="C694" s="833" t="s">
        <v>8031</v>
      </c>
      <c r="D694" s="833" t="s">
        <v>9264</v>
      </c>
      <c r="E694" s="833" t="s">
        <v>9265</v>
      </c>
      <c r="F694" s="850"/>
      <c r="G694" s="850"/>
      <c r="H694" s="850"/>
      <c r="I694" s="850"/>
      <c r="J694" s="850">
        <v>1</v>
      </c>
      <c r="K694" s="850">
        <v>352</v>
      </c>
      <c r="L694" s="850">
        <v>1</v>
      </c>
      <c r="M694" s="850">
        <v>352</v>
      </c>
      <c r="N694" s="850"/>
      <c r="O694" s="850"/>
      <c r="P694" s="838"/>
      <c r="Q694" s="851"/>
    </row>
    <row r="695" spans="1:17" ht="14.45" customHeight="1" x14ac:dyDescent="0.2">
      <c r="A695" s="832" t="s">
        <v>604</v>
      </c>
      <c r="B695" s="833" t="s">
        <v>8030</v>
      </c>
      <c r="C695" s="833" t="s">
        <v>8031</v>
      </c>
      <c r="D695" s="833" t="s">
        <v>9266</v>
      </c>
      <c r="E695" s="833" t="s">
        <v>9267</v>
      </c>
      <c r="F695" s="850">
        <v>1</v>
      </c>
      <c r="G695" s="850">
        <v>1598</v>
      </c>
      <c r="H695" s="850">
        <v>0.99750312109862671</v>
      </c>
      <c r="I695" s="850">
        <v>1598</v>
      </c>
      <c r="J695" s="850">
        <v>1</v>
      </c>
      <c r="K695" s="850">
        <v>1602</v>
      </c>
      <c r="L695" s="850">
        <v>1</v>
      </c>
      <c r="M695" s="850">
        <v>1602</v>
      </c>
      <c r="N695" s="850"/>
      <c r="O695" s="850"/>
      <c r="P695" s="838"/>
      <c r="Q695" s="851"/>
    </row>
    <row r="696" spans="1:17" ht="14.45" customHeight="1" x14ac:dyDescent="0.2">
      <c r="A696" s="832" t="s">
        <v>604</v>
      </c>
      <c r="B696" s="833" t="s">
        <v>8030</v>
      </c>
      <c r="C696" s="833" t="s">
        <v>8031</v>
      </c>
      <c r="D696" s="833" t="s">
        <v>9268</v>
      </c>
      <c r="E696" s="833" t="s">
        <v>9269</v>
      </c>
      <c r="F696" s="850">
        <v>1</v>
      </c>
      <c r="G696" s="850">
        <v>3169</v>
      </c>
      <c r="H696" s="850">
        <v>0.49905511811023623</v>
      </c>
      <c r="I696" s="850">
        <v>3169</v>
      </c>
      <c r="J696" s="850">
        <v>2</v>
      </c>
      <c r="K696" s="850">
        <v>6350</v>
      </c>
      <c r="L696" s="850">
        <v>1</v>
      </c>
      <c r="M696" s="850">
        <v>3175</v>
      </c>
      <c r="N696" s="850">
        <v>1</v>
      </c>
      <c r="O696" s="850">
        <v>3197</v>
      </c>
      <c r="P696" s="838">
        <v>0.50346456692913388</v>
      </c>
      <c r="Q696" s="851">
        <v>3197</v>
      </c>
    </row>
    <row r="697" spans="1:17" ht="14.45" customHeight="1" x14ac:dyDescent="0.2">
      <c r="A697" s="832" t="s">
        <v>604</v>
      </c>
      <c r="B697" s="833" t="s">
        <v>8030</v>
      </c>
      <c r="C697" s="833" t="s">
        <v>8031</v>
      </c>
      <c r="D697" s="833" t="s">
        <v>9270</v>
      </c>
      <c r="E697" s="833" t="s">
        <v>9271</v>
      </c>
      <c r="F697" s="850">
        <v>43</v>
      </c>
      <c r="G697" s="850">
        <v>41409</v>
      </c>
      <c r="H697" s="850">
        <v>0.7034570627707466</v>
      </c>
      <c r="I697" s="850">
        <v>963</v>
      </c>
      <c r="J697" s="850">
        <v>61</v>
      </c>
      <c r="K697" s="850">
        <v>58865</v>
      </c>
      <c r="L697" s="850">
        <v>1</v>
      </c>
      <c r="M697" s="850">
        <v>965</v>
      </c>
      <c r="N697" s="850">
        <v>50</v>
      </c>
      <c r="O697" s="850">
        <v>48700</v>
      </c>
      <c r="P697" s="838">
        <v>0.82731674169710356</v>
      </c>
      <c r="Q697" s="851">
        <v>974</v>
      </c>
    </row>
    <row r="698" spans="1:17" ht="14.45" customHeight="1" x14ac:dyDescent="0.2">
      <c r="A698" s="832" t="s">
        <v>604</v>
      </c>
      <c r="B698" s="833" t="s">
        <v>8030</v>
      </c>
      <c r="C698" s="833" t="s">
        <v>8031</v>
      </c>
      <c r="D698" s="833" t="s">
        <v>9272</v>
      </c>
      <c r="E698" s="833" t="s">
        <v>9273</v>
      </c>
      <c r="F698" s="850">
        <v>1</v>
      </c>
      <c r="G698" s="850">
        <v>3635</v>
      </c>
      <c r="H698" s="850"/>
      <c r="I698" s="850">
        <v>3635</v>
      </c>
      <c r="J698" s="850"/>
      <c r="K698" s="850"/>
      <c r="L698" s="850"/>
      <c r="M698" s="850"/>
      <c r="N698" s="850"/>
      <c r="O698" s="850"/>
      <c r="P698" s="838"/>
      <c r="Q698" s="851"/>
    </row>
    <row r="699" spans="1:17" ht="14.45" customHeight="1" x14ac:dyDescent="0.2">
      <c r="A699" s="832" t="s">
        <v>604</v>
      </c>
      <c r="B699" s="833" t="s">
        <v>8030</v>
      </c>
      <c r="C699" s="833" t="s">
        <v>8031</v>
      </c>
      <c r="D699" s="833" t="s">
        <v>9274</v>
      </c>
      <c r="E699" s="833" t="s">
        <v>9275</v>
      </c>
      <c r="F699" s="850"/>
      <c r="G699" s="850"/>
      <c r="H699" s="850"/>
      <c r="I699" s="850"/>
      <c r="J699" s="850">
        <v>1</v>
      </c>
      <c r="K699" s="850">
        <v>820</v>
      </c>
      <c r="L699" s="850">
        <v>1</v>
      </c>
      <c r="M699" s="850">
        <v>820</v>
      </c>
      <c r="N699" s="850"/>
      <c r="O699" s="850"/>
      <c r="P699" s="838"/>
      <c r="Q699" s="851"/>
    </row>
    <row r="700" spans="1:17" ht="14.45" customHeight="1" x14ac:dyDescent="0.2">
      <c r="A700" s="832" t="s">
        <v>604</v>
      </c>
      <c r="B700" s="833" t="s">
        <v>8030</v>
      </c>
      <c r="C700" s="833" t="s">
        <v>8031</v>
      </c>
      <c r="D700" s="833" t="s">
        <v>8179</v>
      </c>
      <c r="E700" s="833" t="s">
        <v>8180</v>
      </c>
      <c r="F700" s="850">
        <v>1</v>
      </c>
      <c r="G700" s="850">
        <v>1678</v>
      </c>
      <c r="H700" s="850">
        <v>0.49940476190476191</v>
      </c>
      <c r="I700" s="850">
        <v>1678</v>
      </c>
      <c r="J700" s="850">
        <v>2</v>
      </c>
      <c r="K700" s="850">
        <v>3360</v>
      </c>
      <c r="L700" s="850">
        <v>1</v>
      </c>
      <c r="M700" s="850">
        <v>1680</v>
      </c>
      <c r="N700" s="850">
        <v>1</v>
      </c>
      <c r="O700" s="850">
        <v>1687</v>
      </c>
      <c r="P700" s="838">
        <v>0.50208333333333333</v>
      </c>
      <c r="Q700" s="851">
        <v>1687</v>
      </c>
    </row>
    <row r="701" spans="1:17" ht="14.45" customHeight="1" x14ac:dyDescent="0.2">
      <c r="A701" s="832" t="s">
        <v>604</v>
      </c>
      <c r="B701" s="833" t="s">
        <v>8030</v>
      </c>
      <c r="C701" s="833" t="s">
        <v>8031</v>
      </c>
      <c r="D701" s="833" t="s">
        <v>8181</v>
      </c>
      <c r="E701" s="833" t="s">
        <v>8182</v>
      </c>
      <c r="F701" s="850"/>
      <c r="G701" s="850"/>
      <c r="H701" s="850"/>
      <c r="I701" s="850"/>
      <c r="J701" s="850"/>
      <c r="K701" s="850"/>
      <c r="L701" s="850"/>
      <c r="M701" s="850"/>
      <c r="N701" s="850">
        <v>1</v>
      </c>
      <c r="O701" s="850">
        <v>1406</v>
      </c>
      <c r="P701" s="838"/>
      <c r="Q701" s="851">
        <v>1406</v>
      </c>
    </row>
    <row r="702" spans="1:17" ht="14.45" customHeight="1" x14ac:dyDescent="0.2">
      <c r="A702" s="832" t="s">
        <v>604</v>
      </c>
      <c r="B702" s="833" t="s">
        <v>8030</v>
      </c>
      <c r="C702" s="833" t="s">
        <v>8031</v>
      </c>
      <c r="D702" s="833" t="s">
        <v>8034</v>
      </c>
      <c r="E702" s="833" t="s">
        <v>8035</v>
      </c>
      <c r="F702" s="850">
        <v>2784</v>
      </c>
      <c r="G702" s="850">
        <v>698784</v>
      </c>
      <c r="H702" s="850">
        <v>0.98893018174201752</v>
      </c>
      <c r="I702" s="850">
        <v>251</v>
      </c>
      <c r="J702" s="850">
        <v>2804</v>
      </c>
      <c r="K702" s="850">
        <v>706606</v>
      </c>
      <c r="L702" s="850">
        <v>1</v>
      </c>
      <c r="M702" s="850">
        <v>251.99928673323822</v>
      </c>
      <c r="N702" s="850">
        <v>2819</v>
      </c>
      <c r="O702" s="850">
        <v>716026</v>
      </c>
      <c r="P702" s="838">
        <v>1.0133313331616205</v>
      </c>
      <c r="Q702" s="851">
        <v>254</v>
      </c>
    </row>
    <row r="703" spans="1:17" ht="14.45" customHeight="1" x14ac:dyDescent="0.2">
      <c r="A703" s="832" t="s">
        <v>604</v>
      </c>
      <c r="B703" s="833" t="s">
        <v>8030</v>
      </c>
      <c r="C703" s="833" t="s">
        <v>8031</v>
      </c>
      <c r="D703" s="833" t="s">
        <v>8101</v>
      </c>
      <c r="E703" s="833" t="s">
        <v>8102</v>
      </c>
      <c r="F703" s="850">
        <v>1</v>
      </c>
      <c r="G703" s="850">
        <v>126</v>
      </c>
      <c r="H703" s="850"/>
      <c r="I703" s="850">
        <v>126</v>
      </c>
      <c r="J703" s="850"/>
      <c r="K703" s="850"/>
      <c r="L703" s="850"/>
      <c r="M703" s="850"/>
      <c r="N703" s="850"/>
      <c r="O703" s="850"/>
      <c r="P703" s="838"/>
      <c r="Q703" s="851"/>
    </row>
    <row r="704" spans="1:17" ht="14.45" customHeight="1" x14ac:dyDescent="0.2">
      <c r="A704" s="832" t="s">
        <v>604</v>
      </c>
      <c r="B704" s="833" t="s">
        <v>8030</v>
      </c>
      <c r="C704" s="833" t="s">
        <v>8031</v>
      </c>
      <c r="D704" s="833" t="s">
        <v>9276</v>
      </c>
      <c r="E704" s="833" t="s">
        <v>9277</v>
      </c>
      <c r="F704" s="850">
        <v>741</v>
      </c>
      <c r="G704" s="850">
        <v>3767242</v>
      </c>
      <c r="H704" s="850">
        <v>1.0212649099978313</v>
      </c>
      <c r="I704" s="850">
        <v>5083.9973009446694</v>
      </c>
      <c r="J704" s="850">
        <v>725</v>
      </c>
      <c r="K704" s="850">
        <v>3688800</v>
      </c>
      <c r="L704" s="850">
        <v>1</v>
      </c>
      <c r="M704" s="850">
        <v>5088</v>
      </c>
      <c r="N704" s="850">
        <v>662</v>
      </c>
      <c r="O704" s="850">
        <v>11203750</v>
      </c>
      <c r="P704" s="838">
        <v>3.0372343309477339</v>
      </c>
      <c r="Q704" s="851">
        <v>16924.093655589124</v>
      </c>
    </row>
    <row r="705" spans="1:17" ht="14.45" customHeight="1" x14ac:dyDescent="0.2">
      <c r="A705" s="832" t="s">
        <v>604</v>
      </c>
      <c r="B705" s="833" t="s">
        <v>8030</v>
      </c>
      <c r="C705" s="833" t="s">
        <v>8031</v>
      </c>
      <c r="D705" s="833" t="s">
        <v>9278</v>
      </c>
      <c r="E705" s="833" t="s">
        <v>9279</v>
      </c>
      <c r="F705" s="850">
        <v>16</v>
      </c>
      <c r="G705" s="850">
        <v>81520</v>
      </c>
      <c r="H705" s="850">
        <v>1.06478578892372</v>
      </c>
      <c r="I705" s="850">
        <v>5095</v>
      </c>
      <c r="J705" s="850">
        <v>15</v>
      </c>
      <c r="K705" s="850">
        <v>76560</v>
      </c>
      <c r="L705" s="850">
        <v>1</v>
      </c>
      <c r="M705" s="850">
        <v>5104</v>
      </c>
      <c r="N705" s="850">
        <v>9</v>
      </c>
      <c r="O705" s="850">
        <v>46224</v>
      </c>
      <c r="P705" s="838">
        <v>0.60376175548589339</v>
      </c>
      <c r="Q705" s="851">
        <v>5136</v>
      </c>
    </row>
    <row r="706" spans="1:17" ht="14.45" customHeight="1" x14ac:dyDescent="0.2">
      <c r="A706" s="832" t="s">
        <v>604</v>
      </c>
      <c r="B706" s="833" t="s">
        <v>8030</v>
      </c>
      <c r="C706" s="833" t="s">
        <v>8031</v>
      </c>
      <c r="D706" s="833" t="s">
        <v>8183</v>
      </c>
      <c r="E706" s="833" t="s">
        <v>8184</v>
      </c>
      <c r="F706" s="850"/>
      <c r="G706" s="850"/>
      <c r="H706" s="850"/>
      <c r="I706" s="850"/>
      <c r="J706" s="850">
        <v>1</v>
      </c>
      <c r="K706" s="850">
        <v>671</v>
      </c>
      <c r="L706" s="850">
        <v>1</v>
      </c>
      <c r="M706" s="850">
        <v>671</v>
      </c>
      <c r="N706" s="850"/>
      <c r="O706" s="850"/>
      <c r="P706" s="838"/>
      <c r="Q706" s="851"/>
    </row>
    <row r="707" spans="1:17" ht="14.45" customHeight="1" x14ac:dyDescent="0.2">
      <c r="A707" s="832" t="s">
        <v>604</v>
      </c>
      <c r="B707" s="833" t="s">
        <v>8030</v>
      </c>
      <c r="C707" s="833" t="s">
        <v>8031</v>
      </c>
      <c r="D707" s="833" t="s">
        <v>9280</v>
      </c>
      <c r="E707" s="833" t="s">
        <v>9281</v>
      </c>
      <c r="F707" s="850">
        <v>2</v>
      </c>
      <c r="G707" s="850">
        <v>6378</v>
      </c>
      <c r="H707" s="850"/>
      <c r="I707" s="850">
        <v>3189</v>
      </c>
      <c r="J707" s="850"/>
      <c r="K707" s="850"/>
      <c r="L707" s="850"/>
      <c r="M707" s="850"/>
      <c r="N707" s="850"/>
      <c r="O707" s="850"/>
      <c r="P707" s="838"/>
      <c r="Q707" s="851"/>
    </row>
    <row r="708" spans="1:17" ht="14.45" customHeight="1" x14ac:dyDescent="0.2">
      <c r="A708" s="832" t="s">
        <v>604</v>
      </c>
      <c r="B708" s="833" t="s">
        <v>8030</v>
      </c>
      <c r="C708" s="833" t="s">
        <v>8031</v>
      </c>
      <c r="D708" s="833" t="s">
        <v>9282</v>
      </c>
      <c r="E708" s="833" t="s">
        <v>9283</v>
      </c>
      <c r="F708" s="850">
        <v>14</v>
      </c>
      <c r="G708" s="850">
        <v>39676</v>
      </c>
      <c r="H708" s="850">
        <v>1.0752594921271579</v>
      </c>
      <c r="I708" s="850">
        <v>2834</v>
      </c>
      <c r="J708" s="850">
        <v>13</v>
      </c>
      <c r="K708" s="850">
        <v>36899</v>
      </c>
      <c r="L708" s="850">
        <v>1</v>
      </c>
      <c r="M708" s="850">
        <v>2838.3846153846152</v>
      </c>
      <c r="N708" s="850">
        <v>6</v>
      </c>
      <c r="O708" s="850">
        <v>17124</v>
      </c>
      <c r="P708" s="838">
        <v>0.46407761727960106</v>
      </c>
      <c r="Q708" s="851">
        <v>2854</v>
      </c>
    </row>
    <row r="709" spans="1:17" ht="14.45" customHeight="1" x14ac:dyDescent="0.2">
      <c r="A709" s="832" t="s">
        <v>604</v>
      </c>
      <c r="B709" s="833" t="s">
        <v>8030</v>
      </c>
      <c r="C709" s="833" t="s">
        <v>8031</v>
      </c>
      <c r="D709" s="833" t="s">
        <v>9284</v>
      </c>
      <c r="E709" s="833" t="s">
        <v>9285</v>
      </c>
      <c r="F709" s="850">
        <v>19</v>
      </c>
      <c r="G709" s="850">
        <v>120289</v>
      </c>
      <c r="H709" s="850">
        <v>1.7248207628333811</v>
      </c>
      <c r="I709" s="850">
        <v>6331</v>
      </c>
      <c r="J709" s="850">
        <v>11</v>
      </c>
      <c r="K709" s="850">
        <v>69740</v>
      </c>
      <c r="L709" s="850">
        <v>1</v>
      </c>
      <c r="M709" s="850">
        <v>6340</v>
      </c>
      <c r="N709" s="850">
        <v>19</v>
      </c>
      <c r="O709" s="850">
        <v>121087</v>
      </c>
      <c r="P709" s="838">
        <v>1.7362632635503299</v>
      </c>
      <c r="Q709" s="851">
        <v>6373</v>
      </c>
    </row>
    <row r="710" spans="1:17" ht="14.45" customHeight="1" x14ac:dyDescent="0.2">
      <c r="A710" s="832" t="s">
        <v>604</v>
      </c>
      <c r="B710" s="833" t="s">
        <v>8030</v>
      </c>
      <c r="C710" s="833" t="s">
        <v>8031</v>
      </c>
      <c r="D710" s="833" t="s">
        <v>9286</v>
      </c>
      <c r="E710" s="833" t="s">
        <v>9287</v>
      </c>
      <c r="F710" s="850">
        <v>1</v>
      </c>
      <c r="G710" s="850">
        <v>1573</v>
      </c>
      <c r="H710" s="850"/>
      <c r="I710" s="850">
        <v>1573</v>
      </c>
      <c r="J710" s="850"/>
      <c r="K710" s="850"/>
      <c r="L710" s="850"/>
      <c r="M710" s="850"/>
      <c r="N710" s="850"/>
      <c r="O710" s="850"/>
      <c r="P710" s="838"/>
      <c r="Q710" s="851"/>
    </row>
    <row r="711" spans="1:17" ht="14.45" customHeight="1" x14ac:dyDescent="0.2">
      <c r="A711" s="832" t="s">
        <v>604</v>
      </c>
      <c r="B711" s="833" t="s">
        <v>8030</v>
      </c>
      <c r="C711" s="833" t="s">
        <v>8031</v>
      </c>
      <c r="D711" s="833" t="s">
        <v>9288</v>
      </c>
      <c r="E711" s="833" t="s">
        <v>9289</v>
      </c>
      <c r="F711" s="850"/>
      <c r="G711" s="850"/>
      <c r="H711" s="850"/>
      <c r="I711" s="850"/>
      <c r="J711" s="850">
        <v>3</v>
      </c>
      <c r="K711" s="850">
        <v>8741</v>
      </c>
      <c r="L711" s="850">
        <v>1</v>
      </c>
      <c r="M711" s="850">
        <v>2913.6666666666665</v>
      </c>
      <c r="N711" s="850">
        <v>3</v>
      </c>
      <c r="O711" s="850">
        <v>8814</v>
      </c>
      <c r="P711" s="838">
        <v>1.0083514472028372</v>
      </c>
      <c r="Q711" s="851">
        <v>2938</v>
      </c>
    </row>
    <row r="712" spans="1:17" ht="14.45" customHeight="1" x14ac:dyDescent="0.2">
      <c r="A712" s="832" t="s">
        <v>604</v>
      </c>
      <c r="B712" s="833" t="s">
        <v>8030</v>
      </c>
      <c r="C712" s="833" t="s">
        <v>8031</v>
      </c>
      <c r="D712" s="833" t="s">
        <v>9290</v>
      </c>
      <c r="E712" s="833" t="s">
        <v>9291</v>
      </c>
      <c r="F712" s="850">
        <v>1</v>
      </c>
      <c r="G712" s="850">
        <v>3261</v>
      </c>
      <c r="H712" s="850">
        <v>0.4992345376607471</v>
      </c>
      <c r="I712" s="850">
        <v>3261</v>
      </c>
      <c r="J712" s="850">
        <v>2</v>
      </c>
      <c r="K712" s="850">
        <v>6532</v>
      </c>
      <c r="L712" s="850">
        <v>1</v>
      </c>
      <c r="M712" s="850">
        <v>3266</v>
      </c>
      <c r="N712" s="850">
        <v>5</v>
      </c>
      <c r="O712" s="850">
        <v>16410</v>
      </c>
      <c r="P712" s="838">
        <v>2.5122473974280464</v>
      </c>
      <c r="Q712" s="851">
        <v>3282</v>
      </c>
    </row>
    <row r="713" spans="1:17" ht="14.45" customHeight="1" x14ac:dyDescent="0.2">
      <c r="A713" s="832" t="s">
        <v>604</v>
      </c>
      <c r="B713" s="833" t="s">
        <v>8030</v>
      </c>
      <c r="C713" s="833" t="s">
        <v>8031</v>
      </c>
      <c r="D713" s="833" t="s">
        <v>9292</v>
      </c>
      <c r="E713" s="833" t="s">
        <v>9293</v>
      </c>
      <c r="F713" s="850">
        <v>387</v>
      </c>
      <c r="G713" s="850">
        <v>2548008</v>
      </c>
      <c r="H713" s="850">
        <v>1.0617354736875442</v>
      </c>
      <c r="I713" s="850">
        <v>6584</v>
      </c>
      <c r="J713" s="850">
        <v>364</v>
      </c>
      <c r="K713" s="850">
        <v>2399852</v>
      </c>
      <c r="L713" s="850">
        <v>1</v>
      </c>
      <c r="M713" s="850">
        <v>6593</v>
      </c>
      <c r="N713" s="850">
        <v>387</v>
      </c>
      <c r="O713" s="850">
        <v>2564262</v>
      </c>
      <c r="P713" s="838">
        <v>1.0685083913508</v>
      </c>
      <c r="Q713" s="851">
        <v>6626</v>
      </c>
    </row>
    <row r="714" spans="1:17" ht="14.45" customHeight="1" x14ac:dyDescent="0.2">
      <c r="A714" s="832" t="s">
        <v>604</v>
      </c>
      <c r="B714" s="833" t="s">
        <v>8030</v>
      </c>
      <c r="C714" s="833" t="s">
        <v>8031</v>
      </c>
      <c r="D714" s="833" t="s">
        <v>9294</v>
      </c>
      <c r="E714" s="833" t="s">
        <v>9295</v>
      </c>
      <c r="F714" s="850">
        <v>56</v>
      </c>
      <c r="G714" s="850">
        <v>39984</v>
      </c>
      <c r="H714" s="850">
        <v>1.213401310997815</v>
      </c>
      <c r="I714" s="850">
        <v>714</v>
      </c>
      <c r="J714" s="850">
        <v>46</v>
      </c>
      <c r="K714" s="850">
        <v>32952</v>
      </c>
      <c r="L714" s="850">
        <v>1</v>
      </c>
      <c r="M714" s="850">
        <v>716.3478260869565</v>
      </c>
      <c r="N714" s="850">
        <v>65</v>
      </c>
      <c r="O714" s="850">
        <v>47125</v>
      </c>
      <c r="P714" s="838">
        <v>1.4301104637047828</v>
      </c>
      <c r="Q714" s="851">
        <v>725</v>
      </c>
    </row>
    <row r="715" spans="1:17" ht="14.45" customHeight="1" x14ac:dyDescent="0.2">
      <c r="A715" s="832" t="s">
        <v>604</v>
      </c>
      <c r="B715" s="833" t="s">
        <v>8030</v>
      </c>
      <c r="C715" s="833" t="s">
        <v>8031</v>
      </c>
      <c r="D715" s="833" t="s">
        <v>9296</v>
      </c>
      <c r="E715" s="833" t="s">
        <v>9297</v>
      </c>
      <c r="F715" s="850">
        <v>11</v>
      </c>
      <c r="G715" s="850">
        <v>59136</v>
      </c>
      <c r="H715" s="850">
        <v>0.99869960988296491</v>
      </c>
      <c r="I715" s="850">
        <v>5376</v>
      </c>
      <c r="J715" s="850">
        <v>11</v>
      </c>
      <c r="K715" s="850">
        <v>59213</v>
      </c>
      <c r="L715" s="850">
        <v>1</v>
      </c>
      <c r="M715" s="850">
        <v>5383</v>
      </c>
      <c r="N715" s="850">
        <v>11</v>
      </c>
      <c r="O715" s="850">
        <v>59510</v>
      </c>
      <c r="P715" s="838">
        <v>1.0050157904514212</v>
      </c>
      <c r="Q715" s="851">
        <v>5410</v>
      </c>
    </row>
    <row r="716" spans="1:17" ht="14.45" customHeight="1" x14ac:dyDescent="0.2">
      <c r="A716" s="832" t="s">
        <v>604</v>
      </c>
      <c r="B716" s="833" t="s">
        <v>8030</v>
      </c>
      <c r="C716" s="833" t="s">
        <v>8031</v>
      </c>
      <c r="D716" s="833" t="s">
        <v>9298</v>
      </c>
      <c r="E716" s="833" t="s">
        <v>9299</v>
      </c>
      <c r="F716" s="850"/>
      <c r="G716" s="850"/>
      <c r="H716" s="850"/>
      <c r="I716" s="850"/>
      <c r="J716" s="850">
        <v>1</v>
      </c>
      <c r="K716" s="850">
        <v>5983</v>
      </c>
      <c r="L716" s="850">
        <v>1</v>
      </c>
      <c r="M716" s="850">
        <v>5983</v>
      </c>
      <c r="N716" s="850">
        <v>1</v>
      </c>
      <c r="O716" s="850">
        <v>6016</v>
      </c>
      <c r="P716" s="838">
        <v>1.0055156276115662</v>
      </c>
      <c r="Q716" s="851">
        <v>6016</v>
      </c>
    </row>
    <row r="717" spans="1:17" ht="14.45" customHeight="1" x14ac:dyDescent="0.2">
      <c r="A717" s="832" t="s">
        <v>604</v>
      </c>
      <c r="B717" s="833" t="s">
        <v>8030</v>
      </c>
      <c r="C717" s="833" t="s">
        <v>8031</v>
      </c>
      <c r="D717" s="833" t="s">
        <v>9300</v>
      </c>
      <c r="E717" s="833" t="s">
        <v>9301</v>
      </c>
      <c r="F717" s="850">
        <v>3</v>
      </c>
      <c r="G717" s="850">
        <v>7620</v>
      </c>
      <c r="H717" s="850">
        <v>2.9976396538158929</v>
      </c>
      <c r="I717" s="850">
        <v>2540</v>
      </c>
      <c r="J717" s="850">
        <v>1</v>
      </c>
      <c r="K717" s="850">
        <v>2542</v>
      </c>
      <c r="L717" s="850">
        <v>1</v>
      </c>
      <c r="M717" s="850">
        <v>2542</v>
      </c>
      <c r="N717" s="850"/>
      <c r="O717" s="850"/>
      <c r="P717" s="838"/>
      <c r="Q717" s="851"/>
    </row>
    <row r="718" spans="1:17" ht="14.45" customHeight="1" x14ac:dyDescent="0.2">
      <c r="A718" s="832" t="s">
        <v>604</v>
      </c>
      <c r="B718" s="833" t="s">
        <v>8030</v>
      </c>
      <c r="C718" s="833" t="s">
        <v>8031</v>
      </c>
      <c r="D718" s="833" t="s">
        <v>9302</v>
      </c>
      <c r="E718" s="833" t="s">
        <v>9303</v>
      </c>
      <c r="F718" s="850">
        <v>24</v>
      </c>
      <c r="G718" s="850">
        <v>117576</v>
      </c>
      <c r="H718" s="850">
        <v>1.0419894007337953</v>
      </c>
      <c r="I718" s="850">
        <v>4899</v>
      </c>
      <c r="J718" s="850">
        <v>23</v>
      </c>
      <c r="K718" s="850">
        <v>112838</v>
      </c>
      <c r="L718" s="850">
        <v>1</v>
      </c>
      <c r="M718" s="850">
        <v>4906</v>
      </c>
      <c r="N718" s="850">
        <v>33</v>
      </c>
      <c r="O718" s="850">
        <v>162789</v>
      </c>
      <c r="P718" s="838">
        <v>1.4426788847728602</v>
      </c>
      <c r="Q718" s="851">
        <v>4933</v>
      </c>
    </row>
    <row r="719" spans="1:17" ht="14.45" customHeight="1" x14ac:dyDescent="0.2">
      <c r="A719" s="832" t="s">
        <v>604</v>
      </c>
      <c r="B719" s="833" t="s">
        <v>8030</v>
      </c>
      <c r="C719" s="833" t="s">
        <v>8031</v>
      </c>
      <c r="D719" s="833" t="s">
        <v>9304</v>
      </c>
      <c r="E719" s="833" t="s">
        <v>9305</v>
      </c>
      <c r="F719" s="850">
        <v>6</v>
      </c>
      <c r="G719" s="850">
        <v>32130</v>
      </c>
      <c r="H719" s="850">
        <v>1.4976926304013425</v>
      </c>
      <c r="I719" s="850">
        <v>5355</v>
      </c>
      <c r="J719" s="850">
        <v>4</v>
      </c>
      <c r="K719" s="850">
        <v>21453</v>
      </c>
      <c r="L719" s="850">
        <v>1</v>
      </c>
      <c r="M719" s="850">
        <v>5363.25</v>
      </c>
      <c r="N719" s="850">
        <v>3</v>
      </c>
      <c r="O719" s="850">
        <v>16188</v>
      </c>
      <c r="P719" s="838">
        <v>0.75457977905188089</v>
      </c>
      <c r="Q719" s="851">
        <v>5396</v>
      </c>
    </row>
    <row r="720" spans="1:17" ht="14.45" customHeight="1" x14ac:dyDescent="0.2">
      <c r="A720" s="832" t="s">
        <v>604</v>
      </c>
      <c r="B720" s="833" t="s">
        <v>8030</v>
      </c>
      <c r="C720" s="833" t="s">
        <v>8031</v>
      </c>
      <c r="D720" s="833" t="s">
        <v>8228</v>
      </c>
      <c r="E720" s="833" t="s">
        <v>8229</v>
      </c>
      <c r="F720" s="850">
        <v>10</v>
      </c>
      <c r="G720" s="850">
        <v>37320</v>
      </c>
      <c r="H720" s="850">
        <v>1.9967897271268058</v>
      </c>
      <c r="I720" s="850">
        <v>3732</v>
      </c>
      <c r="J720" s="850">
        <v>5</v>
      </c>
      <c r="K720" s="850">
        <v>18690</v>
      </c>
      <c r="L720" s="850">
        <v>1</v>
      </c>
      <c r="M720" s="850">
        <v>3738</v>
      </c>
      <c r="N720" s="850">
        <v>16</v>
      </c>
      <c r="O720" s="850">
        <v>60160</v>
      </c>
      <c r="P720" s="838">
        <v>3.218833600856073</v>
      </c>
      <c r="Q720" s="851">
        <v>3760</v>
      </c>
    </row>
    <row r="721" spans="1:17" ht="14.45" customHeight="1" x14ac:dyDescent="0.2">
      <c r="A721" s="832" t="s">
        <v>604</v>
      </c>
      <c r="B721" s="833" t="s">
        <v>8030</v>
      </c>
      <c r="C721" s="833" t="s">
        <v>8031</v>
      </c>
      <c r="D721" s="833" t="s">
        <v>9306</v>
      </c>
      <c r="E721" s="833" t="s">
        <v>9307</v>
      </c>
      <c r="F721" s="850">
        <v>2</v>
      </c>
      <c r="G721" s="850">
        <v>5974</v>
      </c>
      <c r="H721" s="850">
        <v>1.9966577540106951</v>
      </c>
      <c r="I721" s="850">
        <v>2987</v>
      </c>
      <c r="J721" s="850">
        <v>1</v>
      </c>
      <c r="K721" s="850">
        <v>2992</v>
      </c>
      <c r="L721" s="850">
        <v>1</v>
      </c>
      <c r="M721" s="850">
        <v>2992</v>
      </c>
      <c r="N721" s="850"/>
      <c r="O721" s="850"/>
      <c r="P721" s="838"/>
      <c r="Q721" s="851"/>
    </row>
    <row r="722" spans="1:17" ht="14.45" customHeight="1" x14ac:dyDescent="0.2">
      <c r="A722" s="832" t="s">
        <v>604</v>
      </c>
      <c r="B722" s="833" t="s">
        <v>8030</v>
      </c>
      <c r="C722" s="833" t="s">
        <v>8031</v>
      </c>
      <c r="D722" s="833" t="s">
        <v>9308</v>
      </c>
      <c r="E722" s="833" t="s">
        <v>9309</v>
      </c>
      <c r="F722" s="850">
        <v>10</v>
      </c>
      <c r="G722" s="850">
        <v>16600</v>
      </c>
      <c r="H722" s="850">
        <v>9.9819603126879137</v>
      </c>
      <c r="I722" s="850">
        <v>1660</v>
      </c>
      <c r="J722" s="850">
        <v>1</v>
      </c>
      <c r="K722" s="850">
        <v>1663</v>
      </c>
      <c r="L722" s="850">
        <v>1</v>
      </c>
      <c r="M722" s="850">
        <v>1663</v>
      </c>
      <c r="N722" s="850">
        <v>5</v>
      </c>
      <c r="O722" s="850">
        <v>8355</v>
      </c>
      <c r="P722" s="838">
        <v>5.0240529164161156</v>
      </c>
      <c r="Q722" s="851">
        <v>1671</v>
      </c>
    </row>
    <row r="723" spans="1:17" ht="14.45" customHeight="1" x14ac:dyDescent="0.2">
      <c r="A723" s="832" t="s">
        <v>604</v>
      </c>
      <c r="B723" s="833" t="s">
        <v>8030</v>
      </c>
      <c r="C723" s="833" t="s">
        <v>8031</v>
      </c>
      <c r="D723" s="833" t="s">
        <v>9310</v>
      </c>
      <c r="E723" s="833" t="s">
        <v>9311</v>
      </c>
      <c r="F723" s="850">
        <v>33</v>
      </c>
      <c r="G723" s="850">
        <v>26829</v>
      </c>
      <c r="H723" s="850">
        <v>1.496319018404908</v>
      </c>
      <c r="I723" s="850">
        <v>813</v>
      </c>
      <c r="J723" s="850">
        <v>22</v>
      </c>
      <c r="K723" s="850">
        <v>17930</v>
      </c>
      <c r="L723" s="850">
        <v>1</v>
      </c>
      <c r="M723" s="850">
        <v>815</v>
      </c>
      <c r="N723" s="850">
        <v>14</v>
      </c>
      <c r="O723" s="850">
        <v>11494</v>
      </c>
      <c r="P723" s="838">
        <v>0.64104852203011709</v>
      </c>
      <c r="Q723" s="851">
        <v>821</v>
      </c>
    </row>
    <row r="724" spans="1:17" ht="14.45" customHeight="1" x14ac:dyDescent="0.2">
      <c r="A724" s="832" t="s">
        <v>604</v>
      </c>
      <c r="B724" s="833" t="s">
        <v>8030</v>
      </c>
      <c r="C724" s="833" t="s">
        <v>8031</v>
      </c>
      <c r="D724" s="833" t="s">
        <v>9312</v>
      </c>
      <c r="E724" s="833" t="s">
        <v>9313</v>
      </c>
      <c r="F724" s="850">
        <v>3</v>
      </c>
      <c r="G724" s="850">
        <v>12831</v>
      </c>
      <c r="H724" s="850">
        <v>0.99836601307189543</v>
      </c>
      <c r="I724" s="850">
        <v>4277</v>
      </c>
      <c r="J724" s="850">
        <v>3</v>
      </c>
      <c r="K724" s="850">
        <v>12852</v>
      </c>
      <c r="L724" s="850">
        <v>1</v>
      </c>
      <c r="M724" s="850">
        <v>4284</v>
      </c>
      <c r="N724" s="850">
        <v>2</v>
      </c>
      <c r="O724" s="850">
        <v>8622</v>
      </c>
      <c r="P724" s="838">
        <v>0.67086834733893552</v>
      </c>
      <c r="Q724" s="851">
        <v>4311</v>
      </c>
    </row>
    <row r="725" spans="1:17" ht="14.45" customHeight="1" x14ac:dyDescent="0.2">
      <c r="A725" s="832" t="s">
        <v>604</v>
      </c>
      <c r="B725" s="833" t="s">
        <v>8030</v>
      </c>
      <c r="C725" s="833" t="s">
        <v>8031</v>
      </c>
      <c r="D725" s="833" t="s">
        <v>9314</v>
      </c>
      <c r="E725" s="833" t="s">
        <v>9315</v>
      </c>
      <c r="F725" s="850"/>
      <c r="G725" s="850"/>
      <c r="H725" s="850"/>
      <c r="I725" s="850"/>
      <c r="J725" s="850"/>
      <c r="K725" s="850"/>
      <c r="L725" s="850"/>
      <c r="M725" s="850"/>
      <c r="N725" s="850">
        <v>1</v>
      </c>
      <c r="O725" s="850">
        <v>3886</v>
      </c>
      <c r="P725" s="838"/>
      <c r="Q725" s="851">
        <v>3886</v>
      </c>
    </row>
    <row r="726" spans="1:17" ht="14.45" customHeight="1" x14ac:dyDescent="0.2">
      <c r="A726" s="832" t="s">
        <v>604</v>
      </c>
      <c r="B726" s="833" t="s">
        <v>8030</v>
      </c>
      <c r="C726" s="833" t="s">
        <v>8031</v>
      </c>
      <c r="D726" s="833" t="s">
        <v>8105</v>
      </c>
      <c r="E726" s="833" t="s">
        <v>8106</v>
      </c>
      <c r="F726" s="850"/>
      <c r="G726" s="850"/>
      <c r="H726" s="850"/>
      <c r="I726" s="850"/>
      <c r="J726" s="850">
        <v>3</v>
      </c>
      <c r="K726" s="850">
        <v>594</v>
      </c>
      <c r="L726" s="850">
        <v>1</v>
      </c>
      <c r="M726" s="850">
        <v>198</v>
      </c>
      <c r="N726" s="850">
        <v>1</v>
      </c>
      <c r="O726" s="850">
        <v>200</v>
      </c>
      <c r="P726" s="838">
        <v>0.33670033670033672</v>
      </c>
      <c r="Q726" s="851">
        <v>200</v>
      </c>
    </row>
    <row r="727" spans="1:17" ht="14.45" customHeight="1" x14ac:dyDescent="0.2">
      <c r="A727" s="832" t="s">
        <v>604</v>
      </c>
      <c r="B727" s="833" t="s">
        <v>8030</v>
      </c>
      <c r="C727" s="833" t="s">
        <v>8031</v>
      </c>
      <c r="D727" s="833" t="s">
        <v>9316</v>
      </c>
      <c r="E727" s="833" t="s">
        <v>9317</v>
      </c>
      <c r="F727" s="850">
        <v>89</v>
      </c>
      <c r="G727" s="850">
        <v>512373</v>
      </c>
      <c r="H727" s="850">
        <v>1.0213367778355849</v>
      </c>
      <c r="I727" s="850">
        <v>5757</v>
      </c>
      <c r="J727" s="850">
        <v>87</v>
      </c>
      <c r="K727" s="850">
        <v>501669</v>
      </c>
      <c r="L727" s="850">
        <v>1</v>
      </c>
      <c r="M727" s="850">
        <v>5766.3103448275861</v>
      </c>
      <c r="N727" s="850">
        <v>62</v>
      </c>
      <c r="O727" s="850">
        <v>359538</v>
      </c>
      <c r="P727" s="838">
        <v>0.71668370977676521</v>
      </c>
      <c r="Q727" s="851">
        <v>5799</v>
      </c>
    </row>
    <row r="728" spans="1:17" ht="14.45" customHeight="1" x14ac:dyDescent="0.2">
      <c r="A728" s="832" t="s">
        <v>604</v>
      </c>
      <c r="B728" s="833" t="s">
        <v>8030</v>
      </c>
      <c r="C728" s="833" t="s">
        <v>8031</v>
      </c>
      <c r="D728" s="833" t="s">
        <v>9318</v>
      </c>
      <c r="E728" s="833" t="s">
        <v>9319</v>
      </c>
      <c r="F728" s="850">
        <v>9</v>
      </c>
      <c r="G728" s="850">
        <v>22437</v>
      </c>
      <c r="H728" s="850">
        <v>4.4927913496195435</v>
      </c>
      <c r="I728" s="850">
        <v>2493</v>
      </c>
      <c r="J728" s="850">
        <v>2</v>
      </c>
      <c r="K728" s="850">
        <v>4994</v>
      </c>
      <c r="L728" s="850">
        <v>1</v>
      </c>
      <c r="M728" s="850">
        <v>2497</v>
      </c>
      <c r="N728" s="850">
        <v>3</v>
      </c>
      <c r="O728" s="850">
        <v>7524</v>
      </c>
      <c r="P728" s="838">
        <v>1.5066079295154184</v>
      </c>
      <c r="Q728" s="851">
        <v>2508</v>
      </c>
    </row>
    <row r="729" spans="1:17" ht="14.45" customHeight="1" x14ac:dyDescent="0.2">
      <c r="A729" s="832" t="s">
        <v>604</v>
      </c>
      <c r="B729" s="833" t="s">
        <v>8030</v>
      </c>
      <c r="C729" s="833" t="s">
        <v>8031</v>
      </c>
      <c r="D729" s="833" t="s">
        <v>9320</v>
      </c>
      <c r="E729" s="833" t="s">
        <v>9321</v>
      </c>
      <c r="F729" s="850">
        <v>4</v>
      </c>
      <c r="G729" s="850">
        <v>10672</v>
      </c>
      <c r="H729" s="850"/>
      <c r="I729" s="850">
        <v>2668</v>
      </c>
      <c r="J729" s="850"/>
      <c r="K729" s="850"/>
      <c r="L729" s="850"/>
      <c r="M729" s="850"/>
      <c r="N729" s="850">
        <v>2</v>
      </c>
      <c r="O729" s="850">
        <v>5372</v>
      </c>
      <c r="P729" s="838"/>
      <c r="Q729" s="851">
        <v>2686</v>
      </c>
    </row>
    <row r="730" spans="1:17" ht="14.45" customHeight="1" x14ac:dyDescent="0.2">
      <c r="A730" s="832" t="s">
        <v>604</v>
      </c>
      <c r="B730" s="833" t="s">
        <v>8030</v>
      </c>
      <c r="C730" s="833" t="s">
        <v>8031</v>
      </c>
      <c r="D730" s="833" t="s">
        <v>8046</v>
      </c>
      <c r="E730" s="833" t="s">
        <v>8047</v>
      </c>
      <c r="F730" s="850">
        <v>73</v>
      </c>
      <c r="G730" s="850">
        <v>95630</v>
      </c>
      <c r="H730" s="850">
        <v>0.83716329192600958</v>
      </c>
      <c r="I730" s="850">
        <v>1310</v>
      </c>
      <c r="J730" s="850">
        <v>87</v>
      </c>
      <c r="K730" s="850">
        <v>114231</v>
      </c>
      <c r="L730" s="850">
        <v>1</v>
      </c>
      <c r="M730" s="850">
        <v>1313</v>
      </c>
      <c r="N730" s="850">
        <v>72</v>
      </c>
      <c r="O730" s="850">
        <v>95112</v>
      </c>
      <c r="P730" s="838">
        <v>0.83262862095228085</v>
      </c>
      <c r="Q730" s="851">
        <v>1321</v>
      </c>
    </row>
    <row r="731" spans="1:17" ht="14.45" customHeight="1" x14ac:dyDescent="0.2">
      <c r="A731" s="832" t="s">
        <v>604</v>
      </c>
      <c r="B731" s="833" t="s">
        <v>8030</v>
      </c>
      <c r="C731" s="833" t="s">
        <v>8031</v>
      </c>
      <c r="D731" s="833" t="s">
        <v>9322</v>
      </c>
      <c r="E731" s="833" t="s">
        <v>9323</v>
      </c>
      <c r="F731" s="850"/>
      <c r="G731" s="850"/>
      <c r="H731" s="850"/>
      <c r="I731" s="850"/>
      <c r="J731" s="850"/>
      <c r="K731" s="850"/>
      <c r="L731" s="850"/>
      <c r="M731" s="850"/>
      <c r="N731" s="850">
        <v>1</v>
      </c>
      <c r="O731" s="850">
        <v>4301</v>
      </c>
      <c r="P731" s="838"/>
      <c r="Q731" s="851">
        <v>4301</v>
      </c>
    </row>
    <row r="732" spans="1:17" ht="14.45" customHeight="1" x14ac:dyDescent="0.2">
      <c r="A732" s="832" t="s">
        <v>604</v>
      </c>
      <c r="B732" s="833" t="s">
        <v>8030</v>
      </c>
      <c r="C732" s="833" t="s">
        <v>8031</v>
      </c>
      <c r="D732" s="833" t="s">
        <v>8107</v>
      </c>
      <c r="E732" s="833" t="s">
        <v>8108</v>
      </c>
      <c r="F732" s="850">
        <v>1</v>
      </c>
      <c r="G732" s="850">
        <v>972</v>
      </c>
      <c r="H732" s="850"/>
      <c r="I732" s="850">
        <v>972</v>
      </c>
      <c r="J732" s="850"/>
      <c r="K732" s="850"/>
      <c r="L732" s="850"/>
      <c r="M732" s="850"/>
      <c r="N732" s="850"/>
      <c r="O732" s="850"/>
      <c r="P732" s="838"/>
      <c r="Q732" s="851"/>
    </row>
    <row r="733" spans="1:17" ht="14.45" customHeight="1" x14ac:dyDescent="0.2">
      <c r="A733" s="832" t="s">
        <v>604</v>
      </c>
      <c r="B733" s="833" t="s">
        <v>8030</v>
      </c>
      <c r="C733" s="833" t="s">
        <v>8031</v>
      </c>
      <c r="D733" s="833" t="s">
        <v>9324</v>
      </c>
      <c r="E733" s="833" t="s">
        <v>9325</v>
      </c>
      <c r="F733" s="850">
        <v>15</v>
      </c>
      <c r="G733" s="850">
        <v>13950</v>
      </c>
      <c r="H733" s="850">
        <v>2.9935622317596566</v>
      </c>
      <c r="I733" s="850">
        <v>930</v>
      </c>
      <c r="J733" s="850">
        <v>5</v>
      </c>
      <c r="K733" s="850">
        <v>4660</v>
      </c>
      <c r="L733" s="850">
        <v>1</v>
      </c>
      <c r="M733" s="850">
        <v>932</v>
      </c>
      <c r="N733" s="850">
        <v>6</v>
      </c>
      <c r="O733" s="850">
        <v>5622</v>
      </c>
      <c r="P733" s="838">
        <v>1.2064377682403433</v>
      </c>
      <c r="Q733" s="851">
        <v>937</v>
      </c>
    </row>
    <row r="734" spans="1:17" ht="14.45" customHeight="1" x14ac:dyDescent="0.2">
      <c r="A734" s="832" t="s">
        <v>604</v>
      </c>
      <c r="B734" s="833" t="s">
        <v>8030</v>
      </c>
      <c r="C734" s="833" t="s">
        <v>8031</v>
      </c>
      <c r="D734" s="833" t="s">
        <v>9326</v>
      </c>
      <c r="E734" s="833" t="s">
        <v>9327</v>
      </c>
      <c r="F734" s="850">
        <v>1</v>
      </c>
      <c r="G734" s="850">
        <v>986</v>
      </c>
      <c r="H734" s="850">
        <v>0.33232221098752951</v>
      </c>
      <c r="I734" s="850">
        <v>986</v>
      </c>
      <c r="J734" s="850">
        <v>3</v>
      </c>
      <c r="K734" s="850">
        <v>2967</v>
      </c>
      <c r="L734" s="850">
        <v>1</v>
      </c>
      <c r="M734" s="850">
        <v>989</v>
      </c>
      <c r="N734" s="850">
        <v>2</v>
      </c>
      <c r="O734" s="850">
        <v>1994</v>
      </c>
      <c r="P734" s="838">
        <v>0.67205931917762052</v>
      </c>
      <c r="Q734" s="851">
        <v>997</v>
      </c>
    </row>
    <row r="735" spans="1:17" ht="14.45" customHeight="1" x14ac:dyDescent="0.2">
      <c r="A735" s="832" t="s">
        <v>604</v>
      </c>
      <c r="B735" s="833" t="s">
        <v>8030</v>
      </c>
      <c r="C735" s="833" t="s">
        <v>8031</v>
      </c>
      <c r="D735" s="833" t="s">
        <v>8048</v>
      </c>
      <c r="E735" s="833" t="s">
        <v>8049</v>
      </c>
      <c r="F735" s="850">
        <v>5</v>
      </c>
      <c r="G735" s="850">
        <v>5140</v>
      </c>
      <c r="H735" s="850">
        <v>0.6231813773035888</v>
      </c>
      <c r="I735" s="850">
        <v>1028</v>
      </c>
      <c r="J735" s="850">
        <v>8</v>
      </c>
      <c r="K735" s="850">
        <v>8248</v>
      </c>
      <c r="L735" s="850">
        <v>1</v>
      </c>
      <c r="M735" s="850">
        <v>1031</v>
      </c>
      <c r="N735" s="850">
        <v>5</v>
      </c>
      <c r="O735" s="850">
        <v>5195</v>
      </c>
      <c r="P735" s="838">
        <v>0.62984966052376334</v>
      </c>
      <c r="Q735" s="851">
        <v>1039</v>
      </c>
    </row>
    <row r="736" spans="1:17" ht="14.45" customHeight="1" x14ac:dyDescent="0.2">
      <c r="A736" s="832" t="s">
        <v>604</v>
      </c>
      <c r="B736" s="833" t="s">
        <v>8030</v>
      </c>
      <c r="C736" s="833" t="s">
        <v>8031</v>
      </c>
      <c r="D736" s="833" t="s">
        <v>9328</v>
      </c>
      <c r="E736" s="833" t="s">
        <v>9329</v>
      </c>
      <c r="F736" s="850">
        <v>21</v>
      </c>
      <c r="G736" s="850">
        <v>15624</v>
      </c>
      <c r="H736" s="850">
        <v>1.3962466487935656</v>
      </c>
      <c r="I736" s="850">
        <v>744</v>
      </c>
      <c r="J736" s="850">
        <v>15</v>
      </c>
      <c r="K736" s="850">
        <v>11190</v>
      </c>
      <c r="L736" s="850">
        <v>1</v>
      </c>
      <c r="M736" s="850">
        <v>746</v>
      </c>
      <c r="N736" s="850">
        <v>15</v>
      </c>
      <c r="O736" s="850">
        <v>11280</v>
      </c>
      <c r="P736" s="838">
        <v>1.0080428954423593</v>
      </c>
      <c r="Q736" s="851">
        <v>752</v>
      </c>
    </row>
    <row r="737" spans="1:17" ht="14.45" customHeight="1" x14ac:dyDescent="0.2">
      <c r="A737" s="832" t="s">
        <v>604</v>
      </c>
      <c r="B737" s="833" t="s">
        <v>8030</v>
      </c>
      <c r="C737" s="833" t="s">
        <v>8031</v>
      </c>
      <c r="D737" s="833" t="s">
        <v>8185</v>
      </c>
      <c r="E737" s="833" t="s">
        <v>8186</v>
      </c>
      <c r="F737" s="850">
        <v>2</v>
      </c>
      <c r="G737" s="850">
        <v>1542</v>
      </c>
      <c r="H737" s="850"/>
      <c r="I737" s="850">
        <v>771</v>
      </c>
      <c r="J737" s="850"/>
      <c r="K737" s="850"/>
      <c r="L737" s="850"/>
      <c r="M737" s="850"/>
      <c r="N737" s="850">
        <v>2</v>
      </c>
      <c r="O737" s="850">
        <v>1556</v>
      </c>
      <c r="P737" s="838"/>
      <c r="Q737" s="851">
        <v>778</v>
      </c>
    </row>
    <row r="738" spans="1:17" ht="14.45" customHeight="1" x14ac:dyDescent="0.2">
      <c r="A738" s="832" t="s">
        <v>604</v>
      </c>
      <c r="B738" s="833" t="s">
        <v>8030</v>
      </c>
      <c r="C738" s="833" t="s">
        <v>8031</v>
      </c>
      <c r="D738" s="833" t="s">
        <v>9330</v>
      </c>
      <c r="E738" s="833" t="s">
        <v>9331</v>
      </c>
      <c r="F738" s="850">
        <v>5</v>
      </c>
      <c r="G738" s="850">
        <v>12050</v>
      </c>
      <c r="H738" s="850">
        <v>4.9937836717778703</v>
      </c>
      <c r="I738" s="850">
        <v>2410</v>
      </c>
      <c r="J738" s="850">
        <v>1</v>
      </c>
      <c r="K738" s="850">
        <v>2413</v>
      </c>
      <c r="L738" s="850">
        <v>1</v>
      </c>
      <c r="M738" s="850">
        <v>2413</v>
      </c>
      <c r="N738" s="850"/>
      <c r="O738" s="850"/>
      <c r="P738" s="838"/>
      <c r="Q738" s="851"/>
    </row>
    <row r="739" spans="1:17" ht="14.45" customHeight="1" x14ac:dyDescent="0.2">
      <c r="A739" s="832" t="s">
        <v>604</v>
      </c>
      <c r="B739" s="833" t="s">
        <v>8030</v>
      </c>
      <c r="C739" s="833" t="s">
        <v>8031</v>
      </c>
      <c r="D739" s="833" t="s">
        <v>9332</v>
      </c>
      <c r="E739" s="833" t="s">
        <v>9333</v>
      </c>
      <c r="F739" s="850">
        <v>52</v>
      </c>
      <c r="G739" s="850">
        <v>160784</v>
      </c>
      <c r="H739" s="850">
        <v>0.81075057358243197</v>
      </c>
      <c r="I739" s="850">
        <v>3092</v>
      </c>
      <c r="J739" s="850">
        <v>64</v>
      </c>
      <c r="K739" s="850">
        <v>198315</v>
      </c>
      <c r="L739" s="850">
        <v>1</v>
      </c>
      <c r="M739" s="850">
        <v>3098.671875</v>
      </c>
      <c r="N739" s="850">
        <v>36</v>
      </c>
      <c r="O739" s="850">
        <v>112428</v>
      </c>
      <c r="P739" s="838">
        <v>0.56691626957113683</v>
      </c>
      <c r="Q739" s="851">
        <v>3123</v>
      </c>
    </row>
    <row r="740" spans="1:17" ht="14.45" customHeight="1" x14ac:dyDescent="0.2">
      <c r="A740" s="832" t="s">
        <v>604</v>
      </c>
      <c r="B740" s="833" t="s">
        <v>8030</v>
      </c>
      <c r="C740" s="833" t="s">
        <v>8031</v>
      </c>
      <c r="D740" s="833" t="s">
        <v>9334</v>
      </c>
      <c r="E740" s="833" t="s">
        <v>9335</v>
      </c>
      <c r="F740" s="850">
        <v>12</v>
      </c>
      <c r="G740" s="850">
        <v>32520</v>
      </c>
      <c r="H740" s="850">
        <v>1.3316953316953317</v>
      </c>
      <c r="I740" s="850">
        <v>2710</v>
      </c>
      <c r="J740" s="850">
        <v>9</v>
      </c>
      <c r="K740" s="850">
        <v>24420</v>
      </c>
      <c r="L740" s="850">
        <v>1</v>
      </c>
      <c r="M740" s="850">
        <v>2713.3333333333335</v>
      </c>
      <c r="N740" s="850">
        <v>16</v>
      </c>
      <c r="O740" s="850">
        <v>43600</v>
      </c>
      <c r="P740" s="838">
        <v>1.7854217854217853</v>
      </c>
      <c r="Q740" s="851">
        <v>2725</v>
      </c>
    </row>
    <row r="741" spans="1:17" ht="14.45" customHeight="1" x14ac:dyDescent="0.2">
      <c r="A741" s="832" t="s">
        <v>604</v>
      </c>
      <c r="B741" s="833" t="s">
        <v>8030</v>
      </c>
      <c r="C741" s="833" t="s">
        <v>8031</v>
      </c>
      <c r="D741" s="833" t="s">
        <v>9336</v>
      </c>
      <c r="E741" s="833" t="s">
        <v>9337</v>
      </c>
      <c r="F741" s="850">
        <v>1</v>
      </c>
      <c r="G741" s="850">
        <v>2737</v>
      </c>
      <c r="H741" s="850">
        <v>0.3329683698296837</v>
      </c>
      <c r="I741" s="850">
        <v>2737</v>
      </c>
      <c r="J741" s="850">
        <v>3</v>
      </c>
      <c r="K741" s="850">
        <v>8220</v>
      </c>
      <c r="L741" s="850">
        <v>1</v>
      </c>
      <c r="M741" s="850">
        <v>2740</v>
      </c>
      <c r="N741" s="850">
        <v>4</v>
      </c>
      <c r="O741" s="850">
        <v>11008</v>
      </c>
      <c r="P741" s="838">
        <v>1.3391727493917276</v>
      </c>
      <c r="Q741" s="851">
        <v>2752</v>
      </c>
    </row>
    <row r="742" spans="1:17" ht="14.45" customHeight="1" x14ac:dyDescent="0.2">
      <c r="A742" s="832" t="s">
        <v>604</v>
      </c>
      <c r="B742" s="833" t="s">
        <v>8030</v>
      </c>
      <c r="C742" s="833" t="s">
        <v>8031</v>
      </c>
      <c r="D742" s="833" t="s">
        <v>9338</v>
      </c>
      <c r="E742" s="833" t="s">
        <v>9339</v>
      </c>
      <c r="F742" s="850">
        <v>4</v>
      </c>
      <c r="G742" s="850">
        <v>1848</v>
      </c>
      <c r="H742" s="850">
        <v>3.9913606911447084</v>
      </c>
      <c r="I742" s="850">
        <v>462</v>
      </c>
      <c r="J742" s="850">
        <v>1</v>
      </c>
      <c r="K742" s="850">
        <v>463</v>
      </c>
      <c r="L742" s="850">
        <v>1</v>
      </c>
      <c r="M742" s="850">
        <v>463</v>
      </c>
      <c r="N742" s="850">
        <v>2</v>
      </c>
      <c r="O742" s="850">
        <v>936</v>
      </c>
      <c r="P742" s="838">
        <v>2.0215982721382288</v>
      </c>
      <c r="Q742" s="851">
        <v>468</v>
      </c>
    </row>
    <row r="743" spans="1:17" ht="14.45" customHeight="1" x14ac:dyDescent="0.2">
      <c r="A743" s="832" t="s">
        <v>604</v>
      </c>
      <c r="B743" s="833" t="s">
        <v>8030</v>
      </c>
      <c r="C743" s="833" t="s">
        <v>8031</v>
      </c>
      <c r="D743" s="833" t="s">
        <v>9340</v>
      </c>
      <c r="E743" s="833" t="s">
        <v>9341</v>
      </c>
      <c r="F743" s="850">
        <v>26</v>
      </c>
      <c r="G743" s="850">
        <v>57616</v>
      </c>
      <c r="H743" s="850">
        <v>1.0378456273079348</v>
      </c>
      <c r="I743" s="850">
        <v>2216</v>
      </c>
      <c r="J743" s="850">
        <v>25</v>
      </c>
      <c r="K743" s="850">
        <v>55515</v>
      </c>
      <c r="L743" s="850">
        <v>1</v>
      </c>
      <c r="M743" s="850">
        <v>2220.6</v>
      </c>
      <c r="N743" s="850">
        <v>21</v>
      </c>
      <c r="O743" s="850">
        <v>46977</v>
      </c>
      <c r="P743" s="838">
        <v>0.84620372872196703</v>
      </c>
      <c r="Q743" s="851">
        <v>2237</v>
      </c>
    </row>
    <row r="744" spans="1:17" ht="14.45" customHeight="1" x14ac:dyDescent="0.2">
      <c r="A744" s="832" t="s">
        <v>604</v>
      </c>
      <c r="B744" s="833" t="s">
        <v>8030</v>
      </c>
      <c r="C744" s="833" t="s">
        <v>8031</v>
      </c>
      <c r="D744" s="833" t="s">
        <v>9342</v>
      </c>
      <c r="E744" s="833" t="s">
        <v>9343</v>
      </c>
      <c r="F744" s="850"/>
      <c r="G744" s="850"/>
      <c r="H744" s="850"/>
      <c r="I744" s="850"/>
      <c r="J744" s="850"/>
      <c r="K744" s="850"/>
      <c r="L744" s="850"/>
      <c r="M744" s="850"/>
      <c r="N744" s="850">
        <v>1</v>
      </c>
      <c r="O744" s="850">
        <v>2280</v>
      </c>
      <c r="P744" s="838"/>
      <c r="Q744" s="851">
        <v>2280</v>
      </c>
    </row>
    <row r="745" spans="1:17" ht="14.45" customHeight="1" x14ac:dyDescent="0.2">
      <c r="A745" s="832" t="s">
        <v>604</v>
      </c>
      <c r="B745" s="833" t="s">
        <v>8030</v>
      </c>
      <c r="C745" s="833" t="s">
        <v>8031</v>
      </c>
      <c r="D745" s="833" t="s">
        <v>9344</v>
      </c>
      <c r="E745" s="833" t="s">
        <v>9345</v>
      </c>
      <c r="F745" s="850">
        <v>1</v>
      </c>
      <c r="G745" s="850">
        <v>2161</v>
      </c>
      <c r="H745" s="850">
        <v>0.33266625615763545</v>
      </c>
      <c r="I745" s="850">
        <v>2161</v>
      </c>
      <c r="J745" s="850">
        <v>3</v>
      </c>
      <c r="K745" s="850">
        <v>6496</v>
      </c>
      <c r="L745" s="850">
        <v>1</v>
      </c>
      <c r="M745" s="850">
        <v>2165.3333333333335</v>
      </c>
      <c r="N745" s="850">
        <v>4</v>
      </c>
      <c r="O745" s="850">
        <v>8720</v>
      </c>
      <c r="P745" s="838">
        <v>1.3423645320197044</v>
      </c>
      <c r="Q745" s="851">
        <v>2180</v>
      </c>
    </row>
    <row r="746" spans="1:17" ht="14.45" customHeight="1" x14ac:dyDescent="0.2">
      <c r="A746" s="832" t="s">
        <v>604</v>
      </c>
      <c r="B746" s="833" t="s">
        <v>8030</v>
      </c>
      <c r="C746" s="833" t="s">
        <v>8031</v>
      </c>
      <c r="D746" s="833" t="s">
        <v>8036</v>
      </c>
      <c r="E746" s="833" t="s">
        <v>8037</v>
      </c>
      <c r="F746" s="850">
        <v>24</v>
      </c>
      <c r="G746" s="850">
        <v>3912</v>
      </c>
      <c r="H746" s="850">
        <v>1.4908536585365855</v>
      </c>
      <c r="I746" s="850">
        <v>163</v>
      </c>
      <c r="J746" s="850">
        <v>16</v>
      </c>
      <c r="K746" s="850">
        <v>2624</v>
      </c>
      <c r="L746" s="850">
        <v>1</v>
      </c>
      <c r="M746" s="850">
        <v>164</v>
      </c>
      <c r="N746" s="850">
        <v>12</v>
      </c>
      <c r="O746" s="850">
        <v>1980</v>
      </c>
      <c r="P746" s="838">
        <v>0.75457317073170727</v>
      </c>
      <c r="Q746" s="851">
        <v>165</v>
      </c>
    </row>
    <row r="747" spans="1:17" ht="14.45" customHeight="1" x14ac:dyDescent="0.2">
      <c r="A747" s="832" t="s">
        <v>604</v>
      </c>
      <c r="B747" s="833" t="s">
        <v>8030</v>
      </c>
      <c r="C747" s="833" t="s">
        <v>8031</v>
      </c>
      <c r="D747" s="833" t="s">
        <v>9346</v>
      </c>
      <c r="E747" s="833" t="s">
        <v>9347</v>
      </c>
      <c r="F747" s="850">
        <v>4</v>
      </c>
      <c r="G747" s="850">
        <v>11056</v>
      </c>
      <c r="H747" s="850">
        <v>0.99819429396894188</v>
      </c>
      <c r="I747" s="850">
        <v>2764</v>
      </c>
      <c r="J747" s="850">
        <v>4</v>
      </c>
      <c r="K747" s="850">
        <v>11076</v>
      </c>
      <c r="L747" s="850">
        <v>1</v>
      </c>
      <c r="M747" s="850">
        <v>2769</v>
      </c>
      <c r="N747" s="850">
        <v>3</v>
      </c>
      <c r="O747" s="850">
        <v>8355</v>
      </c>
      <c r="P747" s="838">
        <v>0.75433369447453957</v>
      </c>
      <c r="Q747" s="851">
        <v>2785</v>
      </c>
    </row>
    <row r="748" spans="1:17" ht="14.45" customHeight="1" x14ac:dyDescent="0.2">
      <c r="A748" s="832" t="s">
        <v>604</v>
      </c>
      <c r="B748" s="833" t="s">
        <v>8030</v>
      </c>
      <c r="C748" s="833" t="s">
        <v>8031</v>
      </c>
      <c r="D748" s="833" t="s">
        <v>9348</v>
      </c>
      <c r="E748" s="833" t="s">
        <v>9349</v>
      </c>
      <c r="F748" s="850">
        <v>1</v>
      </c>
      <c r="G748" s="850">
        <v>1719</v>
      </c>
      <c r="H748" s="850"/>
      <c r="I748" s="850">
        <v>1719</v>
      </c>
      <c r="J748" s="850"/>
      <c r="K748" s="850"/>
      <c r="L748" s="850"/>
      <c r="M748" s="850"/>
      <c r="N748" s="850">
        <v>2</v>
      </c>
      <c r="O748" s="850">
        <v>3480</v>
      </c>
      <c r="P748" s="838"/>
      <c r="Q748" s="851">
        <v>1740</v>
      </c>
    </row>
    <row r="749" spans="1:17" ht="14.45" customHeight="1" x14ac:dyDescent="0.2">
      <c r="A749" s="832" t="s">
        <v>604</v>
      </c>
      <c r="B749" s="833" t="s">
        <v>8030</v>
      </c>
      <c r="C749" s="833" t="s">
        <v>8031</v>
      </c>
      <c r="D749" s="833" t="s">
        <v>9350</v>
      </c>
      <c r="E749" s="833" t="s">
        <v>9351</v>
      </c>
      <c r="F749" s="850">
        <v>0</v>
      </c>
      <c r="G749" s="850">
        <v>0</v>
      </c>
      <c r="H749" s="850"/>
      <c r="I749" s="850"/>
      <c r="J749" s="850">
        <v>0</v>
      </c>
      <c r="K749" s="850">
        <v>0</v>
      </c>
      <c r="L749" s="850"/>
      <c r="M749" s="850"/>
      <c r="N749" s="850">
        <v>0</v>
      </c>
      <c r="O749" s="850">
        <v>0</v>
      </c>
      <c r="P749" s="838"/>
      <c r="Q749" s="851"/>
    </row>
    <row r="750" spans="1:17" ht="14.45" customHeight="1" x14ac:dyDescent="0.2">
      <c r="A750" s="832" t="s">
        <v>604</v>
      </c>
      <c r="B750" s="833" t="s">
        <v>8030</v>
      </c>
      <c r="C750" s="833" t="s">
        <v>8031</v>
      </c>
      <c r="D750" s="833" t="s">
        <v>9352</v>
      </c>
      <c r="E750" s="833" t="s">
        <v>9353</v>
      </c>
      <c r="F750" s="850">
        <v>3062</v>
      </c>
      <c r="G750" s="850">
        <v>0</v>
      </c>
      <c r="H750" s="850"/>
      <c r="I750" s="850">
        <v>0</v>
      </c>
      <c r="J750" s="850">
        <v>3200</v>
      </c>
      <c r="K750" s="850">
        <v>0</v>
      </c>
      <c r="L750" s="850"/>
      <c r="M750" s="850">
        <v>0</v>
      </c>
      <c r="N750" s="850">
        <v>3367</v>
      </c>
      <c r="O750" s="850">
        <v>0</v>
      </c>
      <c r="P750" s="838"/>
      <c r="Q750" s="851">
        <v>0</v>
      </c>
    </row>
    <row r="751" spans="1:17" ht="14.45" customHeight="1" x14ac:dyDescent="0.2">
      <c r="A751" s="832" t="s">
        <v>604</v>
      </c>
      <c r="B751" s="833" t="s">
        <v>8030</v>
      </c>
      <c r="C751" s="833" t="s">
        <v>8031</v>
      </c>
      <c r="D751" s="833" t="s">
        <v>9354</v>
      </c>
      <c r="E751" s="833" t="s">
        <v>9355</v>
      </c>
      <c r="F751" s="850">
        <v>61</v>
      </c>
      <c r="G751" s="850">
        <v>0</v>
      </c>
      <c r="H751" s="850"/>
      <c r="I751" s="850">
        <v>0</v>
      </c>
      <c r="J751" s="850">
        <v>53</v>
      </c>
      <c r="K751" s="850">
        <v>0</v>
      </c>
      <c r="L751" s="850"/>
      <c r="M751" s="850">
        <v>0</v>
      </c>
      <c r="N751" s="850">
        <v>61</v>
      </c>
      <c r="O751" s="850">
        <v>0</v>
      </c>
      <c r="P751" s="838"/>
      <c r="Q751" s="851">
        <v>0</v>
      </c>
    </row>
    <row r="752" spans="1:17" ht="14.45" customHeight="1" x14ac:dyDescent="0.2">
      <c r="A752" s="832" t="s">
        <v>604</v>
      </c>
      <c r="B752" s="833" t="s">
        <v>8030</v>
      </c>
      <c r="C752" s="833" t="s">
        <v>8031</v>
      </c>
      <c r="D752" s="833" t="s">
        <v>9356</v>
      </c>
      <c r="E752" s="833" t="s">
        <v>9357</v>
      </c>
      <c r="F752" s="850">
        <v>44</v>
      </c>
      <c r="G752" s="850">
        <v>0</v>
      </c>
      <c r="H752" s="850"/>
      <c r="I752" s="850">
        <v>0</v>
      </c>
      <c r="J752" s="850">
        <v>55</v>
      </c>
      <c r="K752" s="850">
        <v>0</v>
      </c>
      <c r="L752" s="850"/>
      <c r="M752" s="850">
        <v>0</v>
      </c>
      <c r="N752" s="850">
        <v>87</v>
      </c>
      <c r="O752" s="850">
        <v>0</v>
      </c>
      <c r="P752" s="838"/>
      <c r="Q752" s="851">
        <v>0</v>
      </c>
    </row>
    <row r="753" spans="1:17" ht="14.45" customHeight="1" x14ac:dyDescent="0.2">
      <c r="A753" s="832" t="s">
        <v>604</v>
      </c>
      <c r="B753" s="833" t="s">
        <v>8030</v>
      </c>
      <c r="C753" s="833" t="s">
        <v>8031</v>
      </c>
      <c r="D753" s="833" t="s">
        <v>9358</v>
      </c>
      <c r="E753" s="833" t="s">
        <v>9359</v>
      </c>
      <c r="F753" s="850">
        <v>499</v>
      </c>
      <c r="G753" s="850">
        <v>0</v>
      </c>
      <c r="H753" s="850"/>
      <c r="I753" s="850">
        <v>0</v>
      </c>
      <c r="J753" s="850">
        <v>215</v>
      </c>
      <c r="K753" s="850">
        <v>0</v>
      </c>
      <c r="L753" s="850"/>
      <c r="M753" s="850">
        <v>0</v>
      </c>
      <c r="N753" s="850">
        <v>129</v>
      </c>
      <c r="O753" s="850">
        <v>0</v>
      </c>
      <c r="P753" s="838"/>
      <c r="Q753" s="851">
        <v>0</v>
      </c>
    </row>
    <row r="754" spans="1:17" ht="14.45" customHeight="1" x14ac:dyDescent="0.2">
      <c r="A754" s="832" t="s">
        <v>604</v>
      </c>
      <c r="B754" s="833" t="s">
        <v>8030</v>
      </c>
      <c r="C754" s="833" t="s">
        <v>8031</v>
      </c>
      <c r="D754" s="833" t="s">
        <v>8109</v>
      </c>
      <c r="E754" s="833" t="s">
        <v>8110</v>
      </c>
      <c r="F754" s="850">
        <v>446</v>
      </c>
      <c r="G754" s="850">
        <v>0</v>
      </c>
      <c r="H754" s="850"/>
      <c r="I754" s="850">
        <v>0</v>
      </c>
      <c r="J754" s="850">
        <v>434</v>
      </c>
      <c r="K754" s="850">
        <v>0</v>
      </c>
      <c r="L754" s="850"/>
      <c r="M754" s="850">
        <v>0</v>
      </c>
      <c r="N754" s="850">
        <v>440</v>
      </c>
      <c r="O754" s="850">
        <v>0</v>
      </c>
      <c r="P754" s="838"/>
      <c r="Q754" s="851">
        <v>0</v>
      </c>
    </row>
    <row r="755" spans="1:17" ht="14.45" customHeight="1" x14ac:dyDescent="0.2">
      <c r="A755" s="832" t="s">
        <v>604</v>
      </c>
      <c r="B755" s="833" t="s">
        <v>8030</v>
      </c>
      <c r="C755" s="833" t="s">
        <v>8031</v>
      </c>
      <c r="D755" s="833" t="s">
        <v>9360</v>
      </c>
      <c r="E755" s="833" t="s">
        <v>9361</v>
      </c>
      <c r="F755" s="850">
        <v>67</v>
      </c>
      <c r="G755" s="850">
        <v>75442</v>
      </c>
      <c r="H755" s="850">
        <v>1.044093224092117</v>
      </c>
      <c r="I755" s="850">
        <v>1126</v>
      </c>
      <c r="J755" s="850">
        <v>64</v>
      </c>
      <c r="K755" s="850">
        <v>72256</v>
      </c>
      <c r="L755" s="850">
        <v>1</v>
      </c>
      <c r="M755" s="850">
        <v>1129</v>
      </c>
      <c r="N755" s="850">
        <v>61</v>
      </c>
      <c r="O755" s="850">
        <v>69357</v>
      </c>
      <c r="P755" s="838">
        <v>0.95987876439326836</v>
      </c>
      <c r="Q755" s="851">
        <v>1137</v>
      </c>
    </row>
    <row r="756" spans="1:17" ht="14.45" customHeight="1" x14ac:dyDescent="0.2">
      <c r="A756" s="832" t="s">
        <v>604</v>
      </c>
      <c r="B756" s="833" t="s">
        <v>8030</v>
      </c>
      <c r="C756" s="833" t="s">
        <v>8031</v>
      </c>
      <c r="D756" s="833" t="s">
        <v>9362</v>
      </c>
      <c r="E756" s="833" t="s">
        <v>9363</v>
      </c>
      <c r="F756" s="850">
        <v>451</v>
      </c>
      <c r="G756" s="850">
        <v>2613994</v>
      </c>
      <c r="H756" s="850">
        <v>0.99230939473163737</v>
      </c>
      <c r="I756" s="850">
        <v>5795.9955654101996</v>
      </c>
      <c r="J756" s="850">
        <v>454</v>
      </c>
      <c r="K756" s="850">
        <v>2634253</v>
      </c>
      <c r="L756" s="850">
        <v>1</v>
      </c>
      <c r="M756" s="850">
        <v>5802.3193832599118</v>
      </c>
      <c r="N756" s="850">
        <v>503</v>
      </c>
      <c r="O756" s="850">
        <v>10491071</v>
      </c>
      <c r="P756" s="838">
        <v>3.9825601413379808</v>
      </c>
      <c r="Q756" s="851">
        <v>20857</v>
      </c>
    </row>
    <row r="757" spans="1:17" ht="14.45" customHeight="1" x14ac:dyDescent="0.2">
      <c r="A757" s="832" t="s">
        <v>604</v>
      </c>
      <c r="B757" s="833" t="s">
        <v>8030</v>
      </c>
      <c r="C757" s="833" t="s">
        <v>8031</v>
      </c>
      <c r="D757" s="833" t="s">
        <v>8038</v>
      </c>
      <c r="E757" s="833" t="s">
        <v>8039</v>
      </c>
      <c r="F757" s="850">
        <v>9</v>
      </c>
      <c r="G757" s="850">
        <v>774</v>
      </c>
      <c r="H757" s="850">
        <v>0.5625</v>
      </c>
      <c r="I757" s="850">
        <v>86</v>
      </c>
      <c r="J757" s="850">
        <v>16</v>
      </c>
      <c r="K757" s="850">
        <v>1376</v>
      </c>
      <c r="L757" s="850">
        <v>1</v>
      </c>
      <c r="M757" s="850">
        <v>86</v>
      </c>
      <c r="N757" s="850">
        <v>21</v>
      </c>
      <c r="O757" s="850">
        <v>1827</v>
      </c>
      <c r="P757" s="838">
        <v>1.3277616279069768</v>
      </c>
      <c r="Q757" s="851">
        <v>87</v>
      </c>
    </row>
    <row r="758" spans="1:17" ht="14.45" customHeight="1" x14ac:dyDescent="0.2">
      <c r="A758" s="832" t="s">
        <v>604</v>
      </c>
      <c r="B758" s="833" t="s">
        <v>8030</v>
      </c>
      <c r="C758" s="833" t="s">
        <v>8031</v>
      </c>
      <c r="D758" s="833" t="s">
        <v>9364</v>
      </c>
      <c r="E758" s="833" t="s">
        <v>9365</v>
      </c>
      <c r="F758" s="850">
        <v>1</v>
      </c>
      <c r="G758" s="850">
        <v>4142</v>
      </c>
      <c r="H758" s="850"/>
      <c r="I758" s="850">
        <v>4142</v>
      </c>
      <c r="J758" s="850"/>
      <c r="K758" s="850"/>
      <c r="L758" s="850"/>
      <c r="M758" s="850"/>
      <c r="N758" s="850">
        <v>2</v>
      </c>
      <c r="O758" s="850">
        <v>8352</v>
      </c>
      <c r="P758" s="838"/>
      <c r="Q758" s="851">
        <v>4176</v>
      </c>
    </row>
    <row r="759" spans="1:17" ht="14.45" customHeight="1" x14ac:dyDescent="0.2">
      <c r="A759" s="832" t="s">
        <v>604</v>
      </c>
      <c r="B759" s="833" t="s">
        <v>8030</v>
      </c>
      <c r="C759" s="833" t="s">
        <v>8031</v>
      </c>
      <c r="D759" s="833" t="s">
        <v>9366</v>
      </c>
      <c r="E759" s="833" t="s">
        <v>9367</v>
      </c>
      <c r="F759" s="850">
        <v>11604</v>
      </c>
      <c r="G759" s="850">
        <v>12635528</v>
      </c>
      <c r="H759" s="850">
        <v>0.99146979274321523</v>
      </c>
      <c r="I759" s="850">
        <v>1088.8941744226129</v>
      </c>
      <c r="J759" s="850">
        <v>11794</v>
      </c>
      <c r="K759" s="850">
        <v>12744239</v>
      </c>
      <c r="L759" s="850">
        <v>1</v>
      </c>
      <c r="M759" s="850">
        <v>1080.5696964558249</v>
      </c>
      <c r="N759" s="850">
        <v>11789</v>
      </c>
      <c r="O759" s="850">
        <v>12824277</v>
      </c>
      <c r="P759" s="838">
        <v>1.0062803279191483</v>
      </c>
      <c r="Q759" s="851">
        <v>1087.8172024768853</v>
      </c>
    </row>
    <row r="760" spans="1:17" ht="14.45" customHeight="1" x14ac:dyDescent="0.2">
      <c r="A760" s="832" t="s">
        <v>604</v>
      </c>
      <c r="B760" s="833" t="s">
        <v>8030</v>
      </c>
      <c r="C760" s="833" t="s">
        <v>8031</v>
      </c>
      <c r="D760" s="833" t="s">
        <v>9368</v>
      </c>
      <c r="E760" s="833" t="s">
        <v>9369</v>
      </c>
      <c r="F760" s="850">
        <v>17</v>
      </c>
      <c r="G760" s="850">
        <v>62764</v>
      </c>
      <c r="H760" s="850">
        <v>0.65283960890368209</v>
      </c>
      <c r="I760" s="850">
        <v>3692</v>
      </c>
      <c r="J760" s="850">
        <v>26</v>
      </c>
      <c r="K760" s="850">
        <v>96140</v>
      </c>
      <c r="L760" s="850">
        <v>1</v>
      </c>
      <c r="M760" s="850">
        <v>3697.6923076923076</v>
      </c>
      <c r="N760" s="850">
        <v>16</v>
      </c>
      <c r="O760" s="850">
        <v>59504</v>
      </c>
      <c r="P760" s="838">
        <v>0.61893072602454757</v>
      </c>
      <c r="Q760" s="851">
        <v>3719</v>
      </c>
    </row>
    <row r="761" spans="1:17" ht="14.45" customHeight="1" x14ac:dyDescent="0.2">
      <c r="A761" s="832" t="s">
        <v>604</v>
      </c>
      <c r="B761" s="833" t="s">
        <v>8030</v>
      </c>
      <c r="C761" s="833" t="s">
        <v>8031</v>
      </c>
      <c r="D761" s="833" t="s">
        <v>8131</v>
      </c>
      <c r="E761" s="833" t="s">
        <v>8132</v>
      </c>
      <c r="F761" s="850">
        <v>20</v>
      </c>
      <c r="G761" s="850">
        <v>0</v>
      </c>
      <c r="H761" s="850"/>
      <c r="I761" s="850">
        <v>0</v>
      </c>
      <c r="J761" s="850">
        <v>27</v>
      </c>
      <c r="K761" s="850">
        <v>0</v>
      </c>
      <c r="L761" s="850"/>
      <c r="M761" s="850">
        <v>0</v>
      </c>
      <c r="N761" s="850">
        <v>59</v>
      </c>
      <c r="O761" s="850">
        <v>0</v>
      </c>
      <c r="P761" s="838"/>
      <c r="Q761" s="851">
        <v>0</v>
      </c>
    </row>
    <row r="762" spans="1:17" ht="14.45" customHeight="1" x14ac:dyDescent="0.2">
      <c r="A762" s="832" t="s">
        <v>604</v>
      </c>
      <c r="B762" s="833" t="s">
        <v>8030</v>
      </c>
      <c r="C762" s="833" t="s">
        <v>8031</v>
      </c>
      <c r="D762" s="833" t="s">
        <v>9370</v>
      </c>
      <c r="E762" s="833" t="s">
        <v>9371</v>
      </c>
      <c r="F762" s="850">
        <v>2</v>
      </c>
      <c r="G762" s="850">
        <v>5772</v>
      </c>
      <c r="H762" s="850">
        <v>0.49926476948360871</v>
      </c>
      <c r="I762" s="850">
        <v>2886</v>
      </c>
      <c r="J762" s="850">
        <v>4</v>
      </c>
      <c r="K762" s="850">
        <v>11561</v>
      </c>
      <c r="L762" s="850">
        <v>1</v>
      </c>
      <c r="M762" s="850">
        <v>2890.25</v>
      </c>
      <c r="N762" s="850">
        <v>1</v>
      </c>
      <c r="O762" s="850">
        <v>2906</v>
      </c>
      <c r="P762" s="838">
        <v>0.25136233889801918</v>
      </c>
      <c r="Q762" s="851">
        <v>2906</v>
      </c>
    </row>
    <row r="763" spans="1:17" ht="14.45" customHeight="1" x14ac:dyDescent="0.2">
      <c r="A763" s="832" t="s">
        <v>604</v>
      </c>
      <c r="B763" s="833" t="s">
        <v>8030</v>
      </c>
      <c r="C763" s="833" t="s">
        <v>8031</v>
      </c>
      <c r="D763" s="833" t="s">
        <v>8133</v>
      </c>
      <c r="E763" s="833" t="s">
        <v>8134</v>
      </c>
      <c r="F763" s="850">
        <v>2461</v>
      </c>
      <c r="G763" s="850">
        <v>917950</v>
      </c>
      <c r="H763" s="850">
        <v>0.99088294854468284</v>
      </c>
      <c r="I763" s="850">
        <v>372.99878098334011</v>
      </c>
      <c r="J763" s="850">
        <v>2477</v>
      </c>
      <c r="K763" s="850">
        <v>926396</v>
      </c>
      <c r="L763" s="850">
        <v>1</v>
      </c>
      <c r="M763" s="850">
        <v>373.99919257165925</v>
      </c>
      <c r="N763" s="850">
        <v>2499</v>
      </c>
      <c r="O763" s="850">
        <v>939620</v>
      </c>
      <c r="P763" s="838">
        <v>1.0142746730339942</v>
      </c>
      <c r="Q763" s="851">
        <v>375.99839935974387</v>
      </c>
    </row>
    <row r="764" spans="1:17" ht="14.45" customHeight="1" x14ac:dyDescent="0.2">
      <c r="A764" s="832" t="s">
        <v>604</v>
      </c>
      <c r="B764" s="833" t="s">
        <v>8030</v>
      </c>
      <c r="C764" s="833" t="s">
        <v>8031</v>
      </c>
      <c r="D764" s="833" t="s">
        <v>9372</v>
      </c>
      <c r="E764" s="833" t="s">
        <v>9373</v>
      </c>
      <c r="F764" s="850"/>
      <c r="G764" s="850"/>
      <c r="H764" s="850"/>
      <c r="I764" s="850"/>
      <c r="J764" s="850"/>
      <c r="K764" s="850"/>
      <c r="L764" s="850"/>
      <c r="M764" s="850"/>
      <c r="N764" s="850">
        <v>1</v>
      </c>
      <c r="O764" s="850">
        <v>1983</v>
      </c>
      <c r="P764" s="838"/>
      <c r="Q764" s="851">
        <v>1983</v>
      </c>
    </row>
    <row r="765" spans="1:17" ht="14.45" customHeight="1" x14ac:dyDescent="0.2">
      <c r="A765" s="832" t="s">
        <v>604</v>
      </c>
      <c r="B765" s="833" t="s">
        <v>8030</v>
      </c>
      <c r="C765" s="833" t="s">
        <v>8031</v>
      </c>
      <c r="D765" s="833" t="s">
        <v>8137</v>
      </c>
      <c r="E765" s="833" t="s">
        <v>8138</v>
      </c>
      <c r="F765" s="850">
        <v>3</v>
      </c>
      <c r="G765" s="850">
        <v>1335</v>
      </c>
      <c r="H765" s="850">
        <v>0.33258594917787743</v>
      </c>
      <c r="I765" s="850">
        <v>445</v>
      </c>
      <c r="J765" s="850">
        <v>9</v>
      </c>
      <c r="K765" s="850">
        <v>4014</v>
      </c>
      <c r="L765" s="850">
        <v>1</v>
      </c>
      <c r="M765" s="850">
        <v>446</v>
      </c>
      <c r="N765" s="850">
        <v>6</v>
      </c>
      <c r="O765" s="850">
        <v>2688</v>
      </c>
      <c r="P765" s="838">
        <v>0.66965620328849029</v>
      </c>
      <c r="Q765" s="851">
        <v>448</v>
      </c>
    </row>
    <row r="766" spans="1:17" ht="14.45" customHeight="1" x14ac:dyDescent="0.2">
      <c r="A766" s="832" t="s">
        <v>604</v>
      </c>
      <c r="B766" s="833" t="s">
        <v>8030</v>
      </c>
      <c r="C766" s="833" t="s">
        <v>8031</v>
      </c>
      <c r="D766" s="833" t="s">
        <v>9374</v>
      </c>
      <c r="E766" s="833" t="s">
        <v>9375</v>
      </c>
      <c r="F766" s="850">
        <v>52</v>
      </c>
      <c r="G766" s="850">
        <v>215072</v>
      </c>
      <c r="H766" s="850">
        <v>0.77499513538055742</v>
      </c>
      <c r="I766" s="850">
        <v>4136</v>
      </c>
      <c r="J766" s="850">
        <v>67</v>
      </c>
      <c r="K766" s="850">
        <v>277514</v>
      </c>
      <c r="L766" s="850">
        <v>1</v>
      </c>
      <c r="M766" s="850">
        <v>4142</v>
      </c>
      <c r="N766" s="850">
        <v>84</v>
      </c>
      <c r="O766" s="850">
        <v>349776</v>
      </c>
      <c r="P766" s="838">
        <v>1.2603904667872612</v>
      </c>
      <c r="Q766" s="851">
        <v>4164</v>
      </c>
    </row>
    <row r="767" spans="1:17" ht="14.45" customHeight="1" x14ac:dyDescent="0.2">
      <c r="A767" s="832" t="s">
        <v>604</v>
      </c>
      <c r="B767" s="833" t="s">
        <v>8030</v>
      </c>
      <c r="C767" s="833" t="s">
        <v>8031</v>
      </c>
      <c r="D767" s="833" t="s">
        <v>8139</v>
      </c>
      <c r="E767" s="833" t="s">
        <v>8140</v>
      </c>
      <c r="F767" s="850">
        <v>1</v>
      </c>
      <c r="G767" s="850">
        <v>722</v>
      </c>
      <c r="H767" s="850">
        <v>0.49930843706777317</v>
      </c>
      <c r="I767" s="850">
        <v>722</v>
      </c>
      <c r="J767" s="850">
        <v>2</v>
      </c>
      <c r="K767" s="850">
        <v>1446</v>
      </c>
      <c r="L767" s="850">
        <v>1</v>
      </c>
      <c r="M767" s="850">
        <v>723</v>
      </c>
      <c r="N767" s="850">
        <v>2</v>
      </c>
      <c r="O767" s="850">
        <v>1458</v>
      </c>
      <c r="P767" s="838">
        <v>1.008298755186722</v>
      </c>
      <c r="Q767" s="851">
        <v>729</v>
      </c>
    </row>
    <row r="768" spans="1:17" ht="14.45" customHeight="1" x14ac:dyDescent="0.2">
      <c r="A768" s="832" t="s">
        <v>604</v>
      </c>
      <c r="B768" s="833" t="s">
        <v>8030</v>
      </c>
      <c r="C768" s="833" t="s">
        <v>8031</v>
      </c>
      <c r="D768" s="833" t="s">
        <v>9376</v>
      </c>
      <c r="E768" s="833" t="s">
        <v>9377</v>
      </c>
      <c r="F768" s="850">
        <v>51</v>
      </c>
      <c r="G768" s="850">
        <v>244443</v>
      </c>
      <c r="H768" s="850">
        <v>1.3407949010487517</v>
      </c>
      <c r="I768" s="850">
        <v>4793</v>
      </c>
      <c r="J768" s="850">
        <v>38</v>
      </c>
      <c r="K768" s="850">
        <v>182312</v>
      </c>
      <c r="L768" s="850">
        <v>1</v>
      </c>
      <c r="M768" s="850">
        <v>4797.6842105263158</v>
      </c>
      <c r="N768" s="850">
        <v>44</v>
      </c>
      <c r="O768" s="850">
        <v>211772</v>
      </c>
      <c r="P768" s="838">
        <v>1.161591118522094</v>
      </c>
      <c r="Q768" s="851">
        <v>4813</v>
      </c>
    </row>
    <row r="769" spans="1:17" ht="14.45" customHeight="1" x14ac:dyDescent="0.2">
      <c r="A769" s="832" t="s">
        <v>604</v>
      </c>
      <c r="B769" s="833" t="s">
        <v>8030</v>
      </c>
      <c r="C769" s="833" t="s">
        <v>8031</v>
      </c>
      <c r="D769" s="833" t="s">
        <v>9378</v>
      </c>
      <c r="E769" s="833" t="s">
        <v>9379</v>
      </c>
      <c r="F769" s="850">
        <v>264</v>
      </c>
      <c r="G769" s="850">
        <v>1785432</v>
      </c>
      <c r="H769" s="850">
        <v>0.8137319244820721</v>
      </c>
      <c r="I769" s="850">
        <v>6763</v>
      </c>
      <c r="J769" s="850">
        <v>324</v>
      </c>
      <c r="K769" s="850">
        <v>2194128</v>
      </c>
      <c r="L769" s="850">
        <v>1</v>
      </c>
      <c r="M769" s="850">
        <v>6772</v>
      </c>
      <c r="N769" s="850">
        <v>312</v>
      </c>
      <c r="O769" s="850">
        <v>2123160</v>
      </c>
      <c r="P769" s="838">
        <v>0.96765548773818122</v>
      </c>
      <c r="Q769" s="851">
        <v>6805</v>
      </c>
    </row>
    <row r="770" spans="1:17" ht="14.45" customHeight="1" x14ac:dyDescent="0.2">
      <c r="A770" s="832" t="s">
        <v>604</v>
      </c>
      <c r="B770" s="833" t="s">
        <v>8030</v>
      </c>
      <c r="C770" s="833" t="s">
        <v>8031</v>
      </c>
      <c r="D770" s="833" t="s">
        <v>8270</v>
      </c>
      <c r="E770" s="833" t="s">
        <v>8271</v>
      </c>
      <c r="F770" s="850">
        <v>28</v>
      </c>
      <c r="G770" s="850">
        <v>24220</v>
      </c>
      <c r="H770" s="850">
        <v>0.90238450074515653</v>
      </c>
      <c r="I770" s="850">
        <v>865</v>
      </c>
      <c r="J770" s="850">
        <v>31</v>
      </c>
      <c r="K770" s="850">
        <v>26840</v>
      </c>
      <c r="L770" s="850">
        <v>1</v>
      </c>
      <c r="M770" s="850">
        <v>865.80645161290317</v>
      </c>
      <c r="N770" s="850">
        <v>4</v>
      </c>
      <c r="O770" s="850">
        <v>3484</v>
      </c>
      <c r="P770" s="838">
        <v>0.12980625931445602</v>
      </c>
      <c r="Q770" s="851">
        <v>871</v>
      </c>
    </row>
    <row r="771" spans="1:17" ht="14.45" customHeight="1" x14ac:dyDescent="0.2">
      <c r="A771" s="832" t="s">
        <v>604</v>
      </c>
      <c r="B771" s="833" t="s">
        <v>8030</v>
      </c>
      <c r="C771" s="833" t="s">
        <v>8031</v>
      </c>
      <c r="D771" s="833" t="s">
        <v>8141</v>
      </c>
      <c r="E771" s="833" t="s">
        <v>8142</v>
      </c>
      <c r="F771" s="850">
        <v>24</v>
      </c>
      <c r="G771" s="850">
        <v>2880</v>
      </c>
      <c r="H771" s="850">
        <v>1.4000972289742344</v>
      </c>
      <c r="I771" s="850">
        <v>120</v>
      </c>
      <c r="J771" s="850">
        <v>17</v>
      </c>
      <c r="K771" s="850">
        <v>2057</v>
      </c>
      <c r="L771" s="850">
        <v>1</v>
      </c>
      <c r="M771" s="850">
        <v>121</v>
      </c>
      <c r="N771" s="850">
        <v>11</v>
      </c>
      <c r="O771" s="850">
        <v>1342</v>
      </c>
      <c r="P771" s="838">
        <v>0.65240641711229952</v>
      </c>
      <c r="Q771" s="851">
        <v>122</v>
      </c>
    </row>
    <row r="772" spans="1:17" ht="14.45" customHeight="1" x14ac:dyDescent="0.2">
      <c r="A772" s="832" t="s">
        <v>604</v>
      </c>
      <c r="B772" s="833" t="s">
        <v>8030</v>
      </c>
      <c r="C772" s="833" t="s">
        <v>8031</v>
      </c>
      <c r="D772" s="833" t="s">
        <v>9380</v>
      </c>
      <c r="E772" s="833" t="s">
        <v>9381</v>
      </c>
      <c r="F772" s="850">
        <v>2</v>
      </c>
      <c r="G772" s="850">
        <v>8984</v>
      </c>
      <c r="H772" s="850">
        <v>0.39937763947543897</v>
      </c>
      <c r="I772" s="850">
        <v>4492</v>
      </c>
      <c r="J772" s="850">
        <v>5</v>
      </c>
      <c r="K772" s="850">
        <v>22495</v>
      </c>
      <c r="L772" s="850">
        <v>1</v>
      </c>
      <c r="M772" s="850">
        <v>4499</v>
      </c>
      <c r="N772" s="850">
        <v>5</v>
      </c>
      <c r="O772" s="850">
        <v>22630</v>
      </c>
      <c r="P772" s="838">
        <v>1.0060013336296956</v>
      </c>
      <c r="Q772" s="851">
        <v>4526</v>
      </c>
    </row>
    <row r="773" spans="1:17" ht="14.45" customHeight="1" x14ac:dyDescent="0.2">
      <c r="A773" s="832" t="s">
        <v>604</v>
      </c>
      <c r="B773" s="833" t="s">
        <v>8030</v>
      </c>
      <c r="C773" s="833" t="s">
        <v>8031</v>
      </c>
      <c r="D773" s="833" t="s">
        <v>9382</v>
      </c>
      <c r="E773" s="833" t="s">
        <v>9383</v>
      </c>
      <c r="F773" s="850">
        <v>1</v>
      </c>
      <c r="G773" s="850">
        <v>3838</v>
      </c>
      <c r="H773" s="850">
        <v>0.99817945383615081</v>
      </c>
      <c r="I773" s="850">
        <v>3838</v>
      </c>
      <c r="J773" s="850">
        <v>1</v>
      </c>
      <c r="K773" s="850">
        <v>3845</v>
      </c>
      <c r="L773" s="850">
        <v>1</v>
      </c>
      <c r="M773" s="850">
        <v>3845</v>
      </c>
      <c r="N773" s="850">
        <v>1</v>
      </c>
      <c r="O773" s="850">
        <v>3872</v>
      </c>
      <c r="P773" s="838">
        <v>1.0070221066319895</v>
      </c>
      <c r="Q773" s="851">
        <v>3872</v>
      </c>
    </row>
    <row r="774" spans="1:17" ht="14.45" customHeight="1" x14ac:dyDescent="0.2">
      <c r="A774" s="832" t="s">
        <v>604</v>
      </c>
      <c r="B774" s="833" t="s">
        <v>8030</v>
      </c>
      <c r="C774" s="833" t="s">
        <v>8031</v>
      </c>
      <c r="D774" s="833" t="s">
        <v>9384</v>
      </c>
      <c r="E774" s="833" t="s">
        <v>9385</v>
      </c>
      <c r="F774" s="850"/>
      <c r="G774" s="850"/>
      <c r="H774" s="850"/>
      <c r="I774" s="850"/>
      <c r="J774" s="850"/>
      <c r="K774" s="850"/>
      <c r="L774" s="850"/>
      <c r="M774" s="850"/>
      <c r="N774" s="850">
        <v>12</v>
      </c>
      <c r="O774" s="850">
        <v>2172</v>
      </c>
      <c r="P774" s="838"/>
      <c r="Q774" s="851">
        <v>181</v>
      </c>
    </row>
    <row r="775" spans="1:17" ht="14.45" customHeight="1" x14ac:dyDescent="0.2">
      <c r="A775" s="832" t="s">
        <v>604</v>
      </c>
      <c r="B775" s="833" t="s">
        <v>8030</v>
      </c>
      <c r="C775" s="833" t="s">
        <v>8031</v>
      </c>
      <c r="D775" s="833" t="s">
        <v>8151</v>
      </c>
      <c r="E775" s="833" t="s">
        <v>8152</v>
      </c>
      <c r="F775" s="850">
        <v>1</v>
      </c>
      <c r="G775" s="850">
        <v>183</v>
      </c>
      <c r="H775" s="850"/>
      <c r="I775" s="850">
        <v>183</v>
      </c>
      <c r="J775" s="850"/>
      <c r="K775" s="850"/>
      <c r="L775" s="850"/>
      <c r="M775" s="850"/>
      <c r="N775" s="850"/>
      <c r="O775" s="850"/>
      <c r="P775" s="838"/>
      <c r="Q775" s="851"/>
    </row>
    <row r="776" spans="1:17" ht="14.45" customHeight="1" x14ac:dyDescent="0.2">
      <c r="A776" s="832" t="s">
        <v>604</v>
      </c>
      <c r="B776" s="833" t="s">
        <v>8030</v>
      </c>
      <c r="C776" s="833" t="s">
        <v>8031</v>
      </c>
      <c r="D776" s="833" t="s">
        <v>8274</v>
      </c>
      <c r="E776" s="833" t="s">
        <v>8275</v>
      </c>
      <c r="F776" s="850"/>
      <c r="G776" s="850"/>
      <c r="H776" s="850"/>
      <c r="I776" s="850"/>
      <c r="J776" s="850">
        <v>3</v>
      </c>
      <c r="K776" s="850">
        <v>4632</v>
      </c>
      <c r="L776" s="850">
        <v>1</v>
      </c>
      <c r="M776" s="850">
        <v>1544</v>
      </c>
      <c r="N776" s="850"/>
      <c r="O776" s="850"/>
      <c r="P776" s="838"/>
      <c r="Q776" s="851"/>
    </row>
    <row r="777" spans="1:17" ht="14.45" customHeight="1" x14ac:dyDescent="0.2">
      <c r="A777" s="832" t="s">
        <v>604</v>
      </c>
      <c r="B777" s="833" t="s">
        <v>8030</v>
      </c>
      <c r="C777" s="833" t="s">
        <v>8031</v>
      </c>
      <c r="D777" s="833" t="s">
        <v>9386</v>
      </c>
      <c r="E777" s="833" t="s">
        <v>9387</v>
      </c>
      <c r="F777" s="850"/>
      <c r="G777" s="850"/>
      <c r="H777" s="850"/>
      <c r="I777" s="850"/>
      <c r="J777" s="850">
        <v>1</v>
      </c>
      <c r="K777" s="850">
        <v>1865</v>
      </c>
      <c r="L777" s="850">
        <v>1</v>
      </c>
      <c r="M777" s="850">
        <v>1865</v>
      </c>
      <c r="N777" s="850"/>
      <c r="O777" s="850"/>
      <c r="P777" s="838"/>
      <c r="Q777" s="851"/>
    </row>
    <row r="778" spans="1:17" ht="14.45" customHeight="1" x14ac:dyDescent="0.2">
      <c r="A778" s="832" t="s">
        <v>604</v>
      </c>
      <c r="B778" s="833" t="s">
        <v>8030</v>
      </c>
      <c r="C778" s="833" t="s">
        <v>8031</v>
      </c>
      <c r="D778" s="833" t="s">
        <v>9388</v>
      </c>
      <c r="E778" s="833" t="s">
        <v>9389</v>
      </c>
      <c r="F778" s="850">
        <v>4</v>
      </c>
      <c r="G778" s="850">
        <v>468</v>
      </c>
      <c r="H778" s="850">
        <v>0.8</v>
      </c>
      <c r="I778" s="850">
        <v>117</v>
      </c>
      <c r="J778" s="850">
        <v>5</v>
      </c>
      <c r="K778" s="850">
        <v>585</v>
      </c>
      <c r="L778" s="850">
        <v>1</v>
      </c>
      <c r="M778" s="850">
        <v>117</v>
      </c>
      <c r="N778" s="850">
        <v>5</v>
      </c>
      <c r="O778" s="850">
        <v>595</v>
      </c>
      <c r="P778" s="838">
        <v>1.017094017094017</v>
      </c>
      <c r="Q778" s="851">
        <v>119</v>
      </c>
    </row>
    <row r="779" spans="1:17" ht="14.45" customHeight="1" x14ac:dyDescent="0.2">
      <c r="A779" s="832" t="s">
        <v>604</v>
      </c>
      <c r="B779" s="833" t="s">
        <v>8030</v>
      </c>
      <c r="C779" s="833" t="s">
        <v>8031</v>
      </c>
      <c r="D779" s="833" t="s">
        <v>8153</v>
      </c>
      <c r="E779" s="833" t="s">
        <v>8154</v>
      </c>
      <c r="F779" s="850">
        <v>1</v>
      </c>
      <c r="G779" s="850">
        <v>1308</v>
      </c>
      <c r="H779" s="850">
        <v>0.99847328244274813</v>
      </c>
      <c r="I779" s="850">
        <v>1308</v>
      </c>
      <c r="J779" s="850">
        <v>1</v>
      </c>
      <c r="K779" s="850">
        <v>1310</v>
      </c>
      <c r="L779" s="850">
        <v>1</v>
      </c>
      <c r="M779" s="850">
        <v>1310</v>
      </c>
      <c r="N779" s="850">
        <v>3</v>
      </c>
      <c r="O779" s="850">
        <v>3948</v>
      </c>
      <c r="P779" s="838">
        <v>3.0137404580152674</v>
      </c>
      <c r="Q779" s="851">
        <v>1316</v>
      </c>
    </row>
    <row r="780" spans="1:17" ht="14.45" customHeight="1" x14ac:dyDescent="0.2">
      <c r="A780" s="832" t="s">
        <v>604</v>
      </c>
      <c r="B780" s="833" t="s">
        <v>8030</v>
      </c>
      <c r="C780" s="833" t="s">
        <v>8031</v>
      </c>
      <c r="D780" s="833" t="s">
        <v>8276</v>
      </c>
      <c r="E780" s="833" t="s">
        <v>8277</v>
      </c>
      <c r="F780" s="850"/>
      <c r="G780" s="850"/>
      <c r="H780" s="850"/>
      <c r="I780" s="850"/>
      <c r="J780" s="850">
        <v>2</v>
      </c>
      <c r="K780" s="850">
        <v>782</v>
      </c>
      <c r="L780" s="850">
        <v>1</v>
      </c>
      <c r="M780" s="850">
        <v>391</v>
      </c>
      <c r="N780" s="850"/>
      <c r="O780" s="850"/>
      <c r="P780" s="838"/>
      <c r="Q780" s="851"/>
    </row>
    <row r="781" spans="1:17" ht="14.45" customHeight="1" x14ac:dyDescent="0.2">
      <c r="A781" s="832" t="s">
        <v>604</v>
      </c>
      <c r="B781" s="833" t="s">
        <v>8030</v>
      </c>
      <c r="C781" s="833" t="s">
        <v>8031</v>
      </c>
      <c r="D781" s="833" t="s">
        <v>8155</v>
      </c>
      <c r="E781" s="833" t="s">
        <v>8156</v>
      </c>
      <c r="F781" s="850">
        <v>11</v>
      </c>
      <c r="G781" s="850">
        <v>3509</v>
      </c>
      <c r="H781" s="850">
        <v>1.6567516525023607</v>
      </c>
      <c r="I781" s="850">
        <v>319</v>
      </c>
      <c r="J781" s="850">
        <v>6</v>
      </c>
      <c r="K781" s="850">
        <v>2118</v>
      </c>
      <c r="L781" s="850">
        <v>1</v>
      </c>
      <c r="M781" s="850">
        <v>353</v>
      </c>
      <c r="N781" s="850">
        <v>13</v>
      </c>
      <c r="O781" s="850">
        <v>4615</v>
      </c>
      <c r="P781" s="838">
        <v>2.1789423984891405</v>
      </c>
      <c r="Q781" s="851">
        <v>355</v>
      </c>
    </row>
    <row r="782" spans="1:17" ht="14.45" customHeight="1" x14ac:dyDescent="0.2">
      <c r="A782" s="832" t="s">
        <v>604</v>
      </c>
      <c r="B782" s="833" t="s">
        <v>8030</v>
      </c>
      <c r="C782" s="833" t="s">
        <v>8031</v>
      </c>
      <c r="D782" s="833" t="s">
        <v>8052</v>
      </c>
      <c r="E782" s="833" t="s">
        <v>8053</v>
      </c>
      <c r="F782" s="850">
        <v>18</v>
      </c>
      <c r="G782" s="850">
        <v>9000</v>
      </c>
      <c r="H782" s="850">
        <v>0.64157399486740807</v>
      </c>
      <c r="I782" s="850">
        <v>500</v>
      </c>
      <c r="J782" s="850">
        <v>28</v>
      </c>
      <c r="K782" s="850">
        <v>14028</v>
      </c>
      <c r="L782" s="850">
        <v>1</v>
      </c>
      <c r="M782" s="850">
        <v>501</v>
      </c>
      <c r="N782" s="850">
        <v>24</v>
      </c>
      <c r="O782" s="850">
        <v>12144</v>
      </c>
      <c r="P782" s="838">
        <v>0.86569717707442262</v>
      </c>
      <c r="Q782" s="851">
        <v>506</v>
      </c>
    </row>
    <row r="783" spans="1:17" ht="14.45" customHeight="1" x14ac:dyDescent="0.2">
      <c r="A783" s="832" t="s">
        <v>604</v>
      </c>
      <c r="B783" s="833" t="s">
        <v>8030</v>
      </c>
      <c r="C783" s="833" t="s">
        <v>8031</v>
      </c>
      <c r="D783" s="833" t="s">
        <v>8278</v>
      </c>
      <c r="E783" s="833" t="s">
        <v>8279</v>
      </c>
      <c r="F783" s="850"/>
      <c r="G783" s="850"/>
      <c r="H783" s="850"/>
      <c r="I783" s="850"/>
      <c r="J783" s="850">
        <v>1</v>
      </c>
      <c r="K783" s="850">
        <v>506</v>
      </c>
      <c r="L783" s="850">
        <v>1</v>
      </c>
      <c r="M783" s="850">
        <v>506</v>
      </c>
      <c r="N783" s="850"/>
      <c r="O783" s="850"/>
      <c r="P783" s="838"/>
      <c r="Q783" s="851"/>
    </row>
    <row r="784" spans="1:17" ht="14.45" customHeight="1" x14ac:dyDescent="0.2">
      <c r="A784" s="832" t="s">
        <v>604</v>
      </c>
      <c r="B784" s="833" t="s">
        <v>8030</v>
      </c>
      <c r="C784" s="833" t="s">
        <v>8031</v>
      </c>
      <c r="D784" s="833" t="s">
        <v>9390</v>
      </c>
      <c r="E784" s="833" t="s">
        <v>9391</v>
      </c>
      <c r="F784" s="850">
        <v>2</v>
      </c>
      <c r="G784" s="850">
        <v>9578</v>
      </c>
      <c r="H784" s="850">
        <v>1.9970809007506256</v>
      </c>
      <c r="I784" s="850">
        <v>4789</v>
      </c>
      <c r="J784" s="850">
        <v>1</v>
      </c>
      <c r="K784" s="850">
        <v>4796</v>
      </c>
      <c r="L784" s="850">
        <v>1</v>
      </c>
      <c r="M784" s="850">
        <v>4796</v>
      </c>
      <c r="N784" s="850"/>
      <c r="O784" s="850"/>
      <c r="P784" s="838"/>
      <c r="Q784" s="851"/>
    </row>
    <row r="785" spans="1:17" ht="14.45" customHeight="1" x14ac:dyDescent="0.2">
      <c r="A785" s="832" t="s">
        <v>604</v>
      </c>
      <c r="B785" s="833" t="s">
        <v>8030</v>
      </c>
      <c r="C785" s="833" t="s">
        <v>8031</v>
      </c>
      <c r="D785" s="833" t="s">
        <v>9392</v>
      </c>
      <c r="E785" s="833" t="s">
        <v>9393</v>
      </c>
      <c r="F785" s="850"/>
      <c r="G785" s="850"/>
      <c r="H785" s="850"/>
      <c r="I785" s="850"/>
      <c r="J785" s="850">
        <v>2</v>
      </c>
      <c r="K785" s="850">
        <v>8218</v>
      </c>
      <c r="L785" s="850">
        <v>1</v>
      </c>
      <c r="M785" s="850">
        <v>4109</v>
      </c>
      <c r="N785" s="850">
        <v>1</v>
      </c>
      <c r="O785" s="850">
        <v>4131</v>
      </c>
      <c r="P785" s="838">
        <v>0.50267705037722077</v>
      </c>
      <c r="Q785" s="851">
        <v>4131</v>
      </c>
    </row>
    <row r="786" spans="1:17" ht="14.45" customHeight="1" x14ac:dyDescent="0.2">
      <c r="A786" s="832" t="s">
        <v>604</v>
      </c>
      <c r="B786" s="833" t="s">
        <v>8030</v>
      </c>
      <c r="C786" s="833" t="s">
        <v>8031</v>
      </c>
      <c r="D786" s="833" t="s">
        <v>9394</v>
      </c>
      <c r="E786" s="833" t="s">
        <v>9395</v>
      </c>
      <c r="F786" s="850">
        <v>3</v>
      </c>
      <c r="G786" s="850">
        <v>17133</v>
      </c>
      <c r="H786" s="850">
        <v>0.9973803702410059</v>
      </c>
      <c r="I786" s="850">
        <v>5711</v>
      </c>
      <c r="J786" s="850">
        <v>3</v>
      </c>
      <c r="K786" s="850">
        <v>17178</v>
      </c>
      <c r="L786" s="850">
        <v>1</v>
      </c>
      <c r="M786" s="850">
        <v>5726</v>
      </c>
      <c r="N786" s="850">
        <v>1</v>
      </c>
      <c r="O786" s="850">
        <v>5774</v>
      </c>
      <c r="P786" s="838">
        <v>0.33612760507626033</v>
      </c>
      <c r="Q786" s="851">
        <v>5774</v>
      </c>
    </row>
    <row r="787" spans="1:17" ht="14.45" customHeight="1" x14ac:dyDescent="0.2">
      <c r="A787" s="832" t="s">
        <v>604</v>
      </c>
      <c r="B787" s="833" t="s">
        <v>8030</v>
      </c>
      <c r="C787" s="833" t="s">
        <v>8031</v>
      </c>
      <c r="D787" s="833" t="s">
        <v>8280</v>
      </c>
      <c r="E787" s="833" t="s">
        <v>8281</v>
      </c>
      <c r="F787" s="850"/>
      <c r="G787" s="850"/>
      <c r="H787" s="850"/>
      <c r="I787" s="850"/>
      <c r="J787" s="850">
        <v>1</v>
      </c>
      <c r="K787" s="850">
        <v>2765</v>
      </c>
      <c r="L787" s="850">
        <v>1</v>
      </c>
      <c r="M787" s="850">
        <v>2765</v>
      </c>
      <c r="N787" s="850"/>
      <c r="O787" s="850"/>
      <c r="P787" s="838"/>
      <c r="Q787" s="851"/>
    </row>
    <row r="788" spans="1:17" ht="14.45" customHeight="1" x14ac:dyDescent="0.2">
      <c r="A788" s="832" t="s">
        <v>604</v>
      </c>
      <c r="B788" s="833" t="s">
        <v>8030</v>
      </c>
      <c r="C788" s="833" t="s">
        <v>8031</v>
      </c>
      <c r="D788" s="833" t="s">
        <v>9396</v>
      </c>
      <c r="E788" s="833" t="s">
        <v>9397</v>
      </c>
      <c r="F788" s="850"/>
      <c r="G788" s="850"/>
      <c r="H788" s="850"/>
      <c r="I788" s="850"/>
      <c r="J788" s="850">
        <v>2</v>
      </c>
      <c r="K788" s="850">
        <v>5112</v>
      </c>
      <c r="L788" s="850">
        <v>1</v>
      </c>
      <c r="M788" s="850">
        <v>2556</v>
      </c>
      <c r="N788" s="850"/>
      <c r="O788" s="850"/>
      <c r="P788" s="838"/>
      <c r="Q788" s="851"/>
    </row>
    <row r="789" spans="1:17" ht="14.45" customHeight="1" x14ac:dyDescent="0.2">
      <c r="A789" s="832" t="s">
        <v>604</v>
      </c>
      <c r="B789" s="833" t="s">
        <v>8030</v>
      </c>
      <c r="C789" s="833" t="s">
        <v>8031</v>
      </c>
      <c r="D789" s="833" t="s">
        <v>9398</v>
      </c>
      <c r="E789" s="833" t="s">
        <v>9399</v>
      </c>
      <c r="F789" s="850">
        <v>1</v>
      </c>
      <c r="G789" s="850">
        <v>2549</v>
      </c>
      <c r="H789" s="850">
        <v>0.99804228660924044</v>
      </c>
      <c r="I789" s="850">
        <v>2549</v>
      </c>
      <c r="J789" s="850">
        <v>1</v>
      </c>
      <c r="K789" s="850">
        <v>2554</v>
      </c>
      <c r="L789" s="850">
        <v>1</v>
      </c>
      <c r="M789" s="850">
        <v>2554</v>
      </c>
      <c r="N789" s="850"/>
      <c r="O789" s="850"/>
      <c r="P789" s="838"/>
      <c r="Q789" s="851"/>
    </row>
    <row r="790" spans="1:17" ht="14.45" customHeight="1" x14ac:dyDescent="0.2">
      <c r="A790" s="832" t="s">
        <v>604</v>
      </c>
      <c r="B790" s="833" t="s">
        <v>8030</v>
      </c>
      <c r="C790" s="833" t="s">
        <v>8031</v>
      </c>
      <c r="D790" s="833" t="s">
        <v>9400</v>
      </c>
      <c r="E790" s="833" t="s">
        <v>9401</v>
      </c>
      <c r="F790" s="850">
        <v>4</v>
      </c>
      <c r="G790" s="850">
        <v>0</v>
      </c>
      <c r="H790" s="850"/>
      <c r="I790" s="850">
        <v>0</v>
      </c>
      <c r="J790" s="850"/>
      <c r="K790" s="850"/>
      <c r="L790" s="850"/>
      <c r="M790" s="850"/>
      <c r="N790" s="850"/>
      <c r="O790" s="850"/>
      <c r="P790" s="838"/>
      <c r="Q790" s="851"/>
    </row>
    <row r="791" spans="1:17" ht="14.45" customHeight="1" x14ac:dyDescent="0.2">
      <c r="A791" s="832" t="s">
        <v>604</v>
      </c>
      <c r="B791" s="833" t="s">
        <v>8030</v>
      </c>
      <c r="C791" s="833" t="s">
        <v>8031</v>
      </c>
      <c r="D791" s="833" t="s">
        <v>8261</v>
      </c>
      <c r="E791" s="833" t="s">
        <v>8262</v>
      </c>
      <c r="F791" s="850">
        <v>4</v>
      </c>
      <c r="G791" s="850">
        <v>18292</v>
      </c>
      <c r="H791" s="850">
        <v>0.57055520898315659</v>
      </c>
      <c r="I791" s="850">
        <v>4573</v>
      </c>
      <c r="J791" s="850">
        <v>7</v>
      </c>
      <c r="K791" s="850">
        <v>32060</v>
      </c>
      <c r="L791" s="850">
        <v>1</v>
      </c>
      <c r="M791" s="850">
        <v>4580</v>
      </c>
      <c r="N791" s="850">
        <v>2</v>
      </c>
      <c r="O791" s="850">
        <v>9214</v>
      </c>
      <c r="P791" s="838">
        <v>0.28739862757330004</v>
      </c>
      <c r="Q791" s="851">
        <v>4607</v>
      </c>
    </row>
    <row r="792" spans="1:17" ht="14.45" customHeight="1" x14ac:dyDescent="0.2">
      <c r="A792" s="832" t="s">
        <v>604</v>
      </c>
      <c r="B792" s="833" t="s">
        <v>8030</v>
      </c>
      <c r="C792" s="833" t="s">
        <v>8031</v>
      </c>
      <c r="D792" s="833" t="s">
        <v>8282</v>
      </c>
      <c r="E792" s="833" t="s">
        <v>8283</v>
      </c>
      <c r="F792" s="850"/>
      <c r="G792" s="850"/>
      <c r="H792" s="850"/>
      <c r="I792" s="850"/>
      <c r="J792" s="850">
        <v>1</v>
      </c>
      <c r="K792" s="850">
        <v>311</v>
      </c>
      <c r="L792" s="850">
        <v>1</v>
      </c>
      <c r="M792" s="850">
        <v>311</v>
      </c>
      <c r="N792" s="850"/>
      <c r="O792" s="850"/>
      <c r="P792" s="838"/>
      <c r="Q792" s="851"/>
    </row>
    <row r="793" spans="1:17" ht="14.45" customHeight="1" x14ac:dyDescent="0.2">
      <c r="A793" s="832" t="s">
        <v>604</v>
      </c>
      <c r="B793" s="833" t="s">
        <v>8030</v>
      </c>
      <c r="C793" s="833" t="s">
        <v>8031</v>
      </c>
      <c r="D793" s="833" t="s">
        <v>8187</v>
      </c>
      <c r="E793" s="833" t="s">
        <v>8188</v>
      </c>
      <c r="F793" s="850">
        <v>7</v>
      </c>
      <c r="G793" s="850">
        <v>25991</v>
      </c>
      <c r="H793" s="850">
        <v>0.49919333154073675</v>
      </c>
      <c r="I793" s="850">
        <v>3713</v>
      </c>
      <c r="J793" s="850">
        <v>14</v>
      </c>
      <c r="K793" s="850">
        <v>52066</v>
      </c>
      <c r="L793" s="850">
        <v>1</v>
      </c>
      <c r="M793" s="850">
        <v>3719</v>
      </c>
      <c r="N793" s="850">
        <v>21</v>
      </c>
      <c r="O793" s="850">
        <v>78540</v>
      </c>
      <c r="P793" s="838">
        <v>1.5084700188222639</v>
      </c>
      <c r="Q793" s="851">
        <v>3740</v>
      </c>
    </row>
    <row r="794" spans="1:17" ht="14.45" customHeight="1" x14ac:dyDescent="0.2">
      <c r="A794" s="832" t="s">
        <v>604</v>
      </c>
      <c r="B794" s="833" t="s">
        <v>8030</v>
      </c>
      <c r="C794" s="833" t="s">
        <v>8031</v>
      </c>
      <c r="D794" s="833" t="s">
        <v>8284</v>
      </c>
      <c r="E794" s="833" t="s">
        <v>8285</v>
      </c>
      <c r="F794" s="850"/>
      <c r="G794" s="850"/>
      <c r="H794" s="850"/>
      <c r="I794" s="850"/>
      <c r="J794" s="850">
        <v>1</v>
      </c>
      <c r="K794" s="850">
        <v>1738</v>
      </c>
      <c r="L794" s="850">
        <v>1</v>
      </c>
      <c r="M794" s="850">
        <v>1738</v>
      </c>
      <c r="N794" s="850"/>
      <c r="O794" s="850"/>
      <c r="P794" s="838"/>
      <c r="Q794" s="851"/>
    </row>
    <row r="795" spans="1:17" ht="14.45" customHeight="1" x14ac:dyDescent="0.2">
      <c r="A795" s="832" t="s">
        <v>604</v>
      </c>
      <c r="B795" s="833" t="s">
        <v>8030</v>
      </c>
      <c r="C795" s="833" t="s">
        <v>8031</v>
      </c>
      <c r="D795" s="833" t="s">
        <v>9402</v>
      </c>
      <c r="E795" s="833" t="s">
        <v>9403</v>
      </c>
      <c r="F795" s="850">
        <v>186</v>
      </c>
      <c r="G795" s="850">
        <v>0</v>
      </c>
      <c r="H795" s="850"/>
      <c r="I795" s="850">
        <v>0</v>
      </c>
      <c r="J795" s="850">
        <v>199</v>
      </c>
      <c r="K795" s="850">
        <v>0</v>
      </c>
      <c r="L795" s="850"/>
      <c r="M795" s="850">
        <v>0</v>
      </c>
      <c r="N795" s="850">
        <v>241</v>
      </c>
      <c r="O795" s="850">
        <v>0</v>
      </c>
      <c r="P795" s="838"/>
      <c r="Q795" s="851">
        <v>0</v>
      </c>
    </row>
    <row r="796" spans="1:17" ht="14.45" customHeight="1" x14ac:dyDescent="0.2">
      <c r="A796" s="832" t="s">
        <v>604</v>
      </c>
      <c r="B796" s="833" t="s">
        <v>8030</v>
      </c>
      <c r="C796" s="833" t="s">
        <v>8031</v>
      </c>
      <c r="D796" s="833" t="s">
        <v>9404</v>
      </c>
      <c r="E796" s="833" t="s">
        <v>9405</v>
      </c>
      <c r="F796" s="850">
        <v>4</v>
      </c>
      <c r="G796" s="850">
        <v>11732</v>
      </c>
      <c r="H796" s="850">
        <v>3.991833957128275</v>
      </c>
      <c r="I796" s="850">
        <v>2933</v>
      </c>
      <c r="J796" s="850">
        <v>1</v>
      </c>
      <c r="K796" s="850">
        <v>2939</v>
      </c>
      <c r="L796" s="850">
        <v>1</v>
      </c>
      <c r="M796" s="850">
        <v>2939</v>
      </c>
      <c r="N796" s="850">
        <v>1</v>
      </c>
      <c r="O796" s="850">
        <v>3458</v>
      </c>
      <c r="P796" s="838">
        <v>1.1765906771010548</v>
      </c>
      <c r="Q796" s="851">
        <v>3458</v>
      </c>
    </row>
    <row r="797" spans="1:17" ht="14.45" customHeight="1" x14ac:dyDescent="0.2">
      <c r="A797" s="832" t="s">
        <v>604</v>
      </c>
      <c r="B797" s="833" t="s">
        <v>8030</v>
      </c>
      <c r="C797" s="833" t="s">
        <v>8031</v>
      </c>
      <c r="D797" s="833" t="s">
        <v>8161</v>
      </c>
      <c r="E797" s="833" t="s">
        <v>8162</v>
      </c>
      <c r="F797" s="850">
        <v>21</v>
      </c>
      <c r="G797" s="850">
        <v>12831</v>
      </c>
      <c r="H797" s="850">
        <v>2.8570474281897127</v>
      </c>
      <c r="I797" s="850">
        <v>611</v>
      </c>
      <c r="J797" s="850">
        <v>6</v>
      </c>
      <c r="K797" s="850">
        <v>4491</v>
      </c>
      <c r="L797" s="850">
        <v>1</v>
      </c>
      <c r="M797" s="850">
        <v>748.5</v>
      </c>
      <c r="N797" s="850">
        <v>21</v>
      </c>
      <c r="O797" s="850">
        <v>15792</v>
      </c>
      <c r="P797" s="838">
        <v>3.5163660654642617</v>
      </c>
      <c r="Q797" s="851">
        <v>752</v>
      </c>
    </row>
    <row r="798" spans="1:17" ht="14.45" customHeight="1" x14ac:dyDescent="0.2">
      <c r="A798" s="832" t="s">
        <v>604</v>
      </c>
      <c r="B798" s="833" t="s">
        <v>8030</v>
      </c>
      <c r="C798" s="833" t="s">
        <v>8031</v>
      </c>
      <c r="D798" s="833" t="s">
        <v>9406</v>
      </c>
      <c r="E798" s="833" t="s">
        <v>9407</v>
      </c>
      <c r="F798" s="850">
        <v>177</v>
      </c>
      <c r="G798" s="850">
        <v>126378</v>
      </c>
      <c r="H798" s="850">
        <v>0.86475575292692775</v>
      </c>
      <c r="I798" s="850">
        <v>714</v>
      </c>
      <c r="J798" s="850">
        <v>204</v>
      </c>
      <c r="K798" s="850">
        <v>146143</v>
      </c>
      <c r="L798" s="850">
        <v>1</v>
      </c>
      <c r="M798" s="850">
        <v>716.38725490196077</v>
      </c>
      <c r="N798" s="850">
        <v>174</v>
      </c>
      <c r="O798" s="850">
        <v>126150</v>
      </c>
      <c r="P798" s="838">
        <v>0.86319563714991476</v>
      </c>
      <c r="Q798" s="851">
        <v>725</v>
      </c>
    </row>
    <row r="799" spans="1:17" ht="14.45" customHeight="1" x14ac:dyDescent="0.2">
      <c r="A799" s="832" t="s">
        <v>604</v>
      </c>
      <c r="B799" s="833" t="s">
        <v>8030</v>
      </c>
      <c r="C799" s="833" t="s">
        <v>8031</v>
      </c>
      <c r="D799" s="833" t="s">
        <v>8163</v>
      </c>
      <c r="E799" s="833" t="s">
        <v>8164</v>
      </c>
      <c r="F799" s="850">
        <v>12</v>
      </c>
      <c r="G799" s="850">
        <v>6048</v>
      </c>
      <c r="H799" s="850">
        <v>1.3306930693069308</v>
      </c>
      <c r="I799" s="850">
        <v>504</v>
      </c>
      <c r="J799" s="850">
        <v>9</v>
      </c>
      <c r="K799" s="850">
        <v>4545</v>
      </c>
      <c r="L799" s="850">
        <v>1</v>
      </c>
      <c r="M799" s="850">
        <v>505</v>
      </c>
      <c r="N799" s="850">
        <v>9</v>
      </c>
      <c r="O799" s="850">
        <v>4590</v>
      </c>
      <c r="P799" s="838">
        <v>1.0099009900990099</v>
      </c>
      <c r="Q799" s="851">
        <v>510</v>
      </c>
    </row>
    <row r="800" spans="1:17" ht="14.45" customHeight="1" x14ac:dyDescent="0.2">
      <c r="A800" s="832" t="s">
        <v>604</v>
      </c>
      <c r="B800" s="833" t="s">
        <v>8030</v>
      </c>
      <c r="C800" s="833" t="s">
        <v>8031</v>
      </c>
      <c r="D800" s="833" t="s">
        <v>9408</v>
      </c>
      <c r="E800" s="833" t="s">
        <v>9409</v>
      </c>
      <c r="F800" s="850">
        <v>1</v>
      </c>
      <c r="G800" s="850">
        <v>6073</v>
      </c>
      <c r="H800" s="850"/>
      <c r="I800" s="850">
        <v>6073</v>
      </c>
      <c r="J800" s="850"/>
      <c r="K800" s="850"/>
      <c r="L800" s="850"/>
      <c r="M800" s="850"/>
      <c r="N800" s="850">
        <v>3</v>
      </c>
      <c r="O800" s="850">
        <v>18345</v>
      </c>
      <c r="P800" s="838"/>
      <c r="Q800" s="851">
        <v>6115</v>
      </c>
    </row>
    <row r="801" spans="1:17" ht="14.45" customHeight="1" x14ac:dyDescent="0.2">
      <c r="A801" s="832" t="s">
        <v>604</v>
      </c>
      <c r="B801" s="833" t="s">
        <v>8030</v>
      </c>
      <c r="C801" s="833" t="s">
        <v>8031</v>
      </c>
      <c r="D801" s="833" t="s">
        <v>9410</v>
      </c>
      <c r="E801" s="833" t="s">
        <v>9411</v>
      </c>
      <c r="F801" s="850"/>
      <c r="G801" s="850"/>
      <c r="H801" s="850"/>
      <c r="I801" s="850"/>
      <c r="J801" s="850">
        <v>1</v>
      </c>
      <c r="K801" s="850">
        <v>894</v>
      </c>
      <c r="L801" s="850">
        <v>1</v>
      </c>
      <c r="M801" s="850">
        <v>894</v>
      </c>
      <c r="N801" s="850"/>
      <c r="O801" s="850"/>
      <c r="P801" s="838"/>
      <c r="Q801" s="851"/>
    </row>
    <row r="802" spans="1:17" ht="14.45" customHeight="1" x14ac:dyDescent="0.2">
      <c r="A802" s="832" t="s">
        <v>604</v>
      </c>
      <c r="B802" s="833" t="s">
        <v>8030</v>
      </c>
      <c r="C802" s="833" t="s">
        <v>8031</v>
      </c>
      <c r="D802" s="833" t="s">
        <v>8165</v>
      </c>
      <c r="E802" s="833" t="s">
        <v>8166</v>
      </c>
      <c r="F802" s="850">
        <v>1</v>
      </c>
      <c r="G802" s="850">
        <v>86</v>
      </c>
      <c r="H802" s="850"/>
      <c r="I802" s="850">
        <v>86</v>
      </c>
      <c r="J802" s="850">
        <v>0</v>
      </c>
      <c r="K802" s="850">
        <v>0</v>
      </c>
      <c r="L802" s="850"/>
      <c r="M802" s="850"/>
      <c r="N802" s="850"/>
      <c r="O802" s="850"/>
      <c r="P802" s="838"/>
      <c r="Q802" s="851"/>
    </row>
    <row r="803" spans="1:17" ht="14.45" customHeight="1" x14ac:dyDescent="0.2">
      <c r="A803" s="832" t="s">
        <v>604</v>
      </c>
      <c r="B803" s="833" t="s">
        <v>8030</v>
      </c>
      <c r="C803" s="833" t="s">
        <v>8031</v>
      </c>
      <c r="D803" s="833" t="s">
        <v>9412</v>
      </c>
      <c r="E803" s="833" t="s">
        <v>9413</v>
      </c>
      <c r="F803" s="850">
        <v>1</v>
      </c>
      <c r="G803" s="850">
        <v>5361</v>
      </c>
      <c r="H803" s="850"/>
      <c r="I803" s="850">
        <v>5361</v>
      </c>
      <c r="J803" s="850"/>
      <c r="K803" s="850"/>
      <c r="L803" s="850"/>
      <c r="M803" s="850"/>
      <c r="N803" s="850"/>
      <c r="O803" s="850"/>
      <c r="P803" s="838"/>
      <c r="Q803" s="851"/>
    </row>
    <row r="804" spans="1:17" ht="14.45" customHeight="1" x14ac:dyDescent="0.2">
      <c r="A804" s="832" t="s">
        <v>604</v>
      </c>
      <c r="B804" s="833" t="s">
        <v>8030</v>
      </c>
      <c r="C804" s="833" t="s">
        <v>8031</v>
      </c>
      <c r="D804" s="833" t="s">
        <v>9414</v>
      </c>
      <c r="E804" s="833" t="s">
        <v>9415</v>
      </c>
      <c r="F804" s="850"/>
      <c r="G804" s="850"/>
      <c r="H804" s="850"/>
      <c r="I804" s="850"/>
      <c r="J804" s="850">
        <v>1</v>
      </c>
      <c r="K804" s="850">
        <v>1447</v>
      </c>
      <c r="L804" s="850">
        <v>1</v>
      </c>
      <c r="M804" s="850">
        <v>1447</v>
      </c>
      <c r="N804" s="850"/>
      <c r="O804" s="850"/>
      <c r="P804" s="838"/>
      <c r="Q804" s="851"/>
    </row>
    <row r="805" spans="1:17" ht="14.45" customHeight="1" x14ac:dyDescent="0.2">
      <c r="A805" s="832" t="s">
        <v>604</v>
      </c>
      <c r="B805" s="833" t="s">
        <v>8030</v>
      </c>
      <c r="C805" s="833" t="s">
        <v>8031</v>
      </c>
      <c r="D805" s="833" t="s">
        <v>9416</v>
      </c>
      <c r="E805" s="833" t="s">
        <v>9417</v>
      </c>
      <c r="F805" s="850">
        <v>2</v>
      </c>
      <c r="G805" s="850">
        <v>4580</v>
      </c>
      <c r="H805" s="850">
        <v>0.99912739965095987</v>
      </c>
      <c r="I805" s="850">
        <v>2290</v>
      </c>
      <c r="J805" s="850">
        <v>2</v>
      </c>
      <c r="K805" s="850">
        <v>4584</v>
      </c>
      <c r="L805" s="850">
        <v>1</v>
      </c>
      <c r="M805" s="850">
        <v>2292</v>
      </c>
      <c r="N805" s="850">
        <v>3</v>
      </c>
      <c r="O805" s="850">
        <v>6909</v>
      </c>
      <c r="P805" s="838">
        <v>1.5071989528795811</v>
      </c>
      <c r="Q805" s="851">
        <v>2303</v>
      </c>
    </row>
    <row r="806" spans="1:17" ht="14.45" customHeight="1" x14ac:dyDescent="0.2">
      <c r="A806" s="832" t="s">
        <v>604</v>
      </c>
      <c r="B806" s="833" t="s">
        <v>8030</v>
      </c>
      <c r="C806" s="833" t="s">
        <v>8031</v>
      </c>
      <c r="D806" s="833" t="s">
        <v>8167</v>
      </c>
      <c r="E806" s="833" t="s">
        <v>8168</v>
      </c>
      <c r="F806" s="850">
        <v>1</v>
      </c>
      <c r="G806" s="850">
        <v>400</v>
      </c>
      <c r="H806" s="850">
        <v>0.8</v>
      </c>
      <c r="I806" s="850">
        <v>400</v>
      </c>
      <c r="J806" s="850">
        <v>1</v>
      </c>
      <c r="K806" s="850">
        <v>500</v>
      </c>
      <c r="L806" s="850">
        <v>1</v>
      </c>
      <c r="M806" s="850">
        <v>500</v>
      </c>
      <c r="N806" s="850"/>
      <c r="O806" s="850"/>
      <c r="P806" s="838"/>
      <c r="Q806" s="851"/>
    </row>
    <row r="807" spans="1:17" ht="14.45" customHeight="1" x14ac:dyDescent="0.2">
      <c r="A807" s="832" t="s">
        <v>604</v>
      </c>
      <c r="B807" s="833" t="s">
        <v>8030</v>
      </c>
      <c r="C807" s="833" t="s">
        <v>8031</v>
      </c>
      <c r="D807" s="833" t="s">
        <v>8056</v>
      </c>
      <c r="E807" s="833" t="s">
        <v>8057</v>
      </c>
      <c r="F807" s="850"/>
      <c r="G807" s="850"/>
      <c r="H807" s="850"/>
      <c r="I807" s="850"/>
      <c r="J807" s="850">
        <v>3</v>
      </c>
      <c r="K807" s="850">
        <v>996</v>
      </c>
      <c r="L807" s="850">
        <v>1</v>
      </c>
      <c r="M807" s="850">
        <v>332</v>
      </c>
      <c r="N807" s="850">
        <v>2</v>
      </c>
      <c r="O807" s="850">
        <v>674</v>
      </c>
      <c r="P807" s="838">
        <v>0.67670682730923692</v>
      </c>
      <c r="Q807" s="851">
        <v>337</v>
      </c>
    </row>
    <row r="808" spans="1:17" ht="14.45" customHeight="1" x14ac:dyDescent="0.2">
      <c r="A808" s="832" t="s">
        <v>604</v>
      </c>
      <c r="B808" s="833" t="s">
        <v>8030</v>
      </c>
      <c r="C808" s="833" t="s">
        <v>8031</v>
      </c>
      <c r="D808" s="833" t="s">
        <v>9418</v>
      </c>
      <c r="E808" s="833" t="s">
        <v>9419</v>
      </c>
      <c r="F808" s="850"/>
      <c r="G808" s="850"/>
      <c r="H808" s="850"/>
      <c r="I808" s="850"/>
      <c r="J808" s="850">
        <v>1</v>
      </c>
      <c r="K808" s="850">
        <v>841</v>
      </c>
      <c r="L808" s="850">
        <v>1</v>
      </c>
      <c r="M808" s="850">
        <v>841</v>
      </c>
      <c r="N808" s="850"/>
      <c r="O808" s="850"/>
      <c r="P808" s="838"/>
      <c r="Q808" s="851"/>
    </row>
    <row r="809" spans="1:17" ht="14.45" customHeight="1" x14ac:dyDescent="0.2">
      <c r="A809" s="832" t="s">
        <v>604</v>
      </c>
      <c r="B809" s="833" t="s">
        <v>8030</v>
      </c>
      <c r="C809" s="833" t="s">
        <v>8031</v>
      </c>
      <c r="D809" s="833" t="s">
        <v>8191</v>
      </c>
      <c r="E809" s="833" t="s">
        <v>8192</v>
      </c>
      <c r="F809" s="850">
        <v>3</v>
      </c>
      <c r="G809" s="850">
        <v>5226</v>
      </c>
      <c r="H809" s="850">
        <v>0.74871060171919768</v>
      </c>
      <c r="I809" s="850">
        <v>1742</v>
      </c>
      <c r="J809" s="850">
        <v>4</v>
      </c>
      <c r="K809" s="850">
        <v>6980</v>
      </c>
      <c r="L809" s="850">
        <v>1</v>
      </c>
      <c r="M809" s="850">
        <v>1745</v>
      </c>
      <c r="N809" s="850">
        <v>8</v>
      </c>
      <c r="O809" s="850">
        <v>14064</v>
      </c>
      <c r="P809" s="838">
        <v>2.0148997134670488</v>
      </c>
      <c r="Q809" s="851">
        <v>1758</v>
      </c>
    </row>
    <row r="810" spans="1:17" ht="14.45" customHeight="1" x14ac:dyDescent="0.2">
      <c r="A810" s="832" t="s">
        <v>604</v>
      </c>
      <c r="B810" s="833" t="s">
        <v>8030</v>
      </c>
      <c r="C810" s="833" t="s">
        <v>8031</v>
      </c>
      <c r="D810" s="833" t="s">
        <v>9420</v>
      </c>
      <c r="E810" s="833" t="s">
        <v>9421</v>
      </c>
      <c r="F810" s="850"/>
      <c r="G810" s="850"/>
      <c r="H810" s="850"/>
      <c r="I810" s="850"/>
      <c r="J810" s="850">
        <v>1</v>
      </c>
      <c r="K810" s="850">
        <v>1011</v>
      </c>
      <c r="L810" s="850">
        <v>1</v>
      </c>
      <c r="M810" s="850">
        <v>1011</v>
      </c>
      <c r="N810" s="850">
        <v>1</v>
      </c>
      <c r="O810" s="850">
        <v>1016</v>
      </c>
      <c r="P810" s="838">
        <v>1.0049455984174085</v>
      </c>
      <c r="Q810" s="851">
        <v>1016</v>
      </c>
    </row>
    <row r="811" spans="1:17" ht="14.45" customHeight="1" x14ac:dyDescent="0.2">
      <c r="A811" s="832" t="s">
        <v>604</v>
      </c>
      <c r="B811" s="833" t="s">
        <v>8030</v>
      </c>
      <c r="C811" s="833" t="s">
        <v>8031</v>
      </c>
      <c r="D811" s="833" t="s">
        <v>9422</v>
      </c>
      <c r="E811" s="833" t="s">
        <v>9423</v>
      </c>
      <c r="F811" s="850">
        <v>10</v>
      </c>
      <c r="G811" s="850">
        <v>15470</v>
      </c>
      <c r="H811" s="850">
        <v>1.2483860555196902</v>
      </c>
      <c r="I811" s="850">
        <v>1547</v>
      </c>
      <c r="J811" s="850">
        <v>8</v>
      </c>
      <c r="K811" s="850">
        <v>12392</v>
      </c>
      <c r="L811" s="850">
        <v>1</v>
      </c>
      <c r="M811" s="850">
        <v>1549</v>
      </c>
      <c r="N811" s="850">
        <v>5</v>
      </c>
      <c r="O811" s="850">
        <v>7775</v>
      </c>
      <c r="P811" s="838">
        <v>0.62742091672046485</v>
      </c>
      <c r="Q811" s="851">
        <v>1555</v>
      </c>
    </row>
    <row r="812" spans="1:17" ht="14.45" customHeight="1" x14ac:dyDescent="0.2">
      <c r="A812" s="832" t="s">
        <v>604</v>
      </c>
      <c r="B812" s="833" t="s">
        <v>8030</v>
      </c>
      <c r="C812" s="833" t="s">
        <v>8031</v>
      </c>
      <c r="D812" s="833" t="s">
        <v>9424</v>
      </c>
      <c r="E812" s="833" t="s">
        <v>9425</v>
      </c>
      <c r="F812" s="850">
        <v>3</v>
      </c>
      <c r="G812" s="850">
        <v>14310</v>
      </c>
      <c r="H812" s="850">
        <v>0.99874371859296485</v>
      </c>
      <c r="I812" s="850">
        <v>4770</v>
      </c>
      <c r="J812" s="850">
        <v>3</v>
      </c>
      <c r="K812" s="850">
        <v>14328</v>
      </c>
      <c r="L812" s="850">
        <v>1</v>
      </c>
      <c r="M812" s="850">
        <v>4776</v>
      </c>
      <c r="N812" s="850">
        <v>7</v>
      </c>
      <c r="O812" s="850">
        <v>33586</v>
      </c>
      <c r="P812" s="838">
        <v>2.3440815187046344</v>
      </c>
      <c r="Q812" s="851">
        <v>4798</v>
      </c>
    </row>
    <row r="813" spans="1:17" ht="14.45" customHeight="1" x14ac:dyDescent="0.2">
      <c r="A813" s="832" t="s">
        <v>604</v>
      </c>
      <c r="B813" s="833" t="s">
        <v>8030</v>
      </c>
      <c r="C813" s="833" t="s">
        <v>8031</v>
      </c>
      <c r="D813" s="833" t="s">
        <v>9426</v>
      </c>
      <c r="E813" s="833" t="s">
        <v>9427</v>
      </c>
      <c r="F813" s="850">
        <v>5</v>
      </c>
      <c r="G813" s="850">
        <v>4150</v>
      </c>
      <c r="H813" s="850">
        <v>4.9939831528279184</v>
      </c>
      <c r="I813" s="850">
        <v>830</v>
      </c>
      <c r="J813" s="850">
        <v>1</v>
      </c>
      <c r="K813" s="850">
        <v>831</v>
      </c>
      <c r="L813" s="850">
        <v>1</v>
      </c>
      <c r="M813" s="850">
        <v>831</v>
      </c>
      <c r="N813" s="850"/>
      <c r="O813" s="850"/>
      <c r="P813" s="838"/>
      <c r="Q813" s="851"/>
    </row>
    <row r="814" spans="1:17" ht="14.45" customHeight="1" x14ac:dyDescent="0.2">
      <c r="A814" s="832" t="s">
        <v>604</v>
      </c>
      <c r="B814" s="833" t="s">
        <v>8030</v>
      </c>
      <c r="C814" s="833" t="s">
        <v>8031</v>
      </c>
      <c r="D814" s="833" t="s">
        <v>9428</v>
      </c>
      <c r="E814" s="833" t="s">
        <v>9429</v>
      </c>
      <c r="F814" s="850">
        <v>8</v>
      </c>
      <c r="G814" s="850">
        <v>32632</v>
      </c>
      <c r="H814" s="850">
        <v>2.6627498980008162</v>
      </c>
      <c r="I814" s="850">
        <v>4079</v>
      </c>
      <c r="J814" s="850">
        <v>3</v>
      </c>
      <c r="K814" s="850">
        <v>12255</v>
      </c>
      <c r="L814" s="850">
        <v>1</v>
      </c>
      <c r="M814" s="850">
        <v>4085</v>
      </c>
      <c r="N814" s="850">
        <v>5</v>
      </c>
      <c r="O814" s="850">
        <v>20535</v>
      </c>
      <c r="P814" s="838">
        <v>1.6756425948592411</v>
      </c>
      <c r="Q814" s="851">
        <v>4107</v>
      </c>
    </row>
    <row r="815" spans="1:17" ht="14.45" customHeight="1" x14ac:dyDescent="0.2">
      <c r="A815" s="832" t="s">
        <v>604</v>
      </c>
      <c r="B815" s="833" t="s">
        <v>8030</v>
      </c>
      <c r="C815" s="833" t="s">
        <v>8031</v>
      </c>
      <c r="D815" s="833" t="s">
        <v>9430</v>
      </c>
      <c r="E815" s="833" t="s">
        <v>9431</v>
      </c>
      <c r="F815" s="850"/>
      <c r="G815" s="850"/>
      <c r="H815" s="850"/>
      <c r="I815" s="850"/>
      <c r="J815" s="850"/>
      <c r="K815" s="850"/>
      <c r="L815" s="850"/>
      <c r="M815" s="850"/>
      <c r="N815" s="850">
        <v>1</v>
      </c>
      <c r="O815" s="850">
        <v>1643</v>
      </c>
      <c r="P815" s="838"/>
      <c r="Q815" s="851">
        <v>1643</v>
      </c>
    </row>
    <row r="816" spans="1:17" ht="14.45" customHeight="1" x14ac:dyDescent="0.2">
      <c r="A816" s="832" t="s">
        <v>604</v>
      </c>
      <c r="B816" s="833" t="s">
        <v>8030</v>
      </c>
      <c r="C816" s="833" t="s">
        <v>8031</v>
      </c>
      <c r="D816" s="833" t="s">
        <v>9432</v>
      </c>
      <c r="E816" s="833" t="s">
        <v>9433</v>
      </c>
      <c r="F816" s="850">
        <v>7</v>
      </c>
      <c r="G816" s="850">
        <v>10451</v>
      </c>
      <c r="H816" s="850">
        <v>1.397192513368984</v>
      </c>
      <c r="I816" s="850">
        <v>1493</v>
      </c>
      <c r="J816" s="850">
        <v>5</v>
      </c>
      <c r="K816" s="850">
        <v>7480</v>
      </c>
      <c r="L816" s="850">
        <v>1</v>
      </c>
      <c r="M816" s="850">
        <v>1496</v>
      </c>
      <c r="N816" s="850">
        <v>4</v>
      </c>
      <c r="O816" s="850">
        <v>6028</v>
      </c>
      <c r="P816" s="838">
        <v>0.80588235294117649</v>
      </c>
      <c r="Q816" s="851">
        <v>1507</v>
      </c>
    </row>
    <row r="817" spans="1:17" ht="14.45" customHeight="1" x14ac:dyDescent="0.2">
      <c r="A817" s="832" t="s">
        <v>604</v>
      </c>
      <c r="B817" s="833" t="s">
        <v>8030</v>
      </c>
      <c r="C817" s="833" t="s">
        <v>8031</v>
      </c>
      <c r="D817" s="833" t="s">
        <v>9434</v>
      </c>
      <c r="E817" s="833" t="s">
        <v>9435</v>
      </c>
      <c r="F817" s="850">
        <v>16</v>
      </c>
      <c r="G817" s="850">
        <v>38192</v>
      </c>
      <c r="H817" s="850">
        <v>0.69409712125617917</v>
      </c>
      <c r="I817" s="850">
        <v>2387</v>
      </c>
      <c r="J817" s="850">
        <v>23</v>
      </c>
      <c r="K817" s="850">
        <v>55024</v>
      </c>
      <c r="L817" s="850">
        <v>1</v>
      </c>
      <c r="M817" s="850">
        <v>2392.3478260869565</v>
      </c>
      <c r="N817" s="850">
        <v>17</v>
      </c>
      <c r="O817" s="850">
        <v>40953</v>
      </c>
      <c r="P817" s="838">
        <v>0.74427522535620816</v>
      </c>
      <c r="Q817" s="851">
        <v>2409</v>
      </c>
    </row>
    <row r="818" spans="1:17" ht="14.45" customHeight="1" x14ac:dyDescent="0.2">
      <c r="A818" s="832" t="s">
        <v>604</v>
      </c>
      <c r="B818" s="833" t="s">
        <v>8030</v>
      </c>
      <c r="C818" s="833" t="s">
        <v>8031</v>
      </c>
      <c r="D818" s="833" t="s">
        <v>9436</v>
      </c>
      <c r="E818" s="833" t="s">
        <v>9437</v>
      </c>
      <c r="F818" s="850">
        <v>1</v>
      </c>
      <c r="G818" s="850">
        <v>1111</v>
      </c>
      <c r="H818" s="850"/>
      <c r="I818" s="850">
        <v>1111</v>
      </c>
      <c r="J818" s="850"/>
      <c r="K818" s="850"/>
      <c r="L818" s="850"/>
      <c r="M818" s="850"/>
      <c r="N818" s="850"/>
      <c r="O818" s="850"/>
      <c r="P818" s="838"/>
      <c r="Q818" s="851"/>
    </row>
    <row r="819" spans="1:17" ht="14.45" customHeight="1" x14ac:dyDescent="0.2">
      <c r="A819" s="832" t="s">
        <v>604</v>
      </c>
      <c r="B819" s="833" t="s">
        <v>8030</v>
      </c>
      <c r="C819" s="833" t="s">
        <v>8031</v>
      </c>
      <c r="D819" s="833" t="s">
        <v>9438</v>
      </c>
      <c r="E819" s="833" t="s">
        <v>9439</v>
      </c>
      <c r="F819" s="850">
        <v>4</v>
      </c>
      <c r="G819" s="850">
        <v>4956</v>
      </c>
      <c r="H819" s="850"/>
      <c r="I819" s="850">
        <v>1239</v>
      </c>
      <c r="J819" s="850"/>
      <c r="K819" s="850"/>
      <c r="L819" s="850"/>
      <c r="M819" s="850"/>
      <c r="N819" s="850">
        <v>2</v>
      </c>
      <c r="O819" s="850">
        <v>2826</v>
      </c>
      <c r="P819" s="838"/>
      <c r="Q819" s="851">
        <v>1413</v>
      </c>
    </row>
    <row r="820" spans="1:17" ht="14.45" customHeight="1" x14ac:dyDescent="0.2">
      <c r="A820" s="832" t="s">
        <v>604</v>
      </c>
      <c r="B820" s="833" t="s">
        <v>8030</v>
      </c>
      <c r="C820" s="833" t="s">
        <v>8031</v>
      </c>
      <c r="D820" s="833" t="s">
        <v>8193</v>
      </c>
      <c r="E820" s="833" t="s">
        <v>8194</v>
      </c>
      <c r="F820" s="850">
        <v>12</v>
      </c>
      <c r="G820" s="850">
        <v>31452</v>
      </c>
      <c r="H820" s="850">
        <v>0.70520179372197311</v>
      </c>
      <c r="I820" s="850">
        <v>2621</v>
      </c>
      <c r="J820" s="850">
        <v>17</v>
      </c>
      <c r="K820" s="850">
        <v>44600</v>
      </c>
      <c r="L820" s="850">
        <v>1</v>
      </c>
      <c r="M820" s="850">
        <v>2623.5294117647059</v>
      </c>
      <c r="N820" s="850">
        <v>17</v>
      </c>
      <c r="O820" s="850">
        <v>44812</v>
      </c>
      <c r="P820" s="838">
        <v>1.0047533632286996</v>
      </c>
      <c r="Q820" s="851">
        <v>2636</v>
      </c>
    </row>
    <row r="821" spans="1:17" ht="14.45" customHeight="1" x14ac:dyDescent="0.2">
      <c r="A821" s="832" t="s">
        <v>604</v>
      </c>
      <c r="B821" s="833" t="s">
        <v>8030</v>
      </c>
      <c r="C821" s="833" t="s">
        <v>8031</v>
      </c>
      <c r="D821" s="833" t="s">
        <v>9440</v>
      </c>
      <c r="E821" s="833" t="s">
        <v>9441</v>
      </c>
      <c r="F821" s="850">
        <v>1</v>
      </c>
      <c r="G821" s="850">
        <v>5212</v>
      </c>
      <c r="H821" s="850">
        <v>0.9982761923003256</v>
      </c>
      <c r="I821" s="850">
        <v>5212</v>
      </c>
      <c r="J821" s="850">
        <v>1</v>
      </c>
      <c r="K821" s="850">
        <v>5221</v>
      </c>
      <c r="L821" s="850">
        <v>1</v>
      </c>
      <c r="M821" s="850">
        <v>5221</v>
      </c>
      <c r="N821" s="850">
        <v>2</v>
      </c>
      <c r="O821" s="850">
        <v>10506</v>
      </c>
      <c r="P821" s="838">
        <v>2.0122581880865735</v>
      </c>
      <c r="Q821" s="851">
        <v>5253</v>
      </c>
    </row>
    <row r="822" spans="1:17" ht="14.45" customHeight="1" x14ac:dyDescent="0.2">
      <c r="A822" s="832" t="s">
        <v>604</v>
      </c>
      <c r="B822" s="833" t="s">
        <v>8030</v>
      </c>
      <c r="C822" s="833" t="s">
        <v>8031</v>
      </c>
      <c r="D822" s="833" t="s">
        <v>9442</v>
      </c>
      <c r="E822" s="833" t="s">
        <v>9443</v>
      </c>
      <c r="F822" s="850">
        <v>6</v>
      </c>
      <c r="G822" s="850">
        <v>14328</v>
      </c>
      <c r="H822" s="850">
        <v>1.1976928863997325</v>
      </c>
      <c r="I822" s="850">
        <v>2388</v>
      </c>
      <c r="J822" s="850">
        <v>5</v>
      </c>
      <c r="K822" s="850">
        <v>11963</v>
      </c>
      <c r="L822" s="850">
        <v>1</v>
      </c>
      <c r="M822" s="850">
        <v>2392.6</v>
      </c>
      <c r="N822" s="850">
        <v>6</v>
      </c>
      <c r="O822" s="850">
        <v>14448</v>
      </c>
      <c r="P822" s="838">
        <v>1.2077238150965477</v>
      </c>
      <c r="Q822" s="851">
        <v>2408</v>
      </c>
    </row>
    <row r="823" spans="1:17" ht="14.45" customHeight="1" x14ac:dyDescent="0.2">
      <c r="A823" s="832" t="s">
        <v>604</v>
      </c>
      <c r="B823" s="833" t="s">
        <v>8030</v>
      </c>
      <c r="C823" s="833" t="s">
        <v>8031</v>
      </c>
      <c r="D823" s="833" t="s">
        <v>8195</v>
      </c>
      <c r="E823" s="833" t="s">
        <v>8196</v>
      </c>
      <c r="F823" s="850">
        <v>5</v>
      </c>
      <c r="G823" s="850">
        <v>4215</v>
      </c>
      <c r="H823" s="850">
        <v>0.83234597156398105</v>
      </c>
      <c r="I823" s="850">
        <v>843</v>
      </c>
      <c r="J823" s="850">
        <v>6</v>
      </c>
      <c r="K823" s="850">
        <v>5064</v>
      </c>
      <c r="L823" s="850">
        <v>1</v>
      </c>
      <c r="M823" s="850">
        <v>844</v>
      </c>
      <c r="N823" s="850">
        <v>6</v>
      </c>
      <c r="O823" s="850">
        <v>5094</v>
      </c>
      <c r="P823" s="838">
        <v>1.0059241706161137</v>
      </c>
      <c r="Q823" s="851">
        <v>849</v>
      </c>
    </row>
    <row r="824" spans="1:17" ht="14.45" customHeight="1" x14ac:dyDescent="0.2">
      <c r="A824" s="832" t="s">
        <v>604</v>
      </c>
      <c r="B824" s="833" t="s">
        <v>8030</v>
      </c>
      <c r="C824" s="833" t="s">
        <v>8031</v>
      </c>
      <c r="D824" s="833" t="s">
        <v>9444</v>
      </c>
      <c r="E824" s="833" t="s">
        <v>9445</v>
      </c>
      <c r="F824" s="850">
        <v>44</v>
      </c>
      <c r="G824" s="850">
        <v>664664</v>
      </c>
      <c r="H824" s="850">
        <v>0.93524153389607523</v>
      </c>
      <c r="I824" s="850">
        <v>15106</v>
      </c>
      <c r="J824" s="850">
        <v>47</v>
      </c>
      <c r="K824" s="850">
        <v>710687</v>
      </c>
      <c r="L824" s="850">
        <v>1</v>
      </c>
      <c r="M824" s="850">
        <v>15121</v>
      </c>
      <c r="N824" s="850">
        <v>54</v>
      </c>
      <c r="O824" s="850">
        <v>819126</v>
      </c>
      <c r="P824" s="838">
        <v>1.1525833454108489</v>
      </c>
      <c r="Q824" s="851">
        <v>15169</v>
      </c>
    </row>
    <row r="825" spans="1:17" ht="14.45" customHeight="1" x14ac:dyDescent="0.2">
      <c r="A825" s="832" t="s">
        <v>604</v>
      </c>
      <c r="B825" s="833" t="s">
        <v>8030</v>
      </c>
      <c r="C825" s="833" t="s">
        <v>8031</v>
      </c>
      <c r="D825" s="833" t="s">
        <v>8169</v>
      </c>
      <c r="E825" s="833" t="s">
        <v>8170</v>
      </c>
      <c r="F825" s="850">
        <v>460</v>
      </c>
      <c r="G825" s="850">
        <v>0</v>
      </c>
      <c r="H825" s="850"/>
      <c r="I825" s="850">
        <v>0</v>
      </c>
      <c r="J825" s="850">
        <v>447</v>
      </c>
      <c r="K825" s="850">
        <v>0</v>
      </c>
      <c r="L825" s="850"/>
      <c r="M825" s="850">
        <v>0</v>
      </c>
      <c r="N825" s="850">
        <v>480</v>
      </c>
      <c r="O825" s="850">
        <v>0</v>
      </c>
      <c r="P825" s="838"/>
      <c r="Q825" s="851">
        <v>0</v>
      </c>
    </row>
    <row r="826" spans="1:17" ht="14.45" customHeight="1" x14ac:dyDescent="0.2">
      <c r="A826" s="832" t="s">
        <v>604</v>
      </c>
      <c r="B826" s="833" t="s">
        <v>8030</v>
      </c>
      <c r="C826" s="833" t="s">
        <v>8031</v>
      </c>
      <c r="D826" s="833" t="s">
        <v>9446</v>
      </c>
      <c r="E826" s="833" t="s">
        <v>9447</v>
      </c>
      <c r="F826" s="850"/>
      <c r="G826" s="850"/>
      <c r="H826" s="850"/>
      <c r="I826" s="850"/>
      <c r="J826" s="850">
        <v>1</v>
      </c>
      <c r="K826" s="850">
        <v>2596</v>
      </c>
      <c r="L826" s="850">
        <v>1</v>
      </c>
      <c r="M826" s="850">
        <v>2596</v>
      </c>
      <c r="N826" s="850"/>
      <c r="O826" s="850"/>
      <c r="P826" s="838"/>
      <c r="Q826" s="851"/>
    </row>
    <row r="827" spans="1:17" ht="14.45" customHeight="1" x14ac:dyDescent="0.2">
      <c r="A827" s="832" t="s">
        <v>604</v>
      </c>
      <c r="B827" s="833" t="s">
        <v>8030</v>
      </c>
      <c r="C827" s="833" t="s">
        <v>8031</v>
      </c>
      <c r="D827" s="833" t="s">
        <v>9448</v>
      </c>
      <c r="E827" s="833" t="s">
        <v>9449</v>
      </c>
      <c r="F827" s="850">
        <v>1</v>
      </c>
      <c r="G827" s="850">
        <v>3620</v>
      </c>
      <c r="H827" s="850">
        <v>1</v>
      </c>
      <c r="I827" s="850">
        <v>3620</v>
      </c>
      <c r="J827" s="850">
        <v>1</v>
      </c>
      <c r="K827" s="850">
        <v>3620</v>
      </c>
      <c r="L827" s="850">
        <v>1</v>
      </c>
      <c r="M827" s="850">
        <v>3620</v>
      </c>
      <c r="N827" s="850"/>
      <c r="O827" s="850"/>
      <c r="P827" s="838"/>
      <c r="Q827" s="851"/>
    </row>
    <row r="828" spans="1:17" ht="14.45" customHeight="1" x14ac:dyDescent="0.2">
      <c r="A828" s="832" t="s">
        <v>604</v>
      </c>
      <c r="B828" s="833" t="s">
        <v>8030</v>
      </c>
      <c r="C828" s="833" t="s">
        <v>8031</v>
      </c>
      <c r="D828" s="833" t="s">
        <v>9450</v>
      </c>
      <c r="E828" s="833" t="s">
        <v>9451</v>
      </c>
      <c r="F828" s="850"/>
      <c r="G828" s="850"/>
      <c r="H828" s="850"/>
      <c r="I828" s="850"/>
      <c r="J828" s="850"/>
      <c r="K828" s="850"/>
      <c r="L828" s="850"/>
      <c r="M828" s="850"/>
      <c r="N828" s="850">
        <v>1</v>
      </c>
      <c r="O828" s="850">
        <v>483</v>
      </c>
      <c r="P828" s="838"/>
      <c r="Q828" s="851">
        <v>483</v>
      </c>
    </row>
    <row r="829" spans="1:17" ht="14.45" customHeight="1" x14ac:dyDescent="0.2">
      <c r="A829" s="832" t="s">
        <v>604</v>
      </c>
      <c r="B829" s="833" t="s">
        <v>8030</v>
      </c>
      <c r="C829" s="833" t="s">
        <v>8031</v>
      </c>
      <c r="D829" s="833" t="s">
        <v>9452</v>
      </c>
      <c r="E829" s="833" t="s">
        <v>9263</v>
      </c>
      <c r="F829" s="850">
        <v>1</v>
      </c>
      <c r="G829" s="850">
        <v>593</v>
      </c>
      <c r="H829" s="850">
        <v>0.99663865546218489</v>
      </c>
      <c r="I829" s="850">
        <v>593</v>
      </c>
      <c r="J829" s="850">
        <v>1</v>
      </c>
      <c r="K829" s="850">
        <v>595</v>
      </c>
      <c r="L829" s="850">
        <v>1</v>
      </c>
      <c r="M829" s="850">
        <v>595</v>
      </c>
      <c r="N829" s="850">
        <v>1</v>
      </c>
      <c r="O829" s="850">
        <v>600</v>
      </c>
      <c r="P829" s="838">
        <v>1.0084033613445378</v>
      </c>
      <c r="Q829" s="851">
        <v>600</v>
      </c>
    </row>
    <row r="830" spans="1:17" ht="14.45" customHeight="1" x14ac:dyDescent="0.2">
      <c r="A830" s="832" t="s">
        <v>604</v>
      </c>
      <c r="B830" s="833" t="s">
        <v>8030</v>
      </c>
      <c r="C830" s="833" t="s">
        <v>8031</v>
      </c>
      <c r="D830" s="833" t="s">
        <v>9453</v>
      </c>
      <c r="E830" s="833" t="s">
        <v>9454</v>
      </c>
      <c r="F830" s="850"/>
      <c r="G830" s="850"/>
      <c r="H830" s="850"/>
      <c r="I830" s="850"/>
      <c r="J830" s="850"/>
      <c r="K830" s="850"/>
      <c r="L830" s="850"/>
      <c r="M830" s="850"/>
      <c r="N830" s="850">
        <v>2</v>
      </c>
      <c r="O830" s="850">
        <v>1598</v>
      </c>
      <c r="P830" s="838"/>
      <c r="Q830" s="851">
        <v>799</v>
      </c>
    </row>
    <row r="831" spans="1:17" ht="14.45" customHeight="1" x14ac:dyDescent="0.2">
      <c r="A831" s="832" t="s">
        <v>604</v>
      </c>
      <c r="B831" s="833" t="s">
        <v>8030</v>
      </c>
      <c r="C831" s="833" t="s">
        <v>8031</v>
      </c>
      <c r="D831" s="833" t="s">
        <v>9455</v>
      </c>
      <c r="E831" s="833" t="s">
        <v>9456</v>
      </c>
      <c r="F831" s="850">
        <v>2</v>
      </c>
      <c r="G831" s="850">
        <v>5338</v>
      </c>
      <c r="H831" s="850">
        <v>0.99850355405910962</v>
      </c>
      <c r="I831" s="850">
        <v>2669</v>
      </c>
      <c r="J831" s="850">
        <v>2</v>
      </c>
      <c r="K831" s="850">
        <v>5346</v>
      </c>
      <c r="L831" s="850">
        <v>1</v>
      </c>
      <c r="M831" s="850">
        <v>2673</v>
      </c>
      <c r="N831" s="850">
        <v>1</v>
      </c>
      <c r="O831" s="850">
        <v>2687</v>
      </c>
      <c r="P831" s="838">
        <v>0.50261878039655816</v>
      </c>
      <c r="Q831" s="851">
        <v>2687</v>
      </c>
    </row>
    <row r="832" spans="1:17" ht="14.45" customHeight="1" x14ac:dyDescent="0.2">
      <c r="A832" s="832" t="s">
        <v>604</v>
      </c>
      <c r="B832" s="833" t="s">
        <v>8030</v>
      </c>
      <c r="C832" s="833" t="s">
        <v>8031</v>
      </c>
      <c r="D832" s="833" t="s">
        <v>9457</v>
      </c>
      <c r="E832" s="833" t="s">
        <v>9458</v>
      </c>
      <c r="F832" s="850"/>
      <c r="G832" s="850"/>
      <c r="H832" s="850"/>
      <c r="I832" s="850"/>
      <c r="J832" s="850"/>
      <c r="K832" s="850"/>
      <c r="L832" s="850"/>
      <c r="M832" s="850"/>
      <c r="N832" s="850">
        <v>3</v>
      </c>
      <c r="O832" s="850">
        <v>7203</v>
      </c>
      <c r="P832" s="838"/>
      <c r="Q832" s="851">
        <v>2401</v>
      </c>
    </row>
    <row r="833" spans="1:17" ht="14.45" customHeight="1" x14ac:dyDescent="0.2">
      <c r="A833" s="832" t="s">
        <v>604</v>
      </c>
      <c r="B833" s="833" t="s">
        <v>8030</v>
      </c>
      <c r="C833" s="833" t="s">
        <v>8031</v>
      </c>
      <c r="D833" s="833" t="s">
        <v>9459</v>
      </c>
      <c r="E833" s="833" t="s">
        <v>9460</v>
      </c>
      <c r="F833" s="850">
        <v>1</v>
      </c>
      <c r="G833" s="850">
        <v>1300</v>
      </c>
      <c r="H833" s="850"/>
      <c r="I833" s="850">
        <v>1300</v>
      </c>
      <c r="J833" s="850"/>
      <c r="K833" s="850"/>
      <c r="L833" s="850"/>
      <c r="M833" s="850"/>
      <c r="N833" s="850"/>
      <c r="O833" s="850"/>
      <c r="P833" s="838"/>
      <c r="Q833" s="851"/>
    </row>
    <row r="834" spans="1:17" ht="14.45" customHeight="1" x14ac:dyDescent="0.2">
      <c r="A834" s="832" t="s">
        <v>604</v>
      </c>
      <c r="B834" s="833" t="s">
        <v>8030</v>
      </c>
      <c r="C834" s="833" t="s">
        <v>8031</v>
      </c>
      <c r="D834" s="833" t="s">
        <v>9461</v>
      </c>
      <c r="E834" s="833" t="s">
        <v>9462</v>
      </c>
      <c r="F834" s="850">
        <v>3</v>
      </c>
      <c r="G834" s="850">
        <v>7761</v>
      </c>
      <c r="H834" s="850">
        <v>2.9965250965250965</v>
      </c>
      <c r="I834" s="850">
        <v>2587</v>
      </c>
      <c r="J834" s="850">
        <v>1</v>
      </c>
      <c r="K834" s="850">
        <v>2590</v>
      </c>
      <c r="L834" s="850">
        <v>1</v>
      </c>
      <c r="M834" s="850">
        <v>2590</v>
      </c>
      <c r="N834" s="850">
        <v>3</v>
      </c>
      <c r="O834" s="850">
        <v>7806</v>
      </c>
      <c r="P834" s="838">
        <v>3.0138996138996137</v>
      </c>
      <c r="Q834" s="851">
        <v>2602</v>
      </c>
    </row>
    <row r="835" spans="1:17" ht="14.45" customHeight="1" x14ac:dyDescent="0.2">
      <c r="A835" s="832" t="s">
        <v>604</v>
      </c>
      <c r="B835" s="833" t="s">
        <v>8030</v>
      </c>
      <c r="C835" s="833" t="s">
        <v>8031</v>
      </c>
      <c r="D835" s="833" t="s">
        <v>9463</v>
      </c>
      <c r="E835" s="833" t="s">
        <v>9464</v>
      </c>
      <c r="F835" s="850"/>
      <c r="G835" s="850"/>
      <c r="H835" s="850"/>
      <c r="I835" s="850"/>
      <c r="J835" s="850">
        <v>1</v>
      </c>
      <c r="K835" s="850">
        <v>719</v>
      </c>
      <c r="L835" s="850">
        <v>1</v>
      </c>
      <c r="M835" s="850">
        <v>719</v>
      </c>
      <c r="N835" s="850">
        <v>1</v>
      </c>
      <c r="O835" s="850">
        <v>724</v>
      </c>
      <c r="P835" s="838">
        <v>1.0069541029207232</v>
      </c>
      <c r="Q835" s="851">
        <v>724</v>
      </c>
    </row>
    <row r="836" spans="1:17" ht="14.45" customHeight="1" x14ac:dyDescent="0.2">
      <c r="A836" s="832" t="s">
        <v>604</v>
      </c>
      <c r="B836" s="833" t="s">
        <v>8030</v>
      </c>
      <c r="C836" s="833" t="s">
        <v>8031</v>
      </c>
      <c r="D836" s="833" t="s">
        <v>9465</v>
      </c>
      <c r="E836" s="833" t="s">
        <v>9466</v>
      </c>
      <c r="F836" s="850">
        <v>4</v>
      </c>
      <c r="G836" s="850">
        <v>14844</v>
      </c>
      <c r="H836" s="850">
        <v>0.44385970158179588</v>
      </c>
      <c r="I836" s="850">
        <v>3711</v>
      </c>
      <c r="J836" s="850">
        <v>9</v>
      </c>
      <c r="K836" s="850">
        <v>33443</v>
      </c>
      <c r="L836" s="850">
        <v>1</v>
      </c>
      <c r="M836" s="850">
        <v>3715.8888888888887</v>
      </c>
      <c r="N836" s="850">
        <v>8</v>
      </c>
      <c r="O836" s="850">
        <v>29848</v>
      </c>
      <c r="P836" s="838">
        <v>0.89250366294889816</v>
      </c>
      <c r="Q836" s="851">
        <v>3731</v>
      </c>
    </row>
    <row r="837" spans="1:17" ht="14.45" customHeight="1" x14ac:dyDescent="0.2">
      <c r="A837" s="832" t="s">
        <v>604</v>
      </c>
      <c r="B837" s="833" t="s">
        <v>8030</v>
      </c>
      <c r="C837" s="833" t="s">
        <v>8031</v>
      </c>
      <c r="D837" s="833" t="s">
        <v>9467</v>
      </c>
      <c r="E837" s="833" t="s">
        <v>9468</v>
      </c>
      <c r="F837" s="850">
        <v>2</v>
      </c>
      <c r="G837" s="850">
        <v>6230</v>
      </c>
      <c r="H837" s="850"/>
      <c r="I837" s="850">
        <v>3115</v>
      </c>
      <c r="J837" s="850"/>
      <c r="K837" s="850"/>
      <c r="L837" s="850"/>
      <c r="M837" s="850"/>
      <c r="N837" s="850">
        <v>2</v>
      </c>
      <c r="O837" s="850">
        <v>6282</v>
      </c>
      <c r="P837" s="838"/>
      <c r="Q837" s="851">
        <v>3141</v>
      </c>
    </row>
    <row r="838" spans="1:17" ht="14.45" customHeight="1" x14ac:dyDescent="0.2">
      <c r="A838" s="832" t="s">
        <v>604</v>
      </c>
      <c r="B838" s="833" t="s">
        <v>8030</v>
      </c>
      <c r="C838" s="833" t="s">
        <v>8031</v>
      </c>
      <c r="D838" s="833" t="s">
        <v>9469</v>
      </c>
      <c r="E838" s="833" t="s">
        <v>9470</v>
      </c>
      <c r="F838" s="850">
        <v>1</v>
      </c>
      <c r="G838" s="850">
        <v>1695</v>
      </c>
      <c r="H838" s="850">
        <v>0.24955830388692579</v>
      </c>
      <c r="I838" s="850">
        <v>1695</v>
      </c>
      <c r="J838" s="850">
        <v>4</v>
      </c>
      <c r="K838" s="850">
        <v>6792</v>
      </c>
      <c r="L838" s="850">
        <v>1</v>
      </c>
      <c r="M838" s="850">
        <v>1698</v>
      </c>
      <c r="N838" s="850"/>
      <c r="O838" s="850"/>
      <c r="P838" s="838"/>
      <c r="Q838" s="851"/>
    </row>
    <row r="839" spans="1:17" ht="14.45" customHeight="1" x14ac:dyDescent="0.2">
      <c r="A839" s="832" t="s">
        <v>604</v>
      </c>
      <c r="B839" s="833" t="s">
        <v>8030</v>
      </c>
      <c r="C839" s="833" t="s">
        <v>8031</v>
      </c>
      <c r="D839" s="833" t="s">
        <v>9471</v>
      </c>
      <c r="E839" s="833" t="s">
        <v>9472</v>
      </c>
      <c r="F839" s="850">
        <v>1</v>
      </c>
      <c r="G839" s="850">
        <v>4567</v>
      </c>
      <c r="H839" s="850">
        <v>0.99890638670166232</v>
      </c>
      <c r="I839" s="850">
        <v>4567</v>
      </c>
      <c r="J839" s="850">
        <v>1</v>
      </c>
      <c r="K839" s="850">
        <v>4572</v>
      </c>
      <c r="L839" s="850">
        <v>1</v>
      </c>
      <c r="M839" s="850">
        <v>4572</v>
      </c>
      <c r="N839" s="850">
        <v>1</v>
      </c>
      <c r="O839" s="850">
        <v>4594</v>
      </c>
      <c r="P839" s="838">
        <v>1.0048118985126859</v>
      </c>
      <c r="Q839" s="851">
        <v>4594</v>
      </c>
    </row>
    <row r="840" spans="1:17" ht="14.45" customHeight="1" x14ac:dyDescent="0.2">
      <c r="A840" s="832" t="s">
        <v>604</v>
      </c>
      <c r="B840" s="833" t="s">
        <v>8030</v>
      </c>
      <c r="C840" s="833" t="s">
        <v>8031</v>
      </c>
      <c r="D840" s="833" t="s">
        <v>9473</v>
      </c>
      <c r="E840" s="833" t="s">
        <v>9474</v>
      </c>
      <c r="F840" s="850">
        <v>3</v>
      </c>
      <c r="G840" s="850">
        <v>11961</v>
      </c>
      <c r="H840" s="850">
        <v>2.9954921111945905</v>
      </c>
      <c r="I840" s="850">
        <v>3987</v>
      </c>
      <c r="J840" s="850">
        <v>1</v>
      </c>
      <c r="K840" s="850">
        <v>3993</v>
      </c>
      <c r="L840" s="850">
        <v>1</v>
      </c>
      <c r="M840" s="850">
        <v>3993</v>
      </c>
      <c r="N840" s="850">
        <v>3</v>
      </c>
      <c r="O840" s="850">
        <v>12045</v>
      </c>
      <c r="P840" s="838">
        <v>3.0165289256198347</v>
      </c>
      <c r="Q840" s="851">
        <v>4015</v>
      </c>
    </row>
    <row r="841" spans="1:17" ht="14.45" customHeight="1" x14ac:dyDescent="0.2">
      <c r="A841" s="832" t="s">
        <v>604</v>
      </c>
      <c r="B841" s="833" t="s">
        <v>8030</v>
      </c>
      <c r="C841" s="833" t="s">
        <v>8031</v>
      </c>
      <c r="D841" s="833" t="s">
        <v>9475</v>
      </c>
      <c r="E841" s="833" t="s">
        <v>9476</v>
      </c>
      <c r="F841" s="850"/>
      <c r="G841" s="850"/>
      <c r="H841" s="850"/>
      <c r="I841" s="850"/>
      <c r="J841" s="850"/>
      <c r="K841" s="850"/>
      <c r="L841" s="850"/>
      <c r="M841" s="850"/>
      <c r="N841" s="850">
        <v>1</v>
      </c>
      <c r="O841" s="850">
        <v>1099</v>
      </c>
      <c r="P841" s="838"/>
      <c r="Q841" s="851">
        <v>1099</v>
      </c>
    </row>
    <row r="842" spans="1:17" ht="14.45" customHeight="1" x14ac:dyDescent="0.2">
      <c r="A842" s="832" t="s">
        <v>604</v>
      </c>
      <c r="B842" s="833" t="s">
        <v>8030</v>
      </c>
      <c r="C842" s="833" t="s">
        <v>8031</v>
      </c>
      <c r="D842" s="833" t="s">
        <v>9477</v>
      </c>
      <c r="E842" s="833" t="s">
        <v>9478</v>
      </c>
      <c r="F842" s="850">
        <v>3</v>
      </c>
      <c r="G842" s="850">
        <v>3444</v>
      </c>
      <c r="H842" s="850">
        <v>1.4973913043478262</v>
      </c>
      <c r="I842" s="850">
        <v>1148</v>
      </c>
      <c r="J842" s="850">
        <v>2</v>
      </c>
      <c r="K842" s="850">
        <v>2300</v>
      </c>
      <c r="L842" s="850">
        <v>1</v>
      </c>
      <c r="M842" s="850">
        <v>1150</v>
      </c>
      <c r="N842" s="850">
        <v>3</v>
      </c>
      <c r="O842" s="850">
        <v>3477</v>
      </c>
      <c r="P842" s="838">
        <v>1.5117391304347827</v>
      </c>
      <c r="Q842" s="851">
        <v>1159</v>
      </c>
    </row>
    <row r="843" spans="1:17" ht="14.45" customHeight="1" x14ac:dyDescent="0.2">
      <c r="A843" s="832" t="s">
        <v>604</v>
      </c>
      <c r="B843" s="833" t="s">
        <v>8030</v>
      </c>
      <c r="C843" s="833" t="s">
        <v>8031</v>
      </c>
      <c r="D843" s="833" t="s">
        <v>9479</v>
      </c>
      <c r="E843" s="833" t="s">
        <v>9480</v>
      </c>
      <c r="F843" s="850">
        <v>3</v>
      </c>
      <c r="G843" s="850">
        <v>8742</v>
      </c>
      <c r="H843" s="850">
        <v>1.4984573191635242</v>
      </c>
      <c r="I843" s="850">
        <v>2914</v>
      </c>
      <c r="J843" s="850">
        <v>2</v>
      </c>
      <c r="K843" s="850">
        <v>5834</v>
      </c>
      <c r="L843" s="850">
        <v>1</v>
      </c>
      <c r="M843" s="850">
        <v>2917</v>
      </c>
      <c r="N843" s="850"/>
      <c r="O843" s="850"/>
      <c r="P843" s="838"/>
      <c r="Q843" s="851"/>
    </row>
    <row r="844" spans="1:17" ht="14.45" customHeight="1" x14ac:dyDescent="0.2">
      <c r="A844" s="832" t="s">
        <v>604</v>
      </c>
      <c r="B844" s="833" t="s">
        <v>8030</v>
      </c>
      <c r="C844" s="833" t="s">
        <v>8031</v>
      </c>
      <c r="D844" s="833" t="s">
        <v>9481</v>
      </c>
      <c r="E844" s="833" t="s">
        <v>9482</v>
      </c>
      <c r="F844" s="850">
        <v>2</v>
      </c>
      <c r="G844" s="850">
        <v>7390</v>
      </c>
      <c r="H844" s="850">
        <v>0.9983788165360713</v>
      </c>
      <c r="I844" s="850">
        <v>3695</v>
      </c>
      <c r="J844" s="850">
        <v>2</v>
      </c>
      <c r="K844" s="850">
        <v>7402</v>
      </c>
      <c r="L844" s="850">
        <v>1</v>
      </c>
      <c r="M844" s="850">
        <v>3701</v>
      </c>
      <c r="N844" s="850">
        <v>5</v>
      </c>
      <c r="O844" s="850">
        <v>18615</v>
      </c>
      <c r="P844" s="838">
        <v>2.514860848419346</v>
      </c>
      <c r="Q844" s="851">
        <v>3723</v>
      </c>
    </row>
    <row r="845" spans="1:17" ht="14.45" customHeight="1" x14ac:dyDescent="0.2">
      <c r="A845" s="832" t="s">
        <v>604</v>
      </c>
      <c r="B845" s="833" t="s">
        <v>8030</v>
      </c>
      <c r="C845" s="833" t="s">
        <v>8031</v>
      </c>
      <c r="D845" s="833" t="s">
        <v>9483</v>
      </c>
      <c r="E845" s="833" t="s">
        <v>9484</v>
      </c>
      <c r="F845" s="850">
        <v>14</v>
      </c>
      <c r="G845" s="850">
        <v>26110</v>
      </c>
      <c r="H845" s="850">
        <v>1.2693242586290714</v>
      </c>
      <c r="I845" s="850">
        <v>1865</v>
      </c>
      <c r="J845" s="850">
        <v>11</v>
      </c>
      <c r="K845" s="850">
        <v>20570</v>
      </c>
      <c r="L845" s="850">
        <v>1</v>
      </c>
      <c r="M845" s="850">
        <v>1870</v>
      </c>
      <c r="N845" s="850">
        <v>4</v>
      </c>
      <c r="O845" s="850">
        <v>7544</v>
      </c>
      <c r="P845" s="838">
        <v>0.36674769081186193</v>
      </c>
      <c r="Q845" s="851">
        <v>1886</v>
      </c>
    </row>
    <row r="846" spans="1:17" ht="14.45" customHeight="1" x14ac:dyDescent="0.2">
      <c r="A846" s="832" t="s">
        <v>604</v>
      </c>
      <c r="B846" s="833" t="s">
        <v>8030</v>
      </c>
      <c r="C846" s="833" t="s">
        <v>8031</v>
      </c>
      <c r="D846" s="833" t="s">
        <v>9485</v>
      </c>
      <c r="E846" s="833" t="s">
        <v>9486</v>
      </c>
      <c r="F846" s="850">
        <v>17</v>
      </c>
      <c r="G846" s="850">
        <v>25228</v>
      </c>
      <c r="H846" s="850">
        <v>0.99798251513113656</v>
      </c>
      <c r="I846" s="850">
        <v>1484</v>
      </c>
      <c r="J846" s="850">
        <v>17</v>
      </c>
      <c r="K846" s="850">
        <v>25279</v>
      </c>
      <c r="L846" s="850">
        <v>1</v>
      </c>
      <c r="M846" s="850">
        <v>1487</v>
      </c>
      <c r="N846" s="850">
        <v>22</v>
      </c>
      <c r="O846" s="850">
        <v>32890</v>
      </c>
      <c r="P846" s="838">
        <v>1.3010799477827446</v>
      </c>
      <c r="Q846" s="851">
        <v>1495</v>
      </c>
    </row>
    <row r="847" spans="1:17" ht="14.45" customHeight="1" x14ac:dyDescent="0.2">
      <c r="A847" s="832" t="s">
        <v>604</v>
      </c>
      <c r="B847" s="833" t="s">
        <v>8030</v>
      </c>
      <c r="C847" s="833" t="s">
        <v>8031</v>
      </c>
      <c r="D847" s="833" t="s">
        <v>9487</v>
      </c>
      <c r="E847" s="833" t="s">
        <v>9488</v>
      </c>
      <c r="F847" s="850">
        <v>3</v>
      </c>
      <c r="G847" s="850">
        <v>12498</v>
      </c>
      <c r="H847" s="850"/>
      <c r="I847" s="850">
        <v>4166</v>
      </c>
      <c r="J847" s="850"/>
      <c r="K847" s="850"/>
      <c r="L847" s="850"/>
      <c r="M847" s="850"/>
      <c r="N847" s="850"/>
      <c r="O847" s="850"/>
      <c r="P847" s="838"/>
      <c r="Q847" s="851"/>
    </row>
    <row r="848" spans="1:17" ht="14.45" customHeight="1" x14ac:dyDescent="0.2">
      <c r="A848" s="832" t="s">
        <v>604</v>
      </c>
      <c r="B848" s="833" t="s">
        <v>8030</v>
      </c>
      <c r="C848" s="833" t="s">
        <v>8031</v>
      </c>
      <c r="D848" s="833" t="s">
        <v>8197</v>
      </c>
      <c r="E848" s="833" t="s">
        <v>8198</v>
      </c>
      <c r="F848" s="850">
        <v>3</v>
      </c>
      <c r="G848" s="850">
        <v>3465</v>
      </c>
      <c r="H848" s="850">
        <v>0.99740932642487046</v>
      </c>
      <c r="I848" s="850">
        <v>1155</v>
      </c>
      <c r="J848" s="850">
        <v>3</v>
      </c>
      <c r="K848" s="850">
        <v>3474</v>
      </c>
      <c r="L848" s="850">
        <v>1</v>
      </c>
      <c r="M848" s="850">
        <v>1158</v>
      </c>
      <c r="N848" s="850">
        <v>1</v>
      </c>
      <c r="O848" s="850">
        <v>1166</v>
      </c>
      <c r="P848" s="838">
        <v>0.33563615428900401</v>
      </c>
      <c r="Q848" s="851">
        <v>1166</v>
      </c>
    </row>
    <row r="849" spans="1:17" ht="14.45" customHeight="1" x14ac:dyDescent="0.2">
      <c r="A849" s="832" t="s">
        <v>604</v>
      </c>
      <c r="B849" s="833" t="s">
        <v>8030</v>
      </c>
      <c r="C849" s="833" t="s">
        <v>8031</v>
      </c>
      <c r="D849" s="833" t="s">
        <v>9489</v>
      </c>
      <c r="E849" s="833" t="s">
        <v>9490</v>
      </c>
      <c r="F849" s="850">
        <v>1</v>
      </c>
      <c r="G849" s="850">
        <v>5344</v>
      </c>
      <c r="H849" s="850">
        <v>0.49915934989725386</v>
      </c>
      <c r="I849" s="850">
        <v>5344</v>
      </c>
      <c r="J849" s="850">
        <v>2</v>
      </c>
      <c r="K849" s="850">
        <v>10706</v>
      </c>
      <c r="L849" s="850">
        <v>1</v>
      </c>
      <c r="M849" s="850">
        <v>5353</v>
      </c>
      <c r="N849" s="850">
        <v>3</v>
      </c>
      <c r="O849" s="850">
        <v>16158</v>
      </c>
      <c r="P849" s="838">
        <v>1.5092471511302075</v>
      </c>
      <c r="Q849" s="851">
        <v>5386</v>
      </c>
    </row>
    <row r="850" spans="1:17" ht="14.45" customHeight="1" x14ac:dyDescent="0.2">
      <c r="A850" s="832" t="s">
        <v>604</v>
      </c>
      <c r="B850" s="833" t="s">
        <v>8030</v>
      </c>
      <c r="C850" s="833" t="s">
        <v>8031</v>
      </c>
      <c r="D850" s="833" t="s">
        <v>9491</v>
      </c>
      <c r="E850" s="833" t="s">
        <v>9492</v>
      </c>
      <c r="F850" s="850"/>
      <c r="G850" s="850"/>
      <c r="H850" s="850"/>
      <c r="I850" s="850"/>
      <c r="J850" s="850">
        <v>2</v>
      </c>
      <c r="K850" s="850">
        <v>16116</v>
      </c>
      <c r="L850" s="850">
        <v>1</v>
      </c>
      <c r="M850" s="850">
        <v>8058</v>
      </c>
      <c r="N850" s="850"/>
      <c r="O850" s="850"/>
      <c r="P850" s="838"/>
      <c r="Q850" s="851"/>
    </row>
    <row r="851" spans="1:17" ht="14.45" customHeight="1" x14ac:dyDescent="0.2">
      <c r="A851" s="832" t="s">
        <v>604</v>
      </c>
      <c r="B851" s="833" t="s">
        <v>8030</v>
      </c>
      <c r="C851" s="833" t="s">
        <v>8031</v>
      </c>
      <c r="D851" s="833" t="s">
        <v>9493</v>
      </c>
      <c r="E851" s="833" t="s">
        <v>9494</v>
      </c>
      <c r="F851" s="850"/>
      <c r="G851" s="850"/>
      <c r="H851" s="850"/>
      <c r="I851" s="850"/>
      <c r="J851" s="850"/>
      <c r="K851" s="850"/>
      <c r="L851" s="850"/>
      <c r="M851" s="850"/>
      <c r="N851" s="850">
        <v>1</v>
      </c>
      <c r="O851" s="850">
        <v>2333</v>
      </c>
      <c r="P851" s="838"/>
      <c r="Q851" s="851">
        <v>2333</v>
      </c>
    </row>
    <row r="852" spans="1:17" ht="14.45" customHeight="1" x14ac:dyDescent="0.2">
      <c r="A852" s="832" t="s">
        <v>604</v>
      </c>
      <c r="B852" s="833" t="s">
        <v>8030</v>
      </c>
      <c r="C852" s="833" t="s">
        <v>8031</v>
      </c>
      <c r="D852" s="833" t="s">
        <v>8256</v>
      </c>
      <c r="E852" s="833" t="s">
        <v>8257</v>
      </c>
      <c r="F852" s="850"/>
      <c r="G852" s="850"/>
      <c r="H852" s="850"/>
      <c r="I852" s="850"/>
      <c r="J852" s="850">
        <v>3</v>
      </c>
      <c r="K852" s="850">
        <v>2615</v>
      </c>
      <c r="L852" s="850">
        <v>1</v>
      </c>
      <c r="M852" s="850">
        <v>871.66666666666663</v>
      </c>
      <c r="N852" s="850"/>
      <c r="O852" s="850"/>
      <c r="P852" s="838"/>
      <c r="Q852" s="851"/>
    </row>
    <row r="853" spans="1:17" ht="14.45" customHeight="1" x14ac:dyDescent="0.2">
      <c r="A853" s="832" t="s">
        <v>604</v>
      </c>
      <c r="B853" s="833" t="s">
        <v>8030</v>
      </c>
      <c r="C853" s="833" t="s">
        <v>8031</v>
      </c>
      <c r="D853" s="833" t="s">
        <v>9495</v>
      </c>
      <c r="E853" s="833" t="s">
        <v>9496</v>
      </c>
      <c r="F853" s="850">
        <v>1</v>
      </c>
      <c r="G853" s="850">
        <v>933</v>
      </c>
      <c r="H853" s="850">
        <v>0.99786096256684487</v>
      </c>
      <c r="I853" s="850">
        <v>933</v>
      </c>
      <c r="J853" s="850">
        <v>1</v>
      </c>
      <c r="K853" s="850">
        <v>935</v>
      </c>
      <c r="L853" s="850">
        <v>1</v>
      </c>
      <c r="M853" s="850">
        <v>935</v>
      </c>
      <c r="N853" s="850">
        <v>1</v>
      </c>
      <c r="O853" s="850">
        <v>941</v>
      </c>
      <c r="P853" s="838">
        <v>1.0064171122994652</v>
      </c>
      <c r="Q853" s="851">
        <v>941</v>
      </c>
    </row>
    <row r="854" spans="1:17" ht="14.45" customHeight="1" x14ac:dyDescent="0.2">
      <c r="A854" s="832" t="s">
        <v>604</v>
      </c>
      <c r="B854" s="833" t="s">
        <v>8030</v>
      </c>
      <c r="C854" s="833" t="s">
        <v>8031</v>
      </c>
      <c r="D854" s="833" t="s">
        <v>9497</v>
      </c>
      <c r="E854" s="833" t="s">
        <v>9498</v>
      </c>
      <c r="F854" s="850">
        <v>1</v>
      </c>
      <c r="G854" s="850">
        <v>3157</v>
      </c>
      <c r="H854" s="850">
        <v>0.99841872232764073</v>
      </c>
      <c r="I854" s="850">
        <v>3157</v>
      </c>
      <c r="J854" s="850">
        <v>1</v>
      </c>
      <c r="K854" s="850">
        <v>3162</v>
      </c>
      <c r="L854" s="850">
        <v>1</v>
      </c>
      <c r="M854" s="850">
        <v>3162</v>
      </c>
      <c r="N854" s="850">
        <v>3</v>
      </c>
      <c r="O854" s="850">
        <v>9534</v>
      </c>
      <c r="P854" s="838">
        <v>3.0151802656546489</v>
      </c>
      <c r="Q854" s="851">
        <v>3178</v>
      </c>
    </row>
    <row r="855" spans="1:17" ht="14.45" customHeight="1" x14ac:dyDescent="0.2">
      <c r="A855" s="832" t="s">
        <v>604</v>
      </c>
      <c r="B855" s="833" t="s">
        <v>8030</v>
      </c>
      <c r="C855" s="833" t="s">
        <v>8031</v>
      </c>
      <c r="D855" s="833" t="s">
        <v>9499</v>
      </c>
      <c r="E855" s="833" t="s">
        <v>9500</v>
      </c>
      <c r="F855" s="850">
        <v>1</v>
      </c>
      <c r="G855" s="850">
        <v>2462</v>
      </c>
      <c r="H855" s="850"/>
      <c r="I855" s="850">
        <v>2462</v>
      </c>
      <c r="J855" s="850"/>
      <c r="K855" s="850"/>
      <c r="L855" s="850"/>
      <c r="M855" s="850"/>
      <c r="N855" s="850">
        <v>1</v>
      </c>
      <c r="O855" s="850">
        <v>2476</v>
      </c>
      <c r="P855" s="838"/>
      <c r="Q855" s="851">
        <v>2476</v>
      </c>
    </row>
    <row r="856" spans="1:17" ht="14.45" customHeight="1" x14ac:dyDescent="0.2">
      <c r="A856" s="832" t="s">
        <v>604</v>
      </c>
      <c r="B856" s="833" t="s">
        <v>8030</v>
      </c>
      <c r="C856" s="833" t="s">
        <v>8031</v>
      </c>
      <c r="D856" s="833" t="s">
        <v>9501</v>
      </c>
      <c r="E856" s="833" t="s">
        <v>9502</v>
      </c>
      <c r="F856" s="850"/>
      <c r="G856" s="850"/>
      <c r="H856" s="850"/>
      <c r="I856" s="850"/>
      <c r="J856" s="850">
        <v>1</v>
      </c>
      <c r="K856" s="850">
        <v>634</v>
      </c>
      <c r="L856" s="850">
        <v>1</v>
      </c>
      <c r="M856" s="850">
        <v>634</v>
      </c>
      <c r="N856" s="850"/>
      <c r="O856" s="850"/>
      <c r="P856" s="838"/>
      <c r="Q856" s="851"/>
    </row>
    <row r="857" spans="1:17" ht="14.45" customHeight="1" x14ac:dyDescent="0.2">
      <c r="A857" s="832" t="s">
        <v>604</v>
      </c>
      <c r="B857" s="833" t="s">
        <v>8030</v>
      </c>
      <c r="C857" s="833" t="s">
        <v>8031</v>
      </c>
      <c r="D857" s="833" t="s">
        <v>9503</v>
      </c>
      <c r="E857" s="833" t="s">
        <v>9504</v>
      </c>
      <c r="F857" s="850">
        <v>1</v>
      </c>
      <c r="G857" s="850">
        <v>3971</v>
      </c>
      <c r="H857" s="850"/>
      <c r="I857" s="850">
        <v>3971</v>
      </c>
      <c r="J857" s="850"/>
      <c r="K857" s="850"/>
      <c r="L857" s="850"/>
      <c r="M857" s="850"/>
      <c r="N857" s="850"/>
      <c r="O857" s="850"/>
      <c r="P857" s="838"/>
      <c r="Q857" s="851"/>
    </row>
    <row r="858" spans="1:17" ht="14.45" customHeight="1" x14ac:dyDescent="0.2">
      <c r="A858" s="832" t="s">
        <v>604</v>
      </c>
      <c r="B858" s="833" t="s">
        <v>8030</v>
      </c>
      <c r="C858" s="833" t="s">
        <v>8031</v>
      </c>
      <c r="D858" s="833" t="s">
        <v>9505</v>
      </c>
      <c r="E858" s="833" t="s">
        <v>9506</v>
      </c>
      <c r="F858" s="850"/>
      <c r="G858" s="850"/>
      <c r="H858" s="850"/>
      <c r="I858" s="850"/>
      <c r="J858" s="850">
        <v>1</v>
      </c>
      <c r="K858" s="850">
        <v>3271</v>
      </c>
      <c r="L858" s="850">
        <v>1</v>
      </c>
      <c r="M858" s="850">
        <v>3271</v>
      </c>
      <c r="N858" s="850"/>
      <c r="O858" s="850"/>
      <c r="P858" s="838"/>
      <c r="Q858" s="851"/>
    </row>
    <row r="859" spans="1:17" ht="14.45" customHeight="1" x14ac:dyDescent="0.2">
      <c r="A859" s="832" t="s">
        <v>604</v>
      </c>
      <c r="B859" s="833" t="s">
        <v>8030</v>
      </c>
      <c r="C859" s="833" t="s">
        <v>8031</v>
      </c>
      <c r="D859" s="833" t="s">
        <v>9507</v>
      </c>
      <c r="E859" s="833" t="s">
        <v>9508</v>
      </c>
      <c r="F859" s="850"/>
      <c r="G859" s="850"/>
      <c r="H859" s="850"/>
      <c r="I859" s="850"/>
      <c r="J859" s="850">
        <v>1</v>
      </c>
      <c r="K859" s="850">
        <v>4859</v>
      </c>
      <c r="L859" s="850">
        <v>1</v>
      </c>
      <c r="M859" s="850">
        <v>4859</v>
      </c>
      <c r="N859" s="850"/>
      <c r="O859" s="850"/>
      <c r="P859" s="838"/>
      <c r="Q859" s="851"/>
    </row>
    <row r="860" spans="1:17" ht="14.45" customHeight="1" x14ac:dyDescent="0.2">
      <c r="A860" s="832" t="s">
        <v>604</v>
      </c>
      <c r="B860" s="833" t="s">
        <v>8030</v>
      </c>
      <c r="C860" s="833" t="s">
        <v>8031</v>
      </c>
      <c r="D860" s="833" t="s">
        <v>9509</v>
      </c>
      <c r="E860" s="833" t="s">
        <v>9510</v>
      </c>
      <c r="F860" s="850">
        <v>1</v>
      </c>
      <c r="G860" s="850">
        <v>2720</v>
      </c>
      <c r="H860" s="850"/>
      <c r="I860" s="850">
        <v>2720</v>
      </c>
      <c r="J860" s="850"/>
      <c r="K860" s="850"/>
      <c r="L860" s="850"/>
      <c r="M860" s="850"/>
      <c r="N860" s="850"/>
      <c r="O860" s="850"/>
      <c r="P860" s="838"/>
      <c r="Q860" s="851"/>
    </row>
    <row r="861" spans="1:17" ht="14.45" customHeight="1" x14ac:dyDescent="0.2">
      <c r="A861" s="832" t="s">
        <v>604</v>
      </c>
      <c r="B861" s="833" t="s">
        <v>8030</v>
      </c>
      <c r="C861" s="833" t="s">
        <v>8031</v>
      </c>
      <c r="D861" s="833" t="s">
        <v>9511</v>
      </c>
      <c r="E861" s="833" t="s">
        <v>9512</v>
      </c>
      <c r="F861" s="850">
        <v>1</v>
      </c>
      <c r="G861" s="850">
        <v>1386</v>
      </c>
      <c r="H861" s="850">
        <v>0.33285302593659943</v>
      </c>
      <c r="I861" s="850">
        <v>1386</v>
      </c>
      <c r="J861" s="850">
        <v>3</v>
      </c>
      <c r="K861" s="850">
        <v>4164</v>
      </c>
      <c r="L861" s="850">
        <v>1</v>
      </c>
      <c r="M861" s="850">
        <v>1388</v>
      </c>
      <c r="N861" s="850"/>
      <c r="O861" s="850"/>
      <c r="P861" s="838"/>
      <c r="Q861" s="851"/>
    </row>
    <row r="862" spans="1:17" ht="14.45" customHeight="1" x14ac:dyDescent="0.2">
      <c r="A862" s="832" t="s">
        <v>604</v>
      </c>
      <c r="B862" s="833" t="s">
        <v>8030</v>
      </c>
      <c r="C862" s="833" t="s">
        <v>8031</v>
      </c>
      <c r="D862" s="833" t="s">
        <v>9513</v>
      </c>
      <c r="E862" s="833" t="s">
        <v>9514</v>
      </c>
      <c r="F862" s="850">
        <v>17</v>
      </c>
      <c r="G862" s="850">
        <v>0</v>
      </c>
      <c r="H862" s="850"/>
      <c r="I862" s="850">
        <v>0</v>
      </c>
      <c r="J862" s="850">
        <v>16</v>
      </c>
      <c r="K862" s="850">
        <v>0</v>
      </c>
      <c r="L862" s="850"/>
      <c r="M862" s="850">
        <v>0</v>
      </c>
      <c r="N862" s="850">
        <v>13</v>
      </c>
      <c r="O862" s="850">
        <v>0</v>
      </c>
      <c r="P862" s="838"/>
      <c r="Q862" s="851">
        <v>0</v>
      </c>
    </row>
    <row r="863" spans="1:17" ht="14.45" customHeight="1" x14ac:dyDescent="0.2">
      <c r="A863" s="832" t="s">
        <v>604</v>
      </c>
      <c r="B863" s="833" t="s">
        <v>8030</v>
      </c>
      <c r="C863" s="833" t="s">
        <v>8031</v>
      </c>
      <c r="D863" s="833" t="s">
        <v>9515</v>
      </c>
      <c r="E863" s="833" t="s">
        <v>9516</v>
      </c>
      <c r="F863" s="850">
        <v>13</v>
      </c>
      <c r="G863" s="850">
        <v>0</v>
      </c>
      <c r="H863" s="850"/>
      <c r="I863" s="850">
        <v>0</v>
      </c>
      <c r="J863" s="850">
        <v>9</v>
      </c>
      <c r="K863" s="850">
        <v>0</v>
      </c>
      <c r="L863" s="850"/>
      <c r="M863" s="850">
        <v>0</v>
      </c>
      <c r="N863" s="850">
        <v>2</v>
      </c>
      <c r="O863" s="850">
        <v>0</v>
      </c>
      <c r="P863" s="838"/>
      <c r="Q863" s="851">
        <v>0</v>
      </c>
    </row>
    <row r="864" spans="1:17" ht="14.45" customHeight="1" x14ac:dyDescent="0.2">
      <c r="A864" s="832" t="s">
        <v>604</v>
      </c>
      <c r="B864" s="833" t="s">
        <v>8030</v>
      </c>
      <c r="C864" s="833" t="s">
        <v>8031</v>
      </c>
      <c r="D864" s="833" t="s">
        <v>9517</v>
      </c>
      <c r="E864" s="833" t="s">
        <v>9492</v>
      </c>
      <c r="F864" s="850"/>
      <c r="G864" s="850"/>
      <c r="H864" s="850"/>
      <c r="I864" s="850"/>
      <c r="J864" s="850"/>
      <c r="K864" s="850"/>
      <c r="L864" s="850"/>
      <c r="M864" s="850"/>
      <c r="N864" s="850">
        <v>1</v>
      </c>
      <c r="O864" s="850">
        <v>7937</v>
      </c>
      <c r="P864" s="838"/>
      <c r="Q864" s="851">
        <v>7937</v>
      </c>
    </row>
    <row r="865" spans="1:17" ht="14.45" customHeight="1" x14ac:dyDescent="0.2">
      <c r="A865" s="832" t="s">
        <v>604</v>
      </c>
      <c r="B865" s="833" t="s">
        <v>8030</v>
      </c>
      <c r="C865" s="833" t="s">
        <v>8031</v>
      </c>
      <c r="D865" s="833" t="s">
        <v>9518</v>
      </c>
      <c r="E865" s="833" t="s">
        <v>9519</v>
      </c>
      <c r="F865" s="850">
        <v>6</v>
      </c>
      <c r="G865" s="850">
        <v>0</v>
      </c>
      <c r="H865" s="850"/>
      <c r="I865" s="850">
        <v>0</v>
      </c>
      <c r="J865" s="850">
        <v>1</v>
      </c>
      <c r="K865" s="850">
        <v>0</v>
      </c>
      <c r="L865" s="850"/>
      <c r="M865" s="850">
        <v>0</v>
      </c>
      <c r="N865" s="850"/>
      <c r="O865" s="850"/>
      <c r="P865" s="838"/>
      <c r="Q865" s="851"/>
    </row>
    <row r="866" spans="1:17" ht="14.45" customHeight="1" x14ac:dyDescent="0.2">
      <c r="A866" s="832" t="s">
        <v>604</v>
      </c>
      <c r="B866" s="833" t="s">
        <v>8030</v>
      </c>
      <c r="C866" s="833" t="s">
        <v>8031</v>
      </c>
      <c r="D866" s="833" t="s">
        <v>9520</v>
      </c>
      <c r="E866" s="833" t="s">
        <v>9521</v>
      </c>
      <c r="F866" s="850"/>
      <c r="G866" s="850"/>
      <c r="H866" s="850"/>
      <c r="I866" s="850"/>
      <c r="J866" s="850">
        <v>1</v>
      </c>
      <c r="K866" s="850">
        <v>3037</v>
      </c>
      <c r="L866" s="850">
        <v>1</v>
      </c>
      <c r="M866" s="850">
        <v>3037</v>
      </c>
      <c r="N866" s="850">
        <v>10</v>
      </c>
      <c r="O866" s="850">
        <v>30520</v>
      </c>
      <c r="P866" s="838">
        <v>10.049390846229832</v>
      </c>
      <c r="Q866" s="851">
        <v>3052</v>
      </c>
    </row>
    <row r="867" spans="1:17" ht="14.45" customHeight="1" x14ac:dyDescent="0.2">
      <c r="A867" s="832" t="s">
        <v>604</v>
      </c>
      <c r="B867" s="833" t="s">
        <v>8030</v>
      </c>
      <c r="C867" s="833" t="s">
        <v>8031</v>
      </c>
      <c r="D867" s="833" t="s">
        <v>9522</v>
      </c>
      <c r="E867" s="833" t="s">
        <v>9523</v>
      </c>
      <c r="F867" s="850">
        <v>3</v>
      </c>
      <c r="G867" s="850">
        <v>25329</v>
      </c>
      <c r="H867" s="850">
        <v>0.99822653109482151</v>
      </c>
      <c r="I867" s="850">
        <v>8443</v>
      </c>
      <c r="J867" s="850">
        <v>3</v>
      </c>
      <c r="K867" s="850">
        <v>25374</v>
      </c>
      <c r="L867" s="850">
        <v>1</v>
      </c>
      <c r="M867" s="850">
        <v>8458</v>
      </c>
      <c r="N867" s="850"/>
      <c r="O867" s="850"/>
      <c r="P867" s="838"/>
      <c r="Q867" s="851"/>
    </row>
    <row r="868" spans="1:17" ht="14.45" customHeight="1" x14ac:dyDescent="0.2">
      <c r="A868" s="832" t="s">
        <v>604</v>
      </c>
      <c r="B868" s="833" t="s">
        <v>8030</v>
      </c>
      <c r="C868" s="833" t="s">
        <v>8031</v>
      </c>
      <c r="D868" s="833" t="s">
        <v>9524</v>
      </c>
      <c r="E868" s="833" t="s">
        <v>9525</v>
      </c>
      <c r="F868" s="850">
        <v>1</v>
      </c>
      <c r="G868" s="850">
        <v>607</v>
      </c>
      <c r="H868" s="850"/>
      <c r="I868" s="850">
        <v>607</v>
      </c>
      <c r="J868" s="850"/>
      <c r="K868" s="850"/>
      <c r="L868" s="850"/>
      <c r="M868" s="850"/>
      <c r="N868" s="850"/>
      <c r="O868" s="850"/>
      <c r="P868" s="838"/>
      <c r="Q868" s="851"/>
    </row>
    <row r="869" spans="1:17" ht="14.45" customHeight="1" x14ac:dyDescent="0.2">
      <c r="A869" s="832" t="s">
        <v>604</v>
      </c>
      <c r="B869" s="833" t="s">
        <v>8030</v>
      </c>
      <c r="C869" s="833" t="s">
        <v>8031</v>
      </c>
      <c r="D869" s="833" t="s">
        <v>9526</v>
      </c>
      <c r="E869" s="833" t="s">
        <v>9527</v>
      </c>
      <c r="F869" s="850">
        <v>1</v>
      </c>
      <c r="G869" s="850">
        <v>2519</v>
      </c>
      <c r="H869" s="850"/>
      <c r="I869" s="850">
        <v>2519</v>
      </c>
      <c r="J869" s="850"/>
      <c r="K869" s="850"/>
      <c r="L869" s="850"/>
      <c r="M869" s="850"/>
      <c r="N869" s="850">
        <v>1</v>
      </c>
      <c r="O869" s="850">
        <v>2537</v>
      </c>
      <c r="P869" s="838"/>
      <c r="Q869" s="851">
        <v>2537</v>
      </c>
    </row>
    <row r="870" spans="1:17" ht="14.45" customHeight="1" x14ac:dyDescent="0.2">
      <c r="A870" s="832" t="s">
        <v>604</v>
      </c>
      <c r="B870" s="833" t="s">
        <v>8030</v>
      </c>
      <c r="C870" s="833" t="s">
        <v>8031</v>
      </c>
      <c r="D870" s="833" t="s">
        <v>9528</v>
      </c>
      <c r="E870" s="833" t="s">
        <v>9529</v>
      </c>
      <c r="F870" s="850"/>
      <c r="G870" s="850"/>
      <c r="H870" s="850"/>
      <c r="I870" s="850"/>
      <c r="J870" s="850"/>
      <c r="K870" s="850"/>
      <c r="L870" s="850"/>
      <c r="M870" s="850"/>
      <c r="N870" s="850">
        <v>1</v>
      </c>
      <c r="O870" s="850">
        <v>2775</v>
      </c>
      <c r="P870" s="838"/>
      <c r="Q870" s="851">
        <v>2775</v>
      </c>
    </row>
    <row r="871" spans="1:17" ht="14.45" customHeight="1" x14ac:dyDescent="0.2">
      <c r="A871" s="832" t="s">
        <v>604</v>
      </c>
      <c r="B871" s="833" t="s">
        <v>8030</v>
      </c>
      <c r="C871" s="833" t="s">
        <v>8031</v>
      </c>
      <c r="D871" s="833" t="s">
        <v>9530</v>
      </c>
      <c r="E871" s="833" t="s">
        <v>9531</v>
      </c>
      <c r="F871" s="850">
        <v>1</v>
      </c>
      <c r="G871" s="850">
        <v>4618</v>
      </c>
      <c r="H871" s="850"/>
      <c r="I871" s="850">
        <v>4618</v>
      </c>
      <c r="J871" s="850"/>
      <c r="K871" s="850"/>
      <c r="L871" s="850"/>
      <c r="M871" s="850"/>
      <c r="N871" s="850"/>
      <c r="O871" s="850"/>
      <c r="P871" s="838"/>
      <c r="Q871" s="851"/>
    </row>
    <row r="872" spans="1:17" ht="14.45" customHeight="1" x14ac:dyDescent="0.2">
      <c r="A872" s="832" t="s">
        <v>604</v>
      </c>
      <c r="B872" s="833" t="s">
        <v>8030</v>
      </c>
      <c r="C872" s="833" t="s">
        <v>8031</v>
      </c>
      <c r="D872" s="833" t="s">
        <v>9532</v>
      </c>
      <c r="E872" s="833" t="s">
        <v>9533</v>
      </c>
      <c r="F872" s="850">
        <v>1</v>
      </c>
      <c r="G872" s="850">
        <v>3449</v>
      </c>
      <c r="H872" s="850">
        <v>0.49927620150550089</v>
      </c>
      <c r="I872" s="850">
        <v>3449</v>
      </c>
      <c r="J872" s="850">
        <v>2</v>
      </c>
      <c r="K872" s="850">
        <v>6908</v>
      </c>
      <c r="L872" s="850">
        <v>1</v>
      </c>
      <c r="M872" s="850">
        <v>3454</v>
      </c>
      <c r="N872" s="850">
        <v>1</v>
      </c>
      <c r="O872" s="850">
        <v>3470</v>
      </c>
      <c r="P872" s="838">
        <v>0.50231615518239725</v>
      </c>
      <c r="Q872" s="851">
        <v>3470</v>
      </c>
    </row>
    <row r="873" spans="1:17" ht="14.45" customHeight="1" x14ac:dyDescent="0.2">
      <c r="A873" s="832" t="s">
        <v>604</v>
      </c>
      <c r="B873" s="833" t="s">
        <v>8030</v>
      </c>
      <c r="C873" s="833" t="s">
        <v>8031</v>
      </c>
      <c r="D873" s="833" t="s">
        <v>9534</v>
      </c>
      <c r="E873" s="833" t="s">
        <v>9535</v>
      </c>
      <c r="F873" s="850">
        <v>1</v>
      </c>
      <c r="G873" s="850">
        <v>3275</v>
      </c>
      <c r="H873" s="850">
        <v>0.19973165823016406</v>
      </c>
      <c r="I873" s="850">
        <v>3275</v>
      </c>
      <c r="J873" s="850">
        <v>5</v>
      </c>
      <c r="K873" s="850">
        <v>16397</v>
      </c>
      <c r="L873" s="850">
        <v>1</v>
      </c>
      <c r="M873" s="850">
        <v>3279.4</v>
      </c>
      <c r="N873" s="850"/>
      <c r="O873" s="850"/>
      <c r="P873" s="838"/>
      <c r="Q873" s="851"/>
    </row>
    <row r="874" spans="1:17" ht="14.45" customHeight="1" x14ac:dyDescent="0.2">
      <c r="A874" s="832" t="s">
        <v>604</v>
      </c>
      <c r="B874" s="833" t="s">
        <v>8030</v>
      </c>
      <c r="C874" s="833" t="s">
        <v>8031</v>
      </c>
      <c r="D874" s="833" t="s">
        <v>9536</v>
      </c>
      <c r="E874" s="833" t="s">
        <v>9537</v>
      </c>
      <c r="F874" s="850"/>
      <c r="G874" s="850"/>
      <c r="H874" s="850"/>
      <c r="I874" s="850"/>
      <c r="J874" s="850">
        <v>1</v>
      </c>
      <c r="K874" s="850">
        <v>3244</v>
      </c>
      <c r="L874" s="850">
        <v>1</v>
      </c>
      <c r="M874" s="850">
        <v>3244</v>
      </c>
      <c r="N874" s="850"/>
      <c r="O874" s="850"/>
      <c r="P874" s="838"/>
      <c r="Q874" s="851"/>
    </row>
    <row r="875" spans="1:17" ht="14.45" customHeight="1" x14ac:dyDescent="0.2">
      <c r="A875" s="832" t="s">
        <v>604</v>
      </c>
      <c r="B875" s="833" t="s">
        <v>8030</v>
      </c>
      <c r="C875" s="833" t="s">
        <v>8031</v>
      </c>
      <c r="D875" s="833" t="s">
        <v>9538</v>
      </c>
      <c r="E875" s="833" t="s">
        <v>9539</v>
      </c>
      <c r="F875" s="850"/>
      <c r="G875" s="850"/>
      <c r="H875" s="850"/>
      <c r="I875" s="850"/>
      <c r="J875" s="850">
        <v>1</v>
      </c>
      <c r="K875" s="850">
        <v>2774</v>
      </c>
      <c r="L875" s="850">
        <v>1</v>
      </c>
      <c r="M875" s="850">
        <v>2774</v>
      </c>
      <c r="N875" s="850"/>
      <c r="O875" s="850"/>
      <c r="P875" s="838"/>
      <c r="Q875" s="851"/>
    </row>
    <row r="876" spans="1:17" ht="14.45" customHeight="1" x14ac:dyDescent="0.2">
      <c r="A876" s="832" t="s">
        <v>604</v>
      </c>
      <c r="B876" s="833" t="s">
        <v>8030</v>
      </c>
      <c r="C876" s="833" t="s">
        <v>8031</v>
      </c>
      <c r="D876" s="833" t="s">
        <v>9540</v>
      </c>
      <c r="E876" s="833" t="s">
        <v>9541</v>
      </c>
      <c r="F876" s="850">
        <v>4</v>
      </c>
      <c r="G876" s="850">
        <v>16752</v>
      </c>
      <c r="H876" s="850">
        <v>0.99850986469571434</v>
      </c>
      <c r="I876" s="850">
        <v>4188</v>
      </c>
      <c r="J876" s="850">
        <v>4</v>
      </c>
      <c r="K876" s="850">
        <v>16777</v>
      </c>
      <c r="L876" s="850">
        <v>1</v>
      </c>
      <c r="M876" s="850">
        <v>4194.25</v>
      </c>
      <c r="N876" s="850">
        <v>3</v>
      </c>
      <c r="O876" s="850">
        <v>12663</v>
      </c>
      <c r="P876" s="838">
        <v>0.75478333432675682</v>
      </c>
      <c r="Q876" s="851">
        <v>4221</v>
      </c>
    </row>
    <row r="877" spans="1:17" ht="14.45" customHeight="1" x14ac:dyDescent="0.2">
      <c r="A877" s="832" t="s">
        <v>604</v>
      </c>
      <c r="B877" s="833" t="s">
        <v>8030</v>
      </c>
      <c r="C877" s="833" t="s">
        <v>8031</v>
      </c>
      <c r="D877" s="833" t="s">
        <v>9542</v>
      </c>
      <c r="E877" s="833" t="s">
        <v>9543</v>
      </c>
      <c r="F877" s="850"/>
      <c r="G877" s="850"/>
      <c r="H877" s="850"/>
      <c r="I877" s="850"/>
      <c r="J877" s="850"/>
      <c r="K877" s="850"/>
      <c r="L877" s="850"/>
      <c r="M877" s="850"/>
      <c r="N877" s="850">
        <v>0</v>
      </c>
      <c r="O877" s="850">
        <v>0</v>
      </c>
      <c r="P877" s="838"/>
      <c r="Q877" s="851"/>
    </row>
    <row r="878" spans="1:17" ht="14.45" customHeight="1" x14ac:dyDescent="0.2">
      <c r="A878" s="832" t="s">
        <v>604</v>
      </c>
      <c r="B878" s="833" t="s">
        <v>8030</v>
      </c>
      <c r="C878" s="833" t="s">
        <v>8031</v>
      </c>
      <c r="D878" s="833" t="s">
        <v>8233</v>
      </c>
      <c r="E878" s="833" t="s">
        <v>8234</v>
      </c>
      <c r="F878" s="850"/>
      <c r="G878" s="850"/>
      <c r="H878" s="850"/>
      <c r="I878" s="850"/>
      <c r="J878" s="850"/>
      <c r="K878" s="850"/>
      <c r="L878" s="850"/>
      <c r="M878" s="850"/>
      <c r="N878" s="850">
        <v>847</v>
      </c>
      <c r="O878" s="850">
        <v>0</v>
      </c>
      <c r="P878" s="838"/>
      <c r="Q878" s="851">
        <v>0</v>
      </c>
    </row>
    <row r="879" spans="1:17" ht="14.45" customHeight="1" x14ac:dyDescent="0.2">
      <c r="A879" s="832" t="s">
        <v>604</v>
      </c>
      <c r="B879" s="833" t="s">
        <v>8030</v>
      </c>
      <c r="C879" s="833" t="s">
        <v>8031</v>
      </c>
      <c r="D879" s="833" t="s">
        <v>8235</v>
      </c>
      <c r="E879" s="833" t="s">
        <v>8236</v>
      </c>
      <c r="F879" s="850"/>
      <c r="G879" s="850"/>
      <c r="H879" s="850"/>
      <c r="I879" s="850"/>
      <c r="J879" s="850"/>
      <c r="K879" s="850"/>
      <c r="L879" s="850"/>
      <c r="M879" s="850"/>
      <c r="N879" s="850">
        <v>65</v>
      </c>
      <c r="O879" s="850">
        <v>0</v>
      </c>
      <c r="P879" s="838"/>
      <c r="Q879" s="851">
        <v>0</v>
      </c>
    </row>
    <row r="880" spans="1:17" ht="14.45" customHeight="1" x14ac:dyDescent="0.2">
      <c r="A880" s="832" t="s">
        <v>604</v>
      </c>
      <c r="B880" s="833" t="s">
        <v>8030</v>
      </c>
      <c r="C880" s="833" t="s">
        <v>8031</v>
      </c>
      <c r="D880" s="833" t="s">
        <v>9544</v>
      </c>
      <c r="E880" s="833" t="s">
        <v>9545</v>
      </c>
      <c r="F880" s="850"/>
      <c r="G880" s="850"/>
      <c r="H880" s="850"/>
      <c r="I880" s="850"/>
      <c r="J880" s="850"/>
      <c r="K880" s="850"/>
      <c r="L880" s="850"/>
      <c r="M880" s="850"/>
      <c r="N880" s="850">
        <v>315</v>
      </c>
      <c r="O880" s="850">
        <v>0</v>
      </c>
      <c r="P880" s="838"/>
      <c r="Q880" s="851">
        <v>0</v>
      </c>
    </row>
    <row r="881" spans="1:17" ht="14.45" customHeight="1" x14ac:dyDescent="0.2">
      <c r="A881" s="832" t="s">
        <v>604</v>
      </c>
      <c r="B881" s="833" t="s">
        <v>8030</v>
      </c>
      <c r="C881" s="833" t="s">
        <v>8031</v>
      </c>
      <c r="D881" s="833" t="s">
        <v>8237</v>
      </c>
      <c r="E881" s="833" t="s">
        <v>8238</v>
      </c>
      <c r="F881" s="850"/>
      <c r="G881" s="850"/>
      <c r="H881" s="850"/>
      <c r="I881" s="850"/>
      <c r="J881" s="850"/>
      <c r="K881" s="850"/>
      <c r="L881" s="850"/>
      <c r="M881" s="850"/>
      <c r="N881" s="850">
        <v>892</v>
      </c>
      <c r="O881" s="850">
        <v>0</v>
      </c>
      <c r="P881" s="838"/>
      <c r="Q881" s="851">
        <v>0</v>
      </c>
    </row>
    <row r="882" spans="1:17" ht="14.45" customHeight="1" x14ac:dyDescent="0.2">
      <c r="A882" s="832" t="s">
        <v>604</v>
      </c>
      <c r="B882" s="833" t="s">
        <v>8030</v>
      </c>
      <c r="C882" s="833" t="s">
        <v>8031</v>
      </c>
      <c r="D882" s="833" t="s">
        <v>9546</v>
      </c>
      <c r="E882" s="833" t="s">
        <v>9547</v>
      </c>
      <c r="F882" s="850"/>
      <c r="G882" s="850"/>
      <c r="H882" s="850"/>
      <c r="I882" s="850"/>
      <c r="J882" s="850"/>
      <c r="K882" s="850"/>
      <c r="L882" s="850"/>
      <c r="M882" s="850"/>
      <c r="N882" s="850">
        <v>3</v>
      </c>
      <c r="O882" s="850">
        <v>0</v>
      </c>
      <c r="P882" s="838"/>
      <c r="Q882" s="851">
        <v>0</v>
      </c>
    </row>
    <row r="883" spans="1:17" ht="14.45" customHeight="1" x14ac:dyDescent="0.2">
      <c r="A883" s="832" t="s">
        <v>604</v>
      </c>
      <c r="B883" s="833" t="s">
        <v>8030</v>
      </c>
      <c r="C883" s="833" t="s">
        <v>8031</v>
      </c>
      <c r="D883" s="833" t="s">
        <v>9548</v>
      </c>
      <c r="E883" s="833" t="s">
        <v>9549</v>
      </c>
      <c r="F883" s="850"/>
      <c r="G883" s="850"/>
      <c r="H883" s="850"/>
      <c r="I883" s="850"/>
      <c r="J883" s="850"/>
      <c r="K883" s="850"/>
      <c r="L883" s="850"/>
      <c r="M883" s="850"/>
      <c r="N883" s="850">
        <v>3</v>
      </c>
      <c r="O883" s="850">
        <v>102693</v>
      </c>
      <c r="P883" s="838"/>
      <c r="Q883" s="851">
        <v>34231</v>
      </c>
    </row>
    <row r="884" spans="1:17" ht="14.45" customHeight="1" x14ac:dyDescent="0.2">
      <c r="A884" s="832" t="s">
        <v>604</v>
      </c>
      <c r="B884" s="833" t="s">
        <v>8030</v>
      </c>
      <c r="C884" s="833" t="s">
        <v>8031</v>
      </c>
      <c r="D884" s="833" t="s">
        <v>8239</v>
      </c>
      <c r="E884" s="833" t="s">
        <v>8240</v>
      </c>
      <c r="F884" s="850"/>
      <c r="G884" s="850"/>
      <c r="H884" s="850"/>
      <c r="I884" s="850"/>
      <c r="J884" s="850"/>
      <c r="K884" s="850"/>
      <c r="L884" s="850"/>
      <c r="M884" s="850"/>
      <c r="N884" s="850">
        <v>590</v>
      </c>
      <c r="O884" s="850">
        <v>0</v>
      </c>
      <c r="P884" s="838"/>
      <c r="Q884" s="851">
        <v>0</v>
      </c>
    </row>
    <row r="885" spans="1:17" ht="14.45" customHeight="1" x14ac:dyDescent="0.2">
      <c r="A885" s="832" t="s">
        <v>604</v>
      </c>
      <c r="B885" s="833" t="s">
        <v>8030</v>
      </c>
      <c r="C885" s="833" t="s">
        <v>8031</v>
      </c>
      <c r="D885" s="833" t="s">
        <v>9550</v>
      </c>
      <c r="E885" s="833" t="s">
        <v>9551</v>
      </c>
      <c r="F885" s="850"/>
      <c r="G885" s="850"/>
      <c r="H885" s="850"/>
      <c r="I885" s="850"/>
      <c r="J885" s="850"/>
      <c r="K885" s="850"/>
      <c r="L885" s="850"/>
      <c r="M885" s="850"/>
      <c r="N885" s="850">
        <v>20</v>
      </c>
      <c r="O885" s="850">
        <v>0</v>
      </c>
      <c r="P885" s="838"/>
      <c r="Q885" s="851">
        <v>0</v>
      </c>
    </row>
    <row r="886" spans="1:17" ht="14.45" customHeight="1" x14ac:dyDescent="0.2">
      <c r="A886" s="832" t="s">
        <v>604</v>
      </c>
      <c r="B886" s="833" t="s">
        <v>8030</v>
      </c>
      <c r="C886" s="833" t="s">
        <v>8031</v>
      </c>
      <c r="D886" s="833" t="s">
        <v>9552</v>
      </c>
      <c r="E886" s="833" t="s">
        <v>9309</v>
      </c>
      <c r="F886" s="850"/>
      <c r="G886" s="850"/>
      <c r="H886" s="850"/>
      <c r="I886" s="850"/>
      <c r="J886" s="850"/>
      <c r="K886" s="850"/>
      <c r="L886" s="850"/>
      <c r="M886" s="850"/>
      <c r="N886" s="850">
        <v>2</v>
      </c>
      <c r="O886" s="850">
        <v>928</v>
      </c>
      <c r="P886" s="838"/>
      <c r="Q886" s="851">
        <v>464</v>
      </c>
    </row>
    <row r="887" spans="1:17" ht="14.45" customHeight="1" x14ac:dyDescent="0.2">
      <c r="A887" s="832" t="s">
        <v>604</v>
      </c>
      <c r="B887" s="833" t="s">
        <v>8030</v>
      </c>
      <c r="C887" s="833" t="s">
        <v>8031</v>
      </c>
      <c r="D887" s="833" t="s">
        <v>9553</v>
      </c>
      <c r="E887" s="833" t="s">
        <v>9554</v>
      </c>
      <c r="F887" s="850">
        <v>1</v>
      </c>
      <c r="G887" s="850">
        <v>412</v>
      </c>
      <c r="H887" s="850"/>
      <c r="I887" s="850">
        <v>412</v>
      </c>
      <c r="J887" s="850"/>
      <c r="K887" s="850"/>
      <c r="L887" s="850"/>
      <c r="M887" s="850"/>
      <c r="N887" s="850">
        <v>1</v>
      </c>
      <c r="O887" s="850">
        <v>418</v>
      </c>
      <c r="P887" s="838"/>
      <c r="Q887" s="851">
        <v>418</v>
      </c>
    </row>
    <row r="888" spans="1:17" ht="14.45" customHeight="1" x14ac:dyDescent="0.2">
      <c r="A888" s="832" t="s">
        <v>604</v>
      </c>
      <c r="B888" s="833" t="s">
        <v>8030</v>
      </c>
      <c r="C888" s="833" t="s">
        <v>8031</v>
      </c>
      <c r="D888" s="833" t="s">
        <v>9555</v>
      </c>
      <c r="E888" s="833" t="s">
        <v>9556</v>
      </c>
      <c r="F888" s="850"/>
      <c r="G888" s="850"/>
      <c r="H888" s="850"/>
      <c r="I888" s="850"/>
      <c r="J888" s="850"/>
      <c r="K888" s="850"/>
      <c r="L888" s="850"/>
      <c r="M888" s="850"/>
      <c r="N888" s="850">
        <v>1</v>
      </c>
      <c r="O888" s="850">
        <v>4905</v>
      </c>
      <c r="P888" s="838"/>
      <c r="Q888" s="851">
        <v>4905</v>
      </c>
    </row>
    <row r="889" spans="1:17" ht="14.45" customHeight="1" x14ac:dyDescent="0.2">
      <c r="A889" s="832" t="s">
        <v>604</v>
      </c>
      <c r="B889" s="833" t="s">
        <v>8030</v>
      </c>
      <c r="C889" s="833" t="s">
        <v>8031</v>
      </c>
      <c r="D889" s="833" t="s">
        <v>8241</v>
      </c>
      <c r="E889" s="833" t="s">
        <v>8242</v>
      </c>
      <c r="F889" s="850"/>
      <c r="G889" s="850"/>
      <c r="H889" s="850"/>
      <c r="I889" s="850"/>
      <c r="J889" s="850"/>
      <c r="K889" s="850"/>
      <c r="L889" s="850"/>
      <c r="M889" s="850"/>
      <c r="N889" s="850">
        <v>928</v>
      </c>
      <c r="O889" s="850">
        <v>0</v>
      </c>
      <c r="P889" s="838"/>
      <c r="Q889" s="851">
        <v>0</v>
      </c>
    </row>
    <row r="890" spans="1:17" ht="14.45" customHeight="1" x14ac:dyDescent="0.2">
      <c r="A890" s="832" t="s">
        <v>604</v>
      </c>
      <c r="B890" s="833" t="s">
        <v>8030</v>
      </c>
      <c r="C890" s="833" t="s">
        <v>8031</v>
      </c>
      <c r="D890" s="833" t="s">
        <v>8243</v>
      </c>
      <c r="E890" s="833" t="s">
        <v>8244</v>
      </c>
      <c r="F890" s="850"/>
      <c r="G890" s="850"/>
      <c r="H890" s="850"/>
      <c r="I890" s="850"/>
      <c r="J890" s="850"/>
      <c r="K890" s="850"/>
      <c r="L890" s="850"/>
      <c r="M890" s="850"/>
      <c r="N890" s="850">
        <v>389</v>
      </c>
      <c r="O890" s="850">
        <v>0</v>
      </c>
      <c r="P890" s="838"/>
      <c r="Q890" s="851">
        <v>0</v>
      </c>
    </row>
    <row r="891" spans="1:17" ht="14.45" customHeight="1" x14ac:dyDescent="0.2">
      <c r="A891" s="832" t="s">
        <v>604</v>
      </c>
      <c r="B891" s="833" t="s">
        <v>8030</v>
      </c>
      <c r="C891" s="833" t="s">
        <v>8031</v>
      </c>
      <c r="D891" s="833" t="s">
        <v>8245</v>
      </c>
      <c r="E891" s="833" t="s">
        <v>8246</v>
      </c>
      <c r="F891" s="850"/>
      <c r="G891" s="850"/>
      <c r="H891" s="850"/>
      <c r="I891" s="850"/>
      <c r="J891" s="850"/>
      <c r="K891" s="850"/>
      <c r="L891" s="850"/>
      <c r="M891" s="850"/>
      <c r="N891" s="850">
        <v>536</v>
      </c>
      <c r="O891" s="850">
        <v>0</v>
      </c>
      <c r="P891" s="838"/>
      <c r="Q891" s="851">
        <v>0</v>
      </c>
    </row>
    <row r="892" spans="1:17" ht="14.45" customHeight="1" x14ac:dyDescent="0.2">
      <c r="A892" s="832" t="s">
        <v>604</v>
      </c>
      <c r="B892" s="833" t="s">
        <v>8030</v>
      </c>
      <c r="C892" s="833" t="s">
        <v>8031</v>
      </c>
      <c r="D892" s="833" t="s">
        <v>9557</v>
      </c>
      <c r="E892" s="833" t="s">
        <v>8242</v>
      </c>
      <c r="F892" s="850"/>
      <c r="G892" s="850"/>
      <c r="H892" s="850"/>
      <c r="I892" s="850"/>
      <c r="J892" s="850"/>
      <c r="K892" s="850"/>
      <c r="L892" s="850"/>
      <c r="M892" s="850"/>
      <c r="N892" s="850">
        <v>15</v>
      </c>
      <c r="O892" s="850">
        <v>0</v>
      </c>
      <c r="P892" s="838"/>
      <c r="Q892" s="851">
        <v>0</v>
      </c>
    </row>
    <row r="893" spans="1:17" ht="14.45" customHeight="1" x14ac:dyDescent="0.2">
      <c r="A893" s="832" t="s">
        <v>604</v>
      </c>
      <c r="B893" s="833" t="s">
        <v>8030</v>
      </c>
      <c r="C893" s="833" t="s">
        <v>8031</v>
      </c>
      <c r="D893" s="833" t="s">
        <v>8247</v>
      </c>
      <c r="E893" s="833" t="s">
        <v>8248</v>
      </c>
      <c r="F893" s="850"/>
      <c r="G893" s="850"/>
      <c r="H893" s="850"/>
      <c r="I893" s="850"/>
      <c r="J893" s="850"/>
      <c r="K893" s="850"/>
      <c r="L893" s="850"/>
      <c r="M893" s="850"/>
      <c r="N893" s="850">
        <v>48</v>
      </c>
      <c r="O893" s="850">
        <v>0</v>
      </c>
      <c r="P893" s="838"/>
      <c r="Q893" s="851">
        <v>0</v>
      </c>
    </row>
    <row r="894" spans="1:17" ht="14.45" customHeight="1" x14ac:dyDescent="0.2">
      <c r="A894" s="832" t="s">
        <v>604</v>
      </c>
      <c r="B894" s="833" t="s">
        <v>8030</v>
      </c>
      <c r="C894" s="833" t="s">
        <v>8031</v>
      </c>
      <c r="D894" s="833" t="s">
        <v>9558</v>
      </c>
      <c r="E894" s="833" t="s">
        <v>9559</v>
      </c>
      <c r="F894" s="850"/>
      <c r="G894" s="850"/>
      <c r="H894" s="850"/>
      <c r="I894" s="850"/>
      <c r="J894" s="850"/>
      <c r="K894" s="850"/>
      <c r="L894" s="850"/>
      <c r="M894" s="850"/>
      <c r="N894" s="850">
        <v>19</v>
      </c>
      <c r="O894" s="850">
        <v>0</v>
      </c>
      <c r="P894" s="838"/>
      <c r="Q894" s="851">
        <v>0</v>
      </c>
    </row>
    <row r="895" spans="1:17" ht="14.45" customHeight="1" x14ac:dyDescent="0.2">
      <c r="A895" s="832" t="s">
        <v>604</v>
      </c>
      <c r="B895" s="833" t="s">
        <v>8030</v>
      </c>
      <c r="C895" s="833" t="s">
        <v>8031</v>
      </c>
      <c r="D895" s="833" t="s">
        <v>9560</v>
      </c>
      <c r="E895" s="833" t="s">
        <v>9561</v>
      </c>
      <c r="F895" s="850"/>
      <c r="G895" s="850"/>
      <c r="H895" s="850"/>
      <c r="I895" s="850"/>
      <c r="J895" s="850"/>
      <c r="K895" s="850"/>
      <c r="L895" s="850"/>
      <c r="M895" s="850"/>
      <c r="N895" s="850">
        <v>8</v>
      </c>
      <c r="O895" s="850">
        <v>0</v>
      </c>
      <c r="P895" s="838"/>
      <c r="Q895" s="851">
        <v>0</v>
      </c>
    </row>
    <row r="896" spans="1:17" ht="14.45" customHeight="1" x14ac:dyDescent="0.2">
      <c r="A896" s="832" t="s">
        <v>604</v>
      </c>
      <c r="B896" s="833" t="s">
        <v>8030</v>
      </c>
      <c r="C896" s="833" t="s">
        <v>8031</v>
      </c>
      <c r="D896" s="833" t="s">
        <v>8249</v>
      </c>
      <c r="E896" s="833" t="s">
        <v>8250</v>
      </c>
      <c r="F896" s="850"/>
      <c r="G896" s="850"/>
      <c r="H896" s="850"/>
      <c r="I896" s="850"/>
      <c r="J896" s="850"/>
      <c r="K896" s="850"/>
      <c r="L896" s="850"/>
      <c r="M896" s="850"/>
      <c r="N896" s="850">
        <v>59</v>
      </c>
      <c r="O896" s="850">
        <v>0</v>
      </c>
      <c r="P896" s="838"/>
      <c r="Q896" s="851">
        <v>0</v>
      </c>
    </row>
    <row r="897" spans="1:17" ht="14.45" customHeight="1" x14ac:dyDescent="0.2">
      <c r="A897" s="832" t="s">
        <v>604</v>
      </c>
      <c r="B897" s="833" t="s">
        <v>8030</v>
      </c>
      <c r="C897" s="833" t="s">
        <v>8031</v>
      </c>
      <c r="D897" s="833" t="s">
        <v>9562</v>
      </c>
      <c r="E897" s="833" t="s">
        <v>9563</v>
      </c>
      <c r="F897" s="850"/>
      <c r="G897" s="850"/>
      <c r="H897" s="850"/>
      <c r="I897" s="850"/>
      <c r="J897" s="850"/>
      <c r="K897" s="850"/>
      <c r="L897" s="850"/>
      <c r="M897" s="850"/>
      <c r="N897" s="850">
        <v>43</v>
      </c>
      <c r="O897" s="850">
        <v>0</v>
      </c>
      <c r="P897" s="838"/>
      <c r="Q897" s="851">
        <v>0</v>
      </c>
    </row>
    <row r="898" spans="1:17" ht="14.45" customHeight="1" x14ac:dyDescent="0.2">
      <c r="A898" s="832" t="s">
        <v>604</v>
      </c>
      <c r="B898" s="833" t="s">
        <v>8030</v>
      </c>
      <c r="C898" s="833" t="s">
        <v>8031</v>
      </c>
      <c r="D898" s="833" t="s">
        <v>9564</v>
      </c>
      <c r="E898" s="833" t="s">
        <v>9565</v>
      </c>
      <c r="F898" s="850"/>
      <c r="G898" s="850"/>
      <c r="H898" s="850"/>
      <c r="I898" s="850"/>
      <c r="J898" s="850"/>
      <c r="K898" s="850"/>
      <c r="L898" s="850"/>
      <c r="M898" s="850"/>
      <c r="N898" s="850">
        <v>11</v>
      </c>
      <c r="O898" s="850">
        <v>0</v>
      </c>
      <c r="P898" s="838"/>
      <c r="Q898" s="851">
        <v>0</v>
      </c>
    </row>
    <row r="899" spans="1:17" ht="14.45" customHeight="1" x14ac:dyDescent="0.2">
      <c r="A899" s="832" t="s">
        <v>604</v>
      </c>
      <c r="B899" s="833" t="s">
        <v>8030</v>
      </c>
      <c r="C899" s="833" t="s">
        <v>8031</v>
      </c>
      <c r="D899" s="833" t="s">
        <v>8251</v>
      </c>
      <c r="E899" s="833" t="s">
        <v>8252</v>
      </c>
      <c r="F899" s="850"/>
      <c r="G899" s="850"/>
      <c r="H899" s="850"/>
      <c r="I899" s="850"/>
      <c r="J899" s="850"/>
      <c r="K899" s="850"/>
      <c r="L899" s="850"/>
      <c r="M899" s="850"/>
      <c r="N899" s="850">
        <v>9</v>
      </c>
      <c r="O899" s="850">
        <v>0</v>
      </c>
      <c r="P899" s="838"/>
      <c r="Q899" s="851">
        <v>0</v>
      </c>
    </row>
    <row r="900" spans="1:17" ht="14.45" customHeight="1" x14ac:dyDescent="0.2">
      <c r="A900" s="832" t="s">
        <v>604</v>
      </c>
      <c r="B900" s="833" t="s">
        <v>8030</v>
      </c>
      <c r="C900" s="833" t="s">
        <v>8031</v>
      </c>
      <c r="D900" s="833" t="s">
        <v>9566</v>
      </c>
      <c r="E900" s="833" t="s">
        <v>9567</v>
      </c>
      <c r="F900" s="850"/>
      <c r="G900" s="850"/>
      <c r="H900" s="850"/>
      <c r="I900" s="850"/>
      <c r="J900" s="850"/>
      <c r="K900" s="850"/>
      <c r="L900" s="850"/>
      <c r="M900" s="850"/>
      <c r="N900" s="850">
        <v>3</v>
      </c>
      <c r="O900" s="850">
        <v>0</v>
      </c>
      <c r="P900" s="838"/>
      <c r="Q900" s="851">
        <v>0</v>
      </c>
    </row>
    <row r="901" spans="1:17" ht="14.45" customHeight="1" x14ac:dyDescent="0.2">
      <c r="A901" s="832" t="s">
        <v>604</v>
      </c>
      <c r="B901" s="833" t="s">
        <v>8030</v>
      </c>
      <c r="C901" s="833" t="s">
        <v>8031</v>
      </c>
      <c r="D901" s="833" t="s">
        <v>9568</v>
      </c>
      <c r="E901" s="833" t="s">
        <v>9569</v>
      </c>
      <c r="F901" s="850"/>
      <c r="G901" s="850"/>
      <c r="H901" s="850"/>
      <c r="I901" s="850"/>
      <c r="J901" s="850"/>
      <c r="K901" s="850"/>
      <c r="L901" s="850"/>
      <c r="M901" s="850"/>
      <c r="N901" s="850">
        <v>1</v>
      </c>
      <c r="O901" s="850">
        <v>0</v>
      </c>
      <c r="P901" s="838"/>
      <c r="Q901" s="851">
        <v>0</v>
      </c>
    </row>
    <row r="902" spans="1:17" ht="14.45" customHeight="1" x14ac:dyDescent="0.2">
      <c r="A902" s="832" t="s">
        <v>604</v>
      </c>
      <c r="B902" s="833" t="s">
        <v>9570</v>
      </c>
      <c r="C902" s="833" t="s">
        <v>8040</v>
      </c>
      <c r="D902" s="833" t="s">
        <v>8297</v>
      </c>
      <c r="E902" s="833" t="s">
        <v>2355</v>
      </c>
      <c r="F902" s="850">
        <v>3</v>
      </c>
      <c r="G902" s="850">
        <v>120.12</v>
      </c>
      <c r="H902" s="850">
        <v>0.75</v>
      </c>
      <c r="I902" s="850">
        <v>40.04</v>
      </c>
      <c r="J902" s="850">
        <v>4</v>
      </c>
      <c r="K902" s="850">
        <v>160.16</v>
      </c>
      <c r="L902" s="850">
        <v>1</v>
      </c>
      <c r="M902" s="850">
        <v>40.04</v>
      </c>
      <c r="N902" s="850"/>
      <c r="O902" s="850"/>
      <c r="P902" s="838"/>
      <c r="Q902" s="851"/>
    </row>
    <row r="903" spans="1:17" ht="14.45" customHeight="1" x14ac:dyDescent="0.2">
      <c r="A903" s="832" t="s">
        <v>604</v>
      </c>
      <c r="B903" s="833" t="s">
        <v>9570</v>
      </c>
      <c r="C903" s="833" t="s">
        <v>8040</v>
      </c>
      <c r="D903" s="833" t="s">
        <v>8298</v>
      </c>
      <c r="E903" s="833" t="s">
        <v>8299</v>
      </c>
      <c r="F903" s="850">
        <v>2</v>
      </c>
      <c r="G903" s="850">
        <v>1725.54</v>
      </c>
      <c r="H903" s="850">
        <v>2.2545468798996549</v>
      </c>
      <c r="I903" s="850">
        <v>862.77</v>
      </c>
      <c r="J903" s="850">
        <v>6</v>
      </c>
      <c r="K903" s="850">
        <v>765.36</v>
      </c>
      <c r="L903" s="850">
        <v>1</v>
      </c>
      <c r="M903" s="850">
        <v>127.56</v>
      </c>
      <c r="N903" s="850"/>
      <c r="O903" s="850"/>
      <c r="P903" s="838"/>
      <c r="Q903" s="851"/>
    </row>
    <row r="904" spans="1:17" ht="14.45" customHeight="1" x14ac:dyDescent="0.2">
      <c r="A904" s="832" t="s">
        <v>604</v>
      </c>
      <c r="B904" s="833" t="s">
        <v>9570</v>
      </c>
      <c r="C904" s="833" t="s">
        <v>8040</v>
      </c>
      <c r="D904" s="833" t="s">
        <v>8302</v>
      </c>
      <c r="E904" s="833" t="s">
        <v>2355</v>
      </c>
      <c r="F904" s="850">
        <v>7</v>
      </c>
      <c r="G904" s="850">
        <v>560.55999999999995</v>
      </c>
      <c r="H904" s="850">
        <v>1.7499999999999998</v>
      </c>
      <c r="I904" s="850">
        <v>80.08</v>
      </c>
      <c r="J904" s="850">
        <v>4</v>
      </c>
      <c r="K904" s="850">
        <v>320.32</v>
      </c>
      <c r="L904" s="850">
        <v>1</v>
      </c>
      <c r="M904" s="850">
        <v>80.08</v>
      </c>
      <c r="N904" s="850"/>
      <c r="O904" s="850"/>
      <c r="P904" s="838"/>
      <c r="Q904" s="851"/>
    </row>
    <row r="905" spans="1:17" ht="14.45" customHeight="1" x14ac:dyDescent="0.2">
      <c r="A905" s="832" t="s">
        <v>604</v>
      </c>
      <c r="B905" s="833" t="s">
        <v>9570</v>
      </c>
      <c r="C905" s="833" t="s">
        <v>8040</v>
      </c>
      <c r="D905" s="833" t="s">
        <v>8303</v>
      </c>
      <c r="E905" s="833" t="s">
        <v>2086</v>
      </c>
      <c r="F905" s="850">
        <v>0.8</v>
      </c>
      <c r="G905" s="850">
        <v>352.98</v>
      </c>
      <c r="H905" s="850"/>
      <c r="I905" s="850">
        <v>441.22500000000002</v>
      </c>
      <c r="J905" s="850"/>
      <c r="K905" s="850"/>
      <c r="L905" s="850"/>
      <c r="M905" s="850"/>
      <c r="N905" s="850"/>
      <c r="O905" s="850"/>
      <c r="P905" s="838"/>
      <c r="Q905" s="851"/>
    </row>
    <row r="906" spans="1:17" ht="14.45" customHeight="1" x14ac:dyDescent="0.2">
      <c r="A906" s="832" t="s">
        <v>604</v>
      </c>
      <c r="B906" s="833" t="s">
        <v>9570</v>
      </c>
      <c r="C906" s="833" t="s">
        <v>8040</v>
      </c>
      <c r="D906" s="833" t="s">
        <v>8305</v>
      </c>
      <c r="E906" s="833" t="s">
        <v>1444</v>
      </c>
      <c r="F906" s="850"/>
      <c r="G906" s="850"/>
      <c r="H906" s="850"/>
      <c r="I906" s="850"/>
      <c r="J906" s="850"/>
      <c r="K906" s="850"/>
      <c r="L906" s="850"/>
      <c r="M906" s="850"/>
      <c r="N906" s="850">
        <v>6</v>
      </c>
      <c r="O906" s="850">
        <v>180.84</v>
      </c>
      <c r="P906" s="838"/>
      <c r="Q906" s="851">
        <v>30.14</v>
      </c>
    </row>
    <row r="907" spans="1:17" ht="14.45" customHeight="1" x14ac:dyDescent="0.2">
      <c r="A907" s="832" t="s">
        <v>604</v>
      </c>
      <c r="B907" s="833" t="s">
        <v>9570</v>
      </c>
      <c r="C907" s="833" t="s">
        <v>8040</v>
      </c>
      <c r="D907" s="833" t="s">
        <v>8306</v>
      </c>
      <c r="E907" s="833" t="s">
        <v>8307</v>
      </c>
      <c r="F907" s="850">
        <v>3</v>
      </c>
      <c r="G907" s="850">
        <v>2076.87</v>
      </c>
      <c r="H907" s="850"/>
      <c r="I907" s="850">
        <v>692.29</v>
      </c>
      <c r="J907" s="850"/>
      <c r="K907" s="850"/>
      <c r="L907" s="850"/>
      <c r="M907" s="850"/>
      <c r="N907" s="850"/>
      <c r="O907" s="850"/>
      <c r="P907" s="838"/>
      <c r="Q907" s="851"/>
    </row>
    <row r="908" spans="1:17" ht="14.45" customHeight="1" x14ac:dyDescent="0.2">
      <c r="A908" s="832" t="s">
        <v>604</v>
      </c>
      <c r="B908" s="833" t="s">
        <v>9570</v>
      </c>
      <c r="C908" s="833" t="s">
        <v>8040</v>
      </c>
      <c r="D908" s="833" t="s">
        <v>8308</v>
      </c>
      <c r="E908" s="833" t="s">
        <v>2066</v>
      </c>
      <c r="F908" s="850">
        <v>1.5</v>
      </c>
      <c r="G908" s="850">
        <v>18020.099999999999</v>
      </c>
      <c r="H908" s="850">
        <v>1.5</v>
      </c>
      <c r="I908" s="850">
        <v>12013.4</v>
      </c>
      <c r="J908" s="850">
        <v>1</v>
      </c>
      <c r="K908" s="850">
        <v>12013.4</v>
      </c>
      <c r="L908" s="850">
        <v>1</v>
      </c>
      <c r="M908" s="850">
        <v>12013.4</v>
      </c>
      <c r="N908" s="850"/>
      <c r="O908" s="850"/>
      <c r="P908" s="838"/>
      <c r="Q908" s="851"/>
    </row>
    <row r="909" spans="1:17" ht="14.45" customHeight="1" x14ac:dyDescent="0.2">
      <c r="A909" s="832" t="s">
        <v>604</v>
      </c>
      <c r="B909" s="833" t="s">
        <v>9570</v>
      </c>
      <c r="C909" s="833" t="s">
        <v>8040</v>
      </c>
      <c r="D909" s="833" t="s">
        <v>9571</v>
      </c>
      <c r="E909" s="833" t="s">
        <v>9572</v>
      </c>
      <c r="F909" s="850">
        <v>0.3</v>
      </c>
      <c r="G909" s="850">
        <v>115.98</v>
      </c>
      <c r="H909" s="850"/>
      <c r="I909" s="850">
        <v>386.6</v>
      </c>
      <c r="J909" s="850"/>
      <c r="K909" s="850"/>
      <c r="L909" s="850"/>
      <c r="M909" s="850"/>
      <c r="N909" s="850">
        <v>0</v>
      </c>
      <c r="O909" s="850">
        <v>0</v>
      </c>
      <c r="P909" s="838"/>
      <c r="Q909" s="851"/>
    </row>
    <row r="910" spans="1:17" ht="14.45" customHeight="1" x14ac:dyDescent="0.2">
      <c r="A910" s="832" t="s">
        <v>604</v>
      </c>
      <c r="B910" s="833" t="s">
        <v>9570</v>
      </c>
      <c r="C910" s="833" t="s">
        <v>8040</v>
      </c>
      <c r="D910" s="833" t="s">
        <v>9573</v>
      </c>
      <c r="E910" s="833" t="s">
        <v>9574</v>
      </c>
      <c r="F910" s="850"/>
      <c r="G910" s="850"/>
      <c r="H910" s="850"/>
      <c r="I910" s="850"/>
      <c r="J910" s="850">
        <v>1</v>
      </c>
      <c r="K910" s="850">
        <v>9158.27</v>
      </c>
      <c r="L910" s="850">
        <v>1</v>
      </c>
      <c r="M910" s="850">
        <v>9158.27</v>
      </c>
      <c r="N910" s="850"/>
      <c r="O910" s="850"/>
      <c r="P910" s="838"/>
      <c r="Q910" s="851"/>
    </row>
    <row r="911" spans="1:17" ht="14.45" customHeight="1" x14ac:dyDescent="0.2">
      <c r="A911" s="832" t="s">
        <v>604</v>
      </c>
      <c r="B911" s="833" t="s">
        <v>9570</v>
      </c>
      <c r="C911" s="833" t="s">
        <v>8040</v>
      </c>
      <c r="D911" s="833" t="s">
        <v>8309</v>
      </c>
      <c r="E911" s="833" t="s">
        <v>1882</v>
      </c>
      <c r="F911" s="850">
        <v>11.600000000000001</v>
      </c>
      <c r="G911" s="850">
        <v>6245.15</v>
      </c>
      <c r="H911" s="850">
        <v>0.27422749401610019</v>
      </c>
      <c r="I911" s="850">
        <v>538.37499999999989</v>
      </c>
      <c r="J911" s="850">
        <v>60</v>
      </c>
      <c r="K911" s="850">
        <v>22773.61</v>
      </c>
      <c r="L911" s="850">
        <v>1</v>
      </c>
      <c r="M911" s="850">
        <v>379.5601666666667</v>
      </c>
      <c r="N911" s="850">
        <v>56.000000000000007</v>
      </c>
      <c r="O911" s="850">
        <v>12431.519999999999</v>
      </c>
      <c r="P911" s="838">
        <v>0.54587393039575183</v>
      </c>
      <c r="Q911" s="851">
        <v>221.99142857142851</v>
      </c>
    </row>
    <row r="912" spans="1:17" ht="14.45" customHeight="1" x14ac:dyDescent="0.2">
      <c r="A912" s="832" t="s">
        <v>604</v>
      </c>
      <c r="B912" s="833" t="s">
        <v>9570</v>
      </c>
      <c r="C912" s="833" t="s">
        <v>8040</v>
      </c>
      <c r="D912" s="833" t="s">
        <v>8310</v>
      </c>
      <c r="E912" s="833" t="s">
        <v>8311</v>
      </c>
      <c r="F912" s="850">
        <v>16.100000000000001</v>
      </c>
      <c r="G912" s="850">
        <v>4374.62</v>
      </c>
      <c r="H912" s="850">
        <v>0.95539709752448754</v>
      </c>
      <c r="I912" s="850">
        <v>271.7155279503105</v>
      </c>
      <c r="J912" s="850">
        <v>20.100000000000001</v>
      </c>
      <c r="K912" s="850">
        <v>4578.8500000000004</v>
      </c>
      <c r="L912" s="850">
        <v>1</v>
      </c>
      <c r="M912" s="850">
        <v>227.80348258706468</v>
      </c>
      <c r="N912" s="850">
        <v>24.4</v>
      </c>
      <c r="O912" s="850">
        <v>4596.32</v>
      </c>
      <c r="P912" s="838">
        <v>1.0038153684877207</v>
      </c>
      <c r="Q912" s="851">
        <v>188.37377049180327</v>
      </c>
    </row>
    <row r="913" spans="1:17" ht="14.45" customHeight="1" x14ac:dyDescent="0.2">
      <c r="A913" s="832" t="s">
        <v>604</v>
      </c>
      <c r="B913" s="833" t="s">
        <v>9570</v>
      </c>
      <c r="C913" s="833" t="s">
        <v>8040</v>
      </c>
      <c r="D913" s="833" t="s">
        <v>8312</v>
      </c>
      <c r="E913" s="833" t="s">
        <v>8313</v>
      </c>
      <c r="F913" s="850">
        <v>0.6</v>
      </c>
      <c r="G913" s="850">
        <v>81.510000000000005</v>
      </c>
      <c r="H913" s="850">
        <v>0.23074309978768578</v>
      </c>
      <c r="I913" s="850">
        <v>135.85000000000002</v>
      </c>
      <c r="J913" s="850">
        <v>2.6</v>
      </c>
      <c r="K913" s="850">
        <v>353.25</v>
      </c>
      <c r="L913" s="850">
        <v>1</v>
      </c>
      <c r="M913" s="850">
        <v>135.86538461538461</v>
      </c>
      <c r="N913" s="850">
        <v>1.2</v>
      </c>
      <c r="O913" s="850">
        <v>163.04</v>
      </c>
      <c r="P913" s="838">
        <v>0.46154281670205233</v>
      </c>
      <c r="Q913" s="851">
        <v>135.86666666666667</v>
      </c>
    </row>
    <row r="914" spans="1:17" ht="14.45" customHeight="1" x14ac:dyDescent="0.2">
      <c r="A914" s="832" t="s">
        <v>604</v>
      </c>
      <c r="B914" s="833" t="s">
        <v>9570</v>
      </c>
      <c r="C914" s="833" t="s">
        <v>8040</v>
      </c>
      <c r="D914" s="833" t="s">
        <v>9575</v>
      </c>
      <c r="E914" s="833" t="s">
        <v>9576</v>
      </c>
      <c r="F914" s="850"/>
      <c r="G914" s="850"/>
      <c r="H914" s="850"/>
      <c r="I914" s="850"/>
      <c r="J914" s="850">
        <v>1</v>
      </c>
      <c r="K914" s="850">
        <v>67.06</v>
      </c>
      <c r="L914" s="850">
        <v>1</v>
      </c>
      <c r="M914" s="850">
        <v>67.06</v>
      </c>
      <c r="N914" s="850"/>
      <c r="O914" s="850"/>
      <c r="P914" s="838"/>
      <c r="Q914" s="851"/>
    </row>
    <row r="915" spans="1:17" ht="14.45" customHeight="1" x14ac:dyDescent="0.2">
      <c r="A915" s="832" t="s">
        <v>604</v>
      </c>
      <c r="B915" s="833" t="s">
        <v>9570</v>
      </c>
      <c r="C915" s="833" t="s">
        <v>8040</v>
      </c>
      <c r="D915" s="833" t="s">
        <v>8315</v>
      </c>
      <c r="E915" s="833" t="s">
        <v>8316</v>
      </c>
      <c r="F915" s="850">
        <v>0.89999999999999991</v>
      </c>
      <c r="G915" s="850">
        <v>70.92</v>
      </c>
      <c r="H915" s="850">
        <v>9</v>
      </c>
      <c r="I915" s="850">
        <v>78.800000000000011</v>
      </c>
      <c r="J915" s="850">
        <v>0.1</v>
      </c>
      <c r="K915" s="850">
        <v>7.88</v>
      </c>
      <c r="L915" s="850">
        <v>1</v>
      </c>
      <c r="M915" s="850">
        <v>78.8</v>
      </c>
      <c r="N915" s="850">
        <v>1</v>
      </c>
      <c r="O915" s="850">
        <v>58.93</v>
      </c>
      <c r="P915" s="838">
        <v>7.4784263959390866</v>
      </c>
      <c r="Q915" s="851">
        <v>58.93</v>
      </c>
    </row>
    <row r="916" spans="1:17" ht="14.45" customHeight="1" x14ac:dyDescent="0.2">
      <c r="A916" s="832" t="s">
        <v>604</v>
      </c>
      <c r="B916" s="833" t="s">
        <v>9570</v>
      </c>
      <c r="C916" s="833" t="s">
        <v>8040</v>
      </c>
      <c r="D916" s="833" t="s">
        <v>8317</v>
      </c>
      <c r="E916" s="833" t="s">
        <v>8318</v>
      </c>
      <c r="F916" s="850">
        <v>2</v>
      </c>
      <c r="G916" s="850">
        <v>88.26</v>
      </c>
      <c r="H916" s="850"/>
      <c r="I916" s="850">
        <v>44.13</v>
      </c>
      <c r="J916" s="850"/>
      <c r="K916" s="850"/>
      <c r="L916" s="850"/>
      <c r="M916" s="850"/>
      <c r="N916" s="850"/>
      <c r="O916" s="850"/>
      <c r="P916" s="838"/>
      <c r="Q916" s="851"/>
    </row>
    <row r="917" spans="1:17" ht="14.45" customHeight="1" x14ac:dyDescent="0.2">
      <c r="A917" s="832" t="s">
        <v>604</v>
      </c>
      <c r="B917" s="833" t="s">
        <v>9570</v>
      </c>
      <c r="C917" s="833" t="s">
        <v>8040</v>
      </c>
      <c r="D917" s="833" t="s">
        <v>8321</v>
      </c>
      <c r="E917" s="833" t="s">
        <v>8322</v>
      </c>
      <c r="F917" s="850">
        <v>1.3</v>
      </c>
      <c r="G917" s="850">
        <v>994.78</v>
      </c>
      <c r="H917" s="850"/>
      <c r="I917" s="850">
        <v>765.21538461538455</v>
      </c>
      <c r="J917" s="850"/>
      <c r="K917" s="850"/>
      <c r="L917" s="850"/>
      <c r="M917" s="850"/>
      <c r="N917" s="850"/>
      <c r="O917" s="850"/>
      <c r="P917" s="838"/>
      <c r="Q917" s="851"/>
    </row>
    <row r="918" spans="1:17" ht="14.45" customHeight="1" x14ac:dyDescent="0.2">
      <c r="A918" s="832" t="s">
        <v>604</v>
      </c>
      <c r="B918" s="833" t="s">
        <v>9570</v>
      </c>
      <c r="C918" s="833" t="s">
        <v>8040</v>
      </c>
      <c r="D918" s="833" t="s">
        <v>8323</v>
      </c>
      <c r="E918" s="833" t="s">
        <v>8324</v>
      </c>
      <c r="F918" s="850">
        <v>0.4</v>
      </c>
      <c r="G918" s="850">
        <v>319.89999999999998</v>
      </c>
      <c r="H918" s="850"/>
      <c r="I918" s="850">
        <v>799.74999999999989</v>
      </c>
      <c r="J918" s="850"/>
      <c r="K918" s="850"/>
      <c r="L918" s="850"/>
      <c r="M918" s="850"/>
      <c r="N918" s="850"/>
      <c r="O918" s="850"/>
      <c r="P918" s="838"/>
      <c r="Q918" s="851"/>
    </row>
    <row r="919" spans="1:17" ht="14.45" customHeight="1" x14ac:dyDescent="0.2">
      <c r="A919" s="832" t="s">
        <v>604</v>
      </c>
      <c r="B919" s="833" t="s">
        <v>9570</v>
      </c>
      <c r="C919" s="833" t="s">
        <v>8040</v>
      </c>
      <c r="D919" s="833" t="s">
        <v>8326</v>
      </c>
      <c r="E919" s="833" t="s">
        <v>1007</v>
      </c>
      <c r="F919" s="850">
        <v>9</v>
      </c>
      <c r="G919" s="850">
        <v>11586.24</v>
      </c>
      <c r="H919" s="850">
        <v>1.5</v>
      </c>
      <c r="I919" s="850">
        <v>1287.3599999999999</v>
      </c>
      <c r="J919" s="850">
        <v>6</v>
      </c>
      <c r="K919" s="850">
        <v>7724.16</v>
      </c>
      <c r="L919" s="850">
        <v>1</v>
      </c>
      <c r="M919" s="850">
        <v>1287.3599999999999</v>
      </c>
      <c r="N919" s="850"/>
      <c r="O919" s="850"/>
      <c r="P919" s="838"/>
      <c r="Q919" s="851"/>
    </row>
    <row r="920" spans="1:17" ht="14.45" customHeight="1" x14ac:dyDescent="0.2">
      <c r="A920" s="832" t="s">
        <v>604</v>
      </c>
      <c r="B920" s="833" t="s">
        <v>9570</v>
      </c>
      <c r="C920" s="833" t="s">
        <v>8040</v>
      </c>
      <c r="D920" s="833" t="s">
        <v>8328</v>
      </c>
      <c r="E920" s="833" t="s">
        <v>1707</v>
      </c>
      <c r="F920" s="850">
        <v>1</v>
      </c>
      <c r="G920" s="850">
        <v>2348.11</v>
      </c>
      <c r="H920" s="850">
        <v>1</v>
      </c>
      <c r="I920" s="850">
        <v>2348.11</v>
      </c>
      <c r="J920" s="850">
        <v>1</v>
      </c>
      <c r="K920" s="850">
        <v>2348.11</v>
      </c>
      <c r="L920" s="850">
        <v>1</v>
      </c>
      <c r="M920" s="850">
        <v>2348.11</v>
      </c>
      <c r="N920" s="850"/>
      <c r="O920" s="850"/>
      <c r="P920" s="838"/>
      <c r="Q920" s="851"/>
    </row>
    <row r="921" spans="1:17" ht="14.45" customHeight="1" x14ac:dyDescent="0.2">
      <c r="A921" s="832" t="s">
        <v>604</v>
      </c>
      <c r="B921" s="833" t="s">
        <v>9570</v>
      </c>
      <c r="C921" s="833" t="s">
        <v>8040</v>
      </c>
      <c r="D921" s="833" t="s">
        <v>8329</v>
      </c>
      <c r="E921" s="833" t="s">
        <v>8330</v>
      </c>
      <c r="F921" s="850">
        <v>15.799999999999999</v>
      </c>
      <c r="G921" s="850">
        <v>6190.44</v>
      </c>
      <c r="H921" s="850"/>
      <c r="I921" s="850">
        <v>391.8</v>
      </c>
      <c r="J921" s="850"/>
      <c r="K921" s="850"/>
      <c r="L921" s="850"/>
      <c r="M921" s="850"/>
      <c r="N921" s="850"/>
      <c r="O921" s="850"/>
      <c r="P921" s="838"/>
      <c r="Q921" s="851"/>
    </row>
    <row r="922" spans="1:17" ht="14.45" customHeight="1" x14ac:dyDescent="0.2">
      <c r="A922" s="832" t="s">
        <v>604</v>
      </c>
      <c r="B922" s="833" t="s">
        <v>9570</v>
      </c>
      <c r="C922" s="833" t="s">
        <v>8040</v>
      </c>
      <c r="D922" s="833" t="s">
        <v>8333</v>
      </c>
      <c r="E922" s="833" t="s">
        <v>8332</v>
      </c>
      <c r="F922" s="850"/>
      <c r="G922" s="850"/>
      <c r="H922" s="850"/>
      <c r="I922" s="850"/>
      <c r="J922" s="850">
        <v>5</v>
      </c>
      <c r="K922" s="850">
        <v>1096</v>
      </c>
      <c r="L922" s="850">
        <v>1</v>
      </c>
      <c r="M922" s="850">
        <v>219.2</v>
      </c>
      <c r="N922" s="850">
        <v>6</v>
      </c>
      <c r="O922" s="850">
        <v>1315.2</v>
      </c>
      <c r="P922" s="838">
        <v>1.2</v>
      </c>
      <c r="Q922" s="851">
        <v>219.20000000000002</v>
      </c>
    </row>
    <row r="923" spans="1:17" ht="14.45" customHeight="1" x14ac:dyDescent="0.2">
      <c r="A923" s="832" t="s">
        <v>604</v>
      </c>
      <c r="B923" s="833" t="s">
        <v>9570</v>
      </c>
      <c r="C923" s="833" t="s">
        <v>8040</v>
      </c>
      <c r="D923" s="833" t="s">
        <v>8334</v>
      </c>
      <c r="E923" s="833" t="s">
        <v>8335</v>
      </c>
      <c r="F923" s="850"/>
      <c r="G923" s="850"/>
      <c r="H923" s="850"/>
      <c r="I923" s="850"/>
      <c r="J923" s="850">
        <v>0.30000000000000004</v>
      </c>
      <c r="K923" s="850">
        <v>69.180000000000007</v>
      </c>
      <c r="L923" s="850">
        <v>1</v>
      </c>
      <c r="M923" s="850">
        <v>230.6</v>
      </c>
      <c r="N923" s="850"/>
      <c r="O923" s="850"/>
      <c r="P923" s="838"/>
      <c r="Q923" s="851"/>
    </row>
    <row r="924" spans="1:17" ht="14.45" customHeight="1" x14ac:dyDescent="0.2">
      <c r="A924" s="832" t="s">
        <v>604</v>
      </c>
      <c r="B924" s="833" t="s">
        <v>9570</v>
      </c>
      <c r="C924" s="833" t="s">
        <v>8040</v>
      </c>
      <c r="D924" s="833" t="s">
        <v>8336</v>
      </c>
      <c r="E924" s="833" t="s">
        <v>8335</v>
      </c>
      <c r="F924" s="850">
        <v>2.7</v>
      </c>
      <c r="G924" s="850">
        <v>2084.7200000000003</v>
      </c>
      <c r="H924" s="850">
        <v>1.9387333767320751</v>
      </c>
      <c r="I924" s="850">
        <v>772.11851851851861</v>
      </c>
      <c r="J924" s="850">
        <v>2.4</v>
      </c>
      <c r="K924" s="850">
        <v>1075.3</v>
      </c>
      <c r="L924" s="850">
        <v>1</v>
      </c>
      <c r="M924" s="850">
        <v>448.04166666666669</v>
      </c>
      <c r="N924" s="850">
        <v>2.2000000000000002</v>
      </c>
      <c r="O924" s="850">
        <v>834.25</v>
      </c>
      <c r="P924" s="838">
        <v>0.77583000092997312</v>
      </c>
      <c r="Q924" s="851">
        <v>379.20454545454544</v>
      </c>
    </row>
    <row r="925" spans="1:17" ht="14.45" customHeight="1" x14ac:dyDescent="0.2">
      <c r="A925" s="832" t="s">
        <v>604</v>
      </c>
      <c r="B925" s="833" t="s">
        <v>9570</v>
      </c>
      <c r="C925" s="833" t="s">
        <v>8040</v>
      </c>
      <c r="D925" s="833" t="s">
        <v>8337</v>
      </c>
      <c r="E925" s="833" t="s">
        <v>1998</v>
      </c>
      <c r="F925" s="850">
        <v>1.6</v>
      </c>
      <c r="G925" s="850">
        <v>639.85</v>
      </c>
      <c r="H925" s="850">
        <v>43.08754208754209</v>
      </c>
      <c r="I925" s="850">
        <v>399.90625</v>
      </c>
      <c r="J925" s="850">
        <v>0.1</v>
      </c>
      <c r="K925" s="850">
        <v>14.85</v>
      </c>
      <c r="L925" s="850">
        <v>1</v>
      </c>
      <c r="M925" s="850">
        <v>148.5</v>
      </c>
      <c r="N925" s="850">
        <v>0.2</v>
      </c>
      <c r="O925" s="850">
        <v>29.7</v>
      </c>
      <c r="P925" s="838">
        <v>2</v>
      </c>
      <c r="Q925" s="851">
        <v>148.5</v>
      </c>
    </row>
    <row r="926" spans="1:17" ht="14.45" customHeight="1" x14ac:dyDescent="0.2">
      <c r="A926" s="832" t="s">
        <v>604</v>
      </c>
      <c r="B926" s="833" t="s">
        <v>9570</v>
      </c>
      <c r="C926" s="833" t="s">
        <v>8040</v>
      </c>
      <c r="D926" s="833" t="s">
        <v>8338</v>
      </c>
      <c r="E926" s="833" t="s">
        <v>1898</v>
      </c>
      <c r="F926" s="850">
        <v>11</v>
      </c>
      <c r="G926" s="850">
        <v>2411.1999999999998</v>
      </c>
      <c r="H926" s="850"/>
      <c r="I926" s="850">
        <v>219.2</v>
      </c>
      <c r="J926" s="850"/>
      <c r="K926" s="850"/>
      <c r="L926" s="850"/>
      <c r="M926" s="850"/>
      <c r="N926" s="850"/>
      <c r="O926" s="850"/>
      <c r="P926" s="838"/>
      <c r="Q926" s="851"/>
    </row>
    <row r="927" spans="1:17" ht="14.45" customHeight="1" x14ac:dyDescent="0.2">
      <c r="A927" s="832" t="s">
        <v>604</v>
      </c>
      <c r="B927" s="833" t="s">
        <v>9570</v>
      </c>
      <c r="C927" s="833" t="s">
        <v>8040</v>
      </c>
      <c r="D927" s="833" t="s">
        <v>8341</v>
      </c>
      <c r="E927" s="833" t="s">
        <v>8342</v>
      </c>
      <c r="F927" s="850">
        <v>3</v>
      </c>
      <c r="G927" s="850">
        <v>9518.34</v>
      </c>
      <c r="H927" s="850"/>
      <c r="I927" s="850">
        <v>3172.78</v>
      </c>
      <c r="J927" s="850"/>
      <c r="K927" s="850"/>
      <c r="L927" s="850"/>
      <c r="M927" s="850"/>
      <c r="N927" s="850"/>
      <c r="O927" s="850"/>
      <c r="P927" s="838"/>
      <c r="Q927" s="851"/>
    </row>
    <row r="928" spans="1:17" ht="14.45" customHeight="1" x14ac:dyDescent="0.2">
      <c r="A928" s="832" t="s">
        <v>604</v>
      </c>
      <c r="B928" s="833" t="s">
        <v>9570</v>
      </c>
      <c r="C928" s="833" t="s">
        <v>8040</v>
      </c>
      <c r="D928" s="833" t="s">
        <v>8345</v>
      </c>
      <c r="E928" s="833" t="s">
        <v>2070</v>
      </c>
      <c r="F928" s="850"/>
      <c r="G928" s="850"/>
      <c r="H928" s="850"/>
      <c r="I928" s="850"/>
      <c r="J928" s="850">
        <v>3</v>
      </c>
      <c r="K928" s="850">
        <v>82.5</v>
      </c>
      <c r="L928" s="850">
        <v>1</v>
      </c>
      <c r="M928" s="850">
        <v>27.5</v>
      </c>
      <c r="N928" s="850"/>
      <c r="O928" s="850"/>
      <c r="P928" s="838"/>
      <c r="Q928" s="851"/>
    </row>
    <row r="929" spans="1:17" ht="14.45" customHeight="1" x14ac:dyDescent="0.2">
      <c r="A929" s="832" t="s">
        <v>604</v>
      </c>
      <c r="B929" s="833" t="s">
        <v>9570</v>
      </c>
      <c r="C929" s="833" t="s">
        <v>8040</v>
      </c>
      <c r="D929" s="833" t="s">
        <v>8350</v>
      </c>
      <c r="E929" s="833" t="s">
        <v>1882</v>
      </c>
      <c r="F929" s="850">
        <v>1.6</v>
      </c>
      <c r="G929" s="850">
        <v>522.49</v>
      </c>
      <c r="H929" s="850"/>
      <c r="I929" s="850">
        <v>326.55624999999998</v>
      </c>
      <c r="J929" s="850"/>
      <c r="K929" s="850"/>
      <c r="L929" s="850"/>
      <c r="M929" s="850"/>
      <c r="N929" s="850"/>
      <c r="O929" s="850"/>
      <c r="P929" s="838"/>
      <c r="Q929" s="851"/>
    </row>
    <row r="930" spans="1:17" ht="14.45" customHeight="1" x14ac:dyDescent="0.2">
      <c r="A930" s="832" t="s">
        <v>604</v>
      </c>
      <c r="B930" s="833" t="s">
        <v>9570</v>
      </c>
      <c r="C930" s="833" t="s">
        <v>8040</v>
      </c>
      <c r="D930" s="833" t="s">
        <v>8351</v>
      </c>
      <c r="E930" s="833" t="s">
        <v>1878</v>
      </c>
      <c r="F930" s="850">
        <v>0.4</v>
      </c>
      <c r="G930" s="850">
        <v>850.24</v>
      </c>
      <c r="H930" s="850">
        <v>9.267931109657729</v>
      </c>
      <c r="I930" s="850">
        <v>2125.6</v>
      </c>
      <c r="J930" s="850">
        <v>0.2</v>
      </c>
      <c r="K930" s="850">
        <v>91.74</v>
      </c>
      <c r="L930" s="850">
        <v>1</v>
      </c>
      <c r="M930" s="850">
        <v>458.69999999999993</v>
      </c>
      <c r="N930" s="850">
        <v>1</v>
      </c>
      <c r="O930" s="850">
        <v>458.70000000000005</v>
      </c>
      <c r="P930" s="838">
        <v>5.0000000000000009</v>
      </c>
      <c r="Q930" s="851">
        <v>458.70000000000005</v>
      </c>
    </row>
    <row r="931" spans="1:17" ht="14.45" customHeight="1" x14ac:dyDescent="0.2">
      <c r="A931" s="832" t="s">
        <v>604</v>
      </c>
      <c r="B931" s="833" t="s">
        <v>9570</v>
      </c>
      <c r="C931" s="833" t="s">
        <v>8040</v>
      </c>
      <c r="D931" s="833" t="s">
        <v>9577</v>
      </c>
      <c r="E931" s="833" t="s">
        <v>9578</v>
      </c>
      <c r="F931" s="850"/>
      <c r="G931" s="850"/>
      <c r="H931" s="850"/>
      <c r="I931" s="850"/>
      <c r="J931" s="850">
        <v>4</v>
      </c>
      <c r="K931" s="850">
        <v>6618.32</v>
      </c>
      <c r="L931" s="850">
        <v>1</v>
      </c>
      <c r="M931" s="850">
        <v>1654.58</v>
      </c>
      <c r="N931" s="850"/>
      <c r="O931" s="850"/>
      <c r="P931" s="838"/>
      <c r="Q931" s="851"/>
    </row>
    <row r="932" spans="1:17" ht="14.45" customHeight="1" x14ac:dyDescent="0.2">
      <c r="A932" s="832" t="s">
        <v>604</v>
      </c>
      <c r="B932" s="833" t="s">
        <v>9570</v>
      </c>
      <c r="C932" s="833" t="s">
        <v>8040</v>
      </c>
      <c r="D932" s="833" t="s">
        <v>8353</v>
      </c>
      <c r="E932" s="833" t="s">
        <v>1892</v>
      </c>
      <c r="F932" s="850">
        <v>12.300000000000002</v>
      </c>
      <c r="G932" s="850">
        <v>4924.92</v>
      </c>
      <c r="H932" s="850">
        <v>1.2792697783515463</v>
      </c>
      <c r="I932" s="850">
        <v>400.39999999999992</v>
      </c>
      <c r="J932" s="850">
        <v>16.399999999999999</v>
      </c>
      <c r="K932" s="850">
        <v>3849.7900000000004</v>
      </c>
      <c r="L932" s="850">
        <v>1</v>
      </c>
      <c r="M932" s="850">
        <v>234.74329268292686</v>
      </c>
      <c r="N932" s="850">
        <v>12.5</v>
      </c>
      <c r="O932" s="850">
        <v>1917.2400000000002</v>
      </c>
      <c r="P932" s="838">
        <v>0.49801157985240752</v>
      </c>
      <c r="Q932" s="851">
        <v>153.37920000000003</v>
      </c>
    </row>
    <row r="933" spans="1:17" ht="14.45" customHeight="1" x14ac:dyDescent="0.2">
      <c r="A933" s="832" t="s">
        <v>604</v>
      </c>
      <c r="B933" s="833" t="s">
        <v>9570</v>
      </c>
      <c r="C933" s="833" t="s">
        <v>8040</v>
      </c>
      <c r="D933" s="833" t="s">
        <v>8354</v>
      </c>
      <c r="E933" s="833" t="s">
        <v>1892</v>
      </c>
      <c r="F933" s="850">
        <v>27.700000000000003</v>
      </c>
      <c r="G933" s="850">
        <v>22182.159999999996</v>
      </c>
      <c r="H933" s="850">
        <v>1.291978514940177</v>
      </c>
      <c r="I933" s="850">
        <v>800.79999999999973</v>
      </c>
      <c r="J933" s="850">
        <v>30.900000000000002</v>
      </c>
      <c r="K933" s="850">
        <v>17169.140000000003</v>
      </c>
      <c r="L933" s="850">
        <v>1</v>
      </c>
      <c r="M933" s="850">
        <v>555.63559870550171</v>
      </c>
      <c r="N933" s="850">
        <v>35.599999999999994</v>
      </c>
      <c r="O933" s="850">
        <v>9411.3900000000012</v>
      </c>
      <c r="P933" s="838">
        <v>0.54815733344826822</v>
      </c>
      <c r="Q933" s="851">
        <v>264.36488764044952</v>
      </c>
    </row>
    <row r="934" spans="1:17" ht="14.45" customHeight="1" x14ac:dyDescent="0.2">
      <c r="A934" s="832" t="s">
        <v>604</v>
      </c>
      <c r="B934" s="833" t="s">
        <v>9570</v>
      </c>
      <c r="C934" s="833" t="s">
        <v>8040</v>
      </c>
      <c r="D934" s="833" t="s">
        <v>8356</v>
      </c>
      <c r="E934" s="833" t="s">
        <v>8357</v>
      </c>
      <c r="F934" s="850">
        <v>199.1</v>
      </c>
      <c r="G934" s="850">
        <v>65981.78</v>
      </c>
      <c r="H934" s="850">
        <v>1.1749645632554795</v>
      </c>
      <c r="I934" s="850">
        <v>331.4002009040683</v>
      </c>
      <c r="J934" s="850">
        <v>264</v>
      </c>
      <c r="K934" s="850">
        <v>56156.399999999994</v>
      </c>
      <c r="L934" s="850">
        <v>1</v>
      </c>
      <c r="M934" s="850">
        <v>212.71363636363634</v>
      </c>
      <c r="N934" s="850">
        <v>370.99999999999994</v>
      </c>
      <c r="O934" s="850">
        <v>49885.93</v>
      </c>
      <c r="P934" s="838">
        <v>0.8883391741635861</v>
      </c>
      <c r="Q934" s="851">
        <v>134.46342318059303</v>
      </c>
    </row>
    <row r="935" spans="1:17" ht="14.45" customHeight="1" x14ac:dyDescent="0.2">
      <c r="A935" s="832" t="s">
        <v>604</v>
      </c>
      <c r="B935" s="833" t="s">
        <v>9570</v>
      </c>
      <c r="C935" s="833" t="s">
        <v>8040</v>
      </c>
      <c r="D935" s="833" t="s">
        <v>8359</v>
      </c>
      <c r="E935" s="833" t="s">
        <v>8360</v>
      </c>
      <c r="F935" s="850">
        <v>1.5</v>
      </c>
      <c r="G935" s="850">
        <v>3188.3999999999996</v>
      </c>
      <c r="H935" s="850"/>
      <c r="I935" s="850">
        <v>2125.6</v>
      </c>
      <c r="J935" s="850"/>
      <c r="K935" s="850"/>
      <c r="L935" s="850"/>
      <c r="M935" s="850"/>
      <c r="N935" s="850"/>
      <c r="O935" s="850"/>
      <c r="P935" s="838"/>
      <c r="Q935" s="851"/>
    </row>
    <row r="936" spans="1:17" ht="14.45" customHeight="1" x14ac:dyDescent="0.2">
      <c r="A936" s="832" t="s">
        <v>604</v>
      </c>
      <c r="B936" s="833" t="s">
        <v>9570</v>
      </c>
      <c r="C936" s="833" t="s">
        <v>8040</v>
      </c>
      <c r="D936" s="833" t="s">
        <v>8361</v>
      </c>
      <c r="E936" s="833" t="s">
        <v>8362</v>
      </c>
      <c r="F936" s="850">
        <v>0.9</v>
      </c>
      <c r="G936" s="850">
        <v>710.86</v>
      </c>
      <c r="H936" s="850">
        <v>2.1100029682398338</v>
      </c>
      <c r="I936" s="850">
        <v>789.84444444444443</v>
      </c>
      <c r="J936" s="850">
        <v>0.6</v>
      </c>
      <c r="K936" s="850">
        <v>336.9</v>
      </c>
      <c r="L936" s="850">
        <v>1</v>
      </c>
      <c r="M936" s="850">
        <v>561.5</v>
      </c>
      <c r="N936" s="850"/>
      <c r="O936" s="850"/>
      <c r="P936" s="838"/>
      <c r="Q936" s="851"/>
    </row>
    <row r="937" spans="1:17" ht="14.45" customHeight="1" x14ac:dyDescent="0.2">
      <c r="A937" s="832" t="s">
        <v>604</v>
      </c>
      <c r="B937" s="833" t="s">
        <v>9570</v>
      </c>
      <c r="C937" s="833" t="s">
        <v>8040</v>
      </c>
      <c r="D937" s="833" t="s">
        <v>8364</v>
      </c>
      <c r="E937" s="833" t="s">
        <v>1888</v>
      </c>
      <c r="F937" s="850">
        <v>2.9</v>
      </c>
      <c r="G937" s="850">
        <v>9464.82</v>
      </c>
      <c r="H937" s="850">
        <v>1.7805507113872756</v>
      </c>
      <c r="I937" s="850">
        <v>3263.7310344827588</v>
      </c>
      <c r="J937" s="850">
        <v>4</v>
      </c>
      <c r="K937" s="850">
        <v>5315.67</v>
      </c>
      <c r="L937" s="850">
        <v>1</v>
      </c>
      <c r="M937" s="850">
        <v>1328.9175</v>
      </c>
      <c r="N937" s="850"/>
      <c r="O937" s="850"/>
      <c r="P937" s="838"/>
      <c r="Q937" s="851"/>
    </row>
    <row r="938" spans="1:17" ht="14.45" customHeight="1" x14ac:dyDescent="0.2">
      <c r="A938" s="832" t="s">
        <v>604</v>
      </c>
      <c r="B938" s="833" t="s">
        <v>9570</v>
      </c>
      <c r="C938" s="833" t="s">
        <v>8040</v>
      </c>
      <c r="D938" s="833" t="s">
        <v>8367</v>
      </c>
      <c r="E938" s="833" t="s">
        <v>8368</v>
      </c>
      <c r="F938" s="850">
        <v>25.4</v>
      </c>
      <c r="G938" s="850">
        <v>9819.6799999999985</v>
      </c>
      <c r="H938" s="850">
        <v>0.78597619102885363</v>
      </c>
      <c r="I938" s="850">
        <v>386.60157480314956</v>
      </c>
      <c r="J938" s="850">
        <v>41.2</v>
      </c>
      <c r="K938" s="850">
        <v>12493.610000000002</v>
      </c>
      <c r="L938" s="850">
        <v>1</v>
      </c>
      <c r="M938" s="850">
        <v>303.2429611650486</v>
      </c>
      <c r="N938" s="850"/>
      <c r="O938" s="850"/>
      <c r="P938" s="838"/>
      <c r="Q938" s="851"/>
    </row>
    <row r="939" spans="1:17" ht="14.45" customHeight="1" x14ac:dyDescent="0.2">
      <c r="A939" s="832" t="s">
        <v>604</v>
      </c>
      <c r="B939" s="833" t="s">
        <v>9570</v>
      </c>
      <c r="C939" s="833" t="s">
        <v>8040</v>
      </c>
      <c r="D939" s="833" t="s">
        <v>8373</v>
      </c>
      <c r="E939" s="833" t="s">
        <v>1011</v>
      </c>
      <c r="F939" s="850"/>
      <c r="G939" s="850"/>
      <c r="H939" s="850"/>
      <c r="I939" s="850"/>
      <c r="J939" s="850"/>
      <c r="K939" s="850"/>
      <c r="L939" s="850"/>
      <c r="M939" s="850"/>
      <c r="N939" s="850">
        <v>2</v>
      </c>
      <c r="O939" s="850">
        <v>2574.7199999999998</v>
      </c>
      <c r="P939" s="838"/>
      <c r="Q939" s="851">
        <v>1287.3599999999999</v>
      </c>
    </row>
    <row r="940" spans="1:17" ht="14.45" customHeight="1" x14ac:dyDescent="0.2">
      <c r="A940" s="832" t="s">
        <v>604</v>
      </c>
      <c r="B940" s="833" t="s">
        <v>9570</v>
      </c>
      <c r="C940" s="833" t="s">
        <v>8374</v>
      </c>
      <c r="D940" s="833" t="s">
        <v>8375</v>
      </c>
      <c r="E940" s="833" t="s">
        <v>8376</v>
      </c>
      <c r="F940" s="850">
        <v>4</v>
      </c>
      <c r="G940" s="850">
        <v>5626.44</v>
      </c>
      <c r="H940" s="850"/>
      <c r="I940" s="850">
        <v>1406.61</v>
      </c>
      <c r="J940" s="850"/>
      <c r="K940" s="850"/>
      <c r="L940" s="850"/>
      <c r="M940" s="850"/>
      <c r="N940" s="850">
        <v>4</v>
      </c>
      <c r="O940" s="850">
        <v>5694.12</v>
      </c>
      <c r="P940" s="838"/>
      <c r="Q940" s="851">
        <v>1423.53</v>
      </c>
    </row>
    <row r="941" spans="1:17" ht="14.45" customHeight="1" x14ac:dyDescent="0.2">
      <c r="A941" s="832" t="s">
        <v>604</v>
      </c>
      <c r="B941" s="833" t="s">
        <v>9570</v>
      </c>
      <c r="C941" s="833" t="s">
        <v>8374</v>
      </c>
      <c r="D941" s="833" t="s">
        <v>8377</v>
      </c>
      <c r="E941" s="833" t="s">
        <v>8378</v>
      </c>
      <c r="F941" s="850">
        <v>263</v>
      </c>
      <c r="G941" s="850">
        <v>567354.67000000004</v>
      </c>
      <c r="H941" s="850">
        <v>0.95584508822738945</v>
      </c>
      <c r="I941" s="850">
        <v>2157.2420912547532</v>
      </c>
      <c r="J941" s="850">
        <v>274</v>
      </c>
      <c r="K941" s="850">
        <v>593563.40999999992</v>
      </c>
      <c r="L941" s="850">
        <v>1</v>
      </c>
      <c r="M941" s="850">
        <v>2166.2898175182477</v>
      </c>
      <c r="N941" s="850">
        <v>212</v>
      </c>
      <c r="O941" s="850">
        <v>462441.75999999995</v>
      </c>
      <c r="P941" s="838">
        <v>0.77909411565648901</v>
      </c>
      <c r="Q941" s="851">
        <v>2181.3290566037736</v>
      </c>
    </row>
    <row r="942" spans="1:17" ht="14.45" customHeight="1" x14ac:dyDescent="0.2">
      <c r="A942" s="832" t="s">
        <v>604</v>
      </c>
      <c r="B942" s="833" t="s">
        <v>9570</v>
      </c>
      <c r="C942" s="833" t="s">
        <v>8374</v>
      </c>
      <c r="D942" s="833" t="s">
        <v>8379</v>
      </c>
      <c r="E942" s="833" t="s">
        <v>8380</v>
      </c>
      <c r="F942" s="850">
        <v>56</v>
      </c>
      <c r="G942" s="850">
        <v>147728.87</v>
      </c>
      <c r="H942" s="850">
        <v>0.51548197200283052</v>
      </c>
      <c r="I942" s="850">
        <v>2638.0155357142858</v>
      </c>
      <c r="J942" s="850">
        <v>108.1</v>
      </c>
      <c r="K942" s="850">
        <v>286583.96999999997</v>
      </c>
      <c r="L942" s="850">
        <v>1</v>
      </c>
      <c r="M942" s="850">
        <v>2651.100555041628</v>
      </c>
      <c r="N942" s="850">
        <v>217.1</v>
      </c>
      <c r="O942" s="850">
        <v>578850.88</v>
      </c>
      <c r="P942" s="838">
        <v>2.0198299297759048</v>
      </c>
      <c r="Q942" s="851">
        <v>2666.2868724090281</v>
      </c>
    </row>
    <row r="943" spans="1:17" ht="14.45" customHeight="1" x14ac:dyDescent="0.2">
      <c r="A943" s="832" t="s">
        <v>604</v>
      </c>
      <c r="B943" s="833" t="s">
        <v>9570</v>
      </c>
      <c r="C943" s="833" t="s">
        <v>8374</v>
      </c>
      <c r="D943" s="833" t="s">
        <v>9579</v>
      </c>
      <c r="E943" s="833" t="s">
        <v>8380</v>
      </c>
      <c r="F943" s="850">
        <v>1</v>
      </c>
      <c r="G943" s="850">
        <v>1660.26</v>
      </c>
      <c r="H943" s="850"/>
      <c r="I943" s="850">
        <v>1660.26</v>
      </c>
      <c r="J943" s="850"/>
      <c r="K943" s="850"/>
      <c r="L943" s="850"/>
      <c r="M943" s="850"/>
      <c r="N943" s="850"/>
      <c r="O943" s="850"/>
      <c r="P943" s="838"/>
      <c r="Q943" s="851"/>
    </row>
    <row r="944" spans="1:17" ht="14.45" customHeight="1" x14ac:dyDescent="0.2">
      <c r="A944" s="832" t="s">
        <v>604</v>
      </c>
      <c r="B944" s="833" t="s">
        <v>9570</v>
      </c>
      <c r="C944" s="833" t="s">
        <v>8374</v>
      </c>
      <c r="D944" s="833" t="s">
        <v>8381</v>
      </c>
      <c r="E944" s="833" t="s">
        <v>8382</v>
      </c>
      <c r="F944" s="850">
        <v>4</v>
      </c>
      <c r="G944" s="850">
        <v>8638.2800000000007</v>
      </c>
      <c r="H944" s="850">
        <v>1.9832583340986316</v>
      </c>
      <c r="I944" s="850">
        <v>2159.5700000000002</v>
      </c>
      <c r="J944" s="850">
        <v>2</v>
      </c>
      <c r="K944" s="850">
        <v>4355.6000000000004</v>
      </c>
      <c r="L944" s="850">
        <v>1</v>
      </c>
      <c r="M944" s="850">
        <v>2177.8000000000002</v>
      </c>
      <c r="N944" s="850">
        <v>1</v>
      </c>
      <c r="O944" s="850">
        <v>2177.8000000000002</v>
      </c>
      <c r="P944" s="838">
        <v>0.5</v>
      </c>
      <c r="Q944" s="851">
        <v>2177.8000000000002</v>
      </c>
    </row>
    <row r="945" spans="1:17" ht="14.45" customHeight="1" x14ac:dyDescent="0.2">
      <c r="A945" s="832" t="s">
        <v>604</v>
      </c>
      <c r="B945" s="833" t="s">
        <v>9570</v>
      </c>
      <c r="C945" s="833" t="s">
        <v>8374</v>
      </c>
      <c r="D945" s="833" t="s">
        <v>8383</v>
      </c>
      <c r="E945" s="833" t="s">
        <v>8384</v>
      </c>
      <c r="F945" s="850">
        <v>1</v>
      </c>
      <c r="G945" s="850">
        <v>8902.36</v>
      </c>
      <c r="H945" s="850">
        <v>0.33184131305736425</v>
      </c>
      <c r="I945" s="850">
        <v>8902.36</v>
      </c>
      <c r="J945" s="850">
        <v>3</v>
      </c>
      <c r="K945" s="850">
        <v>26827.16</v>
      </c>
      <c r="L945" s="850">
        <v>1</v>
      </c>
      <c r="M945" s="850">
        <v>8942.3866666666672</v>
      </c>
      <c r="N945" s="850"/>
      <c r="O945" s="850"/>
      <c r="P945" s="838"/>
      <c r="Q945" s="851"/>
    </row>
    <row r="946" spans="1:17" ht="14.45" customHeight="1" x14ac:dyDescent="0.2">
      <c r="A946" s="832" t="s">
        <v>604</v>
      </c>
      <c r="B946" s="833" t="s">
        <v>9570</v>
      </c>
      <c r="C946" s="833" t="s">
        <v>8374</v>
      </c>
      <c r="D946" s="833" t="s">
        <v>8385</v>
      </c>
      <c r="E946" s="833" t="s">
        <v>8386</v>
      </c>
      <c r="F946" s="850">
        <v>1</v>
      </c>
      <c r="G946" s="850">
        <v>10309.15</v>
      </c>
      <c r="H946" s="850">
        <v>0.33256985429916658</v>
      </c>
      <c r="I946" s="850">
        <v>10309.15</v>
      </c>
      <c r="J946" s="850">
        <v>3</v>
      </c>
      <c r="K946" s="850">
        <v>30998.449999999997</v>
      </c>
      <c r="L946" s="850">
        <v>1</v>
      </c>
      <c r="M946" s="850">
        <v>10332.816666666666</v>
      </c>
      <c r="N946" s="850"/>
      <c r="O946" s="850"/>
      <c r="P946" s="838"/>
      <c r="Q946" s="851"/>
    </row>
    <row r="947" spans="1:17" ht="14.45" customHeight="1" x14ac:dyDescent="0.2">
      <c r="A947" s="832" t="s">
        <v>604</v>
      </c>
      <c r="B947" s="833" t="s">
        <v>9570</v>
      </c>
      <c r="C947" s="833" t="s">
        <v>8374</v>
      </c>
      <c r="D947" s="833" t="s">
        <v>8387</v>
      </c>
      <c r="E947" s="833" t="s">
        <v>8388</v>
      </c>
      <c r="F947" s="850">
        <v>53</v>
      </c>
      <c r="G947" s="850">
        <v>64215.33</v>
      </c>
      <c r="H947" s="850">
        <v>0.85209299449536025</v>
      </c>
      <c r="I947" s="850">
        <v>1211.6100000000001</v>
      </c>
      <c r="J947" s="850">
        <v>62</v>
      </c>
      <c r="K947" s="850">
        <v>75361.88</v>
      </c>
      <c r="L947" s="850">
        <v>1</v>
      </c>
      <c r="M947" s="850">
        <v>1215.5141935483871</v>
      </c>
      <c r="N947" s="850">
        <v>44</v>
      </c>
      <c r="O947" s="850">
        <v>53927.96</v>
      </c>
      <c r="P947" s="838">
        <v>0.7155867130703214</v>
      </c>
      <c r="Q947" s="851">
        <v>1225.6354545454544</v>
      </c>
    </row>
    <row r="948" spans="1:17" ht="14.45" customHeight="1" x14ac:dyDescent="0.2">
      <c r="A948" s="832" t="s">
        <v>604</v>
      </c>
      <c r="B948" s="833" t="s">
        <v>9570</v>
      </c>
      <c r="C948" s="833" t="s">
        <v>8374</v>
      </c>
      <c r="D948" s="833" t="s">
        <v>8389</v>
      </c>
      <c r="E948" s="833" t="s">
        <v>8390</v>
      </c>
      <c r="F948" s="850">
        <v>3</v>
      </c>
      <c r="G948" s="850">
        <v>736.83</v>
      </c>
      <c r="H948" s="850">
        <v>0.75</v>
      </c>
      <c r="I948" s="850">
        <v>245.61</v>
      </c>
      <c r="J948" s="850">
        <v>4</v>
      </c>
      <c r="K948" s="850">
        <v>982.44</v>
      </c>
      <c r="L948" s="850">
        <v>1</v>
      </c>
      <c r="M948" s="850">
        <v>245.61</v>
      </c>
      <c r="N948" s="850">
        <v>7</v>
      </c>
      <c r="O948" s="850">
        <v>1749.72</v>
      </c>
      <c r="P948" s="838">
        <v>1.780994259191401</v>
      </c>
      <c r="Q948" s="851">
        <v>249.96</v>
      </c>
    </row>
    <row r="949" spans="1:17" ht="14.45" customHeight="1" x14ac:dyDescent="0.2">
      <c r="A949" s="832" t="s">
        <v>604</v>
      </c>
      <c r="B949" s="833" t="s">
        <v>9570</v>
      </c>
      <c r="C949" s="833" t="s">
        <v>8374</v>
      </c>
      <c r="D949" s="833" t="s">
        <v>9580</v>
      </c>
      <c r="E949" s="833" t="s">
        <v>9581</v>
      </c>
      <c r="F949" s="850"/>
      <c r="G949" s="850"/>
      <c r="H949" s="850"/>
      <c r="I949" s="850"/>
      <c r="J949" s="850"/>
      <c r="K949" s="850"/>
      <c r="L949" s="850"/>
      <c r="M949" s="850"/>
      <c r="N949" s="850">
        <v>1</v>
      </c>
      <c r="O949" s="850">
        <v>2670.34</v>
      </c>
      <c r="P949" s="838"/>
      <c r="Q949" s="851">
        <v>2670.34</v>
      </c>
    </row>
    <row r="950" spans="1:17" ht="14.45" customHeight="1" x14ac:dyDescent="0.2">
      <c r="A950" s="832" t="s">
        <v>604</v>
      </c>
      <c r="B950" s="833" t="s">
        <v>9570</v>
      </c>
      <c r="C950" s="833" t="s">
        <v>8043</v>
      </c>
      <c r="D950" s="833" t="s">
        <v>9582</v>
      </c>
      <c r="E950" s="833" t="s">
        <v>9583</v>
      </c>
      <c r="F950" s="850"/>
      <c r="G950" s="850"/>
      <c r="H950" s="850"/>
      <c r="I950" s="850"/>
      <c r="J950" s="850"/>
      <c r="K950" s="850"/>
      <c r="L950" s="850"/>
      <c r="M950" s="850"/>
      <c r="N950" s="850">
        <v>3</v>
      </c>
      <c r="O950" s="850">
        <v>989.94</v>
      </c>
      <c r="P950" s="838"/>
      <c r="Q950" s="851">
        <v>329.98</v>
      </c>
    </row>
    <row r="951" spans="1:17" ht="14.45" customHeight="1" x14ac:dyDescent="0.2">
      <c r="A951" s="832" t="s">
        <v>604</v>
      </c>
      <c r="B951" s="833" t="s">
        <v>9570</v>
      </c>
      <c r="C951" s="833" t="s">
        <v>8043</v>
      </c>
      <c r="D951" s="833" t="s">
        <v>8406</v>
      </c>
      <c r="E951" s="833" t="s">
        <v>8407</v>
      </c>
      <c r="F951" s="850">
        <v>3</v>
      </c>
      <c r="G951" s="850">
        <v>41739.54</v>
      </c>
      <c r="H951" s="850">
        <v>1.0732022507155619</v>
      </c>
      <c r="I951" s="850">
        <v>13913.18</v>
      </c>
      <c r="J951" s="850">
        <v>3</v>
      </c>
      <c r="K951" s="850">
        <v>38892.519999999997</v>
      </c>
      <c r="L951" s="850">
        <v>1</v>
      </c>
      <c r="M951" s="850">
        <v>12964.173333333332</v>
      </c>
      <c r="N951" s="850">
        <v>3</v>
      </c>
      <c r="O951" s="850">
        <v>21220.47</v>
      </c>
      <c r="P951" s="838">
        <v>0.54561828341285168</v>
      </c>
      <c r="Q951" s="851">
        <v>7073.4900000000007</v>
      </c>
    </row>
    <row r="952" spans="1:17" ht="14.45" customHeight="1" x14ac:dyDescent="0.2">
      <c r="A952" s="832" t="s">
        <v>604</v>
      </c>
      <c r="B952" s="833" t="s">
        <v>9570</v>
      </c>
      <c r="C952" s="833" t="s">
        <v>8043</v>
      </c>
      <c r="D952" s="833" t="s">
        <v>8408</v>
      </c>
      <c r="E952" s="833" t="s">
        <v>8409</v>
      </c>
      <c r="F952" s="850"/>
      <c r="G952" s="850"/>
      <c r="H952" s="850"/>
      <c r="I952" s="850"/>
      <c r="J952" s="850"/>
      <c r="K952" s="850"/>
      <c r="L952" s="850"/>
      <c r="M952" s="850"/>
      <c r="N952" s="850">
        <v>1</v>
      </c>
      <c r="O952" s="850">
        <v>1099.58</v>
      </c>
      <c r="P952" s="838"/>
      <c r="Q952" s="851">
        <v>1099.58</v>
      </c>
    </row>
    <row r="953" spans="1:17" ht="14.45" customHeight="1" x14ac:dyDescent="0.2">
      <c r="A953" s="832" t="s">
        <v>604</v>
      </c>
      <c r="B953" s="833" t="s">
        <v>9570</v>
      </c>
      <c r="C953" s="833" t="s">
        <v>8043</v>
      </c>
      <c r="D953" s="833" t="s">
        <v>8411</v>
      </c>
      <c r="E953" s="833" t="s">
        <v>8409</v>
      </c>
      <c r="F953" s="850"/>
      <c r="G953" s="850"/>
      <c r="H953" s="850"/>
      <c r="I953" s="850"/>
      <c r="J953" s="850"/>
      <c r="K953" s="850"/>
      <c r="L953" s="850"/>
      <c r="M953" s="850"/>
      <c r="N953" s="850">
        <v>7</v>
      </c>
      <c r="O953" s="850">
        <v>8734.4599999999991</v>
      </c>
      <c r="P953" s="838"/>
      <c r="Q953" s="851">
        <v>1247.78</v>
      </c>
    </row>
    <row r="954" spans="1:17" ht="14.45" customHeight="1" x14ac:dyDescent="0.2">
      <c r="A954" s="832" t="s">
        <v>604</v>
      </c>
      <c r="B954" s="833" t="s">
        <v>9570</v>
      </c>
      <c r="C954" s="833" t="s">
        <v>8043</v>
      </c>
      <c r="D954" s="833" t="s">
        <v>8416</v>
      </c>
      <c r="E954" s="833" t="s">
        <v>8417</v>
      </c>
      <c r="F954" s="850">
        <v>1</v>
      </c>
      <c r="G954" s="850">
        <v>27165.16</v>
      </c>
      <c r="H954" s="850"/>
      <c r="I954" s="850">
        <v>27165.16</v>
      </c>
      <c r="J954" s="850"/>
      <c r="K954" s="850"/>
      <c r="L954" s="850"/>
      <c r="M954" s="850"/>
      <c r="N954" s="850"/>
      <c r="O954" s="850"/>
      <c r="P954" s="838"/>
      <c r="Q954" s="851"/>
    </row>
    <row r="955" spans="1:17" ht="14.45" customHeight="1" x14ac:dyDescent="0.2">
      <c r="A955" s="832" t="s">
        <v>604</v>
      </c>
      <c r="B955" s="833" t="s">
        <v>9570</v>
      </c>
      <c r="C955" s="833" t="s">
        <v>8043</v>
      </c>
      <c r="D955" s="833" t="s">
        <v>8428</v>
      </c>
      <c r="E955" s="833" t="s">
        <v>8429</v>
      </c>
      <c r="F955" s="850">
        <v>1</v>
      </c>
      <c r="G955" s="850">
        <v>10348</v>
      </c>
      <c r="H955" s="850">
        <v>1.098670086827638</v>
      </c>
      <c r="I955" s="850">
        <v>10348</v>
      </c>
      <c r="J955" s="850">
        <v>1</v>
      </c>
      <c r="K955" s="850">
        <v>9418.66</v>
      </c>
      <c r="L955" s="850">
        <v>1</v>
      </c>
      <c r="M955" s="850">
        <v>9418.66</v>
      </c>
      <c r="N955" s="850">
        <v>1</v>
      </c>
      <c r="O955" s="850">
        <v>9418.66</v>
      </c>
      <c r="P955" s="838">
        <v>1</v>
      </c>
      <c r="Q955" s="851">
        <v>9418.66</v>
      </c>
    </row>
    <row r="956" spans="1:17" ht="14.45" customHeight="1" x14ac:dyDescent="0.2">
      <c r="A956" s="832" t="s">
        <v>604</v>
      </c>
      <c r="B956" s="833" t="s">
        <v>9570</v>
      </c>
      <c r="C956" s="833" t="s">
        <v>8043</v>
      </c>
      <c r="D956" s="833" t="s">
        <v>8430</v>
      </c>
      <c r="E956" s="833" t="s">
        <v>8431</v>
      </c>
      <c r="F956" s="850">
        <v>4</v>
      </c>
      <c r="G956" s="850">
        <v>41392</v>
      </c>
      <c r="H956" s="850">
        <v>0.63516820402476781</v>
      </c>
      <c r="I956" s="850">
        <v>10348</v>
      </c>
      <c r="J956" s="850">
        <v>7</v>
      </c>
      <c r="K956" s="850">
        <v>65166.99</v>
      </c>
      <c r="L956" s="850">
        <v>1</v>
      </c>
      <c r="M956" s="850">
        <v>9309.57</v>
      </c>
      <c r="N956" s="850">
        <v>7</v>
      </c>
      <c r="O956" s="850">
        <v>58312.079999999994</v>
      </c>
      <c r="P956" s="838">
        <v>0.89481008713153698</v>
      </c>
      <c r="Q956" s="851">
        <v>8330.2971428571418</v>
      </c>
    </row>
    <row r="957" spans="1:17" ht="14.45" customHeight="1" x14ac:dyDescent="0.2">
      <c r="A957" s="832" t="s">
        <v>604</v>
      </c>
      <c r="B957" s="833" t="s">
        <v>9570</v>
      </c>
      <c r="C957" s="833" t="s">
        <v>8043</v>
      </c>
      <c r="D957" s="833" t="s">
        <v>8432</v>
      </c>
      <c r="E957" s="833" t="s">
        <v>8433</v>
      </c>
      <c r="F957" s="850">
        <v>4</v>
      </c>
      <c r="G957" s="850">
        <v>41392</v>
      </c>
      <c r="H957" s="850">
        <v>0.89259798371879884</v>
      </c>
      <c r="I957" s="850">
        <v>10348</v>
      </c>
      <c r="J957" s="850">
        <v>5</v>
      </c>
      <c r="K957" s="850">
        <v>46372.5</v>
      </c>
      <c r="L957" s="850">
        <v>1</v>
      </c>
      <c r="M957" s="850">
        <v>9274.5</v>
      </c>
      <c r="N957" s="850">
        <v>2</v>
      </c>
      <c r="O957" s="850">
        <v>14049.2</v>
      </c>
      <c r="P957" s="838">
        <v>0.30296404118820425</v>
      </c>
      <c r="Q957" s="851">
        <v>7024.6</v>
      </c>
    </row>
    <row r="958" spans="1:17" ht="14.45" customHeight="1" x14ac:dyDescent="0.2">
      <c r="A958" s="832" t="s">
        <v>604</v>
      </c>
      <c r="B958" s="833" t="s">
        <v>9570</v>
      </c>
      <c r="C958" s="833" t="s">
        <v>8043</v>
      </c>
      <c r="D958" s="833" t="s">
        <v>8434</v>
      </c>
      <c r="E958" s="833" t="s">
        <v>8435</v>
      </c>
      <c r="F958" s="850">
        <v>1</v>
      </c>
      <c r="G958" s="850">
        <v>10348</v>
      </c>
      <c r="H958" s="850"/>
      <c r="I958" s="850">
        <v>10348</v>
      </c>
      <c r="J958" s="850"/>
      <c r="K958" s="850"/>
      <c r="L958" s="850"/>
      <c r="M958" s="850"/>
      <c r="N958" s="850"/>
      <c r="O958" s="850"/>
      <c r="P958" s="838"/>
      <c r="Q958" s="851"/>
    </row>
    <row r="959" spans="1:17" ht="14.45" customHeight="1" x14ac:dyDescent="0.2">
      <c r="A959" s="832" t="s">
        <v>604</v>
      </c>
      <c r="B959" s="833" t="s">
        <v>9570</v>
      </c>
      <c r="C959" s="833" t="s">
        <v>8043</v>
      </c>
      <c r="D959" s="833" t="s">
        <v>8436</v>
      </c>
      <c r="E959" s="833" t="s">
        <v>8437</v>
      </c>
      <c r="F959" s="850">
        <v>3</v>
      </c>
      <c r="G959" s="850">
        <v>31044</v>
      </c>
      <c r="H959" s="850"/>
      <c r="I959" s="850">
        <v>10348</v>
      </c>
      <c r="J959" s="850"/>
      <c r="K959" s="850"/>
      <c r="L959" s="850"/>
      <c r="M959" s="850"/>
      <c r="N959" s="850">
        <v>2</v>
      </c>
      <c r="O959" s="850">
        <v>16404.86</v>
      </c>
      <c r="P959" s="838"/>
      <c r="Q959" s="851">
        <v>8202.43</v>
      </c>
    </row>
    <row r="960" spans="1:17" ht="14.45" customHeight="1" x14ac:dyDescent="0.2">
      <c r="A960" s="832" t="s">
        <v>604</v>
      </c>
      <c r="B960" s="833" t="s">
        <v>9570</v>
      </c>
      <c r="C960" s="833" t="s">
        <v>8043</v>
      </c>
      <c r="D960" s="833" t="s">
        <v>8438</v>
      </c>
      <c r="E960" s="833" t="s">
        <v>8439</v>
      </c>
      <c r="F960" s="850"/>
      <c r="G960" s="850"/>
      <c r="H960" s="850"/>
      <c r="I960" s="850"/>
      <c r="J960" s="850">
        <v>3</v>
      </c>
      <c r="K960" s="850">
        <v>27725.100000000002</v>
      </c>
      <c r="L960" s="850">
        <v>1</v>
      </c>
      <c r="M960" s="850">
        <v>9241.7000000000007</v>
      </c>
      <c r="N960" s="850"/>
      <c r="O960" s="850"/>
      <c r="P960" s="838"/>
      <c r="Q960" s="851"/>
    </row>
    <row r="961" spans="1:17" ht="14.45" customHeight="1" x14ac:dyDescent="0.2">
      <c r="A961" s="832" t="s">
        <v>604</v>
      </c>
      <c r="B961" s="833" t="s">
        <v>9570</v>
      </c>
      <c r="C961" s="833" t="s">
        <v>8043</v>
      </c>
      <c r="D961" s="833" t="s">
        <v>8440</v>
      </c>
      <c r="E961" s="833" t="s">
        <v>8441</v>
      </c>
      <c r="F961" s="850">
        <v>3</v>
      </c>
      <c r="G961" s="850">
        <v>31044</v>
      </c>
      <c r="H961" s="850"/>
      <c r="I961" s="850">
        <v>10348</v>
      </c>
      <c r="J961" s="850"/>
      <c r="K961" s="850"/>
      <c r="L961" s="850"/>
      <c r="M961" s="850"/>
      <c r="N961" s="850"/>
      <c r="O961" s="850"/>
      <c r="P961" s="838"/>
      <c r="Q961" s="851"/>
    </row>
    <row r="962" spans="1:17" ht="14.45" customHeight="1" x14ac:dyDescent="0.2">
      <c r="A962" s="832" t="s">
        <v>604</v>
      </c>
      <c r="B962" s="833" t="s">
        <v>9570</v>
      </c>
      <c r="C962" s="833" t="s">
        <v>8043</v>
      </c>
      <c r="D962" s="833" t="s">
        <v>8442</v>
      </c>
      <c r="E962" s="833" t="s">
        <v>8443</v>
      </c>
      <c r="F962" s="850">
        <v>3</v>
      </c>
      <c r="G962" s="850">
        <v>2788.86</v>
      </c>
      <c r="H962" s="850">
        <v>1.0986424840257478</v>
      </c>
      <c r="I962" s="850">
        <v>929.62</v>
      </c>
      <c r="J962" s="850">
        <v>3</v>
      </c>
      <c r="K962" s="850">
        <v>2538.46</v>
      </c>
      <c r="L962" s="850">
        <v>1</v>
      </c>
      <c r="M962" s="850">
        <v>846.15333333333331</v>
      </c>
      <c r="N962" s="850">
        <v>3</v>
      </c>
      <c r="O962" s="850">
        <v>1701.42</v>
      </c>
      <c r="P962" s="838">
        <v>0.67025676985258786</v>
      </c>
      <c r="Q962" s="851">
        <v>567.14</v>
      </c>
    </row>
    <row r="963" spans="1:17" ht="14.45" customHeight="1" x14ac:dyDescent="0.2">
      <c r="A963" s="832" t="s">
        <v>604</v>
      </c>
      <c r="B963" s="833" t="s">
        <v>9570</v>
      </c>
      <c r="C963" s="833" t="s">
        <v>8043</v>
      </c>
      <c r="D963" s="833" t="s">
        <v>8444</v>
      </c>
      <c r="E963" s="833" t="s">
        <v>8445</v>
      </c>
      <c r="F963" s="850">
        <v>20</v>
      </c>
      <c r="G963" s="850">
        <v>89041.200000000012</v>
      </c>
      <c r="H963" s="850">
        <v>1.427927440325417</v>
      </c>
      <c r="I963" s="850">
        <v>4452.0600000000004</v>
      </c>
      <c r="J963" s="850">
        <v>15</v>
      </c>
      <c r="K963" s="850">
        <v>62356.95</v>
      </c>
      <c r="L963" s="850">
        <v>1</v>
      </c>
      <c r="M963" s="850">
        <v>4157.13</v>
      </c>
      <c r="N963" s="850">
        <v>11</v>
      </c>
      <c r="O963" s="850">
        <v>28663.27</v>
      </c>
      <c r="P963" s="838">
        <v>0.45966439987844182</v>
      </c>
      <c r="Q963" s="851">
        <v>2605.7518181818182</v>
      </c>
    </row>
    <row r="964" spans="1:17" ht="14.45" customHeight="1" x14ac:dyDescent="0.2">
      <c r="A964" s="832" t="s">
        <v>604</v>
      </c>
      <c r="B964" s="833" t="s">
        <v>9570</v>
      </c>
      <c r="C964" s="833" t="s">
        <v>8043</v>
      </c>
      <c r="D964" s="833" t="s">
        <v>8044</v>
      </c>
      <c r="E964" s="833" t="s">
        <v>8045</v>
      </c>
      <c r="F964" s="850">
        <v>9</v>
      </c>
      <c r="G964" s="850">
        <v>556.6</v>
      </c>
      <c r="H964" s="850"/>
      <c r="I964" s="850">
        <v>61.844444444444449</v>
      </c>
      <c r="J964" s="850"/>
      <c r="K964" s="850"/>
      <c r="L964" s="850"/>
      <c r="M964" s="850"/>
      <c r="N964" s="850">
        <v>21</v>
      </c>
      <c r="O964" s="850">
        <v>1323</v>
      </c>
      <c r="P964" s="838"/>
      <c r="Q964" s="851">
        <v>63</v>
      </c>
    </row>
    <row r="965" spans="1:17" ht="14.45" customHeight="1" x14ac:dyDescent="0.2">
      <c r="A965" s="832" t="s">
        <v>604</v>
      </c>
      <c r="B965" s="833" t="s">
        <v>9570</v>
      </c>
      <c r="C965" s="833" t="s">
        <v>8043</v>
      </c>
      <c r="D965" s="833" t="s">
        <v>8451</v>
      </c>
      <c r="E965" s="833" t="s">
        <v>8452</v>
      </c>
      <c r="F965" s="850">
        <v>1</v>
      </c>
      <c r="G965" s="850">
        <v>3236.56</v>
      </c>
      <c r="H965" s="850"/>
      <c r="I965" s="850">
        <v>3236.56</v>
      </c>
      <c r="J965" s="850"/>
      <c r="K965" s="850"/>
      <c r="L965" s="850"/>
      <c r="M965" s="850"/>
      <c r="N965" s="850"/>
      <c r="O965" s="850"/>
      <c r="P965" s="838"/>
      <c r="Q965" s="851"/>
    </row>
    <row r="966" spans="1:17" ht="14.45" customHeight="1" x14ac:dyDescent="0.2">
      <c r="A966" s="832" t="s">
        <v>604</v>
      </c>
      <c r="B966" s="833" t="s">
        <v>9570</v>
      </c>
      <c r="C966" s="833" t="s">
        <v>8043</v>
      </c>
      <c r="D966" s="833" t="s">
        <v>8457</v>
      </c>
      <c r="E966" s="833" t="s">
        <v>8458</v>
      </c>
      <c r="F966" s="850">
        <v>2</v>
      </c>
      <c r="G966" s="850">
        <v>10264.14</v>
      </c>
      <c r="H966" s="850">
        <v>1.0795255789592144</v>
      </c>
      <c r="I966" s="850">
        <v>5132.07</v>
      </c>
      <c r="J966" s="850">
        <v>2</v>
      </c>
      <c r="K966" s="850">
        <v>9508.0099999999984</v>
      </c>
      <c r="L966" s="850">
        <v>1</v>
      </c>
      <c r="M966" s="850">
        <v>4754.0049999999992</v>
      </c>
      <c r="N966" s="850">
        <v>1</v>
      </c>
      <c r="O966" s="850">
        <v>2300</v>
      </c>
      <c r="P966" s="838">
        <v>0.24190130216522704</v>
      </c>
      <c r="Q966" s="851">
        <v>2300</v>
      </c>
    </row>
    <row r="967" spans="1:17" ht="14.45" customHeight="1" x14ac:dyDescent="0.2">
      <c r="A967" s="832" t="s">
        <v>604</v>
      </c>
      <c r="B967" s="833" t="s">
        <v>9570</v>
      </c>
      <c r="C967" s="833" t="s">
        <v>8043</v>
      </c>
      <c r="D967" s="833" t="s">
        <v>8459</v>
      </c>
      <c r="E967" s="833" t="s">
        <v>8458</v>
      </c>
      <c r="F967" s="850">
        <v>1</v>
      </c>
      <c r="G967" s="850">
        <v>4618.8599999999997</v>
      </c>
      <c r="H967" s="850">
        <v>1.2923141490165355</v>
      </c>
      <c r="I967" s="850">
        <v>4618.8599999999997</v>
      </c>
      <c r="J967" s="850">
        <v>1</v>
      </c>
      <c r="K967" s="850">
        <v>3574.1</v>
      </c>
      <c r="L967" s="850">
        <v>1</v>
      </c>
      <c r="M967" s="850">
        <v>3574.1</v>
      </c>
      <c r="N967" s="850"/>
      <c r="O967" s="850"/>
      <c r="P967" s="838"/>
      <c r="Q967" s="851"/>
    </row>
    <row r="968" spans="1:17" ht="14.45" customHeight="1" x14ac:dyDescent="0.2">
      <c r="A968" s="832" t="s">
        <v>604</v>
      </c>
      <c r="B968" s="833" t="s">
        <v>9570</v>
      </c>
      <c r="C968" s="833" t="s">
        <v>8043</v>
      </c>
      <c r="D968" s="833" t="s">
        <v>9584</v>
      </c>
      <c r="E968" s="833" t="s">
        <v>9585</v>
      </c>
      <c r="F968" s="850"/>
      <c r="G968" s="850"/>
      <c r="H968" s="850"/>
      <c r="I968" s="850"/>
      <c r="J968" s="850"/>
      <c r="K968" s="850"/>
      <c r="L968" s="850"/>
      <c r="M968" s="850"/>
      <c r="N968" s="850">
        <v>15</v>
      </c>
      <c r="O968" s="850">
        <v>21328.35</v>
      </c>
      <c r="P968" s="838"/>
      <c r="Q968" s="851">
        <v>1421.8899999999999</v>
      </c>
    </row>
    <row r="969" spans="1:17" ht="14.45" customHeight="1" x14ac:dyDescent="0.2">
      <c r="A969" s="832" t="s">
        <v>604</v>
      </c>
      <c r="B969" s="833" t="s">
        <v>9570</v>
      </c>
      <c r="C969" s="833" t="s">
        <v>8043</v>
      </c>
      <c r="D969" s="833" t="s">
        <v>8495</v>
      </c>
      <c r="E969" s="833" t="s">
        <v>8496</v>
      </c>
      <c r="F969" s="850">
        <v>1</v>
      </c>
      <c r="G969" s="850">
        <v>37159</v>
      </c>
      <c r="H969" s="850"/>
      <c r="I969" s="850">
        <v>37159</v>
      </c>
      <c r="J969" s="850"/>
      <c r="K969" s="850"/>
      <c r="L969" s="850"/>
      <c r="M969" s="850"/>
      <c r="N969" s="850"/>
      <c r="O969" s="850"/>
      <c r="P969" s="838"/>
      <c r="Q969" s="851"/>
    </row>
    <row r="970" spans="1:17" ht="14.45" customHeight="1" x14ac:dyDescent="0.2">
      <c r="A970" s="832" t="s">
        <v>604</v>
      </c>
      <c r="B970" s="833" t="s">
        <v>9570</v>
      </c>
      <c r="C970" s="833" t="s">
        <v>8043</v>
      </c>
      <c r="D970" s="833" t="s">
        <v>8499</v>
      </c>
      <c r="E970" s="833" t="s">
        <v>8500</v>
      </c>
      <c r="F970" s="850">
        <v>1</v>
      </c>
      <c r="G970" s="850">
        <v>20761</v>
      </c>
      <c r="H970" s="850"/>
      <c r="I970" s="850">
        <v>20761</v>
      </c>
      <c r="J970" s="850"/>
      <c r="K970" s="850"/>
      <c r="L970" s="850"/>
      <c r="M970" s="850"/>
      <c r="N970" s="850"/>
      <c r="O970" s="850"/>
      <c r="P970" s="838"/>
      <c r="Q970" s="851"/>
    </row>
    <row r="971" spans="1:17" ht="14.45" customHeight="1" x14ac:dyDescent="0.2">
      <c r="A971" s="832" t="s">
        <v>604</v>
      </c>
      <c r="B971" s="833" t="s">
        <v>9570</v>
      </c>
      <c r="C971" s="833" t="s">
        <v>8043</v>
      </c>
      <c r="D971" s="833" t="s">
        <v>8501</v>
      </c>
      <c r="E971" s="833" t="s">
        <v>8502</v>
      </c>
      <c r="F971" s="850">
        <v>1</v>
      </c>
      <c r="G971" s="850">
        <v>2347</v>
      </c>
      <c r="H971" s="850"/>
      <c r="I971" s="850">
        <v>2347</v>
      </c>
      <c r="J971" s="850"/>
      <c r="K971" s="850"/>
      <c r="L971" s="850"/>
      <c r="M971" s="850"/>
      <c r="N971" s="850"/>
      <c r="O971" s="850"/>
      <c r="P971" s="838"/>
      <c r="Q971" s="851"/>
    </row>
    <row r="972" spans="1:17" ht="14.45" customHeight="1" x14ac:dyDescent="0.2">
      <c r="A972" s="832" t="s">
        <v>604</v>
      </c>
      <c r="B972" s="833" t="s">
        <v>9570</v>
      </c>
      <c r="C972" s="833" t="s">
        <v>8043</v>
      </c>
      <c r="D972" s="833" t="s">
        <v>8505</v>
      </c>
      <c r="E972" s="833" t="s">
        <v>8506</v>
      </c>
      <c r="F972" s="850">
        <v>1</v>
      </c>
      <c r="G972" s="850">
        <v>46281.93</v>
      </c>
      <c r="H972" s="850"/>
      <c r="I972" s="850">
        <v>46281.93</v>
      </c>
      <c r="J972" s="850"/>
      <c r="K972" s="850"/>
      <c r="L972" s="850"/>
      <c r="M972" s="850"/>
      <c r="N972" s="850"/>
      <c r="O972" s="850"/>
      <c r="P972" s="838"/>
      <c r="Q972" s="851"/>
    </row>
    <row r="973" spans="1:17" ht="14.45" customHeight="1" x14ac:dyDescent="0.2">
      <c r="A973" s="832" t="s">
        <v>604</v>
      </c>
      <c r="B973" s="833" t="s">
        <v>9570</v>
      </c>
      <c r="C973" s="833" t="s">
        <v>8043</v>
      </c>
      <c r="D973" s="833" t="s">
        <v>8507</v>
      </c>
      <c r="E973" s="833" t="s">
        <v>8508</v>
      </c>
      <c r="F973" s="850"/>
      <c r="G973" s="850"/>
      <c r="H973" s="850"/>
      <c r="I973" s="850"/>
      <c r="J973" s="850"/>
      <c r="K973" s="850"/>
      <c r="L973" s="850"/>
      <c r="M973" s="850"/>
      <c r="N973" s="850">
        <v>2</v>
      </c>
      <c r="O973" s="850">
        <v>8985.3799999999992</v>
      </c>
      <c r="P973" s="838"/>
      <c r="Q973" s="851">
        <v>4492.6899999999996</v>
      </c>
    </row>
    <row r="974" spans="1:17" ht="14.45" customHeight="1" x14ac:dyDescent="0.2">
      <c r="A974" s="832" t="s">
        <v>604</v>
      </c>
      <c r="B974" s="833" t="s">
        <v>9570</v>
      </c>
      <c r="C974" s="833" t="s">
        <v>8043</v>
      </c>
      <c r="D974" s="833" t="s">
        <v>8519</v>
      </c>
      <c r="E974" s="833" t="s">
        <v>8520</v>
      </c>
      <c r="F974" s="850"/>
      <c r="G974" s="850"/>
      <c r="H974" s="850"/>
      <c r="I974" s="850"/>
      <c r="J974" s="850"/>
      <c r="K974" s="850"/>
      <c r="L974" s="850"/>
      <c r="M974" s="850"/>
      <c r="N974" s="850">
        <v>215</v>
      </c>
      <c r="O974" s="850">
        <v>17630</v>
      </c>
      <c r="P974" s="838"/>
      <c r="Q974" s="851">
        <v>82</v>
      </c>
    </row>
    <row r="975" spans="1:17" ht="14.45" customHeight="1" x14ac:dyDescent="0.2">
      <c r="A975" s="832" t="s">
        <v>604</v>
      </c>
      <c r="B975" s="833" t="s">
        <v>9570</v>
      </c>
      <c r="C975" s="833" t="s">
        <v>8043</v>
      </c>
      <c r="D975" s="833" t="s">
        <v>8534</v>
      </c>
      <c r="E975" s="833" t="s">
        <v>8535</v>
      </c>
      <c r="F975" s="850">
        <v>5</v>
      </c>
      <c r="G975" s="850">
        <v>25121.45</v>
      </c>
      <c r="H975" s="850">
        <v>2.6098987579801465</v>
      </c>
      <c r="I975" s="850">
        <v>5024.29</v>
      </c>
      <c r="J975" s="850">
        <v>2</v>
      </c>
      <c r="K975" s="850">
        <v>9625.4500000000007</v>
      </c>
      <c r="L975" s="850">
        <v>1</v>
      </c>
      <c r="M975" s="850">
        <v>4812.7250000000004</v>
      </c>
      <c r="N975" s="850">
        <v>2</v>
      </c>
      <c r="O975" s="850">
        <v>5750</v>
      </c>
      <c r="P975" s="838">
        <v>0.59737466819733098</v>
      </c>
      <c r="Q975" s="851">
        <v>2875</v>
      </c>
    </row>
    <row r="976" spans="1:17" ht="14.45" customHeight="1" x14ac:dyDescent="0.2">
      <c r="A976" s="832" t="s">
        <v>604</v>
      </c>
      <c r="B976" s="833" t="s">
        <v>9570</v>
      </c>
      <c r="C976" s="833" t="s">
        <v>8043</v>
      </c>
      <c r="D976" s="833" t="s">
        <v>8536</v>
      </c>
      <c r="E976" s="833" t="s">
        <v>8537</v>
      </c>
      <c r="F976" s="850">
        <v>1</v>
      </c>
      <c r="G976" s="850">
        <v>5024.29</v>
      </c>
      <c r="H976" s="850">
        <v>1.1136826099099617</v>
      </c>
      <c r="I976" s="850">
        <v>5024.29</v>
      </c>
      <c r="J976" s="850">
        <v>1</v>
      </c>
      <c r="K976" s="850">
        <v>4511.42</v>
      </c>
      <c r="L976" s="850">
        <v>1</v>
      </c>
      <c r="M976" s="850">
        <v>4511.42</v>
      </c>
      <c r="N976" s="850"/>
      <c r="O976" s="850"/>
      <c r="P976" s="838"/>
      <c r="Q976" s="851"/>
    </row>
    <row r="977" spans="1:17" ht="14.45" customHeight="1" x14ac:dyDescent="0.2">
      <c r="A977" s="832" t="s">
        <v>604</v>
      </c>
      <c r="B977" s="833" t="s">
        <v>9570</v>
      </c>
      <c r="C977" s="833" t="s">
        <v>8043</v>
      </c>
      <c r="D977" s="833" t="s">
        <v>8546</v>
      </c>
      <c r="E977" s="833" t="s">
        <v>8547</v>
      </c>
      <c r="F977" s="850">
        <v>1</v>
      </c>
      <c r="G977" s="850">
        <v>15862.58</v>
      </c>
      <c r="H977" s="850"/>
      <c r="I977" s="850">
        <v>15862.58</v>
      </c>
      <c r="J977" s="850"/>
      <c r="K977" s="850"/>
      <c r="L977" s="850"/>
      <c r="M977" s="850"/>
      <c r="N977" s="850">
        <v>3</v>
      </c>
      <c r="O977" s="850">
        <v>36669.599999999999</v>
      </c>
      <c r="P977" s="838"/>
      <c r="Q977" s="851">
        <v>12223.199999999999</v>
      </c>
    </row>
    <row r="978" spans="1:17" ht="14.45" customHeight="1" x14ac:dyDescent="0.2">
      <c r="A978" s="832" t="s">
        <v>604</v>
      </c>
      <c r="B978" s="833" t="s">
        <v>9570</v>
      </c>
      <c r="C978" s="833" t="s">
        <v>8043</v>
      </c>
      <c r="D978" s="833" t="s">
        <v>8548</v>
      </c>
      <c r="E978" s="833" t="s">
        <v>8549</v>
      </c>
      <c r="F978" s="850">
        <v>1</v>
      </c>
      <c r="G978" s="850">
        <v>4077.05</v>
      </c>
      <c r="H978" s="850"/>
      <c r="I978" s="850">
        <v>4077.05</v>
      </c>
      <c r="J978" s="850"/>
      <c r="K978" s="850"/>
      <c r="L978" s="850"/>
      <c r="M978" s="850"/>
      <c r="N978" s="850">
        <v>1</v>
      </c>
      <c r="O978" s="850">
        <v>279.3</v>
      </c>
      <c r="P978" s="838"/>
      <c r="Q978" s="851">
        <v>279.3</v>
      </c>
    </row>
    <row r="979" spans="1:17" ht="14.45" customHeight="1" x14ac:dyDescent="0.2">
      <c r="A979" s="832" t="s">
        <v>604</v>
      </c>
      <c r="B979" s="833" t="s">
        <v>9570</v>
      </c>
      <c r="C979" s="833" t="s">
        <v>8043</v>
      </c>
      <c r="D979" s="833" t="s">
        <v>8573</v>
      </c>
      <c r="E979" s="833" t="s">
        <v>8574</v>
      </c>
      <c r="F979" s="850">
        <v>3</v>
      </c>
      <c r="G979" s="850">
        <v>355.5</v>
      </c>
      <c r="H979" s="850">
        <v>1</v>
      </c>
      <c r="I979" s="850">
        <v>118.5</v>
      </c>
      <c r="J979" s="850">
        <v>3</v>
      </c>
      <c r="K979" s="850">
        <v>355.5</v>
      </c>
      <c r="L979" s="850">
        <v>1</v>
      </c>
      <c r="M979" s="850">
        <v>118.5</v>
      </c>
      <c r="N979" s="850">
        <v>4</v>
      </c>
      <c r="O979" s="850">
        <v>474</v>
      </c>
      <c r="P979" s="838">
        <v>1.3333333333333333</v>
      </c>
      <c r="Q979" s="851">
        <v>118.5</v>
      </c>
    </row>
    <row r="980" spans="1:17" ht="14.45" customHeight="1" x14ac:dyDescent="0.2">
      <c r="A980" s="832" t="s">
        <v>604</v>
      </c>
      <c r="B980" s="833" t="s">
        <v>9570</v>
      </c>
      <c r="C980" s="833" t="s">
        <v>8043</v>
      </c>
      <c r="D980" s="833" t="s">
        <v>8581</v>
      </c>
      <c r="E980" s="833" t="s">
        <v>8582</v>
      </c>
      <c r="F980" s="850">
        <v>1</v>
      </c>
      <c r="G980" s="850">
        <v>135.69</v>
      </c>
      <c r="H980" s="850"/>
      <c r="I980" s="850">
        <v>135.69</v>
      </c>
      <c r="J980" s="850"/>
      <c r="K980" s="850"/>
      <c r="L980" s="850"/>
      <c r="M980" s="850"/>
      <c r="N980" s="850"/>
      <c r="O980" s="850"/>
      <c r="P980" s="838"/>
      <c r="Q980" s="851"/>
    </row>
    <row r="981" spans="1:17" ht="14.45" customHeight="1" x14ac:dyDescent="0.2">
      <c r="A981" s="832" t="s">
        <v>604</v>
      </c>
      <c r="B981" s="833" t="s">
        <v>9570</v>
      </c>
      <c r="C981" s="833" t="s">
        <v>8043</v>
      </c>
      <c r="D981" s="833" t="s">
        <v>8583</v>
      </c>
      <c r="E981" s="833" t="s">
        <v>8584</v>
      </c>
      <c r="F981" s="850">
        <v>2</v>
      </c>
      <c r="G981" s="850">
        <v>3120</v>
      </c>
      <c r="H981" s="850"/>
      <c r="I981" s="850">
        <v>1560</v>
      </c>
      <c r="J981" s="850"/>
      <c r="K981" s="850"/>
      <c r="L981" s="850"/>
      <c r="M981" s="850"/>
      <c r="N981" s="850"/>
      <c r="O981" s="850"/>
      <c r="P981" s="838"/>
      <c r="Q981" s="851"/>
    </row>
    <row r="982" spans="1:17" ht="14.45" customHeight="1" x14ac:dyDescent="0.2">
      <c r="A982" s="832" t="s">
        <v>604</v>
      </c>
      <c r="B982" s="833" t="s">
        <v>9570</v>
      </c>
      <c r="C982" s="833" t="s">
        <v>8043</v>
      </c>
      <c r="D982" s="833" t="s">
        <v>8587</v>
      </c>
      <c r="E982" s="833" t="s">
        <v>8588</v>
      </c>
      <c r="F982" s="850"/>
      <c r="G982" s="850"/>
      <c r="H982" s="850"/>
      <c r="I982" s="850"/>
      <c r="J982" s="850"/>
      <c r="K982" s="850"/>
      <c r="L982" s="850"/>
      <c r="M982" s="850"/>
      <c r="N982" s="850">
        <v>3</v>
      </c>
      <c r="O982" s="850">
        <v>34153.350000000006</v>
      </c>
      <c r="P982" s="838"/>
      <c r="Q982" s="851">
        <v>11384.450000000003</v>
      </c>
    </row>
    <row r="983" spans="1:17" ht="14.45" customHeight="1" x14ac:dyDescent="0.2">
      <c r="A983" s="832" t="s">
        <v>604</v>
      </c>
      <c r="B983" s="833" t="s">
        <v>9570</v>
      </c>
      <c r="C983" s="833" t="s">
        <v>8043</v>
      </c>
      <c r="D983" s="833" t="s">
        <v>8615</v>
      </c>
      <c r="E983" s="833" t="s">
        <v>8616</v>
      </c>
      <c r="F983" s="850">
        <v>29</v>
      </c>
      <c r="G983" s="850">
        <v>28521.79</v>
      </c>
      <c r="H983" s="850">
        <v>0.97084714031639052</v>
      </c>
      <c r="I983" s="850">
        <v>983.51</v>
      </c>
      <c r="J983" s="850">
        <v>33</v>
      </c>
      <c r="K983" s="850">
        <v>29378.25</v>
      </c>
      <c r="L983" s="850">
        <v>1</v>
      </c>
      <c r="M983" s="850">
        <v>890.25</v>
      </c>
      <c r="N983" s="850">
        <v>25</v>
      </c>
      <c r="O983" s="850">
        <v>20472.38</v>
      </c>
      <c r="P983" s="838">
        <v>0.69685498625683973</v>
      </c>
      <c r="Q983" s="851">
        <v>818.89520000000005</v>
      </c>
    </row>
    <row r="984" spans="1:17" ht="14.45" customHeight="1" x14ac:dyDescent="0.2">
      <c r="A984" s="832" t="s">
        <v>604</v>
      </c>
      <c r="B984" s="833" t="s">
        <v>9570</v>
      </c>
      <c r="C984" s="833" t="s">
        <v>8043</v>
      </c>
      <c r="D984" s="833" t="s">
        <v>8617</v>
      </c>
      <c r="E984" s="833" t="s">
        <v>8618</v>
      </c>
      <c r="F984" s="850">
        <v>39</v>
      </c>
      <c r="G984" s="850">
        <v>77400.960000000006</v>
      </c>
      <c r="H984" s="850">
        <v>1.2525777049759732</v>
      </c>
      <c r="I984" s="850">
        <v>1984.64</v>
      </c>
      <c r="J984" s="850">
        <v>33</v>
      </c>
      <c r="K984" s="850">
        <v>61793.34</v>
      </c>
      <c r="L984" s="850">
        <v>1</v>
      </c>
      <c r="M984" s="850">
        <v>1872.5254545454545</v>
      </c>
      <c r="N984" s="850">
        <v>46</v>
      </c>
      <c r="O984" s="850">
        <v>68813.64</v>
      </c>
      <c r="P984" s="838">
        <v>1.1136093307142809</v>
      </c>
      <c r="Q984" s="851">
        <v>1495.9486956521739</v>
      </c>
    </row>
    <row r="985" spans="1:17" ht="14.45" customHeight="1" x14ac:dyDescent="0.2">
      <c r="A985" s="832" t="s">
        <v>604</v>
      </c>
      <c r="B985" s="833" t="s">
        <v>9570</v>
      </c>
      <c r="C985" s="833" t="s">
        <v>8043</v>
      </c>
      <c r="D985" s="833" t="s">
        <v>8619</v>
      </c>
      <c r="E985" s="833" t="s">
        <v>8620</v>
      </c>
      <c r="F985" s="850">
        <v>4</v>
      </c>
      <c r="G985" s="850">
        <v>7080.44</v>
      </c>
      <c r="H985" s="850"/>
      <c r="I985" s="850">
        <v>1770.11</v>
      </c>
      <c r="J985" s="850"/>
      <c r="K985" s="850"/>
      <c r="L985" s="850"/>
      <c r="M985" s="850"/>
      <c r="N985" s="850">
        <v>4</v>
      </c>
      <c r="O985" s="850">
        <v>6557.96</v>
      </c>
      <c r="P985" s="838"/>
      <c r="Q985" s="851">
        <v>1639.49</v>
      </c>
    </row>
    <row r="986" spans="1:17" ht="14.45" customHeight="1" x14ac:dyDescent="0.2">
      <c r="A986" s="832" t="s">
        <v>604</v>
      </c>
      <c r="B986" s="833" t="s">
        <v>9570</v>
      </c>
      <c r="C986" s="833" t="s">
        <v>8043</v>
      </c>
      <c r="D986" s="833" t="s">
        <v>8632</v>
      </c>
      <c r="E986" s="833" t="s">
        <v>8633</v>
      </c>
      <c r="F986" s="850"/>
      <c r="G986" s="850"/>
      <c r="H986" s="850"/>
      <c r="I986" s="850"/>
      <c r="J986" s="850"/>
      <c r="K986" s="850"/>
      <c r="L986" s="850"/>
      <c r="M986" s="850"/>
      <c r="N986" s="850">
        <v>1</v>
      </c>
      <c r="O986" s="850">
        <v>9764.5499999999993</v>
      </c>
      <c r="P986" s="838"/>
      <c r="Q986" s="851">
        <v>9764.5499999999993</v>
      </c>
    </row>
    <row r="987" spans="1:17" ht="14.45" customHeight="1" x14ac:dyDescent="0.2">
      <c r="A987" s="832" t="s">
        <v>604</v>
      </c>
      <c r="B987" s="833" t="s">
        <v>9570</v>
      </c>
      <c r="C987" s="833" t="s">
        <v>8043</v>
      </c>
      <c r="D987" s="833" t="s">
        <v>8635</v>
      </c>
      <c r="E987" s="833" t="s">
        <v>8636</v>
      </c>
      <c r="F987" s="850"/>
      <c r="G987" s="850"/>
      <c r="H987" s="850"/>
      <c r="I987" s="850"/>
      <c r="J987" s="850"/>
      <c r="K987" s="850"/>
      <c r="L987" s="850"/>
      <c r="M987" s="850"/>
      <c r="N987" s="850">
        <v>2</v>
      </c>
      <c r="O987" s="850">
        <v>11588.17</v>
      </c>
      <c r="P987" s="838"/>
      <c r="Q987" s="851">
        <v>5794.085</v>
      </c>
    </row>
    <row r="988" spans="1:17" ht="14.45" customHeight="1" x14ac:dyDescent="0.2">
      <c r="A988" s="832" t="s">
        <v>604</v>
      </c>
      <c r="B988" s="833" t="s">
        <v>9570</v>
      </c>
      <c r="C988" s="833" t="s">
        <v>8043</v>
      </c>
      <c r="D988" s="833" t="s">
        <v>8653</v>
      </c>
      <c r="E988" s="833" t="s">
        <v>8654</v>
      </c>
      <c r="F988" s="850">
        <v>1</v>
      </c>
      <c r="G988" s="850">
        <v>18395</v>
      </c>
      <c r="H988" s="850"/>
      <c r="I988" s="850">
        <v>18395</v>
      </c>
      <c r="J988" s="850"/>
      <c r="K988" s="850"/>
      <c r="L988" s="850"/>
      <c r="M988" s="850"/>
      <c r="N988" s="850"/>
      <c r="O988" s="850"/>
      <c r="P988" s="838"/>
      <c r="Q988" s="851"/>
    </row>
    <row r="989" spans="1:17" ht="14.45" customHeight="1" x14ac:dyDescent="0.2">
      <c r="A989" s="832" t="s">
        <v>604</v>
      </c>
      <c r="B989" s="833" t="s">
        <v>9570</v>
      </c>
      <c r="C989" s="833" t="s">
        <v>8043</v>
      </c>
      <c r="D989" s="833" t="s">
        <v>8705</v>
      </c>
      <c r="E989" s="833" t="s">
        <v>8706</v>
      </c>
      <c r="F989" s="850">
        <v>3</v>
      </c>
      <c r="G989" s="850">
        <v>34821.81</v>
      </c>
      <c r="H989" s="850">
        <v>2.9999999999999996</v>
      </c>
      <c r="I989" s="850">
        <v>11607.269999999999</v>
      </c>
      <c r="J989" s="850">
        <v>1</v>
      </c>
      <c r="K989" s="850">
        <v>11607.27</v>
      </c>
      <c r="L989" s="850">
        <v>1</v>
      </c>
      <c r="M989" s="850">
        <v>11607.27</v>
      </c>
      <c r="N989" s="850">
        <v>1</v>
      </c>
      <c r="O989" s="850">
        <v>10780</v>
      </c>
      <c r="P989" s="838">
        <v>0.92872828839167176</v>
      </c>
      <c r="Q989" s="851">
        <v>10780</v>
      </c>
    </row>
    <row r="990" spans="1:17" ht="14.45" customHeight="1" x14ac:dyDescent="0.2">
      <c r="A990" s="832" t="s">
        <v>604</v>
      </c>
      <c r="B990" s="833" t="s">
        <v>9570</v>
      </c>
      <c r="C990" s="833" t="s">
        <v>8043</v>
      </c>
      <c r="D990" s="833" t="s">
        <v>8707</v>
      </c>
      <c r="E990" s="833" t="s">
        <v>8708</v>
      </c>
      <c r="F990" s="850"/>
      <c r="G990" s="850"/>
      <c r="H990" s="850"/>
      <c r="I990" s="850"/>
      <c r="J990" s="850">
        <v>2</v>
      </c>
      <c r="K990" s="850">
        <v>23214.54</v>
      </c>
      <c r="L990" s="850">
        <v>1</v>
      </c>
      <c r="M990" s="850">
        <v>11607.27</v>
      </c>
      <c r="N990" s="850">
        <v>3</v>
      </c>
      <c r="O990" s="850">
        <v>34821.81</v>
      </c>
      <c r="P990" s="838">
        <v>1.4999999999999998</v>
      </c>
      <c r="Q990" s="851">
        <v>11607.269999999999</v>
      </c>
    </row>
    <row r="991" spans="1:17" ht="14.45" customHeight="1" x14ac:dyDescent="0.2">
      <c r="A991" s="832" t="s">
        <v>604</v>
      </c>
      <c r="B991" s="833" t="s">
        <v>9570</v>
      </c>
      <c r="C991" s="833" t="s">
        <v>8043</v>
      </c>
      <c r="D991" s="833" t="s">
        <v>8720</v>
      </c>
      <c r="E991" s="833" t="s">
        <v>8721</v>
      </c>
      <c r="F991" s="850">
        <v>8</v>
      </c>
      <c r="G991" s="850">
        <v>15264</v>
      </c>
      <c r="H991" s="850">
        <v>2.6666666666666665</v>
      </c>
      <c r="I991" s="850">
        <v>1908</v>
      </c>
      <c r="J991" s="850">
        <v>3</v>
      </c>
      <c r="K991" s="850">
        <v>5724</v>
      </c>
      <c r="L991" s="850">
        <v>1</v>
      </c>
      <c r="M991" s="850">
        <v>1908</v>
      </c>
      <c r="N991" s="850"/>
      <c r="O991" s="850"/>
      <c r="P991" s="838"/>
      <c r="Q991" s="851"/>
    </row>
    <row r="992" spans="1:17" ht="14.45" customHeight="1" x14ac:dyDescent="0.2">
      <c r="A992" s="832" t="s">
        <v>604</v>
      </c>
      <c r="B992" s="833" t="s">
        <v>9570</v>
      </c>
      <c r="C992" s="833" t="s">
        <v>8043</v>
      </c>
      <c r="D992" s="833" t="s">
        <v>8741</v>
      </c>
      <c r="E992" s="833" t="s">
        <v>8742</v>
      </c>
      <c r="F992" s="850">
        <v>3</v>
      </c>
      <c r="G992" s="850">
        <v>3637.65</v>
      </c>
      <c r="H992" s="850"/>
      <c r="I992" s="850">
        <v>1212.55</v>
      </c>
      <c r="J992" s="850"/>
      <c r="K992" s="850"/>
      <c r="L992" s="850"/>
      <c r="M992" s="850"/>
      <c r="N992" s="850"/>
      <c r="O992" s="850"/>
      <c r="P992" s="838"/>
      <c r="Q992" s="851"/>
    </row>
    <row r="993" spans="1:17" ht="14.45" customHeight="1" x14ac:dyDescent="0.2">
      <c r="A993" s="832" t="s">
        <v>604</v>
      </c>
      <c r="B993" s="833" t="s">
        <v>9570</v>
      </c>
      <c r="C993" s="833" t="s">
        <v>8043</v>
      </c>
      <c r="D993" s="833" t="s">
        <v>8747</v>
      </c>
      <c r="E993" s="833" t="s">
        <v>8748</v>
      </c>
      <c r="F993" s="850">
        <v>2</v>
      </c>
      <c r="G993" s="850">
        <v>2719.42</v>
      </c>
      <c r="H993" s="850"/>
      <c r="I993" s="850">
        <v>1359.71</v>
      </c>
      <c r="J993" s="850"/>
      <c r="K993" s="850"/>
      <c r="L993" s="850"/>
      <c r="M993" s="850"/>
      <c r="N993" s="850"/>
      <c r="O993" s="850"/>
      <c r="P993" s="838"/>
      <c r="Q993" s="851"/>
    </row>
    <row r="994" spans="1:17" ht="14.45" customHeight="1" x14ac:dyDescent="0.2">
      <c r="A994" s="832" t="s">
        <v>604</v>
      </c>
      <c r="B994" s="833" t="s">
        <v>9570</v>
      </c>
      <c r="C994" s="833" t="s">
        <v>8043</v>
      </c>
      <c r="D994" s="833" t="s">
        <v>8759</v>
      </c>
      <c r="E994" s="833" t="s">
        <v>8760</v>
      </c>
      <c r="F994" s="850">
        <v>1</v>
      </c>
      <c r="G994" s="850">
        <v>1380</v>
      </c>
      <c r="H994" s="850"/>
      <c r="I994" s="850">
        <v>1380</v>
      </c>
      <c r="J994" s="850"/>
      <c r="K994" s="850"/>
      <c r="L994" s="850"/>
      <c r="M994" s="850"/>
      <c r="N994" s="850"/>
      <c r="O994" s="850"/>
      <c r="P994" s="838"/>
      <c r="Q994" s="851"/>
    </row>
    <row r="995" spans="1:17" ht="14.45" customHeight="1" x14ac:dyDescent="0.2">
      <c r="A995" s="832" t="s">
        <v>604</v>
      </c>
      <c r="B995" s="833" t="s">
        <v>9570</v>
      </c>
      <c r="C995" s="833" t="s">
        <v>8043</v>
      </c>
      <c r="D995" s="833" t="s">
        <v>8780</v>
      </c>
      <c r="E995" s="833" t="s">
        <v>8781</v>
      </c>
      <c r="F995" s="850">
        <v>2</v>
      </c>
      <c r="G995" s="850">
        <v>3233.46</v>
      </c>
      <c r="H995" s="850"/>
      <c r="I995" s="850">
        <v>1616.73</v>
      </c>
      <c r="J995" s="850"/>
      <c r="K995" s="850"/>
      <c r="L995" s="850"/>
      <c r="M995" s="850"/>
      <c r="N995" s="850"/>
      <c r="O995" s="850"/>
      <c r="P995" s="838"/>
      <c r="Q995" s="851"/>
    </row>
    <row r="996" spans="1:17" ht="14.45" customHeight="1" x14ac:dyDescent="0.2">
      <c r="A996" s="832" t="s">
        <v>604</v>
      </c>
      <c r="B996" s="833" t="s">
        <v>9570</v>
      </c>
      <c r="C996" s="833" t="s">
        <v>8043</v>
      </c>
      <c r="D996" s="833" t="s">
        <v>8793</v>
      </c>
      <c r="E996" s="833" t="s">
        <v>8794</v>
      </c>
      <c r="F996" s="850">
        <v>2</v>
      </c>
      <c r="G996" s="850">
        <v>56949.15</v>
      </c>
      <c r="H996" s="850"/>
      <c r="I996" s="850">
        <v>28474.575000000001</v>
      </c>
      <c r="J996" s="850"/>
      <c r="K996" s="850"/>
      <c r="L996" s="850"/>
      <c r="M996" s="850"/>
      <c r="N996" s="850"/>
      <c r="O996" s="850"/>
      <c r="P996" s="838"/>
      <c r="Q996" s="851"/>
    </row>
    <row r="997" spans="1:17" ht="14.45" customHeight="1" x14ac:dyDescent="0.2">
      <c r="A997" s="832" t="s">
        <v>604</v>
      </c>
      <c r="B997" s="833" t="s">
        <v>9570</v>
      </c>
      <c r="C997" s="833" t="s">
        <v>8043</v>
      </c>
      <c r="D997" s="833" t="s">
        <v>8807</v>
      </c>
      <c r="E997" s="833" t="s">
        <v>8808</v>
      </c>
      <c r="F997" s="850"/>
      <c r="G997" s="850"/>
      <c r="H997" s="850"/>
      <c r="I997" s="850"/>
      <c r="J997" s="850"/>
      <c r="K997" s="850"/>
      <c r="L997" s="850"/>
      <c r="M997" s="850"/>
      <c r="N997" s="850">
        <v>1</v>
      </c>
      <c r="O997" s="850">
        <v>8956.6200000000008</v>
      </c>
      <c r="P997" s="838"/>
      <c r="Q997" s="851">
        <v>8956.6200000000008</v>
      </c>
    </row>
    <row r="998" spans="1:17" ht="14.45" customHeight="1" x14ac:dyDescent="0.2">
      <c r="A998" s="832" t="s">
        <v>604</v>
      </c>
      <c r="B998" s="833" t="s">
        <v>9570</v>
      </c>
      <c r="C998" s="833" t="s">
        <v>8043</v>
      </c>
      <c r="D998" s="833" t="s">
        <v>8836</v>
      </c>
      <c r="E998" s="833" t="s">
        <v>8837</v>
      </c>
      <c r="F998" s="850">
        <v>1</v>
      </c>
      <c r="G998" s="850">
        <v>1874.7</v>
      </c>
      <c r="H998" s="850">
        <v>1.1143274923322002</v>
      </c>
      <c r="I998" s="850">
        <v>1874.7</v>
      </c>
      <c r="J998" s="850">
        <v>1</v>
      </c>
      <c r="K998" s="850">
        <v>1682.36</v>
      </c>
      <c r="L998" s="850">
        <v>1</v>
      </c>
      <c r="M998" s="850">
        <v>1682.36</v>
      </c>
      <c r="N998" s="850">
        <v>3</v>
      </c>
      <c r="O998" s="850">
        <v>4858.3599999999997</v>
      </c>
      <c r="P998" s="838">
        <v>2.8878242468912716</v>
      </c>
      <c r="Q998" s="851">
        <v>1619.4533333333331</v>
      </c>
    </row>
    <row r="999" spans="1:17" ht="14.45" customHeight="1" x14ac:dyDescent="0.2">
      <c r="A999" s="832" t="s">
        <v>604</v>
      </c>
      <c r="B999" s="833" t="s">
        <v>9570</v>
      </c>
      <c r="C999" s="833" t="s">
        <v>8043</v>
      </c>
      <c r="D999" s="833" t="s">
        <v>8841</v>
      </c>
      <c r="E999" s="833" t="s">
        <v>8842</v>
      </c>
      <c r="F999" s="850">
        <v>1</v>
      </c>
      <c r="G999" s="850">
        <v>3979.74</v>
      </c>
      <c r="H999" s="850">
        <v>0.3576779968723599</v>
      </c>
      <c r="I999" s="850">
        <v>3979.74</v>
      </c>
      <c r="J999" s="850">
        <v>3</v>
      </c>
      <c r="K999" s="850">
        <v>11126.6</v>
      </c>
      <c r="L999" s="850">
        <v>1</v>
      </c>
      <c r="M999" s="850">
        <v>3708.8666666666668</v>
      </c>
      <c r="N999" s="850">
        <v>1</v>
      </c>
      <c r="O999" s="850">
        <v>3573.43</v>
      </c>
      <c r="P999" s="838">
        <v>0.32116100156381999</v>
      </c>
      <c r="Q999" s="851">
        <v>3573.43</v>
      </c>
    </row>
    <row r="1000" spans="1:17" ht="14.45" customHeight="1" x14ac:dyDescent="0.2">
      <c r="A1000" s="832" t="s">
        <v>604</v>
      </c>
      <c r="B1000" s="833" t="s">
        <v>9570</v>
      </c>
      <c r="C1000" s="833" t="s">
        <v>8043</v>
      </c>
      <c r="D1000" s="833" t="s">
        <v>8847</v>
      </c>
      <c r="E1000" s="833" t="s">
        <v>8848</v>
      </c>
      <c r="F1000" s="850">
        <v>5</v>
      </c>
      <c r="G1000" s="850">
        <v>8225</v>
      </c>
      <c r="H1000" s="850">
        <v>1.6666666666666667</v>
      </c>
      <c r="I1000" s="850">
        <v>1645</v>
      </c>
      <c r="J1000" s="850">
        <v>3</v>
      </c>
      <c r="K1000" s="850">
        <v>4935</v>
      </c>
      <c r="L1000" s="850">
        <v>1</v>
      </c>
      <c r="M1000" s="850">
        <v>1645</v>
      </c>
      <c r="N1000" s="850">
        <v>4</v>
      </c>
      <c r="O1000" s="850">
        <v>6510</v>
      </c>
      <c r="P1000" s="838">
        <v>1.3191489361702127</v>
      </c>
      <c r="Q1000" s="851">
        <v>1627.5</v>
      </c>
    </row>
    <row r="1001" spans="1:17" ht="14.45" customHeight="1" x14ac:dyDescent="0.2">
      <c r="A1001" s="832" t="s">
        <v>604</v>
      </c>
      <c r="B1001" s="833" t="s">
        <v>9570</v>
      </c>
      <c r="C1001" s="833" t="s">
        <v>8043</v>
      </c>
      <c r="D1001" s="833" t="s">
        <v>8850</v>
      </c>
      <c r="E1001" s="833" t="s">
        <v>8851</v>
      </c>
      <c r="F1001" s="850">
        <v>2</v>
      </c>
      <c r="G1001" s="850">
        <v>25018.28</v>
      </c>
      <c r="H1001" s="850"/>
      <c r="I1001" s="850">
        <v>12509.14</v>
      </c>
      <c r="J1001" s="850"/>
      <c r="K1001" s="850"/>
      <c r="L1001" s="850"/>
      <c r="M1001" s="850"/>
      <c r="N1001" s="850"/>
      <c r="O1001" s="850"/>
      <c r="P1001" s="838"/>
      <c r="Q1001" s="851"/>
    </row>
    <row r="1002" spans="1:17" ht="14.45" customHeight="1" x14ac:dyDescent="0.2">
      <c r="A1002" s="832" t="s">
        <v>604</v>
      </c>
      <c r="B1002" s="833" t="s">
        <v>9570</v>
      </c>
      <c r="C1002" s="833" t="s">
        <v>8043</v>
      </c>
      <c r="D1002" s="833" t="s">
        <v>8852</v>
      </c>
      <c r="E1002" s="833" t="s">
        <v>8853</v>
      </c>
      <c r="F1002" s="850">
        <v>2</v>
      </c>
      <c r="G1002" s="850">
        <v>11600.24</v>
      </c>
      <c r="H1002" s="850"/>
      <c r="I1002" s="850">
        <v>5800.12</v>
      </c>
      <c r="J1002" s="850"/>
      <c r="K1002" s="850"/>
      <c r="L1002" s="850"/>
      <c r="M1002" s="850"/>
      <c r="N1002" s="850"/>
      <c r="O1002" s="850"/>
      <c r="P1002" s="838"/>
      <c r="Q1002" s="851"/>
    </row>
    <row r="1003" spans="1:17" ht="14.45" customHeight="1" x14ac:dyDescent="0.2">
      <c r="A1003" s="832" t="s">
        <v>604</v>
      </c>
      <c r="B1003" s="833" t="s">
        <v>9570</v>
      </c>
      <c r="C1003" s="833" t="s">
        <v>8043</v>
      </c>
      <c r="D1003" s="833" t="s">
        <v>8877</v>
      </c>
      <c r="E1003" s="833" t="s">
        <v>8878</v>
      </c>
      <c r="F1003" s="850">
        <v>6</v>
      </c>
      <c r="G1003" s="850">
        <v>8202</v>
      </c>
      <c r="H1003" s="850"/>
      <c r="I1003" s="850">
        <v>1367</v>
      </c>
      <c r="J1003" s="850"/>
      <c r="K1003" s="850"/>
      <c r="L1003" s="850"/>
      <c r="M1003" s="850"/>
      <c r="N1003" s="850"/>
      <c r="O1003" s="850"/>
      <c r="P1003" s="838"/>
      <c r="Q1003" s="851"/>
    </row>
    <row r="1004" spans="1:17" ht="14.45" customHeight="1" x14ac:dyDescent="0.2">
      <c r="A1004" s="832" t="s">
        <v>604</v>
      </c>
      <c r="B1004" s="833" t="s">
        <v>9570</v>
      </c>
      <c r="C1004" s="833" t="s">
        <v>8043</v>
      </c>
      <c r="D1004" s="833" t="s">
        <v>8892</v>
      </c>
      <c r="E1004" s="833" t="s">
        <v>8893</v>
      </c>
      <c r="F1004" s="850">
        <v>2</v>
      </c>
      <c r="G1004" s="850">
        <v>2624</v>
      </c>
      <c r="H1004" s="850"/>
      <c r="I1004" s="850">
        <v>1312</v>
      </c>
      <c r="J1004" s="850"/>
      <c r="K1004" s="850"/>
      <c r="L1004" s="850"/>
      <c r="M1004" s="850"/>
      <c r="N1004" s="850"/>
      <c r="O1004" s="850"/>
      <c r="P1004" s="838"/>
      <c r="Q1004" s="851"/>
    </row>
    <row r="1005" spans="1:17" ht="14.45" customHeight="1" x14ac:dyDescent="0.2">
      <c r="A1005" s="832" t="s">
        <v>604</v>
      </c>
      <c r="B1005" s="833" t="s">
        <v>9570</v>
      </c>
      <c r="C1005" s="833" t="s">
        <v>8043</v>
      </c>
      <c r="D1005" s="833" t="s">
        <v>9586</v>
      </c>
      <c r="E1005" s="833" t="s">
        <v>9028</v>
      </c>
      <c r="F1005" s="850"/>
      <c r="G1005" s="850"/>
      <c r="H1005" s="850"/>
      <c r="I1005" s="850"/>
      <c r="J1005" s="850"/>
      <c r="K1005" s="850"/>
      <c r="L1005" s="850"/>
      <c r="M1005" s="850"/>
      <c r="N1005" s="850">
        <v>1</v>
      </c>
      <c r="O1005" s="850">
        <v>30776.89</v>
      </c>
      <c r="P1005" s="838"/>
      <c r="Q1005" s="851">
        <v>30776.89</v>
      </c>
    </row>
    <row r="1006" spans="1:17" ht="14.45" customHeight="1" x14ac:dyDescent="0.2">
      <c r="A1006" s="832" t="s">
        <v>604</v>
      </c>
      <c r="B1006" s="833" t="s">
        <v>9570</v>
      </c>
      <c r="C1006" s="833" t="s">
        <v>8043</v>
      </c>
      <c r="D1006" s="833" t="s">
        <v>9100</v>
      </c>
      <c r="E1006" s="833" t="s">
        <v>9101</v>
      </c>
      <c r="F1006" s="850"/>
      <c r="G1006" s="850"/>
      <c r="H1006" s="850"/>
      <c r="I1006" s="850"/>
      <c r="J1006" s="850">
        <v>7</v>
      </c>
      <c r="K1006" s="850">
        <v>15324.05</v>
      </c>
      <c r="L1006" s="850">
        <v>1</v>
      </c>
      <c r="M1006" s="850">
        <v>2189.15</v>
      </c>
      <c r="N1006" s="850"/>
      <c r="O1006" s="850"/>
      <c r="P1006" s="838"/>
      <c r="Q1006" s="851"/>
    </row>
    <row r="1007" spans="1:17" ht="14.45" customHeight="1" x14ac:dyDescent="0.2">
      <c r="A1007" s="832" t="s">
        <v>604</v>
      </c>
      <c r="B1007" s="833" t="s">
        <v>9570</v>
      </c>
      <c r="C1007" s="833" t="s">
        <v>8043</v>
      </c>
      <c r="D1007" s="833" t="s">
        <v>9197</v>
      </c>
      <c r="E1007" s="833" t="s">
        <v>9198</v>
      </c>
      <c r="F1007" s="850">
        <v>12</v>
      </c>
      <c r="G1007" s="850">
        <v>12660.24</v>
      </c>
      <c r="H1007" s="850"/>
      <c r="I1007" s="850">
        <v>1055.02</v>
      </c>
      <c r="J1007" s="850"/>
      <c r="K1007" s="850"/>
      <c r="L1007" s="850"/>
      <c r="M1007" s="850"/>
      <c r="N1007" s="850"/>
      <c r="O1007" s="850"/>
      <c r="P1007" s="838"/>
      <c r="Q1007" s="851"/>
    </row>
    <row r="1008" spans="1:17" ht="14.45" customHeight="1" x14ac:dyDescent="0.2">
      <c r="A1008" s="832" t="s">
        <v>604</v>
      </c>
      <c r="B1008" s="833" t="s">
        <v>9570</v>
      </c>
      <c r="C1008" s="833" t="s">
        <v>8031</v>
      </c>
      <c r="D1008" s="833" t="s">
        <v>8034</v>
      </c>
      <c r="E1008" s="833" t="s">
        <v>8035</v>
      </c>
      <c r="F1008" s="850">
        <v>26</v>
      </c>
      <c r="G1008" s="850">
        <v>6526</v>
      </c>
      <c r="H1008" s="850">
        <v>1.4387125220458554</v>
      </c>
      <c r="I1008" s="850">
        <v>251</v>
      </c>
      <c r="J1008" s="850">
        <v>18</v>
      </c>
      <c r="K1008" s="850">
        <v>4536</v>
      </c>
      <c r="L1008" s="850">
        <v>1</v>
      </c>
      <c r="M1008" s="850">
        <v>252</v>
      </c>
      <c r="N1008" s="850">
        <v>24</v>
      </c>
      <c r="O1008" s="850">
        <v>6096</v>
      </c>
      <c r="P1008" s="838">
        <v>1.343915343915344</v>
      </c>
      <c r="Q1008" s="851">
        <v>254</v>
      </c>
    </row>
    <row r="1009" spans="1:17" ht="14.45" customHeight="1" x14ac:dyDescent="0.2">
      <c r="A1009" s="832" t="s">
        <v>604</v>
      </c>
      <c r="B1009" s="833" t="s">
        <v>9570</v>
      </c>
      <c r="C1009" s="833" t="s">
        <v>8031</v>
      </c>
      <c r="D1009" s="833" t="s">
        <v>9350</v>
      </c>
      <c r="E1009" s="833" t="s">
        <v>9351</v>
      </c>
      <c r="F1009" s="850">
        <v>0</v>
      </c>
      <c r="G1009" s="850">
        <v>0</v>
      </c>
      <c r="H1009" s="850"/>
      <c r="I1009" s="850"/>
      <c r="J1009" s="850">
        <v>0</v>
      </c>
      <c r="K1009" s="850">
        <v>0</v>
      </c>
      <c r="L1009" s="850"/>
      <c r="M1009" s="850"/>
      <c r="N1009" s="850">
        <v>0</v>
      </c>
      <c r="O1009" s="850">
        <v>0</v>
      </c>
      <c r="P1009" s="838"/>
      <c r="Q1009" s="851"/>
    </row>
    <row r="1010" spans="1:17" ht="14.45" customHeight="1" x14ac:dyDescent="0.2">
      <c r="A1010" s="832" t="s">
        <v>604</v>
      </c>
      <c r="B1010" s="833" t="s">
        <v>9570</v>
      </c>
      <c r="C1010" s="833" t="s">
        <v>8031</v>
      </c>
      <c r="D1010" s="833" t="s">
        <v>9352</v>
      </c>
      <c r="E1010" s="833" t="s">
        <v>9353</v>
      </c>
      <c r="F1010" s="850">
        <v>920</v>
      </c>
      <c r="G1010" s="850">
        <v>0</v>
      </c>
      <c r="H1010" s="850"/>
      <c r="I1010" s="850">
        <v>0</v>
      </c>
      <c r="J1010" s="850">
        <v>1036</v>
      </c>
      <c r="K1010" s="850">
        <v>0</v>
      </c>
      <c r="L1010" s="850"/>
      <c r="M1010" s="850">
        <v>0</v>
      </c>
      <c r="N1010" s="850">
        <v>984</v>
      </c>
      <c r="O1010" s="850">
        <v>0</v>
      </c>
      <c r="P1010" s="838"/>
      <c r="Q1010" s="851">
        <v>0</v>
      </c>
    </row>
    <row r="1011" spans="1:17" ht="14.45" customHeight="1" x14ac:dyDescent="0.2">
      <c r="A1011" s="832" t="s">
        <v>604</v>
      </c>
      <c r="B1011" s="833" t="s">
        <v>9570</v>
      </c>
      <c r="C1011" s="833" t="s">
        <v>8031</v>
      </c>
      <c r="D1011" s="833" t="s">
        <v>9354</v>
      </c>
      <c r="E1011" s="833" t="s">
        <v>9355</v>
      </c>
      <c r="F1011" s="850">
        <v>22</v>
      </c>
      <c r="G1011" s="850">
        <v>0</v>
      </c>
      <c r="H1011" s="850"/>
      <c r="I1011" s="850">
        <v>0</v>
      </c>
      <c r="J1011" s="850">
        <v>17</v>
      </c>
      <c r="K1011" s="850">
        <v>0</v>
      </c>
      <c r="L1011" s="850"/>
      <c r="M1011" s="850">
        <v>0</v>
      </c>
      <c r="N1011" s="850">
        <v>24</v>
      </c>
      <c r="O1011" s="850">
        <v>0</v>
      </c>
      <c r="P1011" s="838"/>
      <c r="Q1011" s="851">
        <v>0</v>
      </c>
    </row>
    <row r="1012" spans="1:17" ht="14.45" customHeight="1" x14ac:dyDescent="0.2">
      <c r="A1012" s="832" t="s">
        <v>604</v>
      </c>
      <c r="B1012" s="833" t="s">
        <v>9570</v>
      </c>
      <c r="C1012" s="833" t="s">
        <v>8031</v>
      </c>
      <c r="D1012" s="833" t="s">
        <v>8109</v>
      </c>
      <c r="E1012" s="833" t="s">
        <v>8110</v>
      </c>
      <c r="F1012" s="850">
        <v>1</v>
      </c>
      <c r="G1012" s="850">
        <v>0</v>
      </c>
      <c r="H1012" s="850"/>
      <c r="I1012" s="850">
        <v>0</v>
      </c>
      <c r="J1012" s="850"/>
      <c r="K1012" s="850"/>
      <c r="L1012" s="850"/>
      <c r="M1012" s="850"/>
      <c r="N1012" s="850"/>
      <c r="O1012" s="850"/>
      <c r="P1012" s="838"/>
      <c r="Q1012" s="851"/>
    </row>
    <row r="1013" spans="1:17" ht="14.45" customHeight="1" x14ac:dyDescent="0.2">
      <c r="A1013" s="832" t="s">
        <v>604</v>
      </c>
      <c r="B1013" s="833" t="s">
        <v>9570</v>
      </c>
      <c r="C1013" s="833" t="s">
        <v>8031</v>
      </c>
      <c r="D1013" s="833" t="s">
        <v>9587</v>
      </c>
      <c r="E1013" s="833" t="s">
        <v>9588</v>
      </c>
      <c r="F1013" s="850">
        <v>1506</v>
      </c>
      <c r="G1013" s="850">
        <v>8246856</v>
      </c>
      <c r="H1013" s="850">
        <v>0.87609075043630014</v>
      </c>
      <c r="I1013" s="850">
        <v>5476</v>
      </c>
      <c r="J1013" s="850">
        <v>1719</v>
      </c>
      <c r="K1013" s="850">
        <v>9413244</v>
      </c>
      <c r="L1013" s="850">
        <v>1</v>
      </c>
      <c r="M1013" s="850">
        <v>5476</v>
      </c>
      <c r="N1013" s="850">
        <v>1749</v>
      </c>
      <c r="O1013" s="850">
        <v>9586852</v>
      </c>
      <c r="P1013" s="838">
        <v>1.0184429512291406</v>
      </c>
      <c r="Q1013" s="851">
        <v>5481.333333333333</v>
      </c>
    </row>
    <row r="1014" spans="1:17" ht="14.45" customHeight="1" x14ac:dyDescent="0.2">
      <c r="A1014" s="832" t="s">
        <v>604</v>
      </c>
      <c r="B1014" s="833" t="s">
        <v>9570</v>
      </c>
      <c r="C1014" s="833" t="s">
        <v>8031</v>
      </c>
      <c r="D1014" s="833" t="s">
        <v>8131</v>
      </c>
      <c r="E1014" s="833" t="s">
        <v>8132</v>
      </c>
      <c r="F1014" s="850">
        <v>6</v>
      </c>
      <c r="G1014" s="850">
        <v>0</v>
      </c>
      <c r="H1014" s="850"/>
      <c r="I1014" s="850">
        <v>0</v>
      </c>
      <c r="J1014" s="850">
        <v>11</v>
      </c>
      <c r="K1014" s="850">
        <v>0</v>
      </c>
      <c r="L1014" s="850"/>
      <c r="M1014" s="850">
        <v>0</v>
      </c>
      <c r="N1014" s="850">
        <v>9</v>
      </c>
      <c r="O1014" s="850">
        <v>0</v>
      </c>
      <c r="P1014" s="838"/>
      <c r="Q1014" s="851">
        <v>0</v>
      </c>
    </row>
    <row r="1015" spans="1:17" ht="14.45" customHeight="1" x14ac:dyDescent="0.2">
      <c r="A1015" s="832" t="s">
        <v>604</v>
      </c>
      <c r="B1015" s="833" t="s">
        <v>9570</v>
      </c>
      <c r="C1015" s="833" t="s">
        <v>8031</v>
      </c>
      <c r="D1015" s="833" t="s">
        <v>8133</v>
      </c>
      <c r="E1015" s="833" t="s">
        <v>8134</v>
      </c>
      <c r="F1015" s="850">
        <v>26</v>
      </c>
      <c r="G1015" s="850">
        <v>9698</v>
      </c>
      <c r="H1015" s="850">
        <v>1.0372192513368983</v>
      </c>
      <c r="I1015" s="850">
        <v>373</v>
      </c>
      <c r="J1015" s="850">
        <v>25</v>
      </c>
      <c r="K1015" s="850">
        <v>9350</v>
      </c>
      <c r="L1015" s="850">
        <v>1</v>
      </c>
      <c r="M1015" s="850">
        <v>374</v>
      </c>
      <c r="N1015" s="850">
        <v>23</v>
      </c>
      <c r="O1015" s="850">
        <v>8648</v>
      </c>
      <c r="P1015" s="838">
        <v>0.92491978609625669</v>
      </c>
      <c r="Q1015" s="851">
        <v>376</v>
      </c>
    </row>
    <row r="1016" spans="1:17" ht="14.45" customHeight="1" x14ac:dyDescent="0.2">
      <c r="A1016" s="832" t="s">
        <v>604</v>
      </c>
      <c r="B1016" s="833" t="s">
        <v>9589</v>
      </c>
      <c r="C1016" s="833" t="s">
        <v>8031</v>
      </c>
      <c r="D1016" s="833" t="s">
        <v>9590</v>
      </c>
      <c r="E1016" s="833" t="s">
        <v>9591</v>
      </c>
      <c r="F1016" s="850"/>
      <c r="G1016" s="850"/>
      <c r="H1016" s="850"/>
      <c r="I1016" s="850"/>
      <c r="J1016" s="850"/>
      <c r="K1016" s="850"/>
      <c r="L1016" s="850"/>
      <c r="M1016" s="850"/>
      <c r="N1016" s="850">
        <v>1</v>
      </c>
      <c r="O1016" s="850">
        <v>354</v>
      </c>
      <c r="P1016" s="838"/>
      <c r="Q1016" s="851">
        <v>354</v>
      </c>
    </row>
    <row r="1017" spans="1:17" ht="14.45" customHeight="1" x14ac:dyDescent="0.2">
      <c r="A1017" s="832" t="s">
        <v>604</v>
      </c>
      <c r="B1017" s="833" t="s">
        <v>9589</v>
      </c>
      <c r="C1017" s="833" t="s">
        <v>8031</v>
      </c>
      <c r="D1017" s="833" t="s">
        <v>9592</v>
      </c>
      <c r="E1017" s="833" t="s">
        <v>9593</v>
      </c>
      <c r="F1017" s="850"/>
      <c r="G1017" s="850"/>
      <c r="H1017" s="850"/>
      <c r="I1017" s="850"/>
      <c r="J1017" s="850"/>
      <c r="K1017" s="850"/>
      <c r="L1017" s="850"/>
      <c r="M1017" s="850"/>
      <c r="N1017" s="850">
        <v>1</v>
      </c>
      <c r="O1017" s="850">
        <v>261</v>
      </c>
      <c r="P1017" s="838"/>
      <c r="Q1017" s="851">
        <v>261</v>
      </c>
    </row>
    <row r="1018" spans="1:17" ht="14.45" customHeight="1" x14ac:dyDescent="0.2">
      <c r="A1018" s="832" t="s">
        <v>9594</v>
      </c>
      <c r="B1018" s="833" t="s">
        <v>8061</v>
      </c>
      <c r="C1018" s="833" t="s">
        <v>8031</v>
      </c>
      <c r="D1018" s="833" t="s">
        <v>8085</v>
      </c>
      <c r="E1018" s="833" t="s">
        <v>8086</v>
      </c>
      <c r="F1018" s="850"/>
      <c r="G1018" s="850"/>
      <c r="H1018" s="850"/>
      <c r="I1018" s="850"/>
      <c r="J1018" s="850">
        <v>1</v>
      </c>
      <c r="K1018" s="850">
        <v>37</v>
      </c>
      <c r="L1018" s="850">
        <v>1</v>
      </c>
      <c r="M1018" s="850">
        <v>37</v>
      </c>
      <c r="N1018" s="850"/>
      <c r="O1018" s="850"/>
      <c r="P1018" s="838"/>
      <c r="Q1018" s="851"/>
    </row>
    <row r="1019" spans="1:17" ht="14.45" customHeight="1" x14ac:dyDescent="0.2">
      <c r="A1019" s="832" t="s">
        <v>9594</v>
      </c>
      <c r="B1019" s="833" t="s">
        <v>8061</v>
      </c>
      <c r="C1019" s="833" t="s">
        <v>8031</v>
      </c>
      <c r="D1019" s="833" t="s">
        <v>8034</v>
      </c>
      <c r="E1019" s="833" t="s">
        <v>8035</v>
      </c>
      <c r="F1019" s="850"/>
      <c r="G1019" s="850"/>
      <c r="H1019" s="850"/>
      <c r="I1019" s="850"/>
      <c r="J1019" s="850">
        <v>3</v>
      </c>
      <c r="K1019" s="850">
        <v>756</v>
      </c>
      <c r="L1019" s="850">
        <v>1</v>
      </c>
      <c r="M1019" s="850">
        <v>252</v>
      </c>
      <c r="N1019" s="850"/>
      <c r="O1019" s="850"/>
      <c r="P1019" s="838"/>
      <c r="Q1019" s="851"/>
    </row>
    <row r="1020" spans="1:17" ht="14.45" customHeight="1" x14ac:dyDescent="0.2">
      <c r="A1020" s="832" t="s">
        <v>9594</v>
      </c>
      <c r="B1020" s="833" t="s">
        <v>8061</v>
      </c>
      <c r="C1020" s="833" t="s">
        <v>8031</v>
      </c>
      <c r="D1020" s="833" t="s">
        <v>8101</v>
      </c>
      <c r="E1020" s="833" t="s">
        <v>8102</v>
      </c>
      <c r="F1020" s="850"/>
      <c r="G1020" s="850"/>
      <c r="H1020" s="850"/>
      <c r="I1020" s="850"/>
      <c r="J1020" s="850">
        <v>1</v>
      </c>
      <c r="K1020" s="850">
        <v>127</v>
      </c>
      <c r="L1020" s="850">
        <v>1</v>
      </c>
      <c r="M1020" s="850">
        <v>127</v>
      </c>
      <c r="N1020" s="850"/>
      <c r="O1020" s="850"/>
      <c r="P1020" s="838"/>
      <c r="Q1020" s="851"/>
    </row>
    <row r="1021" spans="1:17" ht="14.45" customHeight="1" x14ac:dyDescent="0.2">
      <c r="A1021" s="832" t="s">
        <v>9594</v>
      </c>
      <c r="B1021" s="833" t="s">
        <v>8061</v>
      </c>
      <c r="C1021" s="833" t="s">
        <v>8031</v>
      </c>
      <c r="D1021" s="833" t="s">
        <v>8048</v>
      </c>
      <c r="E1021" s="833" t="s">
        <v>8049</v>
      </c>
      <c r="F1021" s="850">
        <v>1</v>
      </c>
      <c r="G1021" s="850">
        <v>1028</v>
      </c>
      <c r="H1021" s="850"/>
      <c r="I1021" s="850">
        <v>1028</v>
      </c>
      <c r="J1021" s="850"/>
      <c r="K1021" s="850"/>
      <c r="L1021" s="850"/>
      <c r="M1021" s="850"/>
      <c r="N1021" s="850"/>
      <c r="O1021" s="850"/>
      <c r="P1021" s="838"/>
      <c r="Q1021" s="851"/>
    </row>
    <row r="1022" spans="1:17" ht="14.45" customHeight="1" x14ac:dyDescent="0.2">
      <c r="A1022" s="832" t="s">
        <v>9594</v>
      </c>
      <c r="B1022" s="833" t="s">
        <v>8061</v>
      </c>
      <c r="C1022" s="833" t="s">
        <v>8031</v>
      </c>
      <c r="D1022" s="833" t="s">
        <v>8036</v>
      </c>
      <c r="E1022" s="833" t="s">
        <v>8037</v>
      </c>
      <c r="F1022" s="850"/>
      <c r="G1022" s="850"/>
      <c r="H1022" s="850"/>
      <c r="I1022" s="850"/>
      <c r="J1022" s="850">
        <v>1</v>
      </c>
      <c r="K1022" s="850">
        <v>164</v>
      </c>
      <c r="L1022" s="850">
        <v>1</v>
      </c>
      <c r="M1022" s="850">
        <v>164</v>
      </c>
      <c r="N1022" s="850"/>
      <c r="O1022" s="850"/>
      <c r="P1022" s="838"/>
      <c r="Q1022" s="851"/>
    </row>
    <row r="1023" spans="1:17" ht="14.45" customHeight="1" x14ac:dyDescent="0.2">
      <c r="A1023" s="832" t="s">
        <v>9594</v>
      </c>
      <c r="B1023" s="833" t="s">
        <v>8061</v>
      </c>
      <c r="C1023" s="833" t="s">
        <v>8031</v>
      </c>
      <c r="D1023" s="833" t="s">
        <v>8038</v>
      </c>
      <c r="E1023" s="833" t="s">
        <v>8039</v>
      </c>
      <c r="F1023" s="850"/>
      <c r="G1023" s="850"/>
      <c r="H1023" s="850"/>
      <c r="I1023" s="850"/>
      <c r="J1023" s="850">
        <v>1</v>
      </c>
      <c r="K1023" s="850">
        <v>86</v>
      </c>
      <c r="L1023" s="850">
        <v>1</v>
      </c>
      <c r="M1023" s="850">
        <v>86</v>
      </c>
      <c r="N1023" s="850"/>
      <c r="O1023" s="850"/>
      <c r="P1023" s="838"/>
      <c r="Q1023" s="851"/>
    </row>
    <row r="1024" spans="1:17" ht="14.45" customHeight="1" x14ac:dyDescent="0.2">
      <c r="A1024" s="832" t="s">
        <v>9594</v>
      </c>
      <c r="B1024" s="833" t="s">
        <v>8030</v>
      </c>
      <c r="C1024" s="833" t="s">
        <v>8031</v>
      </c>
      <c r="D1024" s="833" t="s">
        <v>8233</v>
      </c>
      <c r="E1024" s="833" t="s">
        <v>8234</v>
      </c>
      <c r="F1024" s="850"/>
      <c r="G1024" s="850"/>
      <c r="H1024" s="850"/>
      <c r="I1024" s="850"/>
      <c r="J1024" s="850"/>
      <c r="K1024" s="850"/>
      <c r="L1024" s="850"/>
      <c r="M1024" s="850"/>
      <c r="N1024" s="850">
        <v>1</v>
      </c>
      <c r="O1024" s="850">
        <v>0</v>
      </c>
      <c r="P1024" s="838"/>
      <c r="Q1024" s="851">
        <v>0</v>
      </c>
    </row>
    <row r="1025" spans="1:17" ht="14.45" customHeight="1" x14ac:dyDescent="0.2">
      <c r="A1025" s="832" t="s">
        <v>9594</v>
      </c>
      <c r="B1025" s="833" t="s">
        <v>8030</v>
      </c>
      <c r="C1025" s="833" t="s">
        <v>8031</v>
      </c>
      <c r="D1025" s="833" t="s">
        <v>9544</v>
      </c>
      <c r="E1025" s="833" t="s">
        <v>9545</v>
      </c>
      <c r="F1025" s="850"/>
      <c r="G1025" s="850"/>
      <c r="H1025" s="850"/>
      <c r="I1025" s="850"/>
      <c r="J1025" s="850"/>
      <c r="K1025" s="850"/>
      <c r="L1025" s="850"/>
      <c r="M1025" s="850"/>
      <c r="N1025" s="850">
        <v>1</v>
      </c>
      <c r="O1025" s="850">
        <v>0</v>
      </c>
      <c r="P1025" s="838"/>
      <c r="Q1025" s="851">
        <v>0</v>
      </c>
    </row>
    <row r="1026" spans="1:17" ht="14.45" customHeight="1" x14ac:dyDescent="0.2">
      <c r="A1026" s="832" t="s">
        <v>9594</v>
      </c>
      <c r="B1026" s="833" t="s">
        <v>8030</v>
      </c>
      <c r="C1026" s="833" t="s">
        <v>8031</v>
      </c>
      <c r="D1026" s="833" t="s">
        <v>8237</v>
      </c>
      <c r="E1026" s="833" t="s">
        <v>8238</v>
      </c>
      <c r="F1026" s="850"/>
      <c r="G1026" s="850"/>
      <c r="H1026" s="850"/>
      <c r="I1026" s="850"/>
      <c r="J1026" s="850"/>
      <c r="K1026" s="850"/>
      <c r="L1026" s="850"/>
      <c r="M1026" s="850"/>
      <c r="N1026" s="850">
        <v>1</v>
      </c>
      <c r="O1026" s="850">
        <v>0</v>
      </c>
      <c r="P1026" s="838"/>
      <c r="Q1026" s="851">
        <v>0</v>
      </c>
    </row>
    <row r="1027" spans="1:17" ht="14.45" customHeight="1" x14ac:dyDescent="0.2">
      <c r="A1027" s="832" t="s">
        <v>9594</v>
      </c>
      <c r="B1027" s="833" t="s">
        <v>8030</v>
      </c>
      <c r="C1027" s="833" t="s">
        <v>8031</v>
      </c>
      <c r="D1027" s="833" t="s">
        <v>8241</v>
      </c>
      <c r="E1027" s="833" t="s">
        <v>8242</v>
      </c>
      <c r="F1027" s="850"/>
      <c r="G1027" s="850"/>
      <c r="H1027" s="850"/>
      <c r="I1027" s="850"/>
      <c r="J1027" s="850"/>
      <c r="K1027" s="850"/>
      <c r="L1027" s="850"/>
      <c r="M1027" s="850"/>
      <c r="N1027" s="850">
        <v>1</v>
      </c>
      <c r="O1027" s="850">
        <v>0</v>
      </c>
      <c r="P1027" s="838"/>
      <c r="Q1027" s="851">
        <v>0</v>
      </c>
    </row>
    <row r="1028" spans="1:17" ht="14.45" customHeight="1" x14ac:dyDescent="0.2">
      <c r="A1028" s="832" t="s">
        <v>9594</v>
      </c>
      <c r="B1028" s="833" t="s">
        <v>8030</v>
      </c>
      <c r="C1028" s="833" t="s">
        <v>8031</v>
      </c>
      <c r="D1028" s="833" t="s">
        <v>8245</v>
      </c>
      <c r="E1028" s="833" t="s">
        <v>8246</v>
      </c>
      <c r="F1028" s="850"/>
      <c r="G1028" s="850"/>
      <c r="H1028" s="850"/>
      <c r="I1028" s="850"/>
      <c r="J1028" s="850"/>
      <c r="K1028" s="850"/>
      <c r="L1028" s="850"/>
      <c r="M1028" s="850"/>
      <c r="N1028" s="850">
        <v>1</v>
      </c>
      <c r="O1028" s="850">
        <v>0</v>
      </c>
      <c r="P1028" s="838"/>
      <c r="Q1028" s="851">
        <v>0</v>
      </c>
    </row>
    <row r="1029" spans="1:17" ht="14.45" customHeight="1" x14ac:dyDescent="0.2">
      <c r="A1029" s="832" t="s">
        <v>9595</v>
      </c>
      <c r="B1029" s="833" t="s">
        <v>8061</v>
      </c>
      <c r="C1029" s="833" t="s">
        <v>8031</v>
      </c>
      <c r="D1029" s="833" t="s">
        <v>8034</v>
      </c>
      <c r="E1029" s="833" t="s">
        <v>8035</v>
      </c>
      <c r="F1029" s="850">
        <v>1</v>
      </c>
      <c r="G1029" s="850">
        <v>251</v>
      </c>
      <c r="H1029" s="850">
        <v>0.49801587301587302</v>
      </c>
      <c r="I1029" s="850">
        <v>251</v>
      </c>
      <c r="J1029" s="850">
        <v>2</v>
      </c>
      <c r="K1029" s="850">
        <v>504</v>
      </c>
      <c r="L1029" s="850">
        <v>1</v>
      </c>
      <c r="M1029" s="850">
        <v>252</v>
      </c>
      <c r="N1029" s="850"/>
      <c r="O1029" s="850"/>
      <c r="P1029" s="838"/>
      <c r="Q1029" s="851"/>
    </row>
    <row r="1030" spans="1:17" ht="14.45" customHeight="1" x14ac:dyDescent="0.2">
      <c r="A1030" s="832" t="s">
        <v>9596</v>
      </c>
      <c r="B1030" s="833" t="s">
        <v>8061</v>
      </c>
      <c r="C1030" s="833" t="s">
        <v>8031</v>
      </c>
      <c r="D1030" s="833" t="s">
        <v>8034</v>
      </c>
      <c r="E1030" s="833" t="s">
        <v>8035</v>
      </c>
      <c r="F1030" s="850">
        <v>2</v>
      </c>
      <c r="G1030" s="850">
        <v>502</v>
      </c>
      <c r="H1030" s="850"/>
      <c r="I1030" s="850">
        <v>251</v>
      </c>
      <c r="J1030" s="850"/>
      <c r="K1030" s="850"/>
      <c r="L1030" s="850"/>
      <c r="M1030" s="850"/>
      <c r="N1030" s="850"/>
      <c r="O1030" s="850"/>
      <c r="P1030" s="838"/>
      <c r="Q1030" s="851"/>
    </row>
    <row r="1031" spans="1:17" ht="14.45" customHeight="1" x14ac:dyDescent="0.2">
      <c r="A1031" s="832" t="s">
        <v>9596</v>
      </c>
      <c r="B1031" s="833" t="s">
        <v>8061</v>
      </c>
      <c r="C1031" s="833" t="s">
        <v>8031</v>
      </c>
      <c r="D1031" s="833" t="s">
        <v>8036</v>
      </c>
      <c r="E1031" s="833" t="s">
        <v>8037</v>
      </c>
      <c r="F1031" s="850">
        <v>1</v>
      </c>
      <c r="G1031" s="850">
        <v>163</v>
      </c>
      <c r="H1031" s="850"/>
      <c r="I1031" s="850">
        <v>163</v>
      </c>
      <c r="J1031" s="850"/>
      <c r="K1031" s="850"/>
      <c r="L1031" s="850"/>
      <c r="M1031" s="850"/>
      <c r="N1031" s="850"/>
      <c r="O1031" s="850"/>
      <c r="P1031" s="838"/>
      <c r="Q1031" s="851"/>
    </row>
    <row r="1032" spans="1:17" ht="14.45" customHeight="1" x14ac:dyDescent="0.2">
      <c r="A1032" s="832" t="s">
        <v>9596</v>
      </c>
      <c r="B1032" s="833" t="s">
        <v>8061</v>
      </c>
      <c r="C1032" s="833" t="s">
        <v>8031</v>
      </c>
      <c r="D1032" s="833" t="s">
        <v>8038</v>
      </c>
      <c r="E1032" s="833" t="s">
        <v>8039</v>
      </c>
      <c r="F1032" s="850">
        <v>1</v>
      </c>
      <c r="G1032" s="850">
        <v>86</v>
      </c>
      <c r="H1032" s="850"/>
      <c r="I1032" s="850">
        <v>86</v>
      </c>
      <c r="J1032" s="850"/>
      <c r="K1032" s="850"/>
      <c r="L1032" s="850"/>
      <c r="M1032" s="850"/>
      <c r="N1032" s="850"/>
      <c r="O1032" s="850"/>
      <c r="P1032" s="838"/>
      <c r="Q1032" s="851"/>
    </row>
    <row r="1033" spans="1:17" ht="14.45" customHeight="1" x14ac:dyDescent="0.2">
      <c r="A1033" s="832" t="s">
        <v>9597</v>
      </c>
      <c r="B1033" s="833" t="s">
        <v>8061</v>
      </c>
      <c r="C1033" s="833" t="s">
        <v>8031</v>
      </c>
      <c r="D1033" s="833" t="s">
        <v>8034</v>
      </c>
      <c r="E1033" s="833" t="s">
        <v>8035</v>
      </c>
      <c r="F1033" s="850">
        <v>2</v>
      </c>
      <c r="G1033" s="850">
        <v>502</v>
      </c>
      <c r="H1033" s="850">
        <v>0.99603174603174605</v>
      </c>
      <c r="I1033" s="850">
        <v>251</v>
      </c>
      <c r="J1033" s="850">
        <v>2</v>
      </c>
      <c r="K1033" s="850">
        <v>504</v>
      </c>
      <c r="L1033" s="850">
        <v>1</v>
      </c>
      <c r="M1033" s="850">
        <v>252</v>
      </c>
      <c r="N1033" s="850">
        <v>8</v>
      </c>
      <c r="O1033" s="850">
        <v>2032</v>
      </c>
      <c r="P1033" s="838">
        <v>4.0317460317460316</v>
      </c>
      <c r="Q1033" s="851">
        <v>254</v>
      </c>
    </row>
    <row r="1034" spans="1:17" ht="14.45" customHeight="1" x14ac:dyDescent="0.2">
      <c r="A1034" s="832" t="s">
        <v>9597</v>
      </c>
      <c r="B1034" s="833" t="s">
        <v>8061</v>
      </c>
      <c r="C1034" s="833" t="s">
        <v>8031</v>
      </c>
      <c r="D1034" s="833" t="s">
        <v>8101</v>
      </c>
      <c r="E1034" s="833" t="s">
        <v>8102</v>
      </c>
      <c r="F1034" s="850">
        <v>3</v>
      </c>
      <c r="G1034" s="850">
        <v>378</v>
      </c>
      <c r="H1034" s="850">
        <v>1.4940711462450593</v>
      </c>
      <c r="I1034" s="850">
        <v>126</v>
      </c>
      <c r="J1034" s="850">
        <v>2</v>
      </c>
      <c r="K1034" s="850">
        <v>253</v>
      </c>
      <c r="L1034" s="850">
        <v>1</v>
      </c>
      <c r="M1034" s="850">
        <v>126.5</v>
      </c>
      <c r="N1034" s="850">
        <v>9</v>
      </c>
      <c r="O1034" s="850">
        <v>1134</v>
      </c>
      <c r="P1034" s="838">
        <v>4.4822134387351777</v>
      </c>
      <c r="Q1034" s="851">
        <v>126</v>
      </c>
    </row>
    <row r="1035" spans="1:17" ht="14.45" customHeight="1" x14ac:dyDescent="0.2">
      <c r="A1035" s="832" t="s">
        <v>9597</v>
      </c>
      <c r="B1035" s="833" t="s">
        <v>8061</v>
      </c>
      <c r="C1035" s="833" t="s">
        <v>8031</v>
      </c>
      <c r="D1035" s="833" t="s">
        <v>8036</v>
      </c>
      <c r="E1035" s="833" t="s">
        <v>8037</v>
      </c>
      <c r="F1035" s="850">
        <v>2</v>
      </c>
      <c r="G1035" s="850">
        <v>326</v>
      </c>
      <c r="H1035" s="850">
        <v>1.9878048780487805</v>
      </c>
      <c r="I1035" s="850">
        <v>163</v>
      </c>
      <c r="J1035" s="850">
        <v>1</v>
      </c>
      <c r="K1035" s="850">
        <v>164</v>
      </c>
      <c r="L1035" s="850">
        <v>1</v>
      </c>
      <c r="M1035" s="850">
        <v>164</v>
      </c>
      <c r="N1035" s="850">
        <v>4</v>
      </c>
      <c r="O1035" s="850">
        <v>660</v>
      </c>
      <c r="P1035" s="838">
        <v>4.024390243902439</v>
      </c>
      <c r="Q1035" s="851">
        <v>165</v>
      </c>
    </row>
    <row r="1036" spans="1:17" ht="14.45" customHeight="1" x14ac:dyDescent="0.2">
      <c r="A1036" s="832" t="s">
        <v>9597</v>
      </c>
      <c r="B1036" s="833" t="s">
        <v>8061</v>
      </c>
      <c r="C1036" s="833" t="s">
        <v>8031</v>
      </c>
      <c r="D1036" s="833" t="s">
        <v>8038</v>
      </c>
      <c r="E1036" s="833" t="s">
        <v>8039</v>
      </c>
      <c r="F1036" s="850">
        <v>2</v>
      </c>
      <c r="G1036" s="850">
        <v>172</v>
      </c>
      <c r="H1036" s="850">
        <v>2</v>
      </c>
      <c r="I1036" s="850">
        <v>86</v>
      </c>
      <c r="J1036" s="850">
        <v>1</v>
      </c>
      <c r="K1036" s="850">
        <v>86</v>
      </c>
      <c r="L1036" s="850">
        <v>1</v>
      </c>
      <c r="M1036" s="850">
        <v>86</v>
      </c>
      <c r="N1036" s="850">
        <v>4</v>
      </c>
      <c r="O1036" s="850">
        <v>348</v>
      </c>
      <c r="P1036" s="838">
        <v>4.0465116279069768</v>
      </c>
      <c r="Q1036" s="851">
        <v>87</v>
      </c>
    </row>
    <row r="1037" spans="1:17" ht="14.45" customHeight="1" x14ac:dyDescent="0.2">
      <c r="A1037" s="832" t="s">
        <v>9597</v>
      </c>
      <c r="B1037" s="833" t="s">
        <v>8061</v>
      </c>
      <c r="C1037" s="833" t="s">
        <v>8031</v>
      </c>
      <c r="D1037" s="833" t="s">
        <v>8137</v>
      </c>
      <c r="E1037" s="833" t="s">
        <v>8138</v>
      </c>
      <c r="F1037" s="850"/>
      <c r="G1037" s="850"/>
      <c r="H1037" s="850"/>
      <c r="I1037" s="850"/>
      <c r="J1037" s="850"/>
      <c r="K1037" s="850"/>
      <c r="L1037" s="850"/>
      <c r="M1037" s="850"/>
      <c r="N1037" s="850">
        <v>1</v>
      </c>
      <c r="O1037" s="850">
        <v>448</v>
      </c>
      <c r="P1037" s="838"/>
      <c r="Q1037" s="851">
        <v>448</v>
      </c>
    </row>
    <row r="1038" spans="1:17" ht="14.45" customHeight="1" x14ac:dyDescent="0.2">
      <c r="A1038" s="832" t="s">
        <v>9598</v>
      </c>
      <c r="B1038" s="833" t="s">
        <v>8061</v>
      </c>
      <c r="C1038" s="833" t="s">
        <v>8031</v>
      </c>
      <c r="D1038" s="833" t="s">
        <v>8085</v>
      </c>
      <c r="E1038" s="833" t="s">
        <v>8086</v>
      </c>
      <c r="F1038" s="850">
        <v>1</v>
      </c>
      <c r="G1038" s="850">
        <v>37</v>
      </c>
      <c r="H1038" s="850">
        <v>0.5</v>
      </c>
      <c r="I1038" s="850">
        <v>37</v>
      </c>
      <c r="J1038" s="850">
        <v>2</v>
      </c>
      <c r="K1038" s="850">
        <v>74</v>
      </c>
      <c r="L1038" s="850">
        <v>1</v>
      </c>
      <c r="M1038" s="850">
        <v>37</v>
      </c>
      <c r="N1038" s="850">
        <v>1</v>
      </c>
      <c r="O1038" s="850">
        <v>38</v>
      </c>
      <c r="P1038" s="838">
        <v>0.51351351351351349</v>
      </c>
      <c r="Q1038" s="851">
        <v>38</v>
      </c>
    </row>
    <row r="1039" spans="1:17" ht="14.45" customHeight="1" x14ac:dyDescent="0.2">
      <c r="A1039" s="832" t="s">
        <v>9598</v>
      </c>
      <c r="B1039" s="833" t="s">
        <v>8061</v>
      </c>
      <c r="C1039" s="833" t="s">
        <v>8031</v>
      </c>
      <c r="D1039" s="833" t="s">
        <v>8034</v>
      </c>
      <c r="E1039" s="833" t="s">
        <v>8035</v>
      </c>
      <c r="F1039" s="850">
        <v>19</v>
      </c>
      <c r="G1039" s="850">
        <v>4769</v>
      </c>
      <c r="H1039" s="850">
        <v>1.1132119514472456</v>
      </c>
      <c r="I1039" s="850">
        <v>251</v>
      </c>
      <c r="J1039" s="850">
        <v>17</v>
      </c>
      <c r="K1039" s="850">
        <v>4284</v>
      </c>
      <c r="L1039" s="850">
        <v>1</v>
      </c>
      <c r="M1039" s="850">
        <v>252</v>
      </c>
      <c r="N1039" s="850">
        <v>17</v>
      </c>
      <c r="O1039" s="850">
        <v>4318</v>
      </c>
      <c r="P1039" s="838">
        <v>1.0079365079365079</v>
      </c>
      <c r="Q1039" s="851">
        <v>254</v>
      </c>
    </row>
    <row r="1040" spans="1:17" ht="14.45" customHeight="1" x14ac:dyDescent="0.2">
      <c r="A1040" s="832" t="s">
        <v>9598</v>
      </c>
      <c r="B1040" s="833" t="s">
        <v>8061</v>
      </c>
      <c r="C1040" s="833" t="s">
        <v>8031</v>
      </c>
      <c r="D1040" s="833" t="s">
        <v>8101</v>
      </c>
      <c r="E1040" s="833" t="s">
        <v>8102</v>
      </c>
      <c r="F1040" s="850">
        <v>3</v>
      </c>
      <c r="G1040" s="850">
        <v>378</v>
      </c>
      <c r="H1040" s="850">
        <v>0.42663656884875845</v>
      </c>
      <c r="I1040" s="850">
        <v>126</v>
      </c>
      <c r="J1040" s="850">
        <v>7</v>
      </c>
      <c r="K1040" s="850">
        <v>886</v>
      </c>
      <c r="L1040" s="850">
        <v>1</v>
      </c>
      <c r="M1040" s="850">
        <v>126.57142857142857</v>
      </c>
      <c r="N1040" s="850">
        <v>15</v>
      </c>
      <c r="O1040" s="850">
        <v>1890</v>
      </c>
      <c r="P1040" s="838">
        <v>2.1331828442437923</v>
      </c>
      <c r="Q1040" s="851">
        <v>126</v>
      </c>
    </row>
    <row r="1041" spans="1:17" ht="14.45" customHeight="1" x14ac:dyDescent="0.2">
      <c r="A1041" s="832" t="s">
        <v>9598</v>
      </c>
      <c r="B1041" s="833" t="s">
        <v>8061</v>
      </c>
      <c r="C1041" s="833" t="s">
        <v>8031</v>
      </c>
      <c r="D1041" s="833" t="s">
        <v>8036</v>
      </c>
      <c r="E1041" s="833" t="s">
        <v>8037</v>
      </c>
      <c r="F1041" s="850">
        <v>5</v>
      </c>
      <c r="G1041" s="850">
        <v>815</v>
      </c>
      <c r="H1041" s="850">
        <v>0.8282520325203252</v>
      </c>
      <c r="I1041" s="850">
        <v>163</v>
      </c>
      <c r="J1041" s="850">
        <v>6</v>
      </c>
      <c r="K1041" s="850">
        <v>984</v>
      </c>
      <c r="L1041" s="850">
        <v>1</v>
      </c>
      <c r="M1041" s="850">
        <v>164</v>
      </c>
      <c r="N1041" s="850">
        <v>10</v>
      </c>
      <c r="O1041" s="850">
        <v>1650</v>
      </c>
      <c r="P1041" s="838">
        <v>1.6768292682926829</v>
      </c>
      <c r="Q1041" s="851">
        <v>165</v>
      </c>
    </row>
    <row r="1042" spans="1:17" ht="14.45" customHeight="1" x14ac:dyDescent="0.2">
      <c r="A1042" s="832" t="s">
        <v>9598</v>
      </c>
      <c r="B1042" s="833" t="s">
        <v>8061</v>
      </c>
      <c r="C1042" s="833" t="s">
        <v>8031</v>
      </c>
      <c r="D1042" s="833" t="s">
        <v>8038</v>
      </c>
      <c r="E1042" s="833" t="s">
        <v>8039</v>
      </c>
      <c r="F1042" s="850">
        <v>7</v>
      </c>
      <c r="G1042" s="850">
        <v>602</v>
      </c>
      <c r="H1042" s="850">
        <v>1.75</v>
      </c>
      <c r="I1042" s="850">
        <v>86</v>
      </c>
      <c r="J1042" s="850">
        <v>4</v>
      </c>
      <c r="K1042" s="850">
        <v>344</v>
      </c>
      <c r="L1042" s="850">
        <v>1</v>
      </c>
      <c r="M1042" s="850">
        <v>86</v>
      </c>
      <c r="N1042" s="850">
        <v>9</v>
      </c>
      <c r="O1042" s="850">
        <v>783</v>
      </c>
      <c r="P1042" s="838">
        <v>2.2761627906976742</v>
      </c>
      <c r="Q1042" s="851">
        <v>87</v>
      </c>
    </row>
    <row r="1043" spans="1:17" ht="14.45" customHeight="1" x14ac:dyDescent="0.2">
      <c r="A1043" s="832" t="s">
        <v>9598</v>
      </c>
      <c r="B1043" s="833" t="s">
        <v>8061</v>
      </c>
      <c r="C1043" s="833" t="s">
        <v>8031</v>
      </c>
      <c r="D1043" s="833" t="s">
        <v>8165</v>
      </c>
      <c r="E1043" s="833" t="s">
        <v>8166</v>
      </c>
      <c r="F1043" s="850">
        <v>3</v>
      </c>
      <c r="G1043" s="850">
        <v>258</v>
      </c>
      <c r="H1043" s="850">
        <v>1.4827586206896552</v>
      </c>
      <c r="I1043" s="850">
        <v>86</v>
      </c>
      <c r="J1043" s="850">
        <v>2</v>
      </c>
      <c r="K1043" s="850">
        <v>174</v>
      </c>
      <c r="L1043" s="850">
        <v>1</v>
      </c>
      <c r="M1043" s="850">
        <v>87</v>
      </c>
      <c r="N1043" s="850">
        <v>1</v>
      </c>
      <c r="O1043" s="850">
        <v>87</v>
      </c>
      <c r="P1043" s="838">
        <v>0.5</v>
      </c>
      <c r="Q1043" s="851">
        <v>87</v>
      </c>
    </row>
    <row r="1044" spans="1:17" ht="14.45" customHeight="1" x14ac:dyDescent="0.2">
      <c r="A1044" s="832" t="s">
        <v>9599</v>
      </c>
      <c r="B1044" s="833" t="s">
        <v>8061</v>
      </c>
      <c r="C1044" s="833" t="s">
        <v>8031</v>
      </c>
      <c r="D1044" s="833" t="s">
        <v>8034</v>
      </c>
      <c r="E1044" s="833" t="s">
        <v>8035</v>
      </c>
      <c r="F1044" s="850">
        <v>2</v>
      </c>
      <c r="G1044" s="850">
        <v>502</v>
      </c>
      <c r="H1044" s="850"/>
      <c r="I1044" s="850">
        <v>251</v>
      </c>
      <c r="J1044" s="850"/>
      <c r="K1044" s="850"/>
      <c r="L1044" s="850"/>
      <c r="M1044" s="850"/>
      <c r="N1044" s="850">
        <v>3</v>
      </c>
      <c r="O1044" s="850">
        <v>762</v>
      </c>
      <c r="P1044" s="838"/>
      <c r="Q1044" s="851">
        <v>254</v>
      </c>
    </row>
    <row r="1045" spans="1:17" ht="14.45" customHeight="1" x14ac:dyDescent="0.2">
      <c r="A1045" s="832" t="s">
        <v>9599</v>
      </c>
      <c r="B1045" s="833" t="s">
        <v>8061</v>
      </c>
      <c r="C1045" s="833" t="s">
        <v>8031</v>
      </c>
      <c r="D1045" s="833" t="s">
        <v>8101</v>
      </c>
      <c r="E1045" s="833" t="s">
        <v>8102</v>
      </c>
      <c r="F1045" s="850">
        <v>3</v>
      </c>
      <c r="G1045" s="850">
        <v>378</v>
      </c>
      <c r="H1045" s="850"/>
      <c r="I1045" s="850">
        <v>126</v>
      </c>
      <c r="J1045" s="850"/>
      <c r="K1045" s="850"/>
      <c r="L1045" s="850"/>
      <c r="M1045" s="850"/>
      <c r="N1045" s="850">
        <v>2</v>
      </c>
      <c r="O1045" s="850">
        <v>252</v>
      </c>
      <c r="P1045" s="838"/>
      <c r="Q1045" s="851">
        <v>126</v>
      </c>
    </row>
    <row r="1046" spans="1:17" ht="14.45" customHeight="1" x14ac:dyDescent="0.2">
      <c r="A1046" s="832" t="s">
        <v>9599</v>
      </c>
      <c r="B1046" s="833" t="s">
        <v>8061</v>
      </c>
      <c r="C1046" s="833" t="s">
        <v>8031</v>
      </c>
      <c r="D1046" s="833" t="s">
        <v>8036</v>
      </c>
      <c r="E1046" s="833" t="s">
        <v>8037</v>
      </c>
      <c r="F1046" s="850">
        <v>1</v>
      </c>
      <c r="G1046" s="850">
        <v>163</v>
      </c>
      <c r="H1046" s="850"/>
      <c r="I1046" s="850">
        <v>163</v>
      </c>
      <c r="J1046" s="850"/>
      <c r="K1046" s="850"/>
      <c r="L1046" s="850"/>
      <c r="M1046" s="850"/>
      <c r="N1046" s="850">
        <v>2</v>
      </c>
      <c r="O1046" s="850">
        <v>330</v>
      </c>
      <c r="P1046" s="838"/>
      <c r="Q1046" s="851">
        <v>165</v>
      </c>
    </row>
    <row r="1047" spans="1:17" ht="14.45" customHeight="1" x14ac:dyDescent="0.2">
      <c r="A1047" s="832" t="s">
        <v>9599</v>
      </c>
      <c r="B1047" s="833" t="s">
        <v>8061</v>
      </c>
      <c r="C1047" s="833" t="s">
        <v>8031</v>
      </c>
      <c r="D1047" s="833" t="s">
        <v>8038</v>
      </c>
      <c r="E1047" s="833" t="s">
        <v>8039</v>
      </c>
      <c r="F1047" s="850">
        <v>2</v>
      </c>
      <c r="G1047" s="850">
        <v>172</v>
      </c>
      <c r="H1047" s="850"/>
      <c r="I1047" s="850">
        <v>86</v>
      </c>
      <c r="J1047" s="850"/>
      <c r="K1047" s="850"/>
      <c r="L1047" s="850"/>
      <c r="M1047" s="850"/>
      <c r="N1047" s="850">
        <v>2</v>
      </c>
      <c r="O1047" s="850">
        <v>174</v>
      </c>
      <c r="P1047" s="838"/>
      <c r="Q1047" s="851">
        <v>87</v>
      </c>
    </row>
    <row r="1048" spans="1:17" ht="14.45" customHeight="1" x14ac:dyDescent="0.2">
      <c r="A1048" s="832" t="s">
        <v>9599</v>
      </c>
      <c r="B1048" s="833" t="s">
        <v>8061</v>
      </c>
      <c r="C1048" s="833" t="s">
        <v>8031</v>
      </c>
      <c r="D1048" s="833" t="s">
        <v>8165</v>
      </c>
      <c r="E1048" s="833" t="s">
        <v>8166</v>
      </c>
      <c r="F1048" s="850">
        <v>1</v>
      </c>
      <c r="G1048" s="850">
        <v>86</v>
      </c>
      <c r="H1048" s="850"/>
      <c r="I1048" s="850">
        <v>86</v>
      </c>
      <c r="J1048" s="850"/>
      <c r="K1048" s="850"/>
      <c r="L1048" s="850"/>
      <c r="M1048" s="850"/>
      <c r="N1048" s="850"/>
      <c r="O1048" s="850"/>
      <c r="P1048" s="838"/>
      <c r="Q1048" s="851"/>
    </row>
    <row r="1049" spans="1:17" ht="14.45" customHeight="1" x14ac:dyDescent="0.2">
      <c r="A1049" s="832" t="s">
        <v>9600</v>
      </c>
      <c r="B1049" s="833" t="s">
        <v>8061</v>
      </c>
      <c r="C1049" s="833" t="s">
        <v>8031</v>
      </c>
      <c r="D1049" s="833" t="s">
        <v>8085</v>
      </c>
      <c r="E1049" s="833" t="s">
        <v>8086</v>
      </c>
      <c r="F1049" s="850">
        <v>1</v>
      </c>
      <c r="G1049" s="850">
        <v>37</v>
      </c>
      <c r="H1049" s="850"/>
      <c r="I1049" s="850">
        <v>37</v>
      </c>
      <c r="J1049" s="850"/>
      <c r="K1049" s="850"/>
      <c r="L1049" s="850"/>
      <c r="M1049" s="850"/>
      <c r="N1049" s="850"/>
      <c r="O1049" s="850"/>
      <c r="P1049" s="838"/>
      <c r="Q1049" s="851"/>
    </row>
    <row r="1050" spans="1:17" ht="14.45" customHeight="1" x14ac:dyDescent="0.2">
      <c r="A1050" s="832" t="s">
        <v>9600</v>
      </c>
      <c r="B1050" s="833" t="s">
        <v>8061</v>
      </c>
      <c r="C1050" s="833" t="s">
        <v>8031</v>
      </c>
      <c r="D1050" s="833" t="s">
        <v>8034</v>
      </c>
      <c r="E1050" s="833" t="s">
        <v>8035</v>
      </c>
      <c r="F1050" s="850">
        <v>2</v>
      </c>
      <c r="G1050" s="850">
        <v>502</v>
      </c>
      <c r="H1050" s="850">
        <v>0.49801587301587302</v>
      </c>
      <c r="I1050" s="850">
        <v>251</v>
      </c>
      <c r="J1050" s="850">
        <v>4</v>
      </c>
      <c r="K1050" s="850">
        <v>1008</v>
      </c>
      <c r="L1050" s="850">
        <v>1</v>
      </c>
      <c r="M1050" s="850">
        <v>252</v>
      </c>
      <c r="N1050" s="850">
        <v>4</v>
      </c>
      <c r="O1050" s="850">
        <v>1016</v>
      </c>
      <c r="P1050" s="838">
        <v>1.0079365079365079</v>
      </c>
      <c r="Q1050" s="851">
        <v>254</v>
      </c>
    </row>
    <row r="1051" spans="1:17" ht="14.45" customHeight="1" x14ac:dyDescent="0.2">
      <c r="A1051" s="832" t="s">
        <v>9600</v>
      </c>
      <c r="B1051" s="833" t="s">
        <v>8061</v>
      </c>
      <c r="C1051" s="833" t="s">
        <v>8031</v>
      </c>
      <c r="D1051" s="833" t="s">
        <v>8101</v>
      </c>
      <c r="E1051" s="833" t="s">
        <v>8102</v>
      </c>
      <c r="F1051" s="850">
        <v>2</v>
      </c>
      <c r="G1051" s="850">
        <v>252</v>
      </c>
      <c r="H1051" s="850">
        <v>0.19920948616600789</v>
      </c>
      <c r="I1051" s="850">
        <v>126</v>
      </c>
      <c r="J1051" s="850">
        <v>10</v>
      </c>
      <c r="K1051" s="850">
        <v>1265</v>
      </c>
      <c r="L1051" s="850">
        <v>1</v>
      </c>
      <c r="M1051" s="850">
        <v>126.5</v>
      </c>
      <c r="N1051" s="850">
        <v>2</v>
      </c>
      <c r="O1051" s="850">
        <v>252</v>
      </c>
      <c r="P1051" s="838">
        <v>0.19920948616600789</v>
      </c>
      <c r="Q1051" s="851">
        <v>126</v>
      </c>
    </row>
    <row r="1052" spans="1:17" ht="14.45" customHeight="1" x14ac:dyDescent="0.2">
      <c r="A1052" s="832" t="s">
        <v>9600</v>
      </c>
      <c r="B1052" s="833" t="s">
        <v>8061</v>
      </c>
      <c r="C1052" s="833" t="s">
        <v>8031</v>
      </c>
      <c r="D1052" s="833" t="s">
        <v>8036</v>
      </c>
      <c r="E1052" s="833" t="s">
        <v>8037</v>
      </c>
      <c r="F1052" s="850">
        <v>1</v>
      </c>
      <c r="G1052" s="850">
        <v>163</v>
      </c>
      <c r="H1052" s="850">
        <v>0.49695121951219512</v>
      </c>
      <c r="I1052" s="850">
        <v>163</v>
      </c>
      <c r="J1052" s="850">
        <v>2</v>
      </c>
      <c r="K1052" s="850">
        <v>328</v>
      </c>
      <c r="L1052" s="850">
        <v>1</v>
      </c>
      <c r="M1052" s="850">
        <v>164</v>
      </c>
      <c r="N1052" s="850">
        <v>5</v>
      </c>
      <c r="O1052" s="850">
        <v>825</v>
      </c>
      <c r="P1052" s="838">
        <v>2.5152439024390243</v>
      </c>
      <c r="Q1052" s="851">
        <v>165</v>
      </c>
    </row>
    <row r="1053" spans="1:17" ht="14.45" customHeight="1" x14ac:dyDescent="0.2">
      <c r="A1053" s="832" t="s">
        <v>9600</v>
      </c>
      <c r="B1053" s="833" t="s">
        <v>8061</v>
      </c>
      <c r="C1053" s="833" t="s">
        <v>8031</v>
      </c>
      <c r="D1053" s="833" t="s">
        <v>8038</v>
      </c>
      <c r="E1053" s="833" t="s">
        <v>8039</v>
      </c>
      <c r="F1053" s="850"/>
      <c r="G1053" s="850"/>
      <c r="H1053" s="850"/>
      <c r="I1053" s="850"/>
      <c r="J1053" s="850">
        <v>3</v>
      </c>
      <c r="K1053" s="850">
        <v>258</v>
      </c>
      <c r="L1053" s="850">
        <v>1</v>
      </c>
      <c r="M1053" s="850">
        <v>86</v>
      </c>
      <c r="N1053" s="850">
        <v>5</v>
      </c>
      <c r="O1053" s="850">
        <v>435</v>
      </c>
      <c r="P1053" s="838">
        <v>1.6860465116279071</v>
      </c>
      <c r="Q1053" s="851">
        <v>87</v>
      </c>
    </row>
    <row r="1054" spans="1:17" ht="14.45" customHeight="1" x14ac:dyDescent="0.2">
      <c r="A1054" s="832" t="s">
        <v>9600</v>
      </c>
      <c r="B1054" s="833" t="s">
        <v>8061</v>
      </c>
      <c r="C1054" s="833" t="s">
        <v>8031</v>
      </c>
      <c r="D1054" s="833" t="s">
        <v>8165</v>
      </c>
      <c r="E1054" s="833" t="s">
        <v>8166</v>
      </c>
      <c r="F1054" s="850"/>
      <c r="G1054" s="850"/>
      <c r="H1054" s="850"/>
      <c r="I1054" s="850"/>
      <c r="J1054" s="850">
        <v>1</v>
      </c>
      <c r="K1054" s="850">
        <v>87</v>
      </c>
      <c r="L1054" s="850">
        <v>1</v>
      </c>
      <c r="M1054" s="850">
        <v>87</v>
      </c>
      <c r="N1054" s="850"/>
      <c r="O1054" s="850"/>
      <c r="P1054" s="838"/>
      <c r="Q1054" s="851"/>
    </row>
    <row r="1055" spans="1:17" ht="14.45" customHeight="1" x14ac:dyDescent="0.2">
      <c r="A1055" s="832" t="s">
        <v>9601</v>
      </c>
      <c r="B1055" s="833" t="s">
        <v>8061</v>
      </c>
      <c r="C1055" s="833" t="s">
        <v>8031</v>
      </c>
      <c r="D1055" s="833" t="s">
        <v>8085</v>
      </c>
      <c r="E1055" s="833" t="s">
        <v>8086</v>
      </c>
      <c r="F1055" s="850">
        <v>1</v>
      </c>
      <c r="G1055" s="850">
        <v>37</v>
      </c>
      <c r="H1055" s="850">
        <v>0.5</v>
      </c>
      <c r="I1055" s="850">
        <v>37</v>
      </c>
      <c r="J1055" s="850">
        <v>2</v>
      </c>
      <c r="K1055" s="850">
        <v>74</v>
      </c>
      <c r="L1055" s="850">
        <v>1</v>
      </c>
      <c r="M1055" s="850">
        <v>37</v>
      </c>
      <c r="N1055" s="850"/>
      <c r="O1055" s="850"/>
      <c r="P1055" s="838"/>
      <c r="Q1055" s="851"/>
    </row>
    <row r="1056" spans="1:17" ht="14.45" customHeight="1" x14ac:dyDescent="0.2">
      <c r="A1056" s="832" t="s">
        <v>9601</v>
      </c>
      <c r="B1056" s="833" t="s">
        <v>8061</v>
      </c>
      <c r="C1056" s="833" t="s">
        <v>8031</v>
      </c>
      <c r="D1056" s="833" t="s">
        <v>8034</v>
      </c>
      <c r="E1056" s="833" t="s">
        <v>8035</v>
      </c>
      <c r="F1056" s="850">
        <v>2</v>
      </c>
      <c r="G1056" s="850">
        <v>502</v>
      </c>
      <c r="H1056" s="850">
        <v>0.49801587301587302</v>
      </c>
      <c r="I1056" s="850">
        <v>251</v>
      </c>
      <c r="J1056" s="850">
        <v>4</v>
      </c>
      <c r="K1056" s="850">
        <v>1008</v>
      </c>
      <c r="L1056" s="850">
        <v>1</v>
      </c>
      <c r="M1056" s="850">
        <v>252</v>
      </c>
      <c r="N1056" s="850">
        <v>1</v>
      </c>
      <c r="O1056" s="850">
        <v>254</v>
      </c>
      <c r="P1056" s="838">
        <v>0.25198412698412698</v>
      </c>
      <c r="Q1056" s="851">
        <v>254</v>
      </c>
    </row>
    <row r="1057" spans="1:17" ht="14.45" customHeight="1" x14ac:dyDescent="0.2">
      <c r="A1057" s="832" t="s">
        <v>9601</v>
      </c>
      <c r="B1057" s="833" t="s">
        <v>8061</v>
      </c>
      <c r="C1057" s="833" t="s">
        <v>8031</v>
      </c>
      <c r="D1057" s="833" t="s">
        <v>8101</v>
      </c>
      <c r="E1057" s="833" t="s">
        <v>8102</v>
      </c>
      <c r="F1057" s="850">
        <v>5</v>
      </c>
      <c r="G1057" s="850">
        <v>630</v>
      </c>
      <c r="H1057" s="850">
        <v>2.4803149606299213</v>
      </c>
      <c r="I1057" s="850">
        <v>126</v>
      </c>
      <c r="J1057" s="850">
        <v>2</v>
      </c>
      <c r="K1057" s="850">
        <v>254</v>
      </c>
      <c r="L1057" s="850">
        <v>1</v>
      </c>
      <c r="M1057" s="850">
        <v>127</v>
      </c>
      <c r="N1057" s="850">
        <v>5</v>
      </c>
      <c r="O1057" s="850">
        <v>630</v>
      </c>
      <c r="P1057" s="838">
        <v>2.4803149606299213</v>
      </c>
      <c r="Q1057" s="851">
        <v>126</v>
      </c>
    </row>
    <row r="1058" spans="1:17" ht="14.45" customHeight="1" x14ac:dyDescent="0.2">
      <c r="A1058" s="832" t="s">
        <v>9601</v>
      </c>
      <c r="B1058" s="833" t="s">
        <v>8061</v>
      </c>
      <c r="C1058" s="833" t="s">
        <v>8031</v>
      </c>
      <c r="D1058" s="833" t="s">
        <v>8036</v>
      </c>
      <c r="E1058" s="833" t="s">
        <v>8037</v>
      </c>
      <c r="F1058" s="850">
        <v>3</v>
      </c>
      <c r="G1058" s="850">
        <v>489</v>
      </c>
      <c r="H1058" s="850">
        <v>2.9817073170731709</v>
      </c>
      <c r="I1058" s="850">
        <v>163</v>
      </c>
      <c r="J1058" s="850">
        <v>1</v>
      </c>
      <c r="K1058" s="850">
        <v>164</v>
      </c>
      <c r="L1058" s="850">
        <v>1</v>
      </c>
      <c r="M1058" s="850">
        <v>164</v>
      </c>
      <c r="N1058" s="850"/>
      <c r="O1058" s="850"/>
      <c r="P1058" s="838"/>
      <c r="Q1058" s="851"/>
    </row>
    <row r="1059" spans="1:17" ht="14.45" customHeight="1" x14ac:dyDescent="0.2">
      <c r="A1059" s="832" t="s">
        <v>9601</v>
      </c>
      <c r="B1059" s="833" t="s">
        <v>8061</v>
      </c>
      <c r="C1059" s="833" t="s">
        <v>8031</v>
      </c>
      <c r="D1059" s="833" t="s">
        <v>8038</v>
      </c>
      <c r="E1059" s="833" t="s">
        <v>8039</v>
      </c>
      <c r="F1059" s="850">
        <v>3</v>
      </c>
      <c r="G1059" s="850">
        <v>258</v>
      </c>
      <c r="H1059" s="850">
        <v>3</v>
      </c>
      <c r="I1059" s="850">
        <v>86</v>
      </c>
      <c r="J1059" s="850">
        <v>1</v>
      </c>
      <c r="K1059" s="850">
        <v>86</v>
      </c>
      <c r="L1059" s="850">
        <v>1</v>
      </c>
      <c r="M1059" s="850">
        <v>86</v>
      </c>
      <c r="N1059" s="850"/>
      <c r="O1059" s="850"/>
      <c r="P1059" s="838"/>
      <c r="Q1059" s="851"/>
    </row>
    <row r="1060" spans="1:17" ht="14.45" customHeight="1" x14ac:dyDescent="0.2">
      <c r="A1060" s="832" t="s">
        <v>9602</v>
      </c>
      <c r="B1060" s="833" t="s">
        <v>8061</v>
      </c>
      <c r="C1060" s="833" t="s">
        <v>8031</v>
      </c>
      <c r="D1060" s="833" t="s">
        <v>8034</v>
      </c>
      <c r="E1060" s="833" t="s">
        <v>8035</v>
      </c>
      <c r="F1060" s="850">
        <v>2</v>
      </c>
      <c r="G1060" s="850">
        <v>502</v>
      </c>
      <c r="H1060" s="850"/>
      <c r="I1060" s="850">
        <v>251</v>
      </c>
      <c r="J1060" s="850"/>
      <c r="K1060" s="850"/>
      <c r="L1060" s="850"/>
      <c r="M1060" s="850"/>
      <c r="N1060" s="850"/>
      <c r="O1060" s="850"/>
      <c r="P1060" s="838"/>
      <c r="Q1060" s="851"/>
    </row>
    <row r="1061" spans="1:17" ht="14.45" customHeight="1" x14ac:dyDescent="0.2">
      <c r="A1061" s="832" t="s">
        <v>9602</v>
      </c>
      <c r="B1061" s="833" t="s">
        <v>8061</v>
      </c>
      <c r="C1061" s="833" t="s">
        <v>8031</v>
      </c>
      <c r="D1061" s="833" t="s">
        <v>8101</v>
      </c>
      <c r="E1061" s="833" t="s">
        <v>8102</v>
      </c>
      <c r="F1061" s="850"/>
      <c r="G1061" s="850"/>
      <c r="H1061" s="850"/>
      <c r="I1061" s="850"/>
      <c r="J1061" s="850">
        <v>4</v>
      </c>
      <c r="K1061" s="850">
        <v>508</v>
      </c>
      <c r="L1061" s="850">
        <v>1</v>
      </c>
      <c r="M1061" s="850">
        <v>127</v>
      </c>
      <c r="N1061" s="850"/>
      <c r="O1061" s="850"/>
      <c r="P1061" s="838"/>
      <c r="Q1061" s="851"/>
    </row>
    <row r="1062" spans="1:17" ht="14.45" customHeight="1" x14ac:dyDescent="0.2">
      <c r="A1062" s="832" t="s">
        <v>9602</v>
      </c>
      <c r="B1062" s="833" t="s">
        <v>8061</v>
      </c>
      <c r="C1062" s="833" t="s">
        <v>8031</v>
      </c>
      <c r="D1062" s="833" t="s">
        <v>8036</v>
      </c>
      <c r="E1062" s="833" t="s">
        <v>8037</v>
      </c>
      <c r="F1062" s="850">
        <v>1</v>
      </c>
      <c r="G1062" s="850">
        <v>163</v>
      </c>
      <c r="H1062" s="850"/>
      <c r="I1062" s="850">
        <v>163</v>
      </c>
      <c r="J1062" s="850"/>
      <c r="K1062" s="850"/>
      <c r="L1062" s="850"/>
      <c r="M1062" s="850"/>
      <c r="N1062" s="850"/>
      <c r="O1062" s="850"/>
      <c r="P1062" s="838"/>
      <c r="Q1062" s="851"/>
    </row>
    <row r="1063" spans="1:17" ht="14.45" customHeight="1" x14ac:dyDescent="0.2">
      <c r="A1063" s="832" t="s">
        <v>9603</v>
      </c>
      <c r="B1063" s="833" t="s">
        <v>8061</v>
      </c>
      <c r="C1063" s="833" t="s">
        <v>8031</v>
      </c>
      <c r="D1063" s="833" t="s">
        <v>8085</v>
      </c>
      <c r="E1063" s="833" t="s">
        <v>8086</v>
      </c>
      <c r="F1063" s="850">
        <v>1</v>
      </c>
      <c r="G1063" s="850">
        <v>37</v>
      </c>
      <c r="H1063" s="850"/>
      <c r="I1063" s="850">
        <v>37</v>
      </c>
      <c r="J1063" s="850"/>
      <c r="K1063" s="850"/>
      <c r="L1063" s="850"/>
      <c r="M1063" s="850"/>
      <c r="N1063" s="850"/>
      <c r="O1063" s="850"/>
      <c r="P1063" s="838"/>
      <c r="Q1063" s="851"/>
    </row>
    <row r="1064" spans="1:17" ht="14.45" customHeight="1" x14ac:dyDescent="0.2">
      <c r="A1064" s="832" t="s">
        <v>9603</v>
      </c>
      <c r="B1064" s="833" t="s">
        <v>8061</v>
      </c>
      <c r="C1064" s="833" t="s">
        <v>8031</v>
      </c>
      <c r="D1064" s="833" t="s">
        <v>8089</v>
      </c>
      <c r="E1064" s="833" t="s">
        <v>8090</v>
      </c>
      <c r="F1064" s="850">
        <v>1</v>
      </c>
      <c r="G1064" s="850">
        <v>5</v>
      </c>
      <c r="H1064" s="850"/>
      <c r="I1064" s="850">
        <v>5</v>
      </c>
      <c r="J1064" s="850"/>
      <c r="K1064" s="850"/>
      <c r="L1064" s="850"/>
      <c r="M1064" s="850"/>
      <c r="N1064" s="850"/>
      <c r="O1064" s="850"/>
      <c r="P1064" s="838"/>
      <c r="Q1064" s="851"/>
    </row>
    <row r="1065" spans="1:17" ht="14.45" customHeight="1" x14ac:dyDescent="0.2">
      <c r="A1065" s="832" t="s">
        <v>9603</v>
      </c>
      <c r="B1065" s="833" t="s">
        <v>8061</v>
      </c>
      <c r="C1065" s="833" t="s">
        <v>8031</v>
      </c>
      <c r="D1065" s="833" t="s">
        <v>8034</v>
      </c>
      <c r="E1065" s="833" t="s">
        <v>8035</v>
      </c>
      <c r="F1065" s="850">
        <v>3</v>
      </c>
      <c r="G1065" s="850">
        <v>753</v>
      </c>
      <c r="H1065" s="850">
        <v>2.9880952380952381</v>
      </c>
      <c r="I1065" s="850">
        <v>251</v>
      </c>
      <c r="J1065" s="850">
        <v>1</v>
      </c>
      <c r="K1065" s="850">
        <v>252</v>
      </c>
      <c r="L1065" s="850">
        <v>1</v>
      </c>
      <c r="M1065" s="850">
        <v>252</v>
      </c>
      <c r="N1065" s="850">
        <v>5</v>
      </c>
      <c r="O1065" s="850">
        <v>1270</v>
      </c>
      <c r="P1065" s="838">
        <v>5.0396825396825395</v>
      </c>
      <c r="Q1065" s="851">
        <v>254</v>
      </c>
    </row>
    <row r="1066" spans="1:17" ht="14.45" customHeight="1" x14ac:dyDescent="0.2">
      <c r="A1066" s="832" t="s">
        <v>9603</v>
      </c>
      <c r="B1066" s="833" t="s">
        <v>8061</v>
      </c>
      <c r="C1066" s="833" t="s">
        <v>8031</v>
      </c>
      <c r="D1066" s="833" t="s">
        <v>8101</v>
      </c>
      <c r="E1066" s="833" t="s">
        <v>8102</v>
      </c>
      <c r="F1066" s="850">
        <v>33</v>
      </c>
      <c r="G1066" s="850">
        <v>4158</v>
      </c>
      <c r="H1066" s="850">
        <v>1.5625704622322436</v>
      </c>
      <c r="I1066" s="850">
        <v>126</v>
      </c>
      <c r="J1066" s="850">
        <v>21</v>
      </c>
      <c r="K1066" s="850">
        <v>2661</v>
      </c>
      <c r="L1066" s="850">
        <v>1</v>
      </c>
      <c r="M1066" s="850">
        <v>126.71428571428571</v>
      </c>
      <c r="N1066" s="850">
        <v>22</v>
      </c>
      <c r="O1066" s="850">
        <v>2772</v>
      </c>
      <c r="P1066" s="838">
        <v>1.0417136414881623</v>
      </c>
      <c r="Q1066" s="851">
        <v>126</v>
      </c>
    </row>
    <row r="1067" spans="1:17" ht="14.45" customHeight="1" x14ac:dyDescent="0.2">
      <c r="A1067" s="832" t="s">
        <v>9603</v>
      </c>
      <c r="B1067" s="833" t="s">
        <v>8061</v>
      </c>
      <c r="C1067" s="833" t="s">
        <v>8031</v>
      </c>
      <c r="D1067" s="833" t="s">
        <v>8036</v>
      </c>
      <c r="E1067" s="833" t="s">
        <v>8037</v>
      </c>
      <c r="F1067" s="850">
        <v>6</v>
      </c>
      <c r="G1067" s="850">
        <v>978</v>
      </c>
      <c r="H1067" s="850">
        <v>2.9817073170731709</v>
      </c>
      <c r="I1067" s="850">
        <v>163</v>
      </c>
      <c r="J1067" s="850">
        <v>2</v>
      </c>
      <c r="K1067" s="850">
        <v>328</v>
      </c>
      <c r="L1067" s="850">
        <v>1</v>
      </c>
      <c r="M1067" s="850">
        <v>164</v>
      </c>
      <c r="N1067" s="850">
        <v>3</v>
      </c>
      <c r="O1067" s="850">
        <v>495</v>
      </c>
      <c r="P1067" s="838">
        <v>1.5091463414634145</v>
      </c>
      <c r="Q1067" s="851">
        <v>165</v>
      </c>
    </row>
    <row r="1068" spans="1:17" ht="14.45" customHeight="1" x14ac:dyDescent="0.2">
      <c r="A1068" s="832" t="s">
        <v>9603</v>
      </c>
      <c r="B1068" s="833" t="s">
        <v>8061</v>
      </c>
      <c r="C1068" s="833" t="s">
        <v>8031</v>
      </c>
      <c r="D1068" s="833" t="s">
        <v>8038</v>
      </c>
      <c r="E1068" s="833" t="s">
        <v>8039</v>
      </c>
      <c r="F1068" s="850">
        <v>5</v>
      </c>
      <c r="G1068" s="850">
        <v>430</v>
      </c>
      <c r="H1068" s="850">
        <v>2.5</v>
      </c>
      <c r="I1068" s="850">
        <v>86</v>
      </c>
      <c r="J1068" s="850">
        <v>2</v>
      </c>
      <c r="K1068" s="850">
        <v>172</v>
      </c>
      <c r="L1068" s="850">
        <v>1</v>
      </c>
      <c r="M1068" s="850">
        <v>86</v>
      </c>
      <c r="N1068" s="850">
        <v>2</v>
      </c>
      <c r="O1068" s="850">
        <v>174</v>
      </c>
      <c r="P1068" s="838">
        <v>1.0116279069767442</v>
      </c>
      <c r="Q1068" s="851">
        <v>87</v>
      </c>
    </row>
    <row r="1069" spans="1:17" ht="14.45" customHeight="1" x14ac:dyDescent="0.2">
      <c r="A1069" s="832" t="s">
        <v>9604</v>
      </c>
      <c r="B1069" s="833" t="s">
        <v>8061</v>
      </c>
      <c r="C1069" s="833" t="s">
        <v>8031</v>
      </c>
      <c r="D1069" s="833" t="s">
        <v>8085</v>
      </c>
      <c r="E1069" s="833" t="s">
        <v>8086</v>
      </c>
      <c r="F1069" s="850"/>
      <c r="G1069" s="850"/>
      <c r="H1069" s="850"/>
      <c r="I1069" s="850"/>
      <c r="J1069" s="850">
        <v>2</v>
      </c>
      <c r="K1069" s="850">
        <v>74</v>
      </c>
      <c r="L1069" s="850">
        <v>1</v>
      </c>
      <c r="M1069" s="850">
        <v>37</v>
      </c>
      <c r="N1069" s="850"/>
      <c r="O1069" s="850"/>
      <c r="P1069" s="838"/>
      <c r="Q1069" s="851"/>
    </row>
    <row r="1070" spans="1:17" ht="14.45" customHeight="1" x14ac:dyDescent="0.2">
      <c r="A1070" s="832" t="s">
        <v>9604</v>
      </c>
      <c r="B1070" s="833" t="s">
        <v>8061</v>
      </c>
      <c r="C1070" s="833" t="s">
        <v>8031</v>
      </c>
      <c r="D1070" s="833" t="s">
        <v>8034</v>
      </c>
      <c r="E1070" s="833" t="s">
        <v>8035</v>
      </c>
      <c r="F1070" s="850">
        <v>12</v>
      </c>
      <c r="G1070" s="850">
        <v>3012</v>
      </c>
      <c r="H1070" s="850">
        <v>0.8537414965986394</v>
      </c>
      <c r="I1070" s="850">
        <v>251</v>
      </c>
      <c r="J1070" s="850">
        <v>14</v>
      </c>
      <c r="K1070" s="850">
        <v>3528</v>
      </c>
      <c r="L1070" s="850">
        <v>1</v>
      </c>
      <c r="M1070" s="850">
        <v>252</v>
      </c>
      <c r="N1070" s="850">
        <v>5</v>
      </c>
      <c r="O1070" s="850">
        <v>1270</v>
      </c>
      <c r="P1070" s="838">
        <v>0.35997732426303852</v>
      </c>
      <c r="Q1070" s="851">
        <v>254</v>
      </c>
    </row>
    <row r="1071" spans="1:17" ht="14.45" customHeight="1" x14ac:dyDescent="0.2">
      <c r="A1071" s="832" t="s">
        <v>9604</v>
      </c>
      <c r="B1071" s="833" t="s">
        <v>8061</v>
      </c>
      <c r="C1071" s="833" t="s">
        <v>8031</v>
      </c>
      <c r="D1071" s="833" t="s">
        <v>8101</v>
      </c>
      <c r="E1071" s="833" t="s">
        <v>8102</v>
      </c>
      <c r="F1071" s="850">
        <v>15</v>
      </c>
      <c r="G1071" s="850">
        <v>1890</v>
      </c>
      <c r="H1071" s="850">
        <v>1.0659898477157361</v>
      </c>
      <c r="I1071" s="850">
        <v>126</v>
      </c>
      <c r="J1071" s="850">
        <v>14</v>
      </c>
      <c r="K1071" s="850">
        <v>1773</v>
      </c>
      <c r="L1071" s="850">
        <v>1</v>
      </c>
      <c r="M1071" s="850">
        <v>126.64285714285714</v>
      </c>
      <c r="N1071" s="850">
        <v>15</v>
      </c>
      <c r="O1071" s="850">
        <v>1890</v>
      </c>
      <c r="P1071" s="838">
        <v>1.0659898477157361</v>
      </c>
      <c r="Q1071" s="851">
        <v>126</v>
      </c>
    </row>
    <row r="1072" spans="1:17" ht="14.45" customHeight="1" x14ac:dyDescent="0.2">
      <c r="A1072" s="832" t="s">
        <v>9604</v>
      </c>
      <c r="B1072" s="833" t="s">
        <v>8061</v>
      </c>
      <c r="C1072" s="833" t="s">
        <v>8031</v>
      </c>
      <c r="D1072" s="833" t="s">
        <v>8036</v>
      </c>
      <c r="E1072" s="833" t="s">
        <v>8037</v>
      </c>
      <c r="F1072" s="850">
        <v>11</v>
      </c>
      <c r="G1072" s="850">
        <v>1793</v>
      </c>
      <c r="H1072" s="850">
        <v>3.6443089430894311</v>
      </c>
      <c r="I1072" s="850">
        <v>163</v>
      </c>
      <c r="J1072" s="850">
        <v>3</v>
      </c>
      <c r="K1072" s="850">
        <v>492</v>
      </c>
      <c r="L1072" s="850">
        <v>1</v>
      </c>
      <c r="M1072" s="850">
        <v>164</v>
      </c>
      <c r="N1072" s="850">
        <v>4</v>
      </c>
      <c r="O1072" s="850">
        <v>660</v>
      </c>
      <c r="P1072" s="838">
        <v>1.3414634146341464</v>
      </c>
      <c r="Q1072" s="851">
        <v>165</v>
      </c>
    </row>
    <row r="1073" spans="1:17" ht="14.45" customHeight="1" x14ac:dyDescent="0.2">
      <c r="A1073" s="832" t="s">
        <v>9604</v>
      </c>
      <c r="B1073" s="833" t="s">
        <v>8061</v>
      </c>
      <c r="C1073" s="833" t="s">
        <v>8031</v>
      </c>
      <c r="D1073" s="833" t="s">
        <v>8038</v>
      </c>
      <c r="E1073" s="833" t="s">
        <v>8039</v>
      </c>
      <c r="F1073" s="850">
        <v>11</v>
      </c>
      <c r="G1073" s="850">
        <v>946</v>
      </c>
      <c r="H1073" s="850">
        <v>5.5</v>
      </c>
      <c r="I1073" s="850">
        <v>86</v>
      </c>
      <c r="J1073" s="850">
        <v>2</v>
      </c>
      <c r="K1073" s="850">
        <v>172</v>
      </c>
      <c r="L1073" s="850">
        <v>1</v>
      </c>
      <c r="M1073" s="850">
        <v>86</v>
      </c>
      <c r="N1073" s="850">
        <v>3</v>
      </c>
      <c r="O1073" s="850">
        <v>261</v>
      </c>
      <c r="P1073" s="838">
        <v>1.5174418604651163</v>
      </c>
      <c r="Q1073" s="851">
        <v>87</v>
      </c>
    </row>
    <row r="1074" spans="1:17" ht="14.45" customHeight="1" x14ac:dyDescent="0.2">
      <c r="A1074" s="832" t="s">
        <v>9604</v>
      </c>
      <c r="B1074" s="833" t="s">
        <v>8061</v>
      </c>
      <c r="C1074" s="833" t="s">
        <v>8031</v>
      </c>
      <c r="D1074" s="833" t="s">
        <v>8165</v>
      </c>
      <c r="E1074" s="833" t="s">
        <v>8166</v>
      </c>
      <c r="F1074" s="850"/>
      <c r="G1074" s="850"/>
      <c r="H1074" s="850"/>
      <c r="I1074" s="850"/>
      <c r="J1074" s="850">
        <v>1</v>
      </c>
      <c r="K1074" s="850">
        <v>87</v>
      </c>
      <c r="L1074" s="850">
        <v>1</v>
      </c>
      <c r="M1074" s="850">
        <v>87</v>
      </c>
      <c r="N1074" s="850"/>
      <c r="O1074" s="850"/>
      <c r="P1074" s="838"/>
      <c r="Q1074" s="851"/>
    </row>
    <row r="1075" spans="1:17" ht="14.45" customHeight="1" x14ac:dyDescent="0.2">
      <c r="A1075" s="832" t="s">
        <v>9605</v>
      </c>
      <c r="B1075" s="833" t="s">
        <v>8061</v>
      </c>
      <c r="C1075" s="833" t="s">
        <v>8031</v>
      </c>
      <c r="D1075" s="833" t="s">
        <v>8085</v>
      </c>
      <c r="E1075" s="833" t="s">
        <v>8086</v>
      </c>
      <c r="F1075" s="850"/>
      <c r="G1075" s="850"/>
      <c r="H1075" s="850"/>
      <c r="I1075" s="850"/>
      <c r="J1075" s="850">
        <v>4</v>
      </c>
      <c r="K1075" s="850">
        <v>148</v>
      </c>
      <c r="L1075" s="850">
        <v>1</v>
      </c>
      <c r="M1075" s="850">
        <v>37</v>
      </c>
      <c r="N1075" s="850">
        <v>2</v>
      </c>
      <c r="O1075" s="850">
        <v>76</v>
      </c>
      <c r="P1075" s="838">
        <v>0.51351351351351349</v>
      </c>
      <c r="Q1075" s="851">
        <v>38</v>
      </c>
    </row>
    <row r="1076" spans="1:17" ht="14.45" customHeight="1" x14ac:dyDescent="0.2">
      <c r="A1076" s="832" t="s">
        <v>9605</v>
      </c>
      <c r="B1076" s="833" t="s">
        <v>8061</v>
      </c>
      <c r="C1076" s="833" t="s">
        <v>8031</v>
      </c>
      <c r="D1076" s="833" t="s">
        <v>8034</v>
      </c>
      <c r="E1076" s="833" t="s">
        <v>8035</v>
      </c>
      <c r="F1076" s="850">
        <v>2</v>
      </c>
      <c r="G1076" s="850">
        <v>502</v>
      </c>
      <c r="H1076" s="850">
        <v>0.39841269841269839</v>
      </c>
      <c r="I1076" s="850">
        <v>251</v>
      </c>
      <c r="J1076" s="850">
        <v>5</v>
      </c>
      <c r="K1076" s="850">
        <v>1260</v>
      </c>
      <c r="L1076" s="850">
        <v>1</v>
      </c>
      <c r="M1076" s="850">
        <v>252</v>
      </c>
      <c r="N1076" s="850">
        <v>6</v>
      </c>
      <c r="O1076" s="850">
        <v>1524</v>
      </c>
      <c r="P1076" s="838">
        <v>1.2095238095238094</v>
      </c>
      <c r="Q1076" s="851">
        <v>254</v>
      </c>
    </row>
    <row r="1077" spans="1:17" ht="14.45" customHeight="1" x14ac:dyDescent="0.2">
      <c r="A1077" s="832" t="s">
        <v>9605</v>
      </c>
      <c r="B1077" s="833" t="s">
        <v>8061</v>
      </c>
      <c r="C1077" s="833" t="s">
        <v>8031</v>
      </c>
      <c r="D1077" s="833" t="s">
        <v>8101</v>
      </c>
      <c r="E1077" s="833" t="s">
        <v>8102</v>
      </c>
      <c r="F1077" s="850"/>
      <c r="G1077" s="850"/>
      <c r="H1077" s="850"/>
      <c r="I1077" s="850"/>
      <c r="J1077" s="850"/>
      <c r="K1077" s="850"/>
      <c r="L1077" s="850"/>
      <c r="M1077" s="850"/>
      <c r="N1077" s="850">
        <v>2</v>
      </c>
      <c r="O1077" s="850">
        <v>252</v>
      </c>
      <c r="P1077" s="838"/>
      <c r="Q1077" s="851">
        <v>126</v>
      </c>
    </row>
    <row r="1078" spans="1:17" ht="14.45" customHeight="1" x14ac:dyDescent="0.2">
      <c r="A1078" s="832" t="s">
        <v>9606</v>
      </c>
      <c r="B1078" s="833" t="s">
        <v>8061</v>
      </c>
      <c r="C1078" s="833" t="s">
        <v>8031</v>
      </c>
      <c r="D1078" s="833" t="s">
        <v>8095</v>
      </c>
      <c r="E1078" s="833" t="s">
        <v>8096</v>
      </c>
      <c r="F1078" s="850"/>
      <c r="G1078" s="850"/>
      <c r="H1078" s="850"/>
      <c r="I1078" s="850"/>
      <c r="J1078" s="850"/>
      <c r="K1078" s="850"/>
      <c r="L1078" s="850"/>
      <c r="M1078" s="850"/>
      <c r="N1078" s="850">
        <v>1</v>
      </c>
      <c r="O1078" s="850">
        <v>606</v>
      </c>
      <c r="P1078" s="838"/>
      <c r="Q1078" s="851">
        <v>606</v>
      </c>
    </row>
    <row r="1079" spans="1:17" ht="14.45" customHeight="1" x14ac:dyDescent="0.2">
      <c r="A1079" s="832" t="s">
        <v>9606</v>
      </c>
      <c r="B1079" s="833" t="s">
        <v>8061</v>
      </c>
      <c r="C1079" s="833" t="s">
        <v>8031</v>
      </c>
      <c r="D1079" s="833" t="s">
        <v>8034</v>
      </c>
      <c r="E1079" s="833" t="s">
        <v>8035</v>
      </c>
      <c r="F1079" s="850">
        <v>7</v>
      </c>
      <c r="G1079" s="850">
        <v>1757</v>
      </c>
      <c r="H1079" s="850"/>
      <c r="I1079" s="850">
        <v>251</v>
      </c>
      <c r="J1079" s="850"/>
      <c r="K1079" s="850"/>
      <c r="L1079" s="850"/>
      <c r="M1079" s="850"/>
      <c r="N1079" s="850">
        <v>3</v>
      </c>
      <c r="O1079" s="850">
        <v>762</v>
      </c>
      <c r="P1079" s="838"/>
      <c r="Q1079" s="851">
        <v>254</v>
      </c>
    </row>
    <row r="1080" spans="1:17" ht="14.45" customHeight="1" x14ac:dyDescent="0.2">
      <c r="A1080" s="832" t="s">
        <v>9606</v>
      </c>
      <c r="B1080" s="833" t="s">
        <v>8061</v>
      </c>
      <c r="C1080" s="833" t="s">
        <v>8031</v>
      </c>
      <c r="D1080" s="833" t="s">
        <v>8101</v>
      </c>
      <c r="E1080" s="833" t="s">
        <v>8102</v>
      </c>
      <c r="F1080" s="850">
        <v>1</v>
      </c>
      <c r="G1080" s="850">
        <v>126</v>
      </c>
      <c r="H1080" s="850">
        <v>0.99212598425196852</v>
      </c>
      <c r="I1080" s="850">
        <v>126</v>
      </c>
      <c r="J1080" s="850">
        <v>1</v>
      </c>
      <c r="K1080" s="850">
        <v>127</v>
      </c>
      <c r="L1080" s="850">
        <v>1</v>
      </c>
      <c r="M1080" s="850">
        <v>127</v>
      </c>
      <c r="N1080" s="850">
        <v>1</v>
      </c>
      <c r="O1080" s="850">
        <v>126</v>
      </c>
      <c r="P1080" s="838">
        <v>0.99212598425196852</v>
      </c>
      <c r="Q1080" s="851">
        <v>126</v>
      </c>
    </row>
    <row r="1081" spans="1:17" ht="14.45" customHeight="1" x14ac:dyDescent="0.2">
      <c r="A1081" s="832" t="s">
        <v>9606</v>
      </c>
      <c r="B1081" s="833" t="s">
        <v>8061</v>
      </c>
      <c r="C1081" s="833" t="s">
        <v>8031</v>
      </c>
      <c r="D1081" s="833" t="s">
        <v>8036</v>
      </c>
      <c r="E1081" s="833" t="s">
        <v>8037</v>
      </c>
      <c r="F1081" s="850">
        <v>2</v>
      </c>
      <c r="G1081" s="850">
        <v>326</v>
      </c>
      <c r="H1081" s="850"/>
      <c r="I1081" s="850">
        <v>163</v>
      </c>
      <c r="J1081" s="850"/>
      <c r="K1081" s="850"/>
      <c r="L1081" s="850"/>
      <c r="M1081" s="850"/>
      <c r="N1081" s="850"/>
      <c r="O1081" s="850"/>
      <c r="P1081" s="838"/>
      <c r="Q1081" s="851"/>
    </row>
    <row r="1082" spans="1:17" ht="14.45" customHeight="1" x14ac:dyDescent="0.2">
      <c r="A1082" s="832" t="s">
        <v>9606</v>
      </c>
      <c r="B1082" s="833" t="s">
        <v>8061</v>
      </c>
      <c r="C1082" s="833" t="s">
        <v>8031</v>
      </c>
      <c r="D1082" s="833" t="s">
        <v>8038</v>
      </c>
      <c r="E1082" s="833" t="s">
        <v>8039</v>
      </c>
      <c r="F1082" s="850">
        <v>2</v>
      </c>
      <c r="G1082" s="850">
        <v>172</v>
      </c>
      <c r="H1082" s="850"/>
      <c r="I1082" s="850">
        <v>86</v>
      </c>
      <c r="J1082" s="850"/>
      <c r="K1082" s="850"/>
      <c r="L1082" s="850"/>
      <c r="M1082" s="850"/>
      <c r="N1082" s="850"/>
      <c r="O1082" s="850"/>
      <c r="P1082" s="838"/>
      <c r="Q1082" s="851"/>
    </row>
    <row r="1083" spans="1:17" ht="14.45" customHeight="1" x14ac:dyDescent="0.2">
      <c r="A1083" s="832" t="s">
        <v>9606</v>
      </c>
      <c r="B1083" s="833" t="s">
        <v>8030</v>
      </c>
      <c r="C1083" s="833" t="s">
        <v>8031</v>
      </c>
      <c r="D1083" s="833" t="s">
        <v>9338</v>
      </c>
      <c r="E1083" s="833" t="s">
        <v>9339</v>
      </c>
      <c r="F1083" s="850">
        <v>1</v>
      </c>
      <c r="G1083" s="850">
        <v>462</v>
      </c>
      <c r="H1083" s="850"/>
      <c r="I1083" s="850">
        <v>462</v>
      </c>
      <c r="J1083" s="850"/>
      <c r="K1083" s="850"/>
      <c r="L1083" s="850"/>
      <c r="M1083" s="850"/>
      <c r="N1083" s="850"/>
      <c r="O1083" s="850"/>
      <c r="P1083" s="838"/>
      <c r="Q1083" s="851"/>
    </row>
    <row r="1084" spans="1:17" ht="14.45" customHeight="1" x14ac:dyDescent="0.2">
      <c r="A1084" s="832" t="s">
        <v>9607</v>
      </c>
      <c r="B1084" s="833" t="s">
        <v>8061</v>
      </c>
      <c r="C1084" s="833" t="s">
        <v>8031</v>
      </c>
      <c r="D1084" s="833" t="s">
        <v>8085</v>
      </c>
      <c r="E1084" s="833" t="s">
        <v>8086</v>
      </c>
      <c r="F1084" s="850"/>
      <c r="G1084" s="850"/>
      <c r="H1084" s="850"/>
      <c r="I1084" s="850"/>
      <c r="J1084" s="850">
        <v>1</v>
      </c>
      <c r="K1084" s="850">
        <v>37</v>
      </c>
      <c r="L1084" s="850">
        <v>1</v>
      </c>
      <c r="M1084" s="850">
        <v>37</v>
      </c>
      <c r="N1084" s="850"/>
      <c r="O1084" s="850"/>
      <c r="P1084" s="838"/>
      <c r="Q1084" s="851"/>
    </row>
    <row r="1085" spans="1:17" ht="14.45" customHeight="1" x14ac:dyDescent="0.2">
      <c r="A1085" s="832" t="s">
        <v>9607</v>
      </c>
      <c r="B1085" s="833" t="s">
        <v>8061</v>
      </c>
      <c r="C1085" s="833" t="s">
        <v>8031</v>
      </c>
      <c r="D1085" s="833" t="s">
        <v>8034</v>
      </c>
      <c r="E1085" s="833" t="s">
        <v>8035</v>
      </c>
      <c r="F1085" s="850">
        <v>2</v>
      </c>
      <c r="G1085" s="850">
        <v>502</v>
      </c>
      <c r="H1085" s="850"/>
      <c r="I1085" s="850">
        <v>251</v>
      </c>
      <c r="J1085" s="850"/>
      <c r="K1085" s="850"/>
      <c r="L1085" s="850"/>
      <c r="M1085" s="850"/>
      <c r="N1085" s="850">
        <v>2</v>
      </c>
      <c r="O1085" s="850">
        <v>508</v>
      </c>
      <c r="P1085" s="838"/>
      <c r="Q1085" s="851">
        <v>254</v>
      </c>
    </row>
    <row r="1086" spans="1:17" ht="14.45" customHeight="1" x14ac:dyDescent="0.2">
      <c r="A1086" s="832" t="s">
        <v>9607</v>
      </c>
      <c r="B1086" s="833" t="s">
        <v>8061</v>
      </c>
      <c r="C1086" s="833" t="s">
        <v>8031</v>
      </c>
      <c r="D1086" s="833" t="s">
        <v>8101</v>
      </c>
      <c r="E1086" s="833" t="s">
        <v>8102</v>
      </c>
      <c r="F1086" s="850">
        <v>7</v>
      </c>
      <c r="G1086" s="850">
        <v>882</v>
      </c>
      <c r="H1086" s="850">
        <v>0.69668246445497628</v>
      </c>
      <c r="I1086" s="850">
        <v>126</v>
      </c>
      <c r="J1086" s="850">
        <v>10</v>
      </c>
      <c r="K1086" s="850">
        <v>1266</v>
      </c>
      <c r="L1086" s="850">
        <v>1</v>
      </c>
      <c r="M1086" s="850">
        <v>126.6</v>
      </c>
      <c r="N1086" s="850">
        <v>6</v>
      </c>
      <c r="O1086" s="850">
        <v>756</v>
      </c>
      <c r="P1086" s="838">
        <v>0.59715639810426535</v>
      </c>
      <c r="Q1086" s="851">
        <v>126</v>
      </c>
    </row>
    <row r="1087" spans="1:17" ht="14.45" customHeight="1" x14ac:dyDescent="0.2">
      <c r="A1087" s="832" t="s">
        <v>9607</v>
      </c>
      <c r="B1087" s="833" t="s">
        <v>8061</v>
      </c>
      <c r="C1087" s="833" t="s">
        <v>8031</v>
      </c>
      <c r="D1087" s="833" t="s">
        <v>8036</v>
      </c>
      <c r="E1087" s="833" t="s">
        <v>8037</v>
      </c>
      <c r="F1087" s="850">
        <v>2</v>
      </c>
      <c r="G1087" s="850">
        <v>326</v>
      </c>
      <c r="H1087" s="850"/>
      <c r="I1087" s="850">
        <v>163</v>
      </c>
      <c r="J1087" s="850"/>
      <c r="K1087" s="850"/>
      <c r="L1087" s="850"/>
      <c r="M1087" s="850"/>
      <c r="N1087" s="850">
        <v>1</v>
      </c>
      <c r="O1087" s="850">
        <v>165</v>
      </c>
      <c r="P1087" s="838"/>
      <c r="Q1087" s="851">
        <v>165</v>
      </c>
    </row>
    <row r="1088" spans="1:17" ht="14.45" customHeight="1" x14ac:dyDescent="0.2">
      <c r="A1088" s="832" t="s">
        <v>9607</v>
      </c>
      <c r="B1088" s="833" t="s">
        <v>8061</v>
      </c>
      <c r="C1088" s="833" t="s">
        <v>8031</v>
      </c>
      <c r="D1088" s="833" t="s">
        <v>8038</v>
      </c>
      <c r="E1088" s="833" t="s">
        <v>8039</v>
      </c>
      <c r="F1088" s="850">
        <v>1</v>
      </c>
      <c r="G1088" s="850">
        <v>86</v>
      </c>
      <c r="H1088" s="850"/>
      <c r="I1088" s="850">
        <v>86</v>
      </c>
      <c r="J1088" s="850"/>
      <c r="K1088" s="850"/>
      <c r="L1088" s="850"/>
      <c r="M1088" s="850"/>
      <c r="N1088" s="850">
        <v>1</v>
      </c>
      <c r="O1088" s="850">
        <v>87</v>
      </c>
      <c r="P1088" s="838"/>
      <c r="Q1088" s="851">
        <v>87</v>
      </c>
    </row>
    <row r="1089" spans="1:17" ht="14.45" customHeight="1" x14ac:dyDescent="0.2">
      <c r="A1089" s="832" t="s">
        <v>9607</v>
      </c>
      <c r="B1089" s="833" t="s">
        <v>8030</v>
      </c>
      <c r="C1089" s="833" t="s">
        <v>8374</v>
      </c>
      <c r="D1089" s="833" t="s">
        <v>8377</v>
      </c>
      <c r="E1089" s="833" t="s">
        <v>8378</v>
      </c>
      <c r="F1089" s="850">
        <v>4</v>
      </c>
      <c r="G1089" s="850">
        <v>8638.2800000000007</v>
      </c>
      <c r="H1089" s="850"/>
      <c r="I1089" s="850">
        <v>2159.5700000000002</v>
      </c>
      <c r="J1089" s="850"/>
      <c r="K1089" s="850"/>
      <c r="L1089" s="850"/>
      <c r="M1089" s="850"/>
      <c r="N1089" s="850"/>
      <c r="O1089" s="850"/>
      <c r="P1089" s="838"/>
      <c r="Q1089" s="851"/>
    </row>
    <row r="1090" spans="1:17" ht="14.45" customHeight="1" x14ac:dyDescent="0.2">
      <c r="A1090" s="832" t="s">
        <v>9607</v>
      </c>
      <c r="B1090" s="833" t="s">
        <v>8030</v>
      </c>
      <c r="C1090" s="833" t="s">
        <v>8374</v>
      </c>
      <c r="D1090" s="833" t="s">
        <v>8387</v>
      </c>
      <c r="E1090" s="833" t="s">
        <v>8388</v>
      </c>
      <c r="F1090" s="850">
        <v>2</v>
      </c>
      <c r="G1090" s="850">
        <v>2423.2199999999998</v>
      </c>
      <c r="H1090" s="850"/>
      <c r="I1090" s="850">
        <v>1211.6099999999999</v>
      </c>
      <c r="J1090" s="850"/>
      <c r="K1090" s="850"/>
      <c r="L1090" s="850"/>
      <c r="M1090" s="850"/>
      <c r="N1090" s="850"/>
      <c r="O1090" s="850"/>
      <c r="P1090" s="838"/>
      <c r="Q1090" s="851"/>
    </row>
    <row r="1091" spans="1:17" ht="14.45" customHeight="1" x14ac:dyDescent="0.2">
      <c r="A1091" s="832" t="s">
        <v>9607</v>
      </c>
      <c r="B1091" s="833" t="s">
        <v>8030</v>
      </c>
      <c r="C1091" s="833" t="s">
        <v>8031</v>
      </c>
      <c r="D1091" s="833" t="s">
        <v>9246</v>
      </c>
      <c r="E1091" s="833" t="s">
        <v>9247</v>
      </c>
      <c r="F1091" s="850">
        <v>1</v>
      </c>
      <c r="G1091" s="850">
        <v>196</v>
      </c>
      <c r="H1091" s="850"/>
      <c r="I1091" s="850">
        <v>196</v>
      </c>
      <c r="J1091" s="850"/>
      <c r="K1091" s="850"/>
      <c r="L1091" s="850"/>
      <c r="M1091" s="850"/>
      <c r="N1091" s="850"/>
      <c r="O1091" s="850"/>
      <c r="P1091" s="838"/>
      <c r="Q1091" s="851"/>
    </row>
    <row r="1092" spans="1:17" ht="14.45" customHeight="1" x14ac:dyDescent="0.2">
      <c r="A1092" s="832" t="s">
        <v>9607</v>
      </c>
      <c r="B1092" s="833" t="s">
        <v>8030</v>
      </c>
      <c r="C1092" s="833" t="s">
        <v>8031</v>
      </c>
      <c r="D1092" s="833" t="s">
        <v>8228</v>
      </c>
      <c r="E1092" s="833" t="s">
        <v>8229</v>
      </c>
      <c r="F1092" s="850">
        <v>1</v>
      </c>
      <c r="G1092" s="850">
        <v>3732</v>
      </c>
      <c r="H1092" s="850"/>
      <c r="I1092" s="850">
        <v>3732</v>
      </c>
      <c r="J1092" s="850"/>
      <c r="K1092" s="850"/>
      <c r="L1092" s="850"/>
      <c r="M1092" s="850"/>
      <c r="N1092" s="850"/>
      <c r="O1092" s="850"/>
      <c r="P1092" s="838"/>
      <c r="Q1092" s="851"/>
    </row>
    <row r="1093" spans="1:17" ht="14.45" customHeight="1" x14ac:dyDescent="0.2">
      <c r="A1093" s="832" t="s">
        <v>9607</v>
      </c>
      <c r="B1093" s="833" t="s">
        <v>8030</v>
      </c>
      <c r="C1093" s="833" t="s">
        <v>8031</v>
      </c>
      <c r="D1093" s="833" t="s">
        <v>9324</v>
      </c>
      <c r="E1093" s="833" t="s">
        <v>9325</v>
      </c>
      <c r="F1093" s="850">
        <v>1</v>
      </c>
      <c r="G1093" s="850">
        <v>930</v>
      </c>
      <c r="H1093" s="850"/>
      <c r="I1093" s="850">
        <v>930</v>
      </c>
      <c r="J1093" s="850"/>
      <c r="K1093" s="850"/>
      <c r="L1093" s="850"/>
      <c r="M1093" s="850"/>
      <c r="N1093" s="850"/>
      <c r="O1093" s="850"/>
      <c r="P1093" s="838"/>
      <c r="Q1093" s="851"/>
    </row>
    <row r="1094" spans="1:17" ht="14.45" customHeight="1" x14ac:dyDescent="0.2">
      <c r="A1094" s="832" t="s">
        <v>9607</v>
      </c>
      <c r="B1094" s="833" t="s">
        <v>8030</v>
      </c>
      <c r="C1094" s="833" t="s">
        <v>8031</v>
      </c>
      <c r="D1094" s="833" t="s">
        <v>8233</v>
      </c>
      <c r="E1094" s="833" t="s">
        <v>8234</v>
      </c>
      <c r="F1094" s="850"/>
      <c r="G1094" s="850"/>
      <c r="H1094" s="850"/>
      <c r="I1094" s="850"/>
      <c r="J1094" s="850"/>
      <c r="K1094" s="850"/>
      <c r="L1094" s="850"/>
      <c r="M1094" s="850"/>
      <c r="N1094" s="850">
        <v>16</v>
      </c>
      <c r="O1094" s="850">
        <v>0</v>
      </c>
      <c r="P1094" s="838"/>
      <c r="Q1094" s="851">
        <v>0</v>
      </c>
    </row>
    <row r="1095" spans="1:17" ht="14.45" customHeight="1" x14ac:dyDescent="0.2">
      <c r="A1095" s="832" t="s">
        <v>9607</v>
      </c>
      <c r="B1095" s="833" t="s">
        <v>8030</v>
      </c>
      <c r="C1095" s="833" t="s">
        <v>8031</v>
      </c>
      <c r="D1095" s="833" t="s">
        <v>8235</v>
      </c>
      <c r="E1095" s="833" t="s">
        <v>8236</v>
      </c>
      <c r="F1095" s="850"/>
      <c r="G1095" s="850"/>
      <c r="H1095" s="850"/>
      <c r="I1095" s="850"/>
      <c r="J1095" s="850"/>
      <c r="K1095" s="850"/>
      <c r="L1095" s="850"/>
      <c r="M1095" s="850"/>
      <c r="N1095" s="850">
        <v>1</v>
      </c>
      <c r="O1095" s="850">
        <v>0</v>
      </c>
      <c r="P1095" s="838"/>
      <c r="Q1095" s="851">
        <v>0</v>
      </c>
    </row>
    <row r="1096" spans="1:17" ht="14.45" customHeight="1" x14ac:dyDescent="0.2">
      <c r="A1096" s="832" t="s">
        <v>9607</v>
      </c>
      <c r="B1096" s="833" t="s">
        <v>8030</v>
      </c>
      <c r="C1096" s="833" t="s">
        <v>8031</v>
      </c>
      <c r="D1096" s="833" t="s">
        <v>9544</v>
      </c>
      <c r="E1096" s="833" t="s">
        <v>9545</v>
      </c>
      <c r="F1096" s="850"/>
      <c r="G1096" s="850"/>
      <c r="H1096" s="850"/>
      <c r="I1096" s="850"/>
      <c r="J1096" s="850"/>
      <c r="K1096" s="850"/>
      <c r="L1096" s="850"/>
      <c r="M1096" s="850"/>
      <c r="N1096" s="850">
        <v>8</v>
      </c>
      <c r="O1096" s="850">
        <v>0</v>
      </c>
      <c r="P1096" s="838"/>
      <c r="Q1096" s="851">
        <v>0</v>
      </c>
    </row>
    <row r="1097" spans="1:17" ht="14.45" customHeight="1" x14ac:dyDescent="0.2">
      <c r="A1097" s="832" t="s">
        <v>9607</v>
      </c>
      <c r="B1097" s="833" t="s">
        <v>8030</v>
      </c>
      <c r="C1097" s="833" t="s">
        <v>8031</v>
      </c>
      <c r="D1097" s="833" t="s">
        <v>8237</v>
      </c>
      <c r="E1097" s="833" t="s">
        <v>8238</v>
      </c>
      <c r="F1097" s="850"/>
      <c r="G1097" s="850"/>
      <c r="H1097" s="850"/>
      <c r="I1097" s="850"/>
      <c r="J1097" s="850"/>
      <c r="K1097" s="850"/>
      <c r="L1097" s="850"/>
      <c r="M1097" s="850"/>
      <c r="N1097" s="850">
        <v>19</v>
      </c>
      <c r="O1097" s="850">
        <v>0</v>
      </c>
      <c r="P1097" s="838"/>
      <c r="Q1097" s="851">
        <v>0</v>
      </c>
    </row>
    <row r="1098" spans="1:17" ht="14.45" customHeight="1" x14ac:dyDescent="0.2">
      <c r="A1098" s="832" t="s">
        <v>9607</v>
      </c>
      <c r="B1098" s="833" t="s">
        <v>8030</v>
      </c>
      <c r="C1098" s="833" t="s">
        <v>8031</v>
      </c>
      <c r="D1098" s="833" t="s">
        <v>8239</v>
      </c>
      <c r="E1098" s="833" t="s">
        <v>8240</v>
      </c>
      <c r="F1098" s="850"/>
      <c r="G1098" s="850"/>
      <c r="H1098" s="850"/>
      <c r="I1098" s="850"/>
      <c r="J1098" s="850"/>
      <c r="K1098" s="850"/>
      <c r="L1098" s="850"/>
      <c r="M1098" s="850"/>
      <c r="N1098" s="850">
        <v>13</v>
      </c>
      <c r="O1098" s="850">
        <v>0</v>
      </c>
      <c r="P1098" s="838"/>
      <c r="Q1098" s="851">
        <v>0</v>
      </c>
    </row>
    <row r="1099" spans="1:17" ht="14.45" customHeight="1" x14ac:dyDescent="0.2">
      <c r="A1099" s="832" t="s">
        <v>9607</v>
      </c>
      <c r="B1099" s="833" t="s">
        <v>8030</v>
      </c>
      <c r="C1099" s="833" t="s">
        <v>8031</v>
      </c>
      <c r="D1099" s="833" t="s">
        <v>9550</v>
      </c>
      <c r="E1099" s="833" t="s">
        <v>9551</v>
      </c>
      <c r="F1099" s="850"/>
      <c r="G1099" s="850"/>
      <c r="H1099" s="850"/>
      <c r="I1099" s="850"/>
      <c r="J1099" s="850"/>
      <c r="K1099" s="850"/>
      <c r="L1099" s="850"/>
      <c r="M1099" s="850"/>
      <c r="N1099" s="850">
        <v>3</v>
      </c>
      <c r="O1099" s="850">
        <v>0</v>
      </c>
      <c r="P1099" s="838"/>
      <c r="Q1099" s="851">
        <v>0</v>
      </c>
    </row>
    <row r="1100" spans="1:17" ht="14.45" customHeight="1" x14ac:dyDescent="0.2">
      <c r="A1100" s="832" t="s">
        <v>9607</v>
      </c>
      <c r="B1100" s="833" t="s">
        <v>8030</v>
      </c>
      <c r="C1100" s="833" t="s">
        <v>8031</v>
      </c>
      <c r="D1100" s="833" t="s">
        <v>8241</v>
      </c>
      <c r="E1100" s="833" t="s">
        <v>8242</v>
      </c>
      <c r="F1100" s="850"/>
      <c r="G1100" s="850"/>
      <c r="H1100" s="850"/>
      <c r="I1100" s="850"/>
      <c r="J1100" s="850"/>
      <c r="K1100" s="850"/>
      <c r="L1100" s="850"/>
      <c r="M1100" s="850"/>
      <c r="N1100" s="850">
        <v>22</v>
      </c>
      <c r="O1100" s="850">
        <v>0</v>
      </c>
      <c r="P1100" s="838"/>
      <c r="Q1100" s="851">
        <v>0</v>
      </c>
    </row>
    <row r="1101" spans="1:17" ht="14.45" customHeight="1" x14ac:dyDescent="0.2">
      <c r="A1101" s="832" t="s">
        <v>9607</v>
      </c>
      <c r="B1101" s="833" t="s">
        <v>8030</v>
      </c>
      <c r="C1101" s="833" t="s">
        <v>8031</v>
      </c>
      <c r="D1101" s="833" t="s">
        <v>8243</v>
      </c>
      <c r="E1101" s="833" t="s">
        <v>8244</v>
      </c>
      <c r="F1101" s="850"/>
      <c r="G1101" s="850"/>
      <c r="H1101" s="850"/>
      <c r="I1101" s="850"/>
      <c r="J1101" s="850"/>
      <c r="K1101" s="850"/>
      <c r="L1101" s="850"/>
      <c r="M1101" s="850"/>
      <c r="N1101" s="850">
        <v>9</v>
      </c>
      <c r="O1101" s="850">
        <v>0</v>
      </c>
      <c r="P1101" s="838"/>
      <c r="Q1101" s="851">
        <v>0</v>
      </c>
    </row>
    <row r="1102" spans="1:17" ht="14.45" customHeight="1" x14ac:dyDescent="0.2">
      <c r="A1102" s="832" t="s">
        <v>9607</v>
      </c>
      <c r="B1102" s="833" t="s">
        <v>8030</v>
      </c>
      <c r="C1102" s="833" t="s">
        <v>8031</v>
      </c>
      <c r="D1102" s="833" t="s">
        <v>8245</v>
      </c>
      <c r="E1102" s="833" t="s">
        <v>8246</v>
      </c>
      <c r="F1102" s="850"/>
      <c r="G1102" s="850"/>
      <c r="H1102" s="850"/>
      <c r="I1102" s="850"/>
      <c r="J1102" s="850"/>
      <c r="K1102" s="850"/>
      <c r="L1102" s="850"/>
      <c r="M1102" s="850"/>
      <c r="N1102" s="850">
        <v>9</v>
      </c>
      <c r="O1102" s="850">
        <v>0</v>
      </c>
      <c r="P1102" s="838"/>
      <c r="Q1102" s="851">
        <v>0</v>
      </c>
    </row>
    <row r="1103" spans="1:17" ht="14.45" customHeight="1" x14ac:dyDescent="0.2">
      <c r="A1103" s="832" t="s">
        <v>9607</v>
      </c>
      <c r="B1103" s="833" t="s">
        <v>8030</v>
      </c>
      <c r="C1103" s="833" t="s">
        <v>8031</v>
      </c>
      <c r="D1103" s="833" t="s">
        <v>8249</v>
      </c>
      <c r="E1103" s="833" t="s">
        <v>8250</v>
      </c>
      <c r="F1103" s="850"/>
      <c r="G1103" s="850"/>
      <c r="H1103" s="850"/>
      <c r="I1103" s="850"/>
      <c r="J1103" s="850"/>
      <c r="K1103" s="850"/>
      <c r="L1103" s="850"/>
      <c r="M1103" s="850"/>
      <c r="N1103" s="850">
        <v>4</v>
      </c>
      <c r="O1103" s="850">
        <v>0</v>
      </c>
      <c r="P1103" s="838"/>
      <c r="Q1103" s="851">
        <v>0</v>
      </c>
    </row>
    <row r="1104" spans="1:17" ht="14.45" customHeight="1" thickBot="1" x14ac:dyDescent="0.25">
      <c r="A1104" s="840" t="s">
        <v>9607</v>
      </c>
      <c r="B1104" s="841" t="s">
        <v>8030</v>
      </c>
      <c r="C1104" s="841" t="s">
        <v>8031</v>
      </c>
      <c r="D1104" s="841" t="s">
        <v>9562</v>
      </c>
      <c r="E1104" s="841" t="s">
        <v>9563</v>
      </c>
      <c r="F1104" s="852"/>
      <c r="G1104" s="852"/>
      <c r="H1104" s="852"/>
      <c r="I1104" s="852"/>
      <c r="J1104" s="852"/>
      <c r="K1104" s="852"/>
      <c r="L1104" s="852"/>
      <c r="M1104" s="852"/>
      <c r="N1104" s="852">
        <v>1</v>
      </c>
      <c r="O1104" s="852">
        <v>0</v>
      </c>
      <c r="P1104" s="846"/>
      <c r="Q1104" s="853">
        <v>0</v>
      </c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E32768F4-9DFB-49ED-899B-60953FD84413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3" customWidth="1"/>
    <col min="2" max="2" width="7.85546875" style="353" hidden="1" customWidth="1" outlineLevel="1"/>
    <col min="3" max="3" width="7.85546875" style="353" customWidth="1" collapsed="1"/>
    <col min="4" max="4" width="7.85546875" style="353" customWidth="1"/>
    <col min="5" max="5" width="7.85546875" style="353" hidden="1" customWidth="1" outlineLevel="1"/>
    <col min="6" max="6" width="7.85546875" style="361" customWidth="1" collapsed="1"/>
    <col min="7" max="7" width="7.85546875" style="353" hidden="1" customWidth="1" outlineLevel="1"/>
    <col min="8" max="8" width="7.85546875" style="353" customWidth="1" collapsed="1"/>
    <col min="9" max="9" width="7.85546875" style="353" customWidth="1"/>
    <col min="10" max="10" width="7.85546875" style="353" hidden="1" customWidth="1" outlineLevel="1"/>
    <col min="11" max="11" width="7.85546875" style="362" customWidth="1" collapsed="1"/>
    <col min="12" max="13" width="7.85546875" style="353" hidden="1" customWidth="1"/>
    <col min="14" max="15" width="7.85546875" style="353" customWidth="1"/>
    <col min="16" max="16" width="0" style="353" hidden="1" customWidth="1" outlineLevel="1"/>
    <col min="17" max="17" width="9.5703125" style="353" hidden="1" customWidth="1" outlineLevel="1"/>
    <col min="18" max="18" width="9.28515625" style="353" collapsed="1"/>
    <col min="19" max="16384" width="9.28515625" style="353"/>
  </cols>
  <sheetData>
    <row r="1" spans="1:17" ht="18.600000000000001" customHeight="1" thickBot="1" x14ac:dyDescent="0.35">
      <c r="A1" s="657" t="s">
        <v>134</v>
      </c>
      <c r="B1" s="657"/>
      <c r="C1" s="657"/>
      <c r="D1" s="657"/>
      <c r="E1" s="657"/>
      <c r="F1" s="657"/>
      <c r="G1" s="657"/>
      <c r="H1" s="657"/>
      <c r="I1" s="657"/>
      <c r="J1" s="657"/>
      <c r="K1" s="657"/>
      <c r="L1" s="657"/>
      <c r="M1" s="657"/>
      <c r="N1" s="657"/>
      <c r="O1" s="657"/>
      <c r="P1" s="657"/>
      <c r="Q1" s="657"/>
    </row>
    <row r="2" spans="1:17" ht="14.45" customHeight="1" thickBot="1" x14ac:dyDescent="0.25">
      <c r="A2" s="70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5" customHeight="1" thickBot="1" x14ac:dyDescent="0.25">
      <c r="A3" s="647" t="s">
        <v>69</v>
      </c>
      <c r="B3" s="624" t="s">
        <v>70</v>
      </c>
      <c r="C3" s="625"/>
      <c r="D3" s="625"/>
      <c r="E3" s="626"/>
      <c r="F3" s="627"/>
      <c r="G3" s="624" t="s">
        <v>240</v>
      </c>
      <c r="H3" s="625"/>
      <c r="I3" s="625"/>
      <c r="J3" s="626"/>
      <c r="K3" s="627"/>
      <c r="L3" s="121"/>
      <c r="M3" s="122"/>
      <c r="N3" s="121"/>
      <c r="O3" s="123"/>
    </row>
    <row r="4" spans="1:17" ht="14.45" customHeight="1" thickBot="1" x14ac:dyDescent="0.25">
      <c r="A4" s="648"/>
      <c r="B4" s="124">
        <v>2015</v>
      </c>
      <c r="C4" s="125">
        <v>2018</v>
      </c>
      <c r="D4" s="125">
        <v>2019</v>
      </c>
      <c r="E4" s="418" t="s">
        <v>257</v>
      </c>
      <c r="F4" s="419" t="s">
        <v>2</v>
      </c>
      <c r="G4" s="124">
        <v>2015</v>
      </c>
      <c r="H4" s="125">
        <v>2018</v>
      </c>
      <c r="I4" s="125">
        <v>2019</v>
      </c>
      <c r="J4" s="125" t="s">
        <v>257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266</v>
      </c>
      <c r="Q4" s="128" t="s">
        <v>267</v>
      </c>
    </row>
    <row r="5" spans="1:17" ht="14.45" hidden="1" customHeight="1" outlineLevel="1" x14ac:dyDescent="0.2">
      <c r="A5" s="440" t="s">
        <v>167</v>
      </c>
      <c r="B5" s="119">
        <v>1620.1969999999999</v>
      </c>
      <c r="C5" s="114">
        <v>1695.1890000000001</v>
      </c>
      <c r="D5" s="114">
        <v>1656.1489999999999</v>
      </c>
      <c r="E5" s="424">
        <f>IF(OR(D5=0,B5=0),"",D5/B5)</f>
        <v>1.0221898941918792</v>
      </c>
      <c r="F5" s="129">
        <f>IF(OR(D5=0,C5=0),"",D5/C5)</f>
        <v>0.97697011955599045</v>
      </c>
      <c r="G5" s="130">
        <v>926</v>
      </c>
      <c r="H5" s="114">
        <v>935</v>
      </c>
      <c r="I5" s="114">
        <v>906</v>
      </c>
      <c r="J5" s="424">
        <f>IF(OR(I5=0,G5=0),"",I5/G5)</f>
        <v>0.97840172786177104</v>
      </c>
      <c r="K5" s="131">
        <f>IF(OR(I5=0,H5=0),"",I5/H5)</f>
        <v>0.96898395721925135</v>
      </c>
      <c r="L5" s="121"/>
      <c r="M5" s="121"/>
      <c r="N5" s="7">
        <f>D5-C5</f>
        <v>-39.040000000000191</v>
      </c>
      <c r="O5" s="8">
        <f>I5-H5</f>
        <v>-29</v>
      </c>
      <c r="P5" s="7">
        <f>D5-B5</f>
        <v>35.951999999999998</v>
      </c>
      <c r="Q5" s="8">
        <f>I5-G5</f>
        <v>-20</v>
      </c>
    </row>
    <row r="6" spans="1:17" ht="14.45" hidden="1" customHeight="1" outlineLevel="1" x14ac:dyDescent="0.2">
      <c r="A6" s="441" t="s">
        <v>168</v>
      </c>
      <c r="B6" s="120">
        <v>407.875</v>
      </c>
      <c r="C6" s="113">
        <v>438.59800000000001</v>
      </c>
      <c r="D6" s="113">
        <v>500.142</v>
      </c>
      <c r="E6" s="424">
        <f t="shared" ref="E6:E12" si="0">IF(OR(D6=0,B6=0),"",D6/B6)</f>
        <v>1.2262139135764634</v>
      </c>
      <c r="F6" s="129">
        <f t="shared" ref="F6:F12" si="1">IF(OR(D6=0,C6=0),"",D6/C6)</f>
        <v>1.1403198372997596</v>
      </c>
      <c r="G6" s="133">
        <v>279</v>
      </c>
      <c r="H6" s="113">
        <v>281</v>
      </c>
      <c r="I6" s="113">
        <v>298</v>
      </c>
      <c r="J6" s="425">
        <f t="shared" ref="J6:J12" si="2">IF(OR(I6=0,G6=0),"",I6/G6)</f>
        <v>1.0681003584229392</v>
      </c>
      <c r="K6" s="134">
        <f t="shared" ref="K6:K12" si="3">IF(OR(I6=0,H6=0),"",I6/H6)</f>
        <v>1.0604982206405693</v>
      </c>
      <c r="L6" s="121"/>
      <c r="M6" s="121"/>
      <c r="N6" s="5">
        <f t="shared" ref="N6:N13" si="4">D6-C6</f>
        <v>61.543999999999983</v>
      </c>
      <c r="O6" s="6">
        <f t="shared" ref="O6:O13" si="5">I6-H6</f>
        <v>17</v>
      </c>
      <c r="P6" s="5">
        <f t="shared" ref="P6:P13" si="6">D6-B6</f>
        <v>92.266999999999996</v>
      </c>
      <c r="Q6" s="6">
        <f t="shared" ref="Q6:Q13" si="7">I6-G6</f>
        <v>19</v>
      </c>
    </row>
    <row r="7" spans="1:17" ht="14.45" hidden="1" customHeight="1" outlineLevel="1" x14ac:dyDescent="0.2">
      <c r="A7" s="441" t="s">
        <v>169</v>
      </c>
      <c r="B7" s="120">
        <v>1176.4390000000001</v>
      </c>
      <c r="C7" s="113">
        <v>1256.5909999999999</v>
      </c>
      <c r="D7" s="113">
        <v>1264.633</v>
      </c>
      <c r="E7" s="424">
        <f t="shared" si="0"/>
        <v>1.0749669128616104</v>
      </c>
      <c r="F7" s="129">
        <f t="shared" si="1"/>
        <v>1.0063998548453714</v>
      </c>
      <c r="G7" s="133">
        <v>792</v>
      </c>
      <c r="H7" s="113">
        <v>805</v>
      </c>
      <c r="I7" s="113">
        <v>836</v>
      </c>
      <c r="J7" s="425">
        <f t="shared" si="2"/>
        <v>1.0555555555555556</v>
      </c>
      <c r="K7" s="134">
        <f t="shared" si="3"/>
        <v>1.0385093167701864</v>
      </c>
      <c r="L7" s="121"/>
      <c r="M7" s="121"/>
      <c r="N7" s="5">
        <f t="shared" si="4"/>
        <v>8.0420000000001437</v>
      </c>
      <c r="O7" s="6">
        <f t="shared" si="5"/>
        <v>31</v>
      </c>
      <c r="P7" s="5">
        <f t="shared" si="6"/>
        <v>88.19399999999996</v>
      </c>
      <c r="Q7" s="6">
        <f t="shared" si="7"/>
        <v>44</v>
      </c>
    </row>
    <row r="8" spans="1:17" ht="14.45" hidden="1" customHeight="1" outlineLevel="1" x14ac:dyDescent="0.2">
      <c r="A8" s="441" t="s">
        <v>170</v>
      </c>
      <c r="B8" s="120">
        <v>155.626</v>
      </c>
      <c r="C8" s="113">
        <v>120.95699999999999</v>
      </c>
      <c r="D8" s="113">
        <v>112.10599999999999</v>
      </c>
      <c r="E8" s="424">
        <f t="shared" si="0"/>
        <v>0.72035521056892804</v>
      </c>
      <c r="F8" s="129">
        <f t="shared" si="1"/>
        <v>0.92682523541423811</v>
      </c>
      <c r="G8" s="133">
        <v>109</v>
      </c>
      <c r="H8" s="113">
        <v>84</v>
      </c>
      <c r="I8" s="113">
        <v>79</v>
      </c>
      <c r="J8" s="425">
        <f t="shared" si="2"/>
        <v>0.72477064220183485</v>
      </c>
      <c r="K8" s="134">
        <f t="shared" si="3"/>
        <v>0.94047619047619047</v>
      </c>
      <c r="L8" s="121"/>
      <c r="M8" s="121"/>
      <c r="N8" s="5">
        <f t="shared" si="4"/>
        <v>-8.8509999999999991</v>
      </c>
      <c r="O8" s="6">
        <f t="shared" si="5"/>
        <v>-5</v>
      </c>
      <c r="P8" s="5">
        <f t="shared" si="6"/>
        <v>-43.52000000000001</v>
      </c>
      <c r="Q8" s="6">
        <f t="shared" si="7"/>
        <v>-30</v>
      </c>
    </row>
    <row r="9" spans="1:17" ht="14.45" hidden="1" customHeight="1" outlineLevel="1" x14ac:dyDescent="0.2">
      <c r="A9" s="441" t="s">
        <v>171</v>
      </c>
      <c r="B9" s="120">
        <v>0</v>
      </c>
      <c r="C9" s="113">
        <v>6.3630000000000004</v>
      </c>
      <c r="D9" s="113">
        <v>2.855</v>
      </c>
      <c r="E9" s="424" t="str">
        <f t="shared" si="0"/>
        <v/>
      </c>
      <c r="F9" s="129">
        <f t="shared" si="1"/>
        <v>0.44868772591544864</v>
      </c>
      <c r="G9" s="133">
        <v>0</v>
      </c>
      <c r="H9" s="113">
        <v>3</v>
      </c>
      <c r="I9" s="113">
        <v>4</v>
      </c>
      <c r="J9" s="425" t="str">
        <f t="shared" si="2"/>
        <v/>
      </c>
      <c r="K9" s="134">
        <f t="shared" si="3"/>
        <v>1.3333333333333333</v>
      </c>
      <c r="L9" s="121"/>
      <c r="M9" s="121"/>
      <c r="N9" s="5">
        <f t="shared" si="4"/>
        <v>-3.5080000000000005</v>
      </c>
      <c r="O9" s="6">
        <f t="shared" si="5"/>
        <v>1</v>
      </c>
      <c r="P9" s="5">
        <f t="shared" si="6"/>
        <v>2.855</v>
      </c>
      <c r="Q9" s="6">
        <f t="shared" si="7"/>
        <v>4</v>
      </c>
    </row>
    <row r="10" spans="1:17" ht="14.45" hidden="1" customHeight="1" outlineLevel="1" x14ac:dyDescent="0.2">
      <c r="A10" s="441" t="s">
        <v>172</v>
      </c>
      <c r="B10" s="120">
        <v>576.20000000000005</v>
      </c>
      <c r="C10" s="113">
        <v>550.85599999999999</v>
      </c>
      <c r="D10" s="113">
        <v>593.26199999999994</v>
      </c>
      <c r="E10" s="424">
        <f t="shared" si="0"/>
        <v>1.0296112460951057</v>
      </c>
      <c r="F10" s="129">
        <f t="shared" si="1"/>
        <v>1.0769820061867348</v>
      </c>
      <c r="G10" s="133">
        <v>368</v>
      </c>
      <c r="H10" s="113">
        <v>370</v>
      </c>
      <c r="I10" s="113">
        <v>393</v>
      </c>
      <c r="J10" s="425">
        <f t="shared" si="2"/>
        <v>1.0679347826086956</v>
      </c>
      <c r="K10" s="134">
        <f t="shared" si="3"/>
        <v>1.0621621621621622</v>
      </c>
      <c r="L10" s="121"/>
      <c r="M10" s="121"/>
      <c r="N10" s="5">
        <f t="shared" si="4"/>
        <v>42.405999999999949</v>
      </c>
      <c r="O10" s="6">
        <f t="shared" si="5"/>
        <v>23</v>
      </c>
      <c r="P10" s="5">
        <f t="shared" si="6"/>
        <v>17.061999999999898</v>
      </c>
      <c r="Q10" s="6">
        <f t="shared" si="7"/>
        <v>25</v>
      </c>
    </row>
    <row r="11" spans="1:17" ht="14.45" hidden="1" customHeight="1" outlineLevel="1" x14ac:dyDescent="0.2">
      <c r="A11" s="441" t="s">
        <v>173</v>
      </c>
      <c r="B11" s="120">
        <v>134.05799999999999</v>
      </c>
      <c r="C11" s="113">
        <v>132.21700000000001</v>
      </c>
      <c r="D11" s="113">
        <v>125.39</v>
      </c>
      <c r="E11" s="424">
        <f t="shared" si="0"/>
        <v>0.93534141938563908</v>
      </c>
      <c r="F11" s="129">
        <f t="shared" si="1"/>
        <v>0.94836518753261678</v>
      </c>
      <c r="G11" s="133">
        <v>80</v>
      </c>
      <c r="H11" s="113">
        <v>78</v>
      </c>
      <c r="I11" s="113">
        <v>70</v>
      </c>
      <c r="J11" s="425">
        <f t="shared" si="2"/>
        <v>0.875</v>
      </c>
      <c r="K11" s="134">
        <f t="shared" si="3"/>
        <v>0.89743589743589747</v>
      </c>
      <c r="L11" s="121"/>
      <c r="M11" s="121"/>
      <c r="N11" s="5">
        <f t="shared" si="4"/>
        <v>-6.8270000000000124</v>
      </c>
      <c r="O11" s="6">
        <f t="shared" si="5"/>
        <v>-8</v>
      </c>
      <c r="P11" s="5">
        <f t="shared" si="6"/>
        <v>-8.6679999999999922</v>
      </c>
      <c r="Q11" s="6">
        <f t="shared" si="7"/>
        <v>-10</v>
      </c>
    </row>
    <row r="12" spans="1:17" ht="14.45" hidden="1" customHeight="1" outlineLevel="1" thickBot="1" x14ac:dyDescent="0.25">
      <c r="A12" s="442" t="s">
        <v>208</v>
      </c>
      <c r="B12" s="238">
        <v>31.132000000000001</v>
      </c>
      <c r="C12" s="239">
        <v>2.444</v>
      </c>
      <c r="D12" s="239">
        <v>6.3410000000000002</v>
      </c>
      <c r="E12" s="424">
        <f t="shared" si="0"/>
        <v>0.20368109983296928</v>
      </c>
      <c r="F12" s="129">
        <f t="shared" si="1"/>
        <v>2.5945171849427169</v>
      </c>
      <c r="G12" s="241">
        <v>27</v>
      </c>
      <c r="H12" s="239">
        <v>3</v>
      </c>
      <c r="I12" s="239">
        <v>4</v>
      </c>
      <c r="J12" s="426">
        <f t="shared" si="2"/>
        <v>0.14814814814814814</v>
      </c>
      <c r="K12" s="242">
        <f t="shared" si="3"/>
        <v>1.3333333333333333</v>
      </c>
      <c r="L12" s="121"/>
      <c r="M12" s="121"/>
      <c r="N12" s="243">
        <f t="shared" si="4"/>
        <v>3.8970000000000002</v>
      </c>
      <c r="O12" s="244">
        <f t="shared" si="5"/>
        <v>1</v>
      </c>
      <c r="P12" s="243">
        <f t="shared" si="6"/>
        <v>-24.791</v>
      </c>
      <c r="Q12" s="244">
        <f t="shared" si="7"/>
        <v>-23</v>
      </c>
    </row>
    <row r="13" spans="1:17" ht="14.45" customHeight="1" collapsed="1" thickBot="1" x14ac:dyDescent="0.25">
      <c r="A13" s="117" t="s">
        <v>3</v>
      </c>
      <c r="B13" s="115">
        <f>SUM(B5:B12)</f>
        <v>4101.527</v>
      </c>
      <c r="C13" s="116">
        <f>SUM(C5:C12)</f>
        <v>4203.2150000000001</v>
      </c>
      <c r="D13" s="116">
        <f>SUM(D5:D12)</f>
        <v>4260.8780000000006</v>
      </c>
      <c r="E13" s="420">
        <f>IF(OR(D13=0,B13=0),0,D13/B13)</f>
        <v>1.0388516276986597</v>
      </c>
      <c r="F13" s="135">
        <f>IF(OR(D13=0,C13=0),0,D13/C13)</f>
        <v>1.0137187843115332</v>
      </c>
      <c r="G13" s="136">
        <f>SUM(G5:G12)</f>
        <v>2581</v>
      </c>
      <c r="H13" s="116">
        <f>SUM(H5:H12)</f>
        <v>2559</v>
      </c>
      <c r="I13" s="116">
        <f>SUM(I5:I12)</f>
        <v>2590</v>
      </c>
      <c r="J13" s="420">
        <f>IF(OR(I13=0,G13=0),0,I13/G13)</f>
        <v>1.0034870205346764</v>
      </c>
      <c r="K13" s="137">
        <f>IF(OR(I13=0,H13=0),0,I13/H13)</f>
        <v>1.0121141070730755</v>
      </c>
      <c r="L13" s="121"/>
      <c r="M13" s="121"/>
      <c r="N13" s="127">
        <f t="shared" si="4"/>
        <v>57.663000000000466</v>
      </c>
      <c r="O13" s="138">
        <f t="shared" si="5"/>
        <v>31</v>
      </c>
      <c r="P13" s="127">
        <f t="shared" si="6"/>
        <v>159.35100000000057</v>
      </c>
      <c r="Q13" s="138">
        <f t="shared" si="7"/>
        <v>9</v>
      </c>
    </row>
    <row r="14" spans="1:17" ht="14.45" customHeight="1" x14ac:dyDescent="0.2">
      <c r="A14" s="139"/>
      <c r="B14" s="649"/>
      <c r="C14" s="649"/>
      <c r="D14" s="649"/>
      <c r="E14" s="650"/>
      <c r="F14" s="649"/>
      <c r="G14" s="649"/>
      <c r="H14" s="649"/>
      <c r="I14" s="649"/>
      <c r="J14" s="650"/>
      <c r="K14" s="649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51" t="s">
        <v>258</v>
      </c>
      <c r="B16" s="653" t="s">
        <v>70</v>
      </c>
      <c r="C16" s="654"/>
      <c r="D16" s="654"/>
      <c r="E16" s="655"/>
      <c r="F16" s="656"/>
      <c r="G16" s="653" t="s">
        <v>240</v>
      </c>
      <c r="H16" s="654"/>
      <c r="I16" s="654"/>
      <c r="J16" s="655"/>
      <c r="K16" s="656"/>
      <c r="L16" s="672" t="s">
        <v>178</v>
      </c>
      <c r="M16" s="673"/>
      <c r="N16" s="155"/>
      <c r="O16" s="155"/>
      <c r="P16" s="155"/>
      <c r="Q16" s="155"/>
    </row>
    <row r="17" spans="1:17" ht="14.45" customHeight="1" thickBot="1" x14ac:dyDescent="0.25">
      <c r="A17" s="652"/>
      <c r="B17" s="140">
        <v>2015</v>
      </c>
      <c r="C17" s="141">
        <v>2018</v>
      </c>
      <c r="D17" s="141">
        <v>2019</v>
      </c>
      <c r="E17" s="141" t="s">
        <v>257</v>
      </c>
      <c r="F17" s="142" t="s">
        <v>2</v>
      </c>
      <c r="G17" s="140">
        <v>2015</v>
      </c>
      <c r="H17" s="141">
        <v>2018</v>
      </c>
      <c r="I17" s="141">
        <v>2019</v>
      </c>
      <c r="J17" s="141" t="s">
        <v>257</v>
      </c>
      <c r="K17" s="142" t="s">
        <v>2</v>
      </c>
      <c r="L17" s="643" t="s">
        <v>179</v>
      </c>
      <c r="M17" s="644"/>
      <c r="N17" s="143" t="s">
        <v>71</v>
      </c>
      <c r="O17" s="144" t="s">
        <v>72</v>
      </c>
      <c r="P17" s="143" t="s">
        <v>266</v>
      </c>
      <c r="Q17" s="144" t="s">
        <v>267</v>
      </c>
    </row>
    <row r="18" spans="1:17" ht="14.45" hidden="1" customHeight="1" outlineLevel="1" x14ac:dyDescent="0.2">
      <c r="A18" s="440" t="s">
        <v>167</v>
      </c>
      <c r="B18" s="119">
        <v>1620.1969999999999</v>
      </c>
      <c r="C18" s="114">
        <v>1695.1890000000001</v>
      </c>
      <c r="D18" s="114">
        <v>1656.1489999999999</v>
      </c>
      <c r="E18" s="424">
        <f>IF(OR(D18=0,B18=0),"",D18/B18)</f>
        <v>1.0221898941918792</v>
      </c>
      <c r="F18" s="129">
        <f>IF(OR(D18=0,C18=0),"",D18/C18)</f>
        <v>0.97697011955599045</v>
      </c>
      <c r="G18" s="119">
        <v>926</v>
      </c>
      <c r="H18" s="114">
        <v>935</v>
      </c>
      <c r="I18" s="114">
        <v>906</v>
      </c>
      <c r="J18" s="424">
        <f>IF(OR(I18=0,G18=0),"",I18/G18)</f>
        <v>0.97840172786177104</v>
      </c>
      <c r="K18" s="131">
        <f>IF(OR(I18=0,H18=0),"",I18/H18)</f>
        <v>0.96898395721925135</v>
      </c>
      <c r="L18" s="645">
        <v>0.91871999999999998</v>
      </c>
      <c r="M18" s="646"/>
      <c r="N18" s="145">
        <f t="shared" ref="N18:N26" si="8">D18-C18</f>
        <v>-39.040000000000191</v>
      </c>
      <c r="O18" s="146">
        <f t="shared" ref="O18:O26" si="9">I18-H18</f>
        <v>-29</v>
      </c>
      <c r="P18" s="145">
        <f t="shared" ref="P18:P26" si="10">D18-B18</f>
        <v>35.951999999999998</v>
      </c>
      <c r="Q18" s="146">
        <f t="shared" ref="Q18:Q26" si="11">I18-G18</f>
        <v>-20</v>
      </c>
    </row>
    <row r="19" spans="1:17" ht="14.45" hidden="1" customHeight="1" outlineLevel="1" x14ac:dyDescent="0.2">
      <c r="A19" s="441" t="s">
        <v>168</v>
      </c>
      <c r="B19" s="120">
        <v>407.875</v>
      </c>
      <c r="C19" s="113">
        <v>438.59800000000001</v>
      </c>
      <c r="D19" s="113">
        <v>500.142</v>
      </c>
      <c r="E19" s="425">
        <f t="shared" ref="E19:E25" si="12">IF(OR(D19=0,B19=0),"",D19/B19)</f>
        <v>1.2262139135764634</v>
      </c>
      <c r="F19" s="132">
        <f t="shared" ref="F19:F25" si="13">IF(OR(D19=0,C19=0),"",D19/C19)</f>
        <v>1.1403198372997596</v>
      </c>
      <c r="G19" s="120">
        <v>279</v>
      </c>
      <c r="H19" s="113">
        <v>281</v>
      </c>
      <c r="I19" s="113">
        <v>298</v>
      </c>
      <c r="J19" s="425">
        <f t="shared" ref="J19:J25" si="14">IF(OR(I19=0,G19=0),"",I19/G19)</f>
        <v>1.0681003584229392</v>
      </c>
      <c r="K19" s="134">
        <f t="shared" ref="K19:K25" si="15">IF(OR(I19=0,H19=0),"",I19/H19)</f>
        <v>1.0604982206405693</v>
      </c>
      <c r="L19" s="645">
        <v>0.99456</v>
      </c>
      <c r="M19" s="646"/>
      <c r="N19" s="147">
        <f t="shared" si="8"/>
        <v>61.543999999999983</v>
      </c>
      <c r="O19" s="148">
        <f t="shared" si="9"/>
        <v>17</v>
      </c>
      <c r="P19" s="147">
        <f t="shared" si="10"/>
        <v>92.266999999999996</v>
      </c>
      <c r="Q19" s="148">
        <f t="shared" si="11"/>
        <v>19</v>
      </c>
    </row>
    <row r="20" spans="1:17" ht="14.45" hidden="1" customHeight="1" outlineLevel="1" x14ac:dyDescent="0.2">
      <c r="A20" s="441" t="s">
        <v>169</v>
      </c>
      <c r="B20" s="120">
        <v>1176.4390000000001</v>
      </c>
      <c r="C20" s="113">
        <v>1256.5909999999999</v>
      </c>
      <c r="D20" s="113">
        <v>1264.633</v>
      </c>
      <c r="E20" s="425">
        <f t="shared" si="12"/>
        <v>1.0749669128616104</v>
      </c>
      <c r="F20" s="132">
        <f t="shared" si="13"/>
        <v>1.0063998548453714</v>
      </c>
      <c r="G20" s="120">
        <v>792</v>
      </c>
      <c r="H20" s="113">
        <v>805</v>
      </c>
      <c r="I20" s="113">
        <v>836</v>
      </c>
      <c r="J20" s="425">
        <f t="shared" si="14"/>
        <v>1.0555555555555556</v>
      </c>
      <c r="K20" s="134">
        <f t="shared" si="15"/>
        <v>1.0385093167701864</v>
      </c>
      <c r="L20" s="645">
        <v>0.96671999999999991</v>
      </c>
      <c r="M20" s="646"/>
      <c r="N20" s="147">
        <f t="shared" si="8"/>
        <v>8.0420000000001437</v>
      </c>
      <c r="O20" s="148">
        <f t="shared" si="9"/>
        <v>31</v>
      </c>
      <c r="P20" s="147">
        <f t="shared" si="10"/>
        <v>88.19399999999996</v>
      </c>
      <c r="Q20" s="148">
        <f t="shared" si="11"/>
        <v>44</v>
      </c>
    </row>
    <row r="21" spans="1:17" ht="14.45" hidden="1" customHeight="1" outlineLevel="1" x14ac:dyDescent="0.2">
      <c r="A21" s="441" t="s">
        <v>170</v>
      </c>
      <c r="B21" s="120">
        <v>155.626</v>
      </c>
      <c r="C21" s="113">
        <v>120.95699999999999</v>
      </c>
      <c r="D21" s="113">
        <v>112.10599999999999</v>
      </c>
      <c r="E21" s="425">
        <f t="shared" si="12"/>
        <v>0.72035521056892804</v>
      </c>
      <c r="F21" s="132">
        <f t="shared" si="13"/>
        <v>0.92682523541423811</v>
      </c>
      <c r="G21" s="120">
        <v>109</v>
      </c>
      <c r="H21" s="113">
        <v>84</v>
      </c>
      <c r="I21" s="113">
        <v>79</v>
      </c>
      <c r="J21" s="425">
        <f t="shared" si="14"/>
        <v>0.72477064220183485</v>
      </c>
      <c r="K21" s="134">
        <f t="shared" si="15"/>
        <v>0.94047619047619047</v>
      </c>
      <c r="L21" s="645">
        <v>1.11744</v>
      </c>
      <c r="M21" s="646"/>
      <c r="N21" s="147">
        <f t="shared" si="8"/>
        <v>-8.8509999999999991</v>
      </c>
      <c r="O21" s="148">
        <f t="shared" si="9"/>
        <v>-5</v>
      </c>
      <c r="P21" s="147">
        <f t="shared" si="10"/>
        <v>-43.52000000000001</v>
      </c>
      <c r="Q21" s="148">
        <f t="shared" si="11"/>
        <v>-30</v>
      </c>
    </row>
    <row r="22" spans="1:17" ht="14.45" hidden="1" customHeight="1" outlineLevel="1" x14ac:dyDescent="0.2">
      <c r="A22" s="441" t="s">
        <v>171</v>
      </c>
      <c r="B22" s="120">
        <v>0</v>
      </c>
      <c r="C22" s="113">
        <v>6.3630000000000004</v>
      </c>
      <c r="D22" s="113">
        <v>2.855</v>
      </c>
      <c r="E22" s="425" t="str">
        <f t="shared" si="12"/>
        <v/>
      </c>
      <c r="F22" s="132">
        <f t="shared" si="13"/>
        <v>0.44868772591544864</v>
      </c>
      <c r="G22" s="120">
        <v>0</v>
      </c>
      <c r="H22" s="113">
        <v>3</v>
      </c>
      <c r="I22" s="113">
        <v>4</v>
      </c>
      <c r="J22" s="425" t="str">
        <f t="shared" si="14"/>
        <v/>
      </c>
      <c r="K22" s="134">
        <f t="shared" si="15"/>
        <v>1.3333333333333333</v>
      </c>
      <c r="L22" s="645">
        <v>0.96</v>
      </c>
      <c r="M22" s="646"/>
      <c r="N22" s="147">
        <f t="shared" si="8"/>
        <v>-3.5080000000000005</v>
      </c>
      <c r="O22" s="148">
        <f t="shared" si="9"/>
        <v>1</v>
      </c>
      <c r="P22" s="147">
        <f t="shared" si="10"/>
        <v>2.855</v>
      </c>
      <c r="Q22" s="148">
        <f t="shared" si="11"/>
        <v>4</v>
      </c>
    </row>
    <row r="23" spans="1:17" ht="14.45" hidden="1" customHeight="1" outlineLevel="1" x14ac:dyDescent="0.2">
      <c r="A23" s="441" t="s">
        <v>172</v>
      </c>
      <c r="B23" s="120">
        <v>576.20000000000005</v>
      </c>
      <c r="C23" s="113">
        <v>550.85599999999999</v>
      </c>
      <c r="D23" s="113">
        <v>593.26199999999994</v>
      </c>
      <c r="E23" s="425">
        <f t="shared" si="12"/>
        <v>1.0296112460951057</v>
      </c>
      <c r="F23" s="132">
        <f t="shared" si="13"/>
        <v>1.0769820061867348</v>
      </c>
      <c r="G23" s="120">
        <v>368</v>
      </c>
      <c r="H23" s="113">
        <v>370</v>
      </c>
      <c r="I23" s="113">
        <v>393</v>
      </c>
      <c r="J23" s="425">
        <f t="shared" si="14"/>
        <v>1.0679347826086956</v>
      </c>
      <c r="K23" s="134">
        <f t="shared" si="15"/>
        <v>1.0621621621621622</v>
      </c>
      <c r="L23" s="645">
        <v>0.98495999999999995</v>
      </c>
      <c r="M23" s="646"/>
      <c r="N23" s="147">
        <f t="shared" si="8"/>
        <v>42.405999999999949</v>
      </c>
      <c r="O23" s="148">
        <f t="shared" si="9"/>
        <v>23</v>
      </c>
      <c r="P23" s="147">
        <f t="shared" si="10"/>
        <v>17.061999999999898</v>
      </c>
      <c r="Q23" s="148">
        <f t="shared" si="11"/>
        <v>25</v>
      </c>
    </row>
    <row r="24" spans="1:17" ht="14.45" hidden="1" customHeight="1" outlineLevel="1" x14ac:dyDescent="0.2">
      <c r="A24" s="441" t="s">
        <v>173</v>
      </c>
      <c r="B24" s="120">
        <v>134.05799999999999</v>
      </c>
      <c r="C24" s="113">
        <v>132.21700000000001</v>
      </c>
      <c r="D24" s="113">
        <v>125.39</v>
      </c>
      <c r="E24" s="425">
        <f t="shared" si="12"/>
        <v>0.93534141938563908</v>
      </c>
      <c r="F24" s="132">
        <f t="shared" si="13"/>
        <v>0.94836518753261678</v>
      </c>
      <c r="G24" s="120">
        <v>80</v>
      </c>
      <c r="H24" s="113">
        <v>78</v>
      </c>
      <c r="I24" s="113">
        <v>70</v>
      </c>
      <c r="J24" s="425">
        <f t="shared" si="14"/>
        <v>0.875</v>
      </c>
      <c r="K24" s="134">
        <f t="shared" si="15"/>
        <v>0.89743589743589747</v>
      </c>
      <c r="L24" s="645">
        <v>1.0147199999999998</v>
      </c>
      <c r="M24" s="646"/>
      <c r="N24" s="147">
        <f t="shared" si="8"/>
        <v>-6.8270000000000124</v>
      </c>
      <c r="O24" s="148">
        <f t="shared" si="9"/>
        <v>-8</v>
      </c>
      <c r="P24" s="147">
        <f t="shared" si="10"/>
        <v>-8.6679999999999922</v>
      </c>
      <c r="Q24" s="148">
        <f t="shared" si="11"/>
        <v>-10</v>
      </c>
    </row>
    <row r="25" spans="1:17" ht="14.45" hidden="1" customHeight="1" outlineLevel="1" thickBot="1" x14ac:dyDescent="0.25">
      <c r="A25" s="442" t="s">
        <v>208</v>
      </c>
      <c r="B25" s="238">
        <v>31.132000000000001</v>
      </c>
      <c r="C25" s="239">
        <v>2.444</v>
      </c>
      <c r="D25" s="239">
        <v>6.3410000000000002</v>
      </c>
      <c r="E25" s="426">
        <f t="shared" si="12"/>
        <v>0.20368109983296928</v>
      </c>
      <c r="F25" s="240">
        <f t="shared" si="13"/>
        <v>2.5945171849427169</v>
      </c>
      <c r="G25" s="238">
        <v>27</v>
      </c>
      <c r="H25" s="239">
        <v>3</v>
      </c>
      <c r="I25" s="239">
        <v>4</v>
      </c>
      <c r="J25" s="426">
        <f t="shared" si="14"/>
        <v>0.14814814814814814</v>
      </c>
      <c r="K25" s="242">
        <f t="shared" si="15"/>
        <v>1.3333333333333333</v>
      </c>
      <c r="L25" s="356"/>
      <c r="M25" s="357"/>
      <c r="N25" s="245">
        <f t="shared" si="8"/>
        <v>3.8970000000000002</v>
      </c>
      <c r="O25" s="246">
        <f t="shared" si="9"/>
        <v>1</v>
      </c>
      <c r="P25" s="245">
        <f t="shared" si="10"/>
        <v>-24.791</v>
      </c>
      <c r="Q25" s="246">
        <f t="shared" si="11"/>
        <v>-23</v>
      </c>
    </row>
    <row r="26" spans="1:17" ht="14.45" customHeight="1" collapsed="1" thickBot="1" x14ac:dyDescent="0.25">
      <c r="A26" s="445" t="s">
        <v>3</v>
      </c>
      <c r="B26" s="149">
        <f>SUM(B18:B25)</f>
        <v>4101.527</v>
      </c>
      <c r="C26" s="150">
        <f>SUM(C18:C25)</f>
        <v>4203.2150000000001</v>
      </c>
      <c r="D26" s="150">
        <f>SUM(D18:D25)</f>
        <v>4260.8780000000006</v>
      </c>
      <c r="E26" s="421">
        <f>IF(OR(D26=0,B26=0),0,D26/B26)</f>
        <v>1.0388516276986597</v>
      </c>
      <c r="F26" s="151">
        <f>IF(OR(D26=0,C26=0),0,D26/C26)</f>
        <v>1.0137187843115332</v>
      </c>
      <c r="G26" s="149">
        <f>SUM(G18:G25)</f>
        <v>2581</v>
      </c>
      <c r="H26" s="150">
        <f>SUM(H18:H25)</f>
        <v>2559</v>
      </c>
      <c r="I26" s="150">
        <f>SUM(I18:I25)</f>
        <v>2590</v>
      </c>
      <c r="J26" s="421">
        <f>IF(OR(I26=0,G26=0),0,I26/G26)</f>
        <v>1.0034870205346764</v>
      </c>
      <c r="K26" s="152">
        <f>IF(OR(I26=0,H26=0),0,I26/H26)</f>
        <v>1.0121141070730755</v>
      </c>
      <c r="L26" s="121"/>
      <c r="M26" s="121"/>
      <c r="N26" s="143">
        <f t="shared" si="8"/>
        <v>57.663000000000466</v>
      </c>
      <c r="O26" s="153">
        <f t="shared" si="9"/>
        <v>31</v>
      </c>
      <c r="P26" s="143">
        <f t="shared" si="10"/>
        <v>159.35100000000057</v>
      </c>
      <c r="Q26" s="153">
        <f t="shared" si="11"/>
        <v>9</v>
      </c>
    </row>
    <row r="27" spans="1:17" ht="14.45" customHeight="1" x14ac:dyDescent="0.2">
      <c r="A27" s="154"/>
      <c r="B27" s="649" t="s">
        <v>206</v>
      </c>
      <c r="C27" s="658"/>
      <c r="D27" s="658"/>
      <c r="E27" s="659"/>
      <c r="F27" s="658"/>
      <c r="G27" s="649" t="s">
        <v>207</v>
      </c>
      <c r="H27" s="658"/>
      <c r="I27" s="658"/>
      <c r="J27" s="659"/>
      <c r="K27" s="658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66" t="s">
        <v>259</v>
      </c>
      <c r="B29" s="668" t="s">
        <v>70</v>
      </c>
      <c r="C29" s="669"/>
      <c r="D29" s="669"/>
      <c r="E29" s="670"/>
      <c r="F29" s="671"/>
      <c r="G29" s="669" t="s">
        <v>240</v>
      </c>
      <c r="H29" s="669"/>
      <c r="I29" s="669"/>
      <c r="J29" s="670"/>
      <c r="K29" s="671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67"/>
      <c r="B30" s="157">
        <v>2015</v>
      </c>
      <c r="C30" s="158">
        <v>2018</v>
      </c>
      <c r="D30" s="158">
        <v>2019</v>
      </c>
      <c r="E30" s="158" t="s">
        <v>257</v>
      </c>
      <c r="F30" s="159" t="s">
        <v>2</v>
      </c>
      <c r="G30" s="158">
        <v>2015</v>
      </c>
      <c r="H30" s="158">
        <v>2018</v>
      </c>
      <c r="I30" s="158">
        <v>2019</v>
      </c>
      <c r="J30" s="158" t="s">
        <v>257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266</v>
      </c>
      <c r="Q30" s="161" t="s">
        <v>267</v>
      </c>
    </row>
    <row r="31" spans="1:17" ht="14.45" hidden="1" customHeight="1" outlineLevel="1" x14ac:dyDescent="0.2">
      <c r="A31" s="440" t="s">
        <v>167</v>
      </c>
      <c r="B31" s="119">
        <v>0</v>
      </c>
      <c r="C31" s="114">
        <v>0</v>
      </c>
      <c r="D31" s="114">
        <v>0</v>
      </c>
      <c r="E31" s="424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5" hidden="1" customHeight="1" outlineLevel="1" x14ac:dyDescent="0.2">
      <c r="A32" s="441" t="s">
        <v>168</v>
      </c>
      <c r="B32" s="120">
        <v>0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5" hidden="1" customHeight="1" outlineLevel="1" x14ac:dyDescent="0.2">
      <c r="A33" s="441" t="s">
        <v>169</v>
      </c>
      <c r="B33" s="120">
        <v>0</v>
      </c>
      <c r="C33" s="113">
        <v>0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5" hidden="1" customHeight="1" outlineLevel="1" x14ac:dyDescent="0.2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5" hidden="1" customHeight="1" outlineLevel="1" x14ac:dyDescent="0.2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5" hidden="1" customHeight="1" outlineLevel="1" x14ac:dyDescent="0.2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5" hidden="1" customHeight="1" outlineLevel="1" thickBot="1" x14ac:dyDescent="0.2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5" customHeight="1" collapsed="1" thickBot="1" x14ac:dyDescent="0.25">
      <c r="A39" s="444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22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22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5" customHeight="1" x14ac:dyDescent="0.2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5" customHeight="1" thickBot="1" x14ac:dyDescent="0.25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5" customHeight="1" thickBot="1" x14ac:dyDescent="0.25">
      <c r="A42" s="660" t="s">
        <v>260</v>
      </c>
      <c r="B42" s="662" t="s">
        <v>70</v>
      </c>
      <c r="C42" s="663"/>
      <c r="D42" s="663"/>
      <c r="E42" s="664"/>
      <c r="F42" s="665"/>
      <c r="G42" s="663" t="s">
        <v>240</v>
      </c>
      <c r="H42" s="663"/>
      <c r="I42" s="663"/>
      <c r="J42" s="664"/>
      <c r="K42" s="665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61"/>
      <c r="B43" s="407">
        <v>2015</v>
      </c>
      <c r="C43" s="408">
        <v>2018</v>
      </c>
      <c r="D43" s="408">
        <v>2019</v>
      </c>
      <c r="E43" s="408" t="s">
        <v>257</v>
      </c>
      <c r="F43" s="409" t="s">
        <v>2</v>
      </c>
      <c r="G43" s="408">
        <v>2015</v>
      </c>
      <c r="H43" s="408">
        <v>2018</v>
      </c>
      <c r="I43" s="408">
        <v>2019</v>
      </c>
      <c r="J43" s="408" t="s">
        <v>257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266</v>
      </c>
      <c r="Q43" s="417" t="s">
        <v>267</v>
      </c>
    </row>
    <row r="44" spans="1:17" ht="14.45" hidden="1" customHeight="1" outlineLevel="1" x14ac:dyDescent="0.2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5" hidden="1" customHeight="1" outlineLevel="1" x14ac:dyDescent="0.2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5" hidden="1" customHeight="1" outlineLevel="1" x14ac:dyDescent="0.2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5" hidden="1" customHeight="1" outlineLevel="1" thickBot="1" x14ac:dyDescent="0.2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5" customHeight="1" x14ac:dyDescent="0.2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5" customHeight="1" x14ac:dyDescent="0.2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5" customHeight="1" x14ac:dyDescent="0.2">
      <c r="A55" s="385" t="s">
        <v>302</v>
      </c>
    </row>
    <row r="56" spans="1:17" ht="14.45" customHeight="1" x14ac:dyDescent="0.2">
      <c r="A56" s="386" t="s">
        <v>303</v>
      </c>
    </row>
    <row r="57" spans="1:17" ht="14.45" customHeight="1" x14ac:dyDescent="0.2">
      <c r="A57" s="385" t="s">
        <v>304</v>
      </c>
    </row>
    <row r="58" spans="1:17" ht="14.45" customHeight="1" x14ac:dyDescent="0.2">
      <c r="A58" s="386" t="s">
        <v>305</v>
      </c>
    </row>
    <row r="59" spans="1:17" ht="14.45" customHeight="1" x14ac:dyDescent="0.2">
      <c r="A59" s="386" t="s">
        <v>263</v>
      </c>
    </row>
  </sheetData>
  <mergeCells count="26"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674CA672-F3F6-4839-B9B6-CCD8A39832DC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J43 E4 J4 J17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3" t="s">
        <v>114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</row>
    <row r="2" spans="1:13" ht="14.45" customHeight="1" x14ac:dyDescent="0.2">
      <c r="A2" s="70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4" t="s">
        <v>82</v>
      </c>
      <c r="C31" s="675"/>
      <c r="D31" s="675"/>
      <c r="E31" s="676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871</v>
      </c>
      <c r="C33" s="199">
        <v>873</v>
      </c>
      <c r="D33" s="84">
        <f>IF(C33="","",C33-B33)</f>
        <v>2</v>
      </c>
      <c r="E33" s="85">
        <f>IF(C33="","",C33/B33)</f>
        <v>1.0022962112514351</v>
      </c>
      <c r="F33" s="86">
        <v>114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2728</v>
      </c>
      <c r="C34" s="200">
        <v>2423</v>
      </c>
      <c r="D34" s="87">
        <f t="shared" ref="D34:D45" si="0">IF(C34="","",C34-B34)</f>
        <v>-305</v>
      </c>
      <c r="E34" s="88">
        <f t="shared" ref="E34:E45" si="1">IF(C34="","",C34/B34)</f>
        <v>0.88819648093841641</v>
      </c>
      <c r="F34" s="89">
        <v>274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4383</v>
      </c>
      <c r="C35" s="200">
        <v>4062</v>
      </c>
      <c r="D35" s="87">
        <f t="shared" si="0"/>
        <v>-321</v>
      </c>
      <c r="E35" s="88">
        <f t="shared" si="1"/>
        <v>0.9267624914442163</v>
      </c>
      <c r="F35" s="89">
        <v>608</v>
      </c>
      <c r="G35" s="366"/>
      <c r="H35" s="366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5857</v>
      </c>
      <c r="C36" s="200">
        <v>5412</v>
      </c>
      <c r="D36" s="87">
        <f t="shared" si="0"/>
        <v>-445</v>
      </c>
      <c r="E36" s="88">
        <f t="shared" si="1"/>
        <v>0.92402253713505211</v>
      </c>
      <c r="F36" s="89">
        <v>777</v>
      </c>
      <c r="G36" s="366"/>
      <c r="H36" s="366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7361</v>
      </c>
      <c r="C37" s="200">
        <v>6784</v>
      </c>
      <c r="D37" s="87">
        <f t="shared" si="0"/>
        <v>-577</v>
      </c>
      <c r="E37" s="88">
        <f t="shared" si="1"/>
        <v>0.92161391115337588</v>
      </c>
      <c r="F37" s="89">
        <v>977</v>
      </c>
      <c r="G37" s="366"/>
      <c r="H37" s="366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>
        <v>8962</v>
      </c>
      <c r="C38" s="200">
        <v>8197</v>
      </c>
      <c r="D38" s="87">
        <f t="shared" si="0"/>
        <v>-765</v>
      </c>
      <c r="E38" s="88">
        <f t="shared" si="1"/>
        <v>0.91463958937737111</v>
      </c>
      <c r="F38" s="89">
        <v>1131</v>
      </c>
      <c r="G38" s="366"/>
      <c r="H38" s="366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>
        <v>10155</v>
      </c>
      <c r="C39" s="200">
        <v>9305</v>
      </c>
      <c r="D39" s="87">
        <f t="shared" si="0"/>
        <v>-850</v>
      </c>
      <c r="E39" s="88">
        <f t="shared" si="1"/>
        <v>0.91629739044805514</v>
      </c>
      <c r="F39" s="89">
        <v>1307</v>
      </c>
      <c r="G39" s="366"/>
      <c r="H39" s="366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>
        <v>10879</v>
      </c>
      <c r="C40" s="200">
        <v>10173</v>
      </c>
      <c r="D40" s="87">
        <f t="shared" si="0"/>
        <v>-706</v>
      </c>
      <c r="E40" s="88">
        <f t="shared" si="1"/>
        <v>0.93510432944204436</v>
      </c>
      <c r="F40" s="89">
        <v>1591</v>
      </c>
      <c r="G40" s="366"/>
      <c r="H40" s="366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>
        <v>12304</v>
      </c>
      <c r="C41" s="200">
        <v>11450</v>
      </c>
      <c r="D41" s="87">
        <f t="shared" si="0"/>
        <v>-854</v>
      </c>
      <c r="E41" s="88">
        <f t="shared" si="1"/>
        <v>0.930591677503251</v>
      </c>
      <c r="F41" s="89">
        <v>1756</v>
      </c>
      <c r="G41" s="366"/>
      <c r="H41" s="366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>
        <v>13923</v>
      </c>
      <c r="C42" s="200">
        <v>12878</v>
      </c>
      <c r="D42" s="87">
        <f t="shared" si="0"/>
        <v>-1045</v>
      </c>
      <c r="E42" s="88">
        <f t="shared" si="1"/>
        <v>0.92494433670904264</v>
      </c>
      <c r="F42" s="89">
        <v>1937</v>
      </c>
      <c r="G42" s="366"/>
      <c r="H42" s="366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>
        <v>15731</v>
      </c>
      <c r="C43" s="200">
        <v>14459</v>
      </c>
      <c r="D43" s="87">
        <f t="shared" si="0"/>
        <v>-1272</v>
      </c>
      <c r="E43" s="88">
        <f t="shared" si="1"/>
        <v>0.91914055050537158</v>
      </c>
      <c r="F43" s="89">
        <v>2124</v>
      </c>
      <c r="G43" s="366"/>
      <c r="H43" s="366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>
        <v>17120</v>
      </c>
      <c r="C44" s="200">
        <v>15710</v>
      </c>
      <c r="D44" s="87">
        <f t="shared" si="0"/>
        <v>-1410</v>
      </c>
      <c r="E44" s="88">
        <f t="shared" si="1"/>
        <v>0.91764018691588789</v>
      </c>
      <c r="F44" s="89">
        <v>2276</v>
      </c>
      <c r="G44" s="366"/>
      <c r="H44" s="366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A28592C5-B6B9-4230-A75E-D4B6A5187CFF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83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2" customFormat="1" ht="18.600000000000001" customHeight="1" thickBot="1" x14ac:dyDescent="0.35">
      <c r="A1" s="598" t="s">
        <v>9753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</row>
    <row r="2" spans="1:25" ht="14.45" customHeight="1" thickBot="1" x14ac:dyDescent="0.25">
      <c r="A2" s="70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5" customHeight="1" x14ac:dyDescent="0.2">
      <c r="A3" s="685" t="s">
        <v>74</v>
      </c>
      <c r="B3" s="687">
        <v>2015</v>
      </c>
      <c r="C3" s="688"/>
      <c r="D3" s="689"/>
      <c r="E3" s="687">
        <v>2018</v>
      </c>
      <c r="F3" s="688"/>
      <c r="G3" s="689"/>
      <c r="H3" s="687">
        <v>2019</v>
      </c>
      <c r="I3" s="688"/>
      <c r="J3" s="689"/>
      <c r="K3" s="690" t="s">
        <v>75</v>
      </c>
      <c r="L3" s="679" t="s">
        <v>76</v>
      </c>
      <c r="M3" s="679" t="s">
        <v>77</v>
      </c>
      <c r="N3" s="679" t="s">
        <v>78</v>
      </c>
      <c r="O3" s="263" t="s">
        <v>79</v>
      </c>
      <c r="P3" s="681" t="s">
        <v>80</v>
      </c>
      <c r="Q3" s="683" t="s">
        <v>269</v>
      </c>
      <c r="R3" s="684"/>
      <c r="S3" s="683" t="s">
        <v>81</v>
      </c>
      <c r="T3" s="684"/>
      <c r="U3" s="677" t="s">
        <v>82</v>
      </c>
      <c r="V3" s="678"/>
      <c r="W3" s="678"/>
      <c r="X3" s="678"/>
      <c r="Y3" s="214" t="s">
        <v>82</v>
      </c>
    </row>
    <row r="4" spans="1:25" s="95" customFormat="1" ht="14.45" customHeight="1" thickBot="1" x14ac:dyDescent="0.3">
      <c r="A4" s="686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1"/>
      <c r="L4" s="680"/>
      <c r="M4" s="680"/>
      <c r="N4" s="680"/>
      <c r="O4" s="450"/>
      <c r="P4" s="682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5" customHeight="1" x14ac:dyDescent="0.2">
      <c r="A5" s="950" t="s">
        <v>9609</v>
      </c>
      <c r="B5" s="951">
        <v>1</v>
      </c>
      <c r="C5" s="952">
        <v>0.24</v>
      </c>
      <c r="D5" s="953">
        <v>3</v>
      </c>
      <c r="E5" s="954">
        <v>2</v>
      </c>
      <c r="F5" s="955">
        <v>0.75</v>
      </c>
      <c r="G5" s="956">
        <v>6.5</v>
      </c>
      <c r="H5" s="957">
        <v>1</v>
      </c>
      <c r="I5" s="958">
        <v>0.24</v>
      </c>
      <c r="J5" s="959">
        <v>3</v>
      </c>
      <c r="K5" s="960">
        <v>0.24</v>
      </c>
      <c r="L5" s="957">
        <v>1</v>
      </c>
      <c r="M5" s="957">
        <v>6</v>
      </c>
      <c r="N5" s="961">
        <v>2</v>
      </c>
      <c r="O5" s="957" t="s">
        <v>9610</v>
      </c>
      <c r="P5" s="962" t="s">
        <v>9611</v>
      </c>
      <c r="Q5" s="963">
        <f>H5-B5</f>
        <v>0</v>
      </c>
      <c r="R5" s="979">
        <f>I5-C5</f>
        <v>0</v>
      </c>
      <c r="S5" s="963">
        <f>H5-E5</f>
        <v>-1</v>
      </c>
      <c r="T5" s="979">
        <f>I5-F5</f>
        <v>-0.51</v>
      </c>
      <c r="U5" s="989">
        <v>2</v>
      </c>
      <c r="V5" s="951">
        <v>3</v>
      </c>
      <c r="W5" s="951">
        <v>1</v>
      </c>
      <c r="X5" s="990">
        <v>1.5</v>
      </c>
      <c r="Y5" s="991">
        <v>1</v>
      </c>
    </row>
    <row r="6" spans="1:25" ht="14.45" customHeight="1" x14ac:dyDescent="0.2">
      <c r="A6" s="948" t="s">
        <v>9612</v>
      </c>
      <c r="B6" s="929"/>
      <c r="C6" s="930"/>
      <c r="D6" s="931"/>
      <c r="E6" s="933">
        <v>1</v>
      </c>
      <c r="F6" s="916">
        <v>1.24</v>
      </c>
      <c r="G6" s="921">
        <v>5</v>
      </c>
      <c r="H6" s="912">
        <v>2</v>
      </c>
      <c r="I6" s="913">
        <v>2.71</v>
      </c>
      <c r="J6" s="917">
        <v>11</v>
      </c>
      <c r="K6" s="918">
        <v>1.24</v>
      </c>
      <c r="L6" s="915">
        <v>2</v>
      </c>
      <c r="M6" s="915">
        <v>18</v>
      </c>
      <c r="N6" s="919">
        <v>6</v>
      </c>
      <c r="O6" s="915" t="s">
        <v>9610</v>
      </c>
      <c r="P6" s="932" t="s">
        <v>9613</v>
      </c>
      <c r="Q6" s="920">
        <f t="shared" ref="Q6:R69" si="0">H6-B6</f>
        <v>2</v>
      </c>
      <c r="R6" s="980">
        <f t="shared" si="0"/>
        <v>2.71</v>
      </c>
      <c r="S6" s="920">
        <f t="shared" ref="S6:S69" si="1">H6-E6</f>
        <v>1</v>
      </c>
      <c r="T6" s="980">
        <f t="shared" ref="T6:T69" si="2">I6-F6</f>
        <v>1.47</v>
      </c>
      <c r="U6" s="987">
        <v>12</v>
      </c>
      <c r="V6" s="929">
        <v>22</v>
      </c>
      <c r="W6" s="929">
        <v>10</v>
      </c>
      <c r="X6" s="985">
        <v>1.8333333333333333</v>
      </c>
      <c r="Y6" s="983">
        <v>10</v>
      </c>
    </row>
    <row r="7" spans="1:25" ht="14.45" customHeight="1" x14ac:dyDescent="0.2">
      <c r="A7" s="948" t="s">
        <v>9614</v>
      </c>
      <c r="B7" s="929"/>
      <c r="C7" s="930"/>
      <c r="D7" s="931"/>
      <c r="E7" s="912">
        <v>1</v>
      </c>
      <c r="F7" s="913">
        <v>0.62</v>
      </c>
      <c r="G7" s="914">
        <v>3</v>
      </c>
      <c r="H7" s="915"/>
      <c r="I7" s="916"/>
      <c r="J7" s="921"/>
      <c r="K7" s="918">
        <v>0.62</v>
      </c>
      <c r="L7" s="915">
        <v>2</v>
      </c>
      <c r="M7" s="915">
        <v>18</v>
      </c>
      <c r="N7" s="919">
        <v>6</v>
      </c>
      <c r="O7" s="915" t="s">
        <v>9610</v>
      </c>
      <c r="P7" s="932" t="s">
        <v>9615</v>
      </c>
      <c r="Q7" s="920">
        <f t="shared" si="0"/>
        <v>0</v>
      </c>
      <c r="R7" s="980">
        <f t="shared" si="0"/>
        <v>0</v>
      </c>
      <c r="S7" s="920">
        <f t="shared" si="1"/>
        <v>-1</v>
      </c>
      <c r="T7" s="980">
        <f t="shared" si="2"/>
        <v>-0.62</v>
      </c>
      <c r="U7" s="987" t="s">
        <v>606</v>
      </c>
      <c r="V7" s="929" t="s">
        <v>606</v>
      </c>
      <c r="W7" s="929" t="s">
        <v>606</v>
      </c>
      <c r="X7" s="985" t="s">
        <v>606</v>
      </c>
      <c r="Y7" s="983"/>
    </row>
    <row r="8" spans="1:25" ht="14.45" customHeight="1" x14ac:dyDescent="0.2">
      <c r="A8" s="948" t="s">
        <v>9616</v>
      </c>
      <c r="B8" s="929"/>
      <c r="C8" s="930"/>
      <c r="D8" s="931"/>
      <c r="E8" s="933"/>
      <c r="F8" s="916"/>
      <c r="G8" s="921"/>
      <c r="H8" s="912">
        <v>1</v>
      </c>
      <c r="I8" s="913">
        <v>0.5</v>
      </c>
      <c r="J8" s="917">
        <v>8</v>
      </c>
      <c r="K8" s="918">
        <v>0.5</v>
      </c>
      <c r="L8" s="915">
        <v>2</v>
      </c>
      <c r="M8" s="915">
        <v>18</v>
      </c>
      <c r="N8" s="919">
        <v>6</v>
      </c>
      <c r="O8" s="915" t="s">
        <v>9610</v>
      </c>
      <c r="P8" s="932" t="s">
        <v>9617</v>
      </c>
      <c r="Q8" s="920">
        <f t="shared" si="0"/>
        <v>1</v>
      </c>
      <c r="R8" s="980">
        <f t="shared" si="0"/>
        <v>0.5</v>
      </c>
      <c r="S8" s="920">
        <f t="shared" si="1"/>
        <v>1</v>
      </c>
      <c r="T8" s="980">
        <f t="shared" si="2"/>
        <v>0.5</v>
      </c>
      <c r="U8" s="987">
        <v>6</v>
      </c>
      <c r="V8" s="929">
        <v>8</v>
      </c>
      <c r="W8" s="929">
        <v>2</v>
      </c>
      <c r="X8" s="985">
        <v>1.3333333333333333</v>
      </c>
      <c r="Y8" s="983">
        <v>2</v>
      </c>
    </row>
    <row r="9" spans="1:25" ht="14.45" customHeight="1" x14ac:dyDescent="0.2">
      <c r="A9" s="948" t="s">
        <v>9618</v>
      </c>
      <c r="B9" s="922">
        <v>1</v>
      </c>
      <c r="C9" s="923">
        <v>2.8</v>
      </c>
      <c r="D9" s="924">
        <v>9</v>
      </c>
      <c r="E9" s="933"/>
      <c r="F9" s="916"/>
      <c r="G9" s="921"/>
      <c r="H9" s="915"/>
      <c r="I9" s="916"/>
      <c r="J9" s="921"/>
      <c r="K9" s="918">
        <v>2.8</v>
      </c>
      <c r="L9" s="915">
        <v>3</v>
      </c>
      <c r="M9" s="915">
        <v>30</v>
      </c>
      <c r="N9" s="919">
        <v>10</v>
      </c>
      <c r="O9" s="915" t="s">
        <v>9610</v>
      </c>
      <c r="P9" s="932" t="s">
        <v>9619</v>
      </c>
      <c r="Q9" s="920">
        <f t="shared" si="0"/>
        <v>-1</v>
      </c>
      <c r="R9" s="980">
        <f t="shared" si="0"/>
        <v>-2.8</v>
      </c>
      <c r="S9" s="920">
        <f t="shared" si="1"/>
        <v>0</v>
      </c>
      <c r="T9" s="980">
        <f t="shared" si="2"/>
        <v>0</v>
      </c>
      <c r="U9" s="987" t="s">
        <v>606</v>
      </c>
      <c r="V9" s="929" t="s">
        <v>606</v>
      </c>
      <c r="W9" s="929" t="s">
        <v>606</v>
      </c>
      <c r="X9" s="985" t="s">
        <v>606</v>
      </c>
      <c r="Y9" s="983"/>
    </row>
    <row r="10" spans="1:25" ht="14.45" customHeight="1" x14ac:dyDescent="0.2">
      <c r="A10" s="948" t="s">
        <v>9620</v>
      </c>
      <c r="B10" s="929">
        <v>394</v>
      </c>
      <c r="C10" s="930">
        <v>1193.56</v>
      </c>
      <c r="D10" s="931">
        <v>9.1</v>
      </c>
      <c r="E10" s="933">
        <v>352</v>
      </c>
      <c r="F10" s="916">
        <v>1065.74</v>
      </c>
      <c r="G10" s="921">
        <v>9.1999999999999993</v>
      </c>
      <c r="H10" s="912">
        <v>399</v>
      </c>
      <c r="I10" s="913">
        <v>1207.6099999999999</v>
      </c>
      <c r="J10" s="914">
        <v>8.9</v>
      </c>
      <c r="K10" s="918">
        <v>3.02</v>
      </c>
      <c r="L10" s="915">
        <v>4</v>
      </c>
      <c r="M10" s="915">
        <v>33</v>
      </c>
      <c r="N10" s="919">
        <v>11</v>
      </c>
      <c r="O10" s="915" t="s">
        <v>9610</v>
      </c>
      <c r="P10" s="932" t="s">
        <v>9621</v>
      </c>
      <c r="Q10" s="920">
        <f t="shared" si="0"/>
        <v>5</v>
      </c>
      <c r="R10" s="980">
        <f t="shared" si="0"/>
        <v>14.049999999999955</v>
      </c>
      <c r="S10" s="920">
        <f t="shared" si="1"/>
        <v>47</v>
      </c>
      <c r="T10" s="980">
        <f t="shared" si="2"/>
        <v>141.86999999999989</v>
      </c>
      <c r="U10" s="987">
        <v>4389</v>
      </c>
      <c r="V10" s="929">
        <v>3551.1000000000004</v>
      </c>
      <c r="W10" s="929">
        <v>-837.89999999999964</v>
      </c>
      <c r="X10" s="985">
        <v>0.80909090909090919</v>
      </c>
      <c r="Y10" s="983">
        <v>128</v>
      </c>
    </row>
    <row r="11" spans="1:25" ht="14.45" customHeight="1" x14ac:dyDescent="0.2">
      <c r="A11" s="949" t="s">
        <v>9622</v>
      </c>
      <c r="B11" s="935">
        <v>16</v>
      </c>
      <c r="C11" s="936">
        <v>49.77</v>
      </c>
      <c r="D11" s="934">
        <v>10</v>
      </c>
      <c r="E11" s="937">
        <v>24</v>
      </c>
      <c r="F11" s="938">
        <v>74.790000000000006</v>
      </c>
      <c r="G11" s="925">
        <v>9.1999999999999993</v>
      </c>
      <c r="H11" s="939">
        <v>16</v>
      </c>
      <c r="I11" s="940">
        <v>49.77</v>
      </c>
      <c r="J11" s="926">
        <v>9.8000000000000007</v>
      </c>
      <c r="K11" s="941">
        <v>3.11</v>
      </c>
      <c r="L11" s="942">
        <v>4</v>
      </c>
      <c r="M11" s="942">
        <v>39</v>
      </c>
      <c r="N11" s="943">
        <v>13</v>
      </c>
      <c r="O11" s="942" t="s">
        <v>9610</v>
      </c>
      <c r="P11" s="944" t="s">
        <v>9621</v>
      </c>
      <c r="Q11" s="945">
        <f t="shared" si="0"/>
        <v>0</v>
      </c>
      <c r="R11" s="981">
        <f t="shared" si="0"/>
        <v>0</v>
      </c>
      <c r="S11" s="945">
        <f t="shared" si="1"/>
        <v>-8</v>
      </c>
      <c r="T11" s="981">
        <f t="shared" si="2"/>
        <v>-25.020000000000003</v>
      </c>
      <c r="U11" s="988">
        <v>208</v>
      </c>
      <c r="V11" s="935">
        <v>156.80000000000001</v>
      </c>
      <c r="W11" s="935">
        <v>-51.199999999999989</v>
      </c>
      <c r="X11" s="986">
        <v>0.75384615384615394</v>
      </c>
      <c r="Y11" s="984">
        <v>4</v>
      </c>
    </row>
    <row r="12" spans="1:25" ht="14.45" customHeight="1" x14ac:dyDescent="0.2">
      <c r="A12" s="949" t="s">
        <v>9623</v>
      </c>
      <c r="B12" s="935">
        <v>1</v>
      </c>
      <c r="C12" s="936">
        <v>3.71</v>
      </c>
      <c r="D12" s="934">
        <v>10</v>
      </c>
      <c r="E12" s="937">
        <v>2</v>
      </c>
      <c r="F12" s="938">
        <v>7.43</v>
      </c>
      <c r="G12" s="925">
        <v>10</v>
      </c>
      <c r="H12" s="939"/>
      <c r="I12" s="940"/>
      <c r="J12" s="926"/>
      <c r="K12" s="941">
        <v>3.71</v>
      </c>
      <c r="L12" s="942">
        <v>5</v>
      </c>
      <c r="M12" s="942">
        <v>45</v>
      </c>
      <c r="N12" s="943">
        <v>15</v>
      </c>
      <c r="O12" s="942" t="s">
        <v>9610</v>
      </c>
      <c r="P12" s="944" t="s">
        <v>9621</v>
      </c>
      <c r="Q12" s="945">
        <f t="shared" si="0"/>
        <v>-1</v>
      </c>
      <c r="R12" s="981">
        <f t="shared" si="0"/>
        <v>-3.71</v>
      </c>
      <c r="S12" s="945">
        <f t="shared" si="1"/>
        <v>-2</v>
      </c>
      <c r="T12" s="981">
        <f t="shared" si="2"/>
        <v>-7.43</v>
      </c>
      <c r="U12" s="988" t="s">
        <v>606</v>
      </c>
      <c r="V12" s="935" t="s">
        <v>606</v>
      </c>
      <c r="W12" s="935" t="s">
        <v>606</v>
      </c>
      <c r="X12" s="986" t="s">
        <v>606</v>
      </c>
      <c r="Y12" s="984"/>
    </row>
    <row r="13" spans="1:25" ht="14.45" customHeight="1" x14ac:dyDescent="0.2">
      <c r="A13" s="948" t="s">
        <v>9624</v>
      </c>
      <c r="B13" s="922">
        <v>5</v>
      </c>
      <c r="C13" s="923">
        <v>9.2100000000000009</v>
      </c>
      <c r="D13" s="924">
        <v>25.4</v>
      </c>
      <c r="E13" s="933">
        <v>3</v>
      </c>
      <c r="F13" s="916">
        <v>4.88</v>
      </c>
      <c r="G13" s="921">
        <v>21.7</v>
      </c>
      <c r="H13" s="915"/>
      <c r="I13" s="916"/>
      <c r="J13" s="921"/>
      <c r="K13" s="918">
        <v>1.59</v>
      </c>
      <c r="L13" s="915">
        <v>4</v>
      </c>
      <c r="M13" s="915">
        <v>36</v>
      </c>
      <c r="N13" s="919">
        <v>12</v>
      </c>
      <c r="O13" s="915" t="s">
        <v>9610</v>
      </c>
      <c r="P13" s="932" t="s">
        <v>9625</v>
      </c>
      <c r="Q13" s="920">
        <f t="shared" si="0"/>
        <v>-5</v>
      </c>
      <c r="R13" s="980">
        <f t="shared" si="0"/>
        <v>-9.2100000000000009</v>
      </c>
      <c r="S13" s="920">
        <f t="shared" si="1"/>
        <v>-3</v>
      </c>
      <c r="T13" s="980">
        <f t="shared" si="2"/>
        <v>-4.88</v>
      </c>
      <c r="U13" s="987" t="s">
        <v>606</v>
      </c>
      <c r="V13" s="929" t="s">
        <v>606</v>
      </c>
      <c r="W13" s="929" t="s">
        <v>606</v>
      </c>
      <c r="X13" s="985" t="s">
        <v>606</v>
      </c>
      <c r="Y13" s="983"/>
    </row>
    <row r="14" spans="1:25" ht="14.45" customHeight="1" x14ac:dyDescent="0.2">
      <c r="A14" s="949" t="s">
        <v>9626</v>
      </c>
      <c r="B14" s="946"/>
      <c r="C14" s="947"/>
      <c r="D14" s="927"/>
      <c r="E14" s="937">
        <v>1</v>
      </c>
      <c r="F14" s="938">
        <v>2.16</v>
      </c>
      <c r="G14" s="925">
        <v>23</v>
      </c>
      <c r="H14" s="942"/>
      <c r="I14" s="938"/>
      <c r="J14" s="925"/>
      <c r="K14" s="941">
        <v>2.16</v>
      </c>
      <c r="L14" s="942">
        <v>5</v>
      </c>
      <c r="M14" s="942">
        <v>48</v>
      </c>
      <c r="N14" s="943">
        <v>16</v>
      </c>
      <c r="O14" s="942" t="s">
        <v>9610</v>
      </c>
      <c r="P14" s="944" t="s">
        <v>9625</v>
      </c>
      <c r="Q14" s="945">
        <f t="shared" si="0"/>
        <v>0</v>
      </c>
      <c r="R14" s="981">
        <f t="shared" si="0"/>
        <v>0</v>
      </c>
      <c r="S14" s="945">
        <f t="shared" si="1"/>
        <v>-1</v>
      </c>
      <c r="T14" s="981">
        <f t="shared" si="2"/>
        <v>-2.16</v>
      </c>
      <c r="U14" s="988" t="s">
        <v>606</v>
      </c>
      <c r="V14" s="935" t="s">
        <v>606</v>
      </c>
      <c r="W14" s="935" t="s">
        <v>606</v>
      </c>
      <c r="X14" s="986" t="s">
        <v>606</v>
      </c>
      <c r="Y14" s="984"/>
    </row>
    <row r="15" spans="1:25" ht="14.45" customHeight="1" x14ac:dyDescent="0.2">
      <c r="A15" s="948" t="s">
        <v>9627</v>
      </c>
      <c r="B15" s="929">
        <v>16</v>
      </c>
      <c r="C15" s="930">
        <v>52.34</v>
      </c>
      <c r="D15" s="931">
        <v>24.8</v>
      </c>
      <c r="E15" s="933">
        <v>21</v>
      </c>
      <c r="F15" s="916">
        <v>52.71</v>
      </c>
      <c r="G15" s="921">
        <v>16.8</v>
      </c>
      <c r="H15" s="912">
        <v>26</v>
      </c>
      <c r="I15" s="913">
        <v>72.239999999999995</v>
      </c>
      <c r="J15" s="917">
        <v>20.5</v>
      </c>
      <c r="K15" s="918">
        <v>2.38</v>
      </c>
      <c r="L15" s="915">
        <v>4</v>
      </c>
      <c r="M15" s="915">
        <v>33</v>
      </c>
      <c r="N15" s="919">
        <v>11</v>
      </c>
      <c r="O15" s="915" t="s">
        <v>9610</v>
      </c>
      <c r="P15" s="932" t="s">
        <v>9628</v>
      </c>
      <c r="Q15" s="920">
        <f t="shared" si="0"/>
        <v>10</v>
      </c>
      <c r="R15" s="980">
        <f t="shared" si="0"/>
        <v>19.899999999999991</v>
      </c>
      <c r="S15" s="920">
        <f t="shared" si="1"/>
        <v>5</v>
      </c>
      <c r="T15" s="980">
        <f t="shared" si="2"/>
        <v>19.529999999999994</v>
      </c>
      <c r="U15" s="987">
        <v>286</v>
      </c>
      <c r="V15" s="929">
        <v>533</v>
      </c>
      <c r="W15" s="929">
        <v>247</v>
      </c>
      <c r="X15" s="985">
        <v>1.8636363636363635</v>
      </c>
      <c r="Y15" s="983">
        <v>265</v>
      </c>
    </row>
    <row r="16" spans="1:25" ht="14.45" customHeight="1" x14ac:dyDescent="0.2">
      <c r="A16" s="949" t="s">
        <v>9629</v>
      </c>
      <c r="B16" s="935"/>
      <c r="C16" s="936"/>
      <c r="D16" s="934"/>
      <c r="E16" s="937">
        <v>1</v>
      </c>
      <c r="F16" s="938">
        <v>9.15</v>
      </c>
      <c r="G16" s="925">
        <v>66</v>
      </c>
      <c r="H16" s="939">
        <v>1</v>
      </c>
      <c r="I16" s="940">
        <v>2.76</v>
      </c>
      <c r="J16" s="928">
        <v>28</v>
      </c>
      <c r="K16" s="941">
        <v>2.76</v>
      </c>
      <c r="L16" s="942">
        <v>4</v>
      </c>
      <c r="M16" s="942">
        <v>39</v>
      </c>
      <c r="N16" s="943">
        <v>13</v>
      </c>
      <c r="O16" s="942" t="s">
        <v>9610</v>
      </c>
      <c r="P16" s="944" t="s">
        <v>9628</v>
      </c>
      <c r="Q16" s="945">
        <f t="shared" si="0"/>
        <v>1</v>
      </c>
      <c r="R16" s="981">
        <f t="shared" si="0"/>
        <v>2.76</v>
      </c>
      <c r="S16" s="945">
        <f t="shared" si="1"/>
        <v>0</v>
      </c>
      <c r="T16" s="981">
        <f t="shared" si="2"/>
        <v>-6.3900000000000006</v>
      </c>
      <c r="U16" s="988">
        <v>13</v>
      </c>
      <c r="V16" s="935">
        <v>28</v>
      </c>
      <c r="W16" s="935">
        <v>15</v>
      </c>
      <c r="X16" s="986">
        <v>2.1538461538461537</v>
      </c>
      <c r="Y16" s="984">
        <v>15</v>
      </c>
    </row>
    <row r="17" spans="1:25" ht="14.45" customHeight="1" x14ac:dyDescent="0.2">
      <c r="A17" s="949" t="s">
        <v>9630</v>
      </c>
      <c r="B17" s="935">
        <v>1</v>
      </c>
      <c r="C17" s="936">
        <v>3.76</v>
      </c>
      <c r="D17" s="934">
        <v>9</v>
      </c>
      <c r="E17" s="937"/>
      <c r="F17" s="938"/>
      <c r="G17" s="925"/>
      <c r="H17" s="939"/>
      <c r="I17" s="940"/>
      <c r="J17" s="926"/>
      <c r="K17" s="941">
        <v>3.7</v>
      </c>
      <c r="L17" s="942">
        <v>6</v>
      </c>
      <c r="M17" s="942">
        <v>51</v>
      </c>
      <c r="N17" s="943">
        <v>17</v>
      </c>
      <c r="O17" s="942" t="s">
        <v>9610</v>
      </c>
      <c r="P17" s="944" t="s">
        <v>9628</v>
      </c>
      <c r="Q17" s="945">
        <f t="shared" si="0"/>
        <v>-1</v>
      </c>
      <c r="R17" s="981">
        <f t="shared" si="0"/>
        <v>-3.76</v>
      </c>
      <c r="S17" s="945">
        <f t="shared" si="1"/>
        <v>0</v>
      </c>
      <c r="T17" s="981">
        <f t="shared" si="2"/>
        <v>0</v>
      </c>
      <c r="U17" s="988" t="s">
        <v>606</v>
      </c>
      <c r="V17" s="935" t="s">
        <v>606</v>
      </c>
      <c r="W17" s="935" t="s">
        <v>606</v>
      </c>
      <c r="X17" s="986" t="s">
        <v>606</v>
      </c>
      <c r="Y17" s="984"/>
    </row>
    <row r="18" spans="1:25" ht="14.45" customHeight="1" x14ac:dyDescent="0.2">
      <c r="A18" s="948" t="s">
        <v>9631</v>
      </c>
      <c r="B18" s="922">
        <v>3</v>
      </c>
      <c r="C18" s="923">
        <v>10.119999999999999</v>
      </c>
      <c r="D18" s="924">
        <v>35.299999999999997</v>
      </c>
      <c r="E18" s="933"/>
      <c r="F18" s="916"/>
      <c r="G18" s="921"/>
      <c r="H18" s="915"/>
      <c r="I18" s="916"/>
      <c r="J18" s="921"/>
      <c r="K18" s="918">
        <v>0.79</v>
      </c>
      <c r="L18" s="915">
        <v>2</v>
      </c>
      <c r="M18" s="915">
        <v>15</v>
      </c>
      <c r="N18" s="919">
        <v>5</v>
      </c>
      <c r="O18" s="915" t="s">
        <v>9610</v>
      </c>
      <c r="P18" s="932" t="s">
        <v>9632</v>
      </c>
      <c r="Q18" s="920">
        <f t="shared" si="0"/>
        <v>-3</v>
      </c>
      <c r="R18" s="980">
        <f t="shared" si="0"/>
        <v>-10.119999999999999</v>
      </c>
      <c r="S18" s="920">
        <f t="shared" si="1"/>
        <v>0</v>
      </c>
      <c r="T18" s="980">
        <f t="shared" si="2"/>
        <v>0</v>
      </c>
      <c r="U18" s="987" t="s">
        <v>606</v>
      </c>
      <c r="V18" s="929" t="s">
        <v>606</v>
      </c>
      <c r="W18" s="929" t="s">
        <v>606</v>
      </c>
      <c r="X18" s="985" t="s">
        <v>606</v>
      </c>
      <c r="Y18" s="983"/>
    </row>
    <row r="19" spans="1:25" ht="14.45" customHeight="1" x14ac:dyDescent="0.2">
      <c r="A19" s="949" t="s">
        <v>9633</v>
      </c>
      <c r="B19" s="946"/>
      <c r="C19" s="947"/>
      <c r="D19" s="927"/>
      <c r="E19" s="937">
        <v>1</v>
      </c>
      <c r="F19" s="938">
        <v>1.84</v>
      </c>
      <c r="G19" s="925">
        <v>20</v>
      </c>
      <c r="H19" s="942"/>
      <c r="I19" s="938"/>
      <c r="J19" s="925"/>
      <c r="K19" s="941">
        <v>1.84</v>
      </c>
      <c r="L19" s="942">
        <v>5</v>
      </c>
      <c r="M19" s="942">
        <v>42</v>
      </c>
      <c r="N19" s="943">
        <v>14</v>
      </c>
      <c r="O19" s="942" t="s">
        <v>9610</v>
      </c>
      <c r="P19" s="944" t="s">
        <v>9632</v>
      </c>
      <c r="Q19" s="945">
        <f t="shared" si="0"/>
        <v>0</v>
      </c>
      <c r="R19" s="981">
        <f t="shared" si="0"/>
        <v>0</v>
      </c>
      <c r="S19" s="945">
        <f t="shared" si="1"/>
        <v>-1</v>
      </c>
      <c r="T19" s="981">
        <f t="shared" si="2"/>
        <v>-1.84</v>
      </c>
      <c r="U19" s="988" t="s">
        <v>606</v>
      </c>
      <c r="V19" s="935" t="s">
        <v>606</v>
      </c>
      <c r="W19" s="935" t="s">
        <v>606</v>
      </c>
      <c r="X19" s="986" t="s">
        <v>606</v>
      </c>
      <c r="Y19" s="984"/>
    </row>
    <row r="20" spans="1:25" ht="14.45" customHeight="1" x14ac:dyDescent="0.2">
      <c r="A20" s="949" t="s">
        <v>9634</v>
      </c>
      <c r="B20" s="946">
        <v>2</v>
      </c>
      <c r="C20" s="947">
        <v>9.84</v>
      </c>
      <c r="D20" s="927">
        <v>60</v>
      </c>
      <c r="E20" s="937"/>
      <c r="F20" s="938"/>
      <c r="G20" s="925"/>
      <c r="H20" s="942"/>
      <c r="I20" s="938"/>
      <c r="J20" s="925"/>
      <c r="K20" s="941">
        <v>4.82</v>
      </c>
      <c r="L20" s="942">
        <v>9</v>
      </c>
      <c r="M20" s="942">
        <v>81</v>
      </c>
      <c r="N20" s="943">
        <v>27</v>
      </c>
      <c r="O20" s="942" t="s">
        <v>9610</v>
      </c>
      <c r="P20" s="944" t="s">
        <v>9632</v>
      </c>
      <c r="Q20" s="945">
        <f t="shared" si="0"/>
        <v>-2</v>
      </c>
      <c r="R20" s="981">
        <f t="shared" si="0"/>
        <v>-9.84</v>
      </c>
      <c r="S20" s="945">
        <f t="shared" si="1"/>
        <v>0</v>
      </c>
      <c r="T20" s="981">
        <f t="shared" si="2"/>
        <v>0</v>
      </c>
      <c r="U20" s="988" t="s">
        <v>606</v>
      </c>
      <c r="V20" s="935" t="s">
        <v>606</v>
      </c>
      <c r="W20" s="935" t="s">
        <v>606</v>
      </c>
      <c r="X20" s="986" t="s">
        <v>606</v>
      </c>
      <c r="Y20" s="984"/>
    </row>
    <row r="21" spans="1:25" ht="14.45" customHeight="1" x14ac:dyDescent="0.2">
      <c r="A21" s="948" t="s">
        <v>9635</v>
      </c>
      <c r="B21" s="929"/>
      <c r="C21" s="930"/>
      <c r="D21" s="931"/>
      <c r="E21" s="933">
        <v>1</v>
      </c>
      <c r="F21" s="916">
        <v>3.31</v>
      </c>
      <c r="G21" s="921">
        <v>37</v>
      </c>
      <c r="H21" s="912">
        <v>1</v>
      </c>
      <c r="I21" s="913">
        <v>1.68</v>
      </c>
      <c r="J21" s="917">
        <v>14</v>
      </c>
      <c r="K21" s="918">
        <v>1.68</v>
      </c>
      <c r="L21" s="915">
        <v>3</v>
      </c>
      <c r="M21" s="915">
        <v>24</v>
      </c>
      <c r="N21" s="919">
        <v>8</v>
      </c>
      <c r="O21" s="915" t="s">
        <v>9610</v>
      </c>
      <c r="P21" s="932" t="s">
        <v>9636</v>
      </c>
      <c r="Q21" s="920">
        <f t="shared" si="0"/>
        <v>1</v>
      </c>
      <c r="R21" s="980">
        <f t="shared" si="0"/>
        <v>1.68</v>
      </c>
      <c r="S21" s="920">
        <f t="shared" si="1"/>
        <v>0</v>
      </c>
      <c r="T21" s="980">
        <f t="shared" si="2"/>
        <v>-1.6300000000000001</v>
      </c>
      <c r="U21" s="987">
        <v>8</v>
      </c>
      <c r="V21" s="929">
        <v>14</v>
      </c>
      <c r="W21" s="929">
        <v>6</v>
      </c>
      <c r="X21" s="985">
        <v>1.75</v>
      </c>
      <c r="Y21" s="983">
        <v>6</v>
      </c>
    </row>
    <row r="22" spans="1:25" ht="14.45" customHeight="1" x14ac:dyDescent="0.2">
      <c r="A22" s="948" t="s">
        <v>9637</v>
      </c>
      <c r="B22" s="929">
        <v>545</v>
      </c>
      <c r="C22" s="930">
        <v>716.32</v>
      </c>
      <c r="D22" s="931">
        <v>4.2</v>
      </c>
      <c r="E22" s="933">
        <v>537</v>
      </c>
      <c r="F22" s="916">
        <v>708.44</v>
      </c>
      <c r="G22" s="921">
        <v>4.3</v>
      </c>
      <c r="H22" s="912">
        <v>617</v>
      </c>
      <c r="I22" s="913">
        <v>793.43</v>
      </c>
      <c r="J22" s="914">
        <v>4.2</v>
      </c>
      <c r="K22" s="918">
        <v>1.22</v>
      </c>
      <c r="L22" s="915">
        <v>2</v>
      </c>
      <c r="M22" s="915">
        <v>18</v>
      </c>
      <c r="N22" s="919">
        <v>6</v>
      </c>
      <c r="O22" s="915" t="s">
        <v>9610</v>
      </c>
      <c r="P22" s="932" t="s">
        <v>9638</v>
      </c>
      <c r="Q22" s="920">
        <f t="shared" si="0"/>
        <v>72</v>
      </c>
      <c r="R22" s="980">
        <f t="shared" si="0"/>
        <v>77.1099999999999</v>
      </c>
      <c r="S22" s="920">
        <f t="shared" si="1"/>
        <v>80</v>
      </c>
      <c r="T22" s="980">
        <f t="shared" si="2"/>
        <v>84.989999999999895</v>
      </c>
      <c r="U22" s="987">
        <v>3702</v>
      </c>
      <c r="V22" s="929">
        <v>2591.4</v>
      </c>
      <c r="W22" s="929">
        <v>-1110.5999999999999</v>
      </c>
      <c r="X22" s="985">
        <v>0.70000000000000007</v>
      </c>
      <c r="Y22" s="983">
        <v>56</v>
      </c>
    </row>
    <row r="23" spans="1:25" ht="14.45" customHeight="1" x14ac:dyDescent="0.2">
      <c r="A23" s="949" t="s">
        <v>9639</v>
      </c>
      <c r="B23" s="935">
        <v>4</v>
      </c>
      <c r="C23" s="936">
        <v>8.34</v>
      </c>
      <c r="D23" s="934">
        <v>7.5</v>
      </c>
      <c r="E23" s="937">
        <v>3</v>
      </c>
      <c r="F23" s="938">
        <v>5.03</v>
      </c>
      <c r="G23" s="925">
        <v>4.3</v>
      </c>
      <c r="H23" s="939">
        <v>12</v>
      </c>
      <c r="I23" s="940">
        <v>20.420000000000002</v>
      </c>
      <c r="J23" s="926">
        <v>5.7</v>
      </c>
      <c r="K23" s="941">
        <v>1.58</v>
      </c>
      <c r="L23" s="942">
        <v>3</v>
      </c>
      <c r="M23" s="942">
        <v>24</v>
      </c>
      <c r="N23" s="943">
        <v>8</v>
      </c>
      <c r="O23" s="942" t="s">
        <v>9610</v>
      </c>
      <c r="P23" s="944" t="s">
        <v>9638</v>
      </c>
      <c r="Q23" s="945">
        <f t="shared" si="0"/>
        <v>8</v>
      </c>
      <c r="R23" s="981">
        <f t="shared" si="0"/>
        <v>12.080000000000002</v>
      </c>
      <c r="S23" s="945">
        <f t="shared" si="1"/>
        <v>9</v>
      </c>
      <c r="T23" s="981">
        <f t="shared" si="2"/>
        <v>15.39</v>
      </c>
      <c r="U23" s="988">
        <v>96</v>
      </c>
      <c r="V23" s="935">
        <v>68.400000000000006</v>
      </c>
      <c r="W23" s="935">
        <v>-27.599999999999994</v>
      </c>
      <c r="X23" s="986">
        <v>0.71250000000000002</v>
      </c>
      <c r="Y23" s="984">
        <v>7</v>
      </c>
    </row>
    <row r="24" spans="1:25" ht="14.45" customHeight="1" x14ac:dyDescent="0.2">
      <c r="A24" s="949" t="s">
        <v>9640</v>
      </c>
      <c r="B24" s="935">
        <v>1</v>
      </c>
      <c r="C24" s="936">
        <v>2.46</v>
      </c>
      <c r="D24" s="934">
        <v>9</v>
      </c>
      <c r="E24" s="937">
        <v>3</v>
      </c>
      <c r="F24" s="938">
        <v>7.11</v>
      </c>
      <c r="G24" s="925">
        <v>4</v>
      </c>
      <c r="H24" s="939">
        <v>1</v>
      </c>
      <c r="I24" s="940">
        <v>2.37</v>
      </c>
      <c r="J24" s="926">
        <v>4</v>
      </c>
      <c r="K24" s="941">
        <v>2.37</v>
      </c>
      <c r="L24" s="942">
        <v>4</v>
      </c>
      <c r="M24" s="942">
        <v>39</v>
      </c>
      <c r="N24" s="943">
        <v>13</v>
      </c>
      <c r="O24" s="942" t="s">
        <v>9610</v>
      </c>
      <c r="P24" s="944" t="s">
        <v>9638</v>
      </c>
      <c r="Q24" s="945">
        <f t="shared" si="0"/>
        <v>0</v>
      </c>
      <c r="R24" s="981">
        <f t="shared" si="0"/>
        <v>-8.9999999999999858E-2</v>
      </c>
      <c r="S24" s="945">
        <f t="shared" si="1"/>
        <v>-2</v>
      </c>
      <c r="T24" s="981">
        <f t="shared" si="2"/>
        <v>-4.74</v>
      </c>
      <c r="U24" s="988">
        <v>13</v>
      </c>
      <c r="V24" s="935">
        <v>4</v>
      </c>
      <c r="W24" s="935">
        <v>-9</v>
      </c>
      <c r="X24" s="986">
        <v>0.30769230769230771</v>
      </c>
      <c r="Y24" s="984"/>
    </row>
    <row r="25" spans="1:25" ht="14.45" customHeight="1" x14ac:dyDescent="0.2">
      <c r="A25" s="948" t="s">
        <v>9641</v>
      </c>
      <c r="B25" s="929">
        <v>61</v>
      </c>
      <c r="C25" s="930">
        <v>25.3</v>
      </c>
      <c r="D25" s="931">
        <v>4.0999999999999996</v>
      </c>
      <c r="E25" s="912">
        <v>76</v>
      </c>
      <c r="F25" s="913">
        <v>36.15</v>
      </c>
      <c r="G25" s="914">
        <v>4.7</v>
      </c>
      <c r="H25" s="915">
        <v>59</v>
      </c>
      <c r="I25" s="916">
        <v>25.61</v>
      </c>
      <c r="J25" s="917">
        <v>4</v>
      </c>
      <c r="K25" s="918">
        <v>0.38</v>
      </c>
      <c r="L25" s="915">
        <v>1</v>
      </c>
      <c r="M25" s="915">
        <v>9</v>
      </c>
      <c r="N25" s="919">
        <v>3</v>
      </c>
      <c r="O25" s="915" t="s">
        <v>9610</v>
      </c>
      <c r="P25" s="932" t="s">
        <v>9642</v>
      </c>
      <c r="Q25" s="920">
        <f t="shared" si="0"/>
        <v>-2</v>
      </c>
      <c r="R25" s="980">
        <f t="shared" si="0"/>
        <v>0.30999999999999872</v>
      </c>
      <c r="S25" s="920">
        <f t="shared" si="1"/>
        <v>-17</v>
      </c>
      <c r="T25" s="980">
        <f t="shared" si="2"/>
        <v>-10.54</v>
      </c>
      <c r="U25" s="987">
        <v>177</v>
      </c>
      <c r="V25" s="929">
        <v>236</v>
      </c>
      <c r="W25" s="929">
        <v>59</v>
      </c>
      <c r="X25" s="985">
        <v>1.3333333333333333</v>
      </c>
      <c r="Y25" s="983">
        <v>65</v>
      </c>
    </row>
    <row r="26" spans="1:25" ht="14.45" customHeight="1" x14ac:dyDescent="0.2">
      <c r="A26" s="949" t="s">
        <v>9643</v>
      </c>
      <c r="B26" s="935">
        <v>2</v>
      </c>
      <c r="C26" s="936">
        <v>1.02</v>
      </c>
      <c r="D26" s="934">
        <v>6.5</v>
      </c>
      <c r="E26" s="939">
        <v>1</v>
      </c>
      <c r="F26" s="940">
        <v>7.08</v>
      </c>
      <c r="G26" s="926">
        <v>83</v>
      </c>
      <c r="H26" s="942">
        <v>3</v>
      </c>
      <c r="I26" s="938">
        <v>3.06</v>
      </c>
      <c r="J26" s="928">
        <v>12.3</v>
      </c>
      <c r="K26" s="941">
        <v>0.47</v>
      </c>
      <c r="L26" s="942">
        <v>1</v>
      </c>
      <c r="M26" s="942">
        <v>12</v>
      </c>
      <c r="N26" s="943">
        <v>4</v>
      </c>
      <c r="O26" s="942" t="s">
        <v>9610</v>
      </c>
      <c r="P26" s="944" t="s">
        <v>9644</v>
      </c>
      <c r="Q26" s="945">
        <f t="shared" si="0"/>
        <v>1</v>
      </c>
      <c r="R26" s="981">
        <f t="shared" si="0"/>
        <v>2.04</v>
      </c>
      <c r="S26" s="945">
        <f t="shared" si="1"/>
        <v>2</v>
      </c>
      <c r="T26" s="981">
        <f t="shared" si="2"/>
        <v>-4.0199999999999996</v>
      </c>
      <c r="U26" s="988">
        <v>12</v>
      </c>
      <c r="V26" s="935">
        <v>36.900000000000006</v>
      </c>
      <c r="W26" s="935">
        <v>24.900000000000006</v>
      </c>
      <c r="X26" s="986">
        <v>3.0750000000000006</v>
      </c>
      <c r="Y26" s="984">
        <v>26</v>
      </c>
    </row>
    <row r="27" spans="1:25" ht="14.45" customHeight="1" x14ac:dyDescent="0.2">
      <c r="A27" s="948" t="s">
        <v>9645</v>
      </c>
      <c r="B27" s="929">
        <v>32</v>
      </c>
      <c r="C27" s="930">
        <v>28.37</v>
      </c>
      <c r="D27" s="931">
        <v>6.3</v>
      </c>
      <c r="E27" s="933">
        <v>32</v>
      </c>
      <c r="F27" s="916">
        <v>34.28</v>
      </c>
      <c r="G27" s="921">
        <v>6.1</v>
      </c>
      <c r="H27" s="912">
        <v>40</v>
      </c>
      <c r="I27" s="913">
        <v>35.6</v>
      </c>
      <c r="J27" s="917">
        <v>5.3</v>
      </c>
      <c r="K27" s="918">
        <v>0.74</v>
      </c>
      <c r="L27" s="915">
        <v>1</v>
      </c>
      <c r="M27" s="915">
        <v>12</v>
      </c>
      <c r="N27" s="919">
        <v>4</v>
      </c>
      <c r="O27" s="915" t="s">
        <v>9610</v>
      </c>
      <c r="P27" s="932" t="s">
        <v>9646</v>
      </c>
      <c r="Q27" s="920">
        <f t="shared" si="0"/>
        <v>8</v>
      </c>
      <c r="R27" s="980">
        <f t="shared" si="0"/>
        <v>7.23</v>
      </c>
      <c r="S27" s="920">
        <f t="shared" si="1"/>
        <v>8</v>
      </c>
      <c r="T27" s="980">
        <f t="shared" si="2"/>
        <v>1.3200000000000003</v>
      </c>
      <c r="U27" s="987">
        <v>160</v>
      </c>
      <c r="V27" s="929">
        <v>212</v>
      </c>
      <c r="W27" s="929">
        <v>52</v>
      </c>
      <c r="X27" s="985">
        <v>1.325</v>
      </c>
      <c r="Y27" s="983">
        <v>72</v>
      </c>
    </row>
    <row r="28" spans="1:25" ht="14.45" customHeight="1" x14ac:dyDescent="0.2">
      <c r="A28" s="949" t="s">
        <v>9647</v>
      </c>
      <c r="B28" s="935"/>
      <c r="C28" s="936"/>
      <c r="D28" s="934"/>
      <c r="E28" s="937">
        <v>1</v>
      </c>
      <c r="F28" s="938">
        <v>14.36</v>
      </c>
      <c r="G28" s="925">
        <v>116</v>
      </c>
      <c r="H28" s="939">
        <v>1</v>
      </c>
      <c r="I28" s="940">
        <v>1.35</v>
      </c>
      <c r="J28" s="926">
        <v>4</v>
      </c>
      <c r="K28" s="941">
        <v>1.35</v>
      </c>
      <c r="L28" s="942">
        <v>3</v>
      </c>
      <c r="M28" s="942">
        <v>24</v>
      </c>
      <c r="N28" s="943">
        <v>8</v>
      </c>
      <c r="O28" s="942" t="s">
        <v>9610</v>
      </c>
      <c r="P28" s="944" t="s">
        <v>9648</v>
      </c>
      <c r="Q28" s="945">
        <f t="shared" si="0"/>
        <v>1</v>
      </c>
      <c r="R28" s="981">
        <f t="shared" si="0"/>
        <v>1.35</v>
      </c>
      <c r="S28" s="945">
        <f t="shared" si="1"/>
        <v>0</v>
      </c>
      <c r="T28" s="981">
        <f t="shared" si="2"/>
        <v>-13.01</v>
      </c>
      <c r="U28" s="988">
        <v>8</v>
      </c>
      <c r="V28" s="935">
        <v>4</v>
      </c>
      <c r="W28" s="935">
        <v>-4</v>
      </c>
      <c r="X28" s="986">
        <v>0.5</v>
      </c>
      <c r="Y28" s="984"/>
    </row>
    <row r="29" spans="1:25" ht="14.45" customHeight="1" x14ac:dyDescent="0.2">
      <c r="A29" s="948" t="s">
        <v>9649</v>
      </c>
      <c r="B29" s="922">
        <v>167</v>
      </c>
      <c r="C29" s="923">
        <v>127.81</v>
      </c>
      <c r="D29" s="924">
        <v>4</v>
      </c>
      <c r="E29" s="933">
        <v>152</v>
      </c>
      <c r="F29" s="916">
        <v>121.05</v>
      </c>
      <c r="G29" s="921">
        <v>3.9</v>
      </c>
      <c r="H29" s="915">
        <v>122</v>
      </c>
      <c r="I29" s="916">
        <v>89.49</v>
      </c>
      <c r="J29" s="921">
        <v>3.9</v>
      </c>
      <c r="K29" s="918">
        <v>0.62</v>
      </c>
      <c r="L29" s="915">
        <v>1</v>
      </c>
      <c r="M29" s="915">
        <v>12</v>
      </c>
      <c r="N29" s="919">
        <v>4</v>
      </c>
      <c r="O29" s="915" t="s">
        <v>9610</v>
      </c>
      <c r="P29" s="932" t="s">
        <v>9650</v>
      </c>
      <c r="Q29" s="920">
        <f t="shared" si="0"/>
        <v>-45</v>
      </c>
      <c r="R29" s="980">
        <f t="shared" si="0"/>
        <v>-38.320000000000007</v>
      </c>
      <c r="S29" s="920">
        <f t="shared" si="1"/>
        <v>-30</v>
      </c>
      <c r="T29" s="980">
        <f t="shared" si="2"/>
        <v>-31.560000000000002</v>
      </c>
      <c r="U29" s="987">
        <v>488</v>
      </c>
      <c r="V29" s="929">
        <v>475.8</v>
      </c>
      <c r="W29" s="929">
        <v>-12.199999999999989</v>
      </c>
      <c r="X29" s="985">
        <v>0.97499999999999998</v>
      </c>
      <c r="Y29" s="983">
        <v>32</v>
      </c>
    </row>
    <row r="30" spans="1:25" ht="14.45" customHeight="1" x14ac:dyDescent="0.2">
      <c r="A30" s="949" t="s">
        <v>9651</v>
      </c>
      <c r="B30" s="946">
        <v>2</v>
      </c>
      <c r="C30" s="947">
        <v>1.72</v>
      </c>
      <c r="D30" s="927">
        <v>5.5</v>
      </c>
      <c r="E30" s="937"/>
      <c r="F30" s="938"/>
      <c r="G30" s="925"/>
      <c r="H30" s="942">
        <v>6</v>
      </c>
      <c r="I30" s="938">
        <v>5.54</v>
      </c>
      <c r="J30" s="928">
        <v>11.8</v>
      </c>
      <c r="K30" s="941">
        <v>0.81</v>
      </c>
      <c r="L30" s="942">
        <v>2</v>
      </c>
      <c r="M30" s="942">
        <v>18</v>
      </c>
      <c r="N30" s="943">
        <v>6</v>
      </c>
      <c r="O30" s="942" t="s">
        <v>9610</v>
      </c>
      <c r="P30" s="944" t="s">
        <v>9652</v>
      </c>
      <c r="Q30" s="945">
        <f t="shared" si="0"/>
        <v>4</v>
      </c>
      <c r="R30" s="981">
        <f t="shared" si="0"/>
        <v>3.8200000000000003</v>
      </c>
      <c r="S30" s="945">
        <f t="shared" si="1"/>
        <v>6</v>
      </c>
      <c r="T30" s="981">
        <f t="shared" si="2"/>
        <v>5.54</v>
      </c>
      <c r="U30" s="988">
        <v>36</v>
      </c>
      <c r="V30" s="935">
        <v>70.800000000000011</v>
      </c>
      <c r="W30" s="935">
        <v>34.800000000000011</v>
      </c>
      <c r="X30" s="986">
        <v>1.966666666666667</v>
      </c>
      <c r="Y30" s="984">
        <v>41</v>
      </c>
    </row>
    <row r="31" spans="1:25" ht="14.45" customHeight="1" x14ac:dyDescent="0.2">
      <c r="A31" s="948" t="s">
        <v>9653</v>
      </c>
      <c r="B31" s="929">
        <v>49</v>
      </c>
      <c r="C31" s="930">
        <v>44.46</v>
      </c>
      <c r="D31" s="931">
        <v>3.5</v>
      </c>
      <c r="E31" s="933">
        <v>58</v>
      </c>
      <c r="F31" s="916">
        <v>53.1</v>
      </c>
      <c r="G31" s="921">
        <v>3.6</v>
      </c>
      <c r="H31" s="912">
        <v>58</v>
      </c>
      <c r="I31" s="913">
        <v>55.88</v>
      </c>
      <c r="J31" s="914">
        <v>3.7</v>
      </c>
      <c r="K31" s="918">
        <v>0.89</v>
      </c>
      <c r="L31" s="915">
        <v>1</v>
      </c>
      <c r="M31" s="915">
        <v>12</v>
      </c>
      <c r="N31" s="919">
        <v>4</v>
      </c>
      <c r="O31" s="915" t="s">
        <v>9610</v>
      </c>
      <c r="P31" s="932" t="s">
        <v>9654</v>
      </c>
      <c r="Q31" s="920">
        <f t="shared" si="0"/>
        <v>9</v>
      </c>
      <c r="R31" s="980">
        <f t="shared" si="0"/>
        <v>11.420000000000002</v>
      </c>
      <c r="S31" s="920">
        <f t="shared" si="1"/>
        <v>0</v>
      </c>
      <c r="T31" s="980">
        <f t="shared" si="2"/>
        <v>2.7800000000000011</v>
      </c>
      <c r="U31" s="987">
        <v>232</v>
      </c>
      <c r="V31" s="929">
        <v>214.60000000000002</v>
      </c>
      <c r="W31" s="929">
        <v>-17.399999999999977</v>
      </c>
      <c r="X31" s="985">
        <v>0.92500000000000004</v>
      </c>
      <c r="Y31" s="983">
        <v>34</v>
      </c>
    </row>
    <row r="32" spans="1:25" ht="14.45" customHeight="1" x14ac:dyDescent="0.2">
      <c r="A32" s="948" t="s">
        <v>9655</v>
      </c>
      <c r="B32" s="929">
        <v>61</v>
      </c>
      <c r="C32" s="930">
        <v>38.880000000000003</v>
      </c>
      <c r="D32" s="931">
        <v>4.7</v>
      </c>
      <c r="E32" s="912">
        <v>76</v>
      </c>
      <c r="F32" s="913">
        <v>55.29</v>
      </c>
      <c r="G32" s="914">
        <v>5.7</v>
      </c>
      <c r="H32" s="915">
        <v>57</v>
      </c>
      <c r="I32" s="916">
        <v>43.26</v>
      </c>
      <c r="J32" s="917">
        <v>6.8</v>
      </c>
      <c r="K32" s="918">
        <v>0.54</v>
      </c>
      <c r="L32" s="915">
        <v>1</v>
      </c>
      <c r="M32" s="915">
        <v>12</v>
      </c>
      <c r="N32" s="919">
        <v>4</v>
      </c>
      <c r="O32" s="915" t="s">
        <v>9610</v>
      </c>
      <c r="P32" s="932" t="s">
        <v>9656</v>
      </c>
      <c r="Q32" s="920">
        <f t="shared" si="0"/>
        <v>-4</v>
      </c>
      <c r="R32" s="980">
        <f t="shared" si="0"/>
        <v>4.3799999999999955</v>
      </c>
      <c r="S32" s="920">
        <f t="shared" si="1"/>
        <v>-19</v>
      </c>
      <c r="T32" s="980">
        <f t="shared" si="2"/>
        <v>-12.030000000000001</v>
      </c>
      <c r="U32" s="987">
        <v>228</v>
      </c>
      <c r="V32" s="929">
        <v>387.59999999999997</v>
      </c>
      <c r="W32" s="929">
        <v>159.59999999999997</v>
      </c>
      <c r="X32" s="985">
        <v>1.7</v>
      </c>
      <c r="Y32" s="983">
        <v>189</v>
      </c>
    </row>
    <row r="33" spans="1:25" ht="14.45" customHeight="1" x14ac:dyDescent="0.2">
      <c r="A33" s="949" t="s">
        <v>9657</v>
      </c>
      <c r="B33" s="935">
        <v>2</v>
      </c>
      <c r="C33" s="936">
        <v>1.63</v>
      </c>
      <c r="D33" s="934">
        <v>7.5</v>
      </c>
      <c r="E33" s="939">
        <v>2</v>
      </c>
      <c r="F33" s="940">
        <v>1.74</v>
      </c>
      <c r="G33" s="926">
        <v>17.5</v>
      </c>
      <c r="H33" s="942"/>
      <c r="I33" s="938"/>
      <c r="J33" s="925"/>
      <c r="K33" s="941">
        <v>0.8</v>
      </c>
      <c r="L33" s="942">
        <v>2</v>
      </c>
      <c r="M33" s="942">
        <v>21</v>
      </c>
      <c r="N33" s="943">
        <v>7</v>
      </c>
      <c r="O33" s="942" t="s">
        <v>9610</v>
      </c>
      <c r="P33" s="944" t="s">
        <v>9658</v>
      </c>
      <c r="Q33" s="945">
        <f t="shared" si="0"/>
        <v>-2</v>
      </c>
      <c r="R33" s="981">
        <f t="shared" si="0"/>
        <v>-1.63</v>
      </c>
      <c r="S33" s="945">
        <f t="shared" si="1"/>
        <v>-2</v>
      </c>
      <c r="T33" s="981">
        <f t="shared" si="2"/>
        <v>-1.74</v>
      </c>
      <c r="U33" s="988" t="s">
        <v>606</v>
      </c>
      <c r="V33" s="935" t="s">
        <v>606</v>
      </c>
      <c r="W33" s="935" t="s">
        <v>606</v>
      </c>
      <c r="X33" s="986" t="s">
        <v>606</v>
      </c>
      <c r="Y33" s="984"/>
    </row>
    <row r="34" spans="1:25" ht="14.45" customHeight="1" x14ac:dyDescent="0.2">
      <c r="A34" s="948" t="s">
        <v>9659</v>
      </c>
      <c r="B34" s="922">
        <v>47</v>
      </c>
      <c r="C34" s="923">
        <v>30.75</v>
      </c>
      <c r="D34" s="924">
        <v>4.0999999999999996</v>
      </c>
      <c r="E34" s="933">
        <v>41</v>
      </c>
      <c r="F34" s="916">
        <v>34.76</v>
      </c>
      <c r="G34" s="921">
        <v>6.8</v>
      </c>
      <c r="H34" s="915">
        <v>42</v>
      </c>
      <c r="I34" s="916">
        <v>34.61</v>
      </c>
      <c r="J34" s="917">
        <v>6.7</v>
      </c>
      <c r="K34" s="918">
        <v>0.61</v>
      </c>
      <c r="L34" s="915">
        <v>1</v>
      </c>
      <c r="M34" s="915">
        <v>12</v>
      </c>
      <c r="N34" s="919">
        <v>4</v>
      </c>
      <c r="O34" s="915" t="s">
        <v>9610</v>
      </c>
      <c r="P34" s="932" t="s">
        <v>9660</v>
      </c>
      <c r="Q34" s="920">
        <f t="shared" si="0"/>
        <v>-5</v>
      </c>
      <c r="R34" s="980">
        <f t="shared" si="0"/>
        <v>3.8599999999999994</v>
      </c>
      <c r="S34" s="920">
        <f t="shared" si="1"/>
        <v>1</v>
      </c>
      <c r="T34" s="980">
        <f t="shared" si="2"/>
        <v>-0.14999999999999858</v>
      </c>
      <c r="U34" s="987">
        <v>168</v>
      </c>
      <c r="V34" s="929">
        <v>281.40000000000003</v>
      </c>
      <c r="W34" s="929">
        <v>113.40000000000003</v>
      </c>
      <c r="X34" s="985">
        <v>1.6750000000000003</v>
      </c>
      <c r="Y34" s="983">
        <v>131</v>
      </c>
    </row>
    <row r="35" spans="1:25" ht="14.45" customHeight="1" x14ac:dyDescent="0.2">
      <c r="A35" s="949" t="s">
        <v>9661</v>
      </c>
      <c r="B35" s="946"/>
      <c r="C35" s="947"/>
      <c r="D35" s="927"/>
      <c r="E35" s="937">
        <v>1</v>
      </c>
      <c r="F35" s="938">
        <v>1.25</v>
      </c>
      <c r="G35" s="925">
        <v>4</v>
      </c>
      <c r="H35" s="942">
        <v>3</v>
      </c>
      <c r="I35" s="938">
        <v>4.18</v>
      </c>
      <c r="J35" s="928">
        <v>24.7</v>
      </c>
      <c r="K35" s="941">
        <v>1.25</v>
      </c>
      <c r="L35" s="942">
        <v>3</v>
      </c>
      <c r="M35" s="942">
        <v>27</v>
      </c>
      <c r="N35" s="943">
        <v>9</v>
      </c>
      <c r="O35" s="942" t="s">
        <v>9610</v>
      </c>
      <c r="P35" s="944" t="s">
        <v>9660</v>
      </c>
      <c r="Q35" s="945">
        <f t="shared" si="0"/>
        <v>3</v>
      </c>
      <c r="R35" s="981">
        <f t="shared" si="0"/>
        <v>4.18</v>
      </c>
      <c r="S35" s="945">
        <f t="shared" si="1"/>
        <v>2</v>
      </c>
      <c r="T35" s="981">
        <f t="shared" si="2"/>
        <v>2.9299999999999997</v>
      </c>
      <c r="U35" s="988">
        <v>27</v>
      </c>
      <c r="V35" s="935">
        <v>74.099999999999994</v>
      </c>
      <c r="W35" s="935">
        <v>47.099999999999994</v>
      </c>
      <c r="X35" s="986">
        <v>2.744444444444444</v>
      </c>
      <c r="Y35" s="984">
        <v>47</v>
      </c>
    </row>
    <row r="36" spans="1:25" ht="14.45" customHeight="1" x14ac:dyDescent="0.2">
      <c r="A36" s="948" t="s">
        <v>9662</v>
      </c>
      <c r="B36" s="929">
        <v>259</v>
      </c>
      <c r="C36" s="930">
        <v>902.09</v>
      </c>
      <c r="D36" s="931">
        <v>9.3000000000000007</v>
      </c>
      <c r="E36" s="912">
        <v>310</v>
      </c>
      <c r="F36" s="913">
        <v>1081.74</v>
      </c>
      <c r="G36" s="914">
        <v>8.9</v>
      </c>
      <c r="H36" s="915">
        <v>309</v>
      </c>
      <c r="I36" s="916">
        <v>1076.06</v>
      </c>
      <c r="J36" s="921">
        <v>8.6</v>
      </c>
      <c r="K36" s="918">
        <v>3.48</v>
      </c>
      <c r="L36" s="915">
        <v>4</v>
      </c>
      <c r="M36" s="915">
        <v>33</v>
      </c>
      <c r="N36" s="919">
        <v>11</v>
      </c>
      <c r="O36" s="915" t="s">
        <v>9610</v>
      </c>
      <c r="P36" s="932" t="s">
        <v>9663</v>
      </c>
      <c r="Q36" s="920">
        <f t="shared" si="0"/>
        <v>50</v>
      </c>
      <c r="R36" s="980">
        <f t="shared" si="0"/>
        <v>173.96999999999991</v>
      </c>
      <c r="S36" s="920">
        <f t="shared" si="1"/>
        <v>-1</v>
      </c>
      <c r="T36" s="980">
        <f t="shared" si="2"/>
        <v>-5.6800000000000637</v>
      </c>
      <c r="U36" s="987">
        <v>3399</v>
      </c>
      <c r="V36" s="929">
        <v>2657.4</v>
      </c>
      <c r="W36" s="929">
        <v>-741.59999999999991</v>
      </c>
      <c r="X36" s="985">
        <v>0.78181818181818186</v>
      </c>
      <c r="Y36" s="983">
        <v>43</v>
      </c>
    </row>
    <row r="37" spans="1:25" ht="14.45" customHeight="1" x14ac:dyDescent="0.2">
      <c r="A37" s="949" t="s">
        <v>9664</v>
      </c>
      <c r="B37" s="935">
        <v>15</v>
      </c>
      <c r="C37" s="936">
        <v>53.39</v>
      </c>
      <c r="D37" s="934">
        <v>9.6999999999999993</v>
      </c>
      <c r="E37" s="939">
        <v>16</v>
      </c>
      <c r="F37" s="940">
        <v>57.18</v>
      </c>
      <c r="G37" s="926">
        <v>11.1</v>
      </c>
      <c r="H37" s="942">
        <v>4</v>
      </c>
      <c r="I37" s="938">
        <v>14.24</v>
      </c>
      <c r="J37" s="925">
        <v>11</v>
      </c>
      <c r="K37" s="941">
        <v>3.56</v>
      </c>
      <c r="L37" s="942">
        <v>4</v>
      </c>
      <c r="M37" s="942">
        <v>36</v>
      </c>
      <c r="N37" s="943">
        <v>12</v>
      </c>
      <c r="O37" s="942" t="s">
        <v>9610</v>
      </c>
      <c r="P37" s="944" t="s">
        <v>9665</v>
      </c>
      <c r="Q37" s="945">
        <f t="shared" si="0"/>
        <v>-11</v>
      </c>
      <c r="R37" s="981">
        <f t="shared" si="0"/>
        <v>-39.15</v>
      </c>
      <c r="S37" s="945">
        <f t="shared" si="1"/>
        <v>-12</v>
      </c>
      <c r="T37" s="981">
        <f t="shared" si="2"/>
        <v>-42.94</v>
      </c>
      <c r="U37" s="988">
        <v>48</v>
      </c>
      <c r="V37" s="935">
        <v>44</v>
      </c>
      <c r="W37" s="935">
        <v>-4</v>
      </c>
      <c r="X37" s="986">
        <v>0.91666666666666663</v>
      </c>
      <c r="Y37" s="984">
        <v>5</v>
      </c>
    </row>
    <row r="38" spans="1:25" ht="14.45" customHeight="1" x14ac:dyDescent="0.2">
      <c r="A38" s="949" t="s">
        <v>9666</v>
      </c>
      <c r="B38" s="935">
        <v>1</v>
      </c>
      <c r="C38" s="936">
        <v>3.91</v>
      </c>
      <c r="D38" s="934">
        <v>16</v>
      </c>
      <c r="E38" s="939"/>
      <c r="F38" s="940"/>
      <c r="G38" s="926"/>
      <c r="H38" s="942">
        <v>1</v>
      </c>
      <c r="I38" s="938">
        <v>3.91</v>
      </c>
      <c r="J38" s="925">
        <v>7</v>
      </c>
      <c r="K38" s="941">
        <v>3.91</v>
      </c>
      <c r="L38" s="942">
        <v>4</v>
      </c>
      <c r="M38" s="942">
        <v>39</v>
      </c>
      <c r="N38" s="943">
        <v>13</v>
      </c>
      <c r="O38" s="942" t="s">
        <v>9610</v>
      </c>
      <c r="P38" s="944" t="s">
        <v>9667</v>
      </c>
      <c r="Q38" s="945">
        <f t="shared" si="0"/>
        <v>0</v>
      </c>
      <c r="R38" s="981">
        <f t="shared" si="0"/>
        <v>0</v>
      </c>
      <c r="S38" s="945">
        <f t="shared" si="1"/>
        <v>1</v>
      </c>
      <c r="T38" s="981">
        <f t="shared" si="2"/>
        <v>3.91</v>
      </c>
      <c r="U38" s="988">
        <v>13</v>
      </c>
      <c r="V38" s="935">
        <v>7</v>
      </c>
      <c r="W38" s="935">
        <v>-6</v>
      </c>
      <c r="X38" s="986">
        <v>0.53846153846153844</v>
      </c>
      <c r="Y38" s="984"/>
    </row>
    <row r="39" spans="1:25" ht="14.45" customHeight="1" x14ac:dyDescent="0.2">
      <c r="A39" s="948" t="s">
        <v>9668</v>
      </c>
      <c r="B39" s="922">
        <v>697</v>
      </c>
      <c r="C39" s="923">
        <v>456.2</v>
      </c>
      <c r="D39" s="924">
        <v>4.0999999999999996</v>
      </c>
      <c r="E39" s="933">
        <v>664</v>
      </c>
      <c r="F39" s="916">
        <v>416.23</v>
      </c>
      <c r="G39" s="921">
        <v>4.0999999999999996</v>
      </c>
      <c r="H39" s="915">
        <v>619</v>
      </c>
      <c r="I39" s="916">
        <v>381.5</v>
      </c>
      <c r="J39" s="917">
        <v>4.0999999999999996</v>
      </c>
      <c r="K39" s="918">
        <v>0.6</v>
      </c>
      <c r="L39" s="915">
        <v>1</v>
      </c>
      <c r="M39" s="915">
        <v>9</v>
      </c>
      <c r="N39" s="919">
        <v>3</v>
      </c>
      <c r="O39" s="915" t="s">
        <v>9610</v>
      </c>
      <c r="P39" s="932" t="s">
        <v>9669</v>
      </c>
      <c r="Q39" s="920">
        <f t="shared" si="0"/>
        <v>-78</v>
      </c>
      <c r="R39" s="980">
        <f t="shared" si="0"/>
        <v>-74.699999999999989</v>
      </c>
      <c r="S39" s="920">
        <f t="shared" si="1"/>
        <v>-45</v>
      </c>
      <c r="T39" s="980">
        <f t="shared" si="2"/>
        <v>-34.730000000000018</v>
      </c>
      <c r="U39" s="987">
        <v>1857</v>
      </c>
      <c r="V39" s="929">
        <v>2537.8999999999996</v>
      </c>
      <c r="W39" s="929">
        <v>680.89999999999964</v>
      </c>
      <c r="X39" s="985">
        <v>1.3666666666666665</v>
      </c>
      <c r="Y39" s="983">
        <v>699</v>
      </c>
    </row>
    <row r="40" spans="1:25" ht="14.45" customHeight="1" x14ac:dyDescent="0.2">
      <c r="A40" s="949" t="s">
        <v>9670</v>
      </c>
      <c r="B40" s="946">
        <v>12</v>
      </c>
      <c r="C40" s="947">
        <v>7.91</v>
      </c>
      <c r="D40" s="927">
        <v>4.0999999999999996</v>
      </c>
      <c r="E40" s="937">
        <v>6</v>
      </c>
      <c r="F40" s="938">
        <v>4.9400000000000004</v>
      </c>
      <c r="G40" s="925">
        <v>6.8</v>
      </c>
      <c r="H40" s="942">
        <v>9</v>
      </c>
      <c r="I40" s="938">
        <v>5.57</v>
      </c>
      <c r="J40" s="928">
        <v>4.0999999999999996</v>
      </c>
      <c r="K40" s="941">
        <v>0.62</v>
      </c>
      <c r="L40" s="942">
        <v>1</v>
      </c>
      <c r="M40" s="942">
        <v>12</v>
      </c>
      <c r="N40" s="943">
        <v>4</v>
      </c>
      <c r="O40" s="942" t="s">
        <v>9610</v>
      </c>
      <c r="P40" s="944" t="s">
        <v>9671</v>
      </c>
      <c r="Q40" s="945">
        <f t="shared" si="0"/>
        <v>-3</v>
      </c>
      <c r="R40" s="981">
        <f t="shared" si="0"/>
        <v>-2.34</v>
      </c>
      <c r="S40" s="945">
        <f t="shared" si="1"/>
        <v>3</v>
      </c>
      <c r="T40" s="981">
        <f t="shared" si="2"/>
        <v>0.62999999999999989</v>
      </c>
      <c r="U40" s="988">
        <v>36</v>
      </c>
      <c r="V40" s="935">
        <v>36.9</v>
      </c>
      <c r="W40" s="935">
        <v>0.89999999999999858</v>
      </c>
      <c r="X40" s="986">
        <v>1.0249999999999999</v>
      </c>
      <c r="Y40" s="984">
        <v>2</v>
      </c>
    </row>
    <row r="41" spans="1:25" ht="14.45" customHeight="1" x14ac:dyDescent="0.2">
      <c r="A41" s="949" t="s">
        <v>9672</v>
      </c>
      <c r="B41" s="946"/>
      <c r="C41" s="947"/>
      <c r="D41" s="927"/>
      <c r="E41" s="937"/>
      <c r="F41" s="938"/>
      <c r="G41" s="925"/>
      <c r="H41" s="942">
        <v>1</v>
      </c>
      <c r="I41" s="938">
        <v>0.69</v>
      </c>
      <c r="J41" s="925">
        <v>4</v>
      </c>
      <c r="K41" s="941">
        <v>0.69</v>
      </c>
      <c r="L41" s="942">
        <v>1</v>
      </c>
      <c r="M41" s="942">
        <v>12</v>
      </c>
      <c r="N41" s="943">
        <v>4</v>
      </c>
      <c r="O41" s="942" t="s">
        <v>9610</v>
      </c>
      <c r="P41" s="944" t="s">
        <v>9673</v>
      </c>
      <c r="Q41" s="945">
        <f t="shared" si="0"/>
        <v>1</v>
      </c>
      <c r="R41" s="981">
        <f t="shared" si="0"/>
        <v>0.69</v>
      </c>
      <c r="S41" s="945">
        <f t="shared" si="1"/>
        <v>1</v>
      </c>
      <c r="T41" s="981">
        <f t="shared" si="2"/>
        <v>0.69</v>
      </c>
      <c r="U41" s="988">
        <v>4</v>
      </c>
      <c r="V41" s="935">
        <v>4</v>
      </c>
      <c r="W41" s="935">
        <v>0</v>
      </c>
      <c r="X41" s="986">
        <v>1</v>
      </c>
      <c r="Y41" s="984"/>
    </row>
    <row r="42" spans="1:25" ht="14.45" customHeight="1" x14ac:dyDescent="0.2">
      <c r="A42" s="948" t="s">
        <v>9674</v>
      </c>
      <c r="B42" s="929">
        <v>41</v>
      </c>
      <c r="C42" s="930">
        <v>199.23</v>
      </c>
      <c r="D42" s="931">
        <v>11.9</v>
      </c>
      <c r="E42" s="912">
        <v>49</v>
      </c>
      <c r="F42" s="913">
        <v>230.77</v>
      </c>
      <c r="G42" s="914">
        <v>12.7</v>
      </c>
      <c r="H42" s="915">
        <v>50</v>
      </c>
      <c r="I42" s="916">
        <v>230.15</v>
      </c>
      <c r="J42" s="921">
        <v>13.7</v>
      </c>
      <c r="K42" s="918">
        <v>4.5199999999999996</v>
      </c>
      <c r="L42" s="915">
        <v>5</v>
      </c>
      <c r="M42" s="915">
        <v>42</v>
      </c>
      <c r="N42" s="919">
        <v>14</v>
      </c>
      <c r="O42" s="915" t="s">
        <v>9610</v>
      </c>
      <c r="P42" s="932" t="s">
        <v>9675</v>
      </c>
      <c r="Q42" s="920">
        <f t="shared" si="0"/>
        <v>9</v>
      </c>
      <c r="R42" s="980">
        <f t="shared" si="0"/>
        <v>30.920000000000016</v>
      </c>
      <c r="S42" s="920">
        <f t="shared" si="1"/>
        <v>1</v>
      </c>
      <c r="T42" s="980">
        <f t="shared" si="2"/>
        <v>-0.62000000000000455</v>
      </c>
      <c r="U42" s="987">
        <v>700</v>
      </c>
      <c r="V42" s="929">
        <v>685</v>
      </c>
      <c r="W42" s="929">
        <v>-15</v>
      </c>
      <c r="X42" s="985">
        <v>0.97857142857142854</v>
      </c>
      <c r="Y42" s="983">
        <v>164</v>
      </c>
    </row>
    <row r="43" spans="1:25" ht="14.45" customHeight="1" x14ac:dyDescent="0.2">
      <c r="A43" s="949" t="s">
        <v>9676</v>
      </c>
      <c r="B43" s="935">
        <v>4</v>
      </c>
      <c r="C43" s="936">
        <v>20.29</v>
      </c>
      <c r="D43" s="934">
        <v>19</v>
      </c>
      <c r="E43" s="939">
        <v>4</v>
      </c>
      <c r="F43" s="940">
        <v>21.12</v>
      </c>
      <c r="G43" s="926">
        <v>11.5</v>
      </c>
      <c r="H43" s="942">
        <v>3</v>
      </c>
      <c r="I43" s="938">
        <v>14.88</v>
      </c>
      <c r="J43" s="925">
        <v>12</v>
      </c>
      <c r="K43" s="941">
        <v>5.07</v>
      </c>
      <c r="L43" s="942">
        <v>5</v>
      </c>
      <c r="M43" s="942">
        <v>48</v>
      </c>
      <c r="N43" s="943">
        <v>16</v>
      </c>
      <c r="O43" s="942" t="s">
        <v>9610</v>
      </c>
      <c r="P43" s="944" t="s">
        <v>9675</v>
      </c>
      <c r="Q43" s="945">
        <f t="shared" si="0"/>
        <v>-1</v>
      </c>
      <c r="R43" s="981">
        <f t="shared" si="0"/>
        <v>-5.4099999999999984</v>
      </c>
      <c r="S43" s="945">
        <f t="shared" si="1"/>
        <v>-1</v>
      </c>
      <c r="T43" s="981">
        <f t="shared" si="2"/>
        <v>-6.24</v>
      </c>
      <c r="U43" s="988">
        <v>48</v>
      </c>
      <c r="V43" s="935">
        <v>36</v>
      </c>
      <c r="W43" s="935">
        <v>-12</v>
      </c>
      <c r="X43" s="986">
        <v>0.75</v>
      </c>
      <c r="Y43" s="984">
        <v>1</v>
      </c>
    </row>
    <row r="44" spans="1:25" ht="14.45" customHeight="1" x14ac:dyDescent="0.2">
      <c r="A44" s="949" t="s">
        <v>9677</v>
      </c>
      <c r="B44" s="935">
        <v>1</v>
      </c>
      <c r="C44" s="936">
        <v>6.81</v>
      </c>
      <c r="D44" s="934">
        <v>34</v>
      </c>
      <c r="E44" s="939">
        <v>1</v>
      </c>
      <c r="F44" s="940">
        <v>6.81</v>
      </c>
      <c r="G44" s="926">
        <v>8</v>
      </c>
      <c r="H44" s="942"/>
      <c r="I44" s="938"/>
      <c r="J44" s="925"/>
      <c r="K44" s="941">
        <v>6.81</v>
      </c>
      <c r="L44" s="942">
        <v>7</v>
      </c>
      <c r="M44" s="942">
        <v>60</v>
      </c>
      <c r="N44" s="943">
        <v>20</v>
      </c>
      <c r="O44" s="942" t="s">
        <v>9610</v>
      </c>
      <c r="P44" s="944" t="s">
        <v>9675</v>
      </c>
      <c r="Q44" s="945">
        <f t="shared" si="0"/>
        <v>-1</v>
      </c>
      <c r="R44" s="981">
        <f t="shared" si="0"/>
        <v>-6.81</v>
      </c>
      <c r="S44" s="945">
        <f t="shared" si="1"/>
        <v>-1</v>
      </c>
      <c r="T44" s="981">
        <f t="shared" si="2"/>
        <v>-6.81</v>
      </c>
      <c r="U44" s="988" t="s">
        <v>606</v>
      </c>
      <c r="V44" s="935" t="s">
        <v>606</v>
      </c>
      <c r="W44" s="935" t="s">
        <v>606</v>
      </c>
      <c r="X44" s="986" t="s">
        <v>606</v>
      </c>
      <c r="Y44" s="984"/>
    </row>
    <row r="45" spans="1:25" ht="14.45" customHeight="1" x14ac:dyDescent="0.2">
      <c r="A45" s="948" t="s">
        <v>9678</v>
      </c>
      <c r="B45" s="922">
        <v>2</v>
      </c>
      <c r="C45" s="923">
        <v>0.75</v>
      </c>
      <c r="D45" s="924">
        <v>5.5</v>
      </c>
      <c r="E45" s="933">
        <v>2</v>
      </c>
      <c r="F45" s="916">
        <v>0.99</v>
      </c>
      <c r="G45" s="921">
        <v>2</v>
      </c>
      <c r="H45" s="915">
        <v>1</v>
      </c>
      <c r="I45" s="916">
        <v>0.49</v>
      </c>
      <c r="J45" s="921">
        <v>4</v>
      </c>
      <c r="K45" s="918">
        <v>0.49</v>
      </c>
      <c r="L45" s="915">
        <v>2</v>
      </c>
      <c r="M45" s="915">
        <v>21</v>
      </c>
      <c r="N45" s="919">
        <v>7</v>
      </c>
      <c r="O45" s="915" t="s">
        <v>9610</v>
      </c>
      <c r="P45" s="932" t="s">
        <v>9679</v>
      </c>
      <c r="Q45" s="920">
        <f t="shared" si="0"/>
        <v>-1</v>
      </c>
      <c r="R45" s="980">
        <f t="shared" si="0"/>
        <v>-0.26</v>
      </c>
      <c r="S45" s="920">
        <f t="shared" si="1"/>
        <v>-1</v>
      </c>
      <c r="T45" s="980">
        <f t="shared" si="2"/>
        <v>-0.5</v>
      </c>
      <c r="U45" s="987">
        <v>7</v>
      </c>
      <c r="V45" s="929">
        <v>4</v>
      </c>
      <c r="W45" s="929">
        <v>-3</v>
      </c>
      <c r="X45" s="985">
        <v>0.5714285714285714</v>
      </c>
      <c r="Y45" s="983"/>
    </row>
    <row r="46" spans="1:25" ht="14.45" customHeight="1" x14ac:dyDescent="0.2">
      <c r="A46" s="949" t="s">
        <v>9680</v>
      </c>
      <c r="B46" s="946">
        <v>1</v>
      </c>
      <c r="C46" s="947">
        <v>0.61</v>
      </c>
      <c r="D46" s="927">
        <v>8</v>
      </c>
      <c r="E46" s="937"/>
      <c r="F46" s="938"/>
      <c r="G46" s="925"/>
      <c r="H46" s="942"/>
      <c r="I46" s="938"/>
      <c r="J46" s="925"/>
      <c r="K46" s="941">
        <v>0.61</v>
      </c>
      <c r="L46" s="942">
        <v>3</v>
      </c>
      <c r="M46" s="942">
        <v>24</v>
      </c>
      <c r="N46" s="943">
        <v>8</v>
      </c>
      <c r="O46" s="942" t="s">
        <v>9610</v>
      </c>
      <c r="P46" s="944" t="s">
        <v>9681</v>
      </c>
      <c r="Q46" s="945">
        <f t="shared" si="0"/>
        <v>-1</v>
      </c>
      <c r="R46" s="981">
        <f t="shared" si="0"/>
        <v>-0.61</v>
      </c>
      <c r="S46" s="945">
        <f t="shared" si="1"/>
        <v>0</v>
      </c>
      <c r="T46" s="981">
        <f t="shared" si="2"/>
        <v>0</v>
      </c>
      <c r="U46" s="988" t="s">
        <v>606</v>
      </c>
      <c r="V46" s="935" t="s">
        <v>606</v>
      </c>
      <c r="W46" s="935" t="s">
        <v>606</v>
      </c>
      <c r="X46" s="986" t="s">
        <v>606</v>
      </c>
      <c r="Y46" s="984"/>
    </row>
    <row r="47" spans="1:25" ht="14.45" customHeight="1" x14ac:dyDescent="0.2">
      <c r="A47" s="948" t="s">
        <v>9682</v>
      </c>
      <c r="B47" s="922">
        <v>15</v>
      </c>
      <c r="C47" s="923">
        <v>5.0199999999999996</v>
      </c>
      <c r="D47" s="924">
        <v>2.5</v>
      </c>
      <c r="E47" s="933">
        <v>5</v>
      </c>
      <c r="F47" s="916">
        <v>1.61</v>
      </c>
      <c r="G47" s="921">
        <v>2.4</v>
      </c>
      <c r="H47" s="915">
        <v>10</v>
      </c>
      <c r="I47" s="916">
        <v>3.87</v>
      </c>
      <c r="J47" s="921">
        <v>2.8</v>
      </c>
      <c r="K47" s="918">
        <v>0.32</v>
      </c>
      <c r="L47" s="915">
        <v>1</v>
      </c>
      <c r="M47" s="915">
        <v>9</v>
      </c>
      <c r="N47" s="919">
        <v>3</v>
      </c>
      <c r="O47" s="915" t="s">
        <v>9610</v>
      </c>
      <c r="P47" s="932" t="s">
        <v>9683</v>
      </c>
      <c r="Q47" s="920">
        <f t="shared" si="0"/>
        <v>-5</v>
      </c>
      <c r="R47" s="980">
        <f t="shared" si="0"/>
        <v>-1.1499999999999995</v>
      </c>
      <c r="S47" s="920">
        <f t="shared" si="1"/>
        <v>5</v>
      </c>
      <c r="T47" s="980">
        <f t="shared" si="2"/>
        <v>2.2599999999999998</v>
      </c>
      <c r="U47" s="987">
        <v>30</v>
      </c>
      <c r="V47" s="929">
        <v>28</v>
      </c>
      <c r="W47" s="929">
        <v>-2</v>
      </c>
      <c r="X47" s="985">
        <v>0.93333333333333335</v>
      </c>
      <c r="Y47" s="983">
        <v>4</v>
      </c>
    </row>
    <row r="48" spans="1:25" ht="14.45" customHeight="1" x14ac:dyDescent="0.2">
      <c r="A48" s="949" t="s">
        <v>9684</v>
      </c>
      <c r="B48" s="946"/>
      <c r="C48" s="947"/>
      <c r="D48" s="927"/>
      <c r="E48" s="937">
        <v>1</v>
      </c>
      <c r="F48" s="938">
        <v>0.42</v>
      </c>
      <c r="G48" s="925">
        <v>2</v>
      </c>
      <c r="H48" s="942"/>
      <c r="I48" s="938"/>
      <c r="J48" s="925"/>
      <c r="K48" s="941">
        <v>0.42</v>
      </c>
      <c r="L48" s="942">
        <v>2</v>
      </c>
      <c r="M48" s="942">
        <v>15</v>
      </c>
      <c r="N48" s="943">
        <v>5</v>
      </c>
      <c r="O48" s="942" t="s">
        <v>9610</v>
      </c>
      <c r="P48" s="944" t="s">
        <v>9685</v>
      </c>
      <c r="Q48" s="945">
        <f t="shared" si="0"/>
        <v>0</v>
      </c>
      <c r="R48" s="981">
        <f t="shared" si="0"/>
        <v>0</v>
      </c>
      <c r="S48" s="945">
        <f t="shared" si="1"/>
        <v>-1</v>
      </c>
      <c r="T48" s="981">
        <f t="shared" si="2"/>
        <v>-0.42</v>
      </c>
      <c r="U48" s="988" t="s">
        <v>606</v>
      </c>
      <c r="V48" s="935" t="s">
        <v>606</v>
      </c>
      <c r="W48" s="935" t="s">
        <v>606</v>
      </c>
      <c r="X48" s="986" t="s">
        <v>606</v>
      </c>
      <c r="Y48" s="984"/>
    </row>
    <row r="49" spans="1:25" ht="14.45" customHeight="1" x14ac:dyDescent="0.2">
      <c r="A49" s="948" t="s">
        <v>9686</v>
      </c>
      <c r="B49" s="922">
        <v>2</v>
      </c>
      <c r="C49" s="923">
        <v>1.1499999999999999</v>
      </c>
      <c r="D49" s="924">
        <v>4</v>
      </c>
      <c r="E49" s="933">
        <v>1</v>
      </c>
      <c r="F49" s="916">
        <v>0.47</v>
      </c>
      <c r="G49" s="921">
        <v>2</v>
      </c>
      <c r="H49" s="915"/>
      <c r="I49" s="916"/>
      <c r="J49" s="921"/>
      <c r="K49" s="918">
        <v>0.68</v>
      </c>
      <c r="L49" s="915">
        <v>3</v>
      </c>
      <c r="M49" s="915">
        <v>24</v>
      </c>
      <c r="N49" s="919">
        <v>8</v>
      </c>
      <c r="O49" s="915" t="s">
        <v>9610</v>
      </c>
      <c r="P49" s="932" t="s">
        <v>9687</v>
      </c>
      <c r="Q49" s="920">
        <f t="shared" si="0"/>
        <v>-2</v>
      </c>
      <c r="R49" s="980">
        <f t="shared" si="0"/>
        <v>-1.1499999999999999</v>
      </c>
      <c r="S49" s="920">
        <f t="shared" si="1"/>
        <v>-1</v>
      </c>
      <c r="T49" s="980">
        <f t="shared" si="2"/>
        <v>-0.47</v>
      </c>
      <c r="U49" s="987" t="s">
        <v>606</v>
      </c>
      <c r="V49" s="929" t="s">
        <v>606</v>
      </c>
      <c r="W49" s="929" t="s">
        <v>606</v>
      </c>
      <c r="X49" s="985" t="s">
        <v>606</v>
      </c>
      <c r="Y49" s="983"/>
    </row>
    <row r="50" spans="1:25" ht="14.45" customHeight="1" x14ac:dyDescent="0.2">
      <c r="A50" s="948" t="s">
        <v>9688</v>
      </c>
      <c r="B50" s="929">
        <v>1</v>
      </c>
      <c r="C50" s="930">
        <v>0.82</v>
      </c>
      <c r="D50" s="931">
        <v>14</v>
      </c>
      <c r="E50" s="933">
        <v>2</v>
      </c>
      <c r="F50" s="916">
        <v>2.4300000000000002</v>
      </c>
      <c r="G50" s="921">
        <v>16.5</v>
      </c>
      <c r="H50" s="912">
        <v>3</v>
      </c>
      <c r="I50" s="913">
        <v>2.4900000000000002</v>
      </c>
      <c r="J50" s="917">
        <v>12.7</v>
      </c>
      <c r="K50" s="918">
        <v>0.82</v>
      </c>
      <c r="L50" s="915">
        <v>3</v>
      </c>
      <c r="M50" s="915">
        <v>30</v>
      </c>
      <c r="N50" s="919">
        <v>10</v>
      </c>
      <c r="O50" s="915" t="s">
        <v>9610</v>
      </c>
      <c r="P50" s="932" t="s">
        <v>9689</v>
      </c>
      <c r="Q50" s="920">
        <f t="shared" si="0"/>
        <v>2</v>
      </c>
      <c r="R50" s="980">
        <f t="shared" si="0"/>
        <v>1.6700000000000004</v>
      </c>
      <c r="S50" s="920">
        <f t="shared" si="1"/>
        <v>1</v>
      </c>
      <c r="T50" s="980">
        <f t="shared" si="2"/>
        <v>6.0000000000000053E-2</v>
      </c>
      <c r="U50" s="987">
        <v>30</v>
      </c>
      <c r="V50" s="929">
        <v>38.099999999999994</v>
      </c>
      <c r="W50" s="929">
        <v>8.0999999999999943</v>
      </c>
      <c r="X50" s="985">
        <v>1.2699999999999998</v>
      </c>
      <c r="Y50" s="983">
        <v>8</v>
      </c>
    </row>
    <row r="51" spans="1:25" ht="14.45" customHeight="1" x14ac:dyDescent="0.2">
      <c r="A51" s="949" t="s">
        <v>9690</v>
      </c>
      <c r="B51" s="935">
        <v>1</v>
      </c>
      <c r="C51" s="936">
        <v>1.1100000000000001</v>
      </c>
      <c r="D51" s="934">
        <v>9</v>
      </c>
      <c r="E51" s="937"/>
      <c r="F51" s="938"/>
      <c r="G51" s="925"/>
      <c r="H51" s="939"/>
      <c r="I51" s="940"/>
      <c r="J51" s="926"/>
      <c r="K51" s="941">
        <v>1.1100000000000001</v>
      </c>
      <c r="L51" s="942">
        <v>4</v>
      </c>
      <c r="M51" s="942">
        <v>36</v>
      </c>
      <c r="N51" s="943">
        <v>12</v>
      </c>
      <c r="O51" s="942" t="s">
        <v>9610</v>
      </c>
      <c r="P51" s="944" t="s">
        <v>9691</v>
      </c>
      <c r="Q51" s="945">
        <f t="shared" si="0"/>
        <v>-1</v>
      </c>
      <c r="R51" s="981">
        <f t="shared" si="0"/>
        <v>-1.1100000000000001</v>
      </c>
      <c r="S51" s="945">
        <f t="shared" si="1"/>
        <v>0</v>
      </c>
      <c r="T51" s="981">
        <f t="shared" si="2"/>
        <v>0</v>
      </c>
      <c r="U51" s="988" t="s">
        <v>606</v>
      </c>
      <c r="V51" s="935" t="s">
        <v>606</v>
      </c>
      <c r="W51" s="935" t="s">
        <v>606</v>
      </c>
      <c r="X51" s="986" t="s">
        <v>606</v>
      </c>
      <c r="Y51" s="984"/>
    </row>
    <row r="52" spans="1:25" ht="14.45" customHeight="1" x14ac:dyDescent="0.2">
      <c r="A52" s="948" t="s">
        <v>9692</v>
      </c>
      <c r="B52" s="929">
        <v>23</v>
      </c>
      <c r="C52" s="930">
        <v>9.23</v>
      </c>
      <c r="D52" s="931">
        <v>2.7</v>
      </c>
      <c r="E52" s="933">
        <v>19</v>
      </c>
      <c r="F52" s="916">
        <v>7.35</v>
      </c>
      <c r="G52" s="921">
        <v>2.1</v>
      </c>
      <c r="H52" s="912">
        <v>25</v>
      </c>
      <c r="I52" s="913">
        <v>10.56</v>
      </c>
      <c r="J52" s="914">
        <v>3.2</v>
      </c>
      <c r="K52" s="918">
        <v>0.42</v>
      </c>
      <c r="L52" s="915">
        <v>2</v>
      </c>
      <c r="M52" s="915">
        <v>18</v>
      </c>
      <c r="N52" s="919">
        <v>6</v>
      </c>
      <c r="O52" s="915" t="s">
        <v>9610</v>
      </c>
      <c r="P52" s="932" t="s">
        <v>9693</v>
      </c>
      <c r="Q52" s="920">
        <f t="shared" si="0"/>
        <v>2</v>
      </c>
      <c r="R52" s="980">
        <f t="shared" si="0"/>
        <v>1.33</v>
      </c>
      <c r="S52" s="920">
        <f t="shared" si="1"/>
        <v>6</v>
      </c>
      <c r="T52" s="980">
        <f t="shared" si="2"/>
        <v>3.2100000000000009</v>
      </c>
      <c r="U52" s="987">
        <v>150</v>
      </c>
      <c r="V52" s="929">
        <v>80</v>
      </c>
      <c r="W52" s="929">
        <v>-70</v>
      </c>
      <c r="X52" s="985">
        <v>0.53333333333333333</v>
      </c>
      <c r="Y52" s="983">
        <v>12</v>
      </c>
    </row>
    <row r="53" spans="1:25" ht="14.45" customHeight="1" x14ac:dyDescent="0.2">
      <c r="A53" s="949" t="s">
        <v>9694</v>
      </c>
      <c r="B53" s="935">
        <v>1</v>
      </c>
      <c r="C53" s="936">
        <v>0.35</v>
      </c>
      <c r="D53" s="934">
        <v>2</v>
      </c>
      <c r="E53" s="937">
        <v>3</v>
      </c>
      <c r="F53" s="938">
        <v>1.22</v>
      </c>
      <c r="G53" s="925">
        <v>2.7</v>
      </c>
      <c r="H53" s="939">
        <v>1</v>
      </c>
      <c r="I53" s="940">
        <v>0.35</v>
      </c>
      <c r="J53" s="926">
        <v>2</v>
      </c>
      <c r="K53" s="941">
        <v>0.52</v>
      </c>
      <c r="L53" s="942">
        <v>3</v>
      </c>
      <c r="M53" s="942">
        <v>24</v>
      </c>
      <c r="N53" s="943">
        <v>8</v>
      </c>
      <c r="O53" s="942" t="s">
        <v>9610</v>
      </c>
      <c r="P53" s="944" t="s">
        <v>9695</v>
      </c>
      <c r="Q53" s="945">
        <f t="shared" si="0"/>
        <v>0</v>
      </c>
      <c r="R53" s="981">
        <f t="shared" si="0"/>
        <v>0</v>
      </c>
      <c r="S53" s="945">
        <f t="shared" si="1"/>
        <v>-2</v>
      </c>
      <c r="T53" s="981">
        <f t="shared" si="2"/>
        <v>-0.87</v>
      </c>
      <c r="U53" s="988">
        <v>8</v>
      </c>
      <c r="V53" s="935">
        <v>2</v>
      </c>
      <c r="W53" s="935">
        <v>-6</v>
      </c>
      <c r="X53" s="986">
        <v>0.25</v>
      </c>
      <c r="Y53" s="984"/>
    </row>
    <row r="54" spans="1:25" ht="14.45" customHeight="1" x14ac:dyDescent="0.2">
      <c r="A54" s="948" t="s">
        <v>9696</v>
      </c>
      <c r="B54" s="922">
        <v>22</v>
      </c>
      <c r="C54" s="923">
        <v>14.59</v>
      </c>
      <c r="D54" s="924">
        <v>11.7</v>
      </c>
      <c r="E54" s="933">
        <v>10</v>
      </c>
      <c r="F54" s="916">
        <v>5.6</v>
      </c>
      <c r="G54" s="921">
        <v>8.9</v>
      </c>
      <c r="H54" s="915">
        <v>15</v>
      </c>
      <c r="I54" s="916">
        <v>8.1</v>
      </c>
      <c r="J54" s="917">
        <v>8.6999999999999993</v>
      </c>
      <c r="K54" s="918">
        <v>0.51</v>
      </c>
      <c r="L54" s="915">
        <v>2</v>
      </c>
      <c r="M54" s="915">
        <v>21</v>
      </c>
      <c r="N54" s="919">
        <v>7</v>
      </c>
      <c r="O54" s="915" t="s">
        <v>9610</v>
      </c>
      <c r="P54" s="932" t="s">
        <v>9697</v>
      </c>
      <c r="Q54" s="920">
        <f t="shared" si="0"/>
        <v>-7</v>
      </c>
      <c r="R54" s="980">
        <f t="shared" si="0"/>
        <v>-6.49</v>
      </c>
      <c r="S54" s="920">
        <f t="shared" si="1"/>
        <v>5</v>
      </c>
      <c r="T54" s="980">
        <f t="shared" si="2"/>
        <v>2.5</v>
      </c>
      <c r="U54" s="987">
        <v>105</v>
      </c>
      <c r="V54" s="929">
        <v>130.5</v>
      </c>
      <c r="W54" s="929">
        <v>25.5</v>
      </c>
      <c r="X54" s="985">
        <v>1.2428571428571429</v>
      </c>
      <c r="Y54" s="983">
        <v>47</v>
      </c>
    </row>
    <row r="55" spans="1:25" ht="14.45" customHeight="1" x14ac:dyDescent="0.2">
      <c r="A55" s="949" t="s">
        <v>9698</v>
      </c>
      <c r="B55" s="946">
        <v>1</v>
      </c>
      <c r="C55" s="947">
        <v>1.82</v>
      </c>
      <c r="D55" s="927">
        <v>24</v>
      </c>
      <c r="E55" s="937">
        <v>1</v>
      </c>
      <c r="F55" s="938">
        <v>0.67</v>
      </c>
      <c r="G55" s="925">
        <v>16</v>
      </c>
      <c r="H55" s="942">
        <v>2</v>
      </c>
      <c r="I55" s="938">
        <v>1.51</v>
      </c>
      <c r="J55" s="928">
        <v>11.5</v>
      </c>
      <c r="K55" s="941">
        <v>0.67</v>
      </c>
      <c r="L55" s="942">
        <v>3</v>
      </c>
      <c r="M55" s="942">
        <v>27</v>
      </c>
      <c r="N55" s="943">
        <v>9</v>
      </c>
      <c r="O55" s="942" t="s">
        <v>9610</v>
      </c>
      <c r="P55" s="944" t="s">
        <v>9697</v>
      </c>
      <c r="Q55" s="945">
        <f t="shared" si="0"/>
        <v>1</v>
      </c>
      <c r="R55" s="981">
        <f t="shared" si="0"/>
        <v>-0.31000000000000005</v>
      </c>
      <c r="S55" s="945">
        <f t="shared" si="1"/>
        <v>1</v>
      </c>
      <c r="T55" s="981">
        <f t="shared" si="2"/>
        <v>0.84</v>
      </c>
      <c r="U55" s="988">
        <v>18</v>
      </c>
      <c r="V55" s="935">
        <v>23</v>
      </c>
      <c r="W55" s="935">
        <v>5</v>
      </c>
      <c r="X55" s="986">
        <v>1.2777777777777777</v>
      </c>
      <c r="Y55" s="984">
        <v>6</v>
      </c>
    </row>
    <row r="56" spans="1:25" ht="14.45" customHeight="1" x14ac:dyDescent="0.2">
      <c r="A56" s="948" t="s">
        <v>9699</v>
      </c>
      <c r="B56" s="922">
        <v>4</v>
      </c>
      <c r="C56" s="923">
        <v>1.78</v>
      </c>
      <c r="D56" s="924">
        <v>3</v>
      </c>
      <c r="E56" s="933">
        <v>3</v>
      </c>
      <c r="F56" s="916">
        <v>1.04</v>
      </c>
      <c r="G56" s="921">
        <v>2</v>
      </c>
      <c r="H56" s="915">
        <v>3</v>
      </c>
      <c r="I56" s="916">
        <v>1.04</v>
      </c>
      <c r="J56" s="921">
        <v>2.2999999999999998</v>
      </c>
      <c r="K56" s="918">
        <v>0.35</v>
      </c>
      <c r="L56" s="915">
        <v>1</v>
      </c>
      <c r="M56" s="915">
        <v>12</v>
      </c>
      <c r="N56" s="919">
        <v>4</v>
      </c>
      <c r="O56" s="915" t="s">
        <v>9610</v>
      </c>
      <c r="P56" s="932" t="s">
        <v>9700</v>
      </c>
      <c r="Q56" s="920">
        <f t="shared" si="0"/>
        <v>-1</v>
      </c>
      <c r="R56" s="980">
        <f t="shared" si="0"/>
        <v>-0.74</v>
      </c>
      <c r="S56" s="920">
        <f t="shared" si="1"/>
        <v>0</v>
      </c>
      <c r="T56" s="980">
        <f t="shared" si="2"/>
        <v>0</v>
      </c>
      <c r="U56" s="987">
        <v>12</v>
      </c>
      <c r="V56" s="929">
        <v>6.8999999999999995</v>
      </c>
      <c r="W56" s="929">
        <v>-5.1000000000000005</v>
      </c>
      <c r="X56" s="985">
        <v>0.57499999999999996</v>
      </c>
      <c r="Y56" s="983"/>
    </row>
    <row r="57" spans="1:25" ht="14.45" customHeight="1" x14ac:dyDescent="0.2">
      <c r="A57" s="948" t="s">
        <v>9701</v>
      </c>
      <c r="B57" s="929">
        <v>19</v>
      </c>
      <c r="C57" s="930">
        <v>5.79</v>
      </c>
      <c r="D57" s="931">
        <v>2.2000000000000002</v>
      </c>
      <c r="E57" s="912">
        <v>20</v>
      </c>
      <c r="F57" s="913">
        <v>7.01</v>
      </c>
      <c r="G57" s="914">
        <v>3.1</v>
      </c>
      <c r="H57" s="915">
        <v>18</v>
      </c>
      <c r="I57" s="916">
        <v>5.94</v>
      </c>
      <c r="J57" s="921">
        <v>3.1</v>
      </c>
      <c r="K57" s="918">
        <v>0.3</v>
      </c>
      <c r="L57" s="915">
        <v>1</v>
      </c>
      <c r="M57" s="915">
        <v>12</v>
      </c>
      <c r="N57" s="919">
        <v>4</v>
      </c>
      <c r="O57" s="915" t="s">
        <v>9610</v>
      </c>
      <c r="P57" s="932" t="s">
        <v>9702</v>
      </c>
      <c r="Q57" s="920">
        <f t="shared" si="0"/>
        <v>-1</v>
      </c>
      <c r="R57" s="980">
        <f t="shared" si="0"/>
        <v>0.15000000000000036</v>
      </c>
      <c r="S57" s="920">
        <f t="shared" si="1"/>
        <v>-2</v>
      </c>
      <c r="T57" s="980">
        <f t="shared" si="2"/>
        <v>-1.0699999999999994</v>
      </c>
      <c r="U57" s="987">
        <v>72</v>
      </c>
      <c r="V57" s="929">
        <v>55.800000000000004</v>
      </c>
      <c r="W57" s="929">
        <v>-16.199999999999996</v>
      </c>
      <c r="X57" s="985">
        <v>0.77500000000000002</v>
      </c>
      <c r="Y57" s="983">
        <v>11</v>
      </c>
    </row>
    <row r="58" spans="1:25" ht="14.45" customHeight="1" x14ac:dyDescent="0.2">
      <c r="A58" s="949" t="s">
        <v>9703</v>
      </c>
      <c r="B58" s="935">
        <v>1</v>
      </c>
      <c r="C58" s="936">
        <v>0.46</v>
      </c>
      <c r="D58" s="934">
        <v>3</v>
      </c>
      <c r="E58" s="939"/>
      <c r="F58" s="940"/>
      <c r="G58" s="926"/>
      <c r="H58" s="942"/>
      <c r="I58" s="938"/>
      <c r="J58" s="925"/>
      <c r="K58" s="941">
        <v>0.46</v>
      </c>
      <c r="L58" s="942">
        <v>2</v>
      </c>
      <c r="M58" s="942">
        <v>18</v>
      </c>
      <c r="N58" s="943">
        <v>6</v>
      </c>
      <c r="O58" s="942" t="s">
        <v>9610</v>
      </c>
      <c r="P58" s="944" t="s">
        <v>9704</v>
      </c>
      <c r="Q58" s="945">
        <f t="shared" si="0"/>
        <v>-1</v>
      </c>
      <c r="R58" s="981">
        <f t="shared" si="0"/>
        <v>-0.46</v>
      </c>
      <c r="S58" s="945">
        <f t="shared" si="1"/>
        <v>0</v>
      </c>
      <c r="T58" s="981">
        <f t="shared" si="2"/>
        <v>0</v>
      </c>
      <c r="U58" s="988" t="s">
        <v>606</v>
      </c>
      <c r="V58" s="935" t="s">
        <v>606</v>
      </c>
      <c r="W58" s="935" t="s">
        <v>606</v>
      </c>
      <c r="X58" s="986" t="s">
        <v>606</v>
      </c>
      <c r="Y58" s="984"/>
    </row>
    <row r="59" spans="1:25" ht="14.45" customHeight="1" x14ac:dyDescent="0.2">
      <c r="A59" s="948" t="s">
        <v>9705</v>
      </c>
      <c r="B59" s="929">
        <v>1</v>
      </c>
      <c r="C59" s="930">
        <v>1.32</v>
      </c>
      <c r="D59" s="931">
        <v>20</v>
      </c>
      <c r="E59" s="912"/>
      <c r="F59" s="913"/>
      <c r="G59" s="914"/>
      <c r="H59" s="915"/>
      <c r="I59" s="916"/>
      <c r="J59" s="921"/>
      <c r="K59" s="918">
        <v>0.74</v>
      </c>
      <c r="L59" s="915">
        <v>2</v>
      </c>
      <c r="M59" s="915">
        <v>15</v>
      </c>
      <c r="N59" s="919">
        <v>5</v>
      </c>
      <c r="O59" s="915" t="s">
        <v>9610</v>
      </c>
      <c r="P59" s="932" t="s">
        <v>9706</v>
      </c>
      <c r="Q59" s="920">
        <f t="shared" si="0"/>
        <v>-1</v>
      </c>
      <c r="R59" s="980">
        <f t="shared" si="0"/>
        <v>-1.32</v>
      </c>
      <c r="S59" s="920">
        <f t="shared" si="1"/>
        <v>0</v>
      </c>
      <c r="T59" s="980">
        <f t="shared" si="2"/>
        <v>0</v>
      </c>
      <c r="U59" s="987" t="s">
        <v>606</v>
      </c>
      <c r="V59" s="929" t="s">
        <v>606</v>
      </c>
      <c r="W59" s="929" t="s">
        <v>606</v>
      </c>
      <c r="X59" s="985" t="s">
        <v>606</v>
      </c>
      <c r="Y59" s="983"/>
    </row>
    <row r="60" spans="1:25" ht="14.45" customHeight="1" x14ac:dyDescent="0.2">
      <c r="A60" s="949" t="s">
        <v>9707</v>
      </c>
      <c r="B60" s="935"/>
      <c r="C60" s="936"/>
      <c r="D60" s="934"/>
      <c r="E60" s="939">
        <v>1</v>
      </c>
      <c r="F60" s="940">
        <v>2.48</v>
      </c>
      <c r="G60" s="926">
        <v>12</v>
      </c>
      <c r="H60" s="942"/>
      <c r="I60" s="938"/>
      <c r="J60" s="925"/>
      <c r="K60" s="941">
        <v>2.48</v>
      </c>
      <c r="L60" s="942">
        <v>6</v>
      </c>
      <c r="M60" s="942">
        <v>57</v>
      </c>
      <c r="N60" s="943">
        <v>19</v>
      </c>
      <c r="O60" s="942" t="s">
        <v>9610</v>
      </c>
      <c r="P60" s="944" t="s">
        <v>9708</v>
      </c>
      <c r="Q60" s="945">
        <f t="shared" si="0"/>
        <v>0</v>
      </c>
      <c r="R60" s="981">
        <f t="shared" si="0"/>
        <v>0</v>
      </c>
      <c r="S60" s="945">
        <f t="shared" si="1"/>
        <v>-1</v>
      </c>
      <c r="T60" s="981">
        <f t="shared" si="2"/>
        <v>-2.48</v>
      </c>
      <c r="U60" s="988" t="s">
        <v>606</v>
      </c>
      <c r="V60" s="935" t="s">
        <v>606</v>
      </c>
      <c r="W60" s="935" t="s">
        <v>606</v>
      </c>
      <c r="X60" s="986" t="s">
        <v>606</v>
      </c>
      <c r="Y60" s="984"/>
    </row>
    <row r="61" spans="1:25" ht="14.45" customHeight="1" x14ac:dyDescent="0.2">
      <c r="A61" s="948" t="s">
        <v>9709</v>
      </c>
      <c r="B61" s="929">
        <v>8</v>
      </c>
      <c r="C61" s="930">
        <v>4.26</v>
      </c>
      <c r="D61" s="931">
        <v>3</v>
      </c>
      <c r="E61" s="912">
        <v>10</v>
      </c>
      <c r="F61" s="913">
        <v>4.59</v>
      </c>
      <c r="G61" s="914">
        <v>3.6</v>
      </c>
      <c r="H61" s="915">
        <v>7</v>
      </c>
      <c r="I61" s="916">
        <v>3.14</v>
      </c>
      <c r="J61" s="921">
        <v>2.9</v>
      </c>
      <c r="K61" s="918">
        <v>0.45</v>
      </c>
      <c r="L61" s="915">
        <v>1</v>
      </c>
      <c r="M61" s="915">
        <v>12</v>
      </c>
      <c r="N61" s="919">
        <v>4</v>
      </c>
      <c r="O61" s="915" t="s">
        <v>9610</v>
      </c>
      <c r="P61" s="932" t="s">
        <v>9710</v>
      </c>
      <c r="Q61" s="920">
        <f t="shared" si="0"/>
        <v>-1</v>
      </c>
      <c r="R61" s="980">
        <f t="shared" si="0"/>
        <v>-1.1199999999999997</v>
      </c>
      <c r="S61" s="920">
        <f t="shared" si="1"/>
        <v>-3</v>
      </c>
      <c r="T61" s="980">
        <f t="shared" si="2"/>
        <v>-1.4499999999999997</v>
      </c>
      <c r="U61" s="987">
        <v>28</v>
      </c>
      <c r="V61" s="929">
        <v>20.3</v>
      </c>
      <c r="W61" s="929">
        <v>-7.6999999999999993</v>
      </c>
      <c r="X61" s="985">
        <v>0.72499999999999998</v>
      </c>
      <c r="Y61" s="983">
        <v>1</v>
      </c>
    </row>
    <row r="62" spans="1:25" ht="14.45" customHeight="1" x14ac:dyDescent="0.2">
      <c r="A62" s="949" t="s">
        <v>9711</v>
      </c>
      <c r="B62" s="935">
        <v>1</v>
      </c>
      <c r="C62" s="936">
        <v>0.72</v>
      </c>
      <c r="D62" s="934">
        <v>3</v>
      </c>
      <c r="E62" s="939"/>
      <c r="F62" s="940"/>
      <c r="G62" s="926"/>
      <c r="H62" s="942"/>
      <c r="I62" s="938"/>
      <c r="J62" s="925"/>
      <c r="K62" s="941">
        <v>0.72</v>
      </c>
      <c r="L62" s="942">
        <v>3</v>
      </c>
      <c r="M62" s="942">
        <v>24</v>
      </c>
      <c r="N62" s="943">
        <v>8</v>
      </c>
      <c r="O62" s="942" t="s">
        <v>9610</v>
      </c>
      <c r="P62" s="944" t="s">
        <v>9710</v>
      </c>
      <c r="Q62" s="945">
        <f t="shared" si="0"/>
        <v>-1</v>
      </c>
      <c r="R62" s="981">
        <f t="shared" si="0"/>
        <v>-0.72</v>
      </c>
      <c r="S62" s="945">
        <f t="shared" si="1"/>
        <v>0</v>
      </c>
      <c r="T62" s="981">
        <f t="shared" si="2"/>
        <v>0</v>
      </c>
      <c r="U62" s="988" t="s">
        <v>606</v>
      </c>
      <c r="V62" s="935" t="s">
        <v>606</v>
      </c>
      <c r="W62" s="935" t="s">
        <v>606</v>
      </c>
      <c r="X62" s="986" t="s">
        <v>606</v>
      </c>
      <c r="Y62" s="984"/>
    </row>
    <row r="63" spans="1:25" ht="14.45" customHeight="1" x14ac:dyDescent="0.2">
      <c r="A63" s="948" t="s">
        <v>9712</v>
      </c>
      <c r="B63" s="929"/>
      <c r="C63" s="930"/>
      <c r="D63" s="931"/>
      <c r="E63" s="933">
        <v>1</v>
      </c>
      <c r="F63" s="916">
        <v>0.49</v>
      </c>
      <c r="G63" s="921">
        <v>8</v>
      </c>
      <c r="H63" s="912">
        <v>1</v>
      </c>
      <c r="I63" s="913">
        <v>0.54</v>
      </c>
      <c r="J63" s="917">
        <v>22</v>
      </c>
      <c r="K63" s="918">
        <v>0.49</v>
      </c>
      <c r="L63" s="915">
        <v>2</v>
      </c>
      <c r="M63" s="915">
        <v>21</v>
      </c>
      <c r="N63" s="919">
        <v>7</v>
      </c>
      <c r="O63" s="915" t="s">
        <v>9610</v>
      </c>
      <c r="P63" s="932" t="s">
        <v>9713</v>
      </c>
      <c r="Q63" s="920">
        <f t="shared" si="0"/>
        <v>1</v>
      </c>
      <c r="R63" s="980">
        <f t="shared" si="0"/>
        <v>0.54</v>
      </c>
      <c r="S63" s="920">
        <f t="shared" si="1"/>
        <v>0</v>
      </c>
      <c r="T63" s="980">
        <f t="shared" si="2"/>
        <v>5.0000000000000044E-2</v>
      </c>
      <c r="U63" s="987">
        <v>7</v>
      </c>
      <c r="V63" s="929">
        <v>22</v>
      </c>
      <c r="W63" s="929">
        <v>15</v>
      </c>
      <c r="X63" s="985">
        <v>3.1428571428571428</v>
      </c>
      <c r="Y63" s="983">
        <v>15</v>
      </c>
    </row>
    <row r="64" spans="1:25" ht="14.45" customHeight="1" x14ac:dyDescent="0.2">
      <c r="A64" s="948" t="s">
        <v>9714</v>
      </c>
      <c r="B64" s="922">
        <v>1</v>
      </c>
      <c r="C64" s="923">
        <v>0.25</v>
      </c>
      <c r="D64" s="924">
        <v>4</v>
      </c>
      <c r="E64" s="933"/>
      <c r="F64" s="916"/>
      <c r="G64" s="921"/>
      <c r="H64" s="915"/>
      <c r="I64" s="916"/>
      <c r="J64" s="921"/>
      <c r="K64" s="918">
        <v>0.25</v>
      </c>
      <c r="L64" s="915">
        <v>1</v>
      </c>
      <c r="M64" s="915">
        <v>9</v>
      </c>
      <c r="N64" s="919">
        <v>3</v>
      </c>
      <c r="O64" s="915" t="s">
        <v>9610</v>
      </c>
      <c r="P64" s="932" t="s">
        <v>9715</v>
      </c>
      <c r="Q64" s="920">
        <f t="shared" si="0"/>
        <v>-1</v>
      </c>
      <c r="R64" s="980">
        <f t="shared" si="0"/>
        <v>-0.25</v>
      </c>
      <c r="S64" s="920">
        <f t="shared" si="1"/>
        <v>0</v>
      </c>
      <c r="T64" s="980">
        <f t="shared" si="2"/>
        <v>0</v>
      </c>
      <c r="U64" s="987" t="s">
        <v>606</v>
      </c>
      <c r="V64" s="929" t="s">
        <v>606</v>
      </c>
      <c r="W64" s="929" t="s">
        <v>606</v>
      </c>
      <c r="X64" s="985" t="s">
        <v>606</v>
      </c>
      <c r="Y64" s="983"/>
    </row>
    <row r="65" spans="1:25" ht="14.45" customHeight="1" x14ac:dyDescent="0.2">
      <c r="A65" s="948" t="s">
        <v>9716</v>
      </c>
      <c r="B65" s="929"/>
      <c r="C65" s="930"/>
      <c r="D65" s="931"/>
      <c r="E65" s="912">
        <v>2</v>
      </c>
      <c r="F65" s="913">
        <v>0.69</v>
      </c>
      <c r="G65" s="914">
        <v>2.5</v>
      </c>
      <c r="H65" s="915"/>
      <c r="I65" s="916"/>
      <c r="J65" s="921"/>
      <c r="K65" s="918">
        <v>0.34</v>
      </c>
      <c r="L65" s="915">
        <v>2</v>
      </c>
      <c r="M65" s="915">
        <v>15</v>
      </c>
      <c r="N65" s="919">
        <v>5</v>
      </c>
      <c r="O65" s="915" t="s">
        <v>9610</v>
      </c>
      <c r="P65" s="932" t="s">
        <v>9717</v>
      </c>
      <c r="Q65" s="920">
        <f t="shared" si="0"/>
        <v>0</v>
      </c>
      <c r="R65" s="980">
        <f t="shared" si="0"/>
        <v>0</v>
      </c>
      <c r="S65" s="920">
        <f t="shared" si="1"/>
        <v>-2</v>
      </c>
      <c r="T65" s="980">
        <f t="shared" si="2"/>
        <v>-0.69</v>
      </c>
      <c r="U65" s="987" t="s">
        <v>606</v>
      </c>
      <c r="V65" s="929" t="s">
        <v>606</v>
      </c>
      <c r="W65" s="929" t="s">
        <v>606</v>
      </c>
      <c r="X65" s="985" t="s">
        <v>606</v>
      </c>
      <c r="Y65" s="983"/>
    </row>
    <row r="66" spans="1:25" ht="14.45" customHeight="1" x14ac:dyDescent="0.2">
      <c r="A66" s="948" t="s">
        <v>9718</v>
      </c>
      <c r="B66" s="929"/>
      <c r="C66" s="930"/>
      <c r="D66" s="931"/>
      <c r="E66" s="933">
        <v>2</v>
      </c>
      <c r="F66" s="916">
        <v>2.2000000000000002</v>
      </c>
      <c r="G66" s="921">
        <v>11</v>
      </c>
      <c r="H66" s="912">
        <v>2</v>
      </c>
      <c r="I66" s="913">
        <v>1.42</v>
      </c>
      <c r="J66" s="914">
        <v>2.5</v>
      </c>
      <c r="K66" s="918">
        <v>0.71</v>
      </c>
      <c r="L66" s="915">
        <v>1</v>
      </c>
      <c r="M66" s="915">
        <v>12</v>
      </c>
      <c r="N66" s="919">
        <v>4</v>
      </c>
      <c r="O66" s="915" t="s">
        <v>9610</v>
      </c>
      <c r="P66" s="932" t="s">
        <v>9719</v>
      </c>
      <c r="Q66" s="920">
        <f t="shared" si="0"/>
        <v>2</v>
      </c>
      <c r="R66" s="980">
        <f t="shared" si="0"/>
        <v>1.42</v>
      </c>
      <c r="S66" s="920">
        <f t="shared" si="1"/>
        <v>0</v>
      </c>
      <c r="T66" s="980">
        <f t="shared" si="2"/>
        <v>-0.78000000000000025</v>
      </c>
      <c r="U66" s="987">
        <v>8</v>
      </c>
      <c r="V66" s="929">
        <v>5</v>
      </c>
      <c r="W66" s="929">
        <v>-3</v>
      </c>
      <c r="X66" s="985">
        <v>0.625</v>
      </c>
      <c r="Y66" s="983"/>
    </row>
    <row r="67" spans="1:25" ht="14.45" customHeight="1" x14ac:dyDescent="0.2">
      <c r="A67" s="948" t="s">
        <v>9720</v>
      </c>
      <c r="B67" s="929"/>
      <c r="C67" s="930"/>
      <c r="D67" s="931"/>
      <c r="E67" s="933"/>
      <c r="F67" s="916"/>
      <c r="G67" s="921"/>
      <c r="H67" s="912">
        <v>1</v>
      </c>
      <c r="I67" s="913">
        <v>1.2</v>
      </c>
      <c r="J67" s="917">
        <v>21</v>
      </c>
      <c r="K67" s="918">
        <v>0.32</v>
      </c>
      <c r="L67" s="915">
        <v>1</v>
      </c>
      <c r="M67" s="915">
        <v>9</v>
      </c>
      <c r="N67" s="919">
        <v>3</v>
      </c>
      <c r="O67" s="915" t="s">
        <v>9610</v>
      </c>
      <c r="P67" s="932" t="s">
        <v>9721</v>
      </c>
      <c r="Q67" s="920">
        <f t="shared" si="0"/>
        <v>1</v>
      </c>
      <c r="R67" s="980">
        <f t="shared" si="0"/>
        <v>1.2</v>
      </c>
      <c r="S67" s="920">
        <f t="shared" si="1"/>
        <v>1</v>
      </c>
      <c r="T67" s="980">
        <f t="shared" si="2"/>
        <v>1.2</v>
      </c>
      <c r="U67" s="987">
        <v>3</v>
      </c>
      <c r="V67" s="929">
        <v>21</v>
      </c>
      <c r="W67" s="929">
        <v>18</v>
      </c>
      <c r="X67" s="985">
        <v>7</v>
      </c>
      <c r="Y67" s="983">
        <v>18</v>
      </c>
    </row>
    <row r="68" spans="1:25" ht="14.45" customHeight="1" x14ac:dyDescent="0.2">
      <c r="A68" s="948" t="s">
        <v>9722</v>
      </c>
      <c r="B68" s="929">
        <v>10</v>
      </c>
      <c r="C68" s="930">
        <v>10.62</v>
      </c>
      <c r="D68" s="931">
        <v>7.1</v>
      </c>
      <c r="E68" s="912">
        <v>13</v>
      </c>
      <c r="F68" s="913">
        <v>14.1</v>
      </c>
      <c r="G68" s="914">
        <v>6.2</v>
      </c>
      <c r="H68" s="915">
        <v>7</v>
      </c>
      <c r="I68" s="916">
        <v>7.22</v>
      </c>
      <c r="J68" s="917">
        <v>6.6</v>
      </c>
      <c r="K68" s="918">
        <v>1.03</v>
      </c>
      <c r="L68" s="915">
        <v>2</v>
      </c>
      <c r="M68" s="915">
        <v>18</v>
      </c>
      <c r="N68" s="919">
        <v>6</v>
      </c>
      <c r="O68" s="915" t="s">
        <v>9610</v>
      </c>
      <c r="P68" s="932" t="s">
        <v>9723</v>
      </c>
      <c r="Q68" s="920">
        <f t="shared" si="0"/>
        <v>-3</v>
      </c>
      <c r="R68" s="980">
        <f t="shared" si="0"/>
        <v>-3.3999999999999995</v>
      </c>
      <c r="S68" s="920">
        <f t="shared" si="1"/>
        <v>-6</v>
      </c>
      <c r="T68" s="980">
        <f t="shared" si="2"/>
        <v>-6.88</v>
      </c>
      <c r="U68" s="987">
        <v>42</v>
      </c>
      <c r="V68" s="929">
        <v>46.199999999999996</v>
      </c>
      <c r="W68" s="929">
        <v>4.1999999999999957</v>
      </c>
      <c r="X68" s="985">
        <v>1.0999999999999999</v>
      </c>
      <c r="Y68" s="983">
        <v>15</v>
      </c>
    </row>
    <row r="69" spans="1:25" ht="14.45" customHeight="1" x14ac:dyDescent="0.2">
      <c r="A69" s="949" t="s">
        <v>9724</v>
      </c>
      <c r="B69" s="935"/>
      <c r="C69" s="936"/>
      <c r="D69" s="934"/>
      <c r="E69" s="939"/>
      <c r="F69" s="940"/>
      <c r="G69" s="926"/>
      <c r="H69" s="942">
        <v>1</v>
      </c>
      <c r="I69" s="938">
        <v>1.73</v>
      </c>
      <c r="J69" s="928">
        <v>11</v>
      </c>
      <c r="K69" s="941">
        <v>1.73</v>
      </c>
      <c r="L69" s="942">
        <v>3</v>
      </c>
      <c r="M69" s="942">
        <v>30</v>
      </c>
      <c r="N69" s="943">
        <v>10</v>
      </c>
      <c r="O69" s="942" t="s">
        <v>9610</v>
      </c>
      <c r="P69" s="944" t="s">
        <v>9723</v>
      </c>
      <c r="Q69" s="945">
        <f t="shared" si="0"/>
        <v>1</v>
      </c>
      <c r="R69" s="981">
        <f t="shared" si="0"/>
        <v>1.73</v>
      </c>
      <c r="S69" s="945">
        <f t="shared" si="1"/>
        <v>1</v>
      </c>
      <c r="T69" s="981">
        <f t="shared" si="2"/>
        <v>1.73</v>
      </c>
      <c r="U69" s="988">
        <v>10</v>
      </c>
      <c r="V69" s="935">
        <v>11</v>
      </c>
      <c r="W69" s="935">
        <v>1</v>
      </c>
      <c r="X69" s="986">
        <v>1.1000000000000001</v>
      </c>
      <c r="Y69" s="984">
        <v>1</v>
      </c>
    </row>
    <row r="70" spans="1:25" ht="14.45" customHeight="1" x14ac:dyDescent="0.2">
      <c r="A70" s="948" t="s">
        <v>9725</v>
      </c>
      <c r="B70" s="922">
        <v>2</v>
      </c>
      <c r="C70" s="923">
        <v>0.87</v>
      </c>
      <c r="D70" s="924">
        <v>2</v>
      </c>
      <c r="E70" s="933">
        <v>1</v>
      </c>
      <c r="F70" s="916">
        <v>0.54</v>
      </c>
      <c r="G70" s="921">
        <v>2</v>
      </c>
      <c r="H70" s="915">
        <v>1</v>
      </c>
      <c r="I70" s="916">
        <v>0.54</v>
      </c>
      <c r="J70" s="921">
        <v>3</v>
      </c>
      <c r="K70" s="918">
        <v>0.54</v>
      </c>
      <c r="L70" s="915">
        <v>2</v>
      </c>
      <c r="M70" s="915">
        <v>15</v>
      </c>
      <c r="N70" s="919">
        <v>5</v>
      </c>
      <c r="O70" s="915" t="s">
        <v>9610</v>
      </c>
      <c r="P70" s="932" t="s">
        <v>9726</v>
      </c>
      <c r="Q70" s="920">
        <f t="shared" ref="Q70:R83" si="3">H70-B70</f>
        <v>-1</v>
      </c>
      <c r="R70" s="980">
        <f t="shared" si="3"/>
        <v>-0.32999999999999996</v>
      </c>
      <c r="S70" s="920">
        <f t="shared" ref="S70:S83" si="4">H70-E70</f>
        <v>0</v>
      </c>
      <c r="T70" s="980">
        <f t="shared" ref="T70:T83" si="5">I70-F70</f>
        <v>0</v>
      </c>
      <c r="U70" s="987">
        <v>5</v>
      </c>
      <c r="V70" s="929">
        <v>3</v>
      </c>
      <c r="W70" s="929">
        <v>-2</v>
      </c>
      <c r="X70" s="985">
        <v>0.6</v>
      </c>
      <c r="Y70" s="983"/>
    </row>
    <row r="71" spans="1:25" ht="14.45" customHeight="1" x14ac:dyDescent="0.2">
      <c r="A71" s="948" t="s">
        <v>9727</v>
      </c>
      <c r="B71" s="929">
        <v>3</v>
      </c>
      <c r="C71" s="930">
        <v>4.3</v>
      </c>
      <c r="D71" s="931">
        <v>16.7</v>
      </c>
      <c r="E71" s="933"/>
      <c r="F71" s="916"/>
      <c r="G71" s="921"/>
      <c r="H71" s="912">
        <v>2</v>
      </c>
      <c r="I71" s="913">
        <v>3.96</v>
      </c>
      <c r="J71" s="917">
        <v>26</v>
      </c>
      <c r="K71" s="918">
        <v>1.43</v>
      </c>
      <c r="L71" s="915">
        <v>4</v>
      </c>
      <c r="M71" s="915">
        <v>36</v>
      </c>
      <c r="N71" s="919">
        <v>12</v>
      </c>
      <c r="O71" s="915" t="s">
        <v>9610</v>
      </c>
      <c r="P71" s="932" t="s">
        <v>9728</v>
      </c>
      <c r="Q71" s="920">
        <f t="shared" si="3"/>
        <v>-1</v>
      </c>
      <c r="R71" s="980">
        <f t="shared" si="3"/>
        <v>-0.33999999999999986</v>
      </c>
      <c r="S71" s="920">
        <f t="shared" si="4"/>
        <v>2</v>
      </c>
      <c r="T71" s="980">
        <f t="shared" si="5"/>
        <v>3.96</v>
      </c>
      <c r="U71" s="987">
        <v>24</v>
      </c>
      <c r="V71" s="929">
        <v>52</v>
      </c>
      <c r="W71" s="929">
        <v>28</v>
      </c>
      <c r="X71" s="985">
        <v>2.1666666666666665</v>
      </c>
      <c r="Y71" s="983">
        <v>35</v>
      </c>
    </row>
    <row r="72" spans="1:25" ht="14.45" customHeight="1" x14ac:dyDescent="0.2">
      <c r="A72" s="949" t="s">
        <v>9729</v>
      </c>
      <c r="B72" s="935"/>
      <c r="C72" s="936"/>
      <c r="D72" s="934"/>
      <c r="E72" s="937"/>
      <c r="F72" s="938"/>
      <c r="G72" s="925"/>
      <c r="H72" s="939">
        <v>1</v>
      </c>
      <c r="I72" s="940">
        <v>3.72</v>
      </c>
      <c r="J72" s="928">
        <v>30</v>
      </c>
      <c r="K72" s="941">
        <v>3.72</v>
      </c>
      <c r="L72" s="942">
        <v>8</v>
      </c>
      <c r="M72" s="942">
        <v>69</v>
      </c>
      <c r="N72" s="943">
        <v>23</v>
      </c>
      <c r="O72" s="942" t="s">
        <v>9610</v>
      </c>
      <c r="P72" s="944" t="s">
        <v>9730</v>
      </c>
      <c r="Q72" s="945">
        <f t="shared" si="3"/>
        <v>1</v>
      </c>
      <c r="R72" s="981">
        <f t="shared" si="3"/>
        <v>3.72</v>
      </c>
      <c r="S72" s="945">
        <f t="shared" si="4"/>
        <v>1</v>
      </c>
      <c r="T72" s="981">
        <f t="shared" si="5"/>
        <v>3.72</v>
      </c>
      <c r="U72" s="988">
        <v>23</v>
      </c>
      <c r="V72" s="935">
        <v>30</v>
      </c>
      <c r="W72" s="935">
        <v>7</v>
      </c>
      <c r="X72" s="986">
        <v>1.3043478260869565</v>
      </c>
      <c r="Y72" s="984">
        <v>7</v>
      </c>
    </row>
    <row r="73" spans="1:25" ht="14.45" customHeight="1" x14ac:dyDescent="0.2">
      <c r="A73" s="948" t="s">
        <v>9731</v>
      </c>
      <c r="B73" s="929"/>
      <c r="C73" s="930"/>
      <c r="D73" s="931"/>
      <c r="E73" s="933">
        <v>2</v>
      </c>
      <c r="F73" s="916">
        <v>1.08</v>
      </c>
      <c r="G73" s="921">
        <v>7.5</v>
      </c>
      <c r="H73" s="912">
        <v>1</v>
      </c>
      <c r="I73" s="913">
        <v>0.54</v>
      </c>
      <c r="J73" s="917">
        <v>14</v>
      </c>
      <c r="K73" s="918">
        <v>0.54</v>
      </c>
      <c r="L73" s="915">
        <v>2</v>
      </c>
      <c r="M73" s="915">
        <v>21</v>
      </c>
      <c r="N73" s="919">
        <v>7</v>
      </c>
      <c r="O73" s="915" t="s">
        <v>9610</v>
      </c>
      <c r="P73" s="932" t="s">
        <v>9732</v>
      </c>
      <c r="Q73" s="920">
        <f t="shared" si="3"/>
        <v>1</v>
      </c>
      <c r="R73" s="980">
        <f t="shared" si="3"/>
        <v>0.54</v>
      </c>
      <c r="S73" s="920">
        <f t="shared" si="4"/>
        <v>-1</v>
      </c>
      <c r="T73" s="980">
        <f t="shared" si="5"/>
        <v>-0.54</v>
      </c>
      <c r="U73" s="987">
        <v>7</v>
      </c>
      <c r="V73" s="929">
        <v>14</v>
      </c>
      <c r="W73" s="929">
        <v>7</v>
      </c>
      <c r="X73" s="985">
        <v>2</v>
      </c>
      <c r="Y73" s="983">
        <v>7</v>
      </c>
    </row>
    <row r="74" spans="1:25" ht="14.45" customHeight="1" x14ac:dyDescent="0.2">
      <c r="A74" s="949" t="s">
        <v>9733</v>
      </c>
      <c r="B74" s="935"/>
      <c r="C74" s="936"/>
      <c r="D74" s="934"/>
      <c r="E74" s="937"/>
      <c r="F74" s="938"/>
      <c r="G74" s="925"/>
      <c r="H74" s="939">
        <v>1</v>
      </c>
      <c r="I74" s="940">
        <v>0.82</v>
      </c>
      <c r="J74" s="926">
        <v>8</v>
      </c>
      <c r="K74" s="941">
        <v>0.82</v>
      </c>
      <c r="L74" s="942">
        <v>3</v>
      </c>
      <c r="M74" s="942">
        <v>30</v>
      </c>
      <c r="N74" s="943">
        <v>10</v>
      </c>
      <c r="O74" s="942" t="s">
        <v>9610</v>
      </c>
      <c r="P74" s="944" t="s">
        <v>9734</v>
      </c>
      <c r="Q74" s="945">
        <f t="shared" si="3"/>
        <v>1</v>
      </c>
      <c r="R74" s="981">
        <f t="shared" si="3"/>
        <v>0.82</v>
      </c>
      <c r="S74" s="945">
        <f t="shared" si="4"/>
        <v>1</v>
      </c>
      <c r="T74" s="981">
        <f t="shared" si="5"/>
        <v>0.82</v>
      </c>
      <c r="U74" s="988">
        <v>10</v>
      </c>
      <c r="V74" s="935">
        <v>8</v>
      </c>
      <c r="W74" s="935">
        <v>-2</v>
      </c>
      <c r="X74" s="986">
        <v>0.8</v>
      </c>
      <c r="Y74" s="984"/>
    </row>
    <row r="75" spans="1:25" ht="14.45" customHeight="1" x14ac:dyDescent="0.2">
      <c r="A75" s="948" t="s">
        <v>9735</v>
      </c>
      <c r="B75" s="929"/>
      <c r="C75" s="930"/>
      <c r="D75" s="931"/>
      <c r="E75" s="912">
        <v>1</v>
      </c>
      <c r="F75" s="913">
        <v>2.56</v>
      </c>
      <c r="G75" s="914">
        <v>37</v>
      </c>
      <c r="H75" s="915"/>
      <c r="I75" s="916"/>
      <c r="J75" s="921"/>
      <c r="K75" s="918">
        <v>1.6</v>
      </c>
      <c r="L75" s="915">
        <v>4</v>
      </c>
      <c r="M75" s="915">
        <v>39</v>
      </c>
      <c r="N75" s="919">
        <v>13</v>
      </c>
      <c r="O75" s="915" t="s">
        <v>9610</v>
      </c>
      <c r="P75" s="932" t="s">
        <v>9736</v>
      </c>
      <c r="Q75" s="920">
        <f t="shared" si="3"/>
        <v>0</v>
      </c>
      <c r="R75" s="980">
        <f t="shared" si="3"/>
        <v>0</v>
      </c>
      <c r="S75" s="920">
        <f t="shared" si="4"/>
        <v>-1</v>
      </c>
      <c r="T75" s="980">
        <f t="shared" si="5"/>
        <v>-2.56</v>
      </c>
      <c r="U75" s="987" t="s">
        <v>606</v>
      </c>
      <c r="V75" s="929" t="s">
        <v>606</v>
      </c>
      <c r="W75" s="929" t="s">
        <v>606</v>
      </c>
      <c r="X75" s="985" t="s">
        <v>606</v>
      </c>
      <c r="Y75" s="983"/>
    </row>
    <row r="76" spans="1:25" ht="14.45" customHeight="1" x14ac:dyDescent="0.2">
      <c r="A76" s="948" t="s">
        <v>9737</v>
      </c>
      <c r="B76" s="922">
        <v>2</v>
      </c>
      <c r="C76" s="923">
        <v>9.36</v>
      </c>
      <c r="D76" s="924">
        <v>19</v>
      </c>
      <c r="E76" s="933"/>
      <c r="F76" s="916"/>
      <c r="G76" s="921"/>
      <c r="H76" s="915">
        <v>1</v>
      </c>
      <c r="I76" s="916">
        <v>1.28</v>
      </c>
      <c r="J76" s="917">
        <v>13</v>
      </c>
      <c r="K76" s="918">
        <v>1.28</v>
      </c>
      <c r="L76" s="915">
        <v>3</v>
      </c>
      <c r="M76" s="915">
        <v>24</v>
      </c>
      <c r="N76" s="919">
        <v>8</v>
      </c>
      <c r="O76" s="915" t="s">
        <v>9610</v>
      </c>
      <c r="P76" s="932" t="s">
        <v>9738</v>
      </c>
      <c r="Q76" s="920">
        <f t="shared" si="3"/>
        <v>-1</v>
      </c>
      <c r="R76" s="980">
        <f t="shared" si="3"/>
        <v>-8.08</v>
      </c>
      <c r="S76" s="920">
        <f t="shared" si="4"/>
        <v>1</v>
      </c>
      <c r="T76" s="980">
        <f t="shared" si="5"/>
        <v>1.28</v>
      </c>
      <c r="U76" s="987">
        <v>8</v>
      </c>
      <c r="V76" s="929">
        <v>13</v>
      </c>
      <c r="W76" s="929">
        <v>5</v>
      </c>
      <c r="X76" s="985">
        <v>1.625</v>
      </c>
      <c r="Y76" s="983">
        <v>5</v>
      </c>
    </row>
    <row r="77" spans="1:25" ht="14.45" customHeight="1" x14ac:dyDescent="0.2">
      <c r="A77" s="949" t="s">
        <v>9739</v>
      </c>
      <c r="B77" s="946"/>
      <c r="C77" s="947"/>
      <c r="D77" s="927"/>
      <c r="E77" s="937">
        <v>1</v>
      </c>
      <c r="F77" s="938">
        <v>8.6999999999999993</v>
      </c>
      <c r="G77" s="925">
        <v>74</v>
      </c>
      <c r="H77" s="942"/>
      <c r="I77" s="938"/>
      <c r="J77" s="925"/>
      <c r="K77" s="941">
        <v>2.36</v>
      </c>
      <c r="L77" s="942">
        <v>4</v>
      </c>
      <c r="M77" s="942">
        <v>39</v>
      </c>
      <c r="N77" s="943">
        <v>13</v>
      </c>
      <c r="O77" s="942" t="s">
        <v>9610</v>
      </c>
      <c r="P77" s="944" t="s">
        <v>9740</v>
      </c>
      <c r="Q77" s="945">
        <f t="shared" si="3"/>
        <v>0</v>
      </c>
      <c r="R77" s="981">
        <f t="shared" si="3"/>
        <v>0</v>
      </c>
      <c r="S77" s="945">
        <f t="shared" si="4"/>
        <v>-1</v>
      </c>
      <c r="T77" s="981">
        <f t="shared" si="5"/>
        <v>-8.6999999999999993</v>
      </c>
      <c r="U77" s="988" t="s">
        <v>606</v>
      </c>
      <c r="V77" s="935" t="s">
        <v>606</v>
      </c>
      <c r="W77" s="935" t="s">
        <v>606</v>
      </c>
      <c r="X77" s="986" t="s">
        <v>606</v>
      </c>
      <c r="Y77" s="984"/>
    </row>
    <row r="78" spans="1:25" ht="14.45" customHeight="1" x14ac:dyDescent="0.2">
      <c r="A78" s="948" t="s">
        <v>9741</v>
      </c>
      <c r="B78" s="929">
        <v>1</v>
      </c>
      <c r="C78" s="930">
        <v>0.39</v>
      </c>
      <c r="D78" s="931">
        <v>14</v>
      </c>
      <c r="E78" s="912">
        <v>2</v>
      </c>
      <c r="F78" s="913">
        <v>2.41</v>
      </c>
      <c r="G78" s="914">
        <v>25</v>
      </c>
      <c r="H78" s="915">
        <v>1</v>
      </c>
      <c r="I78" s="916">
        <v>0.39</v>
      </c>
      <c r="J78" s="917">
        <v>12</v>
      </c>
      <c r="K78" s="918">
        <v>0.39</v>
      </c>
      <c r="L78" s="915">
        <v>2</v>
      </c>
      <c r="M78" s="915">
        <v>15</v>
      </c>
      <c r="N78" s="919">
        <v>5</v>
      </c>
      <c r="O78" s="915" t="s">
        <v>9610</v>
      </c>
      <c r="P78" s="932" t="s">
        <v>9742</v>
      </c>
      <c r="Q78" s="920">
        <f t="shared" si="3"/>
        <v>0</v>
      </c>
      <c r="R78" s="980">
        <f t="shared" si="3"/>
        <v>0</v>
      </c>
      <c r="S78" s="920">
        <f t="shared" si="4"/>
        <v>-1</v>
      </c>
      <c r="T78" s="980">
        <f t="shared" si="5"/>
        <v>-2.02</v>
      </c>
      <c r="U78" s="987">
        <v>5</v>
      </c>
      <c r="V78" s="929">
        <v>12</v>
      </c>
      <c r="W78" s="929">
        <v>7</v>
      </c>
      <c r="X78" s="985">
        <v>2.4</v>
      </c>
      <c r="Y78" s="983">
        <v>7</v>
      </c>
    </row>
    <row r="79" spans="1:25" ht="14.45" customHeight="1" x14ac:dyDescent="0.2">
      <c r="A79" s="948" t="s">
        <v>9743</v>
      </c>
      <c r="B79" s="929">
        <v>4</v>
      </c>
      <c r="C79" s="930">
        <v>4.1900000000000004</v>
      </c>
      <c r="D79" s="931">
        <v>7.3</v>
      </c>
      <c r="E79" s="933">
        <v>6</v>
      </c>
      <c r="F79" s="916">
        <v>6.02</v>
      </c>
      <c r="G79" s="921">
        <v>3.5</v>
      </c>
      <c r="H79" s="912">
        <v>11</v>
      </c>
      <c r="I79" s="913">
        <v>11.03</v>
      </c>
      <c r="J79" s="914">
        <v>4.7</v>
      </c>
      <c r="K79" s="918">
        <v>1</v>
      </c>
      <c r="L79" s="915">
        <v>2</v>
      </c>
      <c r="M79" s="915">
        <v>18</v>
      </c>
      <c r="N79" s="919">
        <v>6</v>
      </c>
      <c r="O79" s="915" t="s">
        <v>9610</v>
      </c>
      <c r="P79" s="932" t="s">
        <v>9744</v>
      </c>
      <c r="Q79" s="920">
        <f t="shared" si="3"/>
        <v>7</v>
      </c>
      <c r="R79" s="980">
        <f t="shared" si="3"/>
        <v>6.839999999999999</v>
      </c>
      <c r="S79" s="920">
        <f t="shared" si="4"/>
        <v>5</v>
      </c>
      <c r="T79" s="980">
        <f t="shared" si="5"/>
        <v>5.01</v>
      </c>
      <c r="U79" s="987">
        <v>66</v>
      </c>
      <c r="V79" s="929">
        <v>51.7</v>
      </c>
      <c r="W79" s="929">
        <v>-14.299999999999997</v>
      </c>
      <c r="X79" s="985">
        <v>0.78333333333333333</v>
      </c>
      <c r="Y79" s="983">
        <v>9</v>
      </c>
    </row>
    <row r="80" spans="1:25" ht="14.45" customHeight="1" x14ac:dyDescent="0.2">
      <c r="A80" s="949" t="s">
        <v>9745</v>
      </c>
      <c r="B80" s="935"/>
      <c r="C80" s="936"/>
      <c r="D80" s="934"/>
      <c r="E80" s="937"/>
      <c r="F80" s="938"/>
      <c r="G80" s="925"/>
      <c r="H80" s="939">
        <v>2</v>
      </c>
      <c r="I80" s="940">
        <v>4.0199999999999996</v>
      </c>
      <c r="J80" s="926">
        <v>5</v>
      </c>
      <c r="K80" s="941">
        <v>2.2599999999999998</v>
      </c>
      <c r="L80" s="942">
        <v>4</v>
      </c>
      <c r="M80" s="942">
        <v>39</v>
      </c>
      <c r="N80" s="943">
        <v>13</v>
      </c>
      <c r="O80" s="942" t="s">
        <v>9610</v>
      </c>
      <c r="P80" s="944" t="s">
        <v>9746</v>
      </c>
      <c r="Q80" s="945">
        <f t="shared" si="3"/>
        <v>2</v>
      </c>
      <c r="R80" s="981">
        <f t="shared" si="3"/>
        <v>4.0199999999999996</v>
      </c>
      <c r="S80" s="945">
        <f t="shared" si="4"/>
        <v>2</v>
      </c>
      <c r="T80" s="981">
        <f t="shared" si="5"/>
        <v>4.0199999999999996</v>
      </c>
      <c r="U80" s="988">
        <v>26</v>
      </c>
      <c r="V80" s="935">
        <v>10</v>
      </c>
      <c r="W80" s="935">
        <v>-16</v>
      </c>
      <c r="X80" s="986">
        <v>0.38461538461538464</v>
      </c>
      <c r="Y80" s="984"/>
    </row>
    <row r="81" spans="1:25" ht="14.45" customHeight="1" x14ac:dyDescent="0.2">
      <c r="A81" s="948" t="s">
        <v>9747</v>
      </c>
      <c r="B81" s="922">
        <v>11</v>
      </c>
      <c r="C81" s="923">
        <v>8.18</v>
      </c>
      <c r="D81" s="924">
        <v>5.2</v>
      </c>
      <c r="E81" s="933">
        <v>7</v>
      </c>
      <c r="F81" s="916">
        <v>5.24</v>
      </c>
      <c r="G81" s="921">
        <v>3.6</v>
      </c>
      <c r="H81" s="915">
        <v>7</v>
      </c>
      <c r="I81" s="916">
        <v>4.88</v>
      </c>
      <c r="J81" s="921">
        <v>3.6</v>
      </c>
      <c r="K81" s="918">
        <v>0.68</v>
      </c>
      <c r="L81" s="915">
        <v>2</v>
      </c>
      <c r="M81" s="915">
        <v>15</v>
      </c>
      <c r="N81" s="919">
        <v>5</v>
      </c>
      <c r="O81" s="915" t="s">
        <v>9610</v>
      </c>
      <c r="P81" s="932" t="s">
        <v>9748</v>
      </c>
      <c r="Q81" s="920">
        <f t="shared" si="3"/>
        <v>-4</v>
      </c>
      <c r="R81" s="980">
        <f t="shared" si="3"/>
        <v>-3.3</v>
      </c>
      <c r="S81" s="920">
        <f t="shared" si="4"/>
        <v>0</v>
      </c>
      <c r="T81" s="980">
        <f t="shared" si="5"/>
        <v>-0.36000000000000032</v>
      </c>
      <c r="U81" s="987">
        <v>35</v>
      </c>
      <c r="V81" s="929">
        <v>25.2</v>
      </c>
      <c r="W81" s="929">
        <v>-9.8000000000000007</v>
      </c>
      <c r="X81" s="985">
        <v>0.72</v>
      </c>
      <c r="Y81" s="983"/>
    </row>
    <row r="82" spans="1:25" ht="14.45" customHeight="1" x14ac:dyDescent="0.2">
      <c r="A82" s="949" t="s">
        <v>9749</v>
      </c>
      <c r="B82" s="946">
        <v>1</v>
      </c>
      <c r="C82" s="947">
        <v>1.1499999999999999</v>
      </c>
      <c r="D82" s="927">
        <v>5</v>
      </c>
      <c r="E82" s="937"/>
      <c r="F82" s="938"/>
      <c r="G82" s="925"/>
      <c r="H82" s="942"/>
      <c r="I82" s="938"/>
      <c r="J82" s="925"/>
      <c r="K82" s="941">
        <v>1.1499999999999999</v>
      </c>
      <c r="L82" s="942">
        <v>3</v>
      </c>
      <c r="M82" s="942">
        <v>27</v>
      </c>
      <c r="N82" s="943">
        <v>9</v>
      </c>
      <c r="O82" s="942" t="s">
        <v>9610</v>
      </c>
      <c r="P82" s="944" t="s">
        <v>9750</v>
      </c>
      <c r="Q82" s="945">
        <f t="shared" si="3"/>
        <v>-1</v>
      </c>
      <c r="R82" s="981">
        <f t="shared" si="3"/>
        <v>-1.1499999999999999</v>
      </c>
      <c r="S82" s="945">
        <f t="shared" si="4"/>
        <v>0</v>
      </c>
      <c r="T82" s="981">
        <f t="shared" si="5"/>
        <v>0</v>
      </c>
      <c r="U82" s="988" t="s">
        <v>606</v>
      </c>
      <c r="V82" s="935" t="s">
        <v>606</v>
      </c>
      <c r="W82" s="935" t="s">
        <v>606</v>
      </c>
      <c r="X82" s="986" t="s">
        <v>606</v>
      </c>
      <c r="Y82" s="984"/>
    </row>
    <row r="83" spans="1:25" ht="14.45" customHeight="1" thickBot="1" x14ac:dyDescent="0.25">
      <c r="A83" s="964" t="s">
        <v>9751</v>
      </c>
      <c r="B83" s="965"/>
      <c r="C83" s="966"/>
      <c r="D83" s="967"/>
      <c r="E83" s="968"/>
      <c r="F83" s="969"/>
      <c r="G83" s="970"/>
      <c r="H83" s="971">
        <v>1</v>
      </c>
      <c r="I83" s="972">
        <v>0.52</v>
      </c>
      <c r="J83" s="973">
        <v>28</v>
      </c>
      <c r="K83" s="974">
        <v>0.11</v>
      </c>
      <c r="L83" s="975">
        <v>2</v>
      </c>
      <c r="M83" s="975">
        <v>15</v>
      </c>
      <c r="N83" s="976">
        <v>5</v>
      </c>
      <c r="O83" s="975" t="s">
        <v>9610</v>
      </c>
      <c r="P83" s="977" t="s">
        <v>9752</v>
      </c>
      <c r="Q83" s="978">
        <f t="shared" si="3"/>
        <v>1</v>
      </c>
      <c r="R83" s="982">
        <f t="shared" si="3"/>
        <v>0.52</v>
      </c>
      <c r="S83" s="978">
        <f t="shared" si="4"/>
        <v>1</v>
      </c>
      <c r="T83" s="982">
        <f t="shared" si="5"/>
        <v>0.52</v>
      </c>
      <c r="U83" s="992">
        <v>5</v>
      </c>
      <c r="V83" s="965">
        <v>28</v>
      </c>
      <c r="W83" s="965">
        <v>23</v>
      </c>
      <c r="X83" s="993">
        <v>5.6</v>
      </c>
      <c r="Y83" s="994">
        <v>23</v>
      </c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84:Q1048576">
    <cfRule type="cellIs" dxfId="14" priority="11" stopIfTrue="1" operator="lessThan">
      <formula>0</formula>
    </cfRule>
  </conditionalFormatting>
  <conditionalFormatting sqref="W84:W1048576">
    <cfRule type="cellIs" dxfId="13" priority="10" stopIfTrue="1" operator="greaterThan">
      <formula>0</formula>
    </cfRule>
  </conditionalFormatting>
  <conditionalFormatting sqref="X84:X1048576">
    <cfRule type="cellIs" dxfId="12" priority="9" stopIfTrue="1" operator="greaterThan">
      <formula>1</formula>
    </cfRule>
  </conditionalFormatting>
  <conditionalFormatting sqref="X84:X1048576">
    <cfRule type="cellIs" dxfId="11" priority="6" stopIfTrue="1" operator="greaterThan">
      <formula>1</formula>
    </cfRule>
  </conditionalFormatting>
  <conditionalFormatting sqref="W84:W1048576">
    <cfRule type="cellIs" dxfId="10" priority="7" stopIfTrue="1" operator="greaterThan">
      <formula>0</formula>
    </cfRule>
  </conditionalFormatting>
  <conditionalFormatting sqref="Q84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83">
    <cfRule type="cellIs" dxfId="7" priority="4" stopIfTrue="1" operator="lessThan">
      <formula>0</formula>
    </cfRule>
  </conditionalFormatting>
  <conditionalFormatting sqref="X5:X83">
    <cfRule type="cellIs" dxfId="6" priority="2" stopIfTrue="1" operator="greaterThan">
      <formula>1</formula>
    </cfRule>
  </conditionalFormatting>
  <conditionalFormatting sqref="W5:W83">
    <cfRule type="cellIs" dxfId="5" priority="3" stopIfTrue="1" operator="greaterThan">
      <formula>0</formula>
    </cfRule>
  </conditionalFormatting>
  <conditionalFormatting sqref="S5:S83">
    <cfRule type="cellIs" dxfId="4" priority="1" stopIfTrue="1" operator="lessThan">
      <formula>0</formula>
    </cfRule>
  </conditionalFormatting>
  <hyperlinks>
    <hyperlink ref="A2" location="Obsah!A1" display="Zpět na Obsah  KL 01  1.-4.měsíc" xr:uid="{47856CDE-9D25-482C-A821-87D763878B5E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3" t="s">
        <v>174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0" ht="14.45" customHeight="1" thickBot="1" x14ac:dyDescent="0.25">
      <c r="A2" s="701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4"/>
      <c r="B3" s="216">
        <v>2015</v>
      </c>
      <c r="C3" s="44">
        <v>2018</v>
      </c>
      <c r="D3" s="11"/>
      <c r="E3" s="518">
        <v>2019</v>
      </c>
      <c r="F3" s="519"/>
      <c r="G3" s="519"/>
      <c r="H3" s="520"/>
      <c r="I3" s="521">
        <v>2017</v>
      </c>
      <c r="J3" s="522"/>
    </row>
    <row r="4" spans="1:10" ht="14.45" customHeight="1" thickBot="1" x14ac:dyDescent="0.25">
      <c r="A4" s="515"/>
      <c r="B4" s="516" t="s">
        <v>93</v>
      </c>
      <c r="C4" s="517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264</v>
      </c>
      <c r="J4" s="434" t="s">
        <v>265</v>
      </c>
    </row>
    <row r="5" spans="1:10" ht="14.45" customHeight="1" x14ac:dyDescent="0.2">
      <c r="A5" s="221" t="str">
        <f>HYPERLINK("#'Léky Žádanky'!A1","Léky (Kč)")</f>
        <v>Léky (Kč)</v>
      </c>
      <c r="B5" s="31">
        <v>3429.5937199999998</v>
      </c>
      <c r="C5" s="33">
        <v>3576.4092300000011</v>
      </c>
      <c r="D5" s="12"/>
      <c r="E5" s="226">
        <v>3586.4212600000001</v>
      </c>
      <c r="F5" s="32">
        <v>3852.7063013610841</v>
      </c>
      <c r="G5" s="225">
        <f>E5-F5</f>
        <v>-266.28504136108404</v>
      </c>
      <c r="H5" s="231">
        <f>IF(F5&lt;0.00000001,"",E5/F5)</f>
        <v>0.93088363853039857</v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47960.195590000025</v>
      </c>
      <c r="C6" s="35">
        <v>49646.093760000178</v>
      </c>
      <c r="D6" s="12"/>
      <c r="E6" s="227">
        <v>47170.031849999999</v>
      </c>
      <c r="F6" s="34">
        <v>46707.470433753966</v>
      </c>
      <c r="G6" s="228">
        <f>E6-F6</f>
        <v>462.56141624603333</v>
      </c>
      <c r="H6" s="232">
        <f>IF(F6&lt;0.00000001,"",E6/F6)</f>
        <v>1.009903371172757</v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67251.869650000008</v>
      </c>
      <c r="C7" s="35">
        <v>75441.722209999993</v>
      </c>
      <c r="D7" s="12"/>
      <c r="E7" s="227">
        <v>82490.281159999999</v>
      </c>
      <c r="F7" s="34">
        <v>77259.272388916012</v>
      </c>
      <c r="G7" s="228">
        <f>E7-F7</f>
        <v>5231.0087710839871</v>
      </c>
      <c r="H7" s="232">
        <f>IF(F7&lt;0.00000001,"",E7/F7)</f>
        <v>1.0677071969400846</v>
      </c>
    </row>
    <row r="8" spans="1:10" ht="14.45" customHeight="1" thickBot="1" x14ac:dyDescent="0.25">
      <c r="A8" s="1" t="s">
        <v>96</v>
      </c>
      <c r="B8" s="15">
        <v>18877.531879999988</v>
      </c>
      <c r="C8" s="37">
        <v>21982.56035</v>
      </c>
      <c r="D8" s="12"/>
      <c r="E8" s="229">
        <v>24087.860110000023</v>
      </c>
      <c r="F8" s="36">
        <v>20108.324533962259</v>
      </c>
      <c r="G8" s="230">
        <f>E8-F8</f>
        <v>3979.5355760377643</v>
      </c>
      <c r="H8" s="233">
        <f>IF(F8&lt;0.00000001,"",E8/F8)</f>
        <v>1.1979048811011812</v>
      </c>
    </row>
    <row r="9" spans="1:10" ht="14.45" customHeight="1" thickBot="1" x14ac:dyDescent="0.25">
      <c r="A9" s="2" t="s">
        <v>97</v>
      </c>
      <c r="B9" s="3">
        <v>137519.19084000002</v>
      </c>
      <c r="C9" s="39">
        <v>150646.78555000018</v>
      </c>
      <c r="D9" s="12"/>
      <c r="E9" s="3">
        <v>157334.59438000002</v>
      </c>
      <c r="F9" s="38">
        <v>147927.77365799333</v>
      </c>
      <c r="G9" s="38">
        <f>E9-F9</f>
        <v>9406.8207220066979</v>
      </c>
      <c r="H9" s="234">
        <f>IF(F9&lt;0.00000001,"",E9/F9)</f>
        <v>1.0635906327080615</v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9809.3655500000004</v>
      </c>
      <c r="C11" s="33">
        <f>IF(ISERROR(VLOOKUP("Celkem:",'ZV Vykáz.-A'!A:H,5,0)),0,VLOOKUP("Celkem:",'ZV Vykáz.-A'!A:H,5,0)/1000)</f>
        <v>9799.6959500000012</v>
      </c>
      <c r="D11" s="12"/>
      <c r="E11" s="226">
        <f>IF(ISERROR(VLOOKUP("Celkem:",'ZV Vykáz.-A'!A:H,8,0)),0,VLOOKUP("Celkem:",'ZV Vykáz.-A'!A:H,8,0)/1000)</f>
        <v>9949.6032999999989</v>
      </c>
      <c r="F11" s="32">
        <f>C11</f>
        <v>9799.6959500000012</v>
      </c>
      <c r="G11" s="225">
        <f>E11-F11</f>
        <v>149.90734999999768</v>
      </c>
      <c r="H11" s="231">
        <f>IF(F11&lt;0.00000001,"",E11/F11)</f>
        <v>1.0152971429690121</v>
      </c>
      <c r="I11" s="225">
        <f>E11-B11</f>
        <v>140.23774999999841</v>
      </c>
      <c r="J11" s="231">
        <f>IF(B11&lt;0.00000001,"",E11/B11)</f>
        <v>1.014296311956689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123045.81</v>
      </c>
      <c r="C12" s="37">
        <f>IF(ISERROR(VLOOKUP("Celkem",CaseMix!A:D,3,0)),0,VLOOKUP("Celkem",CaseMix!A:D,3,0)*30)</f>
        <v>126096.45000000001</v>
      </c>
      <c r="D12" s="12"/>
      <c r="E12" s="229">
        <f>IF(ISERROR(VLOOKUP("Celkem",CaseMix!A:D,4,0)),0,VLOOKUP("Celkem",CaseMix!A:D,4,0)*30)</f>
        <v>127826.34000000003</v>
      </c>
      <c r="F12" s="36">
        <f>C12</f>
        <v>126096.45000000001</v>
      </c>
      <c r="G12" s="230">
        <f>E12-F12</f>
        <v>1729.890000000014</v>
      </c>
      <c r="H12" s="233">
        <f>IF(F12&lt;0.00000001,"",E12/F12)</f>
        <v>1.0137187843115332</v>
      </c>
      <c r="I12" s="230">
        <f>E12-B12</f>
        <v>4780.5300000000279</v>
      </c>
      <c r="J12" s="233">
        <f>IF(B12&lt;0.00000001,"",E12/B12)</f>
        <v>1.0388516276986597</v>
      </c>
    </row>
    <row r="13" spans="1:10" ht="14.45" customHeight="1" thickBot="1" x14ac:dyDescent="0.25">
      <c r="A13" s="4" t="s">
        <v>100</v>
      </c>
      <c r="B13" s="9">
        <f>SUM(B11:B12)</f>
        <v>132855.17554999999</v>
      </c>
      <c r="C13" s="41">
        <f>SUM(C11:C12)</f>
        <v>135896.14595000001</v>
      </c>
      <c r="D13" s="12"/>
      <c r="E13" s="9">
        <f>SUM(E11:E12)</f>
        <v>137775.94330000001</v>
      </c>
      <c r="F13" s="40">
        <f>SUM(F11:F12)</f>
        <v>135896.14595000001</v>
      </c>
      <c r="G13" s="40">
        <f>E13-F13</f>
        <v>1879.797350000008</v>
      </c>
      <c r="H13" s="235">
        <f>IF(F13&lt;0.00000001,"",E13/F13)</f>
        <v>1.0138326023660129</v>
      </c>
      <c r="I13" s="40">
        <f>SUM(I11:I12)</f>
        <v>4920.7677500000264</v>
      </c>
      <c r="J13" s="235">
        <f>IF(B13&lt;0.00000001,"",E13/B13)</f>
        <v>1.0370385852837785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0.96608462236062387</v>
      </c>
      <c r="C15" s="43">
        <f>IF(C9=0,"",C13/C9)</f>
        <v>0.90208460441989069</v>
      </c>
      <c r="D15" s="12"/>
      <c r="E15" s="10">
        <f>IF(E9=0,"",E13/E9)</f>
        <v>0.87568753612596306</v>
      </c>
      <c r="F15" s="42">
        <f>IF(F9=0,"",F13/F9)</f>
        <v>0.91866552567869875</v>
      </c>
      <c r="G15" s="42">
        <f>IF(ISERROR(F15-E15),"",E15-F15)</f>
        <v>-4.2977989552735685E-2</v>
      </c>
      <c r="H15" s="236">
        <f>IF(ISERROR(F15-E15),"",IF(F15&lt;0.00000001,"",E15/F15))</f>
        <v>0.9532169343995095</v>
      </c>
    </row>
    <row r="17" spans="1:8" ht="14.45" customHeight="1" x14ac:dyDescent="0.2">
      <c r="A17" s="222" t="s">
        <v>201</v>
      </c>
    </row>
    <row r="18" spans="1:8" ht="14.45" customHeight="1" x14ac:dyDescent="0.25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ht="15" x14ac:dyDescent="0.25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307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1" priority="8" operator="greaterThan">
      <formula>0</formula>
    </cfRule>
  </conditionalFormatting>
  <conditionalFormatting sqref="G11:G13 G15">
    <cfRule type="cellIs" dxfId="80" priority="7" operator="lessThan">
      <formula>0</formula>
    </cfRule>
  </conditionalFormatting>
  <conditionalFormatting sqref="H5:H9">
    <cfRule type="cellIs" dxfId="79" priority="6" operator="greaterThan">
      <formula>1</formula>
    </cfRule>
  </conditionalFormatting>
  <conditionalFormatting sqref="H11:H13 H15">
    <cfRule type="cellIs" dxfId="78" priority="5" operator="lessThan">
      <formula>1</formula>
    </cfRule>
  </conditionalFormatting>
  <conditionalFormatting sqref="I11:I13">
    <cfRule type="cellIs" dxfId="77" priority="4" operator="lessThan">
      <formula>0</formula>
    </cfRule>
  </conditionalFormatting>
  <conditionalFormatting sqref="J11:J13">
    <cfRule type="cellIs" dxfId="76" priority="3" operator="lessThan">
      <formula>1</formula>
    </cfRule>
  </conditionalFormatting>
  <hyperlinks>
    <hyperlink ref="A2" location="Obsah!A1" display="Zpět na Obsah  KL 01  1.-4.měsíc" xr:uid="{DB2228CB-7DF2-4B9F-BA8A-65BFCC771259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6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2" customWidth="1"/>
    <col min="14" max="16384" width="8.85546875" style="247"/>
  </cols>
  <sheetData>
    <row r="1" spans="1:13" ht="18.600000000000001" customHeight="1" thickBot="1" x14ac:dyDescent="0.35">
      <c r="A1" s="524" t="s">
        <v>157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5" customHeight="1" thickBot="1" x14ac:dyDescent="0.25">
      <c r="A2" s="70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5" customHeight="1" thickBot="1" x14ac:dyDescent="0.25">
      <c r="A3" s="342" t="s">
        <v>158</v>
      </c>
      <c r="B3" s="343">
        <f>SUBTOTAL(9,B6:B1048576)</f>
        <v>4142293</v>
      </c>
      <c r="C3" s="344">
        <f t="shared" ref="C3:L3" si="0">SUBTOTAL(9,C6:C1048576)</f>
        <v>5.3275668746219571</v>
      </c>
      <c r="D3" s="344">
        <f t="shared" si="0"/>
        <v>5374018</v>
      </c>
      <c r="E3" s="344">
        <f t="shared" si="0"/>
        <v>9</v>
      </c>
      <c r="F3" s="344">
        <f t="shared" si="0"/>
        <v>4919222</v>
      </c>
      <c r="G3" s="347">
        <f>IF(D3&lt;&gt;0,F3/D3,"")</f>
        <v>0.91537132923633679</v>
      </c>
      <c r="H3" s="343">
        <f t="shared" si="0"/>
        <v>91168.590000000026</v>
      </c>
      <c r="I3" s="344">
        <f t="shared" si="0"/>
        <v>0.69640205078937756</v>
      </c>
      <c r="J3" s="344">
        <f t="shared" si="0"/>
        <v>233700.70999999996</v>
      </c>
      <c r="K3" s="344">
        <f t="shared" si="0"/>
        <v>2</v>
      </c>
      <c r="L3" s="344">
        <f t="shared" si="0"/>
        <v>195247.65000000002</v>
      </c>
      <c r="M3" s="345">
        <f>IF(J3&lt;&gt;0,L3/J3,"")</f>
        <v>0.83546023458807661</v>
      </c>
    </row>
    <row r="4" spans="1:13" ht="14.45" customHeight="1" x14ac:dyDescent="0.2">
      <c r="A4" s="692" t="s">
        <v>117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</row>
    <row r="5" spans="1:13" s="330" customFormat="1" ht="14.45" customHeight="1" thickBot="1" x14ac:dyDescent="0.25">
      <c r="A5" s="995"/>
      <c r="B5" s="996">
        <v>2015</v>
      </c>
      <c r="C5" s="997"/>
      <c r="D5" s="997">
        <v>2018</v>
      </c>
      <c r="E5" s="997"/>
      <c r="F5" s="997">
        <v>2019</v>
      </c>
      <c r="G5" s="906" t="s">
        <v>2</v>
      </c>
      <c r="H5" s="996">
        <v>2015</v>
      </c>
      <c r="I5" s="997"/>
      <c r="J5" s="997">
        <v>2018</v>
      </c>
      <c r="K5" s="997"/>
      <c r="L5" s="997">
        <v>2019</v>
      </c>
      <c r="M5" s="906" t="s">
        <v>2</v>
      </c>
    </row>
    <row r="6" spans="1:13" ht="14.45" customHeight="1" x14ac:dyDescent="0.2">
      <c r="A6" s="857" t="s">
        <v>2223</v>
      </c>
      <c r="B6" s="888"/>
      <c r="C6" s="826"/>
      <c r="D6" s="888"/>
      <c r="E6" s="826"/>
      <c r="F6" s="888">
        <v>615</v>
      </c>
      <c r="G6" s="831"/>
      <c r="H6" s="888"/>
      <c r="I6" s="826"/>
      <c r="J6" s="888"/>
      <c r="K6" s="826"/>
      <c r="L6" s="888"/>
      <c r="M6" s="231"/>
    </row>
    <row r="7" spans="1:13" ht="14.45" customHeight="1" x14ac:dyDescent="0.2">
      <c r="A7" s="858" t="s">
        <v>8214</v>
      </c>
      <c r="B7" s="890"/>
      <c r="C7" s="833"/>
      <c r="D7" s="890"/>
      <c r="E7" s="833"/>
      <c r="F7" s="890">
        <v>4758</v>
      </c>
      <c r="G7" s="838"/>
      <c r="H7" s="890"/>
      <c r="I7" s="833"/>
      <c r="J7" s="890"/>
      <c r="K7" s="833"/>
      <c r="L7" s="890"/>
      <c r="M7" s="839"/>
    </row>
    <row r="8" spans="1:13" ht="14.45" customHeight="1" x14ac:dyDescent="0.2">
      <c r="A8" s="858" t="s">
        <v>9754</v>
      </c>
      <c r="B8" s="890">
        <v>77198</v>
      </c>
      <c r="C8" s="833">
        <v>0.44948412790833081</v>
      </c>
      <c r="D8" s="890">
        <v>171748</v>
      </c>
      <c r="E8" s="833">
        <v>1</v>
      </c>
      <c r="F8" s="890">
        <v>185317</v>
      </c>
      <c r="G8" s="838">
        <v>1.0790052868155671</v>
      </c>
      <c r="H8" s="890">
        <v>74240.120000000024</v>
      </c>
      <c r="I8" s="833">
        <v>0.49186430980299128</v>
      </c>
      <c r="J8" s="890">
        <v>150936.17999999993</v>
      </c>
      <c r="K8" s="833">
        <v>1</v>
      </c>
      <c r="L8" s="890">
        <v>185063.88000000003</v>
      </c>
      <c r="M8" s="839">
        <v>1.2261068221018985</v>
      </c>
    </row>
    <row r="9" spans="1:13" ht="14.45" customHeight="1" x14ac:dyDescent="0.2">
      <c r="A9" s="858" t="s">
        <v>8223</v>
      </c>
      <c r="B9" s="890">
        <v>169865</v>
      </c>
      <c r="C9" s="833">
        <v>0.34362742222285159</v>
      </c>
      <c r="D9" s="890">
        <v>494329</v>
      </c>
      <c r="E9" s="833">
        <v>1</v>
      </c>
      <c r="F9" s="890">
        <v>183773</v>
      </c>
      <c r="G9" s="838">
        <v>0.37176253062231834</v>
      </c>
      <c r="H9" s="890"/>
      <c r="I9" s="833"/>
      <c r="J9" s="890"/>
      <c r="K9" s="833"/>
      <c r="L9" s="890"/>
      <c r="M9" s="839"/>
    </row>
    <row r="10" spans="1:13" ht="14.45" customHeight="1" x14ac:dyDescent="0.2">
      <c r="A10" s="858" t="s">
        <v>9755</v>
      </c>
      <c r="B10" s="890">
        <v>530538</v>
      </c>
      <c r="C10" s="833">
        <v>0.98015444871415902</v>
      </c>
      <c r="D10" s="890">
        <v>541280</v>
      </c>
      <c r="E10" s="833">
        <v>1</v>
      </c>
      <c r="F10" s="890">
        <v>546711</v>
      </c>
      <c r="G10" s="838">
        <v>1.0100336240023648</v>
      </c>
      <c r="H10" s="890"/>
      <c r="I10" s="833"/>
      <c r="J10" s="890"/>
      <c r="K10" s="833"/>
      <c r="L10" s="890"/>
      <c r="M10" s="839"/>
    </row>
    <row r="11" spans="1:13" ht="14.45" customHeight="1" x14ac:dyDescent="0.2">
      <c r="A11" s="858" t="s">
        <v>9756</v>
      </c>
      <c r="B11" s="890">
        <v>933169</v>
      </c>
      <c r="C11" s="833">
        <v>0.84529776177065508</v>
      </c>
      <c r="D11" s="890">
        <v>1103953</v>
      </c>
      <c r="E11" s="833">
        <v>1</v>
      </c>
      <c r="F11" s="890">
        <v>1090384</v>
      </c>
      <c r="G11" s="838">
        <v>0.98770871586018605</v>
      </c>
      <c r="H11" s="890">
        <v>16928.47</v>
      </c>
      <c r="I11" s="833">
        <v>0.2045377409863863</v>
      </c>
      <c r="J11" s="890">
        <v>82764.530000000013</v>
      </c>
      <c r="K11" s="833">
        <v>1</v>
      </c>
      <c r="L11" s="890">
        <v>10183.77</v>
      </c>
      <c r="M11" s="839">
        <v>0.12304510156706018</v>
      </c>
    </row>
    <row r="12" spans="1:13" ht="14.45" customHeight="1" x14ac:dyDescent="0.2">
      <c r="A12" s="858" t="s">
        <v>9757</v>
      </c>
      <c r="B12" s="890">
        <v>1088160</v>
      </c>
      <c r="C12" s="833">
        <v>0.92831683708899437</v>
      </c>
      <c r="D12" s="890">
        <v>1172186</v>
      </c>
      <c r="E12" s="833">
        <v>1</v>
      </c>
      <c r="F12" s="890">
        <v>1156263</v>
      </c>
      <c r="G12" s="838">
        <v>0.98641597835155859</v>
      </c>
      <c r="H12" s="890"/>
      <c r="I12" s="833"/>
      <c r="J12" s="890"/>
      <c r="K12" s="833"/>
      <c r="L12" s="890"/>
      <c r="M12" s="839"/>
    </row>
    <row r="13" spans="1:13" ht="14.45" customHeight="1" x14ac:dyDescent="0.2">
      <c r="A13" s="858" t="s">
        <v>9758</v>
      </c>
      <c r="B13" s="890">
        <v>447415</v>
      </c>
      <c r="C13" s="833">
        <v>0.5335114825135967</v>
      </c>
      <c r="D13" s="890">
        <v>838623</v>
      </c>
      <c r="E13" s="833">
        <v>1</v>
      </c>
      <c r="F13" s="890">
        <v>550774</v>
      </c>
      <c r="G13" s="838">
        <v>0.65675995053796521</v>
      </c>
      <c r="H13" s="890"/>
      <c r="I13" s="833"/>
      <c r="J13" s="890"/>
      <c r="K13" s="833"/>
      <c r="L13" s="890"/>
      <c r="M13" s="839"/>
    </row>
    <row r="14" spans="1:13" ht="14.45" customHeight="1" x14ac:dyDescent="0.2">
      <c r="A14" s="858" t="s">
        <v>9759</v>
      </c>
      <c r="B14" s="890">
        <v>877045</v>
      </c>
      <c r="C14" s="833">
        <v>0.94700806157288131</v>
      </c>
      <c r="D14" s="890">
        <v>926122</v>
      </c>
      <c r="E14" s="833">
        <v>1</v>
      </c>
      <c r="F14" s="890">
        <v>1031412</v>
      </c>
      <c r="G14" s="838">
        <v>1.1136891251908496</v>
      </c>
      <c r="H14" s="890"/>
      <c r="I14" s="833"/>
      <c r="J14" s="890"/>
      <c r="K14" s="833"/>
      <c r="L14" s="890"/>
      <c r="M14" s="839"/>
    </row>
    <row r="15" spans="1:13" ht="14.45" customHeight="1" x14ac:dyDescent="0.2">
      <c r="A15" s="858" t="s">
        <v>9760</v>
      </c>
      <c r="B15" s="890">
        <v>18903</v>
      </c>
      <c r="C15" s="833">
        <v>0.30016673283048828</v>
      </c>
      <c r="D15" s="890">
        <v>62975</v>
      </c>
      <c r="E15" s="833">
        <v>1</v>
      </c>
      <c r="F15" s="890">
        <v>169215</v>
      </c>
      <c r="G15" s="838">
        <v>2.6870186581976974</v>
      </c>
      <c r="H15" s="890"/>
      <c r="I15" s="833"/>
      <c r="J15" s="890"/>
      <c r="K15" s="833"/>
      <c r="L15" s="890"/>
      <c r="M15" s="839"/>
    </row>
    <row r="16" spans="1:13" ht="14.45" customHeight="1" thickBot="1" x14ac:dyDescent="0.25">
      <c r="A16" s="894" t="s">
        <v>9761</v>
      </c>
      <c r="B16" s="892"/>
      <c r="C16" s="841"/>
      <c r="D16" s="892">
        <v>62802</v>
      </c>
      <c r="E16" s="841">
        <v>1</v>
      </c>
      <c r="F16" s="892"/>
      <c r="G16" s="846"/>
      <c r="H16" s="892"/>
      <c r="I16" s="841"/>
      <c r="J16" s="892"/>
      <c r="K16" s="841"/>
      <c r="L16" s="892"/>
      <c r="M16" s="847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1244FFA3-55FA-40D8-9F6A-32A78A575AEC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356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24" t="s">
        <v>10432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5" customHeight="1" thickBot="1" x14ac:dyDescent="0.25">
      <c r="A2" s="70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5" customHeight="1" thickBot="1" x14ac:dyDescent="0.25">
      <c r="E3" s="112" t="s">
        <v>158</v>
      </c>
      <c r="F3" s="207">
        <f t="shared" ref="F3:O3" si="0">SUBTOTAL(9,F6:F1048576)</f>
        <v>28587.27</v>
      </c>
      <c r="G3" s="211">
        <f t="shared" si="0"/>
        <v>4233461.59</v>
      </c>
      <c r="H3" s="212"/>
      <c r="I3" s="212"/>
      <c r="J3" s="207">
        <f t="shared" si="0"/>
        <v>35204.959999999999</v>
      </c>
      <c r="K3" s="211">
        <f t="shared" si="0"/>
        <v>5607718.71</v>
      </c>
      <c r="L3" s="212"/>
      <c r="M3" s="212"/>
      <c r="N3" s="207">
        <f t="shared" si="0"/>
        <v>34878.39</v>
      </c>
      <c r="O3" s="211">
        <f t="shared" si="0"/>
        <v>5114469.6499999994</v>
      </c>
      <c r="P3" s="177">
        <f>IF(K3=0,"",O3/K3)</f>
        <v>0.91204104815022002</v>
      </c>
      <c r="Q3" s="209">
        <f>IF(N3=0,"",O3/N3)</f>
        <v>146.63720573111314</v>
      </c>
    </row>
    <row r="4" spans="1:17" ht="14.45" customHeight="1" x14ac:dyDescent="0.2">
      <c r="A4" s="632" t="s">
        <v>73</v>
      </c>
      <c r="B4" s="630" t="s">
        <v>118</v>
      </c>
      <c r="C4" s="632" t="s">
        <v>119</v>
      </c>
      <c r="D4" s="641" t="s">
        <v>89</v>
      </c>
      <c r="E4" s="633" t="s">
        <v>11</v>
      </c>
      <c r="F4" s="639">
        <v>2015</v>
      </c>
      <c r="G4" s="640"/>
      <c r="H4" s="210"/>
      <c r="I4" s="210"/>
      <c r="J4" s="639">
        <v>2018</v>
      </c>
      <c r="K4" s="640"/>
      <c r="L4" s="210"/>
      <c r="M4" s="210"/>
      <c r="N4" s="639">
        <v>2019</v>
      </c>
      <c r="O4" s="640"/>
      <c r="P4" s="642" t="s">
        <v>2</v>
      </c>
      <c r="Q4" s="631" t="s">
        <v>121</v>
      </c>
    </row>
    <row r="5" spans="1:17" ht="14.45" customHeight="1" thickBot="1" x14ac:dyDescent="0.25">
      <c r="A5" s="897"/>
      <c r="B5" s="895"/>
      <c r="C5" s="897"/>
      <c r="D5" s="907"/>
      <c r="E5" s="899"/>
      <c r="F5" s="908" t="s">
        <v>90</v>
      </c>
      <c r="G5" s="909" t="s">
        <v>14</v>
      </c>
      <c r="H5" s="910"/>
      <c r="I5" s="910"/>
      <c r="J5" s="908" t="s">
        <v>90</v>
      </c>
      <c r="K5" s="909" t="s">
        <v>14</v>
      </c>
      <c r="L5" s="910"/>
      <c r="M5" s="910"/>
      <c r="N5" s="908" t="s">
        <v>90</v>
      </c>
      <c r="O5" s="909" t="s">
        <v>14</v>
      </c>
      <c r="P5" s="911"/>
      <c r="Q5" s="904"/>
    </row>
    <row r="6" spans="1:17" ht="14.45" customHeight="1" x14ac:dyDescent="0.2">
      <c r="A6" s="825" t="s">
        <v>604</v>
      </c>
      <c r="B6" s="826" t="s">
        <v>9589</v>
      </c>
      <c r="C6" s="826" t="s">
        <v>8031</v>
      </c>
      <c r="D6" s="826" t="s">
        <v>9590</v>
      </c>
      <c r="E6" s="826" t="s">
        <v>9591</v>
      </c>
      <c r="F6" s="225"/>
      <c r="G6" s="225"/>
      <c r="H6" s="225"/>
      <c r="I6" s="225"/>
      <c r="J6" s="225"/>
      <c r="K6" s="225"/>
      <c r="L6" s="225"/>
      <c r="M6" s="225"/>
      <c r="N6" s="225">
        <v>1</v>
      </c>
      <c r="O6" s="225">
        <v>354</v>
      </c>
      <c r="P6" s="831"/>
      <c r="Q6" s="849">
        <v>354</v>
      </c>
    </row>
    <row r="7" spans="1:17" ht="14.45" customHeight="1" x14ac:dyDescent="0.2">
      <c r="A7" s="832" t="s">
        <v>604</v>
      </c>
      <c r="B7" s="833" t="s">
        <v>9589</v>
      </c>
      <c r="C7" s="833" t="s">
        <v>8031</v>
      </c>
      <c r="D7" s="833" t="s">
        <v>9592</v>
      </c>
      <c r="E7" s="833" t="s">
        <v>9593</v>
      </c>
      <c r="F7" s="850"/>
      <c r="G7" s="850"/>
      <c r="H7" s="850"/>
      <c r="I7" s="850"/>
      <c r="J7" s="850"/>
      <c r="K7" s="850"/>
      <c r="L7" s="850"/>
      <c r="M7" s="850"/>
      <c r="N7" s="850">
        <v>1</v>
      </c>
      <c r="O7" s="850">
        <v>261</v>
      </c>
      <c r="P7" s="838"/>
      <c r="Q7" s="851">
        <v>261</v>
      </c>
    </row>
    <row r="8" spans="1:17" ht="14.45" customHeight="1" x14ac:dyDescent="0.2">
      <c r="A8" s="832" t="s">
        <v>9597</v>
      </c>
      <c r="B8" s="833" t="s">
        <v>9762</v>
      </c>
      <c r="C8" s="833" t="s">
        <v>8031</v>
      </c>
      <c r="D8" s="833" t="s">
        <v>9763</v>
      </c>
      <c r="E8" s="833" t="s">
        <v>9764</v>
      </c>
      <c r="F8" s="850"/>
      <c r="G8" s="850"/>
      <c r="H8" s="850"/>
      <c r="I8" s="850"/>
      <c r="J8" s="850"/>
      <c r="K8" s="850"/>
      <c r="L8" s="850"/>
      <c r="M8" s="850"/>
      <c r="N8" s="850">
        <v>2</v>
      </c>
      <c r="O8" s="850">
        <v>278</v>
      </c>
      <c r="P8" s="838"/>
      <c r="Q8" s="851">
        <v>139</v>
      </c>
    </row>
    <row r="9" spans="1:17" ht="14.45" customHeight="1" x14ac:dyDescent="0.2">
      <c r="A9" s="832" t="s">
        <v>9597</v>
      </c>
      <c r="B9" s="833" t="s">
        <v>9762</v>
      </c>
      <c r="C9" s="833" t="s">
        <v>8031</v>
      </c>
      <c r="D9" s="833" t="s">
        <v>9765</v>
      </c>
      <c r="E9" s="833" t="s">
        <v>9766</v>
      </c>
      <c r="F9" s="850"/>
      <c r="G9" s="850"/>
      <c r="H9" s="850"/>
      <c r="I9" s="850"/>
      <c r="J9" s="850"/>
      <c r="K9" s="850"/>
      <c r="L9" s="850"/>
      <c r="M9" s="850"/>
      <c r="N9" s="850">
        <v>2</v>
      </c>
      <c r="O9" s="850">
        <v>1426</v>
      </c>
      <c r="P9" s="838"/>
      <c r="Q9" s="851">
        <v>713</v>
      </c>
    </row>
    <row r="10" spans="1:17" ht="14.45" customHeight="1" x14ac:dyDescent="0.2">
      <c r="A10" s="832" t="s">
        <v>9597</v>
      </c>
      <c r="B10" s="833" t="s">
        <v>9762</v>
      </c>
      <c r="C10" s="833" t="s">
        <v>8031</v>
      </c>
      <c r="D10" s="833" t="s">
        <v>9767</v>
      </c>
      <c r="E10" s="833" t="s">
        <v>9768</v>
      </c>
      <c r="F10" s="850"/>
      <c r="G10" s="850"/>
      <c r="H10" s="850"/>
      <c r="I10" s="850"/>
      <c r="J10" s="850"/>
      <c r="K10" s="850"/>
      <c r="L10" s="850"/>
      <c r="M10" s="850"/>
      <c r="N10" s="850">
        <v>4</v>
      </c>
      <c r="O10" s="850">
        <v>2000</v>
      </c>
      <c r="P10" s="838"/>
      <c r="Q10" s="851">
        <v>500</v>
      </c>
    </row>
    <row r="11" spans="1:17" ht="14.45" customHeight="1" x14ac:dyDescent="0.2">
      <c r="A11" s="832" t="s">
        <v>9597</v>
      </c>
      <c r="B11" s="833" t="s">
        <v>9762</v>
      </c>
      <c r="C11" s="833" t="s">
        <v>8031</v>
      </c>
      <c r="D11" s="833" t="s">
        <v>9769</v>
      </c>
      <c r="E11" s="833" t="s">
        <v>9770</v>
      </c>
      <c r="F11" s="850"/>
      <c r="G11" s="850"/>
      <c r="H11" s="850"/>
      <c r="I11" s="850"/>
      <c r="J11" s="850"/>
      <c r="K11" s="850"/>
      <c r="L11" s="850"/>
      <c r="M11" s="850"/>
      <c r="N11" s="850">
        <v>8</v>
      </c>
      <c r="O11" s="850">
        <v>696</v>
      </c>
      <c r="P11" s="838"/>
      <c r="Q11" s="851">
        <v>87</v>
      </c>
    </row>
    <row r="12" spans="1:17" ht="14.45" customHeight="1" x14ac:dyDescent="0.2">
      <c r="A12" s="832" t="s">
        <v>9597</v>
      </c>
      <c r="B12" s="833" t="s">
        <v>9762</v>
      </c>
      <c r="C12" s="833" t="s">
        <v>8031</v>
      </c>
      <c r="D12" s="833" t="s">
        <v>9771</v>
      </c>
      <c r="E12" s="833" t="s">
        <v>9772</v>
      </c>
      <c r="F12" s="850"/>
      <c r="G12" s="850"/>
      <c r="H12" s="850"/>
      <c r="I12" s="850"/>
      <c r="J12" s="850"/>
      <c r="K12" s="850"/>
      <c r="L12" s="850"/>
      <c r="M12" s="850"/>
      <c r="N12" s="850">
        <v>1</v>
      </c>
      <c r="O12" s="850">
        <v>180</v>
      </c>
      <c r="P12" s="838"/>
      <c r="Q12" s="851">
        <v>180</v>
      </c>
    </row>
    <row r="13" spans="1:17" ht="14.45" customHeight="1" x14ac:dyDescent="0.2">
      <c r="A13" s="832" t="s">
        <v>9597</v>
      </c>
      <c r="B13" s="833" t="s">
        <v>9762</v>
      </c>
      <c r="C13" s="833" t="s">
        <v>8031</v>
      </c>
      <c r="D13" s="833" t="s">
        <v>9773</v>
      </c>
      <c r="E13" s="833" t="s">
        <v>9774</v>
      </c>
      <c r="F13" s="850"/>
      <c r="G13" s="850"/>
      <c r="H13" s="850"/>
      <c r="I13" s="850"/>
      <c r="J13" s="850"/>
      <c r="K13" s="850"/>
      <c r="L13" s="850"/>
      <c r="M13" s="850"/>
      <c r="N13" s="850">
        <v>1</v>
      </c>
      <c r="O13" s="850">
        <v>178</v>
      </c>
      <c r="P13" s="838"/>
      <c r="Q13" s="851">
        <v>178</v>
      </c>
    </row>
    <row r="14" spans="1:17" ht="14.45" customHeight="1" x14ac:dyDescent="0.2">
      <c r="A14" s="832" t="s">
        <v>9775</v>
      </c>
      <c r="B14" s="833" t="s">
        <v>9776</v>
      </c>
      <c r="C14" s="833" t="s">
        <v>8040</v>
      </c>
      <c r="D14" s="833" t="s">
        <v>9777</v>
      </c>
      <c r="E14" s="833" t="s">
        <v>9778</v>
      </c>
      <c r="F14" s="850">
        <v>1.1000000000000001</v>
      </c>
      <c r="G14" s="850">
        <v>2000.94</v>
      </c>
      <c r="H14" s="850">
        <v>0.52560876303554072</v>
      </c>
      <c r="I14" s="850">
        <v>1819.0363636363636</v>
      </c>
      <c r="J14" s="850">
        <v>3.5000000000000004</v>
      </c>
      <c r="K14" s="850">
        <v>3806.9</v>
      </c>
      <c r="L14" s="850">
        <v>1</v>
      </c>
      <c r="M14" s="850">
        <v>1087.6857142857141</v>
      </c>
      <c r="N14" s="850"/>
      <c r="O14" s="850"/>
      <c r="P14" s="838"/>
      <c r="Q14" s="851"/>
    </row>
    <row r="15" spans="1:17" ht="14.45" customHeight="1" x14ac:dyDescent="0.2">
      <c r="A15" s="832" t="s">
        <v>9775</v>
      </c>
      <c r="B15" s="833" t="s">
        <v>9776</v>
      </c>
      <c r="C15" s="833" t="s">
        <v>8040</v>
      </c>
      <c r="D15" s="833" t="s">
        <v>9779</v>
      </c>
      <c r="E15" s="833" t="s">
        <v>9780</v>
      </c>
      <c r="F15" s="850">
        <v>0.05</v>
      </c>
      <c r="G15" s="850">
        <v>45.19</v>
      </c>
      <c r="H15" s="850"/>
      <c r="I15" s="850">
        <v>903.8</v>
      </c>
      <c r="J15" s="850"/>
      <c r="K15" s="850"/>
      <c r="L15" s="850"/>
      <c r="M15" s="850"/>
      <c r="N15" s="850"/>
      <c r="O15" s="850"/>
      <c r="P15" s="838"/>
      <c r="Q15" s="851"/>
    </row>
    <row r="16" spans="1:17" ht="14.45" customHeight="1" x14ac:dyDescent="0.2">
      <c r="A16" s="832" t="s">
        <v>9775</v>
      </c>
      <c r="B16" s="833" t="s">
        <v>9776</v>
      </c>
      <c r="C16" s="833" t="s">
        <v>8040</v>
      </c>
      <c r="D16" s="833" t="s">
        <v>9781</v>
      </c>
      <c r="E16" s="833" t="s">
        <v>9778</v>
      </c>
      <c r="F16" s="850"/>
      <c r="G16" s="850"/>
      <c r="H16" s="850"/>
      <c r="I16" s="850"/>
      <c r="J16" s="850"/>
      <c r="K16" s="850"/>
      <c r="L16" s="850"/>
      <c r="M16" s="850"/>
      <c r="N16" s="850">
        <v>2.1</v>
      </c>
      <c r="O16" s="850">
        <v>1376.59</v>
      </c>
      <c r="P16" s="838"/>
      <c r="Q16" s="851">
        <v>655.51904761904757</v>
      </c>
    </row>
    <row r="17" spans="1:17" ht="14.45" customHeight="1" x14ac:dyDescent="0.2">
      <c r="A17" s="832" t="s">
        <v>9775</v>
      </c>
      <c r="B17" s="833" t="s">
        <v>9776</v>
      </c>
      <c r="C17" s="833" t="s">
        <v>8374</v>
      </c>
      <c r="D17" s="833" t="s">
        <v>9782</v>
      </c>
      <c r="E17" s="833" t="s">
        <v>9783</v>
      </c>
      <c r="F17" s="850">
        <v>360</v>
      </c>
      <c r="G17" s="850">
        <v>2577.6</v>
      </c>
      <c r="H17" s="850">
        <v>0.21993737041050537</v>
      </c>
      <c r="I17" s="850">
        <v>7.16</v>
      </c>
      <c r="J17" s="850">
        <v>1630</v>
      </c>
      <c r="K17" s="850">
        <v>11719.7</v>
      </c>
      <c r="L17" s="850">
        <v>1</v>
      </c>
      <c r="M17" s="850">
        <v>7.19</v>
      </c>
      <c r="N17" s="850">
        <v>130</v>
      </c>
      <c r="O17" s="850">
        <v>923</v>
      </c>
      <c r="P17" s="838">
        <v>7.8756282157393109E-2</v>
      </c>
      <c r="Q17" s="851">
        <v>7.1</v>
      </c>
    </row>
    <row r="18" spans="1:17" ht="14.45" customHeight="1" x14ac:dyDescent="0.2">
      <c r="A18" s="832" t="s">
        <v>9775</v>
      </c>
      <c r="B18" s="833" t="s">
        <v>9776</v>
      </c>
      <c r="C18" s="833" t="s">
        <v>8374</v>
      </c>
      <c r="D18" s="833" t="s">
        <v>9784</v>
      </c>
      <c r="E18" s="833" t="s">
        <v>9785</v>
      </c>
      <c r="F18" s="850"/>
      <c r="G18" s="850"/>
      <c r="H18" s="850"/>
      <c r="I18" s="850"/>
      <c r="J18" s="850"/>
      <c r="K18" s="850"/>
      <c r="L18" s="850"/>
      <c r="M18" s="850"/>
      <c r="N18" s="850">
        <v>280</v>
      </c>
      <c r="O18" s="850">
        <v>1503.6</v>
      </c>
      <c r="P18" s="838"/>
      <c r="Q18" s="851">
        <v>5.37</v>
      </c>
    </row>
    <row r="19" spans="1:17" ht="14.45" customHeight="1" x14ac:dyDescent="0.2">
      <c r="A19" s="832" t="s">
        <v>9775</v>
      </c>
      <c r="B19" s="833" t="s">
        <v>9776</v>
      </c>
      <c r="C19" s="833" t="s">
        <v>8374</v>
      </c>
      <c r="D19" s="833" t="s">
        <v>9786</v>
      </c>
      <c r="E19" s="833" t="s">
        <v>9787</v>
      </c>
      <c r="F19" s="850">
        <v>1880</v>
      </c>
      <c r="G19" s="850">
        <v>38408.400000000001</v>
      </c>
      <c r="H19" s="850">
        <v>0.85328771612172249</v>
      </c>
      <c r="I19" s="850">
        <v>20.43</v>
      </c>
      <c r="J19" s="850">
        <v>2245</v>
      </c>
      <c r="K19" s="850">
        <v>45012.25</v>
      </c>
      <c r="L19" s="850">
        <v>1</v>
      </c>
      <c r="M19" s="850">
        <v>20.05</v>
      </c>
      <c r="N19" s="850">
        <v>5088</v>
      </c>
      <c r="O19" s="850">
        <v>102736.65</v>
      </c>
      <c r="P19" s="838">
        <v>2.2824153424900997</v>
      </c>
      <c r="Q19" s="851">
        <v>20.191951650943395</v>
      </c>
    </row>
    <row r="20" spans="1:17" ht="14.45" customHeight="1" x14ac:dyDescent="0.2">
      <c r="A20" s="832" t="s">
        <v>9775</v>
      </c>
      <c r="B20" s="833" t="s">
        <v>9776</v>
      </c>
      <c r="C20" s="833" t="s">
        <v>8374</v>
      </c>
      <c r="D20" s="833" t="s">
        <v>9788</v>
      </c>
      <c r="E20" s="833" t="s">
        <v>9789</v>
      </c>
      <c r="F20" s="850">
        <v>1</v>
      </c>
      <c r="G20" s="850">
        <v>1986.65</v>
      </c>
      <c r="H20" s="850">
        <v>0.2514282170636819</v>
      </c>
      <c r="I20" s="850">
        <v>1986.65</v>
      </c>
      <c r="J20" s="850">
        <v>4</v>
      </c>
      <c r="K20" s="850">
        <v>7901.4600000000009</v>
      </c>
      <c r="L20" s="850">
        <v>1</v>
      </c>
      <c r="M20" s="850">
        <v>1975.3650000000002</v>
      </c>
      <c r="N20" s="850"/>
      <c r="O20" s="850"/>
      <c r="P20" s="838"/>
      <c r="Q20" s="851"/>
    </row>
    <row r="21" spans="1:17" ht="14.45" customHeight="1" x14ac:dyDescent="0.2">
      <c r="A21" s="832" t="s">
        <v>9775</v>
      </c>
      <c r="B21" s="833" t="s">
        <v>9776</v>
      </c>
      <c r="C21" s="833" t="s">
        <v>8374</v>
      </c>
      <c r="D21" s="833" t="s">
        <v>9790</v>
      </c>
      <c r="E21" s="833" t="s">
        <v>9791</v>
      </c>
      <c r="F21" s="850"/>
      <c r="G21" s="850"/>
      <c r="H21" s="850"/>
      <c r="I21" s="850"/>
      <c r="J21" s="850">
        <v>1526</v>
      </c>
      <c r="K21" s="850">
        <v>5722.5</v>
      </c>
      <c r="L21" s="850">
        <v>1</v>
      </c>
      <c r="M21" s="850">
        <v>3.75</v>
      </c>
      <c r="N21" s="850"/>
      <c r="O21" s="850"/>
      <c r="P21" s="838"/>
      <c r="Q21" s="851"/>
    </row>
    <row r="22" spans="1:17" ht="14.45" customHeight="1" x14ac:dyDescent="0.2">
      <c r="A22" s="832" t="s">
        <v>9775</v>
      </c>
      <c r="B22" s="833" t="s">
        <v>9776</v>
      </c>
      <c r="C22" s="833" t="s">
        <v>8374</v>
      </c>
      <c r="D22" s="833" t="s">
        <v>9792</v>
      </c>
      <c r="E22" s="833" t="s">
        <v>9793</v>
      </c>
      <c r="F22" s="850">
        <v>620</v>
      </c>
      <c r="G22" s="850">
        <v>21089.34</v>
      </c>
      <c r="H22" s="850">
        <v>0.27469603066792564</v>
      </c>
      <c r="I22" s="850">
        <v>34.01506451612903</v>
      </c>
      <c r="J22" s="850">
        <v>2255</v>
      </c>
      <c r="K22" s="850">
        <v>76773.37</v>
      </c>
      <c r="L22" s="850">
        <v>1</v>
      </c>
      <c r="M22" s="850">
        <v>34.045840354767179</v>
      </c>
      <c r="N22" s="850">
        <v>2310</v>
      </c>
      <c r="O22" s="850">
        <v>78524.039999999994</v>
      </c>
      <c r="P22" s="838">
        <v>1.0228030891440612</v>
      </c>
      <c r="Q22" s="851">
        <v>33.99309090909091</v>
      </c>
    </row>
    <row r="23" spans="1:17" ht="14.45" customHeight="1" x14ac:dyDescent="0.2">
      <c r="A23" s="832" t="s">
        <v>9775</v>
      </c>
      <c r="B23" s="833" t="s">
        <v>9776</v>
      </c>
      <c r="C23" s="833" t="s">
        <v>8374</v>
      </c>
      <c r="D23" s="833" t="s">
        <v>9794</v>
      </c>
      <c r="E23" s="833" t="s">
        <v>9795</v>
      </c>
      <c r="F23" s="850">
        <v>400</v>
      </c>
      <c r="G23" s="850">
        <v>8132</v>
      </c>
      <c r="H23" s="850"/>
      <c r="I23" s="850">
        <v>20.329999999999998</v>
      </c>
      <c r="J23" s="850"/>
      <c r="K23" s="850"/>
      <c r="L23" s="850"/>
      <c r="M23" s="850"/>
      <c r="N23" s="850"/>
      <c r="O23" s="850"/>
      <c r="P23" s="838"/>
      <c r="Q23" s="851"/>
    </row>
    <row r="24" spans="1:17" ht="14.45" customHeight="1" x14ac:dyDescent="0.2">
      <c r="A24" s="832" t="s">
        <v>9775</v>
      </c>
      <c r="B24" s="833" t="s">
        <v>9776</v>
      </c>
      <c r="C24" s="833" t="s">
        <v>8031</v>
      </c>
      <c r="D24" s="833" t="s">
        <v>9796</v>
      </c>
      <c r="E24" s="833" t="s">
        <v>9797</v>
      </c>
      <c r="F24" s="850"/>
      <c r="G24" s="850"/>
      <c r="H24" s="850"/>
      <c r="I24" s="850"/>
      <c r="J24" s="850"/>
      <c r="K24" s="850"/>
      <c r="L24" s="850"/>
      <c r="M24" s="850"/>
      <c r="N24" s="850">
        <v>1</v>
      </c>
      <c r="O24" s="850">
        <v>179</v>
      </c>
      <c r="P24" s="838"/>
      <c r="Q24" s="851">
        <v>179</v>
      </c>
    </row>
    <row r="25" spans="1:17" ht="14.45" customHeight="1" x14ac:dyDescent="0.2">
      <c r="A25" s="832" t="s">
        <v>9775</v>
      </c>
      <c r="B25" s="833" t="s">
        <v>9776</v>
      </c>
      <c r="C25" s="833" t="s">
        <v>8031</v>
      </c>
      <c r="D25" s="833" t="s">
        <v>9798</v>
      </c>
      <c r="E25" s="833" t="s">
        <v>9799</v>
      </c>
      <c r="F25" s="850"/>
      <c r="G25" s="850"/>
      <c r="H25" s="850"/>
      <c r="I25" s="850"/>
      <c r="J25" s="850">
        <v>1</v>
      </c>
      <c r="K25" s="850">
        <v>1214</v>
      </c>
      <c r="L25" s="850">
        <v>1</v>
      </c>
      <c r="M25" s="850">
        <v>1214</v>
      </c>
      <c r="N25" s="850"/>
      <c r="O25" s="850"/>
      <c r="P25" s="838"/>
      <c r="Q25" s="851"/>
    </row>
    <row r="26" spans="1:17" ht="14.45" customHeight="1" x14ac:dyDescent="0.2">
      <c r="A26" s="832" t="s">
        <v>9775</v>
      </c>
      <c r="B26" s="833" t="s">
        <v>9776</v>
      </c>
      <c r="C26" s="833" t="s">
        <v>8031</v>
      </c>
      <c r="D26" s="833" t="s">
        <v>9800</v>
      </c>
      <c r="E26" s="833" t="s">
        <v>9801</v>
      </c>
      <c r="F26" s="850">
        <v>1</v>
      </c>
      <c r="G26" s="850">
        <v>682</v>
      </c>
      <c r="H26" s="850">
        <v>0.25</v>
      </c>
      <c r="I26" s="850">
        <v>682</v>
      </c>
      <c r="J26" s="850">
        <v>4</v>
      </c>
      <c r="K26" s="850">
        <v>2728</v>
      </c>
      <c r="L26" s="850">
        <v>1</v>
      </c>
      <c r="M26" s="850">
        <v>682</v>
      </c>
      <c r="N26" s="850"/>
      <c r="O26" s="850"/>
      <c r="P26" s="838"/>
      <c r="Q26" s="851"/>
    </row>
    <row r="27" spans="1:17" ht="14.45" customHeight="1" x14ac:dyDescent="0.2">
      <c r="A27" s="832" t="s">
        <v>9775</v>
      </c>
      <c r="B27" s="833" t="s">
        <v>9776</v>
      </c>
      <c r="C27" s="833" t="s">
        <v>8031</v>
      </c>
      <c r="D27" s="833" t="s">
        <v>9802</v>
      </c>
      <c r="E27" s="833" t="s">
        <v>9803</v>
      </c>
      <c r="F27" s="850">
        <v>3</v>
      </c>
      <c r="G27" s="850">
        <v>7914</v>
      </c>
      <c r="H27" s="850"/>
      <c r="I27" s="850">
        <v>2638</v>
      </c>
      <c r="J27" s="850"/>
      <c r="K27" s="850"/>
      <c r="L27" s="850"/>
      <c r="M27" s="850"/>
      <c r="N27" s="850"/>
      <c r="O27" s="850"/>
      <c r="P27" s="838"/>
      <c r="Q27" s="851"/>
    </row>
    <row r="28" spans="1:17" ht="14.45" customHeight="1" x14ac:dyDescent="0.2">
      <c r="A28" s="832" t="s">
        <v>9775</v>
      </c>
      <c r="B28" s="833" t="s">
        <v>9776</v>
      </c>
      <c r="C28" s="833" t="s">
        <v>8031</v>
      </c>
      <c r="D28" s="833" t="s">
        <v>9804</v>
      </c>
      <c r="E28" s="833" t="s">
        <v>9805</v>
      </c>
      <c r="F28" s="850">
        <v>14</v>
      </c>
      <c r="G28" s="850">
        <v>25550</v>
      </c>
      <c r="H28" s="850">
        <v>0.82307840989626957</v>
      </c>
      <c r="I28" s="850">
        <v>1825</v>
      </c>
      <c r="J28" s="850">
        <v>17</v>
      </c>
      <c r="K28" s="850">
        <v>31042</v>
      </c>
      <c r="L28" s="850">
        <v>1</v>
      </c>
      <c r="M28" s="850">
        <v>1826</v>
      </c>
      <c r="N28" s="850">
        <v>20</v>
      </c>
      <c r="O28" s="850">
        <v>36620</v>
      </c>
      <c r="P28" s="838">
        <v>1.1796920301526963</v>
      </c>
      <c r="Q28" s="851">
        <v>1831</v>
      </c>
    </row>
    <row r="29" spans="1:17" ht="14.45" customHeight="1" x14ac:dyDescent="0.2">
      <c r="A29" s="832" t="s">
        <v>9775</v>
      </c>
      <c r="B29" s="833" t="s">
        <v>9776</v>
      </c>
      <c r="C29" s="833" t="s">
        <v>8031</v>
      </c>
      <c r="D29" s="833" t="s">
        <v>9806</v>
      </c>
      <c r="E29" s="833" t="s">
        <v>9807</v>
      </c>
      <c r="F29" s="850">
        <v>4</v>
      </c>
      <c r="G29" s="850">
        <v>1716</v>
      </c>
      <c r="H29" s="850">
        <v>0.99767441860465111</v>
      </c>
      <c r="I29" s="850">
        <v>429</v>
      </c>
      <c r="J29" s="850">
        <v>4</v>
      </c>
      <c r="K29" s="850">
        <v>1720</v>
      </c>
      <c r="L29" s="850">
        <v>1</v>
      </c>
      <c r="M29" s="850">
        <v>430</v>
      </c>
      <c r="N29" s="850">
        <v>10</v>
      </c>
      <c r="O29" s="850">
        <v>4310</v>
      </c>
      <c r="P29" s="838">
        <v>2.5058139534883721</v>
      </c>
      <c r="Q29" s="851">
        <v>431</v>
      </c>
    </row>
    <row r="30" spans="1:17" ht="14.45" customHeight="1" x14ac:dyDescent="0.2">
      <c r="A30" s="832" t="s">
        <v>9775</v>
      </c>
      <c r="B30" s="833" t="s">
        <v>9776</v>
      </c>
      <c r="C30" s="833" t="s">
        <v>8031</v>
      </c>
      <c r="D30" s="833" t="s">
        <v>9808</v>
      </c>
      <c r="E30" s="833" t="s">
        <v>9809</v>
      </c>
      <c r="F30" s="850">
        <v>2</v>
      </c>
      <c r="G30" s="850">
        <v>29014</v>
      </c>
      <c r="H30" s="850">
        <v>0.24997415308267568</v>
      </c>
      <c r="I30" s="850">
        <v>14507</v>
      </c>
      <c r="J30" s="850">
        <v>8</v>
      </c>
      <c r="K30" s="850">
        <v>116068</v>
      </c>
      <c r="L30" s="850">
        <v>1</v>
      </c>
      <c r="M30" s="850">
        <v>14508.5</v>
      </c>
      <c r="N30" s="850">
        <v>8</v>
      </c>
      <c r="O30" s="850">
        <v>116120</v>
      </c>
      <c r="P30" s="838">
        <v>1.0004480132336218</v>
      </c>
      <c r="Q30" s="851">
        <v>14515</v>
      </c>
    </row>
    <row r="31" spans="1:17" ht="14.45" customHeight="1" x14ac:dyDescent="0.2">
      <c r="A31" s="832" t="s">
        <v>9775</v>
      </c>
      <c r="B31" s="833" t="s">
        <v>9776</v>
      </c>
      <c r="C31" s="833" t="s">
        <v>8031</v>
      </c>
      <c r="D31" s="833" t="s">
        <v>9810</v>
      </c>
      <c r="E31" s="833" t="s">
        <v>9811</v>
      </c>
      <c r="F31" s="850"/>
      <c r="G31" s="850"/>
      <c r="H31" s="850"/>
      <c r="I31" s="850"/>
      <c r="J31" s="850">
        <v>2</v>
      </c>
      <c r="K31" s="850">
        <v>2686</v>
      </c>
      <c r="L31" s="850">
        <v>1</v>
      </c>
      <c r="M31" s="850">
        <v>1343</v>
      </c>
      <c r="N31" s="850"/>
      <c r="O31" s="850"/>
      <c r="P31" s="838"/>
      <c r="Q31" s="851"/>
    </row>
    <row r="32" spans="1:17" ht="14.45" customHeight="1" x14ac:dyDescent="0.2">
      <c r="A32" s="832" t="s">
        <v>9775</v>
      </c>
      <c r="B32" s="833" t="s">
        <v>9776</v>
      </c>
      <c r="C32" s="833" t="s">
        <v>8031</v>
      </c>
      <c r="D32" s="833" t="s">
        <v>9812</v>
      </c>
      <c r="E32" s="833" t="s">
        <v>9813</v>
      </c>
      <c r="F32" s="850">
        <v>2</v>
      </c>
      <c r="G32" s="850">
        <v>1018</v>
      </c>
      <c r="H32" s="850">
        <v>0.24938755512003918</v>
      </c>
      <c r="I32" s="850">
        <v>509</v>
      </c>
      <c r="J32" s="850">
        <v>8</v>
      </c>
      <c r="K32" s="850">
        <v>4082</v>
      </c>
      <c r="L32" s="850">
        <v>1</v>
      </c>
      <c r="M32" s="850">
        <v>510.25</v>
      </c>
      <c r="N32" s="850">
        <v>1</v>
      </c>
      <c r="O32" s="850">
        <v>512</v>
      </c>
      <c r="P32" s="838">
        <v>0.12542871141597256</v>
      </c>
      <c r="Q32" s="851">
        <v>512</v>
      </c>
    </row>
    <row r="33" spans="1:17" ht="14.45" customHeight="1" x14ac:dyDescent="0.2">
      <c r="A33" s="832" t="s">
        <v>9775</v>
      </c>
      <c r="B33" s="833" t="s">
        <v>9776</v>
      </c>
      <c r="C33" s="833" t="s">
        <v>8031</v>
      </c>
      <c r="D33" s="833" t="s">
        <v>9814</v>
      </c>
      <c r="E33" s="833" t="s">
        <v>9815</v>
      </c>
      <c r="F33" s="850">
        <v>3</v>
      </c>
      <c r="G33" s="850">
        <v>6990</v>
      </c>
      <c r="H33" s="850">
        <v>0.74903557651093011</v>
      </c>
      <c r="I33" s="850">
        <v>2330</v>
      </c>
      <c r="J33" s="850">
        <v>4</v>
      </c>
      <c r="K33" s="850">
        <v>9332</v>
      </c>
      <c r="L33" s="850">
        <v>1</v>
      </c>
      <c r="M33" s="850">
        <v>2333</v>
      </c>
      <c r="N33" s="850">
        <v>9</v>
      </c>
      <c r="O33" s="850">
        <v>21078</v>
      </c>
      <c r="P33" s="838">
        <v>2.2586798114016289</v>
      </c>
      <c r="Q33" s="851">
        <v>2342</v>
      </c>
    </row>
    <row r="34" spans="1:17" ht="14.45" customHeight="1" x14ac:dyDescent="0.2">
      <c r="A34" s="832" t="s">
        <v>9775</v>
      </c>
      <c r="B34" s="833" t="s">
        <v>9776</v>
      </c>
      <c r="C34" s="833" t="s">
        <v>8031</v>
      </c>
      <c r="D34" s="833" t="s">
        <v>9816</v>
      </c>
      <c r="E34" s="833" t="s">
        <v>9817</v>
      </c>
      <c r="F34" s="850">
        <v>6</v>
      </c>
      <c r="G34" s="850">
        <v>4314</v>
      </c>
      <c r="H34" s="850">
        <v>1.5</v>
      </c>
      <c r="I34" s="850">
        <v>719</v>
      </c>
      <c r="J34" s="850">
        <v>4</v>
      </c>
      <c r="K34" s="850">
        <v>2876</v>
      </c>
      <c r="L34" s="850">
        <v>1</v>
      </c>
      <c r="M34" s="850">
        <v>719</v>
      </c>
      <c r="N34" s="850">
        <v>9</v>
      </c>
      <c r="O34" s="850">
        <v>6498</v>
      </c>
      <c r="P34" s="838">
        <v>2.2593880389429764</v>
      </c>
      <c r="Q34" s="851">
        <v>722</v>
      </c>
    </row>
    <row r="35" spans="1:17" ht="14.45" customHeight="1" x14ac:dyDescent="0.2">
      <c r="A35" s="832" t="s">
        <v>9606</v>
      </c>
      <c r="B35" s="833" t="s">
        <v>9818</v>
      </c>
      <c r="C35" s="833" t="s">
        <v>8031</v>
      </c>
      <c r="D35" s="833" t="s">
        <v>9819</v>
      </c>
      <c r="E35" s="833" t="s">
        <v>9820</v>
      </c>
      <c r="F35" s="850">
        <v>2</v>
      </c>
      <c r="G35" s="850">
        <v>98</v>
      </c>
      <c r="H35" s="850"/>
      <c r="I35" s="850">
        <v>49</v>
      </c>
      <c r="J35" s="850"/>
      <c r="K35" s="850"/>
      <c r="L35" s="850"/>
      <c r="M35" s="850"/>
      <c r="N35" s="850"/>
      <c r="O35" s="850"/>
      <c r="P35" s="838"/>
      <c r="Q35" s="851"/>
    </row>
    <row r="36" spans="1:17" ht="14.45" customHeight="1" x14ac:dyDescent="0.2">
      <c r="A36" s="832" t="s">
        <v>9606</v>
      </c>
      <c r="B36" s="833" t="s">
        <v>9821</v>
      </c>
      <c r="C36" s="833" t="s">
        <v>8031</v>
      </c>
      <c r="D36" s="833" t="s">
        <v>9822</v>
      </c>
      <c r="E36" s="833" t="s">
        <v>9823</v>
      </c>
      <c r="F36" s="850">
        <v>3</v>
      </c>
      <c r="G36" s="850">
        <v>945</v>
      </c>
      <c r="H36" s="850"/>
      <c r="I36" s="850">
        <v>315</v>
      </c>
      <c r="J36" s="850"/>
      <c r="K36" s="850"/>
      <c r="L36" s="850"/>
      <c r="M36" s="850"/>
      <c r="N36" s="850"/>
      <c r="O36" s="850"/>
      <c r="P36" s="838"/>
      <c r="Q36" s="851"/>
    </row>
    <row r="37" spans="1:17" ht="14.45" customHeight="1" x14ac:dyDescent="0.2">
      <c r="A37" s="832" t="s">
        <v>9606</v>
      </c>
      <c r="B37" s="833" t="s">
        <v>9821</v>
      </c>
      <c r="C37" s="833" t="s">
        <v>8031</v>
      </c>
      <c r="D37" s="833" t="s">
        <v>9824</v>
      </c>
      <c r="E37" s="833" t="s">
        <v>9825</v>
      </c>
      <c r="F37" s="850"/>
      <c r="G37" s="850"/>
      <c r="H37" s="850"/>
      <c r="I37" s="850"/>
      <c r="J37" s="850">
        <v>6</v>
      </c>
      <c r="K37" s="850">
        <v>76776</v>
      </c>
      <c r="L37" s="850">
        <v>1</v>
      </c>
      <c r="M37" s="850">
        <v>12796</v>
      </c>
      <c r="N37" s="850"/>
      <c r="O37" s="850"/>
      <c r="P37" s="838"/>
      <c r="Q37" s="851"/>
    </row>
    <row r="38" spans="1:17" ht="14.45" customHeight="1" x14ac:dyDescent="0.2">
      <c r="A38" s="832" t="s">
        <v>9606</v>
      </c>
      <c r="B38" s="833" t="s">
        <v>9821</v>
      </c>
      <c r="C38" s="833" t="s">
        <v>8031</v>
      </c>
      <c r="D38" s="833" t="s">
        <v>9826</v>
      </c>
      <c r="E38" s="833" t="s">
        <v>9827</v>
      </c>
      <c r="F38" s="850"/>
      <c r="G38" s="850"/>
      <c r="H38" s="850"/>
      <c r="I38" s="850"/>
      <c r="J38" s="850">
        <v>2</v>
      </c>
      <c r="K38" s="850">
        <v>20934</v>
      </c>
      <c r="L38" s="850">
        <v>1</v>
      </c>
      <c r="M38" s="850">
        <v>10467</v>
      </c>
      <c r="N38" s="850">
        <v>5</v>
      </c>
      <c r="O38" s="850">
        <v>52500</v>
      </c>
      <c r="P38" s="838">
        <v>2.5078819145887072</v>
      </c>
      <c r="Q38" s="851">
        <v>10500</v>
      </c>
    </row>
    <row r="39" spans="1:17" ht="14.45" customHeight="1" x14ac:dyDescent="0.2">
      <c r="A39" s="832" t="s">
        <v>9606</v>
      </c>
      <c r="B39" s="833" t="s">
        <v>9821</v>
      </c>
      <c r="C39" s="833" t="s">
        <v>8031</v>
      </c>
      <c r="D39" s="833" t="s">
        <v>9828</v>
      </c>
      <c r="E39" s="833" t="s">
        <v>9829</v>
      </c>
      <c r="F39" s="850">
        <v>2</v>
      </c>
      <c r="G39" s="850">
        <v>20762</v>
      </c>
      <c r="H39" s="850">
        <v>1.8218673218673218</v>
      </c>
      <c r="I39" s="850">
        <v>10381</v>
      </c>
      <c r="J39" s="850">
        <v>1</v>
      </c>
      <c r="K39" s="850">
        <v>11396</v>
      </c>
      <c r="L39" s="850">
        <v>1</v>
      </c>
      <c r="M39" s="850">
        <v>11396</v>
      </c>
      <c r="N39" s="850">
        <v>1</v>
      </c>
      <c r="O39" s="850">
        <v>11468</v>
      </c>
      <c r="P39" s="838">
        <v>1.0063180063180064</v>
      </c>
      <c r="Q39" s="851">
        <v>11468</v>
      </c>
    </row>
    <row r="40" spans="1:17" ht="14.45" customHeight="1" x14ac:dyDescent="0.2">
      <c r="A40" s="832" t="s">
        <v>9606</v>
      </c>
      <c r="B40" s="833" t="s">
        <v>9821</v>
      </c>
      <c r="C40" s="833" t="s">
        <v>8031</v>
      </c>
      <c r="D40" s="833" t="s">
        <v>9830</v>
      </c>
      <c r="E40" s="833" t="s">
        <v>9831</v>
      </c>
      <c r="F40" s="850"/>
      <c r="G40" s="850"/>
      <c r="H40" s="850"/>
      <c r="I40" s="850"/>
      <c r="J40" s="850">
        <v>2</v>
      </c>
      <c r="K40" s="850">
        <v>2214</v>
      </c>
      <c r="L40" s="850">
        <v>1</v>
      </c>
      <c r="M40" s="850">
        <v>1107</v>
      </c>
      <c r="N40" s="850">
        <v>2</v>
      </c>
      <c r="O40" s="850">
        <v>2220</v>
      </c>
      <c r="P40" s="838">
        <v>1.0027100271002709</v>
      </c>
      <c r="Q40" s="851">
        <v>1110</v>
      </c>
    </row>
    <row r="41" spans="1:17" ht="14.45" customHeight="1" x14ac:dyDescent="0.2">
      <c r="A41" s="832" t="s">
        <v>9606</v>
      </c>
      <c r="B41" s="833" t="s">
        <v>9832</v>
      </c>
      <c r="C41" s="833" t="s">
        <v>8031</v>
      </c>
      <c r="D41" s="833" t="s">
        <v>9833</v>
      </c>
      <c r="E41" s="833" t="s">
        <v>9834</v>
      </c>
      <c r="F41" s="850">
        <v>2</v>
      </c>
      <c r="G41" s="850">
        <v>442</v>
      </c>
      <c r="H41" s="850">
        <v>1.9909909909909911</v>
      </c>
      <c r="I41" s="850">
        <v>221</v>
      </c>
      <c r="J41" s="850">
        <v>1</v>
      </c>
      <c r="K41" s="850">
        <v>222</v>
      </c>
      <c r="L41" s="850">
        <v>1</v>
      </c>
      <c r="M41" s="850">
        <v>222</v>
      </c>
      <c r="N41" s="850"/>
      <c r="O41" s="850"/>
      <c r="P41" s="838"/>
      <c r="Q41" s="851"/>
    </row>
    <row r="42" spans="1:17" ht="14.45" customHeight="1" x14ac:dyDescent="0.2">
      <c r="A42" s="832" t="s">
        <v>9606</v>
      </c>
      <c r="B42" s="833" t="s">
        <v>9832</v>
      </c>
      <c r="C42" s="833" t="s">
        <v>8031</v>
      </c>
      <c r="D42" s="833" t="s">
        <v>9835</v>
      </c>
      <c r="E42" s="833" t="s">
        <v>9836</v>
      </c>
      <c r="F42" s="850">
        <v>2</v>
      </c>
      <c r="G42" s="850">
        <v>1016</v>
      </c>
      <c r="H42" s="850">
        <v>1.9960707269155207</v>
      </c>
      <c r="I42" s="850">
        <v>508</v>
      </c>
      <c r="J42" s="850">
        <v>1</v>
      </c>
      <c r="K42" s="850">
        <v>509</v>
      </c>
      <c r="L42" s="850">
        <v>1</v>
      </c>
      <c r="M42" s="850">
        <v>509</v>
      </c>
      <c r="N42" s="850"/>
      <c r="O42" s="850"/>
      <c r="P42" s="838"/>
      <c r="Q42" s="851"/>
    </row>
    <row r="43" spans="1:17" ht="14.45" customHeight="1" x14ac:dyDescent="0.2">
      <c r="A43" s="832" t="s">
        <v>9606</v>
      </c>
      <c r="B43" s="833" t="s">
        <v>9832</v>
      </c>
      <c r="C43" s="833" t="s">
        <v>8031</v>
      </c>
      <c r="D43" s="833" t="s">
        <v>9837</v>
      </c>
      <c r="E43" s="833" t="s">
        <v>9838</v>
      </c>
      <c r="F43" s="850">
        <v>67</v>
      </c>
      <c r="G43" s="850">
        <v>23718</v>
      </c>
      <c r="H43" s="850">
        <v>2.7916666666666665</v>
      </c>
      <c r="I43" s="850">
        <v>354</v>
      </c>
      <c r="J43" s="850">
        <v>24</v>
      </c>
      <c r="K43" s="850">
        <v>8496</v>
      </c>
      <c r="L43" s="850">
        <v>1</v>
      </c>
      <c r="M43" s="850">
        <v>354</v>
      </c>
      <c r="N43" s="850">
        <v>47</v>
      </c>
      <c r="O43" s="850">
        <v>16685</v>
      </c>
      <c r="P43" s="838">
        <v>1.9638653483992468</v>
      </c>
      <c r="Q43" s="851">
        <v>355</v>
      </c>
    </row>
    <row r="44" spans="1:17" ht="14.45" customHeight="1" x14ac:dyDescent="0.2">
      <c r="A44" s="832" t="s">
        <v>9606</v>
      </c>
      <c r="B44" s="833" t="s">
        <v>9832</v>
      </c>
      <c r="C44" s="833" t="s">
        <v>8031</v>
      </c>
      <c r="D44" s="833" t="s">
        <v>9839</v>
      </c>
      <c r="E44" s="833" t="s">
        <v>9840</v>
      </c>
      <c r="F44" s="850">
        <v>196</v>
      </c>
      <c r="G44" s="850">
        <v>12740</v>
      </c>
      <c r="H44" s="850">
        <v>0.97029702970297027</v>
      </c>
      <c r="I44" s="850">
        <v>65</v>
      </c>
      <c r="J44" s="850">
        <v>202</v>
      </c>
      <c r="K44" s="850">
        <v>13130</v>
      </c>
      <c r="L44" s="850">
        <v>1</v>
      </c>
      <c r="M44" s="850">
        <v>65</v>
      </c>
      <c r="N44" s="850">
        <v>175</v>
      </c>
      <c r="O44" s="850">
        <v>11375</v>
      </c>
      <c r="P44" s="838">
        <v>0.86633663366336633</v>
      </c>
      <c r="Q44" s="851">
        <v>65</v>
      </c>
    </row>
    <row r="45" spans="1:17" ht="14.45" customHeight="1" x14ac:dyDescent="0.2">
      <c r="A45" s="832" t="s">
        <v>9606</v>
      </c>
      <c r="B45" s="833" t="s">
        <v>9832</v>
      </c>
      <c r="C45" s="833" t="s">
        <v>8031</v>
      </c>
      <c r="D45" s="833" t="s">
        <v>9841</v>
      </c>
      <c r="E45" s="833" t="s">
        <v>9842</v>
      </c>
      <c r="F45" s="850"/>
      <c r="G45" s="850"/>
      <c r="H45" s="850"/>
      <c r="I45" s="850"/>
      <c r="J45" s="850"/>
      <c r="K45" s="850"/>
      <c r="L45" s="850"/>
      <c r="M45" s="850"/>
      <c r="N45" s="850">
        <v>1</v>
      </c>
      <c r="O45" s="850">
        <v>546</v>
      </c>
      <c r="P45" s="838"/>
      <c r="Q45" s="851">
        <v>546</v>
      </c>
    </row>
    <row r="46" spans="1:17" ht="14.45" customHeight="1" x14ac:dyDescent="0.2">
      <c r="A46" s="832" t="s">
        <v>9606</v>
      </c>
      <c r="B46" s="833" t="s">
        <v>9832</v>
      </c>
      <c r="C46" s="833" t="s">
        <v>8031</v>
      </c>
      <c r="D46" s="833" t="s">
        <v>9843</v>
      </c>
      <c r="E46" s="833" t="s">
        <v>9844</v>
      </c>
      <c r="F46" s="850">
        <v>1</v>
      </c>
      <c r="G46" s="850">
        <v>592</v>
      </c>
      <c r="H46" s="850">
        <v>1</v>
      </c>
      <c r="I46" s="850">
        <v>592</v>
      </c>
      <c r="J46" s="850">
        <v>1</v>
      </c>
      <c r="K46" s="850">
        <v>592</v>
      </c>
      <c r="L46" s="850">
        <v>1</v>
      </c>
      <c r="M46" s="850">
        <v>592</v>
      </c>
      <c r="N46" s="850">
        <v>1</v>
      </c>
      <c r="O46" s="850">
        <v>594</v>
      </c>
      <c r="P46" s="838">
        <v>1.0033783783783783</v>
      </c>
      <c r="Q46" s="851">
        <v>594</v>
      </c>
    </row>
    <row r="47" spans="1:17" ht="14.45" customHeight="1" x14ac:dyDescent="0.2">
      <c r="A47" s="832" t="s">
        <v>9606</v>
      </c>
      <c r="B47" s="833" t="s">
        <v>9832</v>
      </c>
      <c r="C47" s="833" t="s">
        <v>8031</v>
      </c>
      <c r="D47" s="833" t="s">
        <v>9845</v>
      </c>
      <c r="E47" s="833" t="s">
        <v>9846</v>
      </c>
      <c r="F47" s="850">
        <v>1</v>
      </c>
      <c r="G47" s="850">
        <v>617</v>
      </c>
      <c r="H47" s="850">
        <v>1</v>
      </c>
      <c r="I47" s="850">
        <v>617</v>
      </c>
      <c r="J47" s="850">
        <v>1</v>
      </c>
      <c r="K47" s="850">
        <v>617</v>
      </c>
      <c r="L47" s="850">
        <v>1</v>
      </c>
      <c r="M47" s="850">
        <v>617</v>
      </c>
      <c r="N47" s="850">
        <v>2</v>
      </c>
      <c r="O47" s="850">
        <v>1236</v>
      </c>
      <c r="P47" s="838">
        <v>2.0032414910858996</v>
      </c>
      <c r="Q47" s="851">
        <v>618</v>
      </c>
    </row>
    <row r="48" spans="1:17" ht="14.45" customHeight="1" x14ac:dyDescent="0.2">
      <c r="A48" s="832" t="s">
        <v>9606</v>
      </c>
      <c r="B48" s="833" t="s">
        <v>9832</v>
      </c>
      <c r="C48" s="833" t="s">
        <v>8031</v>
      </c>
      <c r="D48" s="833" t="s">
        <v>9847</v>
      </c>
      <c r="E48" s="833" t="s">
        <v>9848</v>
      </c>
      <c r="F48" s="850"/>
      <c r="G48" s="850"/>
      <c r="H48" s="850"/>
      <c r="I48" s="850"/>
      <c r="J48" s="850">
        <v>2</v>
      </c>
      <c r="K48" s="850">
        <v>306</v>
      </c>
      <c r="L48" s="850">
        <v>1</v>
      </c>
      <c r="M48" s="850">
        <v>153</v>
      </c>
      <c r="N48" s="850">
        <v>7</v>
      </c>
      <c r="O48" s="850">
        <v>1078</v>
      </c>
      <c r="P48" s="838">
        <v>3.522875816993464</v>
      </c>
      <c r="Q48" s="851">
        <v>154</v>
      </c>
    </row>
    <row r="49" spans="1:17" ht="14.45" customHeight="1" x14ac:dyDescent="0.2">
      <c r="A49" s="832" t="s">
        <v>9606</v>
      </c>
      <c r="B49" s="833" t="s">
        <v>9832</v>
      </c>
      <c r="C49" s="833" t="s">
        <v>8031</v>
      </c>
      <c r="D49" s="833" t="s">
        <v>9849</v>
      </c>
      <c r="E49" s="833" t="s">
        <v>9850</v>
      </c>
      <c r="F49" s="850">
        <v>8</v>
      </c>
      <c r="G49" s="850">
        <v>192</v>
      </c>
      <c r="H49" s="850">
        <v>0.60952380952380958</v>
      </c>
      <c r="I49" s="850">
        <v>24</v>
      </c>
      <c r="J49" s="850">
        <v>13</v>
      </c>
      <c r="K49" s="850">
        <v>315</v>
      </c>
      <c r="L49" s="850">
        <v>1</v>
      </c>
      <c r="M49" s="850">
        <v>24.23076923076923</v>
      </c>
      <c r="N49" s="850">
        <v>10</v>
      </c>
      <c r="O49" s="850">
        <v>260</v>
      </c>
      <c r="P49" s="838">
        <v>0.82539682539682535</v>
      </c>
      <c r="Q49" s="851">
        <v>26</v>
      </c>
    </row>
    <row r="50" spans="1:17" ht="14.45" customHeight="1" x14ac:dyDescent="0.2">
      <c r="A50" s="832" t="s">
        <v>9606</v>
      </c>
      <c r="B50" s="833" t="s">
        <v>9832</v>
      </c>
      <c r="C50" s="833" t="s">
        <v>8031</v>
      </c>
      <c r="D50" s="833" t="s">
        <v>9851</v>
      </c>
      <c r="E50" s="833" t="s">
        <v>9852</v>
      </c>
      <c r="F50" s="850">
        <v>28</v>
      </c>
      <c r="G50" s="850">
        <v>1540</v>
      </c>
      <c r="H50" s="850">
        <v>1.2727272727272727</v>
      </c>
      <c r="I50" s="850">
        <v>55</v>
      </c>
      <c r="J50" s="850">
        <v>22</v>
      </c>
      <c r="K50" s="850">
        <v>1210</v>
      </c>
      <c r="L50" s="850">
        <v>1</v>
      </c>
      <c r="M50" s="850">
        <v>55</v>
      </c>
      <c r="N50" s="850">
        <v>20</v>
      </c>
      <c r="O50" s="850">
        <v>1100</v>
      </c>
      <c r="P50" s="838">
        <v>0.90909090909090906</v>
      </c>
      <c r="Q50" s="851">
        <v>55</v>
      </c>
    </row>
    <row r="51" spans="1:17" ht="14.45" customHeight="1" x14ac:dyDescent="0.2">
      <c r="A51" s="832" t="s">
        <v>9606</v>
      </c>
      <c r="B51" s="833" t="s">
        <v>9832</v>
      </c>
      <c r="C51" s="833" t="s">
        <v>8031</v>
      </c>
      <c r="D51" s="833" t="s">
        <v>9853</v>
      </c>
      <c r="E51" s="833" t="s">
        <v>9854</v>
      </c>
      <c r="F51" s="850">
        <v>734</v>
      </c>
      <c r="G51" s="850">
        <v>56518</v>
      </c>
      <c r="H51" s="850">
        <v>1.0526923578386633</v>
      </c>
      <c r="I51" s="850">
        <v>77</v>
      </c>
      <c r="J51" s="850">
        <v>694</v>
      </c>
      <c r="K51" s="850">
        <v>53689</v>
      </c>
      <c r="L51" s="850">
        <v>1</v>
      </c>
      <c r="M51" s="850">
        <v>77.361671469740628</v>
      </c>
      <c r="N51" s="850">
        <v>690</v>
      </c>
      <c r="O51" s="850">
        <v>53820</v>
      </c>
      <c r="P51" s="838">
        <v>1.0024399783940845</v>
      </c>
      <c r="Q51" s="851">
        <v>78</v>
      </c>
    </row>
    <row r="52" spans="1:17" ht="14.45" customHeight="1" x14ac:dyDescent="0.2">
      <c r="A52" s="832" t="s">
        <v>9606</v>
      </c>
      <c r="B52" s="833" t="s">
        <v>9832</v>
      </c>
      <c r="C52" s="833" t="s">
        <v>8031</v>
      </c>
      <c r="D52" s="833" t="s">
        <v>9855</v>
      </c>
      <c r="E52" s="833" t="s">
        <v>9856</v>
      </c>
      <c r="F52" s="850">
        <v>27</v>
      </c>
      <c r="G52" s="850">
        <v>648</v>
      </c>
      <c r="H52" s="850">
        <v>0.9642857142857143</v>
      </c>
      <c r="I52" s="850">
        <v>24</v>
      </c>
      <c r="J52" s="850">
        <v>28</v>
      </c>
      <c r="K52" s="850">
        <v>672</v>
      </c>
      <c r="L52" s="850">
        <v>1</v>
      </c>
      <c r="M52" s="850">
        <v>24</v>
      </c>
      <c r="N52" s="850">
        <v>23</v>
      </c>
      <c r="O52" s="850">
        <v>552</v>
      </c>
      <c r="P52" s="838">
        <v>0.8214285714285714</v>
      </c>
      <c r="Q52" s="851">
        <v>24</v>
      </c>
    </row>
    <row r="53" spans="1:17" ht="14.45" customHeight="1" x14ac:dyDescent="0.2">
      <c r="A53" s="832" t="s">
        <v>9606</v>
      </c>
      <c r="B53" s="833" t="s">
        <v>9832</v>
      </c>
      <c r="C53" s="833" t="s">
        <v>8031</v>
      </c>
      <c r="D53" s="833" t="s">
        <v>9857</v>
      </c>
      <c r="E53" s="833" t="s">
        <v>9858</v>
      </c>
      <c r="F53" s="850"/>
      <c r="G53" s="850"/>
      <c r="H53" s="850"/>
      <c r="I53" s="850"/>
      <c r="J53" s="850">
        <v>1</v>
      </c>
      <c r="K53" s="850">
        <v>210</v>
      </c>
      <c r="L53" s="850">
        <v>1</v>
      </c>
      <c r="M53" s="850">
        <v>210</v>
      </c>
      <c r="N53" s="850"/>
      <c r="O53" s="850"/>
      <c r="P53" s="838"/>
      <c r="Q53" s="851"/>
    </row>
    <row r="54" spans="1:17" ht="14.45" customHeight="1" x14ac:dyDescent="0.2">
      <c r="A54" s="832" t="s">
        <v>9606</v>
      </c>
      <c r="B54" s="833" t="s">
        <v>9832</v>
      </c>
      <c r="C54" s="833" t="s">
        <v>8031</v>
      </c>
      <c r="D54" s="833" t="s">
        <v>9859</v>
      </c>
      <c r="E54" s="833" t="s">
        <v>9860</v>
      </c>
      <c r="F54" s="850">
        <v>10</v>
      </c>
      <c r="G54" s="850">
        <v>660</v>
      </c>
      <c r="H54" s="850">
        <v>2.5</v>
      </c>
      <c r="I54" s="850">
        <v>66</v>
      </c>
      <c r="J54" s="850">
        <v>4</v>
      </c>
      <c r="K54" s="850">
        <v>264</v>
      </c>
      <c r="L54" s="850">
        <v>1</v>
      </c>
      <c r="M54" s="850">
        <v>66</v>
      </c>
      <c r="N54" s="850">
        <v>16</v>
      </c>
      <c r="O54" s="850">
        <v>1056</v>
      </c>
      <c r="P54" s="838">
        <v>4</v>
      </c>
      <c r="Q54" s="851">
        <v>66</v>
      </c>
    </row>
    <row r="55" spans="1:17" ht="14.45" customHeight="1" x14ac:dyDescent="0.2">
      <c r="A55" s="832" t="s">
        <v>9606</v>
      </c>
      <c r="B55" s="833" t="s">
        <v>9832</v>
      </c>
      <c r="C55" s="833" t="s">
        <v>8031</v>
      </c>
      <c r="D55" s="833" t="s">
        <v>9861</v>
      </c>
      <c r="E55" s="833" t="s">
        <v>9862</v>
      </c>
      <c r="F55" s="850">
        <v>1</v>
      </c>
      <c r="G55" s="850">
        <v>299</v>
      </c>
      <c r="H55" s="850"/>
      <c r="I55" s="850">
        <v>299</v>
      </c>
      <c r="J55" s="850"/>
      <c r="K55" s="850"/>
      <c r="L55" s="850"/>
      <c r="M55" s="850"/>
      <c r="N55" s="850"/>
      <c r="O55" s="850"/>
      <c r="P55" s="838"/>
      <c r="Q55" s="851"/>
    </row>
    <row r="56" spans="1:17" ht="14.45" customHeight="1" x14ac:dyDescent="0.2">
      <c r="A56" s="832" t="s">
        <v>9606</v>
      </c>
      <c r="B56" s="833" t="s">
        <v>9832</v>
      </c>
      <c r="C56" s="833" t="s">
        <v>8031</v>
      </c>
      <c r="D56" s="833" t="s">
        <v>9863</v>
      </c>
      <c r="E56" s="833" t="s">
        <v>9864</v>
      </c>
      <c r="F56" s="850"/>
      <c r="G56" s="850"/>
      <c r="H56" s="850"/>
      <c r="I56" s="850"/>
      <c r="J56" s="850"/>
      <c r="K56" s="850"/>
      <c r="L56" s="850"/>
      <c r="M56" s="850"/>
      <c r="N56" s="850">
        <v>1</v>
      </c>
      <c r="O56" s="850">
        <v>103</v>
      </c>
      <c r="P56" s="838"/>
      <c r="Q56" s="851">
        <v>103</v>
      </c>
    </row>
    <row r="57" spans="1:17" ht="14.45" customHeight="1" x14ac:dyDescent="0.2">
      <c r="A57" s="832" t="s">
        <v>9606</v>
      </c>
      <c r="B57" s="833" t="s">
        <v>9832</v>
      </c>
      <c r="C57" s="833" t="s">
        <v>8031</v>
      </c>
      <c r="D57" s="833" t="s">
        <v>9865</v>
      </c>
      <c r="E57" s="833" t="s">
        <v>9866</v>
      </c>
      <c r="F57" s="850">
        <v>66</v>
      </c>
      <c r="G57" s="850">
        <v>23100</v>
      </c>
      <c r="H57" s="850">
        <v>2.8695652173913042</v>
      </c>
      <c r="I57" s="850">
        <v>350</v>
      </c>
      <c r="J57" s="850">
        <v>23</v>
      </c>
      <c r="K57" s="850">
        <v>8050</v>
      </c>
      <c r="L57" s="850">
        <v>1</v>
      </c>
      <c r="M57" s="850">
        <v>350</v>
      </c>
      <c r="N57" s="850">
        <v>1</v>
      </c>
      <c r="O57" s="850">
        <v>351</v>
      </c>
      <c r="P57" s="838">
        <v>4.3602484472049688E-2</v>
      </c>
      <c r="Q57" s="851">
        <v>351</v>
      </c>
    </row>
    <row r="58" spans="1:17" ht="14.45" customHeight="1" x14ac:dyDescent="0.2">
      <c r="A58" s="832" t="s">
        <v>9606</v>
      </c>
      <c r="B58" s="833" t="s">
        <v>9832</v>
      </c>
      <c r="C58" s="833" t="s">
        <v>8031</v>
      </c>
      <c r="D58" s="833" t="s">
        <v>9867</v>
      </c>
      <c r="E58" s="833" t="s">
        <v>9868</v>
      </c>
      <c r="F58" s="850">
        <v>18</v>
      </c>
      <c r="G58" s="850">
        <v>450</v>
      </c>
      <c r="H58" s="850">
        <v>1.2</v>
      </c>
      <c r="I58" s="850">
        <v>25</v>
      </c>
      <c r="J58" s="850">
        <v>15</v>
      </c>
      <c r="K58" s="850">
        <v>375</v>
      </c>
      <c r="L58" s="850">
        <v>1</v>
      </c>
      <c r="M58" s="850">
        <v>25</v>
      </c>
      <c r="N58" s="850">
        <v>13</v>
      </c>
      <c r="O58" s="850">
        <v>325</v>
      </c>
      <c r="P58" s="838">
        <v>0.8666666666666667</v>
      </c>
      <c r="Q58" s="851">
        <v>25</v>
      </c>
    </row>
    <row r="59" spans="1:17" ht="14.45" customHeight="1" x14ac:dyDescent="0.2">
      <c r="A59" s="832" t="s">
        <v>9606</v>
      </c>
      <c r="B59" s="833" t="s">
        <v>9832</v>
      </c>
      <c r="C59" s="833" t="s">
        <v>8031</v>
      </c>
      <c r="D59" s="833" t="s">
        <v>9869</v>
      </c>
      <c r="E59" s="833" t="s">
        <v>9870</v>
      </c>
      <c r="F59" s="850"/>
      <c r="G59" s="850"/>
      <c r="H59" s="850"/>
      <c r="I59" s="850"/>
      <c r="J59" s="850">
        <v>1</v>
      </c>
      <c r="K59" s="850">
        <v>742</v>
      </c>
      <c r="L59" s="850">
        <v>1</v>
      </c>
      <c r="M59" s="850">
        <v>742</v>
      </c>
      <c r="N59" s="850"/>
      <c r="O59" s="850"/>
      <c r="P59" s="838"/>
      <c r="Q59" s="851"/>
    </row>
    <row r="60" spans="1:17" ht="14.45" customHeight="1" x14ac:dyDescent="0.2">
      <c r="A60" s="832" t="s">
        <v>9606</v>
      </c>
      <c r="B60" s="833" t="s">
        <v>9832</v>
      </c>
      <c r="C60" s="833" t="s">
        <v>8031</v>
      </c>
      <c r="D60" s="833" t="s">
        <v>9871</v>
      </c>
      <c r="E60" s="833" t="s">
        <v>9872</v>
      </c>
      <c r="F60" s="850">
        <v>37</v>
      </c>
      <c r="G60" s="850">
        <v>6697</v>
      </c>
      <c r="H60" s="850">
        <v>2.3125</v>
      </c>
      <c r="I60" s="850">
        <v>181</v>
      </c>
      <c r="J60" s="850">
        <v>16</v>
      </c>
      <c r="K60" s="850">
        <v>2896</v>
      </c>
      <c r="L60" s="850">
        <v>1</v>
      </c>
      <c r="M60" s="850">
        <v>181</v>
      </c>
      <c r="N60" s="850">
        <v>25</v>
      </c>
      <c r="O60" s="850">
        <v>4525</v>
      </c>
      <c r="P60" s="838">
        <v>1.5625</v>
      </c>
      <c r="Q60" s="851">
        <v>181</v>
      </c>
    </row>
    <row r="61" spans="1:17" ht="14.45" customHeight="1" x14ac:dyDescent="0.2">
      <c r="A61" s="832" t="s">
        <v>9606</v>
      </c>
      <c r="B61" s="833" t="s">
        <v>9832</v>
      </c>
      <c r="C61" s="833" t="s">
        <v>8031</v>
      </c>
      <c r="D61" s="833" t="s">
        <v>9873</v>
      </c>
      <c r="E61" s="833" t="s">
        <v>9874</v>
      </c>
      <c r="F61" s="850">
        <v>30</v>
      </c>
      <c r="G61" s="850">
        <v>7620</v>
      </c>
      <c r="H61" s="850">
        <v>5.2173913043478258E-2</v>
      </c>
      <c r="I61" s="850">
        <v>254</v>
      </c>
      <c r="J61" s="850">
        <v>575</v>
      </c>
      <c r="K61" s="850">
        <v>146050</v>
      </c>
      <c r="L61" s="850">
        <v>1</v>
      </c>
      <c r="M61" s="850">
        <v>254</v>
      </c>
      <c r="N61" s="850">
        <v>46</v>
      </c>
      <c r="O61" s="850">
        <v>11684</v>
      </c>
      <c r="P61" s="838">
        <v>0.08</v>
      </c>
      <c r="Q61" s="851">
        <v>254</v>
      </c>
    </row>
    <row r="62" spans="1:17" ht="14.45" customHeight="1" x14ac:dyDescent="0.2">
      <c r="A62" s="832" t="s">
        <v>9606</v>
      </c>
      <c r="B62" s="833" t="s">
        <v>9832</v>
      </c>
      <c r="C62" s="833" t="s">
        <v>8031</v>
      </c>
      <c r="D62" s="833" t="s">
        <v>9875</v>
      </c>
      <c r="E62" s="833" t="s">
        <v>9876</v>
      </c>
      <c r="F62" s="850"/>
      <c r="G62" s="850"/>
      <c r="H62" s="850"/>
      <c r="I62" s="850"/>
      <c r="J62" s="850">
        <v>463</v>
      </c>
      <c r="K62" s="850">
        <v>124084</v>
      </c>
      <c r="L62" s="850">
        <v>1</v>
      </c>
      <c r="M62" s="850">
        <v>268</v>
      </c>
      <c r="N62" s="850"/>
      <c r="O62" s="850"/>
      <c r="P62" s="838"/>
      <c r="Q62" s="851"/>
    </row>
    <row r="63" spans="1:17" ht="14.45" customHeight="1" x14ac:dyDescent="0.2">
      <c r="A63" s="832" t="s">
        <v>9606</v>
      </c>
      <c r="B63" s="833" t="s">
        <v>9832</v>
      </c>
      <c r="C63" s="833" t="s">
        <v>8031</v>
      </c>
      <c r="D63" s="833" t="s">
        <v>9877</v>
      </c>
      <c r="E63" s="833" t="s">
        <v>9878</v>
      </c>
      <c r="F63" s="850">
        <v>34</v>
      </c>
      <c r="G63" s="850">
        <v>7378</v>
      </c>
      <c r="H63" s="850">
        <v>0.6071428571428571</v>
      </c>
      <c r="I63" s="850">
        <v>217</v>
      </c>
      <c r="J63" s="850">
        <v>56</v>
      </c>
      <c r="K63" s="850">
        <v>12152</v>
      </c>
      <c r="L63" s="850">
        <v>1</v>
      </c>
      <c r="M63" s="850">
        <v>217</v>
      </c>
      <c r="N63" s="850">
        <v>26</v>
      </c>
      <c r="O63" s="850">
        <v>5642</v>
      </c>
      <c r="P63" s="838">
        <v>0.4642857142857143</v>
      </c>
      <c r="Q63" s="851">
        <v>217</v>
      </c>
    </row>
    <row r="64" spans="1:17" ht="14.45" customHeight="1" x14ac:dyDescent="0.2">
      <c r="A64" s="832" t="s">
        <v>9606</v>
      </c>
      <c r="B64" s="833" t="s">
        <v>9832</v>
      </c>
      <c r="C64" s="833" t="s">
        <v>8031</v>
      </c>
      <c r="D64" s="833" t="s">
        <v>9879</v>
      </c>
      <c r="E64" s="833" t="s">
        <v>9880</v>
      </c>
      <c r="F64" s="850">
        <v>1</v>
      </c>
      <c r="G64" s="850">
        <v>37</v>
      </c>
      <c r="H64" s="850"/>
      <c r="I64" s="850">
        <v>37</v>
      </c>
      <c r="J64" s="850"/>
      <c r="K64" s="850"/>
      <c r="L64" s="850"/>
      <c r="M64" s="850"/>
      <c r="N64" s="850"/>
      <c r="O64" s="850"/>
      <c r="P64" s="838"/>
      <c r="Q64" s="851"/>
    </row>
    <row r="65" spans="1:17" ht="14.45" customHeight="1" x14ac:dyDescent="0.2">
      <c r="A65" s="832" t="s">
        <v>9606</v>
      </c>
      <c r="B65" s="833" t="s">
        <v>9832</v>
      </c>
      <c r="C65" s="833" t="s">
        <v>8031</v>
      </c>
      <c r="D65" s="833" t="s">
        <v>9881</v>
      </c>
      <c r="E65" s="833" t="s">
        <v>9882</v>
      </c>
      <c r="F65" s="850">
        <v>1</v>
      </c>
      <c r="G65" s="850">
        <v>592</v>
      </c>
      <c r="H65" s="850">
        <v>1</v>
      </c>
      <c r="I65" s="850">
        <v>592</v>
      </c>
      <c r="J65" s="850">
        <v>1</v>
      </c>
      <c r="K65" s="850">
        <v>592</v>
      </c>
      <c r="L65" s="850">
        <v>1</v>
      </c>
      <c r="M65" s="850">
        <v>592</v>
      </c>
      <c r="N65" s="850">
        <v>2</v>
      </c>
      <c r="O65" s="850">
        <v>1188</v>
      </c>
      <c r="P65" s="838">
        <v>2.0067567567567566</v>
      </c>
      <c r="Q65" s="851">
        <v>594</v>
      </c>
    </row>
    <row r="66" spans="1:17" ht="14.45" customHeight="1" x14ac:dyDescent="0.2">
      <c r="A66" s="832" t="s">
        <v>9606</v>
      </c>
      <c r="B66" s="833" t="s">
        <v>9832</v>
      </c>
      <c r="C66" s="833" t="s">
        <v>8031</v>
      </c>
      <c r="D66" s="833" t="s">
        <v>9883</v>
      </c>
      <c r="E66" s="833" t="s">
        <v>9884</v>
      </c>
      <c r="F66" s="850"/>
      <c r="G66" s="850"/>
      <c r="H66" s="850"/>
      <c r="I66" s="850"/>
      <c r="J66" s="850"/>
      <c r="K66" s="850"/>
      <c r="L66" s="850"/>
      <c r="M66" s="850"/>
      <c r="N66" s="850">
        <v>1</v>
      </c>
      <c r="O66" s="850">
        <v>50</v>
      </c>
      <c r="P66" s="838"/>
      <c r="Q66" s="851">
        <v>50</v>
      </c>
    </row>
    <row r="67" spans="1:17" ht="14.45" customHeight="1" x14ac:dyDescent="0.2">
      <c r="A67" s="832" t="s">
        <v>9606</v>
      </c>
      <c r="B67" s="833" t="s">
        <v>9832</v>
      </c>
      <c r="C67" s="833" t="s">
        <v>8031</v>
      </c>
      <c r="D67" s="833" t="s">
        <v>9885</v>
      </c>
      <c r="E67" s="833" t="s">
        <v>9886</v>
      </c>
      <c r="F67" s="850"/>
      <c r="G67" s="850"/>
      <c r="H67" s="850"/>
      <c r="I67" s="850"/>
      <c r="J67" s="850">
        <v>1</v>
      </c>
      <c r="K67" s="850">
        <v>547</v>
      </c>
      <c r="L67" s="850">
        <v>1</v>
      </c>
      <c r="M67" s="850">
        <v>547</v>
      </c>
      <c r="N67" s="850">
        <v>1</v>
      </c>
      <c r="O67" s="850">
        <v>548</v>
      </c>
      <c r="P67" s="838">
        <v>1.0018281535648994</v>
      </c>
      <c r="Q67" s="851">
        <v>548</v>
      </c>
    </row>
    <row r="68" spans="1:17" ht="14.45" customHeight="1" x14ac:dyDescent="0.2">
      <c r="A68" s="832" t="s">
        <v>9606</v>
      </c>
      <c r="B68" s="833" t="s">
        <v>9832</v>
      </c>
      <c r="C68" s="833" t="s">
        <v>8031</v>
      </c>
      <c r="D68" s="833" t="s">
        <v>9887</v>
      </c>
      <c r="E68" s="833" t="s">
        <v>9888</v>
      </c>
      <c r="F68" s="850">
        <v>2</v>
      </c>
      <c r="G68" s="850">
        <v>1034</v>
      </c>
      <c r="H68" s="850">
        <v>1.9961389961389961</v>
      </c>
      <c r="I68" s="850">
        <v>517</v>
      </c>
      <c r="J68" s="850">
        <v>1</v>
      </c>
      <c r="K68" s="850">
        <v>518</v>
      </c>
      <c r="L68" s="850">
        <v>1</v>
      </c>
      <c r="M68" s="850">
        <v>518</v>
      </c>
      <c r="N68" s="850"/>
      <c r="O68" s="850"/>
      <c r="P68" s="838"/>
      <c r="Q68" s="851"/>
    </row>
    <row r="69" spans="1:17" ht="14.45" customHeight="1" x14ac:dyDescent="0.2">
      <c r="A69" s="832" t="s">
        <v>9606</v>
      </c>
      <c r="B69" s="833" t="s">
        <v>9832</v>
      </c>
      <c r="C69" s="833" t="s">
        <v>8031</v>
      </c>
      <c r="D69" s="833" t="s">
        <v>9889</v>
      </c>
      <c r="E69" s="833" t="s">
        <v>9890</v>
      </c>
      <c r="F69" s="850"/>
      <c r="G69" s="850"/>
      <c r="H69" s="850"/>
      <c r="I69" s="850"/>
      <c r="J69" s="850">
        <v>1</v>
      </c>
      <c r="K69" s="850">
        <v>736</v>
      </c>
      <c r="L69" s="850">
        <v>1</v>
      </c>
      <c r="M69" s="850">
        <v>736</v>
      </c>
      <c r="N69" s="850"/>
      <c r="O69" s="850"/>
      <c r="P69" s="838"/>
      <c r="Q69" s="851"/>
    </row>
    <row r="70" spans="1:17" ht="14.45" customHeight="1" x14ac:dyDescent="0.2">
      <c r="A70" s="832" t="s">
        <v>9606</v>
      </c>
      <c r="B70" s="833" t="s">
        <v>9832</v>
      </c>
      <c r="C70" s="833" t="s">
        <v>8031</v>
      </c>
      <c r="D70" s="833" t="s">
        <v>9891</v>
      </c>
      <c r="E70" s="833" t="s">
        <v>9892</v>
      </c>
      <c r="F70" s="850"/>
      <c r="G70" s="850"/>
      <c r="H70" s="850"/>
      <c r="I70" s="850"/>
      <c r="J70" s="850">
        <v>1</v>
      </c>
      <c r="K70" s="850">
        <v>329</v>
      </c>
      <c r="L70" s="850">
        <v>1</v>
      </c>
      <c r="M70" s="850">
        <v>329</v>
      </c>
      <c r="N70" s="850"/>
      <c r="O70" s="850"/>
      <c r="P70" s="838"/>
      <c r="Q70" s="851"/>
    </row>
    <row r="71" spans="1:17" ht="14.45" customHeight="1" x14ac:dyDescent="0.2">
      <c r="A71" s="832" t="s">
        <v>9606</v>
      </c>
      <c r="B71" s="833" t="s">
        <v>9832</v>
      </c>
      <c r="C71" s="833" t="s">
        <v>8031</v>
      </c>
      <c r="D71" s="833" t="s">
        <v>9893</v>
      </c>
      <c r="E71" s="833" t="s">
        <v>9894</v>
      </c>
      <c r="F71" s="850"/>
      <c r="G71" s="850"/>
      <c r="H71" s="850"/>
      <c r="I71" s="850"/>
      <c r="J71" s="850">
        <v>1</v>
      </c>
      <c r="K71" s="850">
        <v>346</v>
      </c>
      <c r="L71" s="850">
        <v>1</v>
      </c>
      <c r="M71" s="850">
        <v>346</v>
      </c>
      <c r="N71" s="850"/>
      <c r="O71" s="850"/>
      <c r="P71" s="838"/>
      <c r="Q71" s="851"/>
    </row>
    <row r="72" spans="1:17" ht="14.45" customHeight="1" x14ac:dyDescent="0.2">
      <c r="A72" s="832" t="s">
        <v>9606</v>
      </c>
      <c r="B72" s="833" t="s">
        <v>9832</v>
      </c>
      <c r="C72" s="833" t="s">
        <v>8031</v>
      </c>
      <c r="D72" s="833" t="s">
        <v>9895</v>
      </c>
      <c r="E72" s="833" t="s">
        <v>9896</v>
      </c>
      <c r="F72" s="850">
        <v>1</v>
      </c>
      <c r="G72" s="850">
        <v>753</v>
      </c>
      <c r="H72" s="850"/>
      <c r="I72" s="850">
        <v>753</v>
      </c>
      <c r="J72" s="850"/>
      <c r="K72" s="850"/>
      <c r="L72" s="850"/>
      <c r="M72" s="850"/>
      <c r="N72" s="850">
        <v>2</v>
      </c>
      <c r="O72" s="850">
        <v>1508</v>
      </c>
      <c r="P72" s="838"/>
      <c r="Q72" s="851">
        <v>754</v>
      </c>
    </row>
    <row r="73" spans="1:17" ht="14.45" customHeight="1" x14ac:dyDescent="0.2">
      <c r="A73" s="832" t="s">
        <v>9606</v>
      </c>
      <c r="B73" s="833" t="s">
        <v>9832</v>
      </c>
      <c r="C73" s="833" t="s">
        <v>8031</v>
      </c>
      <c r="D73" s="833" t="s">
        <v>9897</v>
      </c>
      <c r="E73" s="833" t="s">
        <v>9898</v>
      </c>
      <c r="F73" s="850">
        <v>2</v>
      </c>
      <c r="G73" s="850">
        <v>464</v>
      </c>
      <c r="H73" s="850">
        <v>2</v>
      </c>
      <c r="I73" s="850">
        <v>232</v>
      </c>
      <c r="J73" s="850">
        <v>1</v>
      </c>
      <c r="K73" s="850">
        <v>232</v>
      </c>
      <c r="L73" s="850">
        <v>1</v>
      </c>
      <c r="M73" s="850">
        <v>232</v>
      </c>
      <c r="N73" s="850">
        <v>1</v>
      </c>
      <c r="O73" s="850">
        <v>232</v>
      </c>
      <c r="P73" s="838">
        <v>1</v>
      </c>
      <c r="Q73" s="851">
        <v>232</v>
      </c>
    </row>
    <row r="74" spans="1:17" ht="14.45" customHeight="1" x14ac:dyDescent="0.2">
      <c r="A74" s="832" t="s">
        <v>9606</v>
      </c>
      <c r="B74" s="833" t="s">
        <v>9832</v>
      </c>
      <c r="C74" s="833" t="s">
        <v>8031</v>
      </c>
      <c r="D74" s="833" t="s">
        <v>9899</v>
      </c>
      <c r="E74" s="833" t="s">
        <v>9900</v>
      </c>
      <c r="F74" s="850"/>
      <c r="G74" s="850"/>
      <c r="H74" s="850"/>
      <c r="I74" s="850"/>
      <c r="J74" s="850">
        <v>1</v>
      </c>
      <c r="K74" s="850">
        <v>233</v>
      </c>
      <c r="L74" s="850">
        <v>1</v>
      </c>
      <c r="M74" s="850">
        <v>233</v>
      </c>
      <c r="N74" s="850">
        <v>3</v>
      </c>
      <c r="O74" s="850">
        <v>702</v>
      </c>
      <c r="P74" s="838">
        <v>3.0128755364806867</v>
      </c>
      <c r="Q74" s="851">
        <v>234</v>
      </c>
    </row>
    <row r="75" spans="1:17" ht="14.45" customHeight="1" x14ac:dyDescent="0.2">
      <c r="A75" s="832" t="s">
        <v>9606</v>
      </c>
      <c r="B75" s="833" t="s">
        <v>9832</v>
      </c>
      <c r="C75" s="833" t="s">
        <v>8031</v>
      </c>
      <c r="D75" s="833" t="s">
        <v>9901</v>
      </c>
      <c r="E75" s="833" t="s">
        <v>9902</v>
      </c>
      <c r="F75" s="850"/>
      <c r="G75" s="850"/>
      <c r="H75" s="850"/>
      <c r="I75" s="850"/>
      <c r="J75" s="850">
        <v>1</v>
      </c>
      <c r="K75" s="850">
        <v>410</v>
      </c>
      <c r="L75" s="850">
        <v>1</v>
      </c>
      <c r="M75" s="850">
        <v>410</v>
      </c>
      <c r="N75" s="850">
        <v>1</v>
      </c>
      <c r="O75" s="850">
        <v>411</v>
      </c>
      <c r="P75" s="838">
        <v>1.0024390243902439</v>
      </c>
      <c r="Q75" s="851">
        <v>411</v>
      </c>
    </row>
    <row r="76" spans="1:17" ht="14.45" customHeight="1" x14ac:dyDescent="0.2">
      <c r="A76" s="832" t="s">
        <v>9606</v>
      </c>
      <c r="B76" s="833" t="s">
        <v>9832</v>
      </c>
      <c r="C76" s="833" t="s">
        <v>8031</v>
      </c>
      <c r="D76" s="833" t="s">
        <v>9903</v>
      </c>
      <c r="E76" s="833" t="s">
        <v>9904</v>
      </c>
      <c r="F76" s="850"/>
      <c r="G76" s="850"/>
      <c r="H76" s="850"/>
      <c r="I76" s="850"/>
      <c r="J76" s="850">
        <v>2</v>
      </c>
      <c r="K76" s="850">
        <v>1304</v>
      </c>
      <c r="L76" s="850">
        <v>1</v>
      </c>
      <c r="M76" s="850">
        <v>652</v>
      </c>
      <c r="N76" s="850">
        <v>1</v>
      </c>
      <c r="O76" s="850">
        <v>653</v>
      </c>
      <c r="P76" s="838">
        <v>0.50076687116564422</v>
      </c>
      <c r="Q76" s="851">
        <v>653</v>
      </c>
    </row>
    <row r="77" spans="1:17" ht="14.45" customHeight="1" x14ac:dyDescent="0.2">
      <c r="A77" s="832" t="s">
        <v>9606</v>
      </c>
      <c r="B77" s="833" t="s">
        <v>9832</v>
      </c>
      <c r="C77" s="833" t="s">
        <v>8031</v>
      </c>
      <c r="D77" s="833" t="s">
        <v>9905</v>
      </c>
      <c r="E77" s="833" t="s">
        <v>9906</v>
      </c>
      <c r="F77" s="850"/>
      <c r="G77" s="850"/>
      <c r="H77" s="850"/>
      <c r="I77" s="850"/>
      <c r="J77" s="850">
        <v>1</v>
      </c>
      <c r="K77" s="850">
        <v>590</v>
      </c>
      <c r="L77" s="850">
        <v>1</v>
      </c>
      <c r="M77" s="850">
        <v>590</v>
      </c>
      <c r="N77" s="850">
        <v>1</v>
      </c>
      <c r="O77" s="850">
        <v>591</v>
      </c>
      <c r="P77" s="838">
        <v>1.0016949152542374</v>
      </c>
      <c r="Q77" s="851">
        <v>591</v>
      </c>
    </row>
    <row r="78" spans="1:17" ht="14.45" customHeight="1" x14ac:dyDescent="0.2">
      <c r="A78" s="832" t="s">
        <v>9606</v>
      </c>
      <c r="B78" s="833" t="s">
        <v>9832</v>
      </c>
      <c r="C78" s="833" t="s">
        <v>8031</v>
      </c>
      <c r="D78" s="833" t="s">
        <v>9907</v>
      </c>
      <c r="E78" s="833" t="s">
        <v>9908</v>
      </c>
      <c r="F78" s="850">
        <v>1</v>
      </c>
      <c r="G78" s="850">
        <v>387</v>
      </c>
      <c r="H78" s="850"/>
      <c r="I78" s="850">
        <v>387</v>
      </c>
      <c r="J78" s="850"/>
      <c r="K78" s="850"/>
      <c r="L78" s="850"/>
      <c r="M78" s="850"/>
      <c r="N78" s="850"/>
      <c r="O78" s="850"/>
      <c r="P78" s="838"/>
      <c r="Q78" s="851"/>
    </row>
    <row r="79" spans="1:17" ht="14.45" customHeight="1" x14ac:dyDescent="0.2">
      <c r="A79" s="832" t="s">
        <v>9606</v>
      </c>
      <c r="B79" s="833" t="s">
        <v>9832</v>
      </c>
      <c r="C79" s="833" t="s">
        <v>8031</v>
      </c>
      <c r="D79" s="833" t="s">
        <v>9909</v>
      </c>
      <c r="E79" s="833" t="s">
        <v>9910</v>
      </c>
      <c r="F79" s="850"/>
      <c r="G79" s="850"/>
      <c r="H79" s="850"/>
      <c r="I79" s="850"/>
      <c r="J79" s="850">
        <v>3</v>
      </c>
      <c r="K79" s="850">
        <v>2367</v>
      </c>
      <c r="L79" s="850">
        <v>1</v>
      </c>
      <c r="M79" s="850">
        <v>789</v>
      </c>
      <c r="N79" s="850"/>
      <c r="O79" s="850"/>
      <c r="P79" s="838"/>
      <c r="Q79" s="851"/>
    </row>
    <row r="80" spans="1:17" ht="14.45" customHeight="1" x14ac:dyDescent="0.2">
      <c r="A80" s="832" t="s">
        <v>9606</v>
      </c>
      <c r="B80" s="833" t="s">
        <v>9832</v>
      </c>
      <c r="C80" s="833" t="s">
        <v>8031</v>
      </c>
      <c r="D80" s="833" t="s">
        <v>9911</v>
      </c>
      <c r="E80" s="833" t="s">
        <v>9912</v>
      </c>
      <c r="F80" s="850"/>
      <c r="G80" s="850"/>
      <c r="H80" s="850"/>
      <c r="I80" s="850"/>
      <c r="J80" s="850">
        <v>1</v>
      </c>
      <c r="K80" s="850">
        <v>224</v>
      </c>
      <c r="L80" s="850">
        <v>1</v>
      </c>
      <c r="M80" s="850">
        <v>224</v>
      </c>
      <c r="N80" s="850"/>
      <c r="O80" s="850"/>
      <c r="P80" s="838"/>
      <c r="Q80" s="851"/>
    </row>
    <row r="81" spans="1:17" ht="14.45" customHeight="1" x14ac:dyDescent="0.2">
      <c r="A81" s="832" t="s">
        <v>9606</v>
      </c>
      <c r="B81" s="833" t="s">
        <v>9832</v>
      </c>
      <c r="C81" s="833" t="s">
        <v>8031</v>
      </c>
      <c r="D81" s="833" t="s">
        <v>9913</v>
      </c>
      <c r="E81" s="833" t="s">
        <v>9914</v>
      </c>
      <c r="F81" s="850">
        <v>1</v>
      </c>
      <c r="G81" s="850">
        <v>566</v>
      </c>
      <c r="H81" s="850"/>
      <c r="I81" s="850">
        <v>566</v>
      </c>
      <c r="J81" s="850"/>
      <c r="K81" s="850"/>
      <c r="L81" s="850"/>
      <c r="M81" s="850"/>
      <c r="N81" s="850">
        <v>1</v>
      </c>
      <c r="O81" s="850">
        <v>567</v>
      </c>
      <c r="P81" s="838"/>
      <c r="Q81" s="851">
        <v>567</v>
      </c>
    </row>
    <row r="82" spans="1:17" ht="14.45" customHeight="1" x14ac:dyDescent="0.2">
      <c r="A82" s="832" t="s">
        <v>9606</v>
      </c>
      <c r="B82" s="833" t="s">
        <v>9832</v>
      </c>
      <c r="C82" s="833" t="s">
        <v>8031</v>
      </c>
      <c r="D82" s="833" t="s">
        <v>9915</v>
      </c>
      <c r="E82" s="833" t="s">
        <v>9916</v>
      </c>
      <c r="F82" s="850"/>
      <c r="G82" s="850"/>
      <c r="H82" s="850"/>
      <c r="I82" s="850"/>
      <c r="J82" s="850"/>
      <c r="K82" s="850"/>
      <c r="L82" s="850"/>
      <c r="M82" s="850"/>
      <c r="N82" s="850">
        <v>1</v>
      </c>
      <c r="O82" s="850">
        <v>203</v>
      </c>
      <c r="P82" s="838"/>
      <c r="Q82" s="851">
        <v>203</v>
      </c>
    </row>
    <row r="83" spans="1:17" ht="14.45" customHeight="1" x14ac:dyDescent="0.2">
      <c r="A83" s="832" t="s">
        <v>9917</v>
      </c>
      <c r="B83" s="833" t="s">
        <v>9918</v>
      </c>
      <c r="C83" s="833" t="s">
        <v>8031</v>
      </c>
      <c r="D83" s="833" t="s">
        <v>9919</v>
      </c>
      <c r="E83" s="833" t="s">
        <v>9920</v>
      </c>
      <c r="F83" s="850">
        <v>215</v>
      </c>
      <c r="G83" s="850">
        <v>5805</v>
      </c>
      <c r="H83" s="850">
        <v>1.1463270142180095</v>
      </c>
      <c r="I83" s="850">
        <v>27</v>
      </c>
      <c r="J83" s="850">
        <v>185</v>
      </c>
      <c r="K83" s="850">
        <v>5064</v>
      </c>
      <c r="L83" s="850">
        <v>1</v>
      </c>
      <c r="M83" s="850">
        <v>27.372972972972974</v>
      </c>
      <c r="N83" s="850">
        <v>176</v>
      </c>
      <c r="O83" s="850">
        <v>4928</v>
      </c>
      <c r="P83" s="838">
        <v>0.97314375987361768</v>
      </c>
      <c r="Q83" s="851">
        <v>28</v>
      </c>
    </row>
    <row r="84" spans="1:17" ht="14.45" customHeight="1" x14ac:dyDescent="0.2">
      <c r="A84" s="832" t="s">
        <v>9917</v>
      </c>
      <c r="B84" s="833" t="s">
        <v>9918</v>
      </c>
      <c r="C84" s="833" t="s">
        <v>8031</v>
      </c>
      <c r="D84" s="833" t="s">
        <v>9921</v>
      </c>
      <c r="E84" s="833" t="s">
        <v>9922</v>
      </c>
      <c r="F84" s="850">
        <v>72</v>
      </c>
      <c r="G84" s="850">
        <v>3888</v>
      </c>
      <c r="H84" s="850">
        <v>1.1428571428571428</v>
      </c>
      <c r="I84" s="850">
        <v>54</v>
      </c>
      <c r="J84" s="850">
        <v>63</v>
      </c>
      <c r="K84" s="850">
        <v>3402</v>
      </c>
      <c r="L84" s="850">
        <v>1</v>
      </c>
      <c r="M84" s="850">
        <v>54</v>
      </c>
      <c r="N84" s="850">
        <v>54</v>
      </c>
      <c r="O84" s="850">
        <v>2916</v>
      </c>
      <c r="P84" s="838">
        <v>0.8571428571428571</v>
      </c>
      <c r="Q84" s="851">
        <v>54</v>
      </c>
    </row>
    <row r="85" spans="1:17" ht="14.45" customHeight="1" x14ac:dyDescent="0.2">
      <c r="A85" s="832" t="s">
        <v>9917</v>
      </c>
      <c r="B85" s="833" t="s">
        <v>9918</v>
      </c>
      <c r="C85" s="833" t="s">
        <v>8031</v>
      </c>
      <c r="D85" s="833" t="s">
        <v>9923</v>
      </c>
      <c r="E85" s="833" t="s">
        <v>9924</v>
      </c>
      <c r="F85" s="850">
        <v>175</v>
      </c>
      <c r="G85" s="850">
        <v>4200</v>
      </c>
      <c r="H85" s="850">
        <v>1.174496644295302</v>
      </c>
      <c r="I85" s="850">
        <v>24</v>
      </c>
      <c r="J85" s="850">
        <v>149</v>
      </c>
      <c r="K85" s="850">
        <v>3576</v>
      </c>
      <c r="L85" s="850">
        <v>1</v>
      </c>
      <c r="M85" s="850">
        <v>24</v>
      </c>
      <c r="N85" s="850">
        <v>149</v>
      </c>
      <c r="O85" s="850">
        <v>3576</v>
      </c>
      <c r="P85" s="838">
        <v>1</v>
      </c>
      <c r="Q85" s="851">
        <v>24</v>
      </c>
    </row>
    <row r="86" spans="1:17" ht="14.45" customHeight="1" x14ac:dyDescent="0.2">
      <c r="A86" s="832" t="s">
        <v>9917</v>
      </c>
      <c r="B86" s="833" t="s">
        <v>9918</v>
      </c>
      <c r="C86" s="833" t="s">
        <v>8031</v>
      </c>
      <c r="D86" s="833" t="s">
        <v>9925</v>
      </c>
      <c r="E86" s="833" t="s">
        <v>9926</v>
      </c>
      <c r="F86" s="850">
        <v>279</v>
      </c>
      <c r="G86" s="850">
        <v>7533</v>
      </c>
      <c r="H86" s="850">
        <v>1.1071428571428572</v>
      </c>
      <c r="I86" s="850">
        <v>27</v>
      </c>
      <c r="J86" s="850">
        <v>252</v>
      </c>
      <c r="K86" s="850">
        <v>6804</v>
      </c>
      <c r="L86" s="850">
        <v>1</v>
      </c>
      <c r="M86" s="850">
        <v>27</v>
      </c>
      <c r="N86" s="850">
        <v>221</v>
      </c>
      <c r="O86" s="850">
        <v>5967</v>
      </c>
      <c r="P86" s="838">
        <v>0.87698412698412698</v>
      </c>
      <c r="Q86" s="851">
        <v>27</v>
      </c>
    </row>
    <row r="87" spans="1:17" ht="14.45" customHeight="1" x14ac:dyDescent="0.2">
      <c r="A87" s="832" t="s">
        <v>9917</v>
      </c>
      <c r="B87" s="833" t="s">
        <v>9918</v>
      </c>
      <c r="C87" s="833" t="s">
        <v>8031</v>
      </c>
      <c r="D87" s="833" t="s">
        <v>9927</v>
      </c>
      <c r="E87" s="833" t="s">
        <v>9928</v>
      </c>
      <c r="F87" s="850">
        <v>93</v>
      </c>
      <c r="G87" s="850">
        <v>2511</v>
      </c>
      <c r="H87" s="850">
        <v>1.1481481481481481</v>
      </c>
      <c r="I87" s="850">
        <v>27</v>
      </c>
      <c r="J87" s="850">
        <v>81</v>
      </c>
      <c r="K87" s="850">
        <v>2187</v>
      </c>
      <c r="L87" s="850">
        <v>1</v>
      </c>
      <c r="M87" s="850">
        <v>27</v>
      </c>
      <c r="N87" s="850">
        <v>88</v>
      </c>
      <c r="O87" s="850">
        <v>2376</v>
      </c>
      <c r="P87" s="838">
        <v>1.0864197530864197</v>
      </c>
      <c r="Q87" s="851">
        <v>27</v>
      </c>
    </row>
    <row r="88" spans="1:17" ht="14.45" customHeight="1" x14ac:dyDescent="0.2">
      <c r="A88" s="832" t="s">
        <v>9917</v>
      </c>
      <c r="B88" s="833" t="s">
        <v>9918</v>
      </c>
      <c r="C88" s="833" t="s">
        <v>8031</v>
      </c>
      <c r="D88" s="833" t="s">
        <v>9929</v>
      </c>
      <c r="E88" s="833" t="s">
        <v>9930</v>
      </c>
      <c r="F88" s="850">
        <v>322</v>
      </c>
      <c r="G88" s="850">
        <v>7084</v>
      </c>
      <c r="H88" s="850">
        <v>0.97374570446735398</v>
      </c>
      <c r="I88" s="850">
        <v>22</v>
      </c>
      <c r="J88" s="850">
        <v>325</v>
      </c>
      <c r="K88" s="850">
        <v>7275</v>
      </c>
      <c r="L88" s="850">
        <v>1</v>
      </c>
      <c r="M88" s="850">
        <v>22.384615384615383</v>
      </c>
      <c r="N88" s="850">
        <v>284</v>
      </c>
      <c r="O88" s="850">
        <v>6532</v>
      </c>
      <c r="P88" s="838">
        <v>0.89786941580756019</v>
      </c>
      <c r="Q88" s="851">
        <v>23</v>
      </c>
    </row>
    <row r="89" spans="1:17" ht="14.45" customHeight="1" x14ac:dyDescent="0.2">
      <c r="A89" s="832" t="s">
        <v>9917</v>
      </c>
      <c r="B89" s="833" t="s">
        <v>9918</v>
      </c>
      <c r="C89" s="833" t="s">
        <v>8031</v>
      </c>
      <c r="D89" s="833" t="s">
        <v>9931</v>
      </c>
      <c r="E89" s="833" t="s">
        <v>9932</v>
      </c>
      <c r="F89" s="850">
        <v>5</v>
      </c>
      <c r="G89" s="850">
        <v>340</v>
      </c>
      <c r="H89" s="850">
        <v>4.9275362318840576</v>
      </c>
      <c r="I89" s="850">
        <v>68</v>
      </c>
      <c r="J89" s="850">
        <v>1</v>
      </c>
      <c r="K89" s="850">
        <v>69</v>
      </c>
      <c r="L89" s="850">
        <v>1</v>
      </c>
      <c r="M89" s="850">
        <v>69</v>
      </c>
      <c r="N89" s="850">
        <v>2</v>
      </c>
      <c r="O89" s="850">
        <v>138</v>
      </c>
      <c r="P89" s="838">
        <v>2</v>
      </c>
      <c r="Q89" s="851">
        <v>69</v>
      </c>
    </row>
    <row r="90" spans="1:17" ht="14.45" customHeight="1" x14ac:dyDescent="0.2">
      <c r="A90" s="832" t="s">
        <v>9917</v>
      </c>
      <c r="B90" s="833" t="s">
        <v>9918</v>
      </c>
      <c r="C90" s="833" t="s">
        <v>8031</v>
      </c>
      <c r="D90" s="833" t="s">
        <v>9933</v>
      </c>
      <c r="E90" s="833" t="s">
        <v>9934</v>
      </c>
      <c r="F90" s="850">
        <v>90</v>
      </c>
      <c r="G90" s="850">
        <v>5580</v>
      </c>
      <c r="H90" s="850">
        <v>1</v>
      </c>
      <c r="I90" s="850">
        <v>62</v>
      </c>
      <c r="J90" s="850">
        <v>90</v>
      </c>
      <c r="K90" s="850">
        <v>5580</v>
      </c>
      <c r="L90" s="850">
        <v>1</v>
      </c>
      <c r="M90" s="850">
        <v>62</v>
      </c>
      <c r="N90" s="850">
        <v>81</v>
      </c>
      <c r="O90" s="850">
        <v>5022</v>
      </c>
      <c r="P90" s="838">
        <v>0.9</v>
      </c>
      <c r="Q90" s="851">
        <v>62</v>
      </c>
    </row>
    <row r="91" spans="1:17" ht="14.45" customHeight="1" x14ac:dyDescent="0.2">
      <c r="A91" s="832" t="s">
        <v>9917</v>
      </c>
      <c r="B91" s="833" t="s">
        <v>9918</v>
      </c>
      <c r="C91" s="833" t="s">
        <v>8031</v>
      </c>
      <c r="D91" s="833" t="s">
        <v>9935</v>
      </c>
      <c r="E91" s="833" t="s">
        <v>9936</v>
      </c>
      <c r="F91" s="850"/>
      <c r="G91" s="850"/>
      <c r="H91" s="850"/>
      <c r="I91" s="850"/>
      <c r="J91" s="850">
        <v>1</v>
      </c>
      <c r="K91" s="850">
        <v>394</v>
      </c>
      <c r="L91" s="850">
        <v>1</v>
      </c>
      <c r="M91" s="850">
        <v>394</v>
      </c>
      <c r="N91" s="850"/>
      <c r="O91" s="850"/>
      <c r="P91" s="838"/>
      <c r="Q91" s="851"/>
    </row>
    <row r="92" spans="1:17" ht="14.45" customHeight="1" x14ac:dyDescent="0.2">
      <c r="A92" s="832" t="s">
        <v>9917</v>
      </c>
      <c r="B92" s="833" t="s">
        <v>9918</v>
      </c>
      <c r="C92" s="833" t="s">
        <v>8031</v>
      </c>
      <c r="D92" s="833" t="s">
        <v>9937</v>
      </c>
      <c r="E92" s="833" t="s">
        <v>9938</v>
      </c>
      <c r="F92" s="850">
        <v>2</v>
      </c>
      <c r="G92" s="850">
        <v>164</v>
      </c>
      <c r="H92" s="850">
        <v>2</v>
      </c>
      <c r="I92" s="850">
        <v>82</v>
      </c>
      <c r="J92" s="850">
        <v>1</v>
      </c>
      <c r="K92" s="850">
        <v>82</v>
      </c>
      <c r="L92" s="850">
        <v>1</v>
      </c>
      <c r="M92" s="850">
        <v>82</v>
      </c>
      <c r="N92" s="850"/>
      <c r="O92" s="850"/>
      <c r="P92" s="838"/>
      <c r="Q92" s="851"/>
    </row>
    <row r="93" spans="1:17" ht="14.45" customHeight="1" x14ac:dyDescent="0.2">
      <c r="A93" s="832" t="s">
        <v>9917</v>
      </c>
      <c r="B93" s="833" t="s">
        <v>9918</v>
      </c>
      <c r="C93" s="833" t="s">
        <v>8031</v>
      </c>
      <c r="D93" s="833" t="s">
        <v>9939</v>
      </c>
      <c r="E93" s="833" t="s">
        <v>9940</v>
      </c>
      <c r="F93" s="850">
        <v>59</v>
      </c>
      <c r="G93" s="850">
        <v>58292</v>
      </c>
      <c r="H93" s="850">
        <v>0.921875</v>
      </c>
      <c r="I93" s="850">
        <v>988</v>
      </c>
      <c r="J93" s="850">
        <v>64</v>
      </c>
      <c r="K93" s="850">
        <v>63232</v>
      </c>
      <c r="L93" s="850">
        <v>1</v>
      </c>
      <c r="M93" s="850">
        <v>988</v>
      </c>
      <c r="N93" s="850">
        <v>76</v>
      </c>
      <c r="O93" s="850">
        <v>75088</v>
      </c>
      <c r="P93" s="838">
        <v>1.1875</v>
      </c>
      <c r="Q93" s="851">
        <v>988</v>
      </c>
    </row>
    <row r="94" spans="1:17" ht="14.45" customHeight="1" x14ac:dyDescent="0.2">
      <c r="A94" s="832" t="s">
        <v>9917</v>
      </c>
      <c r="B94" s="833" t="s">
        <v>9918</v>
      </c>
      <c r="C94" s="833" t="s">
        <v>8031</v>
      </c>
      <c r="D94" s="833" t="s">
        <v>9941</v>
      </c>
      <c r="E94" s="833" t="s">
        <v>9942</v>
      </c>
      <c r="F94" s="850">
        <v>3</v>
      </c>
      <c r="G94" s="850">
        <v>189</v>
      </c>
      <c r="H94" s="850"/>
      <c r="I94" s="850">
        <v>63</v>
      </c>
      <c r="J94" s="850"/>
      <c r="K94" s="850"/>
      <c r="L94" s="850"/>
      <c r="M94" s="850"/>
      <c r="N94" s="850">
        <v>2</v>
      </c>
      <c r="O94" s="850">
        <v>128</v>
      </c>
      <c r="P94" s="838"/>
      <c r="Q94" s="851">
        <v>64</v>
      </c>
    </row>
    <row r="95" spans="1:17" ht="14.45" customHeight="1" x14ac:dyDescent="0.2">
      <c r="A95" s="832" t="s">
        <v>9917</v>
      </c>
      <c r="B95" s="833" t="s">
        <v>9918</v>
      </c>
      <c r="C95" s="833" t="s">
        <v>8031</v>
      </c>
      <c r="D95" s="833" t="s">
        <v>9943</v>
      </c>
      <c r="E95" s="833" t="s">
        <v>9944</v>
      </c>
      <c r="F95" s="850">
        <v>0</v>
      </c>
      <c r="G95" s="850">
        <v>0</v>
      </c>
      <c r="H95" s="850"/>
      <c r="I95" s="850"/>
      <c r="J95" s="850"/>
      <c r="K95" s="850"/>
      <c r="L95" s="850"/>
      <c r="M95" s="850"/>
      <c r="N95" s="850"/>
      <c r="O95" s="850"/>
      <c r="P95" s="838"/>
      <c r="Q95" s="851"/>
    </row>
    <row r="96" spans="1:17" ht="14.45" customHeight="1" x14ac:dyDescent="0.2">
      <c r="A96" s="832" t="s">
        <v>9917</v>
      </c>
      <c r="B96" s="833" t="s">
        <v>9918</v>
      </c>
      <c r="C96" s="833" t="s">
        <v>8031</v>
      </c>
      <c r="D96" s="833" t="s">
        <v>9945</v>
      </c>
      <c r="E96" s="833" t="s">
        <v>9946</v>
      </c>
      <c r="F96" s="850">
        <v>23</v>
      </c>
      <c r="G96" s="850">
        <v>391</v>
      </c>
      <c r="H96" s="850">
        <v>1.2777777777777777</v>
      </c>
      <c r="I96" s="850">
        <v>17</v>
      </c>
      <c r="J96" s="850">
        <v>18</v>
      </c>
      <c r="K96" s="850">
        <v>306</v>
      </c>
      <c r="L96" s="850">
        <v>1</v>
      </c>
      <c r="M96" s="850">
        <v>17</v>
      </c>
      <c r="N96" s="850">
        <v>23</v>
      </c>
      <c r="O96" s="850">
        <v>391</v>
      </c>
      <c r="P96" s="838">
        <v>1.2777777777777777</v>
      </c>
      <c r="Q96" s="851">
        <v>17</v>
      </c>
    </row>
    <row r="97" spans="1:17" ht="14.45" customHeight="1" x14ac:dyDescent="0.2">
      <c r="A97" s="832" t="s">
        <v>9917</v>
      </c>
      <c r="B97" s="833" t="s">
        <v>9918</v>
      </c>
      <c r="C97" s="833" t="s">
        <v>8031</v>
      </c>
      <c r="D97" s="833" t="s">
        <v>9947</v>
      </c>
      <c r="E97" s="833" t="s">
        <v>9948</v>
      </c>
      <c r="F97" s="850">
        <v>2</v>
      </c>
      <c r="G97" s="850">
        <v>128</v>
      </c>
      <c r="H97" s="850"/>
      <c r="I97" s="850">
        <v>64</v>
      </c>
      <c r="J97" s="850"/>
      <c r="K97" s="850"/>
      <c r="L97" s="850"/>
      <c r="M97" s="850"/>
      <c r="N97" s="850">
        <v>5</v>
      </c>
      <c r="O97" s="850">
        <v>325</v>
      </c>
      <c r="P97" s="838"/>
      <c r="Q97" s="851">
        <v>65</v>
      </c>
    </row>
    <row r="98" spans="1:17" ht="14.45" customHeight="1" x14ac:dyDescent="0.2">
      <c r="A98" s="832" t="s">
        <v>9917</v>
      </c>
      <c r="B98" s="833" t="s">
        <v>9918</v>
      </c>
      <c r="C98" s="833" t="s">
        <v>8031</v>
      </c>
      <c r="D98" s="833" t="s">
        <v>9949</v>
      </c>
      <c r="E98" s="833" t="s">
        <v>9950</v>
      </c>
      <c r="F98" s="850">
        <v>5</v>
      </c>
      <c r="G98" s="850">
        <v>235</v>
      </c>
      <c r="H98" s="850">
        <v>2.5</v>
      </c>
      <c r="I98" s="850">
        <v>47</v>
      </c>
      <c r="J98" s="850">
        <v>2</v>
      </c>
      <c r="K98" s="850">
        <v>94</v>
      </c>
      <c r="L98" s="850">
        <v>1</v>
      </c>
      <c r="M98" s="850">
        <v>47</v>
      </c>
      <c r="N98" s="850">
        <v>11</v>
      </c>
      <c r="O98" s="850">
        <v>517</v>
      </c>
      <c r="P98" s="838">
        <v>5.5</v>
      </c>
      <c r="Q98" s="851">
        <v>47</v>
      </c>
    </row>
    <row r="99" spans="1:17" ht="14.45" customHeight="1" x14ac:dyDescent="0.2">
      <c r="A99" s="832" t="s">
        <v>9917</v>
      </c>
      <c r="B99" s="833" t="s">
        <v>9918</v>
      </c>
      <c r="C99" s="833" t="s">
        <v>8031</v>
      </c>
      <c r="D99" s="833" t="s">
        <v>9951</v>
      </c>
      <c r="E99" s="833" t="s">
        <v>9952</v>
      </c>
      <c r="F99" s="850">
        <v>1</v>
      </c>
      <c r="G99" s="850">
        <v>60</v>
      </c>
      <c r="H99" s="850">
        <v>0.98360655737704916</v>
      </c>
      <c r="I99" s="850">
        <v>60</v>
      </c>
      <c r="J99" s="850">
        <v>1</v>
      </c>
      <c r="K99" s="850">
        <v>61</v>
      </c>
      <c r="L99" s="850">
        <v>1</v>
      </c>
      <c r="M99" s="850">
        <v>61</v>
      </c>
      <c r="N99" s="850">
        <v>1</v>
      </c>
      <c r="O99" s="850">
        <v>61</v>
      </c>
      <c r="P99" s="838">
        <v>1</v>
      </c>
      <c r="Q99" s="851">
        <v>61</v>
      </c>
    </row>
    <row r="100" spans="1:17" ht="14.45" customHeight="1" x14ac:dyDescent="0.2">
      <c r="A100" s="832" t="s">
        <v>9917</v>
      </c>
      <c r="B100" s="833" t="s">
        <v>9918</v>
      </c>
      <c r="C100" s="833" t="s">
        <v>8031</v>
      </c>
      <c r="D100" s="833" t="s">
        <v>9953</v>
      </c>
      <c r="E100" s="833" t="s">
        <v>9954</v>
      </c>
      <c r="F100" s="850">
        <v>3</v>
      </c>
      <c r="G100" s="850">
        <v>57</v>
      </c>
      <c r="H100" s="850">
        <v>1.5</v>
      </c>
      <c r="I100" s="850">
        <v>19</v>
      </c>
      <c r="J100" s="850">
        <v>2</v>
      </c>
      <c r="K100" s="850">
        <v>38</v>
      </c>
      <c r="L100" s="850">
        <v>1</v>
      </c>
      <c r="M100" s="850">
        <v>19</v>
      </c>
      <c r="N100" s="850">
        <v>2</v>
      </c>
      <c r="O100" s="850">
        <v>38</v>
      </c>
      <c r="P100" s="838">
        <v>1</v>
      </c>
      <c r="Q100" s="851">
        <v>19</v>
      </c>
    </row>
    <row r="101" spans="1:17" ht="14.45" customHeight="1" x14ac:dyDescent="0.2">
      <c r="A101" s="832" t="s">
        <v>9917</v>
      </c>
      <c r="B101" s="833" t="s">
        <v>9918</v>
      </c>
      <c r="C101" s="833" t="s">
        <v>8031</v>
      </c>
      <c r="D101" s="833" t="s">
        <v>9955</v>
      </c>
      <c r="E101" s="833" t="s">
        <v>9956</v>
      </c>
      <c r="F101" s="850">
        <v>1</v>
      </c>
      <c r="G101" s="850">
        <v>1463</v>
      </c>
      <c r="H101" s="850">
        <v>0.99863481228668938</v>
      </c>
      <c r="I101" s="850">
        <v>1463</v>
      </c>
      <c r="J101" s="850">
        <v>1</v>
      </c>
      <c r="K101" s="850">
        <v>1465</v>
      </c>
      <c r="L101" s="850">
        <v>1</v>
      </c>
      <c r="M101" s="850">
        <v>1465</v>
      </c>
      <c r="N101" s="850"/>
      <c r="O101" s="850"/>
      <c r="P101" s="838"/>
      <c r="Q101" s="851"/>
    </row>
    <row r="102" spans="1:17" ht="14.45" customHeight="1" x14ac:dyDescent="0.2">
      <c r="A102" s="832" t="s">
        <v>9917</v>
      </c>
      <c r="B102" s="833" t="s">
        <v>9918</v>
      </c>
      <c r="C102" s="833" t="s">
        <v>8031</v>
      </c>
      <c r="D102" s="833" t="s">
        <v>9957</v>
      </c>
      <c r="E102" s="833" t="s">
        <v>9958</v>
      </c>
      <c r="F102" s="850">
        <v>1</v>
      </c>
      <c r="G102" s="850">
        <v>392</v>
      </c>
      <c r="H102" s="850">
        <v>1</v>
      </c>
      <c r="I102" s="850">
        <v>392</v>
      </c>
      <c r="J102" s="850">
        <v>1</v>
      </c>
      <c r="K102" s="850">
        <v>392</v>
      </c>
      <c r="L102" s="850">
        <v>1</v>
      </c>
      <c r="M102" s="850">
        <v>392</v>
      </c>
      <c r="N102" s="850"/>
      <c r="O102" s="850"/>
      <c r="P102" s="838"/>
      <c r="Q102" s="851"/>
    </row>
    <row r="103" spans="1:17" ht="14.45" customHeight="1" x14ac:dyDescent="0.2">
      <c r="A103" s="832" t="s">
        <v>9917</v>
      </c>
      <c r="B103" s="833" t="s">
        <v>9918</v>
      </c>
      <c r="C103" s="833" t="s">
        <v>8031</v>
      </c>
      <c r="D103" s="833" t="s">
        <v>9959</v>
      </c>
      <c r="E103" s="833" t="s">
        <v>9960</v>
      </c>
      <c r="F103" s="850">
        <v>2</v>
      </c>
      <c r="G103" s="850">
        <v>626</v>
      </c>
      <c r="H103" s="850"/>
      <c r="I103" s="850">
        <v>313</v>
      </c>
      <c r="J103" s="850"/>
      <c r="K103" s="850"/>
      <c r="L103" s="850"/>
      <c r="M103" s="850"/>
      <c r="N103" s="850"/>
      <c r="O103" s="850"/>
      <c r="P103" s="838"/>
      <c r="Q103" s="851"/>
    </row>
    <row r="104" spans="1:17" ht="14.45" customHeight="1" x14ac:dyDescent="0.2">
      <c r="A104" s="832" t="s">
        <v>9917</v>
      </c>
      <c r="B104" s="833" t="s">
        <v>9918</v>
      </c>
      <c r="C104" s="833" t="s">
        <v>8031</v>
      </c>
      <c r="D104" s="833" t="s">
        <v>9961</v>
      </c>
      <c r="E104" s="833" t="s">
        <v>9962</v>
      </c>
      <c r="F104" s="850">
        <v>1</v>
      </c>
      <c r="G104" s="850">
        <v>378</v>
      </c>
      <c r="H104" s="850"/>
      <c r="I104" s="850">
        <v>378</v>
      </c>
      <c r="J104" s="850"/>
      <c r="K104" s="850"/>
      <c r="L104" s="850"/>
      <c r="M104" s="850"/>
      <c r="N104" s="850"/>
      <c r="O104" s="850"/>
      <c r="P104" s="838"/>
      <c r="Q104" s="851"/>
    </row>
    <row r="105" spans="1:17" ht="14.45" customHeight="1" x14ac:dyDescent="0.2">
      <c r="A105" s="832" t="s">
        <v>9917</v>
      </c>
      <c r="B105" s="833" t="s">
        <v>9918</v>
      </c>
      <c r="C105" s="833" t="s">
        <v>8031</v>
      </c>
      <c r="D105" s="833" t="s">
        <v>9963</v>
      </c>
      <c r="E105" s="833" t="s">
        <v>9964</v>
      </c>
      <c r="F105" s="850">
        <v>31</v>
      </c>
      <c r="G105" s="850">
        <v>26443</v>
      </c>
      <c r="H105" s="850">
        <v>0.63265306122448983</v>
      </c>
      <c r="I105" s="850">
        <v>853</v>
      </c>
      <c r="J105" s="850">
        <v>49</v>
      </c>
      <c r="K105" s="850">
        <v>41797</v>
      </c>
      <c r="L105" s="850">
        <v>1</v>
      </c>
      <c r="M105" s="850">
        <v>853</v>
      </c>
      <c r="N105" s="850">
        <v>47</v>
      </c>
      <c r="O105" s="850">
        <v>40138</v>
      </c>
      <c r="P105" s="838">
        <v>0.96030815608775755</v>
      </c>
      <c r="Q105" s="851">
        <v>854</v>
      </c>
    </row>
    <row r="106" spans="1:17" ht="14.45" customHeight="1" x14ac:dyDescent="0.2">
      <c r="A106" s="832" t="s">
        <v>9917</v>
      </c>
      <c r="B106" s="833" t="s">
        <v>9918</v>
      </c>
      <c r="C106" s="833" t="s">
        <v>8031</v>
      </c>
      <c r="D106" s="833" t="s">
        <v>9965</v>
      </c>
      <c r="E106" s="833" t="s">
        <v>9966</v>
      </c>
      <c r="F106" s="850">
        <v>35</v>
      </c>
      <c r="G106" s="850">
        <v>6545</v>
      </c>
      <c r="H106" s="850">
        <v>4.375</v>
      </c>
      <c r="I106" s="850">
        <v>187</v>
      </c>
      <c r="J106" s="850">
        <v>8</v>
      </c>
      <c r="K106" s="850">
        <v>1496</v>
      </c>
      <c r="L106" s="850">
        <v>1</v>
      </c>
      <c r="M106" s="850">
        <v>187</v>
      </c>
      <c r="N106" s="850">
        <v>19</v>
      </c>
      <c r="O106" s="850">
        <v>3572</v>
      </c>
      <c r="P106" s="838">
        <v>2.3877005347593583</v>
      </c>
      <c r="Q106" s="851">
        <v>188</v>
      </c>
    </row>
    <row r="107" spans="1:17" ht="14.45" customHeight="1" x14ac:dyDescent="0.2">
      <c r="A107" s="832" t="s">
        <v>9917</v>
      </c>
      <c r="B107" s="833" t="s">
        <v>9918</v>
      </c>
      <c r="C107" s="833" t="s">
        <v>8031</v>
      </c>
      <c r="D107" s="833" t="s">
        <v>9967</v>
      </c>
      <c r="E107" s="833" t="s">
        <v>9968</v>
      </c>
      <c r="F107" s="850"/>
      <c r="G107" s="850"/>
      <c r="H107" s="850"/>
      <c r="I107" s="850"/>
      <c r="J107" s="850"/>
      <c r="K107" s="850"/>
      <c r="L107" s="850"/>
      <c r="M107" s="850"/>
      <c r="N107" s="850">
        <v>1</v>
      </c>
      <c r="O107" s="850">
        <v>168</v>
      </c>
      <c r="P107" s="838"/>
      <c r="Q107" s="851">
        <v>168</v>
      </c>
    </row>
    <row r="108" spans="1:17" ht="14.45" customHeight="1" x14ac:dyDescent="0.2">
      <c r="A108" s="832" t="s">
        <v>9917</v>
      </c>
      <c r="B108" s="833" t="s">
        <v>9918</v>
      </c>
      <c r="C108" s="833" t="s">
        <v>8031</v>
      </c>
      <c r="D108" s="833" t="s">
        <v>9969</v>
      </c>
      <c r="E108" s="833" t="s">
        <v>9970</v>
      </c>
      <c r="F108" s="850">
        <v>1</v>
      </c>
      <c r="G108" s="850">
        <v>238</v>
      </c>
      <c r="H108" s="850"/>
      <c r="I108" s="850">
        <v>238</v>
      </c>
      <c r="J108" s="850"/>
      <c r="K108" s="850"/>
      <c r="L108" s="850"/>
      <c r="M108" s="850"/>
      <c r="N108" s="850"/>
      <c r="O108" s="850"/>
      <c r="P108" s="838"/>
      <c r="Q108" s="851"/>
    </row>
    <row r="109" spans="1:17" ht="14.45" customHeight="1" x14ac:dyDescent="0.2">
      <c r="A109" s="832" t="s">
        <v>9917</v>
      </c>
      <c r="B109" s="833" t="s">
        <v>9918</v>
      </c>
      <c r="C109" s="833" t="s">
        <v>8031</v>
      </c>
      <c r="D109" s="833" t="s">
        <v>9971</v>
      </c>
      <c r="E109" s="833" t="s">
        <v>9972</v>
      </c>
      <c r="F109" s="850"/>
      <c r="G109" s="850"/>
      <c r="H109" s="850"/>
      <c r="I109" s="850"/>
      <c r="J109" s="850"/>
      <c r="K109" s="850"/>
      <c r="L109" s="850"/>
      <c r="M109" s="850"/>
      <c r="N109" s="850">
        <v>1</v>
      </c>
      <c r="O109" s="850">
        <v>310</v>
      </c>
      <c r="P109" s="838"/>
      <c r="Q109" s="851">
        <v>310</v>
      </c>
    </row>
    <row r="110" spans="1:17" ht="14.45" customHeight="1" x14ac:dyDescent="0.2">
      <c r="A110" s="832" t="s">
        <v>9917</v>
      </c>
      <c r="B110" s="833" t="s">
        <v>9918</v>
      </c>
      <c r="C110" s="833" t="s">
        <v>8031</v>
      </c>
      <c r="D110" s="833" t="s">
        <v>9973</v>
      </c>
      <c r="E110" s="833" t="s">
        <v>9974</v>
      </c>
      <c r="F110" s="850">
        <v>2</v>
      </c>
      <c r="G110" s="850">
        <v>2444</v>
      </c>
      <c r="H110" s="850"/>
      <c r="I110" s="850">
        <v>1222</v>
      </c>
      <c r="J110" s="850"/>
      <c r="K110" s="850"/>
      <c r="L110" s="850"/>
      <c r="M110" s="850"/>
      <c r="N110" s="850">
        <v>2</v>
      </c>
      <c r="O110" s="850">
        <v>2454</v>
      </c>
      <c r="P110" s="838"/>
      <c r="Q110" s="851">
        <v>1227</v>
      </c>
    </row>
    <row r="111" spans="1:17" ht="14.45" customHeight="1" x14ac:dyDescent="0.2">
      <c r="A111" s="832" t="s">
        <v>9917</v>
      </c>
      <c r="B111" s="833" t="s">
        <v>9918</v>
      </c>
      <c r="C111" s="833" t="s">
        <v>8031</v>
      </c>
      <c r="D111" s="833" t="s">
        <v>9975</v>
      </c>
      <c r="E111" s="833" t="s">
        <v>9976</v>
      </c>
      <c r="F111" s="850">
        <v>30</v>
      </c>
      <c r="G111" s="850">
        <v>23640</v>
      </c>
      <c r="H111" s="850">
        <v>1.2507936507936508</v>
      </c>
      <c r="I111" s="850">
        <v>788</v>
      </c>
      <c r="J111" s="850">
        <v>24</v>
      </c>
      <c r="K111" s="850">
        <v>18900</v>
      </c>
      <c r="L111" s="850">
        <v>1</v>
      </c>
      <c r="M111" s="850">
        <v>787.5</v>
      </c>
      <c r="N111" s="850">
        <v>20</v>
      </c>
      <c r="O111" s="850">
        <v>15780</v>
      </c>
      <c r="P111" s="838">
        <v>0.83492063492063495</v>
      </c>
      <c r="Q111" s="851">
        <v>789</v>
      </c>
    </row>
    <row r="112" spans="1:17" ht="14.45" customHeight="1" x14ac:dyDescent="0.2">
      <c r="A112" s="832" t="s">
        <v>9917</v>
      </c>
      <c r="B112" s="833" t="s">
        <v>9918</v>
      </c>
      <c r="C112" s="833" t="s">
        <v>8031</v>
      </c>
      <c r="D112" s="833" t="s">
        <v>9977</v>
      </c>
      <c r="E112" s="833" t="s">
        <v>9978</v>
      </c>
      <c r="F112" s="850"/>
      <c r="G112" s="850"/>
      <c r="H112" s="850"/>
      <c r="I112" s="850"/>
      <c r="J112" s="850">
        <v>1</v>
      </c>
      <c r="K112" s="850">
        <v>189</v>
      </c>
      <c r="L112" s="850">
        <v>1</v>
      </c>
      <c r="M112" s="850">
        <v>189</v>
      </c>
      <c r="N112" s="850">
        <v>1</v>
      </c>
      <c r="O112" s="850">
        <v>190</v>
      </c>
      <c r="P112" s="838">
        <v>1.0052910052910053</v>
      </c>
      <c r="Q112" s="851">
        <v>190</v>
      </c>
    </row>
    <row r="113" spans="1:17" ht="14.45" customHeight="1" x14ac:dyDescent="0.2">
      <c r="A113" s="832" t="s">
        <v>9917</v>
      </c>
      <c r="B113" s="833" t="s">
        <v>9918</v>
      </c>
      <c r="C113" s="833" t="s">
        <v>8031</v>
      </c>
      <c r="D113" s="833" t="s">
        <v>9979</v>
      </c>
      <c r="E113" s="833" t="s">
        <v>9980</v>
      </c>
      <c r="F113" s="850"/>
      <c r="G113" s="850"/>
      <c r="H113" s="850"/>
      <c r="I113" s="850"/>
      <c r="J113" s="850">
        <v>1</v>
      </c>
      <c r="K113" s="850">
        <v>364</v>
      </c>
      <c r="L113" s="850">
        <v>1</v>
      </c>
      <c r="M113" s="850">
        <v>364</v>
      </c>
      <c r="N113" s="850"/>
      <c r="O113" s="850"/>
      <c r="P113" s="838"/>
      <c r="Q113" s="851"/>
    </row>
    <row r="114" spans="1:17" ht="14.45" customHeight="1" x14ac:dyDescent="0.2">
      <c r="A114" s="832" t="s">
        <v>9917</v>
      </c>
      <c r="B114" s="833" t="s">
        <v>9918</v>
      </c>
      <c r="C114" s="833" t="s">
        <v>8031</v>
      </c>
      <c r="D114" s="833" t="s">
        <v>9981</v>
      </c>
      <c r="E114" s="833" t="s">
        <v>9982</v>
      </c>
      <c r="F114" s="850">
        <v>2</v>
      </c>
      <c r="G114" s="850">
        <v>458</v>
      </c>
      <c r="H114" s="850">
        <v>2</v>
      </c>
      <c r="I114" s="850">
        <v>229</v>
      </c>
      <c r="J114" s="850">
        <v>1</v>
      </c>
      <c r="K114" s="850">
        <v>229</v>
      </c>
      <c r="L114" s="850">
        <v>1</v>
      </c>
      <c r="M114" s="850">
        <v>229</v>
      </c>
      <c r="N114" s="850">
        <v>2</v>
      </c>
      <c r="O114" s="850">
        <v>458</v>
      </c>
      <c r="P114" s="838">
        <v>2</v>
      </c>
      <c r="Q114" s="851">
        <v>229</v>
      </c>
    </row>
    <row r="115" spans="1:17" ht="14.45" customHeight="1" x14ac:dyDescent="0.2">
      <c r="A115" s="832" t="s">
        <v>9917</v>
      </c>
      <c r="B115" s="833" t="s">
        <v>9918</v>
      </c>
      <c r="C115" s="833" t="s">
        <v>8031</v>
      </c>
      <c r="D115" s="833" t="s">
        <v>3025</v>
      </c>
      <c r="E115" s="833" t="s">
        <v>9983</v>
      </c>
      <c r="F115" s="850"/>
      <c r="G115" s="850"/>
      <c r="H115" s="850"/>
      <c r="I115" s="850"/>
      <c r="J115" s="850">
        <v>1</v>
      </c>
      <c r="K115" s="850">
        <v>562</v>
      </c>
      <c r="L115" s="850">
        <v>1</v>
      </c>
      <c r="M115" s="850">
        <v>562</v>
      </c>
      <c r="N115" s="850">
        <v>2</v>
      </c>
      <c r="O115" s="850">
        <v>1126</v>
      </c>
      <c r="P115" s="838">
        <v>2.0035587188612101</v>
      </c>
      <c r="Q115" s="851">
        <v>563</v>
      </c>
    </row>
    <row r="116" spans="1:17" ht="14.45" customHeight="1" x14ac:dyDescent="0.2">
      <c r="A116" s="832" t="s">
        <v>9917</v>
      </c>
      <c r="B116" s="833" t="s">
        <v>9918</v>
      </c>
      <c r="C116" s="833" t="s">
        <v>8031</v>
      </c>
      <c r="D116" s="833" t="s">
        <v>9984</v>
      </c>
      <c r="E116" s="833" t="s">
        <v>9985</v>
      </c>
      <c r="F116" s="850">
        <v>2</v>
      </c>
      <c r="G116" s="850">
        <v>344</v>
      </c>
      <c r="H116" s="850"/>
      <c r="I116" s="850">
        <v>172</v>
      </c>
      <c r="J116" s="850"/>
      <c r="K116" s="850"/>
      <c r="L116" s="850"/>
      <c r="M116" s="850"/>
      <c r="N116" s="850"/>
      <c r="O116" s="850"/>
      <c r="P116" s="838"/>
      <c r="Q116" s="851"/>
    </row>
    <row r="117" spans="1:17" ht="14.45" customHeight="1" x14ac:dyDescent="0.2">
      <c r="A117" s="832" t="s">
        <v>9917</v>
      </c>
      <c r="B117" s="833" t="s">
        <v>9918</v>
      </c>
      <c r="C117" s="833" t="s">
        <v>8031</v>
      </c>
      <c r="D117" s="833" t="s">
        <v>9986</v>
      </c>
      <c r="E117" s="833" t="s">
        <v>9987</v>
      </c>
      <c r="F117" s="850">
        <v>3</v>
      </c>
      <c r="G117" s="850">
        <v>399</v>
      </c>
      <c r="H117" s="850"/>
      <c r="I117" s="850">
        <v>133</v>
      </c>
      <c r="J117" s="850"/>
      <c r="K117" s="850"/>
      <c r="L117" s="850"/>
      <c r="M117" s="850"/>
      <c r="N117" s="850"/>
      <c r="O117" s="850"/>
      <c r="P117" s="838"/>
      <c r="Q117" s="851"/>
    </row>
    <row r="118" spans="1:17" ht="14.45" customHeight="1" x14ac:dyDescent="0.2">
      <c r="A118" s="832" t="s">
        <v>9917</v>
      </c>
      <c r="B118" s="833" t="s">
        <v>9918</v>
      </c>
      <c r="C118" s="833" t="s">
        <v>8031</v>
      </c>
      <c r="D118" s="833" t="s">
        <v>9988</v>
      </c>
      <c r="E118" s="833" t="s">
        <v>9989</v>
      </c>
      <c r="F118" s="850"/>
      <c r="G118" s="850"/>
      <c r="H118" s="850"/>
      <c r="I118" s="850"/>
      <c r="J118" s="850">
        <v>1</v>
      </c>
      <c r="K118" s="850">
        <v>414</v>
      </c>
      <c r="L118" s="850">
        <v>1</v>
      </c>
      <c r="M118" s="850">
        <v>414</v>
      </c>
      <c r="N118" s="850"/>
      <c r="O118" s="850"/>
      <c r="P118" s="838"/>
      <c r="Q118" s="851"/>
    </row>
    <row r="119" spans="1:17" ht="14.45" customHeight="1" x14ac:dyDescent="0.2">
      <c r="A119" s="832" t="s">
        <v>9917</v>
      </c>
      <c r="B119" s="833" t="s">
        <v>9918</v>
      </c>
      <c r="C119" s="833" t="s">
        <v>8031</v>
      </c>
      <c r="D119" s="833" t="s">
        <v>9990</v>
      </c>
      <c r="E119" s="833" t="s">
        <v>9991</v>
      </c>
      <c r="F119" s="850"/>
      <c r="G119" s="850"/>
      <c r="H119" s="850"/>
      <c r="I119" s="850"/>
      <c r="J119" s="850">
        <v>1</v>
      </c>
      <c r="K119" s="850">
        <v>396</v>
      </c>
      <c r="L119" s="850">
        <v>1</v>
      </c>
      <c r="M119" s="850">
        <v>396</v>
      </c>
      <c r="N119" s="850">
        <v>1</v>
      </c>
      <c r="O119" s="850">
        <v>397</v>
      </c>
      <c r="P119" s="838">
        <v>1.0025252525252526</v>
      </c>
      <c r="Q119" s="851">
        <v>397</v>
      </c>
    </row>
    <row r="120" spans="1:17" ht="14.45" customHeight="1" x14ac:dyDescent="0.2">
      <c r="A120" s="832" t="s">
        <v>9917</v>
      </c>
      <c r="B120" s="833" t="s">
        <v>9918</v>
      </c>
      <c r="C120" s="833" t="s">
        <v>8031</v>
      </c>
      <c r="D120" s="833" t="s">
        <v>9992</v>
      </c>
      <c r="E120" s="833" t="s">
        <v>9993</v>
      </c>
      <c r="F120" s="850">
        <v>339</v>
      </c>
      <c r="G120" s="850">
        <v>10170</v>
      </c>
      <c r="H120" s="850">
        <v>0.98833819241982512</v>
      </c>
      <c r="I120" s="850">
        <v>30</v>
      </c>
      <c r="J120" s="850">
        <v>343</v>
      </c>
      <c r="K120" s="850">
        <v>10290</v>
      </c>
      <c r="L120" s="850">
        <v>1</v>
      </c>
      <c r="M120" s="850">
        <v>30</v>
      </c>
      <c r="N120" s="850">
        <v>292</v>
      </c>
      <c r="O120" s="850">
        <v>8760</v>
      </c>
      <c r="P120" s="838">
        <v>0.85131195335276966</v>
      </c>
      <c r="Q120" s="851">
        <v>30</v>
      </c>
    </row>
    <row r="121" spans="1:17" ht="14.45" customHeight="1" x14ac:dyDescent="0.2">
      <c r="A121" s="832" t="s">
        <v>9917</v>
      </c>
      <c r="B121" s="833" t="s">
        <v>9918</v>
      </c>
      <c r="C121" s="833" t="s">
        <v>8031</v>
      </c>
      <c r="D121" s="833" t="s">
        <v>9994</v>
      </c>
      <c r="E121" s="833" t="s">
        <v>9995</v>
      </c>
      <c r="F121" s="850">
        <v>1</v>
      </c>
      <c r="G121" s="850">
        <v>50</v>
      </c>
      <c r="H121" s="850">
        <v>1</v>
      </c>
      <c r="I121" s="850">
        <v>50</v>
      </c>
      <c r="J121" s="850">
        <v>1</v>
      </c>
      <c r="K121" s="850">
        <v>50</v>
      </c>
      <c r="L121" s="850">
        <v>1</v>
      </c>
      <c r="M121" s="850">
        <v>50</v>
      </c>
      <c r="N121" s="850">
        <v>2</v>
      </c>
      <c r="O121" s="850">
        <v>100</v>
      </c>
      <c r="P121" s="838">
        <v>2</v>
      </c>
      <c r="Q121" s="851">
        <v>50</v>
      </c>
    </row>
    <row r="122" spans="1:17" ht="14.45" customHeight="1" x14ac:dyDescent="0.2">
      <c r="A122" s="832" t="s">
        <v>9917</v>
      </c>
      <c r="B122" s="833" t="s">
        <v>9918</v>
      </c>
      <c r="C122" s="833" t="s">
        <v>8031</v>
      </c>
      <c r="D122" s="833" t="s">
        <v>9996</v>
      </c>
      <c r="E122" s="833" t="s">
        <v>9997</v>
      </c>
      <c r="F122" s="850">
        <v>40</v>
      </c>
      <c r="G122" s="850">
        <v>480</v>
      </c>
      <c r="H122" s="850">
        <v>1.2121212121212122</v>
      </c>
      <c r="I122" s="850">
        <v>12</v>
      </c>
      <c r="J122" s="850">
        <v>32</v>
      </c>
      <c r="K122" s="850">
        <v>396</v>
      </c>
      <c r="L122" s="850">
        <v>1</v>
      </c>
      <c r="M122" s="850">
        <v>12.375</v>
      </c>
      <c r="N122" s="850">
        <v>35</v>
      </c>
      <c r="O122" s="850">
        <v>455</v>
      </c>
      <c r="P122" s="838">
        <v>1.148989898989899</v>
      </c>
      <c r="Q122" s="851">
        <v>13</v>
      </c>
    </row>
    <row r="123" spans="1:17" ht="14.45" customHeight="1" x14ac:dyDescent="0.2">
      <c r="A123" s="832" t="s">
        <v>9917</v>
      </c>
      <c r="B123" s="833" t="s">
        <v>9918</v>
      </c>
      <c r="C123" s="833" t="s">
        <v>8031</v>
      </c>
      <c r="D123" s="833" t="s">
        <v>9998</v>
      </c>
      <c r="E123" s="833" t="s">
        <v>9999</v>
      </c>
      <c r="F123" s="850">
        <v>2</v>
      </c>
      <c r="G123" s="850">
        <v>366</v>
      </c>
      <c r="H123" s="850">
        <v>0.5</v>
      </c>
      <c r="I123" s="850">
        <v>183</v>
      </c>
      <c r="J123" s="850">
        <v>4</v>
      </c>
      <c r="K123" s="850">
        <v>732</v>
      </c>
      <c r="L123" s="850">
        <v>1</v>
      </c>
      <c r="M123" s="850">
        <v>183</v>
      </c>
      <c r="N123" s="850">
        <v>10</v>
      </c>
      <c r="O123" s="850">
        <v>1840</v>
      </c>
      <c r="P123" s="838">
        <v>2.5136612021857925</v>
      </c>
      <c r="Q123" s="851">
        <v>184</v>
      </c>
    </row>
    <row r="124" spans="1:17" ht="14.45" customHeight="1" x14ac:dyDescent="0.2">
      <c r="A124" s="832" t="s">
        <v>9917</v>
      </c>
      <c r="B124" s="833" t="s">
        <v>9918</v>
      </c>
      <c r="C124" s="833" t="s">
        <v>8031</v>
      </c>
      <c r="D124" s="833" t="s">
        <v>10000</v>
      </c>
      <c r="E124" s="833" t="s">
        <v>10001</v>
      </c>
      <c r="F124" s="850">
        <v>8</v>
      </c>
      <c r="G124" s="850">
        <v>584</v>
      </c>
      <c r="H124" s="850">
        <v>1.3333333333333333</v>
      </c>
      <c r="I124" s="850">
        <v>73</v>
      </c>
      <c r="J124" s="850">
        <v>6</v>
      </c>
      <c r="K124" s="850">
        <v>438</v>
      </c>
      <c r="L124" s="850">
        <v>1</v>
      </c>
      <c r="M124" s="850">
        <v>73</v>
      </c>
      <c r="N124" s="850">
        <v>7</v>
      </c>
      <c r="O124" s="850">
        <v>511</v>
      </c>
      <c r="P124" s="838">
        <v>1.1666666666666667</v>
      </c>
      <c r="Q124" s="851">
        <v>73</v>
      </c>
    </row>
    <row r="125" spans="1:17" ht="14.45" customHeight="1" x14ac:dyDescent="0.2">
      <c r="A125" s="832" t="s">
        <v>9917</v>
      </c>
      <c r="B125" s="833" t="s">
        <v>9918</v>
      </c>
      <c r="C125" s="833" t="s">
        <v>8031</v>
      </c>
      <c r="D125" s="833" t="s">
        <v>10002</v>
      </c>
      <c r="E125" s="833" t="s">
        <v>10003</v>
      </c>
      <c r="F125" s="850">
        <v>1</v>
      </c>
      <c r="G125" s="850">
        <v>184</v>
      </c>
      <c r="H125" s="850">
        <v>0.5</v>
      </c>
      <c r="I125" s="850">
        <v>184</v>
      </c>
      <c r="J125" s="850">
        <v>2</v>
      </c>
      <c r="K125" s="850">
        <v>368</v>
      </c>
      <c r="L125" s="850">
        <v>1</v>
      </c>
      <c r="M125" s="850">
        <v>184</v>
      </c>
      <c r="N125" s="850">
        <v>1</v>
      </c>
      <c r="O125" s="850">
        <v>185</v>
      </c>
      <c r="P125" s="838">
        <v>0.50271739130434778</v>
      </c>
      <c r="Q125" s="851">
        <v>185</v>
      </c>
    </row>
    <row r="126" spans="1:17" ht="14.45" customHeight="1" x14ac:dyDescent="0.2">
      <c r="A126" s="832" t="s">
        <v>9917</v>
      </c>
      <c r="B126" s="833" t="s">
        <v>9918</v>
      </c>
      <c r="C126" s="833" t="s">
        <v>8031</v>
      </c>
      <c r="D126" s="833" t="s">
        <v>10004</v>
      </c>
      <c r="E126" s="833" t="s">
        <v>10005</v>
      </c>
      <c r="F126" s="850">
        <v>1111</v>
      </c>
      <c r="G126" s="850">
        <v>165539</v>
      </c>
      <c r="H126" s="850">
        <v>0.99285075960679181</v>
      </c>
      <c r="I126" s="850">
        <v>149</v>
      </c>
      <c r="J126" s="850">
        <v>1119</v>
      </c>
      <c r="K126" s="850">
        <v>166731</v>
      </c>
      <c r="L126" s="850">
        <v>1</v>
      </c>
      <c r="M126" s="850">
        <v>149</v>
      </c>
      <c r="N126" s="850">
        <v>1241</v>
      </c>
      <c r="O126" s="850">
        <v>186150</v>
      </c>
      <c r="P126" s="838">
        <v>1.1164690429494215</v>
      </c>
      <c r="Q126" s="851">
        <v>150</v>
      </c>
    </row>
    <row r="127" spans="1:17" ht="14.45" customHeight="1" x14ac:dyDescent="0.2">
      <c r="A127" s="832" t="s">
        <v>9917</v>
      </c>
      <c r="B127" s="833" t="s">
        <v>9918</v>
      </c>
      <c r="C127" s="833" t="s">
        <v>8031</v>
      </c>
      <c r="D127" s="833" t="s">
        <v>10006</v>
      </c>
      <c r="E127" s="833" t="s">
        <v>10007</v>
      </c>
      <c r="F127" s="850">
        <v>1266</v>
      </c>
      <c r="G127" s="850">
        <v>37980</v>
      </c>
      <c r="H127" s="850">
        <v>0.93847294292068195</v>
      </c>
      <c r="I127" s="850">
        <v>30</v>
      </c>
      <c r="J127" s="850">
        <v>1349</v>
      </c>
      <c r="K127" s="850">
        <v>40470</v>
      </c>
      <c r="L127" s="850">
        <v>1</v>
      </c>
      <c r="M127" s="850">
        <v>30</v>
      </c>
      <c r="N127" s="850">
        <v>1316</v>
      </c>
      <c r="O127" s="850">
        <v>39480</v>
      </c>
      <c r="P127" s="838">
        <v>0.97553743513713864</v>
      </c>
      <c r="Q127" s="851">
        <v>30</v>
      </c>
    </row>
    <row r="128" spans="1:17" ht="14.45" customHeight="1" x14ac:dyDescent="0.2">
      <c r="A128" s="832" t="s">
        <v>9917</v>
      </c>
      <c r="B128" s="833" t="s">
        <v>9918</v>
      </c>
      <c r="C128" s="833" t="s">
        <v>8031</v>
      </c>
      <c r="D128" s="833" t="s">
        <v>10008</v>
      </c>
      <c r="E128" s="833" t="s">
        <v>10009</v>
      </c>
      <c r="F128" s="850">
        <v>137</v>
      </c>
      <c r="G128" s="850">
        <v>4247</v>
      </c>
      <c r="H128" s="850">
        <v>1.0300751879699248</v>
      </c>
      <c r="I128" s="850">
        <v>31</v>
      </c>
      <c r="J128" s="850">
        <v>133</v>
      </c>
      <c r="K128" s="850">
        <v>4123</v>
      </c>
      <c r="L128" s="850">
        <v>1</v>
      </c>
      <c r="M128" s="850">
        <v>31</v>
      </c>
      <c r="N128" s="850">
        <v>138</v>
      </c>
      <c r="O128" s="850">
        <v>4278</v>
      </c>
      <c r="P128" s="838">
        <v>1.0375939849624061</v>
      </c>
      <c r="Q128" s="851">
        <v>31</v>
      </c>
    </row>
    <row r="129" spans="1:17" ht="14.45" customHeight="1" x14ac:dyDescent="0.2">
      <c r="A129" s="832" t="s">
        <v>9917</v>
      </c>
      <c r="B129" s="833" t="s">
        <v>9918</v>
      </c>
      <c r="C129" s="833" t="s">
        <v>8031</v>
      </c>
      <c r="D129" s="833" t="s">
        <v>10010</v>
      </c>
      <c r="E129" s="833" t="s">
        <v>10011</v>
      </c>
      <c r="F129" s="850">
        <v>217</v>
      </c>
      <c r="G129" s="850">
        <v>5859</v>
      </c>
      <c r="H129" s="850">
        <v>1.1383330095201087</v>
      </c>
      <c r="I129" s="850">
        <v>27</v>
      </c>
      <c r="J129" s="850">
        <v>188</v>
      </c>
      <c r="K129" s="850">
        <v>5147</v>
      </c>
      <c r="L129" s="850">
        <v>1</v>
      </c>
      <c r="M129" s="850">
        <v>27.377659574468087</v>
      </c>
      <c r="N129" s="850">
        <v>179</v>
      </c>
      <c r="O129" s="850">
        <v>5012</v>
      </c>
      <c r="P129" s="838">
        <v>0.97377112881290073</v>
      </c>
      <c r="Q129" s="851">
        <v>28</v>
      </c>
    </row>
    <row r="130" spans="1:17" ht="14.45" customHeight="1" x14ac:dyDescent="0.2">
      <c r="A130" s="832" t="s">
        <v>9917</v>
      </c>
      <c r="B130" s="833" t="s">
        <v>9918</v>
      </c>
      <c r="C130" s="833" t="s">
        <v>8031</v>
      </c>
      <c r="D130" s="833" t="s">
        <v>10012</v>
      </c>
      <c r="E130" s="833" t="s">
        <v>10013</v>
      </c>
      <c r="F130" s="850"/>
      <c r="G130" s="850"/>
      <c r="H130" s="850"/>
      <c r="I130" s="850"/>
      <c r="J130" s="850">
        <v>3</v>
      </c>
      <c r="K130" s="850">
        <v>768</v>
      </c>
      <c r="L130" s="850">
        <v>1</v>
      </c>
      <c r="M130" s="850">
        <v>256</v>
      </c>
      <c r="N130" s="850"/>
      <c r="O130" s="850"/>
      <c r="P130" s="838"/>
      <c r="Q130" s="851"/>
    </row>
    <row r="131" spans="1:17" ht="14.45" customHeight="1" x14ac:dyDescent="0.2">
      <c r="A131" s="832" t="s">
        <v>9917</v>
      </c>
      <c r="B131" s="833" t="s">
        <v>9918</v>
      </c>
      <c r="C131" s="833" t="s">
        <v>8031</v>
      </c>
      <c r="D131" s="833" t="s">
        <v>10014</v>
      </c>
      <c r="E131" s="833" t="s">
        <v>10015</v>
      </c>
      <c r="F131" s="850">
        <v>5</v>
      </c>
      <c r="G131" s="850">
        <v>110</v>
      </c>
      <c r="H131" s="850">
        <v>1.6666666666666667</v>
      </c>
      <c r="I131" s="850">
        <v>22</v>
      </c>
      <c r="J131" s="850">
        <v>3</v>
      </c>
      <c r="K131" s="850">
        <v>66</v>
      </c>
      <c r="L131" s="850">
        <v>1</v>
      </c>
      <c r="M131" s="850">
        <v>22</v>
      </c>
      <c r="N131" s="850">
        <v>4</v>
      </c>
      <c r="O131" s="850">
        <v>92</v>
      </c>
      <c r="P131" s="838">
        <v>1.393939393939394</v>
      </c>
      <c r="Q131" s="851">
        <v>23</v>
      </c>
    </row>
    <row r="132" spans="1:17" ht="14.45" customHeight="1" x14ac:dyDescent="0.2">
      <c r="A132" s="832" t="s">
        <v>9917</v>
      </c>
      <c r="B132" s="833" t="s">
        <v>9918</v>
      </c>
      <c r="C132" s="833" t="s">
        <v>8031</v>
      </c>
      <c r="D132" s="833" t="s">
        <v>10016</v>
      </c>
      <c r="E132" s="833" t="s">
        <v>10017</v>
      </c>
      <c r="F132" s="850">
        <v>277</v>
      </c>
      <c r="G132" s="850">
        <v>6925</v>
      </c>
      <c r="H132" s="850">
        <v>1.0876393906078217</v>
      </c>
      <c r="I132" s="850">
        <v>25</v>
      </c>
      <c r="J132" s="850">
        <v>251</v>
      </c>
      <c r="K132" s="850">
        <v>6367</v>
      </c>
      <c r="L132" s="850">
        <v>1</v>
      </c>
      <c r="M132" s="850">
        <v>25.366533864541832</v>
      </c>
      <c r="N132" s="850">
        <v>222</v>
      </c>
      <c r="O132" s="850">
        <v>5772</v>
      </c>
      <c r="P132" s="838">
        <v>0.90654939531961676</v>
      </c>
      <c r="Q132" s="851">
        <v>26</v>
      </c>
    </row>
    <row r="133" spans="1:17" ht="14.45" customHeight="1" x14ac:dyDescent="0.2">
      <c r="A133" s="832" t="s">
        <v>9917</v>
      </c>
      <c r="B133" s="833" t="s">
        <v>9918</v>
      </c>
      <c r="C133" s="833" t="s">
        <v>8031</v>
      </c>
      <c r="D133" s="833" t="s">
        <v>10018</v>
      </c>
      <c r="E133" s="833" t="s">
        <v>10019</v>
      </c>
      <c r="F133" s="850">
        <v>8</v>
      </c>
      <c r="G133" s="850">
        <v>264</v>
      </c>
      <c r="H133" s="850">
        <v>1.3333333333333333</v>
      </c>
      <c r="I133" s="850">
        <v>33</v>
      </c>
      <c r="J133" s="850">
        <v>6</v>
      </c>
      <c r="K133" s="850">
        <v>198</v>
      </c>
      <c r="L133" s="850">
        <v>1</v>
      </c>
      <c r="M133" s="850">
        <v>33</v>
      </c>
      <c r="N133" s="850">
        <v>4</v>
      </c>
      <c r="O133" s="850">
        <v>132</v>
      </c>
      <c r="P133" s="838">
        <v>0.66666666666666663</v>
      </c>
      <c r="Q133" s="851">
        <v>33</v>
      </c>
    </row>
    <row r="134" spans="1:17" ht="14.45" customHeight="1" x14ac:dyDescent="0.2">
      <c r="A134" s="832" t="s">
        <v>9917</v>
      </c>
      <c r="B134" s="833" t="s">
        <v>9918</v>
      </c>
      <c r="C134" s="833" t="s">
        <v>8031</v>
      </c>
      <c r="D134" s="833" t="s">
        <v>10020</v>
      </c>
      <c r="E134" s="833" t="s">
        <v>10021</v>
      </c>
      <c r="F134" s="850">
        <v>1</v>
      </c>
      <c r="G134" s="850">
        <v>30</v>
      </c>
      <c r="H134" s="850">
        <v>0.14285714285714285</v>
      </c>
      <c r="I134" s="850">
        <v>30</v>
      </c>
      <c r="J134" s="850">
        <v>7</v>
      </c>
      <c r="K134" s="850">
        <v>210</v>
      </c>
      <c r="L134" s="850">
        <v>1</v>
      </c>
      <c r="M134" s="850">
        <v>30</v>
      </c>
      <c r="N134" s="850">
        <v>1</v>
      </c>
      <c r="O134" s="850">
        <v>30</v>
      </c>
      <c r="P134" s="838">
        <v>0.14285714285714285</v>
      </c>
      <c r="Q134" s="851">
        <v>30</v>
      </c>
    </row>
    <row r="135" spans="1:17" ht="14.45" customHeight="1" x14ac:dyDescent="0.2">
      <c r="A135" s="832" t="s">
        <v>9917</v>
      </c>
      <c r="B135" s="833" t="s">
        <v>9918</v>
      </c>
      <c r="C135" s="833" t="s">
        <v>8031</v>
      </c>
      <c r="D135" s="833" t="s">
        <v>10022</v>
      </c>
      <c r="E135" s="833" t="s">
        <v>10023</v>
      </c>
      <c r="F135" s="850">
        <v>1</v>
      </c>
      <c r="G135" s="850">
        <v>205</v>
      </c>
      <c r="H135" s="850"/>
      <c r="I135" s="850">
        <v>205</v>
      </c>
      <c r="J135" s="850"/>
      <c r="K135" s="850"/>
      <c r="L135" s="850"/>
      <c r="M135" s="850"/>
      <c r="N135" s="850">
        <v>1</v>
      </c>
      <c r="O135" s="850">
        <v>204</v>
      </c>
      <c r="P135" s="838"/>
      <c r="Q135" s="851">
        <v>204</v>
      </c>
    </row>
    <row r="136" spans="1:17" ht="14.45" customHeight="1" x14ac:dyDescent="0.2">
      <c r="A136" s="832" t="s">
        <v>9917</v>
      </c>
      <c r="B136" s="833" t="s">
        <v>9918</v>
      </c>
      <c r="C136" s="833" t="s">
        <v>8031</v>
      </c>
      <c r="D136" s="833" t="s">
        <v>10024</v>
      </c>
      <c r="E136" s="833" t="s">
        <v>10025</v>
      </c>
      <c r="F136" s="850">
        <v>4</v>
      </c>
      <c r="G136" s="850">
        <v>104</v>
      </c>
      <c r="H136" s="850">
        <v>0.44444444444444442</v>
      </c>
      <c r="I136" s="850">
        <v>26</v>
      </c>
      <c r="J136" s="850">
        <v>9</v>
      </c>
      <c r="K136" s="850">
        <v>234</v>
      </c>
      <c r="L136" s="850">
        <v>1</v>
      </c>
      <c r="M136" s="850">
        <v>26</v>
      </c>
      <c r="N136" s="850">
        <v>6</v>
      </c>
      <c r="O136" s="850">
        <v>156</v>
      </c>
      <c r="P136" s="838">
        <v>0.66666666666666663</v>
      </c>
      <c r="Q136" s="851">
        <v>26</v>
      </c>
    </row>
    <row r="137" spans="1:17" ht="14.45" customHeight="1" x14ac:dyDescent="0.2">
      <c r="A137" s="832" t="s">
        <v>9917</v>
      </c>
      <c r="B137" s="833" t="s">
        <v>9918</v>
      </c>
      <c r="C137" s="833" t="s">
        <v>8031</v>
      </c>
      <c r="D137" s="833" t="s">
        <v>10026</v>
      </c>
      <c r="E137" s="833" t="s">
        <v>10027</v>
      </c>
      <c r="F137" s="850">
        <v>15</v>
      </c>
      <c r="G137" s="850">
        <v>1260</v>
      </c>
      <c r="H137" s="850">
        <v>0.7142857142857143</v>
      </c>
      <c r="I137" s="850">
        <v>84</v>
      </c>
      <c r="J137" s="850">
        <v>21</v>
      </c>
      <c r="K137" s="850">
        <v>1764</v>
      </c>
      <c r="L137" s="850">
        <v>1</v>
      </c>
      <c r="M137" s="850">
        <v>84</v>
      </c>
      <c r="N137" s="850">
        <v>15</v>
      </c>
      <c r="O137" s="850">
        <v>1260</v>
      </c>
      <c r="P137" s="838">
        <v>0.7142857142857143</v>
      </c>
      <c r="Q137" s="851">
        <v>84</v>
      </c>
    </row>
    <row r="138" spans="1:17" ht="14.45" customHeight="1" x14ac:dyDescent="0.2">
      <c r="A138" s="832" t="s">
        <v>9917</v>
      </c>
      <c r="B138" s="833" t="s">
        <v>9918</v>
      </c>
      <c r="C138" s="833" t="s">
        <v>8031</v>
      </c>
      <c r="D138" s="833" t="s">
        <v>10028</v>
      </c>
      <c r="E138" s="833" t="s">
        <v>10029</v>
      </c>
      <c r="F138" s="850">
        <v>7</v>
      </c>
      <c r="G138" s="850">
        <v>1232</v>
      </c>
      <c r="H138" s="850">
        <v>1</v>
      </c>
      <c r="I138" s="850">
        <v>176</v>
      </c>
      <c r="J138" s="850">
        <v>7</v>
      </c>
      <c r="K138" s="850">
        <v>1232</v>
      </c>
      <c r="L138" s="850">
        <v>1</v>
      </c>
      <c r="M138" s="850">
        <v>176</v>
      </c>
      <c r="N138" s="850">
        <v>14</v>
      </c>
      <c r="O138" s="850">
        <v>2478</v>
      </c>
      <c r="P138" s="838">
        <v>2.0113636363636362</v>
      </c>
      <c r="Q138" s="851">
        <v>177</v>
      </c>
    </row>
    <row r="139" spans="1:17" ht="14.45" customHeight="1" x14ac:dyDescent="0.2">
      <c r="A139" s="832" t="s">
        <v>9917</v>
      </c>
      <c r="B139" s="833" t="s">
        <v>9918</v>
      </c>
      <c r="C139" s="833" t="s">
        <v>8031</v>
      </c>
      <c r="D139" s="833" t="s">
        <v>10030</v>
      </c>
      <c r="E139" s="833" t="s">
        <v>10031</v>
      </c>
      <c r="F139" s="850">
        <v>2</v>
      </c>
      <c r="G139" s="850">
        <v>506</v>
      </c>
      <c r="H139" s="850">
        <v>0.66666666666666663</v>
      </c>
      <c r="I139" s="850">
        <v>253</v>
      </c>
      <c r="J139" s="850">
        <v>3</v>
      </c>
      <c r="K139" s="850">
        <v>759</v>
      </c>
      <c r="L139" s="850">
        <v>1</v>
      </c>
      <c r="M139" s="850">
        <v>253</v>
      </c>
      <c r="N139" s="850"/>
      <c r="O139" s="850"/>
      <c r="P139" s="838"/>
      <c r="Q139" s="851"/>
    </row>
    <row r="140" spans="1:17" ht="14.45" customHeight="1" x14ac:dyDescent="0.2">
      <c r="A140" s="832" t="s">
        <v>9917</v>
      </c>
      <c r="B140" s="833" t="s">
        <v>9918</v>
      </c>
      <c r="C140" s="833" t="s">
        <v>8031</v>
      </c>
      <c r="D140" s="833" t="s">
        <v>10032</v>
      </c>
      <c r="E140" s="833" t="s">
        <v>10033</v>
      </c>
      <c r="F140" s="850">
        <v>107</v>
      </c>
      <c r="G140" s="850">
        <v>1605</v>
      </c>
      <c r="H140" s="850">
        <v>0.80410821643286579</v>
      </c>
      <c r="I140" s="850">
        <v>15</v>
      </c>
      <c r="J140" s="850">
        <v>129</v>
      </c>
      <c r="K140" s="850">
        <v>1996</v>
      </c>
      <c r="L140" s="850">
        <v>1</v>
      </c>
      <c r="M140" s="850">
        <v>15.472868217054264</v>
      </c>
      <c r="N140" s="850">
        <v>134</v>
      </c>
      <c r="O140" s="850">
        <v>2144</v>
      </c>
      <c r="P140" s="838">
        <v>1.0741482965931863</v>
      </c>
      <c r="Q140" s="851">
        <v>16</v>
      </c>
    </row>
    <row r="141" spans="1:17" ht="14.45" customHeight="1" x14ac:dyDescent="0.2">
      <c r="A141" s="832" t="s">
        <v>9917</v>
      </c>
      <c r="B141" s="833" t="s">
        <v>9918</v>
      </c>
      <c r="C141" s="833" t="s">
        <v>8031</v>
      </c>
      <c r="D141" s="833" t="s">
        <v>10034</v>
      </c>
      <c r="E141" s="833" t="s">
        <v>10035</v>
      </c>
      <c r="F141" s="850">
        <v>56</v>
      </c>
      <c r="G141" s="850">
        <v>1288</v>
      </c>
      <c r="H141" s="850">
        <v>0.875</v>
      </c>
      <c r="I141" s="850">
        <v>23</v>
      </c>
      <c r="J141" s="850">
        <v>64</v>
      </c>
      <c r="K141" s="850">
        <v>1472</v>
      </c>
      <c r="L141" s="850">
        <v>1</v>
      </c>
      <c r="M141" s="850">
        <v>23</v>
      </c>
      <c r="N141" s="850">
        <v>72</v>
      </c>
      <c r="O141" s="850">
        <v>1656</v>
      </c>
      <c r="P141" s="838">
        <v>1.125</v>
      </c>
      <c r="Q141" s="851">
        <v>23</v>
      </c>
    </row>
    <row r="142" spans="1:17" ht="14.45" customHeight="1" x14ac:dyDescent="0.2">
      <c r="A142" s="832" t="s">
        <v>9917</v>
      </c>
      <c r="B142" s="833" t="s">
        <v>9918</v>
      </c>
      <c r="C142" s="833" t="s">
        <v>8031</v>
      </c>
      <c r="D142" s="833" t="s">
        <v>10036</v>
      </c>
      <c r="E142" s="833" t="s">
        <v>10037</v>
      </c>
      <c r="F142" s="850">
        <v>2</v>
      </c>
      <c r="G142" s="850">
        <v>504</v>
      </c>
      <c r="H142" s="850">
        <v>1</v>
      </c>
      <c r="I142" s="850">
        <v>252</v>
      </c>
      <c r="J142" s="850">
        <v>2</v>
      </c>
      <c r="K142" s="850">
        <v>504</v>
      </c>
      <c r="L142" s="850">
        <v>1</v>
      </c>
      <c r="M142" s="850">
        <v>252</v>
      </c>
      <c r="N142" s="850"/>
      <c r="O142" s="850"/>
      <c r="P142" s="838"/>
      <c r="Q142" s="851"/>
    </row>
    <row r="143" spans="1:17" ht="14.45" customHeight="1" x14ac:dyDescent="0.2">
      <c r="A143" s="832" t="s">
        <v>9917</v>
      </c>
      <c r="B143" s="833" t="s">
        <v>9918</v>
      </c>
      <c r="C143" s="833" t="s">
        <v>8031</v>
      </c>
      <c r="D143" s="833" t="s">
        <v>10038</v>
      </c>
      <c r="E143" s="833" t="s">
        <v>10039</v>
      </c>
      <c r="F143" s="850">
        <v>22</v>
      </c>
      <c r="G143" s="850">
        <v>814</v>
      </c>
      <c r="H143" s="850">
        <v>2</v>
      </c>
      <c r="I143" s="850">
        <v>37</v>
      </c>
      <c r="J143" s="850">
        <v>11</v>
      </c>
      <c r="K143" s="850">
        <v>407</v>
      </c>
      <c r="L143" s="850">
        <v>1</v>
      </c>
      <c r="M143" s="850">
        <v>37</v>
      </c>
      <c r="N143" s="850">
        <v>16</v>
      </c>
      <c r="O143" s="850">
        <v>592</v>
      </c>
      <c r="P143" s="838">
        <v>1.4545454545454546</v>
      </c>
      <c r="Q143" s="851">
        <v>37</v>
      </c>
    </row>
    <row r="144" spans="1:17" ht="14.45" customHeight="1" x14ac:dyDescent="0.2">
      <c r="A144" s="832" t="s">
        <v>9917</v>
      </c>
      <c r="B144" s="833" t="s">
        <v>9918</v>
      </c>
      <c r="C144" s="833" t="s">
        <v>8031</v>
      </c>
      <c r="D144" s="833" t="s">
        <v>10040</v>
      </c>
      <c r="E144" s="833" t="s">
        <v>10041</v>
      </c>
      <c r="F144" s="850">
        <v>255</v>
      </c>
      <c r="G144" s="850">
        <v>5865</v>
      </c>
      <c r="H144" s="850">
        <v>1.0240963855421688</v>
      </c>
      <c r="I144" s="850">
        <v>23</v>
      </c>
      <c r="J144" s="850">
        <v>249</v>
      </c>
      <c r="K144" s="850">
        <v>5727</v>
      </c>
      <c r="L144" s="850">
        <v>1</v>
      </c>
      <c r="M144" s="850">
        <v>23</v>
      </c>
      <c r="N144" s="850">
        <v>219</v>
      </c>
      <c r="O144" s="850">
        <v>5037</v>
      </c>
      <c r="P144" s="838">
        <v>0.87951807228915657</v>
      </c>
      <c r="Q144" s="851">
        <v>23</v>
      </c>
    </row>
    <row r="145" spans="1:17" ht="14.45" customHeight="1" x14ac:dyDescent="0.2">
      <c r="A145" s="832" t="s">
        <v>9917</v>
      </c>
      <c r="B145" s="833" t="s">
        <v>9918</v>
      </c>
      <c r="C145" s="833" t="s">
        <v>8031</v>
      </c>
      <c r="D145" s="833" t="s">
        <v>10042</v>
      </c>
      <c r="E145" s="833" t="s">
        <v>10043</v>
      </c>
      <c r="F145" s="850">
        <v>1</v>
      </c>
      <c r="G145" s="850">
        <v>400</v>
      </c>
      <c r="H145" s="850">
        <v>0.99750623441396513</v>
      </c>
      <c r="I145" s="850">
        <v>400</v>
      </c>
      <c r="J145" s="850">
        <v>1</v>
      </c>
      <c r="K145" s="850">
        <v>401</v>
      </c>
      <c r="L145" s="850">
        <v>1</v>
      </c>
      <c r="M145" s="850">
        <v>401</v>
      </c>
      <c r="N145" s="850"/>
      <c r="O145" s="850"/>
      <c r="P145" s="838"/>
      <c r="Q145" s="851"/>
    </row>
    <row r="146" spans="1:17" ht="14.45" customHeight="1" x14ac:dyDescent="0.2">
      <c r="A146" s="832" t="s">
        <v>9917</v>
      </c>
      <c r="B146" s="833" t="s">
        <v>9918</v>
      </c>
      <c r="C146" s="833" t="s">
        <v>8031</v>
      </c>
      <c r="D146" s="833" t="s">
        <v>10044</v>
      </c>
      <c r="E146" s="833" t="s">
        <v>10045</v>
      </c>
      <c r="F146" s="850"/>
      <c r="G146" s="850"/>
      <c r="H146" s="850"/>
      <c r="I146" s="850"/>
      <c r="J146" s="850"/>
      <c r="K146" s="850"/>
      <c r="L146" s="850"/>
      <c r="M146" s="850"/>
      <c r="N146" s="850">
        <v>1</v>
      </c>
      <c r="O146" s="850">
        <v>171</v>
      </c>
      <c r="P146" s="838"/>
      <c r="Q146" s="851">
        <v>171</v>
      </c>
    </row>
    <row r="147" spans="1:17" ht="14.45" customHeight="1" x14ac:dyDescent="0.2">
      <c r="A147" s="832" t="s">
        <v>9917</v>
      </c>
      <c r="B147" s="833" t="s">
        <v>9918</v>
      </c>
      <c r="C147" s="833" t="s">
        <v>8031</v>
      </c>
      <c r="D147" s="833" t="s">
        <v>10046</v>
      </c>
      <c r="E147" s="833" t="s">
        <v>10047</v>
      </c>
      <c r="F147" s="850">
        <v>1</v>
      </c>
      <c r="G147" s="850">
        <v>331</v>
      </c>
      <c r="H147" s="850"/>
      <c r="I147" s="850">
        <v>331</v>
      </c>
      <c r="J147" s="850"/>
      <c r="K147" s="850"/>
      <c r="L147" s="850"/>
      <c r="M147" s="850"/>
      <c r="N147" s="850">
        <v>1</v>
      </c>
      <c r="O147" s="850">
        <v>331</v>
      </c>
      <c r="P147" s="838"/>
      <c r="Q147" s="851">
        <v>331</v>
      </c>
    </row>
    <row r="148" spans="1:17" ht="14.45" customHeight="1" x14ac:dyDescent="0.2">
      <c r="A148" s="832" t="s">
        <v>9917</v>
      </c>
      <c r="B148" s="833" t="s">
        <v>9918</v>
      </c>
      <c r="C148" s="833" t="s">
        <v>8031</v>
      </c>
      <c r="D148" s="833" t="s">
        <v>10048</v>
      </c>
      <c r="E148" s="833" t="s">
        <v>10049</v>
      </c>
      <c r="F148" s="850"/>
      <c r="G148" s="850"/>
      <c r="H148" s="850"/>
      <c r="I148" s="850"/>
      <c r="J148" s="850">
        <v>1</v>
      </c>
      <c r="K148" s="850">
        <v>277</v>
      </c>
      <c r="L148" s="850">
        <v>1</v>
      </c>
      <c r="M148" s="850">
        <v>277</v>
      </c>
      <c r="N148" s="850"/>
      <c r="O148" s="850"/>
      <c r="P148" s="838"/>
      <c r="Q148" s="851"/>
    </row>
    <row r="149" spans="1:17" ht="14.45" customHeight="1" x14ac:dyDescent="0.2">
      <c r="A149" s="832" t="s">
        <v>9917</v>
      </c>
      <c r="B149" s="833" t="s">
        <v>9918</v>
      </c>
      <c r="C149" s="833" t="s">
        <v>8031</v>
      </c>
      <c r="D149" s="833" t="s">
        <v>10050</v>
      </c>
      <c r="E149" s="833" t="s">
        <v>10051</v>
      </c>
      <c r="F149" s="850">
        <v>15</v>
      </c>
      <c r="G149" s="850">
        <v>435</v>
      </c>
      <c r="H149" s="850">
        <v>0.88235294117647056</v>
      </c>
      <c r="I149" s="850">
        <v>29</v>
      </c>
      <c r="J149" s="850">
        <v>17</v>
      </c>
      <c r="K149" s="850">
        <v>493</v>
      </c>
      <c r="L149" s="850">
        <v>1</v>
      </c>
      <c r="M149" s="850">
        <v>29</v>
      </c>
      <c r="N149" s="850">
        <v>18</v>
      </c>
      <c r="O149" s="850">
        <v>522</v>
      </c>
      <c r="P149" s="838">
        <v>1.0588235294117647</v>
      </c>
      <c r="Q149" s="851">
        <v>29</v>
      </c>
    </row>
    <row r="150" spans="1:17" ht="14.45" customHeight="1" x14ac:dyDescent="0.2">
      <c r="A150" s="832" t="s">
        <v>9917</v>
      </c>
      <c r="B150" s="833" t="s">
        <v>9918</v>
      </c>
      <c r="C150" s="833" t="s">
        <v>8031</v>
      </c>
      <c r="D150" s="833" t="s">
        <v>10052</v>
      </c>
      <c r="E150" s="833" t="s">
        <v>10053</v>
      </c>
      <c r="F150" s="850">
        <v>7</v>
      </c>
      <c r="G150" s="850">
        <v>1246</v>
      </c>
      <c r="H150" s="850">
        <v>1.4</v>
      </c>
      <c r="I150" s="850">
        <v>178</v>
      </c>
      <c r="J150" s="850">
        <v>5</v>
      </c>
      <c r="K150" s="850">
        <v>890</v>
      </c>
      <c r="L150" s="850">
        <v>1</v>
      </c>
      <c r="M150" s="850">
        <v>178</v>
      </c>
      <c r="N150" s="850">
        <v>6</v>
      </c>
      <c r="O150" s="850">
        <v>1074</v>
      </c>
      <c r="P150" s="838">
        <v>1.2067415730337079</v>
      </c>
      <c r="Q150" s="851">
        <v>179</v>
      </c>
    </row>
    <row r="151" spans="1:17" ht="14.45" customHeight="1" x14ac:dyDescent="0.2">
      <c r="A151" s="832" t="s">
        <v>9917</v>
      </c>
      <c r="B151" s="833" t="s">
        <v>9918</v>
      </c>
      <c r="C151" s="833" t="s">
        <v>8031</v>
      </c>
      <c r="D151" s="833" t="s">
        <v>10054</v>
      </c>
      <c r="E151" s="833" t="s">
        <v>10055</v>
      </c>
      <c r="F151" s="850">
        <v>2</v>
      </c>
      <c r="G151" s="850">
        <v>30</v>
      </c>
      <c r="H151" s="850">
        <v>0.49180327868852458</v>
      </c>
      <c r="I151" s="850">
        <v>15</v>
      </c>
      <c r="J151" s="850">
        <v>4</v>
      </c>
      <c r="K151" s="850">
        <v>61</v>
      </c>
      <c r="L151" s="850">
        <v>1</v>
      </c>
      <c r="M151" s="850">
        <v>15.25</v>
      </c>
      <c r="N151" s="850">
        <v>8</v>
      </c>
      <c r="O151" s="850">
        <v>128</v>
      </c>
      <c r="P151" s="838">
        <v>2.098360655737705</v>
      </c>
      <c r="Q151" s="851">
        <v>16</v>
      </c>
    </row>
    <row r="152" spans="1:17" ht="14.45" customHeight="1" x14ac:dyDescent="0.2">
      <c r="A152" s="832" t="s">
        <v>9917</v>
      </c>
      <c r="B152" s="833" t="s">
        <v>9918</v>
      </c>
      <c r="C152" s="833" t="s">
        <v>8031</v>
      </c>
      <c r="D152" s="833" t="s">
        <v>10056</v>
      </c>
      <c r="E152" s="833" t="s">
        <v>10057</v>
      </c>
      <c r="F152" s="850">
        <v>10</v>
      </c>
      <c r="G152" s="850">
        <v>190</v>
      </c>
      <c r="H152" s="850">
        <v>0.61488673139158578</v>
      </c>
      <c r="I152" s="850">
        <v>19</v>
      </c>
      <c r="J152" s="850">
        <v>16</v>
      </c>
      <c r="K152" s="850">
        <v>309</v>
      </c>
      <c r="L152" s="850">
        <v>1</v>
      </c>
      <c r="M152" s="850">
        <v>19.3125</v>
      </c>
      <c r="N152" s="850">
        <v>17</v>
      </c>
      <c r="O152" s="850">
        <v>340</v>
      </c>
      <c r="P152" s="838">
        <v>1.1003236245954693</v>
      </c>
      <c r="Q152" s="851">
        <v>20</v>
      </c>
    </row>
    <row r="153" spans="1:17" ht="14.45" customHeight="1" x14ac:dyDescent="0.2">
      <c r="A153" s="832" t="s">
        <v>9917</v>
      </c>
      <c r="B153" s="833" t="s">
        <v>9918</v>
      </c>
      <c r="C153" s="833" t="s">
        <v>8031</v>
      </c>
      <c r="D153" s="833" t="s">
        <v>10058</v>
      </c>
      <c r="E153" s="833" t="s">
        <v>3710</v>
      </c>
      <c r="F153" s="850">
        <v>38</v>
      </c>
      <c r="G153" s="850">
        <v>760</v>
      </c>
      <c r="H153" s="850">
        <v>0.92682926829268297</v>
      </c>
      <c r="I153" s="850">
        <v>20</v>
      </c>
      <c r="J153" s="850">
        <v>41</v>
      </c>
      <c r="K153" s="850">
        <v>820</v>
      </c>
      <c r="L153" s="850">
        <v>1</v>
      </c>
      <c r="M153" s="850">
        <v>20</v>
      </c>
      <c r="N153" s="850">
        <v>49</v>
      </c>
      <c r="O153" s="850">
        <v>980</v>
      </c>
      <c r="P153" s="838">
        <v>1.1951219512195121</v>
      </c>
      <c r="Q153" s="851">
        <v>20</v>
      </c>
    </row>
    <row r="154" spans="1:17" ht="14.45" customHeight="1" x14ac:dyDescent="0.2">
      <c r="A154" s="832" t="s">
        <v>9917</v>
      </c>
      <c r="B154" s="833" t="s">
        <v>9918</v>
      </c>
      <c r="C154" s="833" t="s">
        <v>8031</v>
      </c>
      <c r="D154" s="833" t="s">
        <v>10059</v>
      </c>
      <c r="E154" s="833" t="s">
        <v>10060</v>
      </c>
      <c r="F154" s="850">
        <v>1</v>
      </c>
      <c r="G154" s="850">
        <v>186</v>
      </c>
      <c r="H154" s="850"/>
      <c r="I154" s="850">
        <v>186</v>
      </c>
      <c r="J154" s="850"/>
      <c r="K154" s="850"/>
      <c r="L154" s="850"/>
      <c r="M154" s="850"/>
      <c r="N154" s="850"/>
      <c r="O154" s="850"/>
      <c r="P154" s="838"/>
      <c r="Q154" s="851"/>
    </row>
    <row r="155" spans="1:17" ht="14.45" customHeight="1" x14ac:dyDescent="0.2">
      <c r="A155" s="832" t="s">
        <v>9917</v>
      </c>
      <c r="B155" s="833" t="s">
        <v>9918</v>
      </c>
      <c r="C155" s="833" t="s">
        <v>8031</v>
      </c>
      <c r="D155" s="833" t="s">
        <v>10061</v>
      </c>
      <c r="E155" s="833" t="s">
        <v>10062</v>
      </c>
      <c r="F155" s="850"/>
      <c r="G155" s="850"/>
      <c r="H155" s="850"/>
      <c r="I155" s="850"/>
      <c r="J155" s="850">
        <v>1</v>
      </c>
      <c r="K155" s="850">
        <v>189</v>
      </c>
      <c r="L155" s="850">
        <v>1</v>
      </c>
      <c r="M155" s="850">
        <v>189</v>
      </c>
      <c r="N155" s="850"/>
      <c r="O155" s="850"/>
      <c r="P155" s="838"/>
      <c r="Q155" s="851"/>
    </row>
    <row r="156" spans="1:17" ht="14.45" customHeight="1" x14ac:dyDescent="0.2">
      <c r="A156" s="832" t="s">
        <v>9917</v>
      </c>
      <c r="B156" s="833" t="s">
        <v>9918</v>
      </c>
      <c r="C156" s="833" t="s">
        <v>8031</v>
      </c>
      <c r="D156" s="833" t="s">
        <v>10063</v>
      </c>
      <c r="E156" s="833" t="s">
        <v>10064</v>
      </c>
      <c r="F156" s="850"/>
      <c r="G156" s="850"/>
      <c r="H156" s="850"/>
      <c r="I156" s="850"/>
      <c r="J156" s="850"/>
      <c r="K156" s="850"/>
      <c r="L156" s="850"/>
      <c r="M156" s="850"/>
      <c r="N156" s="850">
        <v>1</v>
      </c>
      <c r="O156" s="850">
        <v>174</v>
      </c>
      <c r="P156" s="838"/>
      <c r="Q156" s="851">
        <v>174</v>
      </c>
    </row>
    <row r="157" spans="1:17" ht="14.45" customHeight="1" x14ac:dyDescent="0.2">
      <c r="A157" s="832" t="s">
        <v>9917</v>
      </c>
      <c r="B157" s="833" t="s">
        <v>9918</v>
      </c>
      <c r="C157" s="833" t="s">
        <v>8031</v>
      </c>
      <c r="D157" s="833" t="s">
        <v>10065</v>
      </c>
      <c r="E157" s="833" t="s">
        <v>10066</v>
      </c>
      <c r="F157" s="850">
        <v>16</v>
      </c>
      <c r="G157" s="850">
        <v>1344</v>
      </c>
      <c r="H157" s="850">
        <v>1.7777777777777777</v>
      </c>
      <c r="I157" s="850">
        <v>84</v>
      </c>
      <c r="J157" s="850">
        <v>9</v>
      </c>
      <c r="K157" s="850">
        <v>756</v>
      </c>
      <c r="L157" s="850">
        <v>1</v>
      </c>
      <c r="M157" s="850">
        <v>84</v>
      </c>
      <c r="N157" s="850">
        <v>16</v>
      </c>
      <c r="O157" s="850">
        <v>1344</v>
      </c>
      <c r="P157" s="838">
        <v>1.7777777777777777</v>
      </c>
      <c r="Q157" s="851">
        <v>84</v>
      </c>
    </row>
    <row r="158" spans="1:17" ht="14.45" customHeight="1" x14ac:dyDescent="0.2">
      <c r="A158" s="832" t="s">
        <v>9917</v>
      </c>
      <c r="B158" s="833" t="s">
        <v>9918</v>
      </c>
      <c r="C158" s="833" t="s">
        <v>8031</v>
      </c>
      <c r="D158" s="833" t="s">
        <v>10067</v>
      </c>
      <c r="E158" s="833" t="s">
        <v>10068</v>
      </c>
      <c r="F158" s="850"/>
      <c r="G158" s="850"/>
      <c r="H158" s="850"/>
      <c r="I158" s="850"/>
      <c r="J158" s="850"/>
      <c r="K158" s="850"/>
      <c r="L158" s="850"/>
      <c r="M158" s="850"/>
      <c r="N158" s="850">
        <v>1</v>
      </c>
      <c r="O158" s="850">
        <v>266</v>
      </c>
      <c r="P158" s="838"/>
      <c r="Q158" s="851">
        <v>266</v>
      </c>
    </row>
    <row r="159" spans="1:17" ht="14.45" customHeight="1" x14ac:dyDescent="0.2">
      <c r="A159" s="832" t="s">
        <v>9917</v>
      </c>
      <c r="B159" s="833" t="s">
        <v>9918</v>
      </c>
      <c r="C159" s="833" t="s">
        <v>8031</v>
      </c>
      <c r="D159" s="833" t="s">
        <v>10069</v>
      </c>
      <c r="E159" s="833" t="s">
        <v>10070</v>
      </c>
      <c r="F159" s="850">
        <v>1</v>
      </c>
      <c r="G159" s="850">
        <v>78</v>
      </c>
      <c r="H159" s="850">
        <v>1</v>
      </c>
      <c r="I159" s="850">
        <v>78</v>
      </c>
      <c r="J159" s="850">
        <v>1</v>
      </c>
      <c r="K159" s="850">
        <v>78</v>
      </c>
      <c r="L159" s="850">
        <v>1</v>
      </c>
      <c r="M159" s="850">
        <v>78</v>
      </c>
      <c r="N159" s="850">
        <v>1</v>
      </c>
      <c r="O159" s="850">
        <v>79</v>
      </c>
      <c r="P159" s="838">
        <v>1.0128205128205128</v>
      </c>
      <c r="Q159" s="851">
        <v>79</v>
      </c>
    </row>
    <row r="160" spans="1:17" ht="14.45" customHeight="1" x14ac:dyDescent="0.2">
      <c r="A160" s="832" t="s">
        <v>9917</v>
      </c>
      <c r="B160" s="833" t="s">
        <v>9918</v>
      </c>
      <c r="C160" s="833" t="s">
        <v>8031</v>
      </c>
      <c r="D160" s="833" t="s">
        <v>10071</v>
      </c>
      <c r="E160" s="833" t="s">
        <v>10072</v>
      </c>
      <c r="F160" s="850">
        <v>1</v>
      </c>
      <c r="G160" s="850">
        <v>21</v>
      </c>
      <c r="H160" s="850"/>
      <c r="I160" s="850">
        <v>21</v>
      </c>
      <c r="J160" s="850"/>
      <c r="K160" s="850"/>
      <c r="L160" s="850"/>
      <c r="M160" s="850"/>
      <c r="N160" s="850">
        <v>1</v>
      </c>
      <c r="O160" s="850">
        <v>22</v>
      </c>
      <c r="P160" s="838"/>
      <c r="Q160" s="851">
        <v>22</v>
      </c>
    </row>
    <row r="161" spans="1:17" ht="14.45" customHeight="1" x14ac:dyDescent="0.2">
      <c r="A161" s="832" t="s">
        <v>9917</v>
      </c>
      <c r="B161" s="833" t="s">
        <v>9918</v>
      </c>
      <c r="C161" s="833" t="s">
        <v>8031</v>
      </c>
      <c r="D161" s="833" t="s">
        <v>10073</v>
      </c>
      <c r="E161" s="833" t="s">
        <v>10074</v>
      </c>
      <c r="F161" s="850">
        <v>38</v>
      </c>
      <c r="G161" s="850">
        <v>836</v>
      </c>
      <c r="H161" s="850">
        <v>0.73076923076923073</v>
      </c>
      <c r="I161" s="850">
        <v>22</v>
      </c>
      <c r="J161" s="850">
        <v>52</v>
      </c>
      <c r="K161" s="850">
        <v>1144</v>
      </c>
      <c r="L161" s="850">
        <v>1</v>
      </c>
      <c r="M161" s="850">
        <v>22</v>
      </c>
      <c r="N161" s="850">
        <v>52</v>
      </c>
      <c r="O161" s="850">
        <v>1144</v>
      </c>
      <c r="P161" s="838">
        <v>1</v>
      </c>
      <c r="Q161" s="851">
        <v>22</v>
      </c>
    </row>
    <row r="162" spans="1:17" ht="14.45" customHeight="1" x14ac:dyDescent="0.2">
      <c r="A162" s="832" t="s">
        <v>9917</v>
      </c>
      <c r="B162" s="833" t="s">
        <v>9918</v>
      </c>
      <c r="C162" s="833" t="s">
        <v>8031</v>
      </c>
      <c r="D162" s="833" t="s">
        <v>10075</v>
      </c>
      <c r="E162" s="833" t="s">
        <v>10076</v>
      </c>
      <c r="F162" s="850"/>
      <c r="G162" s="850"/>
      <c r="H162" s="850"/>
      <c r="I162" s="850"/>
      <c r="J162" s="850"/>
      <c r="K162" s="850"/>
      <c r="L162" s="850"/>
      <c r="M162" s="850"/>
      <c r="N162" s="850">
        <v>1</v>
      </c>
      <c r="O162" s="850">
        <v>495</v>
      </c>
      <c r="P162" s="838"/>
      <c r="Q162" s="851">
        <v>495</v>
      </c>
    </row>
    <row r="163" spans="1:17" ht="14.45" customHeight="1" x14ac:dyDescent="0.2">
      <c r="A163" s="832" t="s">
        <v>9917</v>
      </c>
      <c r="B163" s="833" t="s">
        <v>9918</v>
      </c>
      <c r="C163" s="833" t="s">
        <v>8031</v>
      </c>
      <c r="D163" s="833" t="s">
        <v>10077</v>
      </c>
      <c r="E163" s="833" t="s">
        <v>10078</v>
      </c>
      <c r="F163" s="850">
        <v>2</v>
      </c>
      <c r="G163" s="850">
        <v>336</v>
      </c>
      <c r="H163" s="850"/>
      <c r="I163" s="850">
        <v>168</v>
      </c>
      <c r="J163" s="850"/>
      <c r="K163" s="850"/>
      <c r="L163" s="850"/>
      <c r="M163" s="850"/>
      <c r="N163" s="850">
        <v>6</v>
      </c>
      <c r="O163" s="850">
        <v>1008</v>
      </c>
      <c r="P163" s="838"/>
      <c r="Q163" s="851">
        <v>168</v>
      </c>
    </row>
    <row r="164" spans="1:17" ht="14.45" customHeight="1" x14ac:dyDescent="0.2">
      <c r="A164" s="832" t="s">
        <v>9917</v>
      </c>
      <c r="B164" s="833" t="s">
        <v>9918</v>
      </c>
      <c r="C164" s="833" t="s">
        <v>8031</v>
      </c>
      <c r="D164" s="833" t="s">
        <v>10079</v>
      </c>
      <c r="E164" s="833" t="s">
        <v>10080</v>
      </c>
      <c r="F164" s="850"/>
      <c r="G164" s="850"/>
      <c r="H164" s="850"/>
      <c r="I164" s="850"/>
      <c r="J164" s="850"/>
      <c r="K164" s="850"/>
      <c r="L164" s="850"/>
      <c r="M164" s="850"/>
      <c r="N164" s="850">
        <v>1</v>
      </c>
      <c r="O164" s="850">
        <v>1698</v>
      </c>
      <c r="P164" s="838"/>
      <c r="Q164" s="851">
        <v>1698</v>
      </c>
    </row>
    <row r="165" spans="1:17" ht="14.45" customHeight="1" x14ac:dyDescent="0.2">
      <c r="A165" s="832" t="s">
        <v>9917</v>
      </c>
      <c r="B165" s="833" t="s">
        <v>9918</v>
      </c>
      <c r="C165" s="833" t="s">
        <v>8031</v>
      </c>
      <c r="D165" s="833" t="s">
        <v>10081</v>
      </c>
      <c r="E165" s="833" t="s">
        <v>10082</v>
      </c>
      <c r="F165" s="850">
        <v>2</v>
      </c>
      <c r="G165" s="850">
        <v>530</v>
      </c>
      <c r="H165" s="850"/>
      <c r="I165" s="850">
        <v>265</v>
      </c>
      <c r="J165" s="850"/>
      <c r="K165" s="850"/>
      <c r="L165" s="850"/>
      <c r="M165" s="850"/>
      <c r="N165" s="850"/>
      <c r="O165" s="850"/>
      <c r="P165" s="838"/>
      <c r="Q165" s="851"/>
    </row>
    <row r="166" spans="1:17" ht="14.45" customHeight="1" x14ac:dyDescent="0.2">
      <c r="A166" s="832" t="s">
        <v>9917</v>
      </c>
      <c r="B166" s="833" t="s">
        <v>9918</v>
      </c>
      <c r="C166" s="833" t="s">
        <v>8031</v>
      </c>
      <c r="D166" s="833" t="s">
        <v>10083</v>
      </c>
      <c r="E166" s="833" t="s">
        <v>10084</v>
      </c>
      <c r="F166" s="850">
        <v>6</v>
      </c>
      <c r="G166" s="850">
        <v>138</v>
      </c>
      <c r="H166" s="850">
        <v>1.2</v>
      </c>
      <c r="I166" s="850">
        <v>23</v>
      </c>
      <c r="J166" s="850">
        <v>5</v>
      </c>
      <c r="K166" s="850">
        <v>115</v>
      </c>
      <c r="L166" s="850">
        <v>1</v>
      </c>
      <c r="M166" s="850">
        <v>23</v>
      </c>
      <c r="N166" s="850">
        <v>7</v>
      </c>
      <c r="O166" s="850">
        <v>161</v>
      </c>
      <c r="P166" s="838">
        <v>1.4</v>
      </c>
      <c r="Q166" s="851">
        <v>23</v>
      </c>
    </row>
    <row r="167" spans="1:17" ht="14.45" customHeight="1" x14ac:dyDescent="0.2">
      <c r="A167" s="832" t="s">
        <v>9917</v>
      </c>
      <c r="B167" s="833" t="s">
        <v>9918</v>
      </c>
      <c r="C167" s="833" t="s">
        <v>8031</v>
      </c>
      <c r="D167" s="833" t="s">
        <v>10085</v>
      </c>
      <c r="E167" s="833" t="s">
        <v>10086</v>
      </c>
      <c r="F167" s="850">
        <v>2</v>
      </c>
      <c r="G167" s="850">
        <v>266</v>
      </c>
      <c r="H167" s="850"/>
      <c r="I167" s="850">
        <v>133</v>
      </c>
      <c r="J167" s="850"/>
      <c r="K167" s="850"/>
      <c r="L167" s="850"/>
      <c r="M167" s="850"/>
      <c r="N167" s="850"/>
      <c r="O167" s="850"/>
      <c r="P167" s="838"/>
      <c r="Q167" s="851"/>
    </row>
    <row r="168" spans="1:17" ht="14.45" customHeight="1" x14ac:dyDescent="0.2">
      <c r="A168" s="832" t="s">
        <v>9917</v>
      </c>
      <c r="B168" s="833" t="s">
        <v>9918</v>
      </c>
      <c r="C168" s="833" t="s">
        <v>8031</v>
      </c>
      <c r="D168" s="833" t="s">
        <v>10087</v>
      </c>
      <c r="E168" s="833" t="s">
        <v>10088</v>
      </c>
      <c r="F168" s="850">
        <v>1</v>
      </c>
      <c r="G168" s="850">
        <v>444</v>
      </c>
      <c r="H168" s="850"/>
      <c r="I168" s="850">
        <v>444</v>
      </c>
      <c r="J168" s="850"/>
      <c r="K168" s="850"/>
      <c r="L168" s="850"/>
      <c r="M168" s="850"/>
      <c r="N168" s="850"/>
      <c r="O168" s="850"/>
      <c r="P168" s="838"/>
      <c r="Q168" s="851"/>
    </row>
    <row r="169" spans="1:17" ht="14.45" customHeight="1" x14ac:dyDescent="0.2">
      <c r="A169" s="832" t="s">
        <v>9917</v>
      </c>
      <c r="B169" s="833" t="s">
        <v>9918</v>
      </c>
      <c r="C169" s="833" t="s">
        <v>8031</v>
      </c>
      <c r="D169" s="833" t="s">
        <v>10089</v>
      </c>
      <c r="E169" s="833" t="s">
        <v>10090</v>
      </c>
      <c r="F169" s="850">
        <v>7</v>
      </c>
      <c r="G169" s="850">
        <v>2058</v>
      </c>
      <c r="H169" s="850">
        <v>0.77514124293785314</v>
      </c>
      <c r="I169" s="850">
        <v>294</v>
      </c>
      <c r="J169" s="850">
        <v>9</v>
      </c>
      <c r="K169" s="850">
        <v>2655</v>
      </c>
      <c r="L169" s="850">
        <v>1</v>
      </c>
      <c r="M169" s="850">
        <v>295</v>
      </c>
      <c r="N169" s="850">
        <v>10</v>
      </c>
      <c r="O169" s="850">
        <v>2960</v>
      </c>
      <c r="P169" s="838">
        <v>1.1148775894538607</v>
      </c>
      <c r="Q169" s="851">
        <v>296</v>
      </c>
    </row>
    <row r="170" spans="1:17" ht="14.45" customHeight="1" x14ac:dyDescent="0.2">
      <c r="A170" s="832" t="s">
        <v>9917</v>
      </c>
      <c r="B170" s="833" t="s">
        <v>9918</v>
      </c>
      <c r="C170" s="833" t="s">
        <v>8031</v>
      </c>
      <c r="D170" s="833" t="s">
        <v>10091</v>
      </c>
      <c r="E170" s="833" t="s">
        <v>10092</v>
      </c>
      <c r="F170" s="850">
        <v>2</v>
      </c>
      <c r="G170" s="850">
        <v>90</v>
      </c>
      <c r="H170" s="850">
        <v>0.2857142857142857</v>
      </c>
      <c r="I170" s="850">
        <v>45</v>
      </c>
      <c r="J170" s="850">
        <v>7</v>
      </c>
      <c r="K170" s="850">
        <v>315</v>
      </c>
      <c r="L170" s="850">
        <v>1</v>
      </c>
      <c r="M170" s="850">
        <v>45</v>
      </c>
      <c r="N170" s="850">
        <v>1</v>
      </c>
      <c r="O170" s="850">
        <v>45</v>
      </c>
      <c r="P170" s="838">
        <v>0.14285714285714285</v>
      </c>
      <c r="Q170" s="851">
        <v>45</v>
      </c>
    </row>
    <row r="171" spans="1:17" ht="14.45" customHeight="1" x14ac:dyDescent="0.2">
      <c r="A171" s="832" t="s">
        <v>9917</v>
      </c>
      <c r="B171" s="833" t="s">
        <v>9918</v>
      </c>
      <c r="C171" s="833" t="s">
        <v>8031</v>
      </c>
      <c r="D171" s="833" t="s">
        <v>10093</v>
      </c>
      <c r="E171" s="833" t="s">
        <v>10094</v>
      </c>
      <c r="F171" s="850">
        <v>1</v>
      </c>
      <c r="G171" s="850">
        <v>591</v>
      </c>
      <c r="H171" s="850"/>
      <c r="I171" s="850">
        <v>591</v>
      </c>
      <c r="J171" s="850"/>
      <c r="K171" s="850"/>
      <c r="L171" s="850"/>
      <c r="M171" s="850"/>
      <c r="N171" s="850"/>
      <c r="O171" s="850"/>
      <c r="P171" s="838"/>
      <c r="Q171" s="851"/>
    </row>
    <row r="172" spans="1:17" ht="14.45" customHeight="1" x14ac:dyDescent="0.2">
      <c r="A172" s="832" t="s">
        <v>9917</v>
      </c>
      <c r="B172" s="833" t="s">
        <v>9918</v>
      </c>
      <c r="C172" s="833" t="s">
        <v>8031</v>
      </c>
      <c r="D172" s="833" t="s">
        <v>10095</v>
      </c>
      <c r="E172" s="833" t="s">
        <v>10096</v>
      </c>
      <c r="F172" s="850"/>
      <c r="G172" s="850"/>
      <c r="H172" s="850"/>
      <c r="I172" s="850"/>
      <c r="J172" s="850">
        <v>1</v>
      </c>
      <c r="K172" s="850">
        <v>25</v>
      </c>
      <c r="L172" s="850">
        <v>1</v>
      </c>
      <c r="M172" s="850">
        <v>25</v>
      </c>
      <c r="N172" s="850"/>
      <c r="O172" s="850"/>
      <c r="P172" s="838"/>
      <c r="Q172" s="851"/>
    </row>
    <row r="173" spans="1:17" ht="14.45" customHeight="1" x14ac:dyDescent="0.2">
      <c r="A173" s="832" t="s">
        <v>9917</v>
      </c>
      <c r="B173" s="833" t="s">
        <v>9918</v>
      </c>
      <c r="C173" s="833" t="s">
        <v>8031</v>
      </c>
      <c r="D173" s="833" t="s">
        <v>10097</v>
      </c>
      <c r="E173" s="833" t="s">
        <v>10098</v>
      </c>
      <c r="F173" s="850">
        <v>2</v>
      </c>
      <c r="G173" s="850">
        <v>92</v>
      </c>
      <c r="H173" s="850">
        <v>2</v>
      </c>
      <c r="I173" s="850">
        <v>46</v>
      </c>
      <c r="J173" s="850">
        <v>1</v>
      </c>
      <c r="K173" s="850">
        <v>46</v>
      </c>
      <c r="L173" s="850">
        <v>1</v>
      </c>
      <c r="M173" s="850">
        <v>46</v>
      </c>
      <c r="N173" s="850"/>
      <c r="O173" s="850"/>
      <c r="P173" s="838"/>
      <c r="Q173" s="851"/>
    </row>
    <row r="174" spans="1:17" ht="14.45" customHeight="1" x14ac:dyDescent="0.2">
      <c r="A174" s="832" t="s">
        <v>9917</v>
      </c>
      <c r="B174" s="833" t="s">
        <v>9918</v>
      </c>
      <c r="C174" s="833" t="s">
        <v>8031</v>
      </c>
      <c r="D174" s="833" t="s">
        <v>10099</v>
      </c>
      <c r="E174" s="833" t="s">
        <v>10100</v>
      </c>
      <c r="F174" s="850"/>
      <c r="G174" s="850"/>
      <c r="H174" s="850"/>
      <c r="I174" s="850"/>
      <c r="J174" s="850"/>
      <c r="K174" s="850"/>
      <c r="L174" s="850"/>
      <c r="M174" s="850"/>
      <c r="N174" s="850">
        <v>1</v>
      </c>
      <c r="O174" s="850">
        <v>310</v>
      </c>
      <c r="P174" s="838"/>
      <c r="Q174" s="851">
        <v>310</v>
      </c>
    </row>
    <row r="175" spans="1:17" ht="14.45" customHeight="1" x14ac:dyDescent="0.2">
      <c r="A175" s="832" t="s">
        <v>9917</v>
      </c>
      <c r="B175" s="833" t="s">
        <v>9918</v>
      </c>
      <c r="C175" s="833" t="s">
        <v>8031</v>
      </c>
      <c r="D175" s="833" t="s">
        <v>10101</v>
      </c>
      <c r="E175" s="833" t="s">
        <v>10102</v>
      </c>
      <c r="F175" s="850">
        <v>1</v>
      </c>
      <c r="G175" s="850">
        <v>530</v>
      </c>
      <c r="H175" s="850"/>
      <c r="I175" s="850">
        <v>530</v>
      </c>
      <c r="J175" s="850"/>
      <c r="K175" s="850"/>
      <c r="L175" s="850"/>
      <c r="M175" s="850"/>
      <c r="N175" s="850"/>
      <c r="O175" s="850"/>
      <c r="P175" s="838"/>
      <c r="Q175" s="851"/>
    </row>
    <row r="176" spans="1:17" ht="14.45" customHeight="1" x14ac:dyDescent="0.2">
      <c r="A176" s="832" t="s">
        <v>9917</v>
      </c>
      <c r="B176" s="833" t="s">
        <v>9918</v>
      </c>
      <c r="C176" s="833" t="s">
        <v>8031</v>
      </c>
      <c r="D176" s="833" t="s">
        <v>10103</v>
      </c>
      <c r="E176" s="833" t="s">
        <v>10104</v>
      </c>
      <c r="F176" s="850">
        <v>1</v>
      </c>
      <c r="G176" s="850">
        <v>528</v>
      </c>
      <c r="H176" s="850"/>
      <c r="I176" s="850">
        <v>528</v>
      </c>
      <c r="J176" s="850"/>
      <c r="K176" s="850"/>
      <c r="L176" s="850"/>
      <c r="M176" s="850"/>
      <c r="N176" s="850"/>
      <c r="O176" s="850"/>
      <c r="P176" s="838"/>
      <c r="Q176" s="851"/>
    </row>
    <row r="177" spans="1:17" ht="14.45" customHeight="1" x14ac:dyDescent="0.2">
      <c r="A177" s="832" t="s">
        <v>9917</v>
      </c>
      <c r="B177" s="833" t="s">
        <v>9918</v>
      </c>
      <c r="C177" s="833" t="s">
        <v>8031</v>
      </c>
      <c r="D177" s="833" t="s">
        <v>10105</v>
      </c>
      <c r="E177" s="833" t="s">
        <v>10106</v>
      </c>
      <c r="F177" s="850">
        <v>2</v>
      </c>
      <c r="G177" s="850">
        <v>52</v>
      </c>
      <c r="H177" s="850"/>
      <c r="I177" s="850">
        <v>26</v>
      </c>
      <c r="J177" s="850"/>
      <c r="K177" s="850"/>
      <c r="L177" s="850"/>
      <c r="M177" s="850"/>
      <c r="N177" s="850"/>
      <c r="O177" s="850"/>
      <c r="P177" s="838"/>
      <c r="Q177" s="851"/>
    </row>
    <row r="178" spans="1:17" ht="14.45" customHeight="1" x14ac:dyDescent="0.2">
      <c r="A178" s="832" t="s">
        <v>9917</v>
      </c>
      <c r="B178" s="833" t="s">
        <v>9918</v>
      </c>
      <c r="C178" s="833" t="s">
        <v>8031</v>
      </c>
      <c r="D178" s="833" t="s">
        <v>10107</v>
      </c>
      <c r="E178" s="833" t="s">
        <v>10108</v>
      </c>
      <c r="F178" s="850">
        <v>1</v>
      </c>
      <c r="G178" s="850">
        <v>355</v>
      </c>
      <c r="H178" s="850"/>
      <c r="I178" s="850">
        <v>355</v>
      </c>
      <c r="J178" s="850"/>
      <c r="K178" s="850"/>
      <c r="L178" s="850"/>
      <c r="M178" s="850"/>
      <c r="N178" s="850">
        <v>1</v>
      </c>
      <c r="O178" s="850">
        <v>356</v>
      </c>
      <c r="P178" s="838"/>
      <c r="Q178" s="851">
        <v>356</v>
      </c>
    </row>
    <row r="179" spans="1:17" ht="14.45" customHeight="1" x14ac:dyDescent="0.2">
      <c r="A179" s="832" t="s">
        <v>9917</v>
      </c>
      <c r="B179" s="833" t="s">
        <v>9918</v>
      </c>
      <c r="C179" s="833" t="s">
        <v>8031</v>
      </c>
      <c r="D179" s="833" t="s">
        <v>10109</v>
      </c>
      <c r="E179" s="833" t="s">
        <v>10110</v>
      </c>
      <c r="F179" s="850">
        <v>1</v>
      </c>
      <c r="G179" s="850">
        <v>444</v>
      </c>
      <c r="H179" s="850"/>
      <c r="I179" s="850">
        <v>444</v>
      </c>
      <c r="J179" s="850"/>
      <c r="K179" s="850"/>
      <c r="L179" s="850"/>
      <c r="M179" s="850"/>
      <c r="N179" s="850"/>
      <c r="O179" s="850"/>
      <c r="P179" s="838"/>
      <c r="Q179" s="851"/>
    </row>
    <row r="180" spans="1:17" ht="14.45" customHeight="1" x14ac:dyDescent="0.2">
      <c r="A180" s="832" t="s">
        <v>9917</v>
      </c>
      <c r="B180" s="833" t="s">
        <v>9918</v>
      </c>
      <c r="C180" s="833" t="s">
        <v>8031</v>
      </c>
      <c r="D180" s="833" t="s">
        <v>10111</v>
      </c>
      <c r="E180" s="833" t="s">
        <v>10112</v>
      </c>
      <c r="F180" s="850"/>
      <c r="G180" s="850"/>
      <c r="H180" s="850"/>
      <c r="I180" s="850"/>
      <c r="J180" s="850">
        <v>1</v>
      </c>
      <c r="K180" s="850">
        <v>189</v>
      </c>
      <c r="L180" s="850">
        <v>1</v>
      </c>
      <c r="M180" s="850">
        <v>189</v>
      </c>
      <c r="N180" s="850">
        <v>4</v>
      </c>
      <c r="O180" s="850">
        <v>760</v>
      </c>
      <c r="P180" s="838">
        <v>4.0211640211640214</v>
      </c>
      <c r="Q180" s="851">
        <v>190</v>
      </c>
    </row>
    <row r="181" spans="1:17" ht="14.45" customHeight="1" x14ac:dyDescent="0.2">
      <c r="A181" s="832" t="s">
        <v>9917</v>
      </c>
      <c r="B181" s="833" t="s">
        <v>9918</v>
      </c>
      <c r="C181" s="833" t="s">
        <v>8031</v>
      </c>
      <c r="D181" s="833" t="s">
        <v>10113</v>
      </c>
      <c r="E181" s="833" t="s">
        <v>10114</v>
      </c>
      <c r="F181" s="850">
        <v>12</v>
      </c>
      <c r="G181" s="850">
        <v>3288</v>
      </c>
      <c r="H181" s="850">
        <v>0.70740103270223753</v>
      </c>
      <c r="I181" s="850">
        <v>274</v>
      </c>
      <c r="J181" s="850">
        <v>17</v>
      </c>
      <c r="K181" s="850">
        <v>4648</v>
      </c>
      <c r="L181" s="850">
        <v>1</v>
      </c>
      <c r="M181" s="850">
        <v>273.41176470588238</v>
      </c>
      <c r="N181" s="850">
        <v>18</v>
      </c>
      <c r="O181" s="850">
        <v>4932</v>
      </c>
      <c r="P181" s="838">
        <v>1.0611015490533562</v>
      </c>
      <c r="Q181" s="851">
        <v>274</v>
      </c>
    </row>
    <row r="182" spans="1:17" ht="14.45" customHeight="1" x14ac:dyDescent="0.2">
      <c r="A182" s="832" t="s">
        <v>9917</v>
      </c>
      <c r="B182" s="833" t="s">
        <v>9918</v>
      </c>
      <c r="C182" s="833" t="s">
        <v>8031</v>
      </c>
      <c r="D182" s="833" t="s">
        <v>10115</v>
      </c>
      <c r="E182" s="833" t="s">
        <v>10116</v>
      </c>
      <c r="F182" s="850">
        <v>12</v>
      </c>
      <c r="G182" s="850">
        <v>1596</v>
      </c>
      <c r="H182" s="850">
        <v>0.48</v>
      </c>
      <c r="I182" s="850">
        <v>133</v>
      </c>
      <c r="J182" s="850">
        <v>25</v>
      </c>
      <c r="K182" s="850">
        <v>3325</v>
      </c>
      <c r="L182" s="850">
        <v>1</v>
      </c>
      <c r="M182" s="850">
        <v>133</v>
      </c>
      <c r="N182" s="850">
        <v>11</v>
      </c>
      <c r="O182" s="850">
        <v>1463</v>
      </c>
      <c r="P182" s="838">
        <v>0.44</v>
      </c>
      <c r="Q182" s="851">
        <v>133</v>
      </c>
    </row>
    <row r="183" spans="1:17" ht="14.45" customHeight="1" x14ac:dyDescent="0.2">
      <c r="A183" s="832" t="s">
        <v>9917</v>
      </c>
      <c r="B183" s="833" t="s">
        <v>9918</v>
      </c>
      <c r="C183" s="833" t="s">
        <v>8031</v>
      </c>
      <c r="D183" s="833" t="s">
        <v>10117</v>
      </c>
      <c r="E183" s="833" t="s">
        <v>10118</v>
      </c>
      <c r="F183" s="850">
        <v>452</v>
      </c>
      <c r="G183" s="850">
        <v>16724</v>
      </c>
      <c r="H183" s="850">
        <v>1.048723897911833</v>
      </c>
      <c r="I183" s="850">
        <v>37</v>
      </c>
      <c r="J183" s="850">
        <v>431</v>
      </c>
      <c r="K183" s="850">
        <v>15947</v>
      </c>
      <c r="L183" s="850">
        <v>1</v>
      </c>
      <c r="M183" s="850">
        <v>37</v>
      </c>
      <c r="N183" s="850">
        <v>457</v>
      </c>
      <c r="O183" s="850">
        <v>16909</v>
      </c>
      <c r="P183" s="838">
        <v>1.0603248259860789</v>
      </c>
      <c r="Q183" s="851">
        <v>37</v>
      </c>
    </row>
    <row r="184" spans="1:17" ht="14.45" customHeight="1" x14ac:dyDescent="0.2">
      <c r="A184" s="832" t="s">
        <v>9917</v>
      </c>
      <c r="B184" s="833" t="s">
        <v>9918</v>
      </c>
      <c r="C184" s="833" t="s">
        <v>8031</v>
      </c>
      <c r="D184" s="833" t="s">
        <v>10119</v>
      </c>
      <c r="E184" s="833" t="s">
        <v>10120</v>
      </c>
      <c r="F184" s="850">
        <v>35</v>
      </c>
      <c r="G184" s="850">
        <v>3255</v>
      </c>
      <c r="H184" s="850">
        <v>4.375</v>
      </c>
      <c r="I184" s="850">
        <v>93</v>
      </c>
      <c r="J184" s="850">
        <v>8</v>
      </c>
      <c r="K184" s="850">
        <v>744</v>
      </c>
      <c r="L184" s="850">
        <v>1</v>
      </c>
      <c r="M184" s="850">
        <v>93</v>
      </c>
      <c r="N184" s="850">
        <v>18</v>
      </c>
      <c r="O184" s="850">
        <v>1692</v>
      </c>
      <c r="P184" s="838">
        <v>2.274193548387097</v>
      </c>
      <c r="Q184" s="851">
        <v>94</v>
      </c>
    </row>
    <row r="185" spans="1:17" ht="14.45" customHeight="1" x14ac:dyDescent="0.2">
      <c r="A185" s="832" t="s">
        <v>9917</v>
      </c>
      <c r="B185" s="833" t="s">
        <v>9918</v>
      </c>
      <c r="C185" s="833" t="s">
        <v>8031</v>
      </c>
      <c r="D185" s="833" t="s">
        <v>10121</v>
      </c>
      <c r="E185" s="833" t="s">
        <v>10122</v>
      </c>
      <c r="F185" s="850">
        <v>9</v>
      </c>
      <c r="G185" s="850">
        <v>8478</v>
      </c>
      <c r="H185" s="850">
        <v>2.25</v>
      </c>
      <c r="I185" s="850">
        <v>942</v>
      </c>
      <c r="J185" s="850">
        <v>4</v>
      </c>
      <c r="K185" s="850">
        <v>3768</v>
      </c>
      <c r="L185" s="850">
        <v>1</v>
      </c>
      <c r="M185" s="850">
        <v>942</v>
      </c>
      <c r="N185" s="850">
        <v>5</v>
      </c>
      <c r="O185" s="850">
        <v>4710</v>
      </c>
      <c r="P185" s="838">
        <v>1.25</v>
      </c>
      <c r="Q185" s="851">
        <v>942</v>
      </c>
    </row>
    <row r="186" spans="1:17" ht="14.45" customHeight="1" x14ac:dyDescent="0.2">
      <c r="A186" s="832" t="s">
        <v>9917</v>
      </c>
      <c r="B186" s="833" t="s">
        <v>9918</v>
      </c>
      <c r="C186" s="833" t="s">
        <v>8031</v>
      </c>
      <c r="D186" s="833" t="s">
        <v>10123</v>
      </c>
      <c r="E186" s="833" t="s">
        <v>10124</v>
      </c>
      <c r="F186" s="850"/>
      <c r="G186" s="850"/>
      <c r="H186" s="850"/>
      <c r="I186" s="850"/>
      <c r="J186" s="850"/>
      <c r="K186" s="850"/>
      <c r="L186" s="850"/>
      <c r="M186" s="850"/>
      <c r="N186" s="850">
        <v>1</v>
      </c>
      <c r="O186" s="850">
        <v>103</v>
      </c>
      <c r="P186" s="838"/>
      <c r="Q186" s="851">
        <v>103</v>
      </c>
    </row>
    <row r="187" spans="1:17" ht="14.45" customHeight="1" x14ac:dyDescent="0.2">
      <c r="A187" s="832" t="s">
        <v>9917</v>
      </c>
      <c r="B187" s="833" t="s">
        <v>9918</v>
      </c>
      <c r="C187" s="833" t="s">
        <v>8031</v>
      </c>
      <c r="D187" s="833" t="s">
        <v>10125</v>
      </c>
      <c r="E187" s="833" t="s">
        <v>10126</v>
      </c>
      <c r="F187" s="850"/>
      <c r="G187" s="850"/>
      <c r="H187" s="850"/>
      <c r="I187" s="850"/>
      <c r="J187" s="850"/>
      <c r="K187" s="850"/>
      <c r="L187" s="850"/>
      <c r="M187" s="850"/>
      <c r="N187" s="850">
        <v>1</v>
      </c>
      <c r="O187" s="850">
        <v>533</v>
      </c>
      <c r="P187" s="838"/>
      <c r="Q187" s="851">
        <v>533</v>
      </c>
    </row>
    <row r="188" spans="1:17" ht="14.45" customHeight="1" x14ac:dyDescent="0.2">
      <c r="A188" s="832" t="s">
        <v>9917</v>
      </c>
      <c r="B188" s="833" t="s">
        <v>10127</v>
      </c>
      <c r="C188" s="833" t="s">
        <v>8031</v>
      </c>
      <c r="D188" s="833" t="s">
        <v>10128</v>
      </c>
      <c r="E188" s="833" t="s">
        <v>10129</v>
      </c>
      <c r="F188" s="850">
        <v>76</v>
      </c>
      <c r="G188" s="850">
        <v>78888</v>
      </c>
      <c r="H188" s="850">
        <v>0.88372093023255816</v>
      </c>
      <c r="I188" s="850">
        <v>1038</v>
      </c>
      <c r="J188" s="850">
        <v>86</v>
      </c>
      <c r="K188" s="850">
        <v>89268</v>
      </c>
      <c r="L188" s="850">
        <v>1</v>
      </c>
      <c r="M188" s="850">
        <v>1038</v>
      </c>
      <c r="N188" s="850">
        <v>60</v>
      </c>
      <c r="O188" s="850">
        <v>62340</v>
      </c>
      <c r="P188" s="838">
        <v>0.698346551955908</v>
      </c>
      <c r="Q188" s="851">
        <v>1039</v>
      </c>
    </row>
    <row r="189" spans="1:17" ht="14.45" customHeight="1" x14ac:dyDescent="0.2">
      <c r="A189" s="832" t="s">
        <v>9917</v>
      </c>
      <c r="B189" s="833" t="s">
        <v>10127</v>
      </c>
      <c r="C189" s="833" t="s">
        <v>8031</v>
      </c>
      <c r="D189" s="833" t="s">
        <v>10130</v>
      </c>
      <c r="E189" s="833" t="s">
        <v>10131</v>
      </c>
      <c r="F189" s="850"/>
      <c r="G189" s="850"/>
      <c r="H189" s="850"/>
      <c r="I189" s="850"/>
      <c r="J189" s="850"/>
      <c r="K189" s="850"/>
      <c r="L189" s="850"/>
      <c r="M189" s="850"/>
      <c r="N189" s="850">
        <v>1</v>
      </c>
      <c r="O189" s="850">
        <v>741</v>
      </c>
      <c r="P189" s="838"/>
      <c r="Q189" s="851">
        <v>741</v>
      </c>
    </row>
    <row r="190" spans="1:17" ht="14.45" customHeight="1" x14ac:dyDescent="0.2">
      <c r="A190" s="832" t="s">
        <v>10132</v>
      </c>
      <c r="B190" s="833" t="s">
        <v>9589</v>
      </c>
      <c r="C190" s="833" t="s">
        <v>8040</v>
      </c>
      <c r="D190" s="833" t="s">
        <v>10133</v>
      </c>
      <c r="E190" s="833" t="s">
        <v>10134</v>
      </c>
      <c r="F190" s="850">
        <v>0.5</v>
      </c>
      <c r="G190" s="850">
        <v>855.63</v>
      </c>
      <c r="H190" s="850"/>
      <c r="I190" s="850">
        <v>1711.26</v>
      </c>
      <c r="J190" s="850"/>
      <c r="K190" s="850"/>
      <c r="L190" s="850"/>
      <c r="M190" s="850"/>
      <c r="N190" s="850"/>
      <c r="O190" s="850"/>
      <c r="P190" s="838"/>
      <c r="Q190" s="851"/>
    </row>
    <row r="191" spans="1:17" ht="14.45" customHeight="1" x14ac:dyDescent="0.2">
      <c r="A191" s="832" t="s">
        <v>10132</v>
      </c>
      <c r="B191" s="833" t="s">
        <v>9589</v>
      </c>
      <c r="C191" s="833" t="s">
        <v>8040</v>
      </c>
      <c r="D191" s="833" t="s">
        <v>10135</v>
      </c>
      <c r="E191" s="833" t="s">
        <v>10136</v>
      </c>
      <c r="F191" s="850"/>
      <c r="G191" s="850"/>
      <c r="H191" s="850"/>
      <c r="I191" s="850"/>
      <c r="J191" s="850">
        <v>2.83</v>
      </c>
      <c r="K191" s="850">
        <v>7331.1900000000005</v>
      </c>
      <c r="L191" s="850">
        <v>1</v>
      </c>
      <c r="M191" s="850">
        <v>2590.5265017667843</v>
      </c>
      <c r="N191" s="850"/>
      <c r="O191" s="850"/>
      <c r="P191" s="838"/>
      <c r="Q191" s="851"/>
    </row>
    <row r="192" spans="1:17" ht="14.45" customHeight="1" x14ac:dyDescent="0.2">
      <c r="A192" s="832" t="s">
        <v>10132</v>
      </c>
      <c r="B192" s="833" t="s">
        <v>9589</v>
      </c>
      <c r="C192" s="833" t="s">
        <v>8040</v>
      </c>
      <c r="D192" s="833" t="s">
        <v>10137</v>
      </c>
      <c r="E192" s="833" t="s">
        <v>10136</v>
      </c>
      <c r="F192" s="850">
        <v>0.4</v>
      </c>
      <c r="G192" s="850">
        <v>2590.52</v>
      </c>
      <c r="H192" s="850">
        <v>0.39999999999999997</v>
      </c>
      <c r="I192" s="850">
        <v>6476.2999999999993</v>
      </c>
      <c r="J192" s="850">
        <v>1</v>
      </c>
      <c r="K192" s="850">
        <v>6476.3</v>
      </c>
      <c r="L192" s="850">
        <v>1</v>
      </c>
      <c r="M192" s="850">
        <v>6476.3</v>
      </c>
      <c r="N192" s="850"/>
      <c r="O192" s="850"/>
      <c r="P192" s="838"/>
      <c r="Q192" s="851"/>
    </row>
    <row r="193" spans="1:17" ht="14.45" customHeight="1" x14ac:dyDescent="0.2">
      <c r="A193" s="832" t="s">
        <v>10132</v>
      </c>
      <c r="B193" s="833" t="s">
        <v>9589</v>
      </c>
      <c r="C193" s="833" t="s">
        <v>8040</v>
      </c>
      <c r="D193" s="833" t="s">
        <v>10138</v>
      </c>
      <c r="E193" s="833" t="s">
        <v>10139</v>
      </c>
      <c r="F193" s="850"/>
      <c r="G193" s="850"/>
      <c r="H193" s="850"/>
      <c r="I193" s="850"/>
      <c r="J193" s="850">
        <v>0.05</v>
      </c>
      <c r="K193" s="850">
        <v>247.19</v>
      </c>
      <c r="L193" s="850">
        <v>1</v>
      </c>
      <c r="M193" s="850">
        <v>4943.7999999999993</v>
      </c>
      <c r="N193" s="850"/>
      <c r="O193" s="850"/>
      <c r="P193" s="838"/>
      <c r="Q193" s="851"/>
    </row>
    <row r="194" spans="1:17" ht="14.45" customHeight="1" x14ac:dyDescent="0.2">
      <c r="A194" s="832" t="s">
        <v>10132</v>
      </c>
      <c r="B194" s="833" t="s">
        <v>9589</v>
      </c>
      <c r="C194" s="833" t="s">
        <v>8040</v>
      </c>
      <c r="D194" s="833" t="s">
        <v>10140</v>
      </c>
      <c r="E194" s="833" t="s">
        <v>10141</v>
      </c>
      <c r="F194" s="850">
        <v>1.5</v>
      </c>
      <c r="G194" s="850">
        <v>1507.24</v>
      </c>
      <c r="H194" s="850"/>
      <c r="I194" s="850">
        <v>1004.8266666666667</v>
      </c>
      <c r="J194" s="850"/>
      <c r="K194" s="850"/>
      <c r="L194" s="850"/>
      <c r="M194" s="850"/>
      <c r="N194" s="850"/>
      <c r="O194" s="850"/>
      <c r="P194" s="838"/>
      <c r="Q194" s="851"/>
    </row>
    <row r="195" spans="1:17" ht="14.45" customHeight="1" x14ac:dyDescent="0.2">
      <c r="A195" s="832" t="s">
        <v>10132</v>
      </c>
      <c r="B195" s="833" t="s">
        <v>9589</v>
      </c>
      <c r="C195" s="833" t="s">
        <v>8040</v>
      </c>
      <c r="D195" s="833" t="s">
        <v>10142</v>
      </c>
      <c r="E195" s="833" t="s">
        <v>10139</v>
      </c>
      <c r="F195" s="850">
        <v>0.12</v>
      </c>
      <c r="G195" s="850">
        <v>1186.55</v>
      </c>
      <c r="H195" s="850">
        <v>0.60811295612956129</v>
      </c>
      <c r="I195" s="850">
        <v>9887.9166666666661</v>
      </c>
      <c r="J195" s="850">
        <v>0.21000000000000002</v>
      </c>
      <c r="K195" s="850">
        <v>1951.1999999999998</v>
      </c>
      <c r="L195" s="850">
        <v>1</v>
      </c>
      <c r="M195" s="850">
        <v>9291.4285714285688</v>
      </c>
      <c r="N195" s="850">
        <v>0.2</v>
      </c>
      <c r="O195" s="850">
        <v>1749.8300000000002</v>
      </c>
      <c r="P195" s="838">
        <v>0.89679684296842987</v>
      </c>
      <c r="Q195" s="851">
        <v>8749.15</v>
      </c>
    </row>
    <row r="196" spans="1:17" ht="14.45" customHeight="1" x14ac:dyDescent="0.2">
      <c r="A196" s="832" t="s">
        <v>10132</v>
      </c>
      <c r="B196" s="833" t="s">
        <v>9589</v>
      </c>
      <c r="C196" s="833" t="s">
        <v>8040</v>
      </c>
      <c r="D196" s="833" t="s">
        <v>10143</v>
      </c>
      <c r="E196" s="833" t="s">
        <v>10144</v>
      </c>
      <c r="F196" s="850"/>
      <c r="G196" s="850"/>
      <c r="H196" s="850"/>
      <c r="I196" s="850"/>
      <c r="J196" s="850">
        <v>7</v>
      </c>
      <c r="K196" s="850">
        <v>4899.29</v>
      </c>
      <c r="L196" s="850">
        <v>1</v>
      </c>
      <c r="M196" s="850">
        <v>699.89857142857147</v>
      </c>
      <c r="N196" s="850">
        <v>7</v>
      </c>
      <c r="O196" s="850">
        <v>3619</v>
      </c>
      <c r="P196" s="838">
        <v>0.73867846157300343</v>
      </c>
      <c r="Q196" s="851">
        <v>517</v>
      </c>
    </row>
    <row r="197" spans="1:17" ht="14.45" customHeight="1" x14ac:dyDescent="0.2">
      <c r="A197" s="832" t="s">
        <v>10132</v>
      </c>
      <c r="B197" s="833" t="s">
        <v>9589</v>
      </c>
      <c r="C197" s="833" t="s">
        <v>8040</v>
      </c>
      <c r="D197" s="833" t="s">
        <v>10145</v>
      </c>
      <c r="E197" s="833" t="s">
        <v>10146</v>
      </c>
      <c r="F197" s="850">
        <v>0.1</v>
      </c>
      <c r="G197" s="850">
        <v>194.93</v>
      </c>
      <c r="H197" s="850"/>
      <c r="I197" s="850">
        <v>1949.3</v>
      </c>
      <c r="J197" s="850"/>
      <c r="K197" s="850"/>
      <c r="L197" s="850"/>
      <c r="M197" s="850"/>
      <c r="N197" s="850"/>
      <c r="O197" s="850"/>
      <c r="P197" s="838"/>
      <c r="Q197" s="851"/>
    </row>
    <row r="198" spans="1:17" ht="14.45" customHeight="1" x14ac:dyDescent="0.2">
      <c r="A198" s="832" t="s">
        <v>10132</v>
      </c>
      <c r="B198" s="833" t="s">
        <v>9589</v>
      </c>
      <c r="C198" s="833" t="s">
        <v>8040</v>
      </c>
      <c r="D198" s="833" t="s">
        <v>9777</v>
      </c>
      <c r="E198" s="833" t="s">
        <v>9778</v>
      </c>
      <c r="F198" s="850">
        <v>1.4500000000000002</v>
      </c>
      <c r="G198" s="850">
        <v>2637.61</v>
      </c>
      <c r="H198" s="850">
        <v>0.69300273773928944</v>
      </c>
      <c r="I198" s="850">
        <v>1819.0413793103446</v>
      </c>
      <c r="J198" s="850">
        <v>2.6999999999999997</v>
      </c>
      <c r="K198" s="850">
        <v>3806.06</v>
      </c>
      <c r="L198" s="850">
        <v>1</v>
      </c>
      <c r="M198" s="850">
        <v>1409.6518518518519</v>
      </c>
      <c r="N198" s="850"/>
      <c r="O198" s="850"/>
      <c r="P198" s="838"/>
      <c r="Q198" s="851"/>
    </row>
    <row r="199" spans="1:17" ht="14.45" customHeight="1" x14ac:dyDescent="0.2">
      <c r="A199" s="832" t="s">
        <v>10132</v>
      </c>
      <c r="B199" s="833" t="s">
        <v>9589</v>
      </c>
      <c r="C199" s="833" t="s">
        <v>8040</v>
      </c>
      <c r="D199" s="833" t="s">
        <v>9779</v>
      </c>
      <c r="E199" s="833" t="s">
        <v>9780</v>
      </c>
      <c r="F199" s="850"/>
      <c r="G199" s="850"/>
      <c r="H199" s="850"/>
      <c r="I199" s="850"/>
      <c r="J199" s="850">
        <v>0.05</v>
      </c>
      <c r="K199" s="850">
        <v>35.94</v>
      </c>
      <c r="L199" s="850">
        <v>1</v>
      </c>
      <c r="M199" s="850">
        <v>718.8</v>
      </c>
      <c r="N199" s="850"/>
      <c r="O199" s="850"/>
      <c r="P199" s="838"/>
      <c r="Q199" s="851"/>
    </row>
    <row r="200" spans="1:17" ht="14.45" customHeight="1" x14ac:dyDescent="0.2">
      <c r="A200" s="832" t="s">
        <v>10132</v>
      </c>
      <c r="B200" s="833" t="s">
        <v>9589</v>
      </c>
      <c r="C200" s="833" t="s">
        <v>8040</v>
      </c>
      <c r="D200" s="833" t="s">
        <v>10147</v>
      </c>
      <c r="E200" s="833" t="s">
        <v>9778</v>
      </c>
      <c r="F200" s="850">
        <v>0.05</v>
      </c>
      <c r="G200" s="850">
        <v>1782.65</v>
      </c>
      <c r="H200" s="850">
        <v>0.62025281221403794</v>
      </c>
      <c r="I200" s="850">
        <v>35653</v>
      </c>
      <c r="J200" s="850">
        <v>9.0000000000000011E-2</v>
      </c>
      <c r="K200" s="850">
        <v>2874.07</v>
      </c>
      <c r="L200" s="850">
        <v>1</v>
      </c>
      <c r="M200" s="850">
        <v>31934.111111111109</v>
      </c>
      <c r="N200" s="850"/>
      <c r="O200" s="850"/>
      <c r="P200" s="838"/>
      <c r="Q200" s="851"/>
    </row>
    <row r="201" spans="1:17" ht="14.45" customHeight="1" x14ac:dyDescent="0.2">
      <c r="A201" s="832" t="s">
        <v>10132</v>
      </c>
      <c r="B201" s="833" t="s">
        <v>9589</v>
      </c>
      <c r="C201" s="833" t="s">
        <v>8040</v>
      </c>
      <c r="D201" s="833" t="s">
        <v>9781</v>
      </c>
      <c r="E201" s="833" t="s">
        <v>9778</v>
      </c>
      <c r="F201" s="850"/>
      <c r="G201" s="850"/>
      <c r="H201" s="850"/>
      <c r="I201" s="850"/>
      <c r="J201" s="850">
        <v>0.5</v>
      </c>
      <c r="K201" s="850">
        <v>327.76</v>
      </c>
      <c r="L201" s="850">
        <v>1</v>
      </c>
      <c r="M201" s="850">
        <v>655.52</v>
      </c>
      <c r="N201" s="850">
        <v>2.25</v>
      </c>
      <c r="O201" s="850">
        <v>1474.91</v>
      </c>
      <c r="P201" s="838">
        <v>4.4999694898706375</v>
      </c>
      <c r="Q201" s="851">
        <v>655.51555555555558</v>
      </c>
    </row>
    <row r="202" spans="1:17" ht="14.45" customHeight="1" x14ac:dyDescent="0.2">
      <c r="A202" s="832" t="s">
        <v>10132</v>
      </c>
      <c r="B202" s="833" t="s">
        <v>9589</v>
      </c>
      <c r="C202" s="833" t="s">
        <v>8040</v>
      </c>
      <c r="D202" s="833" t="s">
        <v>10148</v>
      </c>
      <c r="E202" s="833" t="s">
        <v>9778</v>
      </c>
      <c r="F202" s="850"/>
      <c r="G202" s="850"/>
      <c r="H202" s="850"/>
      <c r="I202" s="850"/>
      <c r="J202" s="850">
        <v>0.03</v>
      </c>
      <c r="K202" s="850">
        <v>406.46</v>
      </c>
      <c r="L202" s="850">
        <v>1</v>
      </c>
      <c r="M202" s="850">
        <v>13548.666666666666</v>
      </c>
      <c r="N202" s="850">
        <v>0.11000000000000001</v>
      </c>
      <c r="O202" s="850">
        <v>1402.94</v>
      </c>
      <c r="P202" s="838">
        <v>3.4516065541504704</v>
      </c>
      <c r="Q202" s="851">
        <v>12753.999999999998</v>
      </c>
    </row>
    <row r="203" spans="1:17" ht="14.45" customHeight="1" x14ac:dyDescent="0.2">
      <c r="A203" s="832" t="s">
        <v>10132</v>
      </c>
      <c r="B203" s="833" t="s">
        <v>9589</v>
      </c>
      <c r="C203" s="833" t="s">
        <v>8040</v>
      </c>
      <c r="D203" s="833" t="s">
        <v>10149</v>
      </c>
      <c r="E203" s="833" t="s">
        <v>10136</v>
      </c>
      <c r="F203" s="850"/>
      <c r="G203" s="850"/>
      <c r="H203" s="850"/>
      <c r="I203" s="850"/>
      <c r="J203" s="850"/>
      <c r="K203" s="850"/>
      <c r="L203" s="850"/>
      <c r="M203" s="850"/>
      <c r="N203" s="850">
        <v>0.33</v>
      </c>
      <c r="O203" s="850">
        <v>480.67</v>
      </c>
      <c r="P203" s="838"/>
      <c r="Q203" s="851">
        <v>1456.5757575757575</v>
      </c>
    </row>
    <row r="204" spans="1:17" ht="14.45" customHeight="1" x14ac:dyDescent="0.2">
      <c r="A204" s="832" t="s">
        <v>10132</v>
      </c>
      <c r="B204" s="833" t="s">
        <v>9589</v>
      </c>
      <c r="C204" s="833" t="s">
        <v>8040</v>
      </c>
      <c r="D204" s="833" t="s">
        <v>10150</v>
      </c>
      <c r="E204" s="833" t="s">
        <v>10136</v>
      </c>
      <c r="F204" s="850"/>
      <c r="G204" s="850"/>
      <c r="H204" s="850"/>
      <c r="I204" s="850"/>
      <c r="J204" s="850"/>
      <c r="K204" s="850"/>
      <c r="L204" s="850"/>
      <c r="M204" s="850"/>
      <c r="N204" s="850">
        <v>0.4</v>
      </c>
      <c r="O204" s="850">
        <v>1456.42</v>
      </c>
      <c r="P204" s="838"/>
      <c r="Q204" s="851">
        <v>3641.05</v>
      </c>
    </row>
    <row r="205" spans="1:17" ht="14.45" customHeight="1" x14ac:dyDescent="0.2">
      <c r="A205" s="832" t="s">
        <v>10132</v>
      </c>
      <c r="B205" s="833" t="s">
        <v>9589</v>
      </c>
      <c r="C205" s="833" t="s">
        <v>8043</v>
      </c>
      <c r="D205" s="833" t="s">
        <v>10151</v>
      </c>
      <c r="E205" s="833" t="s">
        <v>10152</v>
      </c>
      <c r="F205" s="850"/>
      <c r="G205" s="850"/>
      <c r="H205" s="850"/>
      <c r="I205" s="850"/>
      <c r="J205" s="850">
        <v>1</v>
      </c>
      <c r="K205" s="850">
        <v>972.32</v>
      </c>
      <c r="L205" s="850">
        <v>1</v>
      </c>
      <c r="M205" s="850">
        <v>972.32</v>
      </c>
      <c r="N205" s="850"/>
      <c r="O205" s="850"/>
      <c r="P205" s="838"/>
      <c r="Q205" s="851"/>
    </row>
    <row r="206" spans="1:17" ht="14.45" customHeight="1" x14ac:dyDescent="0.2">
      <c r="A206" s="832" t="s">
        <v>10132</v>
      </c>
      <c r="B206" s="833" t="s">
        <v>9589</v>
      </c>
      <c r="C206" s="833" t="s">
        <v>8043</v>
      </c>
      <c r="D206" s="833" t="s">
        <v>10153</v>
      </c>
      <c r="E206" s="833" t="s">
        <v>10154</v>
      </c>
      <c r="F206" s="850"/>
      <c r="G206" s="850"/>
      <c r="H206" s="850"/>
      <c r="I206" s="850"/>
      <c r="J206" s="850">
        <v>2</v>
      </c>
      <c r="K206" s="850">
        <v>1886.5</v>
      </c>
      <c r="L206" s="850">
        <v>1</v>
      </c>
      <c r="M206" s="850">
        <v>943.25</v>
      </c>
      <c r="N206" s="850"/>
      <c r="O206" s="850"/>
      <c r="P206" s="838"/>
      <c r="Q206" s="851"/>
    </row>
    <row r="207" spans="1:17" ht="14.45" customHeight="1" x14ac:dyDescent="0.2">
      <c r="A207" s="832" t="s">
        <v>10132</v>
      </c>
      <c r="B207" s="833" t="s">
        <v>9589</v>
      </c>
      <c r="C207" s="833" t="s">
        <v>8043</v>
      </c>
      <c r="D207" s="833" t="s">
        <v>10155</v>
      </c>
      <c r="E207" s="833" t="s">
        <v>10156</v>
      </c>
      <c r="F207" s="850"/>
      <c r="G207" s="850"/>
      <c r="H207" s="850"/>
      <c r="I207" s="850"/>
      <c r="J207" s="850">
        <v>1</v>
      </c>
      <c r="K207" s="850">
        <v>4967.8900000000003</v>
      </c>
      <c r="L207" s="850">
        <v>1</v>
      </c>
      <c r="M207" s="850">
        <v>4967.8900000000003</v>
      </c>
      <c r="N207" s="850"/>
      <c r="O207" s="850"/>
      <c r="P207" s="838"/>
      <c r="Q207" s="851"/>
    </row>
    <row r="208" spans="1:17" ht="14.45" customHeight="1" x14ac:dyDescent="0.2">
      <c r="A208" s="832" t="s">
        <v>10132</v>
      </c>
      <c r="B208" s="833" t="s">
        <v>9589</v>
      </c>
      <c r="C208" s="833" t="s">
        <v>8043</v>
      </c>
      <c r="D208" s="833" t="s">
        <v>10157</v>
      </c>
      <c r="E208" s="833" t="s">
        <v>10158</v>
      </c>
      <c r="F208" s="850"/>
      <c r="G208" s="850"/>
      <c r="H208" s="850"/>
      <c r="I208" s="850"/>
      <c r="J208" s="850">
        <v>6</v>
      </c>
      <c r="K208" s="850">
        <v>21867.48</v>
      </c>
      <c r="L208" s="850">
        <v>1</v>
      </c>
      <c r="M208" s="850">
        <v>3644.58</v>
      </c>
      <c r="N208" s="850"/>
      <c r="O208" s="850"/>
      <c r="P208" s="838"/>
      <c r="Q208" s="851"/>
    </row>
    <row r="209" spans="1:17" ht="14.45" customHeight="1" x14ac:dyDescent="0.2">
      <c r="A209" s="832" t="s">
        <v>10132</v>
      </c>
      <c r="B209" s="833" t="s">
        <v>9589</v>
      </c>
      <c r="C209" s="833" t="s">
        <v>8043</v>
      </c>
      <c r="D209" s="833" t="s">
        <v>10159</v>
      </c>
      <c r="E209" s="833" t="s">
        <v>10160</v>
      </c>
      <c r="F209" s="850">
        <v>1</v>
      </c>
      <c r="G209" s="850">
        <v>893.9</v>
      </c>
      <c r="H209" s="850">
        <v>0.5</v>
      </c>
      <c r="I209" s="850">
        <v>893.9</v>
      </c>
      <c r="J209" s="850">
        <v>2</v>
      </c>
      <c r="K209" s="850">
        <v>1787.8</v>
      </c>
      <c r="L209" s="850">
        <v>1</v>
      </c>
      <c r="M209" s="850">
        <v>893.9</v>
      </c>
      <c r="N209" s="850">
        <v>0</v>
      </c>
      <c r="O209" s="850">
        <v>0</v>
      </c>
      <c r="P209" s="838">
        <v>0</v>
      </c>
      <c r="Q209" s="851"/>
    </row>
    <row r="210" spans="1:17" ht="14.45" customHeight="1" x14ac:dyDescent="0.2">
      <c r="A210" s="832" t="s">
        <v>10132</v>
      </c>
      <c r="B210" s="833" t="s">
        <v>9589</v>
      </c>
      <c r="C210" s="833" t="s">
        <v>8043</v>
      </c>
      <c r="D210" s="833" t="s">
        <v>10161</v>
      </c>
      <c r="E210" s="833" t="s">
        <v>10162</v>
      </c>
      <c r="F210" s="850"/>
      <c r="G210" s="850"/>
      <c r="H210" s="850"/>
      <c r="I210" s="850"/>
      <c r="J210" s="850">
        <v>1</v>
      </c>
      <c r="K210" s="850">
        <v>16831.689999999999</v>
      </c>
      <c r="L210" s="850">
        <v>1</v>
      </c>
      <c r="M210" s="850">
        <v>16831.689999999999</v>
      </c>
      <c r="N210" s="850"/>
      <c r="O210" s="850"/>
      <c r="P210" s="838"/>
      <c r="Q210" s="851"/>
    </row>
    <row r="211" spans="1:17" ht="14.45" customHeight="1" x14ac:dyDescent="0.2">
      <c r="A211" s="832" t="s">
        <v>10132</v>
      </c>
      <c r="B211" s="833" t="s">
        <v>9589</v>
      </c>
      <c r="C211" s="833" t="s">
        <v>8043</v>
      </c>
      <c r="D211" s="833" t="s">
        <v>10163</v>
      </c>
      <c r="E211" s="833" t="s">
        <v>10164</v>
      </c>
      <c r="F211" s="850"/>
      <c r="G211" s="850"/>
      <c r="H211" s="850"/>
      <c r="I211" s="850"/>
      <c r="J211" s="850">
        <v>1</v>
      </c>
      <c r="K211" s="850">
        <v>6095.39</v>
      </c>
      <c r="L211" s="850">
        <v>1</v>
      </c>
      <c r="M211" s="850">
        <v>6095.39</v>
      </c>
      <c r="N211" s="850"/>
      <c r="O211" s="850"/>
      <c r="P211" s="838"/>
      <c r="Q211" s="851"/>
    </row>
    <row r="212" spans="1:17" ht="14.45" customHeight="1" x14ac:dyDescent="0.2">
      <c r="A212" s="832" t="s">
        <v>10132</v>
      </c>
      <c r="B212" s="833" t="s">
        <v>9589</v>
      </c>
      <c r="C212" s="833" t="s">
        <v>8043</v>
      </c>
      <c r="D212" s="833" t="s">
        <v>10165</v>
      </c>
      <c r="E212" s="833" t="s">
        <v>10166</v>
      </c>
      <c r="F212" s="850">
        <v>2</v>
      </c>
      <c r="G212" s="850">
        <v>3683.24</v>
      </c>
      <c r="H212" s="850"/>
      <c r="I212" s="850">
        <v>1841.62</v>
      </c>
      <c r="J212" s="850"/>
      <c r="K212" s="850"/>
      <c r="L212" s="850"/>
      <c r="M212" s="850"/>
      <c r="N212" s="850"/>
      <c r="O212" s="850"/>
      <c r="P212" s="838"/>
      <c r="Q212" s="851"/>
    </row>
    <row r="213" spans="1:17" ht="14.45" customHeight="1" x14ac:dyDescent="0.2">
      <c r="A213" s="832" t="s">
        <v>10132</v>
      </c>
      <c r="B213" s="833" t="s">
        <v>9589</v>
      </c>
      <c r="C213" s="833" t="s">
        <v>8043</v>
      </c>
      <c r="D213" s="833" t="s">
        <v>10167</v>
      </c>
      <c r="E213" s="833" t="s">
        <v>10168</v>
      </c>
      <c r="F213" s="850">
        <v>1</v>
      </c>
      <c r="G213" s="850">
        <v>511</v>
      </c>
      <c r="H213" s="850"/>
      <c r="I213" s="850">
        <v>511</v>
      </c>
      <c r="J213" s="850"/>
      <c r="K213" s="850"/>
      <c r="L213" s="850"/>
      <c r="M213" s="850"/>
      <c r="N213" s="850"/>
      <c r="O213" s="850"/>
      <c r="P213" s="838"/>
      <c r="Q213" s="851"/>
    </row>
    <row r="214" spans="1:17" ht="14.45" customHeight="1" x14ac:dyDescent="0.2">
      <c r="A214" s="832" t="s">
        <v>10132</v>
      </c>
      <c r="B214" s="833" t="s">
        <v>9589</v>
      </c>
      <c r="C214" s="833" t="s">
        <v>8043</v>
      </c>
      <c r="D214" s="833" t="s">
        <v>10169</v>
      </c>
      <c r="E214" s="833" t="s">
        <v>10170</v>
      </c>
      <c r="F214" s="850">
        <v>1</v>
      </c>
      <c r="G214" s="850">
        <v>1085.2</v>
      </c>
      <c r="H214" s="850"/>
      <c r="I214" s="850">
        <v>1085.2</v>
      </c>
      <c r="J214" s="850"/>
      <c r="K214" s="850"/>
      <c r="L214" s="850"/>
      <c r="M214" s="850"/>
      <c r="N214" s="850"/>
      <c r="O214" s="850"/>
      <c r="P214" s="838"/>
      <c r="Q214" s="851"/>
    </row>
    <row r="215" spans="1:17" ht="14.45" customHeight="1" x14ac:dyDescent="0.2">
      <c r="A215" s="832" t="s">
        <v>10132</v>
      </c>
      <c r="B215" s="833" t="s">
        <v>9589</v>
      </c>
      <c r="C215" s="833" t="s">
        <v>8031</v>
      </c>
      <c r="D215" s="833" t="s">
        <v>10171</v>
      </c>
      <c r="E215" s="833" t="s">
        <v>10172</v>
      </c>
      <c r="F215" s="850">
        <v>3</v>
      </c>
      <c r="G215" s="850">
        <v>639</v>
      </c>
      <c r="H215" s="850">
        <v>0.74649532710280375</v>
      </c>
      <c r="I215" s="850">
        <v>213</v>
      </c>
      <c r="J215" s="850">
        <v>4</v>
      </c>
      <c r="K215" s="850">
        <v>856</v>
      </c>
      <c r="L215" s="850">
        <v>1</v>
      </c>
      <c r="M215" s="850">
        <v>214</v>
      </c>
      <c r="N215" s="850">
        <v>2</v>
      </c>
      <c r="O215" s="850">
        <v>430</v>
      </c>
      <c r="P215" s="838">
        <v>0.50233644859813087</v>
      </c>
      <c r="Q215" s="851">
        <v>215</v>
      </c>
    </row>
    <row r="216" spans="1:17" ht="14.45" customHeight="1" x14ac:dyDescent="0.2">
      <c r="A216" s="832" t="s">
        <v>10132</v>
      </c>
      <c r="B216" s="833" t="s">
        <v>9589</v>
      </c>
      <c r="C216" s="833" t="s">
        <v>8031</v>
      </c>
      <c r="D216" s="833" t="s">
        <v>10173</v>
      </c>
      <c r="E216" s="833" t="s">
        <v>10174</v>
      </c>
      <c r="F216" s="850">
        <v>7</v>
      </c>
      <c r="G216" s="850">
        <v>1085</v>
      </c>
      <c r="H216" s="850">
        <v>7</v>
      </c>
      <c r="I216" s="850">
        <v>155</v>
      </c>
      <c r="J216" s="850">
        <v>1</v>
      </c>
      <c r="K216" s="850">
        <v>155</v>
      </c>
      <c r="L216" s="850">
        <v>1</v>
      </c>
      <c r="M216" s="850">
        <v>155</v>
      </c>
      <c r="N216" s="850">
        <v>3</v>
      </c>
      <c r="O216" s="850">
        <v>468</v>
      </c>
      <c r="P216" s="838">
        <v>3.0193548387096776</v>
      </c>
      <c r="Q216" s="851">
        <v>156</v>
      </c>
    </row>
    <row r="217" spans="1:17" ht="14.45" customHeight="1" x14ac:dyDescent="0.2">
      <c r="A217" s="832" t="s">
        <v>10132</v>
      </c>
      <c r="B217" s="833" t="s">
        <v>9589</v>
      </c>
      <c r="C217" s="833" t="s">
        <v>8031</v>
      </c>
      <c r="D217" s="833" t="s">
        <v>10175</v>
      </c>
      <c r="E217" s="833" t="s">
        <v>10176</v>
      </c>
      <c r="F217" s="850">
        <v>13</v>
      </c>
      <c r="G217" s="850">
        <v>2431</v>
      </c>
      <c r="H217" s="850">
        <v>1.0833333333333333</v>
      </c>
      <c r="I217" s="850">
        <v>187</v>
      </c>
      <c r="J217" s="850">
        <v>12</v>
      </c>
      <c r="K217" s="850">
        <v>2244</v>
      </c>
      <c r="L217" s="850">
        <v>1</v>
      </c>
      <c r="M217" s="850">
        <v>187</v>
      </c>
      <c r="N217" s="850">
        <v>12</v>
      </c>
      <c r="O217" s="850">
        <v>2256</v>
      </c>
      <c r="P217" s="838">
        <v>1.0053475935828877</v>
      </c>
      <c r="Q217" s="851">
        <v>188</v>
      </c>
    </row>
    <row r="218" spans="1:17" ht="14.45" customHeight="1" x14ac:dyDescent="0.2">
      <c r="A218" s="832" t="s">
        <v>10132</v>
      </c>
      <c r="B218" s="833" t="s">
        <v>9589</v>
      </c>
      <c r="C218" s="833" t="s">
        <v>8031</v>
      </c>
      <c r="D218" s="833" t="s">
        <v>10177</v>
      </c>
      <c r="E218" s="833" t="s">
        <v>10178</v>
      </c>
      <c r="F218" s="850">
        <v>785</v>
      </c>
      <c r="G218" s="850">
        <v>100480</v>
      </c>
      <c r="H218" s="850">
        <v>0.98494353826850689</v>
      </c>
      <c r="I218" s="850">
        <v>128</v>
      </c>
      <c r="J218" s="850">
        <v>797</v>
      </c>
      <c r="K218" s="850">
        <v>102016</v>
      </c>
      <c r="L218" s="850">
        <v>1</v>
      </c>
      <c r="M218" s="850">
        <v>128</v>
      </c>
      <c r="N218" s="850">
        <v>802</v>
      </c>
      <c r="O218" s="850">
        <v>103458</v>
      </c>
      <c r="P218" s="838">
        <v>1.0141350376411544</v>
      </c>
      <c r="Q218" s="851">
        <v>129</v>
      </c>
    </row>
    <row r="219" spans="1:17" ht="14.45" customHeight="1" x14ac:dyDescent="0.2">
      <c r="A219" s="832" t="s">
        <v>10132</v>
      </c>
      <c r="B219" s="833" t="s">
        <v>9589</v>
      </c>
      <c r="C219" s="833" t="s">
        <v>8031</v>
      </c>
      <c r="D219" s="833" t="s">
        <v>10179</v>
      </c>
      <c r="E219" s="833" t="s">
        <v>10180</v>
      </c>
      <c r="F219" s="850">
        <v>1176</v>
      </c>
      <c r="G219" s="850">
        <v>262248</v>
      </c>
      <c r="H219" s="850">
        <v>0.9269596199524941</v>
      </c>
      <c r="I219" s="850">
        <v>223</v>
      </c>
      <c r="J219" s="850">
        <v>1263</v>
      </c>
      <c r="K219" s="850">
        <v>282912</v>
      </c>
      <c r="L219" s="850">
        <v>1</v>
      </c>
      <c r="M219" s="850">
        <v>224</v>
      </c>
      <c r="N219" s="850">
        <v>1222</v>
      </c>
      <c r="O219" s="850">
        <v>274950</v>
      </c>
      <c r="P219" s="838">
        <v>0.97185697319307773</v>
      </c>
      <c r="Q219" s="851">
        <v>225</v>
      </c>
    </row>
    <row r="220" spans="1:17" ht="14.45" customHeight="1" x14ac:dyDescent="0.2">
      <c r="A220" s="832" t="s">
        <v>10132</v>
      </c>
      <c r="B220" s="833" t="s">
        <v>9589</v>
      </c>
      <c r="C220" s="833" t="s">
        <v>8031</v>
      </c>
      <c r="D220" s="833" t="s">
        <v>10181</v>
      </c>
      <c r="E220" s="833" t="s">
        <v>10182</v>
      </c>
      <c r="F220" s="850">
        <v>1</v>
      </c>
      <c r="G220" s="850">
        <v>353</v>
      </c>
      <c r="H220" s="850"/>
      <c r="I220" s="850">
        <v>353</v>
      </c>
      <c r="J220" s="850"/>
      <c r="K220" s="850"/>
      <c r="L220" s="850"/>
      <c r="M220" s="850"/>
      <c r="N220" s="850">
        <v>1</v>
      </c>
      <c r="O220" s="850">
        <v>355</v>
      </c>
      <c r="P220" s="838"/>
      <c r="Q220" s="851">
        <v>355</v>
      </c>
    </row>
    <row r="221" spans="1:17" ht="14.45" customHeight="1" x14ac:dyDescent="0.2">
      <c r="A221" s="832" t="s">
        <v>10132</v>
      </c>
      <c r="B221" s="833" t="s">
        <v>9589</v>
      </c>
      <c r="C221" s="833" t="s">
        <v>8031</v>
      </c>
      <c r="D221" s="833" t="s">
        <v>10183</v>
      </c>
      <c r="E221" s="833" t="s">
        <v>10184</v>
      </c>
      <c r="F221" s="850">
        <v>13</v>
      </c>
      <c r="G221" s="850">
        <v>2925</v>
      </c>
      <c r="H221" s="850">
        <v>1.1765888978278358</v>
      </c>
      <c r="I221" s="850">
        <v>225</v>
      </c>
      <c r="J221" s="850">
        <v>11</v>
      </c>
      <c r="K221" s="850">
        <v>2486</v>
      </c>
      <c r="L221" s="850">
        <v>1</v>
      </c>
      <c r="M221" s="850">
        <v>226</v>
      </c>
      <c r="N221" s="850">
        <v>15</v>
      </c>
      <c r="O221" s="850">
        <v>3405</v>
      </c>
      <c r="P221" s="838">
        <v>1.3696701528559936</v>
      </c>
      <c r="Q221" s="851">
        <v>227</v>
      </c>
    </row>
    <row r="222" spans="1:17" ht="14.45" customHeight="1" x14ac:dyDescent="0.2">
      <c r="A222" s="832" t="s">
        <v>10132</v>
      </c>
      <c r="B222" s="833" t="s">
        <v>9589</v>
      </c>
      <c r="C222" s="833" t="s">
        <v>8031</v>
      </c>
      <c r="D222" s="833" t="s">
        <v>9590</v>
      </c>
      <c r="E222" s="833" t="s">
        <v>9591</v>
      </c>
      <c r="F222" s="850">
        <v>4</v>
      </c>
      <c r="G222" s="850">
        <v>1400</v>
      </c>
      <c r="H222" s="850">
        <v>2</v>
      </c>
      <c r="I222" s="850">
        <v>350</v>
      </c>
      <c r="J222" s="850">
        <v>2</v>
      </c>
      <c r="K222" s="850">
        <v>700</v>
      </c>
      <c r="L222" s="850">
        <v>1</v>
      </c>
      <c r="M222" s="850">
        <v>350</v>
      </c>
      <c r="N222" s="850">
        <v>6</v>
      </c>
      <c r="O222" s="850">
        <v>2124</v>
      </c>
      <c r="P222" s="838">
        <v>3.0342857142857143</v>
      </c>
      <c r="Q222" s="851">
        <v>354</v>
      </c>
    </row>
    <row r="223" spans="1:17" ht="14.45" customHeight="1" x14ac:dyDescent="0.2">
      <c r="A223" s="832" t="s">
        <v>10132</v>
      </c>
      <c r="B223" s="833" t="s">
        <v>9589</v>
      </c>
      <c r="C223" s="833" t="s">
        <v>8031</v>
      </c>
      <c r="D223" s="833" t="s">
        <v>10185</v>
      </c>
      <c r="E223" s="833" t="s">
        <v>10186</v>
      </c>
      <c r="F223" s="850"/>
      <c r="G223" s="850"/>
      <c r="H223" s="850"/>
      <c r="I223" s="850"/>
      <c r="J223" s="850">
        <v>1</v>
      </c>
      <c r="K223" s="850">
        <v>4166</v>
      </c>
      <c r="L223" s="850">
        <v>1</v>
      </c>
      <c r="M223" s="850">
        <v>4166</v>
      </c>
      <c r="N223" s="850"/>
      <c r="O223" s="850"/>
      <c r="P223" s="838"/>
      <c r="Q223" s="851"/>
    </row>
    <row r="224" spans="1:17" ht="14.45" customHeight="1" x14ac:dyDescent="0.2">
      <c r="A224" s="832" t="s">
        <v>10132</v>
      </c>
      <c r="B224" s="833" t="s">
        <v>9589</v>
      </c>
      <c r="C224" s="833" t="s">
        <v>8031</v>
      </c>
      <c r="D224" s="833" t="s">
        <v>10187</v>
      </c>
      <c r="E224" s="833" t="s">
        <v>10188</v>
      </c>
      <c r="F224" s="850"/>
      <c r="G224" s="850"/>
      <c r="H224" s="850"/>
      <c r="I224" s="850"/>
      <c r="J224" s="850">
        <v>3</v>
      </c>
      <c r="K224" s="850">
        <v>11586</v>
      </c>
      <c r="L224" s="850">
        <v>1</v>
      </c>
      <c r="M224" s="850">
        <v>3862</v>
      </c>
      <c r="N224" s="850"/>
      <c r="O224" s="850"/>
      <c r="P224" s="838"/>
      <c r="Q224" s="851"/>
    </row>
    <row r="225" spans="1:17" ht="14.45" customHeight="1" x14ac:dyDescent="0.2">
      <c r="A225" s="832" t="s">
        <v>10132</v>
      </c>
      <c r="B225" s="833" t="s">
        <v>9589</v>
      </c>
      <c r="C225" s="833" t="s">
        <v>8031</v>
      </c>
      <c r="D225" s="833" t="s">
        <v>10189</v>
      </c>
      <c r="E225" s="833" t="s">
        <v>10190</v>
      </c>
      <c r="F225" s="850"/>
      <c r="G225" s="850"/>
      <c r="H225" s="850"/>
      <c r="I225" s="850"/>
      <c r="J225" s="850"/>
      <c r="K225" s="850"/>
      <c r="L225" s="850"/>
      <c r="M225" s="850"/>
      <c r="N225" s="850">
        <v>1</v>
      </c>
      <c r="O225" s="850">
        <v>5219</v>
      </c>
      <c r="P225" s="838"/>
      <c r="Q225" s="851">
        <v>5219</v>
      </c>
    </row>
    <row r="226" spans="1:17" ht="14.45" customHeight="1" x14ac:dyDescent="0.2">
      <c r="A226" s="832" t="s">
        <v>10132</v>
      </c>
      <c r="B226" s="833" t="s">
        <v>9589</v>
      </c>
      <c r="C226" s="833" t="s">
        <v>8031</v>
      </c>
      <c r="D226" s="833" t="s">
        <v>10191</v>
      </c>
      <c r="E226" s="833" t="s">
        <v>10192</v>
      </c>
      <c r="F226" s="850">
        <v>2</v>
      </c>
      <c r="G226" s="850">
        <v>2588</v>
      </c>
      <c r="H226" s="850">
        <v>0.4</v>
      </c>
      <c r="I226" s="850">
        <v>1294</v>
      </c>
      <c r="J226" s="850">
        <v>5</v>
      </c>
      <c r="K226" s="850">
        <v>6470</v>
      </c>
      <c r="L226" s="850">
        <v>1</v>
      </c>
      <c r="M226" s="850">
        <v>1294</v>
      </c>
      <c r="N226" s="850">
        <v>2</v>
      </c>
      <c r="O226" s="850">
        <v>2594</v>
      </c>
      <c r="P226" s="838">
        <v>0.40092735703245752</v>
      </c>
      <c r="Q226" s="851">
        <v>1297</v>
      </c>
    </row>
    <row r="227" spans="1:17" ht="14.45" customHeight="1" x14ac:dyDescent="0.2">
      <c r="A227" s="832" t="s">
        <v>10132</v>
      </c>
      <c r="B227" s="833" t="s">
        <v>9589</v>
      </c>
      <c r="C227" s="833" t="s">
        <v>8031</v>
      </c>
      <c r="D227" s="833" t="s">
        <v>10193</v>
      </c>
      <c r="E227" s="833" t="s">
        <v>10194</v>
      </c>
      <c r="F227" s="850">
        <v>1</v>
      </c>
      <c r="G227" s="850">
        <v>1178</v>
      </c>
      <c r="H227" s="850">
        <v>0.5</v>
      </c>
      <c r="I227" s="850">
        <v>1178</v>
      </c>
      <c r="J227" s="850">
        <v>2</v>
      </c>
      <c r="K227" s="850">
        <v>2356</v>
      </c>
      <c r="L227" s="850">
        <v>1</v>
      </c>
      <c r="M227" s="850">
        <v>1178</v>
      </c>
      <c r="N227" s="850">
        <v>1</v>
      </c>
      <c r="O227" s="850">
        <v>1180</v>
      </c>
      <c r="P227" s="838">
        <v>0.50084889643463493</v>
      </c>
      <c r="Q227" s="851">
        <v>1180</v>
      </c>
    </row>
    <row r="228" spans="1:17" ht="14.45" customHeight="1" x14ac:dyDescent="0.2">
      <c r="A228" s="832" t="s">
        <v>10132</v>
      </c>
      <c r="B228" s="833" t="s">
        <v>9589</v>
      </c>
      <c r="C228" s="833" t="s">
        <v>8031</v>
      </c>
      <c r="D228" s="833" t="s">
        <v>10195</v>
      </c>
      <c r="E228" s="833" t="s">
        <v>10196</v>
      </c>
      <c r="F228" s="850">
        <v>12</v>
      </c>
      <c r="G228" s="850">
        <v>61884</v>
      </c>
      <c r="H228" s="850">
        <v>0.46147995137920489</v>
      </c>
      <c r="I228" s="850">
        <v>5157</v>
      </c>
      <c r="J228" s="850">
        <v>26</v>
      </c>
      <c r="K228" s="850">
        <v>134099</v>
      </c>
      <c r="L228" s="850">
        <v>1</v>
      </c>
      <c r="M228" s="850">
        <v>5157.6538461538457</v>
      </c>
      <c r="N228" s="850">
        <v>14</v>
      </c>
      <c r="O228" s="850">
        <v>72268</v>
      </c>
      <c r="P228" s="838">
        <v>0.53891527901028347</v>
      </c>
      <c r="Q228" s="851">
        <v>5162</v>
      </c>
    </row>
    <row r="229" spans="1:17" ht="14.45" customHeight="1" x14ac:dyDescent="0.2">
      <c r="A229" s="832" t="s">
        <v>10132</v>
      </c>
      <c r="B229" s="833" t="s">
        <v>9589</v>
      </c>
      <c r="C229" s="833" t="s">
        <v>8031</v>
      </c>
      <c r="D229" s="833" t="s">
        <v>10197</v>
      </c>
      <c r="E229" s="833" t="s">
        <v>10198</v>
      </c>
      <c r="F229" s="850">
        <v>249</v>
      </c>
      <c r="G229" s="850">
        <v>44073</v>
      </c>
      <c r="H229" s="850">
        <v>1.1624465896502612</v>
      </c>
      <c r="I229" s="850">
        <v>177</v>
      </c>
      <c r="J229" s="850">
        <v>213</v>
      </c>
      <c r="K229" s="850">
        <v>37914</v>
      </c>
      <c r="L229" s="850">
        <v>1</v>
      </c>
      <c r="M229" s="850">
        <v>178</v>
      </c>
      <c r="N229" s="850">
        <v>226</v>
      </c>
      <c r="O229" s="850">
        <v>40454</v>
      </c>
      <c r="P229" s="838">
        <v>1.066993722635438</v>
      </c>
      <c r="Q229" s="851">
        <v>179</v>
      </c>
    </row>
    <row r="230" spans="1:17" ht="14.45" customHeight="1" x14ac:dyDescent="0.2">
      <c r="A230" s="832" t="s">
        <v>10132</v>
      </c>
      <c r="B230" s="833" t="s">
        <v>9589</v>
      </c>
      <c r="C230" s="833" t="s">
        <v>8031</v>
      </c>
      <c r="D230" s="833" t="s">
        <v>10199</v>
      </c>
      <c r="E230" s="833" t="s">
        <v>10200</v>
      </c>
      <c r="F230" s="850">
        <v>30</v>
      </c>
      <c r="G230" s="850">
        <v>61470</v>
      </c>
      <c r="H230" s="850">
        <v>1.1532833020637898</v>
      </c>
      <c r="I230" s="850">
        <v>2049</v>
      </c>
      <c r="J230" s="850">
        <v>26</v>
      </c>
      <c r="K230" s="850">
        <v>53300</v>
      </c>
      <c r="L230" s="850">
        <v>1</v>
      </c>
      <c r="M230" s="850">
        <v>2050</v>
      </c>
      <c r="N230" s="850">
        <v>32</v>
      </c>
      <c r="O230" s="850">
        <v>65696</v>
      </c>
      <c r="P230" s="838">
        <v>1.2325703564727954</v>
      </c>
      <c r="Q230" s="851">
        <v>2053</v>
      </c>
    </row>
    <row r="231" spans="1:17" ht="14.45" customHeight="1" x14ac:dyDescent="0.2">
      <c r="A231" s="832" t="s">
        <v>10132</v>
      </c>
      <c r="B231" s="833" t="s">
        <v>9589</v>
      </c>
      <c r="C231" s="833" t="s">
        <v>8031</v>
      </c>
      <c r="D231" s="833" t="s">
        <v>10201</v>
      </c>
      <c r="E231" s="833" t="s">
        <v>10202</v>
      </c>
      <c r="F231" s="850">
        <v>5</v>
      </c>
      <c r="G231" s="850">
        <v>13685</v>
      </c>
      <c r="H231" s="850">
        <v>0.29411764705882354</v>
      </c>
      <c r="I231" s="850">
        <v>2737</v>
      </c>
      <c r="J231" s="850">
        <v>17</v>
      </c>
      <c r="K231" s="850">
        <v>46529</v>
      </c>
      <c r="L231" s="850">
        <v>1</v>
      </c>
      <c r="M231" s="850">
        <v>2737</v>
      </c>
      <c r="N231" s="850">
        <v>9</v>
      </c>
      <c r="O231" s="850">
        <v>24660</v>
      </c>
      <c r="P231" s="838">
        <v>0.52999204797008315</v>
      </c>
      <c r="Q231" s="851">
        <v>2740</v>
      </c>
    </row>
    <row r="232" spans="1:17" ht="14.45" customHeight="1" x14ac:dyDescent="0.2">
      <c r="A232" s="832" t="s">
        <v>10132</v>
      </c>
      <c r="B232" s="833" t="s">
        <v>9589</v>
      </c>
      <c r="C232" s="833" t="s">
        <v>8031</v>
      </c>
      <c r="D232" s="833" t="s">
        <v>10203</v>
      </c>
      <c r="E232" s="833" t="s">
        <v>10204</v>
      </c>
      <c r="F232" s="850">
        <v>1</v>
      </c>
      <c r="G232" s="850">
        <v>5269</v>
      </c>
      <c r="H232" s="850">
        <v>1</v>
      </c>
      <c r="I232" s="850">
        <v>5269</v>
      </c>
      <c r="J232" s="850">
        <v>1</v>
      </c>
      <c r="K232" s="850">
        <v>5269</v>
      </c>
      <c r="L232" s="850">
        <v>1</v>
      </c>
      <c r="M232" s="850">
        <v>5269</v>
      </c>
      <c r="N232" s="850">
        <v>3</v>
      </c>
      <c r="O232" s="850">
        <v>15822</v>
      </c>
      <c r="P232" s="838">
        <v>3.0028468400075914</v>
      </c>
      <c r="Q232" s="851">
        <v>5274</v>
      </c>
    </row>
    <row r="233" spans="1:17" ht="14.45" customHeight="1" x14ac:dyDescent="0.2">
      <c r="A233" s="832" t="s">
        <v>10132</v>
      </c>
      <c r="B233" s="833" t="s">
        <v>9589</v>
      </c>
      <c r="C233" s="833" t="s">
        <v>8031</v>
      </c>
      <c r="D233" s="833" t="s">
        <v>10205</v>
      </c>
      <c r="E233" s="833" t="s">
        <v>10206</v>
      </c>
      <c r="F233" s="850">
        <v>224</v>
      </c>
      <c r="G233" s="850">
        <v>34720</v>
      </c>
      <c r="H233" s="850">
        <v>1</v>
      </c>
      <c r="I233" s="850">
        <v>155</v>
      </c>
      <c r="J233" s="850">
        <v>224</v>
      </c>
      <c r="K233" s="850">
        <v>34720</v>
      </c>
      <c r="L233" s="850">
        <v>1</v>
      </c>
      <c r="M233" s="850">
        <v>155</v>
      </c>
      <c r="N233" s="850">
        <v>197</v>
      </c>
      <c r="O233" s="850">
        <v>30732</v>
      </c>
      <c r="P233" s="838">
        <v>0.88513824884792625</v>
      </c>
      <c r="Q233" s="851">
        <v>156</v>
      </c>
    </row>
    <row r="234" spans="1:17" ht="14.45" customHeight="1" x14ac:dyDescent="0.2">
      <c r="A234" s="832" t="s">
        <v>10132</v>
      </c>
      <c r="B234" s="833" t="s">
        <v>9589</v>
      </c>
      <c r="C234" s="833" t="s">
        <v>8031</v>
      </c>
      <c r="D234" s="833" t="s">
        <v>10207</v>
      </c>
      <c r="E234" s="833" t="s">
        <v>10208</v>
      </c>
      <c r="F234" s="850">
        <v>331</v>
      </c>
      <c r="G234" s="850">
        <v>65869</v>
      </c>
      <c r="H234" s="850">
        <v>0.89984972677595632</v>
      </c>
      <c r="I234" s="850">
        <v>199</v>
      </c>
      <c r="J234" s="850">
        <v>366</v>
      </c>
      <c r="K234" s="850">
        <v>73200</v>
      </c>
      <c r="L234" s="850">
        <v>1</v>
      </c>
      <c r="M234" s="850">
        <v>200</v>
      </c>
      <c r="N234" s="850">
        <v>416</v>
      </c>
      <c r="O234" s="850">
        <v>83616</v>
      </c>
      <c r="P234" s="838">
        <v>1.1422950819672131</v>
      </c>
      <c r="Q234" s="851">
        <v>201</v>
      </c>
    </row>
    <row r="235" spans="1:17" ht="14.45" customHeight="1" x14ac:dyDescent="0.2">
      <c r="A235" s="832" t="s">
        <v>10132</v>
      </c>
      <c r="B235" s="833" t="s">
        <v>9589</v>
      </c>
      <c r="C235" s="833" t="s">
        <v>8031</v>
      </c>
      <c r="D235" s="833" t="s">
        <v>10209</v>
      </c>
      <c r="E235" s="833" t="s">
        <v>10210</v>
      </c>
      <c r="F235" s="850">
        <v>1059</v>
      </c>
      <c r="G235" s="850">
        <v>216036</v>
      </c>
      <c r="H235" s="850">
        <v>0.92034779941465406</v>
      </c>
      <c r="I235" s="850">
        <v>204</v>
      </c>
      <c r="J235" s="850">
        <v>1143</v>
      </c>
      <c r="K235" s="850">
        <v>234733</v>
      </c>
      <c r="L235" s="850">
        <v>1</v>
      </c>
      <c r="M235" s="850">
        <v>205.36570428696413</v>
      </c>
      <c r="N235" s="850">
        <v>1517</v>
      </c>
      <c r="O235" s="850">
        <v>314019</v>
      </c>
      <c r="P235" s="838">
        <v>1.3377709993907971</v>
      </c>
      <c r="Q235" s="851">
        <v>207</v>
      </c>
    </row>
    <row r="236" spans="1:17" ht="14.45" customHeight="1" x14ac:dyDescent="0.2">
      <c r="A236" s="832" t="s">
        <v>10132</v>
      </c>
      <c r="B236" s="833" t="s">
        <v>9589</v>
      </c>
      <c r="C236" s="833" t="s">
        <v>8031</v>
      </c>
      <c r="D236" s="833" t="s">
        <v>10211</v>
      </c>
      <c r="E236" s="833" t="s">
        <v>10212</v>
      </c>
      <c r="F236" s="850">
        <v>4</v>
      </c>
      <c r="G236" s="850">
        <v>652</v>
      </c>
      <c r="H236" s="850">
        <v>1</v>
      </c>
      <c r="I236" s="850">
        <v>163</v>
      </c>
      <c r="J236" s="850">
        <v>4</v>
      </c>
      <c r="K236" s="850">
        <v>652</v>
      </c>
      <c r="L236" s="850">
        <v>1</v>
      </c>
      <c r="M236" s="850">
        <v>163</v>
      </c>
      <c r="N236" s="850"/>
      <c r="O236" s="850"/>
      <c r="P236" s="838"/>
      <c r="Q236" s="851"/>
    </row>
    <row r="237" spans="1:17" ht="14.45" customHeight="1" x14ac:dyDescent="0.2">
      <c r="A237" s="832" t="s">
        <v>10132</v>
      </c>
      <c r="B237" s="833" t="s">
        <v>9589</v>
      </c>
      <c r="C237" s="833" t="s">
        <v>8031</v>
      </c>
      <c r="D237" s="833" t="s">
        <v>10213</v>
      </c>
      <c r="E237" s="833" t="s">
        <v>10214</v>
      </c>
      <c r="F237" s="850">
        <v>15</v>
      </c>
      <c r="G237" s="850">
        <v>32325</v>
      </c>
      <c r="H237" s="850">
        <v>0.83294681508967228</v>
      </c>
      <c r="I237" s="850">
        <v>2155</v>
      </c>
      <c r="J237" s="850">
        <v>18</v>
      </c>
      <c r="K237" s="850">
        <v>38808</v>
      </c>
      <c r="L237" s="850">
        <v>1</v>
      </c>
      <c r="M237" s="850">
        <v>2156</v>
      </c>
      <c r="N237" s="850">
        <v>17</v>
      </c>
      <c r="O237" s="850">
        <v>36703</v>
      </c>
      <c r="P237" s="838">
        <v>0.94575860647289223</v>
      </c>
      <c r="Q237" s="851">
        <v>2159</v>
      </c>
    </row>
    <row r="238" spans="1:17" ht="14.45" customHeight="1" x14ac:dyDescent="0.2">
      <c r="A238" s="832" t="s">
        <v>10132</v>
      </c>
      <c r="B238" s="833" t="s">
        <v>9589</v>
      </c>
      <c r="C238" s="833" t="s">
        <v>8031</v>
      </c>
      <c r="D238" s="833" t="s">
        <v>10215</v>
      </c>
      <c r="E238" s="833" t="s">
        <v>10188</v>
      </c>
      <c r="F238" s="850">
        <v>2</v>
      </c>
      <c r="G238" s="850">
        <v>3778</v>
      </c>
      <c r="H238" s="850">
        <v>0.5</v>
      </c>
      <c r="I238" s="850">
        <v>1889</v>
      </c>
      <c r="J238" s="850">
        <v>4</v>
      </c>
      <c r="K238" s="850">
        <v>7556</v>
      </c>
      <c r="L238" s="850">
        <v>1</v>
      </c>
      <c r="M238" s="850">
        <v>1889</v>
      </c>
      <c r="N238" s="850"/>
      <c r="O238" s="850"/>
      <c r="P238" s="838"/>
      <c r="Q238" s="851"/>
    </row>
    <row r="239" spans="1:17" ht="14.45" customHeight="1" x14ac:dyDescent="0.2">
      <c r="A239" s="832" t="s">
        <v>10132</v>
      </c>
      <c r="B239" s="833" t="s">
        <v>9589</v>
      </c>
      <c r="C239" s="833" t="s">
        <v>8031</v>
      </c>
      <c r="D239" s="833" t="s">
        <v>10216</v>
      </c>
      <c r="E239" s="833" t="s">
        <v>10217</v>
      </c>
      <c r="F239" s="850"/>
      <c r="G239" s="850"/>
      <c r="H239" s="850"/>
      <c r="I239" s="850"/>
      <c r="J239" s="850">
        <v>2</v>
      </c>
      <c r="K239" s="850">
        <v>326</v>
      </c>
      <c r="L239" s="850">
        <v>1</v>
      </c>
      <c r="M239" s="850">
        <v>163</v>
      </c>
      <c r="N239" s="850"/>
      <c r="O239" s="850"/>
      <c r="P239" s="838"/>
      <c r="Q239" s="851"/>
    </row>
    <row r="240" spans="1:17" ht="14.45" customHeight="1" x14ac:dyDescent="0.2">
      <c r="A240" s="832" t="s">
        <v>10132</v>
      </c>
      <c r="B240" s="833" t="s">
        <v>9589</v>
      </c>
      <c r="C240" s="833" t="s">
        <v>8031</v>
      </c>
      <c r="D240" s="833" t="s">
        <v>10218</v>
      </c>
      <c r="E240" s="833" t="s">
        <v>10219</v>
      </c>
      <c r="F240" s="850">
        <v>1</v>
      </c>
      <c r="G240" s="850">
        <v>8460</v>
      </c>
      <c r="H240" s="850">
        <v>0.49988182462774755</v>
      </c>
      <c r="I240" s="850">
        <v>8460</v>
      </c>
      <c r="J240" s="850">
        <v>2</v>
      </c>
      <c r="K240" s="850">
        <v>16924</v>
      </c>
      <c r="L240" s="850">
        <v>1</v>
      </c>
      <c r="M240" s="850">
        <v>8462</v>
      </c>
      <c r="N240" s="850"/>
      <c r="O240" s="850"/>
      <c r="P240" s="838"/>
      <c r="Q240" s="851"/>
    </row>
    <row r="241" spans="1:17" ht="14.45" customHeight="1" x14ac:dyDescent="0.2">
      <c r="A241" s="832" t="s">
        <v>10132</v>
      </c>
      <c r="B241" s="833" t="s">
        <v>9589</v>
      </c>
      <c r="C241" s="833" t="s">
        <v>8031</v>
      </c>
      <c r="D241" s="833" t="s">
        <v>10220</v>
      </c>
      <c r="E241" s="833" t="s">
        <v>10221</v>
      </c>
      <c r="F241" s="850">
        <v>2</v>
      </c>
      <c r="G241" s="850">
        <v>4106</v>
      </c>
      <c r="H241" s="850"/>
      <c r="I241" s="850">
        <v>2053</v>
      </c>
      <c r="J241" s="850"/>
      <c r="K241" s="850"/>
      <c r="L241" s="850"/>
      <c r="M241" s="850"/>
      <c r="N241" s="850"/>
      <c r="O241" s="850"/>
      <c r="P241" s="838"/>
      <c r="Q241" s="851"/>
    </row>
    <row r="242" spans="1:17" ht="14.45" customHeight="1" x14ac:dyDescent="0.2">
      <c r="A242" s="832" t="s">
        <v>10132</v>
      </c>
      <c r="B242" s="833" t="s">
        <v>9589</v>
      </c>
      <c r="C242" s="833" t="s">
        <v>8031</v>
      </c>
      <c r="D242" s="833" t="s">
        <v>10222</v>
      </c>
      <c r="E242" s="833" t="s">
        <v>10223</v>
      </c>
      <c r="F242" s="850">
        <v>17</v>
      </c>
      <c r="G242" s="850">
        <v>4811</v>
      </c>
      <c r="H242" s="850">
        <v>1.2100100603621731</v>
      </c>
      <c r="I242" s="850">
        <v>283</v>
      </c>
      <c r="J242" s="850">
        <v>14</v>
      </c>
      <c r="K242" s="850">
        <v>3976</v>
      </c>
      <c r="L242" s="850">
        <v>1</v>
      </c>
      <c r="M242" s="850">
        <v>284</v>
      </c>
      <c r="N242" s="850">
        <v>35</v>
      </c>
      <c r="O242" s="850">
        <v>9975</v>
      </c>
      <c r="P242" s="838">
        <v>2.5088028169014085</v>
      </c>
      <c r="Q242" s="851">
        <v>285</v>
      </c>
    </row>
    <row r="243" spans="1:17" ht="14.45" customHeight="1" x14ac:dyDescent="0.2">
      <c r="A243" s="832" t="s">
        <v>10132</v>
      </c>
      <c r="B243" s="833" t="s">
        <v>9589</v>
      </c>
      <c r="C243" s="833" t="s">
        <v>8031</v>
      </c>
      <c r="D243" s="833" t="s">
        <v>10224</v>
      </c>
      <c r="E243" s="833" t="s">
        <v>10225</v>
      </c>
      <c r="F243" s="850">
        <v>2</v>
      </c>
      <c r="G243" s="850">
        <v>704</v>
      </c>
      <c r="H243" s="850"/>
      <c r="I243" s="850">
        <v>352</v>
      </c>
      <c r="J243" s="850"/>
      <c r="K243" s="850"/>
      <c r="L243" s="850"/>
      <c r="M243" s="850"/>
      <c r="N243" s="850"/>
      <c r="O243" s="850"/>
      <c r="P243" s="838"/>
      <c r="Q243" s="851"/>
    </row>
    <row r="244" spans="1:17" ht="14.45" customHeight="1" x14ac:dyDescent="0.2">
      <c r="A244" s="832" t="s">
        <v>10226</v>
      </c>
      <c r="B244" s="833" t="s">
        <v>10227</v>
      </c>
      <c r="C244" s="833" t="s">
        <v>8031</v>
      </c>
      <c r="D244" s="833" t="s">
        <v>10228</v>
      </c>
      <c r="E244" s="833" t="s">
        <v>10229</v>
      </c>
      <c r="F244" s="850">
        <v>325</v>
      </c>
      <c r="G244" s="850">
        <v>68575</v>
      </c>
      <c r="H244" s="850">
        <v>1.0818293683347007</v>
      </c>
      <c r="I244" s="850">
        <v>211</v>
      </c>
      <c r="J244" s="850">
        <v>299</v>
      </c>
      <c r="K244" s="850">
        <v>63388</v>
      </c>
      <c r="L244" s="850">
        <v>1</v>
      </c>
      <c r="M244" s="850">
        <v>212</v>
      </c>
      <c r="N244" s="850">
        <v>278</v>
      </c>
      <c r="O244" s="850">
        <v>59214</v>
      </c>
      <c r="P244" s="838">
        <v>0.93415157443049157</v>
      </c>
      <c r="Q244" s="851">
        <v>213</v>
      </c>
    </row>
    <row r="245" spans="1:17" ht="14.45" customHeight="1" x14ac:dyDescent="0.2">
      <c r="A245" s="832" t="s">
        <v>10226</v>
      </c>
      <c r="B245" s="833" t="s">
        <v>10227</v>
      </c>
      <c r="C245" s="833" t="s">
        <v>8031</v>
      </c>
      <c r="D245" s="833" t="s">
        <v>10230</v>
      </c>
      <c r="E245" s="833" t="s">
        <v>10229</v>
      </c>
      <c r="F245" s="850">
        <v>3</v>
      </c>
      <c r="G245" s="850">
        <v>261</v>
      </c>
      <c r="H245" s="850">
        <v>3</v>
      </c>
      <c r="I245" s="850">
        <v>87</v>
      </c>
      <c r="J245" s="850">
        <v>1</v>
      </c>
      <c r="K245" s="850">
        <v>87</v>
      </c>
      <c r="L245" s="850">
        <v>1</v>
      </c>
      <c r="M245" s="850">
        <v>87</v>
      </c>
      <c r="N245" s="850">
        <v>2</v>
      </c>
      <c r="O245" s="850">
        <v>176</v>
      </c>
      <c r="P245" s="838">
        <v>2.0229885057471266</v>
      </c>
      <c r="Q245" s="851">
        <v>88</v>
      </c>
    </row>
    <row r="246" spans="1:17" ht="14.45" customHeight="1" x14ac:dyDescent="0.2">
      <c r="A246" s="832" t="s">
        <v>10226</v>
      </c>
      <c r="B246" s="833" t="s">
        <v>10227</v>
      </c>
      <c r="C246" s="833" t="s">
        <v>8031</v>
      </c>
      <c r="D246" s="833" t="s">
        <v>10231</v>
      </c>
      <c r="E246" s="833" t="s">
        <v>10232</v>
      </c>
      <c r="F246" s="850">
        <v>1039</v>
      </c>
      <c r="G246" s="850">
        <v>312739</v>
      </c>
      <c r="H246" s="850">
        <v>0.80651059396340075</v>
      </c>
      <c r="I246" s="850">
        <v>301</v>
      </c>
      <c r="J246" s="850">
        <v>1284</v>
      </c>
      <c r="K246" s="850">
        <v>387768</v>
      </c>
      <c r="L246" s="850">
        <v>1</v>
      </c>
      <c r="M246" s="850">
        <v>302</v>
      </c>
      <c r="N246" s="850">
        <v>1085</v>
      </c>
      <c r="O246" s="850">
        <v>328755</v>
      </c>
      <c r="P246" s="838">
        <v>0.84781364114625235</v>
      </c>
      <c r="Q246" s="851">
        <v>303</v>
      </c>
    </row>
    <row r="247" spans="1:17" ht="14.45" customHeight="1" x14ac:dyDescent="0.2">
      <c r="A247" s="832" t="s">
        <v>10226</v>
      </c>
      <c r="B247" s="833" t="s">
        <v>10227</v>
      </c>
      <c r="C247" s="833" t="s">
        <v>8031</v>
      </c>
      <c r="D247" s="833" t="s">
        <v>10233</v>
      </c>
      <c r="E247" s="833" t="s">
        <v>10234</v>
      </c>
      <c r="F247" s="850">
        <v>12</v>
      </c>
      <c r="G247" s="850">
        <v>1188</v>
      </c>
      <c r="H247" s="850">
        <v>1.9899497487437185</v>
      </c>
      <c r="I247" s="850">
        <v>99</v>
      </c>
      <c r="J247" s="850">
        <v>6</v>
      </c>
      <c r="K247" s="850">
        <v>597</v>
      </c>
      <c r="L247" s="850">
        <v>1</v>
      </c>
      <c r="M247" s="850">
        <v>99.5</v>
      </c>
      <c r="N247" s="850">
        <v>12</v>
      </c>
      <c r="O247" s="850">
        <v>1200</v>
      </c>
      <c r="P247" s="838">
        <v>2.0100502512562812</v>
      </c>
      <c r="Q247" s="851">
        <v>100</v>
      </c>
    </row>
    <row r="248" spans="1:17" ht="14.45" customHeight="1" x14ac:dyDescent="0.2">
      <c r="A248" s="832" t="s">
        <v>10226</v>
      </c>
      <c r="B248" s="833" t="s">
        <v>10227</v>
      </c>
      <c r="C248" s="833" t="s">
        <v>8031</v>
      </c>
      <c r="D248" s="833" t="s">
        <v>10235</v>
      </c>
      <c r="E248" s="833" t="s">
        <v>10236</v>
      </c>
      <c r="F248" s="850"/>
      <c r="G248" s="850"/>
      <c r="H248" s="850"/>
      <c r="I248" s="850"/>
      <c r="J248" s="850"/>
      <c r="K248" s="850"/>
      <c r="L248" s="850"/>
      <c r="M248" s="850"/>
      <c r="N248" s="850">
        <v>1</v>
      </c>
      <c r="O248" s="850">
        <v>235</v>
      </c>
      <c r="P248" s="838"/>
      <c r="Q248" s="851">
        <v>235</v>
      </c>
    </row>
    <row r="249" spans="1:17" ht="14.45" customHeight="1" x14ac:dyDescent="0.2">
      <c r="A249" s="832" t="s">
        <v>10226</v>
      </c>
      <c r="B249" s="833" t="s">
        <v>10227</v>
      </c>
      <c r="C249" s="833" t="s">
        <v>8031</v>
      </c>
      <c r="D249" s="833" t="s">
        <v>10237</v>
      </c>
      <c r="E249" s="833" t="s">
        <v>10238</v>
      </c>
      <c r="F249" s="850">
        <v>868</v>
      </c>
      <c r="G249" s="850">
        <v>118916</v>
      </c>
      <c r="H249" s="850">
        <v>0.94967177242888401</v>
      </c>
      <c r="I249" s="850">
        <v>137</v>
      </c>
      <c r="J249" s="850">
        <v>914</v>
      </c>
      <c r="K249" s="850">
        <v>125218</v>
      </c>
      <c r="L249" s="850">
        <v>1</v>
      </c>
      <c r="M249" s="850">
        <v>137</v>
      </c>
      <c r="N249" s="850">
        <v>948</v>
      </c>
      <c r="O249" s="850">
        <v>130824</v>
      </c>
      <c r="P249" s="838">
        <v>1.0447699212573271</v>
      </c>
      <c r="Q249" s="851">
        <v>138</v>
      </c>
    </row>
    <row r="250" spans="1:17" ht="14.45" customHeight="1" x14ac:dyDescent="0.2">
      <c r="A250" s="832" t="s">
        <v>10226</v>
      </c>
      <c r="B250" s="833" t="s">
        <v>10227</v>
      </c>
      <c r="C250" s="833" t="s">
        <v>8031</v>
      </c>
      <c r="D250" s="833" t="s">
        <v>10239</v>
      </c>
      <c r="E250" s="833" t="s">
        <v>10238</v>
      </c>
      <c r="F250" s="850">
        <v>1</v>
      </c>
      <c r="G250" s="850">
        <v>183</v>
      </c>
      <c r="H250" s="850">
        <v>0.99456521739130432</v>
      </c>
      <c r="I250" s="850">
        <v>183</v>
      </c>
      <c r="J250" s="850">
        <v>1</v>
      </c>
      <c r="K250" s="850">
        <v>184</v>
      </c>
      <c r="L250" s="850">
        <v>1</v>
      </c>
      <c r="M250" s="850">
        <v>184</v>
      </c>
      <c r="N250" s="850">
        <v>3</v>
      </c>
      <c r="O250" s="850">
        <v>555</v>
      </c>
      <c r="P250" s="838">
        <v>3.0163043478260869</v>
      </c>
      <c r="Q250" s="851">
        <v>185</v>
      </c>
    </row>
    <row r="251" spans="1:17" ht="14.45" customHeight="1" x14ac:dyDescent="0.2">
      <c r="A251" s="832" t="s">
        <v>10226</v>
      </c>
      <c r="B251" s="833" t="s">
        <v>10227</v>
      </c>
      <c r="C251" s="833" t="s">
        <v>8031</v>
      </c>
      <c r="D251" s="833" t="s">
        <v>10240</v>
      </c>
      <c r="E251" s="833" t="s">
        <v>10241</v>
      </c>
      <c r="F251" s="850">
        <v>4</v>
      </c>
      <c r="G251" s="850">
        <v>2556</v>
      </c>
      <c r="H251" s="850">
        <v>1.33125</v>
      </c>
      <c r="I251" s="850">
        <v>639</v>
      </c>
      <c r="J251" s="850">
        <v>3</v>
      </c>
      <c r="K251" s="850">
        <v>1920</v>
      </c>
      <c r="L251" s="850">
        <v>1</v>
      </c>
      <c r="M251" s="850">
        <v>640</v>
      </c>
      <c r="N251" s="850">
        <v>3</v>
      </c>
      <c r="O251" s="850">
        <v>1935</v>
      </c>
      <c r="P251" s="838">
        <v>1.0078125</v>
      </c>
      <c r="Q251" s="851">
        <v>645</v>
      </c>
    </row>
    <row r="252" spans="1:17" ht="14.45" customHeight="1" x14ac:dyDescent="0.2">
      <c r="A252" s="832" t="s">
        <v>10226</v>
      </c>
      <c r="B252" s="833" t="s">
        <v>10227</v>
      </c>
      <c r="C252" s="833" t="s">
        <v>8031</v>
      </c>
      <c r="D252" s="833" t="s">
        <v>10242</v>
      </c>
      <c r="E252" s="833" t="s">
        <v>10243</v>
      </c>
      <c r="F252" s="850"/>
      <c r="G252" s="850"/>
      <c r="H252" s="850"/>
      <c r="I252" s="850"/>
      <c r="J252" s="850">
        <v>1</v>
      </c>
      <c r="K252" s="850">
        <v>609</v>
      </c>
      <c r="L252" s="850">
        <v>1</v>
      </c>
      <c r="M252" s="850">
        <v>609</v>
      </c>
      <c r="N252" s="850"/>
      <c r="O252" s="850"/>
      <c r="P252" s="838"/>
      <c r="Q252" s="851"/>
    </row>
    <row r="253" spans="1:17" ht="14.45" customHeight="1" x14ac:dyDescent="0.2">
      <c r="A253" s="832" t="s">
        <v>10226</v>
      </c>
      <c r="B253" s="833" t="s">
        <v>10227</v>
      </c>
      <c r="C253" s="833" t="s">
        <v>8031</v>
      </c>
      <c r="D253" s="833" t="s">
        <v>10244</v>
      </c>
      <c r="E253" s="833" t="s">
        <v>10245</v>
      </c>
      <c r="F253" s="850">
        <v>40</v>
      </c>
      <c r="G253" s="850">
        <v>6920</v>
      </c>
      <c r="H253" s="850">
        <v>0.81163499882711709</v>
      </c>
      <c r="I253" s="850">
        <v>173</v>
      </c>
      <c r="J253" s="850">
        <v>49</v>
      </c>
      <c r="K253" s="850">
        <v>8526</v>
      </c>
      <c r="L253" s="850">
        <v>1</v>
      </c>
      <c r="M253" s="850">
        <v>174</v>
      </c>
      <c r="N253" s="850">
        <v>44</v>
      </c>
      <c r="O253" s="850">
        <v>7700</v>
      </c>
      <c r="P253" s="838">
        <v>0.90311986863711002</v>
      </c>
      <c r="Q253" s="851">
        <v>175</v>
      </c>
    </row>
    <row r="254" spans="1:17" ht="14.45" customHeight="1" x14ac:dyDescent="0.2">
      <c r="A254" s="832" t="s">
        <v>10226</v>
      </c>
      <c r="B254" s="833" t="s">
        <v>10227</v>
      </c>
      <c r="C254" s="833" t="s">
        <v>8031</v>
      </c>
      <c r="D254" s="833" t="s">
        <v>10246</v>
      </c>
      <c r="E254" s="833" t="s">
        <v>10247</v>
      </c>
      <c r="F254" s="850">
        <v>87</v>
      </c>
      <c r="G254" s="850">
        <v>30189</v>
      </c>
      <c r="H254" s="850">
        <v>1.45</v>
      </c>
      <c r="I254" s="850">
        <v>347</v>
      </c>
      <c r="J254" s="850">
        <v>60</v>
      </c>
      <c r="K254" s="850">
        <v>20820</v>
      </c>
      <c r="L254" s="850">
        <v>1</v>
      </c>
      <c r="M254" s="850">
        <v>347</v>
      </c>
      <c r="N254" s="850">
        <v>110</v>
      </c>
      <c r="O254" s="850">
        <v>38280</v>
      </c>
      <c r="P254" s="838">
        <v>1.8386167146974064</v>
      </c>
      <c r="Q254" s="851">
        <v>348</v>
      </c>
    </row>
    <row r="255" spans="1:17" ht="14.45" customHeight="1" x14ac:dyDescent="0.2">
      <c r="A255" s="832" t="s">
        <v>10226</v>
      </c>
      <c r="B255" s="833" t="s">
        <v>10227</v>
      </c>
      <c r="C255" s="833" t="s">
        <v>8031</v>
      </c>
      <c r="D255" s="833" t="s">
        <v>10248</v>
      </c>
      <c r="E255" s="833" t="s">
        <v>10249</v>
      </c>
      <c r="F255" s="850">
        <v>39</v>
      </c>
      <c r="G255" s="850">
        <v>10686</v>
      </c>
      <c r="H255" s="850">
        <v>0.46987951807228917</v>
      </c>
      <c r="I255" s="850">
        <v>274</v>
      </c>
      <c r="J255" s="850">
        <v>83</v>
      </c>
      <c r="K255" s="850">
        <v>22742</v>
      </c>
      <c r="L255" s="850">
        <v>1</v>
      </c>
      <c r="M255" s="850">
        <v>274</v>
      </c>
      <c r="N255" s="850">
        <v>73</v>
      </c>
      <c r="O255" s="850">
        <v>20221</v>
      </c>
      <c r="P255" s="838">
        <v>0.88914783220473137</v>
      </c>
      <c r="Q255" s="851">
        <v>277</v>
      </c>
    </row>
    <row r="256" spans="1:17" ht="14.45" customHeight="1" x14ac:dyDescent="0.2">
      <c r="A256" s="832" t="s">
        <v>10226</v>
      </c>
      <c r="B256" s="833" t="s">
        <v>10227</v>
      </c>
      <c r="C256" s="833" t="s">
        <v>8031</v>
      </c>
      <c r="D256" s="833" t="s">
        <v>10250</v>
      </c>
      <c r="E256" s="833" t="s">
        <v>10251</v>
      </c>
      <c r="F256" s="850">
        <v>96</v>
      </c>
      <c r="G256" s="850">
        <v>13632</v>
      </c>
      <c r="H256" s="850">
        <v>1.0696798493408664</v>
      </c>
      <c r="I256" s="850">
        <v>142</v>
      </c>
      <c r="J256" s="850">
        <v>90</v>
      </c>
      <c r="K256" s="850">
        <v>12744</v>
      </c>
      <c r="L256" s="850">
        <v>1</v>
      </c>
      <c r="M256" s="850">
        <v>141.6</v>
      </c>
      <c r="N256" s="850">
        <v>76</v>
      </c>
      <c r="O256" s="850">
        <v>10716</v>
      </c>
      <c r="P256" s="838">
        <v>0.8408662900188324</v>
      </c>
      <c r="Q256" s="851">
        <v>141</v>
      </c>
    </row>
    <row r="257" spans="1:17" ht="14.45" customHeight="1" x14ac:dyDescent="0.2">
      <c r="A257" s="832" t="s">
        <v>10226</v>
      </c>
      <c r="B257" s="833" t="s">
        <v>10227</v>
      </c>
      <c r="C257" s="833" t="s">
        <v>8031</v>
      </c>
      <c r="D257" s="833" t="s">
        <v>10252</v>
      </c>
      <c r="E257" s="833" t="s">
        <v>10251</v>
      </c>
      <c r="F257" s="850">
        <v>868</v>
      </c>
      <c r="G257" s="850">
        <v>67704</v>
      </c>
      <c r="H257" s="850">
        <v>0.9454413428104621</v>
      </c>
      <c r="I257" s="850">
        <v>78</v>
      </c>
      <c r="J257" s="850">
        <v>914</v>
      </c>
      <c r="K257" s="850">
        <v>71611</v>
      </c>
      <c r="L257" s="850">
        <v>1</v>
      </c>
      <c r="M257" s="850">
        <v>78.349015317286657</v>
      </c>
      <c r="N257" s="850">
        <v>948</v>
      </c>
      <c r="O257" s="850">
        <v>74892</v>
      </c>
      <c r="P257" s="838">
        <v>1.0458169834243343</v>
      </c>
      <c r="Q257" s="851">
        <v>79</v>
      </c>
    </row>
    <row r="258" spans="1:17" ht="14.45" customHeight="1" x14ac:dyDescent="0.2">
      <c r="A258" s="832" t="s">
        <v>10226</v>
      </c>
      <c r="B258" s="833" t="s">
        <v>10227</v>
      </c>
      <c r="C258" s="833" t="s">
        <v>8031</v>
      </c>
      <c r="D258" s="833" t="s">
        <v>10253</v>
      </c>
      <c r="E258" s="833" t="s">
        <v>10254</v>
      </c>
      <c r="F258" s="850">
        <v>96</v>
      </c>
      <c r="G258" s="850">
        <v>30144</v>
      </c>
      <c r="H258" s="850">
        <v>1.0666666666666667</v>
      </c>
      <c r="I258" s="850">
        <v>314</v>
      </c>
      <c r="J258" s="850">
        <v>90</v>
      </c>
      <c r="K258" s="850">
        <v>28260</v>
      </c>
      <c r="L258" s="850">
        <v>1</v>
      </c>
      <c r="M258" s="850">
        <v>314</v>
      </c>
      <c r="N258" s="850">
        <v>76</v>
      </c>
      <c r="O258" s="850">
        <v>24016</v>
      </c>
      <c r="P258" s="838">
        <v>0.84982307147912239</v>
      </c>
      <c r="Q258" s="851">
        <v>316</v>
      </c>
    </row>
    <row r="259" spans="1:17" ht="14.45" customHeight="1" x14ac:dyDescent="0.2">
      <c r="A259" s="832" t="s">
        <v>10226</v>
      </c>
      <c r="B259" s="833" t="s">
        <v>10227</v>
      </c>
      <c r="C259" s="833" t="s">
        <v>8031</v>
      </c>
      <c r="D259" s="833" t="s">
        <v>10255</v>
      </c>
      <c r="E259" s="833" t="s">
        <v>10256</v>
      </c>
      <c r="F259" s="850">
        <v>87</v>
      </c>
      <c r="G259" s="850">
        <v>28536</v>
      </c>
      <c r="H259" s="850">
        <v>1.45</v>
      </c>
      <c r="I259" s="850">
        <v>328</v>
      </c>
      <c r="J259" s="850">
        <v>60</v>
      </c>
      <c r="K259" s="850">
        <v>19680</v>
      </c>
      <c r="L259" s="850">
        <v>1</v>
      </c>
      <c r="M259" s="850">
        <v>328</v>
      </c>
      <c r="N259" s="850">
        <v>110</v>
      </c>
      <c r="O259" s="850">
        <v>36190</v>
      </c>
      <c r="P259" s="838">
        <v>1.8389227642276422</v>
      </c>
      <c r="Q259" s="851">
        <v>329</v>
      </c>
    </row>
    <row r="260" spans="1:17" ht="14.45" customHeight="1" x14ac:dyDescent="0.2">
      <c r="A260" s="832" t="s">
        <v>10226</v>
      </c>
      <c r="B260" s="833" t="s">
        <v>10227</v>
      </c>
      <c r="C260" s="833" t="s">
        <v>8031</v>
      </c>
      <c r="D260" s="833" t="s">
        <v>10257</v>
      </c>
      <c r="E260" s="833" t="s">
        <v>10258</v>
      </c>
      <c r="F260" s="850">
        <v>887</v>
      </c>
      <c r="G260" s="850">
        <v>144581</v>
      </c>
      <c r="H260" s="850">
        <v>1.0549815390452841</v>
      </c>
      <c r="I260" s="850">
        <v>163</v>
      </c>
      <c r="J260" s="850">
        <v>839</v>
      </c>
      <c r="K260" s="850">
        <v>137046</v>
      </c>
      <c r="L260" s="850">
        <v>1</v>
      </c>
      <c r="M260" s="850">
        <v>163.34445768772349</v>
      </c>
      <c r="N260" s="850">
        <v>842</v>
      </c>
      <c r="O260" s="850">
        <v>138930</v>
      </c>
      <c r="P260" s="838">
        <v>1.0137472089663324</v>
      </c>
      <c r="Q260" s="851">
        <v>165</v>
      </c>
    </row>
    <row r="261" spans="1:17" ht="14.45" customHeight="1" x14ac:dyDescent="0.2">
      <c r="A261" s="832" t="s">
        <v>10226</v>
      </c>
      <c r="B261" s="833" t="s">
        <v>10227</v>
      </c>
      <c r="C261" s="833" t="s">
        <v>8031</v>
      </c>
      <c r="D261" s="833" t="s">
        <v>10259</v>
      </c>
      <c r="E261" s="833" t="s">
        <v>10229</v>
      </c>
      <c r="F261" s="850">
        <v>2554</v>
      </c>
      <c r="G261" s="850">
        <v>183888</v>
      </c>
      <c r="H261" s="850">
        <v>0.94380915231271423</v>
      </c>
      <c r="I261" s="850">
        <v>72</v>
      </c>
      <c r="J261" s="850">
        <v>2693</v>
      </c>
      <c r="K261" s="850">
        <v>194836</v>
      </c>
      <c r="L261" s="850">
        <v>1</v>
      </c>
      <c r="M261" s="850">
        <v>72.349053100631266</v>
      </c>
      <c r="N261" s="850">
        <v>2827</v>
      </c>
      <c r="O261" s="850">
        <v>209198</v>
      </c>
      <c r="P261" s="838">
        <v>1.0737132768071609</v>
      </c>
      <c r="Q261" s="851">
        <v>74</v>
      </c>
    </row>
    <row r="262" spans="1:17" ht="14.45" customHeight="1" x14ac:dyDescent="0.2">
      <c r="A262" s="832" t="s">
        <v>10226</v>
      </c>
      <c r="B262" s="833" t="s">
        <v>10227</v>
      </c>
      <c r="C262" s="833" t="s">
        <v>8031</v>
      </c>
      <c r="D262" s="833" t="s">
        <v>10260</v>
      </c>
      <c r="E262" s="833" t="s">
        <v>10261</v>
      </c>
      <c r="F262" s="850">
        <v>1</v>
      </c>
      <c r="G262" s="850">
        <v>230</v>
      </c>
      <c r="H262" s="850"/>
      <c r="I262" s="850">
        <v>230</v>
      </c>
      <c r="J262" s="850"/>
      <c r="K262" s="850"/>
      <c r="L262" s="850"/>
      <c r="M262" s="850"/>
      <c r="N262" s="850">
        <v>2</v>
      </c>
      <c r="O262" s="850">
        <v>466</v>
      </c>
      <c r="P262" s="838"/>
      <c r="Q262" s="851">
        <v>233</v>
      </c>
    </row>
    <row r="263" spans="1:17" ht="14.45" customHeight="1" x14ac:dyDescent="0.2">
      <c r="A263" s="832" t="s">
        <v>10226</v>
      </c>
      <c r="B263" s="833" t="s">
        <v>10227</v>
      </c>
      <c r="C263" s="833" t="s">
        <v>8031</v>
      </c>
      <c r="D263" s="833" t="s">
        <v>10262</v>
      </c>
      <c r="E263" s="833" t="s">
        <v>10263</v>
      </c>
      <c r="F263" s="850">
        <v>51</v>
      </c>
      <c r="G263" s="850">
        <v>61761</v>
      </c>
      <c r="H263" s="850">
        <v>0.87858484124274494</v>
      </c>
      <c r="I263" s="850">
        <v>1211</v>
      </c>
      <c r="J263" s="850">
        <v>58</v>
      </c>
      <c r="K263" s="850">
        <v>70296</v>
      </c>
      <c r="L263" s="850">
        <v>1</v>
      </c>
      <c r="M263" s="850">
        <v>1212</v>
      </c>
      <c r="N263" s="850">
        <v>54</v>
      </c>
      <c r="O263" s="850">
        <v>65664</v>
      </c>
      <c r="P263" s="838">
        <v>0.93410720382383061</v>
      </c>
      <c r="Q263" s="851">
        <v>1216</v>
      </c>
    </row>
    <row r="264" spans="1:17" ht="14.45" customHeight="1" x14ac:dyDescent="0.2">
      <c r="A264" s="832" t="s">
        <v>10226</v>
      </c>
      <c r="B264" s="833" t="s">
        <v>10227</v>
      </c>
      <c r="C264" s="833" t="s">
        <v>8031</v>
      </c>
      <c r="D264" s="833" t="s">
        <v>10264</v>
      </c>
      <c r="E264" s="833" t="s">
        <v>10265</v>
      </c>
      <c r="F264" s="850">
        <v>36</v>
      </c>
      <c r="G264" s="850">
        <v>4104</v>
      </c>
      <c r="H264" s="850">
        <v>0.91505016722408028</v>
      </c>
      <c r="I264" s="850">
        <v>114</v>
      </c>
      <c r="J264" s="850">
        <v>39</v>
      </c>
      <c r="K264" s="850">
        <v>4485</v>
      </c>
      <c r="L264" s="850">
        <v>1</v>
      </c>
      <c r="M264" s="850">
        <v>115</v>
      </c>
      <c r="N264" s="850">
        <v>37</v>
      </c>
      <c r="O264" s="850">
        <v>4292</v>
      </c>
      <c r="P264" s="838">
        <v>0.95696767001114824</v>
      </c>
      <c r="Q264" s="851">
        <v>116</v>
      </c>
    </row>
    <row r="265" spans="1:17" ht="14.45" customHeight="1" x14ac:dyDescent="0.2">
      <c r="A265" s="832" t="s">
        <v>10226</v>
      </c>
      <c r="B265" s="833" t="s">
        <v>10227</v>
      </c>
      <c r="C265" s="833" t="s">
        <v>8031</v>
      </c>
      <c r="D265" s="833" t="s">
        <v>10266</v>
      </c>
      <c r="E265" s="833" t="s">
        <v>10267</v>
      </c>
      <c r="F265" s="850"/>
      <c r="G265" s="850"/>
      <c r="H265" s="850"/>
      <c r="I265" s="850"/>
      <c r="J265" s="850"/>
      <c r="K265" s="850"/>
      <c r="L265" s="850"/>
      <c r="M265" s="850"/>
      <c r="N265" s="850">
        <v>1</v>
      </c>
      <c r="O265" s="850">
        <v>350</v>
      </c>
      <c r="P265" s="838"/>
      <c r="Q265" s="851">
        <v>350</v>
      </c>
    </row>
    <row r="266" spans="1:17" ht="14.45" customHeight="1" x14ac:dyDescent="0.2">
      <c r="A266" s="832" t="s">
        <v>10226</v>
      </c>
      <c r="B266" s="833" t="s">
        <v>10227</v>
      </c>
      <c r="C266" s="833" t="s">
        <v>8031</v>
      </c>
      <c r="D266" s="833" t="s">
        <v>10268</v>
      </c>
      <c r="E266" s="833" t="s">
        <v>10269</v>
      </c>
      <c r="F266" s="850">
        <v>1</v>
      </c>
      <c r="G266" s="850">
        <v>1065</v>
      </c>
      <c r="H266" s="850">
        <v>0.99812558575445176</v>
      </c>
      <c r="I266" s="850">
        <v>1065</v>
      </c>
      <c r="J266" s="850">
        <v>1</v>
      </c>
      <c r="K266" s="850">
        <v>1067</v>
      </c>
      <c r="L266" s="850">
        <v>1</v>
      </c>
      <c r="M266" s="850">
        <v>1067</v>
      </c>
      <c r="N266" s="850">
        <v>2</v>
      </c>
      <c r="O266" s="850">
        <v>2150</v>
      </c>
      <c r="P266" s="838">
        <v>2.0149953139643859</v>
      </c>
      <c r="Q266" s="851">
        <v>1075</v>
      </c>
    </row>
    <row r="267" spans="1:17" ht="14.45" customHeight="1" x14ac:dyDescent="0.2">
      <c r="A267" s="832" t="s">
        <v>10226</v>
      </c>
      <c r="B267" s="833" t="s">
        <v>10227</v>
      </c>
      <c r="C267" s="833" t="s">
        <v>8031</v>
      </c>
      <c r="D267" s="833" t="s">
        <v>10270</v>
      </c>
      <c r="E267" s="833" t="s">
        <v>10271</v>
      </c>
      <c r="F267" s="850">
        <v>1</v>
      </c>
      <c r="G267" s="850">
        <v>302</v>
      </c>
      <c r="H267" s="850">
        <v>1</v>
      </c>
      <c r="I267" s="850">
        <v>302</v>
      </c>
      <c r="J267" s="850">
        <v>1</v>
      </c>
      <c r="K267" s="850">
        <v>302</v>
      </c>
      <c r="L267" s="850">
        <v>1</v>
      </c>
      <c r="M267" s="850">
        <v>302</v>
      </c>
      <c r="N267" s="850">
        <v>1</v>
      </c>
      <c r="O267" s="850">
        <v>304</v>
      </c>
      <c r="P267" s="838">
        <v>1.0066225165562914</v>
      </c>
      <c r="Q267" s="851">
        <v>304</v>
      </c>
    </row>
    <row r="268" spans="1:17" ht="14.45" customHeight="1" x14ac:dyDescent="0.2">
      <c r="A268" s="832" t="s">
        <v>10272</v>
      </c>
      <c r="B268" s="833" t="s">
        <v>10273</v>
      </c>
      <c r="C268" s="833" t="s">
        <v>8031</v>
      </c>
      <c r="D268" s="833" t="s">
        <v>10274</v>
      </c>
      <c r="E268" s="833" t="s">
        <v>10275</v>
      </c>
      <c r="F268" s="850">
        <v>105</v>
      </c>
      <c r="G268" s="850">
        <v>6090</v>
      </c>
      <c r="H268" s="850">
        <v>1.05</v>
      </c>
      <c r="I268" s="850">
        <v>58</v>
      </c>
      <c r="J268" s="850">
        <v>100</v>
      </c>
      <c r="K268" s="850">
        <v>5800</v>
      </c>
      <c r="L268" s="850">
        <v>1</v>
      </c>
      <c r="M268" s="850">
        <v>58</v>
      </c>
      <c r="N268" s="850">
        <v>101</v>
      </c>
      <c r="O268" s="850">
        <v>5959</v>
      </c>
      <c r="P268" s="838">
        <v>1.0274137931034484</v>
      </c>
      <c r="Q268" s="851">
        <v>59</v>
      </c>
    </row>
    <row r="269" spans="1:17" ht="14.45" customHeight="1" x14ac:dyDescent="0.2">
      <c r="A269" s="832" t="s">
        <v>10272</v>
      </c>
      <c r="B269" s="833" t="s">
        <v>10273</v>
      </c>
      <c r="C269" s="833" t="s">
        <v>8031</v>
      </c>
      <c r="D269" s="833" t="s">
        <v>10276</v>
      </c>
      <c r="E269" s="833" t="s">
        <v>10277</v>
      </c>
      <c r="F269" s="850">
        <v>37</v>
      </c>
      <c r="G269" s="850">
        <v>4847</v>
      </c>
      <c r="H269" s="850">
        <v>1.2277102330293819</v>
      </c>
      <c r="I269" s="850">
        <v>131</v>
      </c>
      <c r="J269" s="850">
        <v>30</v>
      </c>
      <c r="K269" s="850">
        <v>3948</v>
      </c>
      <c r="L269" s="850">
        <v>1</v>
      </c>
      <c r="M269" s="850">
        <v>131.6</v>
      </c>
      <c r="N269" s="850">
        <v>28</v>
      </c>
      <c r="O269" s="850">
        <v>3696</v>
      </c>
      <c r="P269" s="838">
        <v>0.93617021276595747</v>
      </c>
      <c r="Q269" s="851">
        <v>132</v>
      </c>
    </row>
    <row r="270" spans="1:17" ht="14.45" customHeight="1" x14ac:dyDescent="0.2">
      <c r="A270" s="832" t="s">
        <v>10272</v>
      </c>
      <c r="B270" s="833" t="s">
        <v>10273</v>
      </c>
      <c r="C270" s="833" t="s">
        <v>8031</v>
      </c>
      <c r="D270" s="833" t="s">
        <v>10278</v>
      </c>
      <c r="E270" s="833" t="s">
        <v>10279</v>
      </c>
      <c r="F270" s="850">
        <v>2</v>
      </c>
      <c r="G270" s="850">
        <v>378</v>
      </c>
      <c r="H270" s="850">
        <v>2</v>
      </c>
      <c r="I270" s="850">
        <v>189</v>
      </c>
      <c r="J270" s="850">
        <v>1</v>
      </c>
      <c r="K270" s="850">
        <v>189</v>
      </c>
      <c r="L270" s="850">
        <v>1</v>
      </c>
      <c r="M270" s="850">
        <v>189</v>
      </c>
      <c r="N270" s="850">
        <v>2</v>
      </c>
      <c r="O270" s="850">
        <v>380</v>
      </c>
      <c r="P270" s="838">
        <v>2.0105820105820107</v>
      </c>
      <c r="Q270" s="851">
        <v>190</v>
      </c>
    </row>
    <row r="271" spans="1:17" ht="14.45" customHeight="1" x14ac:dyDescent="0.2">
      <c r="A271" s="832" t="s">
        <v>10272</v>
      </c>
      <c r="B271" s="833" t="s">
        <v>10273</v>
      </c>
      <c r="C271" s="833" t="s">
        <v>8031</v>
      </c>
      <c r="D271" s="833" t="s">
        <v>10280</v>
      </c>
      <c r="E271" s="833" t="s">
        <v>10281</v>
      </c>
      <c r="F271" s="850">
        <v>8</v>
      </c>
      <c r="G271" s="850">
        <v>3264</v>
      </c>
      <c r="H271" s="850">
        <v>1.6</v>
      </c>
      <c r="I271" s="850">
        <v>408</v>
      </c>
      <c r="J271" s="850">
        <v>5</v>
      </c>
      <c r="K271" s="850">
        <v>2040</v>
      </c>
      <c r="L271" s="850">
        <v>1</v>
      </c>
      <c r="M271" s="850">
        <v>408</v>
      </c>
      <c r="N271" s="850">
        <v>7</v>
      </c>
      <c r="O271" s="850">
        <v>2877</v>
      </c>
      <c r="P271" s="838">
        <v>1.4102941176470589</v>
      </c>
      <c r="Q271" s="851">
        <v>411</v>
      </c>
    </row>
    <row r="272" spans="1:17" ht="14.45" customHeight="1" x14ac:dyDescent="0.2">
      <c r="A272" s="832" t="s">
        <v>10272</v>
      </c>
      <c r="B272" s="833" t="s">
        <v>10273</v>
      </c>
      <c r="C272" s="833" t="s">
        <v>8031</v>
      </c>
      <c r="D272" s="833" t="s">
        <v>10282</v>
      </c>
      <c r="E272" s="833" t="s">
        <v>10283</v>
      </c>
      <c r="F272" s="850">
        <v>12</v>
      </c>
      <c r="G272" s="850">
        <v>2160</v>
      </c>
      <c r="H272" s="850">
        <v>0.70588235294117652</v>
      </c>
      <c r="I272" s="850">
        <v>180</v>
      </c>
      <c r="J272" s="850">
        <v>17</v>
      </c>
      <c r="K272" s="850">
        <v>3060</v>
      </c>
      <c r="L272" s="850">
        <v>1</v>
      </c>
      <c r="M272" s="850">
        <v>180</v>
      </c>
      <c r="N272" s="850">
        <v>11</v>
      </c>
      <c r="O272" s="850">
        <v>2013</v>
      </c>
      <c r="P272" s="838">
        <v>0.65784313725490196</v>
      </c>
      <c r="Q272" s="851">
        <v>183</v>
      </c>
    </row>
    <row r="273" spans="1:17" ht="14.45" customHeight="1" x14ac:dyDescent="0.2">
      <c r="A273" s="832" t="s">
        <v>10272</v>
      </c>
      <c r="B273" s="833" t="s">
        <v>10273</v>
      </c>
      <c r="C273" s="833" t="s">
        <v>8031</v>
      </c>
      <c r="D273" s="833" t="s">
        <v>10284</v>
      </c>
      <c r="E273" s="833" t="s">
        <v>10285</v>
      </c>
      <c r="F273" s="850">
        <v>36</v>
      </c>
      <c r="G273" s="850">
        <v>12096</v>
      </c>
      <c r="H273" s="850">
        <v>1.1216617210682494</v>
      </c>
      <c r="I273" s="850">
        <v>336</v>
      </c>
      <c r="J273" s="850">
        <v>32</v>
      </c>
      <c r="K273" s="850">
        <v>10784</v>
      </c>
      <c r="L273" s="850">
        <v>1</v>
      </c>
      <c r="M273" s="850">
        <v>337</v>
      </c>
      <c r="N273" s="850">
        <v>24</v>
      </c>
      <c r="O273" s="850">
        <v>8184</v>
      </c>
      <c r="P273" s="838">
        <v>0.75890207715133529</v>
      </c>
      <c r="Q273" s="851">
        <v>341</v>
      </c>
    </row>
    <row r="274" spans="1:17" ht="14.45" customHeight="1" x14ac:dyDescent="0.2">
      <c r="A274" s="832" t="s">
        <v>10272</v>
      </c>
      <c r="B274" s="833" t="s">
        <v>10273</v>
      </c>
      <c r="C274" s="833" t="s">
        <v>8031</v>
      </c>
      <c r="D274" s="833" t="s">
        <v>10286</v>
      </c>
      <c r="E274" s="833" t="s">
        <v>10287</v>
      </c>
      <c r="F274" s="850">
        <v>29</v>
      </c>
      <c r="G274" s="850">
        <v>13311</v>
      </c>
      <c r="H274" s="850">
        <v>0.64444444444444449</v>
      </c>
      <c r="I274" s="850">
        <v>459</v>
      </c>
      <c r="J274" s="850">
        <v>45</v>
      </c>
      <c r="K274" s="850">
        <v>20655</v>
      </c>
      <c r="L274" s="850">
        <v>1</v>
      </c>
      <c r="M274" s="850">
        <v>459</v>
      </c>
      <c r="N274" s="850">
        <v>37</v>
      </c>
      <c r="O274" s="850">
        <v>17094</v>
      </c>
      <c r="P274" s="838">
        <v>0.82759622367465502</v>
      </c>
      <c r="Q274" s="851">
        <v>462</v>
      </c>
    </row>
    <row r="275" spans="1:17" ht="14.45" customHeight="1" x14ac:dyDescent="0.2">
      <c r="A275" s="832" t="s">
        <v>10272</v>
      </c>
      <c r="B275" s="833" t="s">
        <v>10273</v>
      </c>
      <c r="C275" s="833" t="s">
        <v>8031</v>
      </c>
      <c r="D275" s="833" t="s">
        <v>10288</v>
      </c>
      <c r="E275" s="833" t="s">
        <v>10289</v>
      </c>
      <c r="F275" s="850">
        <v>319</v>
      </c>
      <c r="G275" s="850">
        <v>111331</v>
      </c>
      <c r="H275" s="850">
        <v>0.62739363200901666</v>
      </c>
      <c r="I275" s="850">
        <v>349</v>
      </c>
      <c r="J275" s="850">
        <v>507</v>
      </c>
      <c r="K275" s="850">
        <v>177450</v>
      </c>
      <c r="L275" s="850">
        <v>1</v>
      </c>
      <c r="M275" s="850">
        <v>350</v>
      </c>
      <c r="N275" s="850">
        <v>434</v>
      </c>
      <c r="O275" s="850">
        <v>152334</v>
      </c>
      <c r="P275" s="838">
        <v>0.8584615384615385</v>
      </c>
      <c r="Q275" s="851">
        <v>351</v>
      </c>
    </row>
    <row r="276" spans="1:17" ht="14.45" customHeight="1" x14ac:dyDescent="0.2">
      <c r="A276" s="832" t="s">
        <v>10272</v>
      </c>
      <c r="B276" s="833" t="s">
        <v>10273</v>
      </c>
      <c r="C276" s="833" t="s">
        <v>8031</v>
      </c>
      <c r="D276" s="833" t="s">
        <v>10290</v>
      </c>
      <c r="E276" s="833" t="s">
        <v>10291</v>
      </c>
      <c r="F276" s="850">
        <v>11</v>
      </c>
      <c r="G276" s="850">
        <v>18183</v>
      </c>
      <c r="H276" s="850">
        <v>1.8311178247734139</v>
      </c>
      <c r="I276" s="850">
        <v>1653</v>
      </c>
      <c r="J276" s="850">
        <v>6</v>
      </c>
      <c r="K276" s="850">
        <v>9930</v>
      </c>
      <c r="L276" s="850">
        <v>1</v>
      </c>
      <c r="M276" s="850">
        <v>1655</v>
      </c>
      <c r="N276" s="850">
        <v>4</v>
      </c>
      <c r="O276" s="850">
        <v>6640</v>
      </c>
      <c r="P276" s="838">
        <v>0.66868076535750254</v>
      </c>
      <c r="Q276" s="851">
        <v>1660</v>
      </c>
    </row>
    <row r="277" spans="1:17" ht="14.45" customHeight="1" x14ac:dyDescent="0.2">
      <c r="A277" s="832" t="s">
        <v>10272</v>
      </c>
      <c r="B277" s="833" t="s">
        <v>10273</v>
      </c>
      <c r="C277" s="833" t="s">
        <v>8031</v>
      </c>
      <c r="D277" s="833" t="s">
        <v>10292</v>
      </c>
      <c r="E277" s="833" t="s">
        <v>10293</v>
      </c>
      <c r="F277" s="850">
        <v>1</v>
      </c>
      <c r="G277" s="850">
        <v>6231</v>
      </c>
      <c r="H277" s="850"/>
      <c r="I277" s="850">
        <v>6231</v>
      </c>
      <c r="J277" s="850"/>
      <c r="K277" s="850"/>
      <c r="L277" s="850"/>
      <c r="M277" s="850"/>
      <c r="N277" s="850"/>
      <c r="O277" s="850"/>
      <c r="P277" s="838"/>
      <c r="Q277" s="851"/>
    </row>
    <row r="278" spans="1:17" ht="14.45" customHeight="1" x14ac:dyDescent="0.2">
      <c r="A278" s="832" t="s">
        <v>10272</v>
      </c>
      <c r="B278" s="833" t="s">
        <v>10273</v>
      </c>
      <c r="C278" s="833" t="s">
        <v>8031</v>
      </c>
      <c r="D278" s="833" t="s">
        <v>10294</v>
      </c>
      <c r="E278" s="833" t="s">
        <v>10295</v>
      </c>
      <c r="F278" s="850">
        <v>2</v>
      </c>
      <c r="G278" s="850">
        <v>234</v>
      </c>
      <c r="H278" s="850">
        <v>2</v>
      </c>
      <c r="I278" s="850">
        <v>117</v>
      </c>
      <c r="J278" s="850">
        <v>1</v>
      </c>
      <c r="K278" s="850">
        <v>117</v>
      </c>
      <c r="L278" s="850">
        <v>1</v>
      </c>
      <c r="M278" s="850">
        <v>117</v>
      </c>
      <c r="N278" s="850">
        <v>3</v>
      </c>
      <c r="O278" s="850">
        <v>354</v>
      </c>
      <c r="P278" s="838">
        <v>3.0256410256410255</v>
      </c>
      <c r="Q278" s="851">
        <v>118</v>
      </c>
    </row>
    <row r="279" spans="1:17" ht="14.45" customHeight="1" x14ac:dyDescent="0.2">
      <c r="A279" s="832" t="s">
        <v>10272</v>
      </c>
      <c r="B279" s="833" t="s">
        <v>10273</v>
      </c>
      <c r="C279" s="833" t="s">
        <v>8031</v>
      </c>
      <c r="D279" s="833" t="s">
        <v>10296</v>
      </c>
      <c r="E279" s="833" t="s">
        <v>10297</v>
      </c>
      <c r="F279" s="850">
        <v>3</v>
      </c>
      <c r="G279" s="850">
        <v>1173</v>
      </c>
      <c r="H279" s="850"/>
      <c r="I279" s="850">
        <v>391</v>
      </c>
      <c r="J279" s="850"/>
      <c r="K279" s="850"/>
      <c r="L279" s="850"/>
      <c r="M279" s="850"/>
      <c r="N279" s="850"/>
      <c r="O279" s="850"/>
      <c r="P279" s="838"/>
      <c r="Q279" s="851"/>
    </row>
    <row r="280" spans="1:17" ht="14.45" customHeight="1" x14ac:dyDescent="0.2">
      <c r="A280" s="832" t="s">
        <v>10272</v>
      </c>
      <c r="B280" s="833" t="s">
        <v>10273</v>
      </c>
      <c r="C280" s="833" t="s">
        <v>8031</v>
      </c>
      <c r="D280" s="833" t="s">
        <v>10298</v>
      </c>
      <c r="E280" s="833" t="s">
        <v>10299</v>
      </c>
      <c r="F280" s="850">
        <v>2</v>
      </c>
      <c r="G280" s="850">
        <v>76</v>
      </c>
      <c r="H280" s="850">
        <v>2</v>
      </c>
      <c r="I280" s="850">
        <v>38</v>
      </c>
      <c r="J280" s="850">
        <v>1</v>
      </c>
      <c r="K280" s="850">
        <v>38</v>
      </c>
      <c r="L280" s="850">
        <v>1</v>
      </c>
      <c r="M280" s="850">
        <v>38</v>
      </c>
      <c r="N280" s="850">
        <v>4</v>
      </c>
      <c r="O280" s="850">
        <v>152</v>
      </c>
      <c r="P280" s="838">
        <v>4</v>
      </c>
      <c r="Q280" s="851">
        <v>38</v>
      </c>
    </row>
    <row r="281" spans="1:17" ht="14.45" customHeight="1" x14ac:dyDescent="0.2">
      <c r="A281" s="832" t="s">
        <v>10272</v>
      </c>
      <c r="B281" s="833" t="s">
        <v>10273</v>
      </c>
      <c r="C281" s="833" t="s">
        <v>8031</v>
      </c>
      <c r="D281" s="833" t="s">
        <v>9765</v>
      </c>
      <c r="E281" s="833" t="s">
        <v>9766</v>
      </c>
      <c r="F281" s="850">
        <v>3</v>
      </c>
      <c r="G281" s="850">
        <v>2115</v>
      </c>
      <c r="H281" s="850"/>
      <c r="I281" s="850">
        <v>705</v>
      </c>
      <c r="J281" s="850"/>
      <c r="K281" s="850"/>
      <c r="L281" s="850"/>
      <c r="M281" s="850"/>
      <c r="N281" s="850"/>
      <c r="O281" s="850"/>
      <c r="P281" s="838"/>
      <c r="Q281" s="851"/>
    </row>
    <row r="282" spans="1:17" ht="14.45" customHeight="1" x14ac:dyDescent="0.2">
      <c r="A282" s="832" t="s">
        <v>10272</v>
      </c>
      <c r="B282" s="833" t="s">
        <v>10273</v>
      </c>
      <c r="C282" s="833" t="s">
        <v>8031</v>
      </c>
      <c r="D282" s="833" t="s">
        <v>10300</v>
      </c>
      <c r="E282" s="833" t="s">
        <v>10301</v>
      </c>
      <c r="F282" s="850">
        <v>115</v>
      </c>
      <c r="G282" s="850">
        <v>35075</v>
      </c>
      <c r="H282" s="850">
        <v>0.97457627118644063</v>
      </c>
      <c r="I282" s="850">
        <v>305</v>
      </c>
      <c r="J282" s="850">
        <v>118</v>
      </c>
      <c r="K282" s="850">
        <v>35990</v>
      </c>
      <c r="L282" s="850">
        <v>1</v>
      </c>
      <c r="M282" s="850">
        <v>305</v>
      </c>
      <c r="N282" s="850">
        <v>100</v>
      </c>
      <c r="O282" s="850">
        <v>30800</v>
      </c>
      <c r="P282" s="838">
        <v>0.855793275909975</v>
      </c>
      <c r="Q282" s="851">
        <v>308</v>
      </c>
    </row>
    <row r="283" spans="1:17" ht="14.45" customHeight="1" x14ac:dyDescent="0.2">
      <c r="A283" s="832" t="s">
        <v>10272</v>
      </c>
      <c r="B283" s="833" t="s">
        <v>10273</v>
      </c>
      <c r="C283" s="833" t="s">
        <v>8031</v>
      </c>
      <c r="D283" s="833" t="s">
        <v>10302</v>
      </c>
      <c r="E283" s="833" t="s">
        <v>10303</v>
      </c>
      <c r="F283" s="850">
        <v>42</v>
      </c>
      <c r="G283" s="850">
        <v>20748</v>
      </c>
      <c r="H283" s="850">
        <v>0.79085191538021726</v>
      </c>
      <c r="I283" s="850">
        <v>494</v>
      </c>
      <c r="J283" s="850">
        <v>53</v>
      </c>
      <c r="K283" s="850">
        <v>26235</v>
      </c>
      <c r="L283" s="850">
        <v>1</v>
      </c>
      <c r="M283" s="850">
        <v>495</v>
      </c>
      <c r="N283" s="850">
        <v>59</v>
      </c>
      <c r="O283" s="850">
        <v>29441</v>
      </c>
      <c r="P283" s="838">
        <v>1.1222031637125978</v>
      </c>
      <c r="Q283" s="851">
        <v>499</v>
      </c>
    </row>
    <row r="284" spans="1:17" ht="14.45" customHeight="1" x14ac:dyDescent="0.2">
      <c r="A284" s="832" t="s">
        <v>10272</v>
      </c>
      <c r="B284" s="833" t="s">
        <v>10273</v>
      </c>
      <c r="C284" s="833" t="s">
        <v>8031</v>
      </c>
      <c r="D284" s="833" t="s">
        <v>10304</v>
      </c>
      <c r="E284" s="833" t="s">
        <v>10305</v>
      </c>
      <c r="F284" s="850">
        <v>155</v>
      </c>
      <c r="G284" s="850">
        <v>57350</v>
      </c>
      <c r="H284" s="850">
        <v>1.0103412434156052</v>
      </c>
      <c r="I284" s="850">
        <v>370</v>
      </c>
      <c r="J284" s="850">
        <v>153</v>
      </c>
      <c r="K284" s="850">
        <v>56763</v>
      </c>
      <c r="L284" s="850">
        <v>1</v>
      </c>
      <c r="M284" s="850">
        <v>371</v>
      </c>
      <c r="N284" s="850">
        <v>139</v>
      </c>
      <c r="O284" s="850">
        <v>52264</v>
      </c>
      <c r="P284" s="838">
        <v>0.9207406232933425</v>
      </c>
      <c r="Q284" s="851">
        <v>376</v>
      </c>
    </row>
    <row r="285" spans="1:17" ht="14.45" customHeight="1" x14ac:dyDescent="0.2">
      <c r="A285" s="832" t="s">
        <v>10272</v>
      </c>
      <c r="B285" s="833" t="s">
        <v>10273</v>
      </c>
      <c r="C285" s="833" t="s">
        <v>8031</v>
      </c>
      <c r="D285" s="833" t="s">
        <v>10306</v>
      </c>
      <c r="E285" s="833" t="s">
        <v>10307</v>
      </c>
      <c r="F285" s="850">
        <v>5</v>
      </c>
      <c r="G285" s="850">
        <v>555</v>
      </c>
      <c r="H285" s="850">
        <v>0.33035714285714285</v>
      </c>
      <c r="I285" s="850">
        <v>111</v>
      </c>
      <c r="J285" s="850">
        <v>15</v>
      </c>
      <c r="K285" s="850">
        <v>1680</v>
      </c>
      <c r="L285" s="850">
        <v>1</v>
      </c>
      <c r="M285" s="850">
        <v>112</v>
      </c>
      <c r="N285" s="850"/>
      <c r="O285" s="850"/>
      <c r="P285" s="838"/>
      <c r="Q285" s="851"/>
    </row>
    <row r="286" spans="1:17" ht="14.45" customHeight="1" x14ac:dyDescent="0.2">
      <c r="A286" s="832" t="s">
        <v>10272</v>
      </c>
      <c r="B286" s="833" t="s">
        <v>10273</v>
      </c>
      <c r="C286" s="833" t="s">
        <v>8031</v>
      </c>
      <c r="D286" s="833" t="s">
        <v>10308</v>
      </c>
      <c r="E286" s="833" t="s">
        <v>10309</v>
      </c>
      <c r="F286" s="850"/>
      <c r="G286" s="850"/>
      <c r="H286" s="850"/>
      <c r="I286" s="850"/>
      <c r="J286" s="850">
        <v>4</v>
      </c>
      <c r="K286" s="850">
        <v>503</v>
      </c>
      <c r="L286" s="850">
        <v>1</v>
      </c>
      <c r="M286" s="850">
        <v>125.75</v>
      </c>
      <c r="N286" s="850">
        <v>4</v>
      </c>
      <c r="O286" s="850">
        <v>504</v>
      </c>
      <c r="P286" s="838">
        <v>1.0019880715705765</v>
      </c>
      <c r="Q286" s="851">
        <v>126</v>
      </c>
    </row>
    <row r="287" spans="1:17" ht="14.45" customHeight="1" x14ac:dyDescent="0.2">
      <c r="A287" s="832" t="s">
        <v>10272</v>
      </c>
      <c r="B287" s="833" t="s">
        <v>10273</v>
      </c>
      <c r="C287" s="833" t="s">
        <v>8031</v>
      </c>
      <c r="D287" s="833" t="s">
        <v>9767</v>
      </c>
      <c r="E287" s="833" t="s">
        <v>9768</v>
      </c>
      <c r="F287" s="850">
        <v>3</v>
      </c>
      <c r="G287" s="850">
        <v>1485</v>
      </c>
      <c r="H287" s="850">
        <v>2.993951612903226</v>
      </c>
      <c r="I287" s="850">
        <v>495</v>
      </c>
      <c r="J287" s="850">
        <v>1</v>
      </c>
      <c r="K287" s="850">
        <v>496</v>
      </c>
      <c r="L287" s="850">
        <v>1</v>
      </c>
      <c r="M287" s="850">
        <v>496</v>
      </c>
      <c r="N287" s="850">
        <v>2</v>
      </c>
      <c r="O287" s="850">
        <v>1000</v>
      </c>
      <c r="P287" s="838">
        <v>2.0161290322580645</v>
      </c>
      <c r="Q287" s="851">
        <v>500</v>
      </c>
    </row>
    <row r="288" spans="1:17" ht="14.45" customHeight="1" x14ac:dyDescent="0.2">
      <c r="A288" s="832" t="s">
        <v>10272</v>
      </c>
      <c r="B288" s="833" t="s">
        <v>10273</v>
      </c>
      <c r="C288" s="833" t="s">
        <v>8031</v>
      </c>
      <c r="D288" s="833" t="s">
        <v>10310</v>
      </c>
      <c r="E288" s="833" t="s">
        <v>10311</v>
      </c>
      <c r="F288" s="850">
        <v>20</v>
      </c>
      <c r="G288" s="850">
        <v>9120</v>
      </c>
      <c r="H288" s="850">
        <v>0.90512107979356893</v>
      </c>
      <c r="I288" s="850">
        <v>456</v>
      </c>
      <c r="J288" s="850">
        <v>22</v>
      </c>
      <c r="K288" s="850">
        <v>10076</v>
      </c>
      <c r="L288" s="850">
        <v>1</v>
      </c>
      <c r="M288" s="850">
        <v>458</v>
      </c>
      <c r="N288" s="850">
        <v>10</v>
      </c>
      <c r="O288" s="850">
        <v>4630</v>
      </c>
      <c r="P288" s="838">
        <v>0.45950774116712984</v>
      </c>
      <c r="Q288" s="851">
        <v>463</v>
      </c>
    </row>
    <row r="289" spans="1:17" ht="14.45" customHeight="1" x14ac:dyDescent="0.2">
      <c r="A289" s="832" t="s">
        <v>10272</v>
      </c>
      <c r="B289" s="833" t="s">
        <v>10273</v>
      </c>
      <c r="C289" s="833" t="s">
        <v>8031</v>
      </c>
      <c r="D289" s="833" t="s">
        <v>10312</v>
      </c>
      <c r="E289" s="833" t="s">
        <v>10313</v>
      </c>
      <c r="F289" s="850">
        <v>59</v>
      </c>
      <c r="G289" s="850">
        <v>3422</v>
      </c>
      <c r="H289" s="850">
        <v>0.60824742268041232</v>
      </c>
      <c r="I289" s="850">
        <v>58</v>
      </c>
      <c r="J289" s="850">
        <v>97</v>
      </c>
      <c r="K289" s="850">
        <v>5626</v>
      </c>
      <c r="L289" s="850">
        <v>1</v>
      </c>
      <c r="M289" s="850">
        <v>58</v>
      </c>
      <c r="N289" s="850">
        <v>59</v>
      </c>
      <c r="O289" s="850">
        <v>3481</v>
      </c>
      <c r="P289" s="838">
        <v>0.61873444720938497</v>
      </c>
      <c r="Q289" s="851">
        <v>59</v>
      </c>
    </row>
    <row r="290" spans="1:17" ht="14.45" customHeight="1" x14ac:dyDescent="0.2">
      <c r="A290" s="832" t="s">
        <v>10272</v>
      </c>
      <c r="B290" s="833" t="s">
        <v>10273</v>
      </c>
      <c r="C290" s="833" t="s">
        <v>8031</v>
      </c>
      <c r="D290" s="833" t="s">
        <v>10314</v>
      </c>
      <c r="E290" s="833" t="s">
        <v>10315</v>
      </c>
      <c r="F290" s="850">
        <v>1</v>
      </c>
      <c r="G290" s="850">
        <v>2173</v>
      </c>
      <c r="H290" s="850"/>
      <c r="I290" s="850">
        <v>2173</v>
      </c>
      <c r="J290" s="850"/>
      <c r="K290" s="850"/>
      <c r="L290" s="850"/>
      <c r="M290" s="850"/>
      <c r="N290" s="850"/>
      <c r="O290" s="850"/>
      <c r="P290" s="838"/>
      <c r="Q290" s="851"/>
    </row>
    <row r="291" spans="1:17" ht="14.45" customHeight="1" x14ac:dyDescent="0.2">
      <c r="A291" s="832" t="s">
        <v>10272</v>
      </c>
      <c r="B291" s="833" t="s">
        <v>10273</v>
      </c>
      <c r="C291" s="833" t="s">
        <v>8031</v>
      </c>
      <c r="D291" s="833" t="s">
        <v>10316</v>
      </c>
      <c r="E291" s="833" t="s">
        <v>10317</v>
      </c>
      <c r="F291" s="850">
        <v>489</v>
      </c>
      <c r="G291" s="850">
        <v>86064</v>
      </c>
      <c r="H291" s="850">
        <v>1.1372093023255814</v>
      </c>
      <c r="I291" s="850">
        <v>176</v>
      </c>
      <c r="J291" s="850">
        <v>430</v>
      </c>
      <c r="K291" s="850">
        <v>75680</v>
      </c>
      <c r="L291" s="850">
        <v>1</v>
      </c>
      <c r="M291" s="850">
        <v>176</v>
      </c>
      <c r="N291" s="850">
        <v>264</v>
      </c>
      <c r="O291" s="850">
        <v>47256</v>
      </c>
      <c r="P291" s="838">
        <v>0.62441860465116283</v>
      </c>
      <c r="Q291" s="851">
        <v>179</v>
      </c>
    </row>
    <row r="292" spans="1:17" ht="14.45" customHeight="1" x14ac:dyDescent="0.2">
      <c r="A292" s="832" t="s">
        <v>10272</v>
      </c>
      <c r="B292" s="833" t="s">
        <v>10273</v>
      </c>
      <c r="C292" s="833" t="s">
        <v>8031</v>
      </c>
      <c r="D292" s="833" t="s">
        <v>9769</v>
      </c>
      <c r="E292" s="833" t="s">
        <v>9770</v>
      </c>
      <c r="F292" s="850">
        <v>6</v>
      </c>
      <c r="G292" s="850">
        <v>510</v>
      </c>
      <c r="H292" s="850"/>
      <c r="I292" s="850">
        <v>85</v>
      </c>
      <c r="J292" s="850"/>
      <c r="K292" s="850"/>
      <c r="L292" s="850"/>
      <c r="M292" s="850"/>
      <c r="N292" s="850">
        <v>2</v>
      </c>
      <c r="O292" s="850">
        <v>174</v>
      </c>
      <c r="P292" s="838"/>
      <c r="Q292" s="851">
        <v>87</v>
      </c>
    </row>
    <row r="293" spans="1:17" ht="14.45" customHeight="1" x14ac:dyDescent="0.2">
      <c r="A293" s="832" t="s">
        <v>10272</v>
      </c>
      <c r="B293" s="833" t="s">
        <v>10273</v>
      </c>
      <c r="C293" s="833" t="s">
        <v>8031</v>
      </c>
      <c r="D293" s="833" t="s">
        <v>10318</v>
      </c>
      <c r="E293" s="833" t="s">
        <v>10319</v>
      </c>
      <c r="F293" s="850">
        <v>60</v>
      </c>
      <c r="G293" s="850">
        <v>10200</v>
      </c>
      <c r="H293" s="850">
        <v>1.2</v>
      </c>
      <c r="I293" s="850">
        <v>170</v>
      </c>
      <c r="J293" s="850">
        <v>50</v>
      </c>
      <c r="K293" s="850">
        <v>8500</v>
      </c>
      <c r="L293" s="850">
        <v>1</v>
      </c>
      <c r="M293" s="850">
        <v>170</v>
      </c>
      <c r="N293" s="850">
        <v>47</v>
      </c>
      <c r="O293" s="850">
        <v>8084</v>
      </c>
      <c r="P293" s="838">
        <v>0.95105882352941173</v>
      </c>
      <c r="Q293" s="851">
        <v>172</v>
      </c>
    </row>
    <row r="294" spans="1:17" ht="14.45" customHeight="1" x14ac:dyDescent="0.2">
      <c r="A294" s="832" t="s">
        <v>10272</v>
      </c>
      <c r="B294" s="833" t="s">
        <v>10273</v>
      </c>
      <c r="C294" s="833" t="s">
        <v>8031</v>
      </c>
      <c r="D294" s="833" t="s">
        <v>10320</v>
      </c>
      <c r="E294" s="833" t="s">
        <v>10321</v>
      </c>
      <c r="F294" s="850">
        <v>3</v>
      </c>
      <c r="G294" s="850">
        <v>792</v>
      </c>
      <c r="H294" s="850"/>
      <c r="I294" s="850">
        <v>264</v>
      </c>
      <c r="J294" s="850"/>
      <c r="K294" s="850"/>
      <c r="L294" s="850"/>
      <c r="M294" s="850"/>
      <c r="N294" s="850">
        <v>3</v>
      </c>
      <c r="O294" s="850">
        <v>801</v>
      </c>
      <c r="P294" s="838"/>
      <c r="Q294" s="851">
        <v>267</v>
      </c>
    </row>
    <row r="295" spans="1:17" ht="14.45" customHeight="1" x14ac:dyDescent="0.2">
      <c r="A295" s="832" t="s">
        <v>10272</v>
      </c>
      <c r="B295" s="833" t="s">
        <v>10273</v>
      </c>
      <c r="C295" s="833" t="s">
        <v>8031</v>
      </c>
      <c r="D295" s="833" t="s">
        <v>10322</v>
      </c>
      <c r="E295" s="833" t="s">
        <v>10323</v>
      </c>
      <c r="F295" s="850">
        <v>10</v>
      </c>
      <c r="G295" s="850">
        <v>21310</v>
      </c>
      <c r="H295" s="850">
        <v>7.2890086811375099E-2</v>
      </c>
      <c r="I295" s="850">
        <v>2131</v>
      </c>
      <c r="J295" s="850">
        <v>137</v>
      </c>
      <c r="K295" s="850">
        <v>292358</v>
      </c>
      <c r="L295" s="850">
        <v>1</v>
      </c>
      <c r="M295" s="850">
        <v>2134</v>
      </c>
      <c r="N295" s="850">
        <v>80</v>
      </c>
      <c r="O295" s="850">
        <v>171680</v>
      </c>
      <c r="P295" s="838">
        <v>0.58722525123307723</v>
      </c>
      <c r="Q295" s="851">
        <v>2146</v>
      </c>
    </row>
    <row r="296" spans="1:17" ht="14.45" customHeight="1" x14ac:dyDescent="0.2">
      <c r="A296" s="832" t="s">
        <v>10272</v>
      </c>
      <c r="B296" s="833" t="s">
        <v>10273</v>
      </c>
      <c r="C296" s="833" t="s">
        <v>8031</v>
      </c>
      <c r="D296" s="833" t="s">
        <v>10324</v>
      </c>
      <c r="E296" s="833" t="s">
        <v>10325</v>
      </c>
      <c r="F296" s="850">
        <v>6</v>
      </c>
      <c r="G296" s="850">
        <v>1452</v>
      </c>
      <c r="H296" s="850">
        <v>5.9753086419753085</v>
      </c>
      <c r="I296" s="850">
        <v>242</v>
      </c>
      <c r="J296" s="850">
        <v>1</v>
      </c>
      <c r="K296" s="850">
        <v>243</v>
      </c>
      <c r="L296" s="850">
        <v>1</v>
      </c>
      <c r="M296" s="850">
        <v>243</v>
      </c>
      <c r="N296" s="850">
        <v>4</v>
      </c>
      <c r="O296" s="850">
        <v>976</v>
      </c>
      <c r="P296" s="838">
        <v>4.0164609053497946</v>
      </c>
      <c r="Q296" s="851">
        <v>244</v>
      </c>
    </row>
    <row r="297" spans="1:17" ht="14.45" customHeight="1" x14ac:dyDescent="0.2">
      <c r="A297" s="832" t="s">
        <v>10272</v>
      </c>
      <c r="B297" s="833" t="s">
        <v>10273</v>
      </c>
      <c r="C297" s="833" t="s">
        <v>8031</v>
      </c>
      <c r="D297" s="833" t="s">
        <v>10326</v>
      </c>
      <c r="E297" s="833" t="s">
        <v>10327</v>
      </c>
      <c r="F297" s="850">
        <v>1</v>
      </c>
      <c r="G297" s="850">
        <v>424</v>
      </c>
      <c r="H297" s="850"/>
      <c r="I297" s="850">
        <v>424</v>
      </c>
      <c r="J297" s="850"/>
      <c r="K297" s="850"/>
      <c r="L297" s="850"/>
      <c r="M297" s="850"/>
      <c r="N297" s="850"/>
      <c r="O297" s="850"/>
      <c r="P297" s="838"/>
      <c r="Q297" s="851"/>
    </row>
    <row r="298" spans="1:17" ht="14.45" customHeight="1" x14ac:dyDescent="0.2">
      <c r="A298" s="832" t="s">
        <v>10272</v>
      </c>
      <c r="B298" s="833" t="s">
        <v>10273</v>
      </c>
      <c r="C298" s="833" t="s">
        <v>8031</v>
      </c>
      <c r="D298" s="833" t="s">
        <v>10328</v>
      </c>
      <c r="E298" s="833" t="s">
        <v>10329</v>
      </c>
      <c r="F298" s="850">
        <v>2</v>
      </c>
      <c r="G298" s="850">
        <v>10440</v>
      </c>
      <c r="H298" s="850"/>
      <c r="I298" s="850">
        <v>5220</v>
      </c>
      <c r="J298" s="850"/>
      <c r="K298" s="850"/>
      <c r="L298" s="850"/>
      <c r="M298" s="850"/>
      <c r="N298" s="850"/>
      <c r="O298" s="850"/>
      <c r="P298" s="838"/>
      <c r="Q298" s="851"/>
    </row>
    <row r="299" spans="1:17" ht="14.45" customHeight="1" x14ac:dyDescent="0.2">
      <c r="A299" s="832" t="s">
        <v>10272</v>
      </c>
      <c r="B299" s="833" t="s">
        <v>10273</v>
      </c>
      <c r="C299" s="833" t="s">
        <v>8031</v>
      </c>
      <c r="D299" s="833" t="s">
        <v>10330</v>
      </c>
      <c r="E299" s="833" t="s">
        <v>10331</v>
      </c>
      <c r="F299" s="850">
        <v>4</v>
      </c>
      <c r="G299" s="850">
        <v>4228</v>
      </c>
      <c r="H299" s="850">
        <v>0.56981132075471697</v>
      </c>
      <c r="I299" s="850">
        <v>1057</v>
      </c>
      <c r="J299" s="850">
        <v>7</v>
      </c>
      <c r="K299" s="850">
        <v>7420</v>
      </c>
      <c r="L299" s="850">
        <v>1</v>
      </c>
      <c r="M299" s="850">
        <v>1060</v>
      </c>
      <c r="N299" s="850"/>
      <c r="O299" s="850"/>
      <c r="P299" s="838"/>
      <c r="Q299" s="851"/>
    </row>
    <row r="300" spans="1:17" ht="14.45" customHeight="1" x14ac:dyDescent="0.2">
      <c r="A300" s="832" t="s">
        <v>10272</v>
      </c>
      <c r="B300" s="833" t="s">
        <v>10273</v>
      </c>
      <c r="C300" s="833" t="s">
        <v>8031</v>
      </c>
      <c r="D300" s="833" t="s">
        <v>10332</v>
      </c>
      <c r="E300" s="833" t="s">
        <v>10333</v>
      </c>
      <c r="F300" s="850">
        <v>2</v>
      </c>
      <c r="G300" s="850">
        <v>578</v>
      </c>
      <c r="H300" s="850">
        <v>2</v>
      </c>
      <c r="I300" s="850">
        <v>289</v>
      </c>
      <c r="J300" s="850">
        <v>1</v>
      </c>
      <c r="K300" s="850">
        <v>289</v>
      </c>
      <c r="L300" s="850">
        <v>1</v>
      </c>
      <c r="M300" s="850">
        <v>289</v>
      </c>
      <c r="N300" s="850"/>
      <c r="O300" s="850"/>
      <c r="P300" s="838"/>
      <c r="Q300" s="851"/>
    </row>
    <row r="301" spans="1:17" ht="14.45" customHeight="1" x14ac:dyDescent="0.2">
      <c r="A301" s="832" t="s">
        <v>10272</v>
      </c>
      <c r="B301" s="833" t="s">
        <v>10273</v>
      </c>
      <c r="C301" s="833" t="s">
        <v>8031</v>
      </c>
      <c r="D301" s="833" t="s">
        <v>10334</v>
      </c>
      <c r="E301" s="833" t="s">
        <v>10335</v>
      </c>
      <c r="F301" s="850">
        <v>1</v>
      </c>
      <c r="G301" s="850">
        <v>0</v>
      </c>
      <c r="H301" s="850"/>
      <c r="I301" s="850">
        <v>0</v>
      </c>
      <c r="J301" s="850"/>
      <c r="K301" s="850"/>
      <c r="L301" s="850"/>
      <c r="M301" s="850"/>
      <c r="N301" s="850"/>
      <c r="O301" s="850"/>
      <c r="P301" s="838"/>
      <c r="Q301" s="851"/>
    </row>
    <row r="302" spans="1:17" ht="14.45" customHeight="1" x14ac:dyDescent="0.2">
      <c r="A302" s="832" t="s">
        <v>10272</v>
      </c>
      <c r="B302" s="833" t="s">
        <v>10273</v>
      </c>
      <c r="C302" s="833" t="s">
        <v>8031</v>
      </c>
      <c r="D302" s="833" t="s">
        <v>10336</v>
      </c>
      <c r="E302" s="833" t="s">
        <v>10337</v>
      </c>
      <c r="F302" s="850"/>
      <c r="G302" s="850"/>
      <c r="H302" s="850"/>
      <c r="I302" s="850"/>
      <c r="J302" s="850">
        <v>1</v>
      </c>
      <c r="K302" s="850">
        <v>0</v>
      </c>
      <c r="L302" s="850"/>
      <c r="M302" s="850">
        <v>0</v>
      </c>
      <c r="N302" s="850"/>
      <c r="O302" s="850"/>
      <c r="P302" s="838"/>
      <c r="Q302" s="851"/>
    </row>
    <row r="303" spans="1:17" ht="14.45" customHeight="1" x14ac:dyDescent="0.2">
      <c r="A303" s="832" t="s">
        <v>10272</v>
      </c>
      <c r="B303" s="833" t="s">
        <v>10273</v>
      </c>
      <c r="C303" s="833" t="s">
        <v>8031</v>
      </c>
      <c r="D303" s="833" t="s">
        <v>10338</v>
      </c>
      <c r="E303" s="833" t="s">
        <v>10339</v>
      </c>
      <c r="F303" s="850"/>
      <c r="G303" s="850"/>
      <c r="H303" s="850"/>
      <c r="I303" s="850"/>
      <c r="J303" s="850">
        <v>10</v>
      </c>
      <c r="K303" s="850">
        <v>47790</v>
      </c>
      <c r="L303" s="850">
        <v>1</v>
      </c>
      <c r="M303" s="850">
        <v>4779</v>
      </c>
      <c r="N303" s="850"/>
      <c r="O303" s="850"/>
      <c r="P303" s="838"/>
      <c r="Q303" s="851"/>
    </row>
    <row r="304" spans="1:17" ht="14.45" customHeight="1" x14ac:dyDescent="0.2">
      <c r="A304" s="832" t="s">
        <v>10272</v>
      </c>
      <c r="B304" s="833" t="s">
        <v>10273</v>
      </c>
      <c r="C304" s="833" t="s">
        <v>8031</v>
      </c>
      <c r="D304" s="833" t="s">
        <v>10340</v>
      </c>
      <c r="E304" s="833" t="s">
        <v>10341</v>
      </c>
      <c r="F304" s="850"/>
      <c r="G304" s="850"/>
      <c r="H304" s="850"/>
      <c r="I304" s="850"/>
      <c r="J304" s="850">
        <v>3</v>
      </c>
      <c r="K304" s="850">
        <v>1827</v>
      </c>
      <c r="L304" s="850">
        <v>1</v>
      </c>
      <c r="M304" s="850">
        <v>609</v>
      </c>
      <c r="N304" s="850"/>
      <c r="O304" s="850"/>
      <c r="P304" s="838"/>
      <c r="Q304" s="851"/>
    </row>
    <row r="305" spans="1:17" ht="14.45" customHeight="1" x14ac:dyDescent="0.2">
      <c r="A305" s="832" t="s">
        <v>10272</v>
      </c>
      <c r="B305" s="833" t="s">
        <v>10273</v>
      </c>
      <c r="C305" s="833" t="s">
        <v>8031</v>
      </c>
      <c r="D305" s="833" t="s">
        <v>10342</v>
      </c>
      <c r="E305" s="833" t="s">
        <v>10343</v>
      </c>
      <c r="F305" s="850"/>
      <c r="G305" s="850"/>
      <c r="H305" s="850"/>
      <c r="I305" s="850"/>
      <c r="J305" s="850">
        <v>1</v>
      </c>
      <c r="K305" s="850">
        <v>2840</v>
      </c>
      <c r="L305" s="850">
        <v>1</v>
      </c>
      <c r="M305" s="850">
        <v>2840</v>
      </c>
      <c r="N305" s="850"/>
      <c r="O305" s="850"/>
      <c r="P305" s="838"/>
      <c r="Q305" s="851"/>
    </row>
    <row r="306" spans="1:17" ht="14.45" customHeight="1" x14ac:dyDescent="0.2">
      <c r="A306" s="832" t="s">
        <v>10272</v>
      </c>
      <c r="B306" s="833" t="s">
        <v>10273</v>
      </c>
      <c r="C306" s="833" t="s">
        <v>8031</v>
      </c>
      <c r="D306" s="833" t="s">
        <v>10344</v>
      </c>
      <c r="E306" s="833" t="s">
        <v>10345</v>
      </c>
      <c r="F306" s="850"/>
      <c r="G306" s="850"/>
      <c r="H306" s="850"/>
      <c r="I306" s="850"/>
      <c r="J306" s="850">
        <v>4</v>
      </c>
      <c r="K306" s="850">
        <v>30296</v>
      </c>
      <c r="L306" s="850">
        <v>1</v>
      </c>
      <c r="M306" s="850">
        <v>7574</v>
      </c>
      <c r="N306" s="850"/>
      <c r="O306" s="850"/>
      <c r="P306" s="838"/>
      <c r="Q306" s="851"/>
    </row>
    <row r="307" spans="1:17" ht="14.45" customHeight="1" x14ac:dyDescent="0.2">
      <c r="A307" s="832" t="s">
        <v>10346</v>
      </c>
      <c r="B307" s="833" t="s">
        <v>10347</v>
      </c>
      <c r="C307" s="833" t="s">
        <v>8031</v>
      </c>
      <c r="D307" s="833" t="s">
        <v>10348</v>
      </c>
      <c r="E307" s="833" t="s">
        <v>10349</v>
      </c>
      <c r="F307" s="850">
        <v>2948</v>
      </c>
      <c r="G307" s="850">
        <v>510004</v>
      </c>
      <c r="H307" s="850">
        <v>0.88364711222923364</v>
      </c>
      <c r="I307" s="850">
        <v>173</v>
      </c>
      <c r="J307" s="850">
        <v>3317</v>
      </c>
      <c r="K307" s="850">
        <v>577158</v>
      </c>
      <c r="L307" s="850">
        <v>1</v>
      </c>
      <c r="M307" s="850">
        <v>174</v>
      </c>
      <c r="N307" s="850">
        <v>3426</v>
      </c>
      <c r="O307" s="850">
        <v>599550</v>
      </c>
      <c r="P307" s="838">
        <v>1.0387970018608423</v>
      </c>
      <c r="Q307" s="851">
        <v>175</v>
      </c>
    </row>
    <row r="308" spans="1:17" ht="14.45" customHeight="1" x14ac:dyDescent="0.2">
      <c r="A308" s="832" t="s">
        <v>10346</v>
      </c>
      <c r="B308" s="833" t="s">
        <v>10347</v>
      </c>
      <c r="C308" s="833" t="s">
        <v>8031</v>
      </c>
      <c r="D308" s="833" t="s">
        <v>10350</v>
      </c>
      <c r="E308" s="833" t="s">
        <v>10351</v>
      </c>
      <c r="F308" s="850">
        <v>6</v>
      </c>
      <c r="G308" s="850">
        <v>6420</v>
      </c>
      <c r="H308" s="850">
        <v>2</v>
      </c>
      <c r="I308" s="850">
        <v>1070</v>
      </c>
      <c r="J308" s="850">
        <v>3</v>
      </c>
      <c r="K308" s="850">
        <v>3210</v>
      </c>
      <c r="L308" s="850">
        <v>1</v>
      </c>
      <c r="M308" s="850">
        <v>1070</v>
      </c>
      <c r="N308" s="850">
        <v>5</v>
      </c>
      <c r="O308" s="850">
        <v>5365</v>
      </c>
      <c r="P308" s="838">
        <v>1.6713395638629283</v>
      </c>
      <c r="Q308" s="851">
        <v>1073</v>
      </c>
    </row>
    <row r="309" spans="1:17" ht="14.45" customHeight="1" x14ac:dyDescent="0.2">
      <c r="A309" s="832" t="s">
        <v>10346</v>
      </c>
      <c r="B309" s="833" t="s">
        <v>10347</v>
      </c>
      <c r="C309" s="833" t="s">
        <v>8031</v>
      </c>
      <c r="D309" s="833" t="s">
        <v>10352</v>
      </c>
      <c r="E309" s="833" t="s">
        <v>10353</v>
      </c>
      <c r="F309" s="850">
        <v>80</v>
      </c>
      <c r="G309" s="850">
        <v>3680</v>
      </c>
      <c r="H309" s="850">
        <v>1.3793103448275863</v>
      </c>
      <c r="I309" s="850">
        <v>46</v>
      </c>
      <c r="J309" s="850">
        <v>58</v>
      </c>
      <c r="K309" s="850">
        <v>2668</v>
      </c>
      <c r="L309" s="850">
        <v>1</v>
      </c>
      <c r="M309" s="850">
        <v>46</v>
      </c>
      <c r="N309" s="850">
        <v>54</v>
      </c>
      <c r="O309" s="850">
        <v>2538</v>
      </c>
      <c r="P309" s="838">
        <v>0.95127436281859068</v>
      </c>
      <c r="Q309" s="851">
        <v>47</v>
      </c>
    </row>
    <row r="310" spans="1:17" ht="14.45" customHeight="1" x14ac:dyDescent="0.2">
      <c r="A310" s="832" t="s">
        <v>10346</v>
      </c>
      <c r="B310" s="833" t="s">
        <v>10347</v>
      </c>
      <c r="C310" s="833" t="s">
        <v>8031</v>
      </c>
      <c r="D310" s="833" t="s">
        <v>10246</v>
      </c>
      <c r="E310" s="833" t="s">
        <v>10247</v>
      </c>
      <c r="F310" s="850">
        <v>23</v>
      </c>
      <c r="G310" s="850">
        <v>7981</v>
      </c>
      <c r="H310" s="850">
        <v>1.0952380952380953</v>
      </c>
      <c r="I310" s="850">
        <v>347</v>
      </c>
      <c r="J310" s="850">
        <v>21</v>
      </c>
      <c r="K310" s="850">
        <v>7287</v>
      </c>
      <c r="L310" s="850">
        <v>1</v>
      </c>
      <c r="M310" s="850">
        <v>347</v>
      </c>
      <c r="N310" s="850">
        <v>29</v>
      </c>
      <c r="O310" s="850">
        <v>10092</v>
      </c>
      <c r="P310" s="838">
        <v>1.3849320708110333</v>
      </c>
      <c r="Q310" s="851">
        <v>348</v>
      </c>
    </row>
    <row r="311" spans="1:17" ht="14.45" customHeight="1" x14ac:dyDescent="0.2">
      <c r="A311" s="832" t="s">
        <v>10346</v>
      </c>
      <c r="B311" s="833" t="s">
        <v>10347</v>
      </c>
      <c r="C311" s="833" t="s">
        <v>8031</v>
      </c>
      <c r="D311" s="833" t="s">
        <v>10354</v>
      </c>
      <c r="E311" s="833" t="s">
        <v>10355</v>
      </c>
      <c r="F311" s="850">
        <v>25</v>
      </c>
      <c r="G311" s="850">
        <v>1275</v>
      </c>
      <c r="H311" s="850">
        <v>12.5</v>
      </c>
      <c r="I311" s="850">
        <v>51</v>
      </c>
      <c r="J311" s="850">
        <v>2</v>
      </c>
      <c r="K311" s="850">
        <v>102</v>
      </c>
      <c r="L311" s="850">
        <v>1</v>
      </c>
      <c r="M311" s="850">
        <v>51</v>
      </c>
      <c r="N311" s="850"/>
      <c r="O311" s="850"/>
      <c r="P311" s="838"/>
      <c r="Q311" s="851"/>
    </row>
    <row r="312" spans="1:17" ht="14.45" customHeight="1" x14ac:dyDescent="0.2">
      <c r="A312" s="832" t="s">
        <v>10346</v>
      </c>
      <c r="B312" s="833" t="s">
        <v>10347</v>
      </c>
      <c r="C312" s="833" t="s">
        <v>8031</v>
      </c>
      <c r="D312" s="833" t="s">
        <v>10356</v>
      </c>
      <c r="E312" s="833" t="s">
        <v>10357</v>
      </c>
      <c r="F312" s="850">
        <v>64</v>
      </c>
      <c r="G312" s="850">
        <v>24128</v>
      </c>
      <c r="H312" s="850">
        <v>1.1851851851851851</v>
      </c>
      <c r="I312" s="850">
        <v>377</v>
      </c>
      <c r="J312" s="850">
        <v>54</v>
      </c>
      <c r="K312" s="850">
        <v>20358</v>
      </c>
      <c r="L312" s="850">
        <v>1</v>
      </c>
      <c r="M312" s="850">
        <v>377</v>
      </c>
      <c r="N312" s="850">
        <v>164</v>
      </c>
      <c r="O312" s="850">
        <v>61992</v>
      </c>
      <c r="P312" s="838">
        <v>3.0450928381962865</v>
      </c>
      <c r="Q312" s="851">
        <v>378</v>
      </c>
    </row>
    <row r="313" spans="1:17" ht="14.45" customHeight="1" x14ac:dyDescent="0.2">
      <c r="A313" s="832" t="s">
        <v>10346</v>
      </c>
      <c r="B313" s="833" t="s">
        <v>10347</v>
      </c>
      <c r="C313" s="833" t="s">
        <v>8031</v>
      </c>
      <c r="D313" s="833" t="s">
        <v>10358</v>
      </c>
      <c r="E313" s="833" t="s">
        <v>10359</v>
      </c>
      <c r="F313" s="850">
        <v>2</v>
      </c>
      <c r="G313" s="850">
        <v>68</v>
      </c>
      <c r="H313" s="850">
        <v>2</v>
      </c>
      <c r="I313" s="850">
        <v>34</v>
      </c>
      <c r="J313" s="850">
        <v>1</v>
      </c>
      <c r="K313" s="850">
        <v>34</v>
      </c>
      <c r="L313" s="850">
        <v>1</v>
      </c>
      <c r="M313" s="850">
        <v>34</v>
      </c>
      <c r="N313" s="850">
        <v>1</v>
      </c>
      <c r="O313" s="850">
        <v>34</v>
      </c>
      <c r="P313" s="838">
        <v>1</v>
      </c>
      <c r="Q313" s="851">
        <v>34</v>
      </c>
    </row>
    <row r="314" spans="1:17" ht="14.45" customHeight="1" x14ac:dyDescent="0.2">
      <c r="A314" s="832" t="s">
        <v>10346</v>
      </c>
      <c r="B314" s="833" t="s">
        <v>10347</v>
      </c>
      <c r="C314" s="833" t="s">
        <v>8031</v>
      </c>
      <c r="D314" s="833" t="s">
        <v>10360</v>
      </c>
      <c r="E314" s="833" t="s">
        <v>10361</v>
      </c>
      <c r="F314" s="850">
        <v>55</v>
      </c>
      <c r="G314" s="850">
        <v>28820</v>
      </c>
      <c r="H314" s="850">
        <v>3.2352941176470589</v>
      </c>
      <c r="I314" s="850">
        <v>524</v>
      </c>
      <c r="J314" s="850">
        <v>17</v>
      </c>
      <c r="K314" s="850">
        <v>8908</v>
      </c>
      <c r="L314" s="850">
        <v>1</v>
      </c>
      <c r="M314" s="850">
        <v>524</v>
      </c>
      <c r="N314" s="850">
        <v>24</v>
      </c>
      <c r="O314" s="850">
        <v>12600</v>
      </c>
      <c r="P314" s="838">
        <v>1.414458913336327</v>
      </c>
      <c r="Q314" s="851">
        <v>525</v>
      </c>
    </row>
    <row r="315" spans="1:17" ht="14.45" customHeight="1" x14ac:dyDescent="0.2">
      <c r="A315" s="832" t="s">
        <v>10346</v>
      </c>
      <c r="B315" s="833" t="s">
        <v>10347</v>
      </c>
      <c r="C315" s="833" t="s">
        <v>8031</v>
      </c>
      <c r="D315" s="833" t="s">
        <v>10362</v>
      </c>
      <c r="E315" s="833" t="s">
        <v>10363</v>
      </c>
      <c r="F315" s="850">
        <v>26</v>
      </c>
      <c r="G315" s="850">
        <v>1482</v>
      </c>
      <c r="H315" s="850">
        <v>5.1637630662020904</v>
      </c>
      <c r="I315" s="850">
        <v>57</v>
      </c>
      <c r="J315" s="850">
        <v>5</v>
      </c>
      <c r="K315" s="850">
        <v>287</v>
      </c>
      <c r="L315" s="850">
        <v>1</v>
      </c>
      <c r="M315" s="850">
        <v>57.4</v>
      </c>
      <c r="N315" s="850">
        <v>5</v>
      </c>
      <c r="O315" s="850">
        <v>290</v>
      </c>
      <c r="P315" s="838">
        <v>1.0104529616724738</v>
      </c>
      <c r="Q315" s="851">
        <v>58</v>
      </c>
    </row>
    <row r="316" spans="1:17" ht="14.45" customHeight="1" x14ac:dyDescent="0.2">
      <c r="A316" s="832" t="s">
        <v>10346</v>
      </c>
      <c r="B316" s="833" t="s">
        <v>10347</v>
      </c>
      <c r="C316" s="833" t="s">
        <v>8031</v>
      </c>
      <c r="D316" s="833" t="s">
        <v>10364</v>
      </c>
      <c r="E316" s="833" t="s">
        <v>10365</v>
      </c>
      <c r="F316" s="850">
        <v>111</v>
      </c>
      <c r="G316" s="850">
        <v>24864</v>
      </c>
      <c r="H316" s="850">
        <v>1.4167521367521367</v>
      </c>
      <c r="I316" s="850">
        <v>224</v>
      </c>
      <c r="J316" s="850">
        <v>78</v>
      </c>
      <c r="K316" s="850">
        <v>17550</v>
      </c>
      <c r="L316" s="850">
        <v>1</v>
      </c>
      <c r="M316" s="850">
        <v>225</v>
      </c>
      <c r="N316" s="850">
        <v>105</v>
      </c>
      <c r="O316" s="850">
        <v>23730</v>
      </c>
      <c r="P316" s="838">
        <v>1.3521367521367522</v>
      </c>
      <c r="Q316" s="851">
        <v>226</v>
      </c>
    </row>
    <row r="317" spans="1:17" ht="14.45" customHeight="1" x14ac:dyDescent="0.2">
      <c r="A317" s="832" t="s">
        <v>10346</v>
      </c>
      <c r="B317" s="833" t="s">
        <v>10347</v>
      </c>
      <c r="C317" s="833" t="s">
        <v>8031</v>
      </c>
      <c r="D317" s="833" t="s">
        <v>10366</v>
      </c>
      <c r="E317" s="833" t="s">
        <v>10367</v>
      </c>
      <c r="F317" s="850">
        <v>113</v>
      </c>
      <c r="G317" s="850">
        <v>62489</v>
      </c>
      <c r="H317" s="850">
        <v>1.4648834919593043</v>
      </c>
      <c r="I317" s="850">
        <v>553</v>
      </c>
      <c r="J317" s="850">
        <v>77</v>
      </c>
      <c r="K317" s="850">
        <v>42658</v>
      </c>
      <c r="L317" s="850">
        <v>1</v>
      </c>
      <c r="M317" s="850">
        <v>554</v>
      </c>
      <c r="N317" s="850">
        <v>102</v>
      </c>
      <c r="O317" s="850">
        <v>56610</v>
      </c>
      <c r="P317" s="838">
        <v>1.3270664353696844</v>
      </c>
      <c r="Q317" s="851">
        <v>555</v>
      </c>
    </row>
    <row r="318" spans="1:17" ht="14.45" customHeight="1" x14ac:dyDescent="0.2">
      <c r="A318" s="832" t="s">
        <v>10346</v>
      </c>
      <c r="B318" s="833" t="s">
        <v>10347</v>
      </c>
      <c r="C318" s="833" t="s">
        <v>8031</v>
      </c>
      <c r="D318" s="833" t="s">
        <v>10368</v>
      </c>
      <c r="E318" s="833" t="s">
        <v>10369</v>
      </c>
      <c r="F318" s="850">
        <v>1</v>
      </c>
      <c r="G318" s="850">
        <v>143</v>
      </c>
      <c r="H318" s="850"/>
      <c r="I318" s="850">
        <v>143</v>
      </c>
      <c r="J318" s="850"/>
      <c r="K318" s="850"/>
      <c r="L318" s="850"/>
      <c r="M318" s="850"/>
      <c r="N318" s="850"/>
      <c r="O318" s="850"/>
      <c r="P318" s="838"/>
      <c r="Q318" s="851"/>
    </row>
    <row r="319" spans="1:17" ht="14.45" customHeight="1" x14ac:dyDescent="0.2">
      <c r="A319" s="832" t="s">
        <v>10346</v>
      </c>
      <c r="B319" s="833" t="s">
        <v>10347</v>
      </c>
      <c r="C319" s="833" t="s">
        <v>8031</v>
      </c>
      <c r="D319" s="833" t="s">
        <v>10370</v>
      </c>
      <c r="E319" s="833" t="s">
        <v>10371</v>
      </c>
      <c r="F319" s="850">
        <v>3</v>
      </c>
      <c r="G319" s="850">
        <v>195</v>
      </c>
      <c r="H319" s="850"/>
      <c r="I319" s="850">
        <v>65</v>
      </c>
      <c r="J319" s="850"/>
      <c r="K319" s="850"/>
      <c r="L319" s="850"/>
      <c r="M319" s="850"/>
      <c r="N319" s="850"/>
      <c r="O319" s="850"/>
      <c r="P319" s="838"/>
      <c r="Q319" s="851"/>
    </row>
    <row r="320" spans="1:17" ht="14.45" customHeight="1" x14ac:dyDescent="0.2">
      <c r="A320" s="832" t="s">
        <v>10346</v>
      </c>
      <c r="B320" s="833" t="s">
        <v>10347</v>
      </c>
      <c r="C320" s="833" t="s">
        <v>8031</v>
      </c>
      <c r="D320" s="833" t="s">
        <v>10372</v>
      </c>
      <c r="E320" s="833" t="s">
        <v>10373</v>
      </c>
      <c r="F320" s="850">
        <v>363</v>
      </c>
      <c r="G320" s="850">
        <v>49368</v>
      </c>
      <c r="H320" s="850">
        <v>1.0728675431924373</v>
      </c>
      <c r="I320" s="850">
        <v>136</v>
      </c>
      <c r="J320" s="850">
        <v>337</v>
      </c>
      <c r="K320" s="850">
        <v>46015</v>
      </c>
      <c r="L320" s="850">
        <v>1</v>
      </c>
      <c r="M320" s="850">
        <v>136.54302670623144</v>
      </c>
      <c r="N320" s="850">
        <v>329</v>
      </c>
      <c r="O320" s="850">
        <v>45402</v>
      </c>
      <c r="P320" s="838">
        <v>0.98667825709007928</v>
      </c>
      <c r="Q320" s="851">
        <v>138</v>
      </c>
    </row>
    <row r="321" spans="1:17" ht="14.45" customHeight="1" x14ac:dyDescent="0.2">
      <c r="A321" s="832" t="s">
        <v>10346</v>
      </c>
      <c r="B321" s="833" t="s">
        <v>10347</v>
      </c>
      <c r="C321" s="833" t="s">
        <v>8031</v>
      </c>
      <c r="D321" s="833" t="s">
        <v>10374</v>
      </c>
      <c r="E321" s="833" t="s">
        <v>10375</v>
      </c>
      <c r="F321" s="850">
        <v>310</v>
      </c>
      <c r="G321" s="850">
        <v>28210</v>
      </c>
      <c r="H321" s="850">
        <v>1.1191335740072201</v>
      </c>
      <c r="I321" s="850">
        <v>91</v>
      </c>
      <c r="J321" s="850">
        <v>277</v>
      </c>
      <c r="K321" s="850">
        <v>25207</v>
      </c>
      <c r="L321" s="850">
        <v>1</v>
      </c>
      <c r="M321" s="850">
        <v>91</v>
      </c>
      <c r="N321" s="850">
        <v>288</v>
      </c>
      <c r="O321" s="850">
        <v>26496</v>
      </c>
      <c r="P321" s="838">
        <v>1.0511365890427262</v>
      </c>
      <c r="Q321" s="851">
        <v>92</v>
      </c>
    </row>
    <row r="322" spans="1:17" ht="14.45" customHeight="1" x14ac:dyDescent="0.2">
      <c r="A322" s="832" t="s">
        <v>10346</v>
      </c>
      <c r="B322" s="833" t="s">
        <v>10347</v>
      </c>
      <c r="C322" s="833" t="s">
        <v>8031</v>
      </c>
      <c r="D322" s="833" t="s">
        <v>10376</v>
      </c>
      <c r="E322" s="833" t="s">
        <v>10377</v>
      </c>
      <c r="F322" s="850">
        <v>3</v>
      </c>
      <c r="G322" s="850">
        <v>411</v>
      </c>
      <c r="H322" s="850"/>
      <c r="I322" s="850">
        <v>137</v>
      </c>
      <c r="J322" s="850"/>
      <c r="K322" s="850"/>
      <c r="L322" s="850"/>
      <c r="M322" s="850"/>
      <c r="N322" s="850"/>
      <c r="O322" s="850"/>
      <c r="P322" s="838"/>
      <c r="Q322" s="851"/>
    </row>
    <row r="323" spans="1:17" ht="14.45" customHeight="1" x14ac:dyDescent="0.2">
      <c r="A323" s="832" t="s">
        <v>10346</v>
      </c>
      <c r="B323" s="833" t="s">
        <v>10347</v>
      </c>
      <c r="C323" s="833" t="s">
        <v>8031</v>
      </c>
      <c r="D323" s="833" t="s">
        <v>10378</v>
      </c>
      <c r="E323" s="833" t="s">
        <v>10379</v>
      </c>
      <c r="F323" s="850">
        <v>15</v>
      </c>
      <c r="G323" s="850">
        <v>990</v>
      </c>
      <c r="H323" s="850">
        <v>1.853932584269663</v>
      </c>
      <c r="I323" s="850">
        <v>66</v>
      </c>
      <c r="J323" s="850">
        <v>8</v>
      </c>
      <c r="K323" s="850">
        <v>534</v>
      </c>
      <c r="L323" s="850">
        <v>1</v>
      </c>
      <c r="M323" s="850">
        <v>66.75</v>
      </c>
      <c r="N323" s="850">
        <v>7</v>
      </c>
      <c r="O323" s="850">
        <v>469</v>
      </c>
      <c r="P323" s="838">
        <v>0.87827715355805247</v>
      </c>
      <c r="Q323" s="851">
        <v>67</v>
      </c>
    </row>
    <row r="324" spans="1:17" ht="14.45" customHeight="1" x14ac:dyDescent="0.2">
      <c r="A324" s="832" t="s">
        <v>10346</v>
      </c>
      <c r="B324" s="833" t="s">
        <v>10347</v>
      </c>
      <c r="C324" s="833" t="s">
        <v>8031</v>
      </c>
      <c r="D324" s="833" t="s">
        <v>10255</v>
      </c>
      <c r="E324" s="833" t="s">
        <v>10256</v>
      </c>
      <c r="F324" s="850">
        <v>39</v>
      </c>
      <c r="G324" s="850">
        <v>12792</v>
      </c>
      <c r="H324" s="850">
        <v>1.1818181818181819</v>
      </c>
      <c r="I324" s="850">
        <v>328</v>
      </c>
      <c r="J324" s="850">
        <v>33</v>
      </c>
      <c r="K324" s="850">
        <v>10824</v>
      </c>
      <c r="L324" s="850">
        <v>1</v>
      </c>
      <c r="M324" s="850">
        <v>328</v>
      </c>
      <c r="N324" s="850">
        <v>64</v>
      </c>
      <c r="O324" s="850">
        <v>21056</v>
      </c>
      <c r="P324" s="838">
        <v>1.9453067257945307</v>
      </c>
      <c r="Q324" s="851">
        <v>329</v>
      </c>
    </row>
    <row r="325" spans="1:17" ht="14.45" customHeight="1" x14ac:dyDescent="0.2">
      <c r="A325" s="832" t="s">
        <v>10346</v>
      </c>
      <c r="B325" s="833" t="s">
        <v>10347</v>
      </c>
      <c r="C325" s="833" t="s">
        <v>8031</v>
      </c>
      <c r="D325" s="833" t="s">
        <v>10380</v>
      </c>
      <c r="E325" s="833" t="s">
        <v>10381</v>
      </c>
      <c r="F325" s="850">
        <v>70</v>
      </c>
      <c r="G325" s="850">
        <v>3570</v>
      </c>
      <c r="H325" s="850">
        <v>0.68627450980392157</v>
      </c>
      <c r="I325" s="850">
        <v>51</v>
      </c>
      <c r="J325" s="850">
        <v>102</v>
      </c>
      <c r="K325" s="850">
        <v>5202</v>
      </c>
      <c r="L325" s="850">
        <v>1</v>
      </c>
      <c r="M325" s="850">
        <v>51</v>
      </c>
      <c r="N325" s="850">
        <v>73</v>
      </c>
      <c r="O325" s="850">
        <v>3796</v>
      </c>
      <c r="P325" s="838">
        <v>0.72971933871587846</v>
      </c>
      <c r="Q325" s="851">
        <v>52</v>
      </c>
    </row>
    <row r="326" spans="1:17" ht="14.45" customHeight="1" x14ac:dyDescent="0.2">
      <c r="A326" s="832" t="s">
        <v>10346</v>
      </c>
      <c r="B326" s="833" t="s">
        <v>10347</v>
      </c>
      <c r="C326" s="833" t="s">
        <v>8031</v>
      </c>
      <c r="D326" s="833" t="s">
        <v>10382</v>
      </c>
      <c r="E326" s="833" t="s">
        <v>10383</v>
      </c>
      <c r="F326" s="850">
        <v>1</v>
      </c>
      <c r="G326" s="850">
        <v>207</v>
      </c>
      <c r="H326" s="850"/>
      <c r="I326" s="850">
        <v>207</v>
      </c>
      <c r="J326" s="850"/>
      <c r="K326" s="850"/>
      <c r="L326" s="850"/>
      <c r="M326" s="850"/>
      <c r="N326" s="850"/>
      <c r="O326" s="850"/>
      <c r="P326" s="838"/>
      <c r="Q326" s="851"/>
    </row>
    <row r="327" spans="1:17" ht="14.45" customHeight="1" x14ac:dyDescent="0.2">
      <c r="A327" s="832" t="s">
        <v>10346</v>
      </c>
      <c r="B327" s="833" t="s">
        <v>10347</v>
      </c>
      <c r="C327" s="833" t="s">
        <v>8031</v>
      </c>
      <c r="D327" s="833" t="s">
        <v>10384</v>
      </c>
      <c r="E327" s="833" t="s">
        <v>10385</v>
      </c>
      <c r="F327" s="850">
        <v>2</v>
      </c>
      <c r="G327" s="850">
        <v>1526</v>
      </c>
      <c r="H327" s="850"/>
      <c r="I327" s="850">
        <v>763</v>
      </c>
      <c r="J327" s="850"/>
      <c r="K327" s="850"/>
      <c r="L327" s="850"/>
      <c r="M327" s="850"/>
      <c r="N327" s="850"/>
      <c r="O327" s="850"/>
      <c r="P327" s="838"/>
      <c r="Q327" s="851"/>
    </row>
    <row r="328" spans="1:17" ht="14.45" customHeight="1" x14ac:dyDescent="0.2">
      <c r="A328" s="832" t="s">
        <v>10346</v>
      </c>
      <c r="B328" s="833" t="s">
        <v>10347</v>
      </c>
      <c r="C328" s="833" t="s">
        <v>8031</v>
      </c>
      <c r="D328" s="833" t="s">
        <v>10386</v>
      </c>
      <c r="E328" s="833" t="s">
        <v>10387</v>
      </c>
      <c r="F328" s="850">
        <v>17</v>
      </c>
      <c r="G328" s="850">
        <v>10404</v>
      </c>
      <c r="H328" s="850">
        <v>0.94444444444444442</v>
      </c>
      <c r="I328" s="850">
        <v>612</v>
      </c>
      <c r="J328" s="850">
        <v>18</v>
      </c>
      <c r="K328" s="850">
        <v>11016</v>
      </c>
      <c r="L328" s="850">
        <v>1</v>
      </c>
      <c r="M328" s="850">
        <v>612</v>
      </c>
      <c r="N328" s="850">
        <v>18</v>
      </c>
      <c r="O328" s="850">
        <v>11070</v>
      </c>
      <c r="P328" s="838">
        <v>1.0049019607843137</v>
      </c>
      <c r="Q328" s="851">
        <v>615</v>
      </c>
    </row>
    <row r="329" spans="1:17" ht="14.45" customHeight="1" x14ac:dyDescent="0.2">
      <c r="A329" s="832" t="s">
        <v>10346</v>
      </c>
      <c r="B329" s="833" t="s">
        <v>10347</v>
      </c>
      <c r="C329" s="833" t="s">
        <v>8031</v>
      </c>
      <c r="D329" s="833" t="s">
        <v>10388</v>
      </c>
      <c r="E329" s="833" t="s">
        <v>10389</v>
      </c>
      <c r="F329" s="850"/>
      <c r="G329" s="850"/>
      <c r="H329" s="850"/>
      <c r="I329" s="850"/>
      <c r="J329" s="850">
        <v>1</v>
      </c>
      <c r="K329" s="850">
        <v>47</v>
      </c>
      <c r="L329" s="850">
        <v>1</v>
      </c>
      <c r="M329" s="850">
        <v>47</v>
      </c>
      <c r="N329" s="850"/>
      <c r="O329" s="850"/>
      <c r="P329" s="838"/>
      <c r="Q329" s="851"/>
    </row>
    <row r="330" spans="1:17" ht="14.45" customHeight="1" x14ac:dyDescent="0.2">
      <c r="A330" s="832" t="s">
        <v>10346</v>
      </c>
      <c r="B330" s="833" t="s">
        <v>10347</v>
      </c>
      <c r="C330" s="833" t="s">
        <v>8031</v>
      </c>
      <c r="D330" s="833" t="s">
        <v>10390</v>
      </c>
      <c r="E330" s="833" t="s">
        <v>10391</v>
      </c>
      <c r="F330" s="850">
        <v>824</v>
      </c>
      <c r="G330" s="850">
        <v>41200</v>
      </c>
      <c r="H330" s="850">
        <v>1.0233482364629907</v>
      </c>
      <c r="I330" s="850">
        <v>50</v>
      </c>
      <c r="J330" s="850">
        <v>800</v>
      </c>
      <c r="K330" s="850">
        <v>40260</v>
      </c>
      <c r="L330" s="850">
        <v>1</v>
      </c>
      <c r="M330" s="850">
        <v>50.325000000000003</v>
      </c>
      <c r="N330" s="850">
        <v>792</v>
      </c>
      <c r="O330" s="850">
        <v>41184</v>
      </c>
      <c r="P330" s="838">
        <v>1.0229508196721311</v>
      </c>
      <c r="Q330" s="851">
        <v>52</v>
      </c>
    </row>
    <row r="331" spans="1:17" ht="14.45" customHeight="1" x14ac:dyDescent="0.2">
      <c r="A331" s="832" t="s">
        <v>10346</v>
      </c>
      <c r="B331" s="833" t="s">
        <v>10347</v>
      </c>
      <c r="C331" s="833" t="s">
        <v>8031</v>
      </c>
      <c r="D331" s="833" t="s">
        <v>10392</v>
      </c>
      <c r="E331" s="833" t="s">
        <v>10393</v>
      </c>
      <c r="F331" s="850">
        <v>14</v>
      </c>
      <c r="G331" s="850">
        <v>20902</v>
      </c>
      <c r="H331" s="850">
        <v>2</v>
      </c>
      <c r="I331" s="850">
        <v>1493</v>
      </c>
      <c r="J331" s="850">
        <v>7</v>
      </c>
      <c r="K331" s="850">
        <v>10451</v>
      </c>
      <c r="L331" s="850">
        <v>1</v>
      </c>
      <c r="M331" s="850">
        <v>1493</v>
      </c>
      <c r="N331" s="850">
        <v>3</v>
      </c>
      <c r="O331" s="850">
        <v>4488</v>
      </c>
      <c r="P331" s="838">
        <v>0.42943259018275765</v>
      </c>
      <c r="Q331" s="851">
        <v>1496</v>
      </c>
    </row>
    <row r="332" spans="1:17" ht="14.45" customHeight="1" x14ac:dyDescent="0.2">
      <c r="A332" s="832" t="s">
        <v>10346</v>
      </c>
      <c r="B332" s="833" t="s">
        <v>10347</v>
      </c>
      <c r="C332" s="833" t="s">
        <v>8031</v>
      </c>
      <c r="D332" s="833" t="s">
        <v>10394</v>
      </c>
      <c r="E332" s="833" t="s">
        <v>10395</v>
      </c>
      <c r="F332" s="850">
        <v>12</v>
      </c>
      <c r="G332" s="850">
        <v>3924</v>
      </c>
      <c r="H332" s="850">
        <v>1.3333333333333333</v>
      </c>
      <c r="I332" s="850">
        <v>327</v>
      </c>
      <c r="J332" s="850">
        <v>9</v>
      </c>
      <c r="K332" s="850">
        <v>2943</v>
      </c>
      <c r="L332" s="850">
        <v>1</v>
      </c>
      <c r="M332" s="850">
        <v>327</v>
      </c>
      <c r="N332" s="850">
        <v>6</v>
      </c>
      <c r="O332" s="850">
        <v>1974</v>
      </c>
      <c r="P332" s="838">
        <v>0.67074413863404692</v>
      </c>
      <c r="Q332" s="851">
        <v>329</v>
      </c>
    </row>
    <row r="333" spans="1:17" ht="14.45" customHeight="1" x14ac:dyDescent="0.2">
      <c r="A333" s="832" t="s">
        <v>10346</v>
      </c>
      <c r="B333" s="833" t="s">
        <v>10347</v>
      </c>
      <c r="C333" s="833" t="s">
        <v>8031</v>
      </c>
      <c r="D333" s="833" t="s">
        <v>10396</v>
      </c>
      <c r="E333" s="833" t="s">
        <v>10397</v>
      </c>
      <c r="F333" s="850">
        <v>1</v>
      </c>
      <c r="G333" s="850">
        <v>887</v>
      </c>
      <c r="H333" s="850"/>
      <c r="I333" s="850">
        <v>887</v>
      </c>
      <c r="J333" s="850"/>
      <c r="K333" s="850"/>
      <c r="L333" s="850"/>
      <c r="M333" s="850"/>
      <c r="N333" s="850"/>
      <c r="O333" s="850"/>
      <c r="P333" s="838"/>
      <c r="Q333" s="851"/>
    </row>
    <row r="334" spans="1:17" ht="14.45" customHeight="1" x14ac:dyDescent="0.2">
      <c r="A334" s="832" t="s">
        <v>10346</v>
      </c>
      <c r="B334" s="833" t="s">
        <v>10347</v>
      </c>
      <c r="C334" s="833" t="s">
        <v>8031</v>
      </c>
      <c r="D334" s="833" t="s">
        <v>10398</v>
      </c>
      <c r="E334" s="833" t="s">
        <v>10399</v>
      </c>
      <c r="F334" s="850">
        <v>119</v>
      </c>
      <c r="G334" s="850">
        <v>30940</v>
      </c>
      <c r="H334" s="850">
        <v>0.37278006698956601</v>
      </c>
      <c r="I334" s="850">
        <v>260</v>
      </c>
      <c r="J334" s="850">
        <v>318</v>
      </c>
      <c r="K334" s="850">
        <v>82998</v>
      </c>
      <c r="L334" s="850">
        <v>1</v>
      </c>
      <c r="M334" s="850">
        <v>261</v>
      </c>
      <c r="N334" s="850">
        <v>302</v>
      </c>
      <c r="O334" s="850">
        <v>79124</v>
      </c>
      <c r="P334" s="838">
        <v>0.9533241764861804</v>
      </c>
      <c r="Q334" s="851">
        <v>262</v>
      </c>
    </row>
    <row r="335" spans="1:17" ht="14.45" customHeight="1" x14ac:dyDescent="0.2">
      <c r="A335" s="832" t="s">
        <v>10346</v>
      </c>
      <c r="B335" s="833" t="s">
        <v>10347</v>
      </c>
      <c r="C335" s="833" t="s">
        <v>8031</v>
      </c>
      <c r="D335" s="833" t="s">
        <v>10400</v>
      </c>
      <c r="E335" s="833" t="s">
        <v>10401</v>
      </c>
      <c r="F335" s="850">
        <v>1</v>
      </c>
      <c r="G335" s="850">
        <v>165</v>
      </c>
      <c r="H335" s="850">
        <v>0.14285714285714285</v>
      </c>
      <c r="I335" s="850">
        <v>165</v>
      </c>
      <c r="J335" s="850">
        <v>7</v>
      </c>
      <c r="K335" s="850">
        <v>1155</v>
      </c>
      <c r="L335" s="850">
        <v>1</v>
      </c>
      <c r="M335" s="850">
        <v>165</v>
      </c>
      <c r="N335" s="850">
        <v>32</v>
      </c>
      <c r="O335" s="850">
        <v>5312</v>
      </c>
      <c r="P335" s="838">
        <v>4.5991341991341992</v>
      </c>
      <c r="Q335" s="851">
        <v>166</v>
      </c>
    </row>
    <row r="336" spans="1:17" ht="14.45" customHeight="1" x14ac:dyDescent="0.2">
      <c r="A336" s="832" t="s">
        <v>10346</v>
      </c>
      <c r="B336" s="833" t="s">
        <v>10347</v>
      </c>
      <c r="C336" s="833" t="s">
        <v>8031</v>
      </c>
      <c r="D336" s="833" t="s">
        <v>10402</v>
      </c>
      <c r="E336" s="833" t="s">
        <v>10403</v>
      </c>
      <c r="F336" s="850"/>
      <c r="G336" s="850"/>
      <c r="H336" s="850"/>
      <c r="I336" s="850"/>
      <c r="J336" s="850">
        <v>61</v>
      </c>
      <c r="K336" s="850">
        <v>9250</v>
      </c>
      <c r="L336" s="850">
        <v>1</v>
      </c>
      <c r="M336" s="850">
        <v>151.63934426229508</v>
      </c>
      <c r="N336" s="850">
        <v>120</v>
      </c>
      <c r="O336" s="850">
        <v>18240</v>
      </c>
      <c r="P336" s="838">
        <v>1.971891891891892</v>
      </c>
      <c r="Q336" s="851">
        <v>152</v>
      </c>
    </row>
    <row r="337" spans="1:17" ht="14.45" customHeight="1" x14ac:dyDescent="0.2">
      <c r="A337" s="832" t="s">
        <v>10404</v>
      </c>
      <c r="B337" s="833" t="s">
        <v>10127</v>
      </c>
      <c r="C337" s="833" t="s">
        <v>8031</v>
      </c>
      <c r="D337" s="833" t="s">
        <v>10405</v>
      </c>
      <c r="E337" s="833" t="s">
        <v>10406</v>
      </c>
      <c r="F337" s="850">
        <v>2</v>
      </c>
      <c r="G337" s="850">
        <v>2966</v>
      </c>
      <c r="H337" s="850">
        <v>0.66666666666666663</v>
      </c>
      <c r="I337" s="850">
        <v>1483</v>
      </c>
      <c r="J337" s="850">
        <v>3</v>
      </c>
      <c r="K337" s="850">
        <v>4449</v>
      </c>
      <c r="L337" s="850">
        <v>1</v>
      </c>
      <c r="M337" s="850">
        <v>1483</v>
      </c>
      <c r="N337" s="850"/>
      <c r="O337" s="850"/>
      <c r="P337" s="838"/>
      <c r="Q337" s="851"/>
    </row>
    <row r="338" spans="1:17" ht="14.45" customHeight="1" x14ac:dyDescent="0.2">
      <c r="A338" s="832" t="s">
        <v>10404</v>
      </c>
      <c r="B338" s="833" t="s">
        <v>10127</v>
      </c>
      <c r="C338" s="833" t="s">
        <v>8031</v>
      </c>
      <c r="D338" s="833" t="s">
        <v>10407</v>
      </c>
      <c r="E338" s="833" t="s">
        <v>10408</v>
      </c>
      <c r="F338" s="850"/>
      <c r="G338" s="850"/>
      <c r="H338" s="850"/>
      <c r="I338" s="850"/>
      <c r="J338" s="850">
        <v>1</v>
      </c>
      <c r="K338" s="850">
        <v>658</v>
      </c>
      <c r="L338" s="850">
        <v>1</v>
      </c>
      <c r="M338" s="850">
        <v>658</v>
      </c>
      <c r="N338" s="850">
        <v>53</v>
      </c>
      <c r="O338" s="850">
        <v>35033</v>
      </c>
      <c r="P338" s="838">
        <v>53.241641337386021</v>
      </c>
      <c r="Q338" s="851">
        <v>661</v>
      </c>
    </row>
    <row r="339" spans="1:17" ht="14.45" customHeight="1" x14ac:dyDescent="0.2">
      <c r="A339" s="832" t="s">
        <v>10404</v>
      </c>
      <c r="B339" s="833" t="s">
        <v>10127</v>
      </c>
      <c r="C339" s="833" t="s">
        <v>8031</v>
      </c>
      <c r="D339" s="833" t="s">
        <v>10409</v>
      </c>
      <c r="E339" s="833" t="s">
        <v>10410</v>
      </c>
      <c r="F339" s="850">
        <v>1</v>
      </c>
      <c r="G339" s="850">
        <v>843</v>
      </c>
      <c r="H339" s="850"/>
      <c r="I339" s="850">
        <v>843</v>
      </c>
      <c r="J339" s="850"/>
      <c r="K339" s="850"/>
      <c r="L339" s="850"/>
      <c r="M339" s="850"/>
      <c r="N339" s="850">
        <v>2</v>
      </c>
      <c r="O339" s="850">
        <v>1692</v>
      </c>
      <c r="P339" s="838"/>
      <c r="Q339" s="851">
        <v>846</v>
      </c>
    </row>
    <row r="340" spans="1:17" ht="14.45" customHeight="1" x14ac:dyDescent="0.2">
      <c r="A340" s="832" t="s">
        <v>10404</v>
      </c>
      <c r="B340" s="833" t="s">
        <v>10127</v>
      </c>
      <c r="C340" s="833" t="s">
        <v>8031</v>
      </c>
      <c r="D340" s="833" t="s">
        <v>9967</v>
      </c>
      <c r="E340" s="833" t="s">
        <v>9968</v>
      </c>
      <c r="F340" s="850"/>
      <c r="G340" s="850"/>
      <c r="H340" s="850"/>
      <c r="I340" s="850"/>
      <c r="J340" s="850"/>
      <c r="K340" s="850"/>
      <c r="L340" s="850"/>
      <c r="M340" s="850"/>
      <c r="N340" s="850">
        <v>1</v>
      </c>
      <c r="O340" s="850">
        <v>168</v>
      </c>
      <c r="P340" s="838"/>
      <c r="Q340" s="851">
        <v>168</v>
      </c>
    </row>
    <row r="341" spans="1:17" ht="14.45" customHeight="1" x14ac:dyDescent="0.2">
      <c r="A341" s="832" t="s">
        <v>10404</v>
      </c>
      <c r="B341" s="833" t="s">
        <v>10127</v>
      </c>
      <c r="C341" s="833" t="s">
        <v>8031</v>
      </c>
      <c r="D341" s="833" t="s">
        <v>10411</v>
      </c>
      <c r="E341" s="833" t="s">
        <v>10412</v>
      </c>
      <c r="F341" s="850"/>
      <c r="G341" s="850"/>
      <c r="H341" s="850"/>
      <c r="I341" s="850"/>
      <c r="J341" s="850"/>
      <c r="K341" s="850"/>
      <c r="L341" s="850"/>
      <c r="M341" s="850"/>
      <c r="N341" s="850">
        <v>1</v>
      </c>
      <c r="O341" s="850">
        <v>175</v>
      </c>
      <c r="P341" s="838"/>
      <c r="Q341" s="851">
        <v>175</v>
      </c>
    </row>
    <row r="342" spans="1:17" ht="14.45" customHeight="1" x14ac:dyDescent="0.2">
      <c r="A342" s="832" t="s">
        <v>10404</v>
      </c>
      <c r="B342" s="833" t="s">
        <v>10127</v>
      </c>
      <c r="C342" s="833" t="s">
        <v>8031</v>
      </c>
      <c r="D342" s="833" t="s">
        <v>10413</v>
      </c>
      <c r="E342" s="833" t="s">
        <v>10414</v>
      </c>
      <c r="F342" s="850"/>
      <c r="G342" s="850"/>
      <c r="H342" s="850"/>
      <c r="I342" s="850"/>
      <c r="J342" s="850">
        <v>2</v>
      </c>
      <c r="K342" s="850">
        <v>704</v>
      </c>
      <c r="L342" s="850">
        <v>1</v>
      </c>
      <c r="M342" s="850">
        <v>352</v>
      </c>
      <c r="N342" s="850">
        <v>54</v>
      </c>
      <c r="O342" s="850">
        <v>19062</v>
      </c>
      <c r="P342" s="838">
        <v>27.076704545454547</v>
      </c>
      <c r="Q342" s="851">
        <v>353</v>
      </c>
    </row>
    <row r="343" spans="1:17" ht="14.45" customHeight="1" x14ac:dyDescent="0.2">
      <c r="A343" s="832" t="s">
        <v>10404</v>
      </c>
      <c r="B343" s="833" t="s">
        <v>10127</v>
      </c>
      <c r="C343" s="833" t="s">
        <v>8031</v>
      </c>
      <c r="D343" s="833" t="s">
        <v>10415</v>
      </c>
      <c r="E343" s="833" t="s">
        <v>10416</v>
      </c>
      <c r="F343" s="850"/>
      <c r="G343" s="850"/>
      <c r="H343" s="850"/>
      <c r="I343" s="850"/>
      <c r="J343" s="850">
        <v>2</v>
      </c>
      <c r="K343" s="850">
        <v>1028</v>
      </c>
      <c r="L343" s="850">
        <v>1</v>
      </c>
      <c r="M343" s="850">
        <v>514</v>
      </c>
      <c r="N343" s="850">
        <v>49</v>
      </c>
      <c r="O343" s="850">
        <v>25235</v>
      </c>
      <c r="P343" s="838">
        <v>24.547665369649806</v>
      </c>
      <c r="Q343" s="851">
        <v>515</v>
      </c>
    </row>
    <row r="344" spans="1:17" ht="14.45" customHeight="1" x14ac:dyDescent="0.2">
      <c r="A344" s="832" t="s">
        <v>10404</v>
      </c>
      <c r="B344" s="833" t="s">
        <v>10127</v>
      </c>
      <c r="C344" s="833" t="s">
        <v>8031</v>
      </c>
      <c r="D344" s="833" t="s">
        <v>10417</v>
      </c>
      <c r="E344" s="833" t="s">
        <v>10418</v>
      </c>
      <c r="F344" s="850"/>
      <c r="G344" s="850"/>
      <c r="H344" s="850"/>
      <c r="I344" s="850"/>
      <c r="J344" s="850">
        <v>2</v>
      </c>
      <c r="K344" s="850">
        <v>848</v>
      </c>
      <c r="L344" s="850">
        <v>1</v>
      </c>
      <c r="M344" s="850">
        <v>424</v>
      </c>
      <c r="N344" s="850">
        <v>49</v>
      </c>
      <c r="O344" s="850">
        <v>20825</v>
      </c>
      <c r="P344" s="838">
        <v>24.557783018867923</v>
      </c>
      <c r="Q344" s="851">
        <v>425</v>
      </c>
    </row>
    <row r="345" spans="1:17" ht="14.45" customHeight="1" x14ac:dyDescent="0.2">
      <c r="A345" s="832" t="s">
        <v>10404</v>
      </c>
      <c r="B345" s="833" t="s">
        <v>10127</v>
      </c>
      <c r="C345" s="833" t="s">
        <v>8031</v>
      </c>
      <c r="D345" s="833" t="s">
        <v>10419</v>
      </c>
      <c r="E345" s="833" t="s">
        <v>10420</v>
      </c>
      <c r="F345" s="850"/>
      <c r="G345" s="850"/>
      <c r="H345" s="850"/>
      <c r="I345" s="850"/>
      <c r="J345" s="850">
        <v>1</v>
      </c>
      <c r="K345" s="850">
        <v>350</v>
      </c>
      <c r="L345" s="850">
        <v>1</v>
      </c>
      <c r="M345" s="850">
        <v>350</v>
      </c>
      <c r="N345" s="850">
        <v>52</v>
      </c>
      <c r="O345" s="850">
        <v>18252</v>
      </c>
      <c r="P345" s="838">
        <v>52.148571428571429</v>
      </c>
      <c r="Q345" s="851">
        <v>351</v>
      </c>
    </row>
    <row r="346" spans="1:17" ht="14.45" customHeight="1" x14ac:dyDescent="0.2">
      <c r="A346" s="832" t="s">
        <v>10404</v>
      </c>
      <c r="B346" s="833" t="s">
        <v>10127</v>
      </c>
      <c r="C346" s="833" t="s">
        <v>8031</v>
      </c>
      <c r="D346" s="833" t="s">
        <v>9833</v>
      </c>
      <c r="E346" s="833" t="s">
        <v>9834</v>
      </c>
      <c r="F346" s="850"/>
      <c r="G346" s="850"/>
      <c r="H346" s="850"/>
      <c r="I346" s="850"/>
      <c r="J346" s="850">
        <v>1</v>
      </c>
      <c r="K346" s="850">
        <v>222</v>
      </c>
      <c r="L346" s="850">
        <v>1</v>
      </c>
      <c r="M346" s="850">
        <v>222</v>
      </c>
      <c r="N346" s="850">
        <v>54</v>
      </c>
      <c r="O346" s="850">
        <v>12042</v>
      </c>
      <c r="P346" s="838">
        <v>54.243243243243242</v>
      </c>
      <c r="Q346" s="851">
        <v>223</v>
      </c>
    </row>
    <row r="347" spans="1:17" ht="14.45" customHeight="1" x14ac:dyDescent="0.2">
      <c r="A347" s="832" t="s">
        <v>10404</v>
      </c>
      <c r="B347" s="833" t="s">
        <v>10127</v>
      </c>
      <c r="C347" s="833" t="s">
        <v>8031</v>
      </c>
      <c r="D347" s="833" t="s">
        <v>9835</v>
      </c>
      <c r="E347" s="833" t="s">
        <v>9836</v>
      </c>
      <c r="F347" s="850">
        <v>2</v>
      </c>
      <c r="G347" s="850">
        <v>1016</v>
      </c>
      <c r="H347" s="850">
        <v>0.24950884086444008</v>
      </c>
      <c r="I347" s="850">
        <v>508</v>
      </c>
      <c r="J347" s="850">
        <v>8</v>
      </c>
      <c r="K347" s="850">
        <v>4072</v>
      </c>
      <c r="L347" s="850">
        <v>1</v>
      </c>
      <c r="M347" s="850">
        <v>509</v>
      </c>
      <c r="N347" s="850">
        <v>3</v>
      </c>
      <c r="O347" s="850">
        <v>1539</v>
      </c>
      <c r="P347" s="838">
        <v>0.37794695481335955</v>
      </c>
      <c r="Q347" s="851">
        <v>513</v>
      </c>
    </row>
    <row r="348" spans="1:17" ht="14.45" customHeight="1" x14ac:dyDescent="0.2">
      <c r="A348" s="832" t="s">
        <v>10404</v>
      </c>
      <c r="B348" s="833" t="s">
        <v>10127</v>
      </c>
      <c r="C348" s="833" t="s">
        <v>8031</v>
      </c>
      <c r="D348" s="833" t="s">
        <v>10421</v>
      </c>
      <c r="E348" s="833" t="s">
        <v>10422</v>
      </c>
      <c r="F348" s="850"/>
      <c r="G348" s="850"/>
      <c r="H348" s="850"/>
      <c r="I348" s="850"/>
      <c r="J348" s="850">
        <v>1</v>
      </c>
      <c r="K348" s="850">
        <v>111</v>
      </c>
      <c r="L348" s="850">
        <v>1</v>
      </c>
      <c r="M348" s="850">
        <v>111</v>
      </c>
      <c r="N348" s="850">
        <v>6</v>
      </c>
      <c r="O348" s="850">
        <v>666</v>
      </c>
      <c r="P348" s="838">
        <v>6</v>
      </c>
      <c r="Q348" s="851">
        <v>111</v>
      </c>
    </row>
    <row r="349" spans="1:17" ht="14.45" customHeight="1" x14ac:dyDescent="0.2">
      <c r="A349" s="832" t="s">
        <v>10404</v>
      </c>
      <c r="B349" s="833" t="s">
        <v>10127</v>
      </c>
      <c r="C349" s="833" t="s">
        <v>8031</v>
      </c>
      <c r="D349" s="833" t="s">
        <v>9865</v>
      </c>
      <c r="E349" s="833" t="s">
        <v>9866</v>
      </c>
      <c r="F349" s="850">
        <v>34</v>
      </c>
      <c r="G349" s="850">
        <v>11900</v>
      </c>
      <c r="H349" s="850">
        <v>0.25</v>
      </c>
      <c r="I349" s="850">
        <v>350</v>
      </c>
      <c r="J349" s="850">
        <v>136</v>
      </c>
      <c r="K349" s="850">
        <v>47600</v>
      </c>
      <c r="L349" s="850">
        <v>1</v>
      </c>
      <c r="M349" s="850">
        <v>350</v>
      </c>
      <c r="N349" s="850">
        <v>56</v>
      </c>
      <c r="O349" s="850">
        <v>19656</v>
      </c>
      <c r="P349" s="838">
        <v>0.41294117647058826</v>
      </c>
      <c r="Q349" s="851">
        <v>351</v>
      </c>
    </row>
    <row r="350" spans="1:17" ht="14.45" customHeight="1" x14ac:dyDescent="0.2">
      <c r="A350" s="832" t="s">
        <v>10404</v>
      </c>
      <c r="B350" s="833" t="s">
        <v>10127</v>
      </c>
      <c r="C350" s="833" t="s">
        <v>8031</v>
      </c>
      <c r="D350" s="833" t="s">
        <v>10044</v>
      </c>
      <c r="E350" s="833" t="s">
        <v>10045</v>
      </c>
      <c r="F350" s="850"/>
      <c r="G350" s="850"/>
      <c r="H350" s="850"/>
      <c r="I350" s="850"/>
      <c r="J350" s="850">
        <v>1</v>
      </c>
      <c r="K350" s="850">
        <v>171</v>
      </c>
      <c r="L350" s="850">
        <v>1</v>
      </c>
      <c r="M350" s="850">
        <v>171</v>
      </c>
      <c r="N350" s="850">
        <v>1</v>
      </c>
      <c r="O350" s="850">
        <v>171</v>
      </c>
      <c r="P350" s="838">
        <v>1</v>
      </c>
      <c r="Q350" s="851">
        <v>171</v>
      </c>
    </row>
    <row r="351" spans="1:17" ht="14.45" customHeight="1" x14ac:dyDescent="0.2">
      <c r="A351" s="832" t="s">
        <v>10404</v>
      </c>
      <c r="B351" s="833" t="s">
        <v>10127</v>
      </c>
      <c r="C351" s="833" t="s">
        <v>8031</v>
      </c>
      <c r="D351" s="833" t="s">
        <v>10063</v>
      </c>
      <c r="E351" s="833" t="s">
        <v>10064</v>
      </c>
      <c r="F351" s="850"/>
      <c r="G351" s="850"/>
      <c r="H351" s="850"/>
      <c r="I351" s="850"/>
      <c r="J351" s="850"/>
      <c r="K351" s="850"/>
      <c r="L351" s="850"/>
      <c r="M351" s="850"/>
      <c r="N351" s="850">
        <v>1</v>
      </c>
      <c r="O351" s="850">
        <v>174</v>
      </c>
      <c r="P351" s="838"/>
      <c r="Q351" s="851">
        <v>174</v>
      </c>
    </row>
    <row r="352" spans="1:17" ht="14.45" customHeight="1" x14ac:dyDescent="0.2">
      <c r="A352" s="832" t="s">
        <v>10404</v>
      </c>
      <c r="B352" s="833" t="s">
        <v>10127</v>
      </c>
      <c r="C352" s="833" t="s">
        <v>8031</v>
      </c>
      <c r="D352" s="833" t="s">
        <v>10423</v>
      </c>
      <c r="E352" s="833" t="s">
        <v>10424</v>
      </c>
      <c r="F352" s="850">
        <v>4</v>
      </c>
      <c r="G352" s="850">
        <v>1604</v>
      </c>
      <c r="H352" s="850">
        <v>1</v>
      </c>
      <c r="I352" s="850">
        <v>401</v>
      </c>
      <c r="J352" s="850">
        <v>4</v>
      </c>
      <c r="K352" s="850">
        <v>1604</v>
      </c>
      <c r="L352" s="850">
        <v>1</v>
      </c>
      <c r="M352" s="850">
        <v>401</v>
      </c>
      <c r="N352" s="850"/>
      <c r="O352" s="850"/>
      <c r="P352" s="838"/>
      <c r="Q352" s="851"/>
    </row>
    <row r="353" spans="1:17" ht="14.45" customHeight="1" x14ac:dyDescent="0.2">
      <c r="A353" s="832" t="s">
        <v>10404</v>
      </c>
      <c r="B353" s="833" t="s">
        <v>10127</v>
      </c>
      <c r="C353" s="833" t="s">
        <v>8031</v>
      </c>
      <c r="D353" s="833" t="s">
        <v>10425</v>
      </c>
      <c r="E353" s="833" t="s">
        <v>10426</v>
      </c>
      <c r="F353" s="850"/>
      <c r="G353" s="850"/>
      <c r="H353" s="850"/>
      <c r="I353" s="850"/>
      <c r="J353" s="850">
        <v>2</v>
      </c>
      <c r="K353" s="850">
        <v>584</v>
      </c>
      <c r="L353" s="850">
        <v>1</v>
      </c>
      <c r="M353" s="850">
        <v>292</v>
      </c>
      <c r="N353" s="850">
        <v>49</v>
      </c>
      <c r="O353" s="850">
        <v>14357</v>
      </c>
      <c r="P353" s="838">
        <v>24.583904109589042</v>
      </c>
      <c r="Q353" s="851">
        <v>293</v>
      </c>
    </row>
    <row r="354" spans="1:17" ht="14.45" customHeight="1" x14ac:dyDescent="0.2">
      <c r="A354" s="832" t="s">
        <v>10404</v>
      </c>
      <c r="B354" s="833" t="s">
        <v>10127</v>
      </c>
      <c r="C354" s="833" t="s">
        <v>8031</v>
      </c>
      <c r="D354" s="833" t="s">
        <v>10427</v>
      </c>
      <c r="E354" s="833" t="s">
        <v>10428</v>
      </c>
      <c r="F354" s="850"/>
      <c r="G354" s="850"/>
      <c r="H354" s="850"/>
      <c r="I354" s="850"/>
      <c r="J354" s="850"/>
      <c r="K354" s="850"/>
      <c r="L354" s="850"/>
      <c r="M354" s="850"/>
      <c r="N354" s="850">
        <v>1</v>
      </c>
      <c r="O354" s="850">
        <v>168</v>
      </c>
      <c r="P354" s="838"/>
      <c r="Q354" s="851">
        <v>168</v>
      </c>
    </row>
    <row r="355" spans="1:17" ht="14.45" customHeight="1" x14ac:dyDescent="0.2">
      <c r="A355" s="832" t="s">
        <v>10404</v>
      </c>
      <c r="B355" s="833" t="s">
        <v>10127</v>
      </c>
      <c r="C355" s="833" t="s">
        <v>8031</v>
      </c>
      <c r="D355" s="833" t="s">
        <v>10429</v>
      </c>
      <c r="E355" s="833" t="s">
        <v>10430</v>
      </c>
      <c r="F355" s="850">
        <v>1</v>
      </c>
      <c r="G355" s="850">
        <v>574</v>
      </c>
      <c r="H355" s="850">
        <v>1</v>
      </c>
      <c r="I355" s="850">
        <v>574</v>
      </c>
      <c r="J355" s="850">
        <v>1</v>
      </c>
      <c r="K355" s="850">
        <v>574</v>
      </c>
      <c r="L355" s="850">
        <v>1</v>
      </c>
      <c r="M355" s="850">
        <v>574</v>
      </c>
      <c r="N355" s="850"/>
      <c r="O355" s="850"/>
      <c r="P355" s="838"/>
      <c r="Q355" s="851"/>
    </row>
    <row r="356" spans="1:17" ht="14.45" customHeight="1" thickBot="1" x14ac:dyDescent="0.25">
      <c r="A356" s="840" t="s">
        <v>10431</v>
      </c>
      <c r="B356" s="841" t="s">
        <v>9821</v>
      </c>
      <c r="C356" s="841" t="s">
        <v>8031</v>
      </c>
      <c r="D356" s="841" t="s">
        <v>9826</v>
      </c>
      <c r="E356" s="841" t="s">
        <v>9827</v>
      </c>
      <c r="F356" s="852"/>
      <c r="G356" s="852"/>
      <c r="H356" s="852"/>
      <c r="I356" s="852"/>
      <c r="J356" s="852">
        <v>6</v>
      </c>
      <c r="K356" s="852">
        <v>62802</v>
      </c>
      <c r="L356" s="852">
        <v>1</v>
      </c>
      <c r="M356" s="852">
        <v>10467</v>
      </c>
      <c r="N356" s="852"/>
      <c r="O356" s="852"/>
      <c r="P356" s="846"/>
      <c r="Q356" s="853"/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5D9BCF78-7435-4457-9DBD-87586466D887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8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3" t="s">
        <v>180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</row>
    <row r="2" spans="1:14" ht="14.45" customHeight="1" thickBot="1" x14ac:dyDescent="0.25">
      <c r="A2" s="70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13110</v>
      </c>
      <c r="D3" s="193">
        <f>SUBTOTAL(9,D6:D1048576)</f>
        <v>13513</v>
      </c>
      <c r="E3" s="193">
        <f>SUBTOTAL(9,E6:E1048576)</f>
        <v>13550</v>
      </c>
      <c r="F3" s="194">
        <f>IF(OR(E3=0,D3=0),"",E3/D3)</f>
        <v>1.0027381040479537</v>
      </c>
      <c r="G3" s="388">
        <f>SUBTOTAL(9,G6:G1048576)</f>
        <v>18808.316719999999</v>
      </c>
      <c r="H3" s="389">
        <f>SUBTOTAL(9,H6:H1048576)</f>
        <v>19953.537399999997</v>
      </c>
      <c r="I3" s="389">
        <f>SUBTOTAL(9,I6:I1048576)</f>
        <v>20186.887059999994</v>
      </c>
      <c r="J3" s="194">
        <f>IF(OR(I3=0,H3=0),"",I3/H3)</f>
        <v>1.0116946511950304</v>
      </c>
      <c r="K3" s="388">
        <f>SUBTOTAL(9,K6:K1048576)</f>
        <v>1681.3200000000002</v>
      </c>
      <c r="L3" s="389">
        <f>SUBTOTAL(9,L6:L1048576)</f>
        <v>1803.02</v>
      </c>
      <c r="M3" s="389">
        <f>SUBTOTAL(9,M6:M1048576)</f>
        <v>1818.58</v>
      </c>
      <c r="N3" s="195">
        <f>IF(OR(M3=0,E3=0),"",M3*1000/E3)</f>
        <v>134.21254612546124</v>
      </c>
    </row>
    <row r="4" spans="1:14" ht="14.45" customHeight="1" x14ac:dyDescent="0.2">
      <c r="A4" s="695" t="s">
        <v>89</v>
      </c>
      <c r="B4" s="696" t="s">
        <v>11</v>
      </c>
      <c r="C4" s="697" t="s">
        <v>90</v>
      </c>
      <c r="D4" s="697"/>
      <c r="E4" s="697"/>
      <c r="F4" s="698"/>
      <c r="G4" s="699" t="s">
        <v>268</v>
      </c>
      <c r="H4" s="697"/>
      <c r="I4" s="697"/>
      <c r="J4" s="698"/>
      <c r="K4" s="699" t="s">
        <v>91</v>
      </c>
      <c r="L4" s="697"/>
      <c r="M4" s="697"/>
      <c r="N4" s="700"/>
    </row>
    <row r="5" spans="1:14" ht="14.45" customHeight="1" thickBot="1" x14ac:dyDescent="0.25">
      <c r="A5" s="998"/>
      <c r="B5" s="999"/>
      <c r="C5" s="1006">
        <v>2015</v>
      </c>
      <c r="D5" s="1006">
        <v>2018</v>
      </c>
      <c r="E5" s="1006">
        <v>2019</v>
      </c>
      <c r="F5" s="1007" t="s">
        <v>2</v>
      </c>
      <c r="G5" s="1017">
        <v>2015</v>
      </c>
      <c r="H5" s="1006">
        <v>2018</v>
      </c>
      <c r="I5" s="1006">
        <v>2019</v>
      </c>
      <c r="J5" s="1007" t="s">
        <v>2</v>
      </c>
      <c r="K5" s="1017">
        <v>2015</v>
      </c>
      <c r="L5" s="1006">
        <v>2018</v>
      </c>
      <c r="M5" s="1006">
        <v>2019</v>
      </c>
      <c r="N5" s="1018" t="s">
        <v>92</v>
      </c>
    </row>
    <row r="6" spans="1:14" ht="14.45" customHeight="1" x14ac:dyDescent="0.2">
      <c r="A6" s="1000" t="s">
        <v>9366</v>
      </c>
      <c r="B6" s="1003" t="s">
        <v>10433</v>
      </c>
      <c r="C6" s="1008">
        <v>11604</v>
      </c>
      <c r="D6" s="1009">
        <v>11794</v>
      </c>
      <c r="E6" s="1009">
        <v>11789</v>
      </c>
      <c r="F6" s="1014"/>
      <c r="G6" s="1008">
        <v>11383.298799999999</v>
      </c>
      <c r="H6" s="1009">
        <v>11478.003640000001</v>
      </c>
      <c r="I6" s="1009">
        <v>11553.698900000001</v>
      </c>
      <c r="J6" s="1014"/>
      <c r="K6" s="1008">
        <v>928.32</v>
      </c>
      <c r="L6" s="1009">
        <v>943.52</v>
      </c>
      <c r="M6" s="1009">
        <v>943.12</v>
      </c>
      <c r="N6" s="1019">
        <v>80</v>
      </c>
    </row>
    <row r="7" spans="1:14" ht="14.45" customHeight="1" x14ac:dyDescent="0.2">
      <c r="A7" s="1001" t="s">
        <v>9384</v>
      </c>
      <c r="B7" s="1004" t="s">
        <v>10433</v>
      </c>
      <c r="C7" s="1010"/>
      <c r="D7" s="1011"/>
      <c r="E7" s="1011">
        <v>12</v>
      </c>
      <c r="F7" s="1015"/>
      <c r="G7" s="1010"/>
      <c r="H7" s="1011"/>
      <c r="I7" s="1011">
        <v>1.9547999999999999</v>
      </c>
      <c r="J7" s="1015"/>
      <c r="K7" s="1010"/>
      <c r="L7" s="1011"/>
      <c r="M7" s="1011">
        <v>0.96</v>
      </c>
      <c r="N7" s="1020">
        <v>80</v>
      </c>
    </row>
    <row r="8" spans="1:14" ht="14.45" customHeight="1" thickBot="1" x14ac:dyDescent="0.25">
      <c r="A8" s="1002" t="s">
        <v>9587</v>
      </c>
      <c r="B8" s="1005" t="s">
        <v>10434</v>
      </c>
      <c r="C8" s="1012">
        <v>1506</v>
      </c>
      <c r="D8" s="1013">
        <v>1719</v>
      </c>
      <c r="E8" s="1013">
        <v>1749</v>
      </c>
      <c r="F8" s="1016"/>
      <c r="G8" s="1012">
        <v>7425.0179200000011</v>
      </c>
      <c r="H8" s="1013">
        <v>8475.5337599999966</v>
      </c>
      <c r="I8" s="1013">
        <v>8631.2333599999911</v>
      </c>
      <c r="J8" s="1016"/>
      <c r="K8" s="1012">
        <v>753</v>
      </c>
      <c r="L8" s="1013">
        <v>859.5</v>
      </c>
      <c r="M8" s="1013">
        <v>874.5</v>
      </c>
      <c r="N8" s="1021">
        <v>500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CFCAA484-1305-4C68-BE3D-C61FAB231C95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2" t="s">
        <v>127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5" customHeight="1" x14ac:dyDescent="0.2">
      <c r="A2" s="70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5" customHeight="1" x14ac:dyDescent="0.2">
      <c r="A4" s="320" t="s">
        <v>101</v>
      </c>
      <c r="B4" s="323">
        <f>(B10+B8)/B6</f>
        <v>0.42797925078581073</v>
      </c>
      <c r="C4" s="323">
        <f t="shared" ref="C4:M4" si="0">(C10+C8)/C6</f>
        <v>0.83165838649967982</v>
      </c>
      <c r="D4" s="323">
        <f t="shared" si="0"/>
        <v>0.89749028670405484</v>
      </c>
      <c r="E4" s="323">
        <f t="shared" si="0"/>
        <v>0.91029799440322501</v>
      </c>
      <c r="F4" s="323">
        <f t="shared" si="0"/>
        <v>0.92141087370533326</v>
      </c>
      <c r="G4" s="323">
        <f t="shared" si="0"/>
        <v>0.9350073594151127</v>
      </c>
      <c r="H4" s="323">
        <f t="shared" si="0"/>
        <v>0.91426631563629701</v>
      </c>
      <c r="I4" s="323">
        <f t="shared" si="0"/>
        <v>0.86423720685641958</v>
      </c>
      <c r="J4" s="323">
        <f t="shared" si="0"/>
        <v>0.86616271024647074</v>
      </c>
      <c r="K4" s="323">
        <f t="shared" si="0"/>
        <v>0.87266159071320115</v>
      </c>
      <c r="L4" s="323">
        <f t="shared" si="0"/>
        <v>0.88334090193746884</v>
      </c>
      <c r="M4" s="323">
        <f t="shared" si="0"/>
        <v>0.87568753466411164</v>
      </c>
    </row>
    <row r="5" spans="1:13" ht="14.45" customHeight="1" x14ac:dyDescent="0.2">
      <c r="A5" s="324" t="s">
        <v>53</v>
      </c>
      <c r="B5" s="323">
        <f>IF(ISERROR(VLOOKUP($A5,'Man Tab'!$A:$Q,COLUMN()+2,0)),0,VLOOKUP($A5,'Man Tab'!$A:$Q,COLUMN()+2,0))</f>
        <v>13418.75974</v>
      </c>
      <c r="C5" s="323">
        <f>IF(ISERROR(VLOOKUP($A5,'Man Tab'!$A:$Q,COLUMN()+2,0)),0,VLOOKUP($A5,'Man Tab'!$A:$Q,COLUMN()+2,0))</f>
        <v>12772.40891</v>
      </c>
      <c r="D5" s="323">
        <f>IF(ISERROR(VLOOKUP($A5,'Man Tab'!$A:$Q,COLUMN()+2,0)),0,VLOOKUP($A5,'Man Tab'!$A:$Q,COLUMN()+2,0))</f>
        <v>13226.882869999999</v>
      </c>
      <c r="E5" s="323">
        <f>IF(ISERROR(VLOOKUP($A5,'Man Tab'!$A:$Q,COLUMN()+2,0)),0,VLOOKUP($A5,'Man Tab'!$A:$Q,COLUMN()+2,0))</f>
        <v>12404.788549999899</v>
      </c>
      <c r="F5" s="323">
        <f>IF(ISERROR(VLOOKUP($A5,'Man Tab'!$A:$Q,COLUMN()+2,0)),0,VLOOKUP($A5,'Man Tab'!$A:$Q,COLUMN()+2,0))</f>
        <v>12722.516509999999</v>
      </c>
      <c r="G5" s="323">
        <f>IF(ISERROR(VLOOKUP($A5,'Man Tab'!$A:$Q,COLUMN()+2,0)),0,VLOOKUP($A5,'Man Tab'!$A:$Q,COLUMN()+2,0))</f>
        <v>12774.306920000001</v>
      </c>
      <c r="H5" s="323">
        <f>IF(ISERROR(VLOOKUP($A5,'Man Tab'!$A:$Q,COLUMN()+2,0)),0,VLOOKUP($A5,'Man Tab'!$A:$Q,COLUMN()+2,0))</f>
        <v>12910.19688</v>
      </c>
      <c r="I5" s="323">
        <f>IF(ISERROR(VLOOKUP($A5,'Man Tab'!$A:$Q,COLUMN()+2,0)),0,VLOOKUP($A5,'Man Tab'!$A:$Q,COLUMN()+2,0))</f>
        <v>11994.48223</v>
      </c>
      <c r="J5" s="323">
        <f>IF(ISERROR(VLOOKUP($A5,'Man Tab'!$A:$Q,COLUMN()+2,0)),0,VLOOKUP($A5,'Man Tab'!$A:$Q,COLUMN()+2,0))</f>
        <v>12812.554119999901</v>
      </c>
      <c r="K5" s="323">
        <f>IF(ISERROR(VLOOKUP($A5,'Man Tab'!$A:$Q,COLUMN()+2,0)),0,VLOOKUP($A5,'Man Tab'!$A:$Q,COLUMN()+2,0))</f>
        <v>13857.48425</v>
      </c>
      <c r="L5" s="323">
        <f>IF(ISERROR(VLOOKUP($A5,'Man Tab'!$A:$Q,COLUMN()+2,0)),0,VLOOKUP($A5,'Man Tab'!$A:$Q,COLUMN()+2,0))</f>
        <v>14534.928760000001</v>
      </c>
      <c r="M5" s="323">
        <f>IF(ISERROR(VLOOKUP($A5,'Man Tab'!$A:$Q,COLUMN()+2,0)),0,VLOOKUP($A5,'Man Tab'!$A:$Q,COLUMN()+2,0))</f>
        <v>13905.28464</v>
      </c>
    </row>
    <row r="6" spans="1:13" ht="14.45" customHeight="1" x14ac:dyDescent="0.2">
      <c r="A6" s="324" t="s">
        <v>97</v>
      </c>
      <c r="B6" s="325">
        <f>B5</f>
        <v>13418.75974</v>
      </c>
      <c r="C6" s="325">
        <f t="shared" ref="C6:M6" si="1">C5+B6</f>
        <v>26191.16865</v>
      </c>
      <c r="D6" s="325">
        <f t="shared" si="1"/>
        <v>39418.051520000001</v>
      </c>
      <c r="E6" s="325">
        <f t="shared" si="1"/>
        <v>51822.840069999904</v>
      </c>
      <c r="F6" s="325">
        <f t="shared" si="1"/>
        <v>64545.356579999905</v>
      </c>
      <c r="G6" s="325">
        <f t="shared" si="1"/>
        <v>77319.663499999908</v>
      </c>
      <c r="H6" s="325">
        <f t="shared" si="1"/>
        <v>90229.860379999911</v>
      </c>
      <c r="I6" s="325">
        <f t="shared" si="1"/>
        <v>102224.34260999991</v>
      </c>
      <c r="J6" s="325">
        <f t="shared" si="1"/>
        <v>115036.8967299998</v>
      </c>
      <c r="K6" s="325">
        <f t="shared" si="1"/>
        <v>128894.3809799998</v>
      </c>
      <c r="L6" s="325">
        <f t="shared" si="1"/>
        <v>143429.30973999979</v>
      </c>
      <c r="M6" s="325">
        <f t="shared" si="1"/>
        <v>157334.59437999979</v>
      </c>
    </row>
    <row r="7" spans="1:13" ht="14.45" customHeight="1" x14ac:dyDescent="0.2">
      <c r="A7" s="324" t="s">
        <v>125</v>
      </c>
      <c r="B7" s="324">
        <v>162.29300000000001</v>
      </c>
      <c r="C7" s="324">
        <v>668.59199999999998</v>
      </c>
      <c r="D7" s="324">
        <v>1092.692</v>
      </c>
      <c r="E7" s="324">
        <v>1455.876</v>
      </c>
      <c r="F7" s="324">
        <v>1836.1849999999999</v>
      </c>
      <c r="G7" s="324">
        <v>2234.5929999999998</v>
      </c>
      <c r="H7" s="324">
        <v>2554.6210000000001</v>
      </c>
      <c r="I7" s="324">
        <v>2729.3049999999998</v>
      </c>
      <c r="J7" s="324">
        <v>3075.9279999999999</v>
      </c>
      <c r="K7" s="324">
        <v>3471.404</v>
      </c>
      <c r="L7" s="324">
        <v>3914.2869999999998</v>
      </c>
      <c r="M7" s="324">
        <v>4260.8779999999997</v>
      </c>
    </row>
    <row r="8" spans="1:13" ht="14.45" customHeight="1" x14ac:dyDescent="0.2">
      <c r="A8" s="324" t="s">
        <v>98</v>
      </c>
      <c r="B8" s="325">
        <f>B7*30</f>
        <v>4868.79</v>
      </c>
      <c r="C8" s="325">
        <f t="shared" ref="C8:M8" si="2">C7*30</f>
        <v>20057.759999999998</v>
      </c>
      <c r="D8" s="325">
        <f t="shared" si="2"/>
        <v>32780.76</v>
      </c>
      <c r="E8" s="325">
        <f t="shared" si="2"/>
        <v>43676.28</v>
      </c>
      <c r="F8" s="325">
        <f t="shared" si="2"/>
        <v>55085.549999999996</v>
      </c>
      <c r="G8" s="325">
        <f t="shared" si="2"/>
        <v>67037.789999999994</v>
      </c>
      <c r="H8" s="325">
        <f t="shared" si="2"/>
        <v>76638.63</v>
      </c>
      <c r="I8" s="325">
        <f t="shared" si="2"/>
        <v>81879.149999999994</v>
      </c>
      <c r="J8" s="325">
        <f t="shared" si="2"/>
        <v>92277.84</v>
      </c>
      <c r="K8" s="325">
        <f t="shared" si="2"/>
        <v>104142.12</v>
      </c>
      <c r="L8" s="325">
        <f t="shared" si="2"/>
        <v>117428.61</v>
      </c>
      <c r="M8" s="325">
        <f t="shared" si="2"/>
        <v>127826.34</v>
      </c>
    </row>
    <row r="9" spans="1:13" ht="14.45" customHeight="1" x14ac:dyDescent="0.2">
      <c r="A9" s="324" t="s">
        <v>126</v>
      </c>
      <c r="B9" s="324">
        <v>874160.74000000011</v>
      </c>
      <c r="C9" s="324">
        <v>850184.32</v>
      </c>
      <c r="D9" s="324">
        <v>872213.29999999981</v>
      </c>
      <c r="E9" s="324">
        <v>901389.02</v>
      </c>
      <c r="F9" s="324">
        <v>889296.02000000014</v>
      </c>
      <c r="G9" s="324">
        <v>869420.99999999988</v>
      </c>
      <c r="H9" s="324">
        <v>598827.6100000001</v>
      </c>
      <c r="I9" s="324">
        <v>611438.32000000007</v>
      </c>
      <c r="J9" s="324">
        <v>895899.92</v>
      </c>
      <c r="K9" s="324">
        <v>976225.29000000015</v>
      </c>
      <c r="L9" s="324">
        <v>929310.29000000015</v>
      </c>
      <c r="M9" s="324">
        <v>681237.23999999976</v>
      </c>
    </row>
    <row r="10" spans="1:13" ht="14.45" customHeight="1" x14ac:dyDescent="0.2">
      <c r="A10" s="324" t="s">
        <v>99</v>
      </c>
      <c r="B10" s="325">
        <f>B9/1000</f>
        <v>874.16074000000015</v>
      </c>
      <c r="C10" s="325">
        <f t="shared" ref="C10:M10" si="3">C9/1000+B10</f>
        <v>1724.3450600000001</v>
      </c>
      <c r="D10" s="325">
        <f t="shared" si="3"/>
        <v>2596.55836</v>
      </c>
      <c r="E10" s="325">
        <f t="shared" si="3"/>
        <v>3497.9473800000001</v>
      </c>
      <c r="F10" s="325">
        <f t="shared" si="3"/>
        <v>4387.2434000000003</v>
      </c>
      <c r="G10" s="325">
        <f t="shared" si="3"/>
        <v>5256.6644000000006</v>
      </c>
      <c r="H10" s="325">
        <f t="shared" si="3"/>
        <v>5855.4920100000008</v>
      </c>
      <c r="I10" s="325">
        <f t="shared" si="3"/>
        <v>6466.930330000001</v>
      </c>
      <c r="J10" s="325">
        <f t="shared" si="3"/>
        <v>7362.8302500000009</v>
      </c>
      <c r="K10" s="325">
        <f t="shared" si="3"/>
        <v>8339.0555400000012</v>
      </c>
      <c r="L10" s="325">
        <f t="shared" si="3"/>
        <v>9268.3658300000006</v>
      </c>
      <c r="M10" s="325">
        <f t="shared" si="3"/>
        <v>9949.603070000001</v>
      </c>
    </row>
    <row r="11" spans="1:13" ht="14.45" customHeight="1" x14ac:dyDescent="0.2">
      <c r="A11" s="320"/>
      <c r="B11" s="320" t="s">
        <v>115</v>
      </c>
      <c r="C11" s="320">
        <f ca="1">IF(MONTH(TODAY())=1,12,MONTH(TODAY())-1)</f>
        <v>12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5" customHeight="1" x14ac:dyDescent="0.2">
      <c r="A12" s="320">
        <v>0</v>
      </c>
      <c r="B12" s="323">
        <f>IF(ISERROR(HI!F15),#REF!,HI!F15)</f>
        <v>0.91866552567869875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5" customHeight="1" x14ac:dyDescent="0.2">
      <c r="A13" s="320">
        <v>1</v>
      </c>
      <c r="B13" s="323">
        <f>IF(ISERROR(HI!F15),#REF!,HI!F15)</f>
        <v>0.91866552567869875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 xr:uid="{7E0B6707-579F-4529-AC05-E60129749AE0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6" customFormat="1" ht="18.600000000000001" customHeight="1" thickBot="1" x14ac:dyDescent="0.35">
      <c r="A1" s="524" t="s">
        <v>330</v>
      </c>
      <c r="B1" s="524"/>
      <c r="C1" s="524"/>
      <c r="D1" s="524"/>
      <c r="E1" s="524"/>
      <c r="F1" s="524"/>
      <c r="G1" s="524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s="326" customFormat="1" ht="14.45" customHeight="1" thickBot="1" x14ac:dyDescent="0.25">
      <c r="A2" s="70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5" customHeight="1" x14ac:dyDescent="0.2">
      <c r="A3" s="101"/>
      <c r="B3" s="525" t="s">
        <v>29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256"/>
      <c r="Q3" s="258"/>
    </row>
    <row r="4" spans="1:17" ht="14.45" customHeight="1" x14ac:dyDescent="0.2">
      <c r="A4" s="102"/>
      <c r="B4" s="24">
        <v>2019</v>
      </c>
      <c r="C4" s="257" t="s">
        <v>30</v>
      </c>
      <c r="D4" s="406" t="s">
        <v>308</v>
      </c>
      <c r="E4" s="406" t="s">
        <v>309</v>
      </c>
      <c r="F4" s="406" t="s">
        <v>310</v>
      </c>
      <c r="G4" s="406" t="s">
        <v>311</v>
      </c>
      <c r="H4" s="406" t="s">
        <v>312</v>
      </c>
      <c r="I4" s="406" t="s">
        <v>313</v>
      </c>
      <c r="J4" s="406" t="s">
        <v>314</v>
      </c>
      <c r="K4" s="406" t="s">
        <v>315</v>
      </c>
      <c r="L4" s="406" t="s">
        <v>316</v>
      </c>
      <c r="M4" s="406" t="s">
        <v>317</v>
      </c>
      <c r="N4" s="406" t="s">
        <v>318</v>
      </c>
      <c r="O4" s="406" t="s">
        <v>319</v>
      </c>
      <c r="P4" s="527" t="s">
        <v>3</v>
      </c>
      <c r="Q4" s="528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714.10548361778399</v>
      </c>
      <c r="C6" s="53">
        <v>59.508790301482001</v>
      </c>
      <c r="D6" s="53">
        <v>47.59</v>
      </c>
      <c r="E6" s="53">
        <v>64.706000000000003</v>
      </c>
      <c r="F6" s="53">
        <v>67.003999999998996</v>
      </c>
      <c r="G6" s="53">
        <v>47.237999999998998</v>
      </c>
      <c r="H6" s="53">
        <v>57.84</v>
      </c>
      <c r="I6" s="53">
        <v>63.477999999999</v>
      </c>
      <c r="J6" s="53">
        <v>26.82</v>
      </c>
      <c r="K6" s="53">
        <v>40.514000000000003</v>
      </c>
      <c r="L6" s="53">
        <v>0</v>
      </c>
      <c r="M6" s="53">
        <v>29.501999999999999</v>
      </c>
      <c r="N6" s="53">
        <v>28.341999999999999</v>
      </c>
      <c r="O6" s="53">
        <v>56.683999999999003</v>
      </c>
      <c r="P6" s="54">
        <v>529.71799999999996</v>
      </c>
      <c r="Q6" s="184">
        <v>0.74179237122800001</v>
      </c>
    </row>
    <row r="7" spans="1:17" ht="14.45" customHeight="1" x14ac:dyDescent="0.2">
      <c r="A7" s="19" t="s">
        <v>35</v>
      </c>
      <c r="B7" s="55">
        <v>3852.7062827873501</v>
      </c>
      <c r="C7" s="56">
        <v>321.05885689894598</v>
      </c>
      <c r="D7" s="56">
        <v>278.25938000000099</v>
      </c>
      <c r="E7" s="56">
        <v>301.41535000000101</v>
      </c>
      <c r="F7" s="56">
        <v>324.71447999999901</v>
      </c>
      <c r="G7" s="56">
        <v>301.704869999999</v>
      </c>
      <c r="H7" s="56">
        <v>277.48971</v>
      </c>
      <c r="I7" s="56">
        <v>274.621409999999</v>
      </c>
      <c r="J7" s="56">
        <v>189.61346</v>
      </c>
      <c r="K7" s="56">
        <v>260.01422000000002</v>
      </c>
      <c r="L7" s="56">
        <v>314.06963999999903</v>
      </c>
      <c r="M7" s="56">
        <v>315.48635000000002</v>
      </c>
      <c r="N7" s="56">
        <v>350.48322999999999</v>
      </c>
      <c r="O7" s="56">
        <v>398.54915999999997</v>
      </c>
      <c r="P7" s="57">
        <v>3586.4212600000001</v>
      </c>
      <c r="Q7" s="185">
        <v>0.93088364301799997</v>
      </c>
    </row>
    <row r="8" spans="1:17" ht="14.45" customHeight="1" x14ac:dyDescent="0.2">
      <c r="A8" s="19" t="s">
        <v>36</v>
      </c>
      <c r="B8" s="55">
        <v>1860.8138908179701</v>
      </c>
      <c r="C8" s="56">
        <v>155.06782423483099</v>
      </c>
      <c r="D8" s="56">
        <v>189.80500000000001</v>
      </c>
      <c r="E8" s="56">
        <v>145.15</v>
      </c>
      <c r="F8" s="56">
        <v>218.74999999999901</v>
      </c>
      <c r="G8" s="56">
        <v>104.57</v>
      </c>
      <c r="H8" s="56">
        <v>190.99</v>
      </c>
      <c r="I8" s="56">
        <v>191.63999999999899</v>
      </c>
      <c r="J8" s="56">
        <v>55.18</v>
      </c>
      <c r="K8" s="56">
        <v>113.2</v>
      </c>
      <c r="L8" s="56">
        <v>170.13999999999899</v>
      </c>
      <c r="M8" s="56">
        <v>171.88660999999999</v>
      </c>
      <c r="N8" s="56">
        <v>131.63999999999999</v>
      </c>
      <c r="O8" s="56">
        <v>104.98</v>
      </c>
      <c r="P8" s="57">
        <v>1787.9316100000001</v>
      </c>
      <c r="Q8" s="185">
        <v>0.96083311653100001</v>
      </c>
    </row>
    <row r="9" spans="1:17" ht="14.45" customHeight="1" x14ac:dyDescent="0.2">
      <c r="A9" s="19" t="s">
        <v>37</v>
      </c>
      <c r="B9" s="55">
        <v>46707.473506292801</v>
      </c>
      <c r="C9" s="56">
        <v>3892.2894588577301</v>
      </c>
      <c r="D9" s="56">
        <v>4981.0348200000099</v>
      </c>
      <c r="E9" s="56">
        <v>4605.1172200000101</v>
      </c>
      <c r="F9" s="56">
        <v>4500.6329799999903</v>
      </c>
      <c r="G9" s="56">
        <v>3942.8789799999799</v>
      </c>
      <c r="H9" s="56">
        <v>4513.7872200000002</v>
      </c>
      <c r="I9" s="56">
        <v>4295.6266799999803</v>
      </c>
      <c r="J9" s="56">
        <v>1833.18409</v>
      </c>
      <c r="K9" s="56">
        <v>2470.5867800000001</v>
      </c>
      <c r="L9" s="56">
        <v>3956.75069999998</v>
      </c>
      <c r="M9" s="56">
        <v>5013.22487</v>
      </c>
      <c r="N9" s="56">
        <v>4153.1121800000001</v>
      </c>
      <c r="O9" s="56">
        <v>2904.0953300000001</v>
      </c>
      <c r="P9" s="57">
        <v>47170.031849999999</v>
      </c>
      <c r="Q9" s="185">
        <v>1.0099033047379999</v>
      </c>
    </row>
    <row r="10" spans="1:17" ht="14.45" customHeight="1" x14ac:dyDescent="0.2">
      <c r="A10" s="19" t="s">
        <v>38</v>
      </c>
      <c r="B10" s="55">
        <v>947.27961960823802</v>
      </c>
      <c r="C10" s="56">
        <v>78.939968300686004</v>
      </c>
      <c r="D10" s="56">
        <v>86.607950000000002</v>
      </c>
      <c r="E10" s="56">
        <v>91.149860000000004</v>
      </c>
      <c r="F10" s="56">
        <v>94.800099999999006</v>
      </c>
      <c r="G10" s="56">
        <v>86.511899999999002</v>
      </c>
      <c r="H10" s="56">
        <v>90.322850000000003</v>
      </c>
      <c r="I10" s="56">
        <v>97.008999999999006</v>
      </c>
      <c r="J10" s="56">
        <v>60.883490000000002</v>
      </c>
      <c r="K10" s="56">
        <v>51.142090000000003</v>
      </c>
      <c r="L10" s="56">
        <v>94.061839999998995</v>
      </c>
      <c r="M10" s="56">
        <v>100.49623</v>
      </c>
      <c r="N10" s="56">
        <v>83.477530000000002</v>
      </c>
      <c r="O10" s="56">
        <v>76.014549999999005</v>
      </c>
      <c r="P10" s="57">
        <v>1012.47739</v>
      </c>
      <c r="Q10" s="185">
        <v>1.0688263201720001</v>
      </c>
    </row>
    <row r="11" spans="1:17" ht="14.45" customHeight="1" x14ac:dyDescent="0.2">
      <c r="A11" s="19" t="s">
        <v>39</v>
      </c>
      <c r="B11" s="55">
        <v>922.76046995383297</v>
      </c>
      <c r="C11" s="56">
        <v>76.896705829485995</v>
      </c>
      <c r="D11" s="56">
        <v>85.662210000000002</v>
      </c>
      <c r="E11" s="56">
        <v>76.500129999999999</v>
      </c>
      <c r="F11" s="56">
        <v>83.233929999999006</v>
      </c>
      <c r="G11" s="56">
        <v>107.301</v>
      </c>
      <c r="H11" s="56">
        <v>132.53147000000001</v>
      </c>
      <c r="I11" s="56">
        <v>79.197149999998999</v>
      </c>
      <c r="J11" s="56">
        <v>81.761330000000001</v>
      </c>
      <c r="K11" s="56">
        <v>96.801789999999997</v>
      </c>
      <c r="L11" s="56">
        <v>94.260109999999003</v>
      </c>
      <c r="M11" s="56">
        <v>74.267290000000003</v>
      </c>
      <c r="N11" s="56">
        <v>74.314369999999997</v>
      </c>
      <c r="O11" s="56">
        <v>114.18736</v>
      </c>
      <c r="P11" s="57">
        <v>1100.0181399999999</v>
      </c>
      <c r="Q11" s="185">
        <v>1.1920949973670001</v>
      </c>
    </row>
    <row r="12" spans="1:17" ht="14.45" customHeight="1" x14ac:dyDescent="0.2">
      <c r="A12" s="19" t="s">
        <v>40</v>
      </c>
      <c r="B12" s="55">
        <v>149.634955097622</v>
      </c>
      <c r="C12" s="56">
        <v>12.469579591467999</v>
      </c>
      <c r="D12" s="56">
        <v>1.8539600000000001</v>
      </c>
      <c r="E12" s="56">
        <v>10.54626</v>
      </c>
      <c r="F12" s="56">
        <v>7.2812899999990002</v>
      </c>
      <c r="G12" s="56">
        <v>50.882189999998999</v>
      </c>
      <c r="H12" s="56">
        <v>2.49797</v>
      </c>
      <c r="I12" s="56">
        <v>0.92473999999900003</v>
      </c>
      <c r="J12" s="56">
        <v>8.3557299999999994</v>
      </c>
      <c r="K12" s="56">
        <v>1.5056</v>
      </c>
      <c r="L12" s="56">
        <v>186.94630999999899</v>
      </c>
      <c r="M12" s="56">
        <v>26.16602</v>
      </c>
      <c r="N12" s="56">
        <v>1.6218699999999999</v>
      </c>
      <c r="O12" s="56">
        <v>32.505499999999998</v>
      </c>
      <c r="P12" s="57">
        <v>331.08743999999899</v>
      </c>
      <c r="Q12" s="185">
        <v>2.2126343392419998</v>
      </c>
    </row>
    <row r="13" spans="1:17" ht="14.45" customHeight="1" x14ac:dyDescent="0.2">
      <c r="A13" s="19" t="s">
        <v>41</v>
      </c>
      <c r="B13" s="55">
        <v>4561.30468725644</v>
      </c>
      <c r="C13" s="56">
        <v>380.10872393803601</v>
      </c>
      <c r="D13" s="56">
        <v>387.698250000001</v>
      </c>
      <c r="E13" s="56">
        <v>420.16661000000101</v>
      </c>
      <c r="F13" s="56">
        <v>478.49492999999899</v>
      </c>
      <c r="G13" s="56">
        <v>465.81905999999799</v>
      </c>
      <c r="H13" s="56">
        <v>487.49097999999998</v>
      </c>
      <c r="I13" s="56">
        <v>508.76077999999802</v>
      </c>
      <c r="J13" s="56">
        <v>185.93192999999999</v>
      </c>
      <c r="K13" s="56">
        <v>313.84847000000099</v>
      </c>
      <c r="L13" s="56">
        <v>522.85409999999797</v>
      </c>
      <c r="M13" s="56">
        <v>482.39981</v>
      </c>
      <c r="N13" s="56">
        <v>446.86953</v>
      </c>
      <c r="O13" s="56">
        <v>483.80301999999898</v>
      </c>
      <c r="P13" s="57">
        <v>5184.1374699999897</v>
      </c>
      <c r="Q13" s="185">
        <v>1.1365470683159999</v>
      </c>
    </row>
    <row r="14" spans="1:17" ht="14.45" customHeight="1" x14ac:dyDescent="0.2">
      <c r="A14" s="19" t="s">
        <v>42</v>
      </c>
      <c r="B14" s="55">
        <v>2509.2270726005399</v>
      </c>
      <c r="C14" s="56">
        <v>209.10225605004501</v>
      </c>
      <c r="D14" s="56">
        <v>303.08433000000099</v>
      </c>
      <c r="E14" s="56">
        <v>259.64700000000101</v>
      </c>
      <c r="F14" s="56">
        <v>225.307999999999</v>
      </c>
      <c r="G14" s="56">
        <v>200.515999999999</v>
      </c>
      <c r="H14" s="56">
        <v>213.43</v>
      </c>
      <c r="I14" s="56">
        <v>158.08099999999899</v>
      </c>
      <c r="J14" s="56">
        <v>150.23813000000001</v>
      </c>
      <c r="K14" s="56">
        <v>163.81193999999999</v>
      </c>
      <c r="L14" s="56">
        <v>161.791809999999</v>
      </c>
      <c r="M14" s="56">
        <v>215.50727000000001</v>
      </c>
      <c r="N14" s="56">
        <v>226.35239000000001</v>
      </c>
      <c r="O14" s="56">
        <v>259.40377999999998</v>
      </c>
      <c r="P14" s="57">
        <v>2537.1716500000002</v>
      </c>
      <c r="Q14" s="185">
        <v>1.0111367272030001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2400.13526493371</v>
      </c>
      <c r="C17" s="56">
        <v>200.011272077809</v>
      </c>
      <c r="D17" s="56">
        <v>168.19696999999999</v>
      </c>
      <c r="E17" s="56">
        <v>78.525109999999998</v>
      </c>
      <c r="F17" s="56">
        <v>247.43866999999901</v>
      </c>
      <c r="G17" s="56">
        <v>213.86212999999901</v>
      </c>
      <c r="H17" s="56">
        <v>88.587289999999996</v>
      </c>
      <c r="I17" s="56">
        <v>107.39349</v>
      </c>
      <c r="J17" s="56">
        <v>132.71818999999999</v>
      </c>
      <c r="K17" s="56">
        <v>1380.99613</v>
      </c>
      <c r="L17" s="56">
        <v>213.49126999999899</v>
      </c>
      <c r="M17" s="56">
        <v>262.50072999999998</v>
      </c>
      <c r="N17" s="56">
        <v>91.702169999999995</v>
      </c>
      <c r="O17" s="56">
        <v>353.64164</v>
      </c>
      <c r="P17" s="57">
        <v>3339.0537899999999</v>
      </c>
      <c r="Q17" s="185">
        <v>1.3911940042640001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1.7</v>
      </c>
      <c r="E18" s="56">
        <v>23.294</v>
      </c>
      <c r="F18" s="56">
        <v>1.0680000000000001</v>
      </c>
      <c r="G18" s="56">
        <v>3.3229999999989999</v>
      </c>
      <c r="H18" s="56">
        <v>6.36</v>
      </c>
      <c r="I18" s="56">
        <v>4.922999999999</v>
      </c>
      <c r="J18" s="56">
        <v>0.34899999999999998</v>
      </c>
      <c r="K18" s="56">
        <v>2.2000000000000002</v>
      </c>
      <c r="L18" s="56">
        <v>7.7569999999989996</v>
      </c>
      <c r="M18" s="56">
        <v>9.593</v>
      </c>
      <c r="N18" s="56">
        <v>9.5530000000000008</v>
      </c>
      <c r="O18" s="56">
        <v>17.614999999999998</v>
      </c>
      <c r="P18" s="57">
        <v>87.734999999999999</v>
      </c>
      <c r="Q18" s="185" t="s">
        <v>329</v>
      </c>
    </row>
    <row r="19" spans="1:17" ht="14.45" customHeight="1" x14ac:dyDescent="0.2">
      <c r="A19" s="19" t="s">
        <v>47</v>
      </c>
      <c r="B19" s="55">
        <v>2668.0631383648201</v>
      </c>
      <c r="C19" s="56">
        <v>222.33859486373501</v>
      </c>
      <c r="D19" s="56">
        <v>245.19706000000099</v>
      </c>
      <c r="E19" s="56">
        <v>217.95941999999999</v>
      </c>
      <c r="F19" s="56">
        <v>219.908909999999</v>
      </c>
      <c r="G19" s="56">
        <v>250.856619999999</v>
      </c>
      <c r="H19" s="56">
        <v>276.72717999999998</v>
      </c>
      <c r="I19" s="56">
        <v>323.073589999999</v>
      </c>
      <c r="J19" s="56">
        <v>332.08857999999998</v>
      </c>
      <c r="K19" s="56">
        <v>350.96414000000101</v>
      </c>
      <c r="L19" s="56">
        <v>358.15123999999798</v>
      </c>
      <c r="M19" s="56">
        <v>408.69835999999998</v>
      </c>
      <c r="N19" s="56">
        <v>391.44143000000003</v>
      </c>
      <c r="O19" s="56">
        <v>362.75213000000002</v>
      </c>
      <c r="P19" s="57">
        <v>3737.8186599999999</v>
      </c>
      <c r="Q19" s="185">
        <v>1.400948353227</v>
      </c>
    </row>
    <row r="20" spans="1:17" ht="14.45" customHeight="1" x14ac:dyDescent="0.2">
      <c r="A20" s="19" t="s">
        <v>48</v>
      </c>
      <c r="B20" s="55">
        <v>77259.272380000097</v>
      </c>
      <c r="C20" s="56">
        <v>6438.2726983333396</v>
      </c>
      <c r="D20" s="56">
        <v>6357.4138400000102</v>
      </c>
      <c r="E20" s="56">
        <v>6141.00864000001</v>
      </c>
      <c r="F20" s="56">
        <v>6248.8003099999896</v>
      </c>
      <c r="G20" s="56">
        <v>6183.1169399999699</v>
      </c>
      <c r="H20" s="56">
        <v>6132.6097099999997</v>
      </c>
      <c r="I20" s="56">
        <v>6242.1622099999804</v>
      </c>
      <c r="J20" s="56">
        <v>9593.3462500000005</v>
      </c>
      <c r="K20" s="56">
        <v>6280.81520000001</v>
      </c>
      <c r="L20" s="56">
        <v>6403.5248999999703</v>
      </c>
      <c r="M20" s="56">
        <v>6456.0603499999997</v>
      </c>
      <c r="N20" s="56">
        <v>8008.1223900000005</v>
      </c>
      <c r="O20" s="56">
        <v>8443.3004199999905</v>
      </c>
      <c r="P20" s="57">
        <v>82490.281159999999</v>
      </c>
      <c r="Q20" s="185">
        <v>1.0677071970630001</v>
      </c>
    </row>
    <row r="21" spans="1:17" ht="14.45" customHeight="1" x14ac:dyDescent="0.2">
      <c r="A21" s="20" t="s">
        <v>49</v>
      </c>
      <c r="B21" s="55">
        <v>2880.99999999996</v>
      </c>
      <c r="C21" s="56">
        <v>240.08333333332999</v>
      </c>
      <c r="D21" s="56">
        <v>239.010060000001</v>
      </c>
      <c r="E21" s="56">
        <v>234.65605000000099</v>
      </c>
      <c r="F21" s="56">
        <v>250.64904999999899</v>
      </c>
      <c r="G21" s="56">
        <v>249.84904999999901</v>
      </c>
      <c r="H21" s="56">
        <v>249.84805</v>
      </c>
      <c r="I21" s="56">
        <v>249.84804999999901</v>
      </c>
      <c r="J21" s="56">
        <v>249.84805</v>
      </c>
      <c r="K21" s="56">
        <v>249.84705</v>
      </c>
      <c r="L21" s="56">
        <v>271.48077999999902</v>
      </c>
      <c r="M21" s="56">
        <v>277.74551000000002</v>
      </c>
      <c r="N21" s="56">
        <v>286.55092999999999</v>
      </c>
      <c r="O21" s="56">
        <v>285.56092999999998</v>
      </c>
      <c r="P21" s="57">
        <v>3094.89356</v>
      </c>
      <c r="Q21" s="185">
        <v>1.0742428184649999</v>
      </c>
    </row>
    <row r="22" spans="1:17" ht="14.45" customHeight="1" x14ac:dyDescent="0.2">
      <c r="A22" s="19" t="s">
        <v>50</v>
      </c>
      <c r="B22" s="55">
        <v>494</v>
      </c>
      <c r="C22" s="56">
        <v>41.166666666666003</v>
      </c>
      <c r="D22" s="56">
        <v>44.58417</v>
      </c>
      <c r="E22" s="56">
        <v>88.778049999999993</v>
      </c>
      <c r="F22" s="56">
        <v>258.09957999999898</v>
      </c>
      <c r="G22" s="56">
        <v>196.36972999999901</v>
      </c>
      <c r="H22" s="56">
        <v>0</v>
      </c>
      <c r="I22" s="56">
        <v>162.93321999999901</v>
      </c>
      <c r="J22" s="56">
        <v>4.4770000000000003</v>
      </c>
      <c r="K22" s="56">
        <v>17.132390000000001</v>
      </c>
      <c r="L22" s="56">
        <v>27.007199999998999</v>
      </c>
      <c r="M22" s="56">
        <v>0</v>
      </c>
      <c r="N22" s="56">
        <v>227.49521999999999</v>
      </c>
      <c r="O22" s="56">
        <v>0</v>
      </c>
      <c r="P22" s="57">
        <v>1026.8765599999999</v>
      </c>
      <c r="Q22" s="185">
        <v>2.078697489878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2.91038304567337E-11</v>
      </c>
      <c r="C24" s="56">
        <v>1.8189894035458601E-12</v>
      </c>
      <c r="D24" s="56">
        <v>1.061739999999</v>
      </c>
      <c r="E24" s="56">
        <v>13.789209999995</v>
      </c>
      <c r="F24" s="56">
        <v>0.69864000000000004</v>
      </c>
      <c r="G24" s="56">
        <v>-1.0919999998E-2</v>
      </c>
      <c r="H24" s="56">
        <v>2.004080000004</v>
      </c>
      <c r="I24" s="56">
        <v>14.634599999999001</v>
      </c>
      <c r="J24" s="56">
        <v>5.401649999999</v>
      </c>
      <c r="K24" s="56">
        <v>201.10243000000301</v>
      </c>
      <c r="L24" s="56">
        <v>30.267219999999</v>
      </c>
      <c r="M24" s="56">
        <v>13.94985</v>
      </c>
      <c r="N24" s="56">
        <v>23.850519999997999</v>
      </c>
      <c r="O24" s="56">
        <v>12.191819999998</v>
      </c>
      <c r="P24" s="57">
        <v>318.94083999999901</v>
      </c>
      <c r="Q24" s="185"/>
    </row>
    <row r="25" spans="1:17" ht="14.45" customHeight="1" x14ac:dyDescent="0.2">
      <c r="A25" s="21" t="s">
        <v>53</v>
      </c>
      <c r="B25" s="58">
        <v>147927.776751331</v>
      </c>
      <c r="C25" s="59">
        <v>12327.314729277599</v>
      </c>
      <c r="D25" s="59">
        <v>13418.75974</v>
      </c>
      <c r="E25" s="59">
        <v>12772.40891</v>
      </c>
      <c r="F25" s="59">
        <v>13226.882869999999</v>
      </c>
      <c r="G25" s="59">
        <v>12404.788549999899</v>
      </c>
      <c r="H25" s="59">
        <v>12722.516509999999</v>
      </c>
      <c r="I25" s="59">
        <v>12774.306920000001</v>
      </c>
      <c r="J25" s="59">
        <v>12910.19688</v>
      </c>
      <c r="K25" s="59">
        <v>11994.48223</v>
      </c>
      <c r="L25" s="59">
        <v>12812.554119999901</v>
      </c>
      <c r="M25" s="59">
        <v>13857.48425</v>
      </c>
      <c r="N25" s="59">
        <v>14534.928760000001</v>
      </c>
      <c r="O25" s="59">
        <v>13905.28464</v>
      </c>
      <c r="P25" s="60">
        <v>157334.59437999999</v>
      </c>
      <c r="Q25" s="186">
        <v>1.0635906104670001</v>
      </c>
    </row>
    <row r="26" spans="1:17" ht="14.45" customHeight="1" x14ac:dyDescent="0.2">
      <c r="A26" s="19" t="s">
        <v>54</v>
      </c>
      <c r="B26" s="55">
        <v>11768.9429009496</v>
      </c>
      <c r="C26" s="56">
        <v>980.74524174579699</v>
      </c>
      <c r="D26" s="56">
        <v>1046.71397</v>
      </c>
      <c r="E26" s="56">
        <v>1189.06628</v>
      </c>
      <c r="F26" s="56">
        <v>1059.0013100000001</v>
      </c>
      <c r="G26" s="56">
        <v>1110.9488200000001</v>
      </c>
      <c r="H26" s="56">
        <v>884.66588000000002</v>
      </c>
      <c r="I26" s="56">
        <v>1250.7322899999999</v>
      </c>
      <c r="J26" s="56">
        <v>1237.53298</v>
      </c>
      <c r="K26" s="56">
        <v>836.16881999999998</v>
      </c>
      <c r="L26" s="56">
        <v>922.50008000000003</v>
      </c>
      <c r="M26" s="56">
        <v>1060.63814</v>
      </c>
      <c r="N26" s="56">
        <v>766.15890000000002</v>
      </c>
      <c r="O26" s="56">
        <v>1035.1790800000001</v>
      </c>
      <c r="P26" s="57">
        <v>12399.306549999999</v>
      </c>
      <c r="Q26" s="185">
        <v>1.0535616201339999</v>
      </c>
    </row>
    <row r="27" spans="1:17" ht="14.45" customHeight="1" x14ac:dyDescent="0.2">
      <c r="A27" s="22" t="s">
        <v>55</v>
      </c>
      <c r="B27" s="58">
        <v>159696.719652281</v>
      </c>
      <c r="C27" s="59">
        <v>13308.0599710234</v>
      </c>
      <c r="D27" s="59">
        <v>14465.47371</v>
      </c>
      <c r="E27" s="59">
        <v>13961.475189999999</v>
      </c>
      <c r="F27" s="59">
        <v>14285.884179999999</v>
      </c>
      <c r="G27" s="59">
        <v>13515.737369999901</v>
      </c>
      <c r="H27" s="59">
        <v>13607.18239</v>
      </c>
      <c r="I27" s="59">
        <v>14025.039210000001</v>
      </c>
      <c r="J27" s="59">
        <v>14147.729859999999</v>
      </c>
      <c r="K27" s="59">
        <v>12830.65105</v>
      </c>
      <c r="L27" s="59">
        <v>13735.0541999999</v>
      </c>
      <c r="M27" s="59">
        <v>14918.12239</v>
      </c>
      <c r="N27" s="59">
        <v>15301.087659999999</v>
      </c>
      <c r="O27" s="59">
        <v>14940.46372</v>
      </c>
      <c r="P27" s="60">
        <v>169733.90093</v>
      </c>
      <c r="Q27" s="186">
        <v>1.062851518175</v>
      </c>
    </row>
    <row r="28" spans="1:17" ht="14.45" customHeight="1" x14ac:dyDescent="0.2">
      <c r="A28" s="20" t="s">
        <v>56</v>
      </c>
      <c r="B28" s="55">
        <v>470.87855490812399</v>
      </c>
      <c r="C28" s="56">
        <v>39.239879575677001</v>
      </c>
      <c r="D28" s="56">
        <v>12.87374</v>
      </c>
      <c r="E28" s="56">
        <v>40.043959999998997</v>
      </c>
      <c r="F28" s="56">
        <v>54.659660000000002</v>
      </c>
      <c r="G28" s="56">
        <v>36.215719999999997</v>
      </c>
      <c r="H28" s="56">
        <v>10.672969999999999</v>
      </c>
      <c r="I28" s="56">
        <v>26.4224</v>
      </c>
      <c r="J28" s="56">
        <v>8.3971900000000002</v>
      </c>
      <c r="K28" s="56">
        <v>23.91403</v>
      </c>
      <c r="L28" s="56">
        <v>9.6988500000000002</v>
      </c>
      <c r="M28" s="56">
        <v>50.655859999999002</v>
      </c>
      <c r="N28" s="56">
        <v>62.241059999999997</v>
      </c>
      <c r="O28" s="56">
        <v>35.632440000000003</v>
      </c>
      <c r="P28" s="57">
        <v>371.42788000000002</v>
      </c>
      <c r="Q28" s="185">
        <v>0.78879761273500004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8.1679999999999993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8.1679999999999993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306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hyperlinks>
    <hyperlink ref="A2" location="Obsah!A1" display="Zpět na Obsah  KL 01  1.-4.měsíc" xr:uid="{34B35390-727E-42E5-9C52-DD2A45413C58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K28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1" s="64" customFormat="1" ht="18.600000000000001" customHeight="1" thickBot="1" x14ac:dyDescent="0.35">
      <c r="A1" s="524" t="s">
        <v>61</v>
      </c>
      <c r="B1" s="524"/>
      <c r="C1" s="524"/>
      <c r="D1" s="524"/>
      <c r="E1" s="524"/>
      <c r="F1" s="524"/>
      <c r="G1" s="524"/>
      <c r="H1" s="529"/>
      <c r="I1" s="529"/>
      <c r="J1" s="529"/>
      <c r="K1" s="529"/>
    </row>
    <row r="2" spans="1:11" s="64" customFormat="1" ht="14.45" customHeight="1" thickBot="1" x14ac:dyDescent="0.25">
      <c r="A2" s="70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5" customHeight="1" x14ac:dyDescent="0.2">
      <c r="A3" s="101"/>
      <c r="B3" s="525" t="s">
        <v>62</v>
      </c>
      <c r="C3" s="526"/>
      <c r="D3" s="526"/>
      <c r="E3" s="526"/>
      <c r="F3" s="532" t="s">
        <v>63</v>
      </c>
      <c r="G3" s="526"/>
      <c r="H3" s="526"/>
      <c r="I3" s="526"/>
      <c r="J3" s="526"/>
      <c r="K3" s="533"/>
    </row>
    <row r="4" spans="1:11" ht="14.45" customHeight="1" x14ac:dyDescent="0.2">
      <c r="A4" s="102"/>
      <c r="B4" s="530"/>
      <c r="C4" s="531"/>
      <c r="D4" s="531"/>
      <c r="E4" s="531"/>
      <c r="F4" s="534" t="s">
        <v>324</v>
      </c>
      <c r="G4" s="536" t="s">
        <v>64</v>
      </c>
      <c r="H4" s="259" t="s">
        <v>182</v>
      </c>
      <c r="I4" s="534" t="s">
        <v>65</v>
      </c>
      <c r="J4" s="536" t="s">
        <v>326</v>
      </c>
      <c r="K4" s="537" t="s">
        <v>327</v>
      </c>
    </row>
    <row r="5" spans="1:11" ht="39" thickBot="1" x14ac:dyDescent="0.25">
      <c r="A5" s="103"/>
      <c r="B5" s="28" t="s">
        <v>320</v>
      </c>
      <c r="C5" s="29" t="s">
        <v>321</v>
      </c>
      <c r="D5" s="30" t="s">
        <v>322</v>
      </c>
      <c r="E5" s="30" t="s">
        <v>323</v>
      </c>
      <c r="F5" s="535"/>
      <c r="G5" s="535"/>
      <c r="H5" s="29" t="s">
        <v>325</v>
      </c>
      <c r="I5" s="535"/>
      <c r="J5" s="535"/>
      <c r="K5" s="538"/>
    </row>
    <row r="6" spans="1:11" ht="14.45" customHeight="1" thickBot="1" x14ac:dyDescent="0.25">
      <c r="A6" s="720" t="s">
        <v>331</v>
      </c>
      <c r="B6" s="702">
        <v>141161.75689282001</v>
      </c>
      <c r="C6" s="702">
        <v>150646.78555</v>
      </c>
      <c r="D6" s="703">
        <v>9485.0286571803208</v>
      </c>
      <c r="E6" s="704">
        <v>1.0671926226049999</v>
      </c>
      <c r="F6" s="702">
        <v>147927.776751331</v>
      </c>
      <c r="G6" s="703">
        <v>147927.776751331</v>
      </c>
      <c r="H6" s="705">
        <v>13905.28464</v>
      </c>
      <c r="I6" s="702">
        <v>157334.59437999999</v>
      </c>
      <c r="J6" s="703">
        <v>9406.8176286687103</v>
      </c>
      <c r="K6" s="706">
        <v>1.0635906104670001</v>
      </c>
    </row>
    <row r="7" spans="1:11" ht="14.45" customHeight="1" thickBot="1" x14ac:dyDescent="0.25">
      <c r="A7" s="721" t="s">
        <v>332</v>
      </c>
      <c r="B7" s="702">
        <v>64583.994351093701</v>
      </c>
      <c r="C7" s="702">
        <v>65237.516020000097</v>
      </c>
      <c r="D7" s="703">
        <v>653.52166890640399</v>
      </c>
      <c r="E7" s="704">
        <v>1.010118941627</v>
      </c>
      <c r="F7" s="702">
        <v>62225.305968032597</v>
      </c>
      <c r="G7" s="703">
        <v>62225.305968032597</v>
      </c>
      <c r="H7" s="705">
        <v>4430.22343</v>
      </c>
      <c r="I7" s="702">
        <v>63248.254309999902</v>
      </c>
      <c r="J7" s="703">
        <v>1022.94834196736</v>
      </c>
      <c r="K7" s="706">
        <v>1.0164394264679999</v>
      </c>
    </row>
    <row r="8" spans="1:11" ht="14.45" customHeight="1" thickBot="1" x14ac:dyDescent="0.25">
      <c r="A8" s="722" t="s">
        <v>333</v>
      </c>
      <c r="B8" s="702">
        <v>62451.413825337499</v>
      </c>
      <c r="C8" s="702">
        <v>63055.1190200001</v>
      </c>
      <c r="D8" s="703">
        <v>603.70519466257201</v>
      </c>
      <c r="E8" s="704">
        <v>1.0096667978780001</v>
      </c>
      <c r="F8" s="702">
        <v>59716.078895432001</v>
      </c>
      <c r="G8" s="703">
        <v>59716.078895432001</v>
      </c>
      <c r="H8" s="705">
        <v>4170.8196500000004</v>
      </c>
      <c r="I8" s="702">
        <v>60711.082659999898</v>
      </c>
      <c r="J8" s="703">
        <v>995.00376456791901</v>
      </c>
      <c r="K8" s="706">
        <v>1.016662242112</v>
      </c>
    </row>
    <row r="9" spans="1:11" ht="14.45" customHeight="1" thickBot="1" x14ac:dyDescent="0.25">
      <c r="A9" s="723" t="s">
        <v>334</v>
      </c>
      <c r="B9" s="707">
        <v>0</v>
      </c>
      <c r="C9" s="707">
        <v>3.6760000000000001E-2</v>
      </c>
      <c r="D9" s="708">
        <v>3.6760000000000001E-2</v>
      </c>
      <c r="E9" s="709" t="s">
        <v>329</v>
      </c>
      <c r="F9" s="707">
        <v>0</v>
      </c>
      <c r="G9" s="708">
        <v>0</v>
      </c>
      <c r="H9" s="710">
        <v>7.2999999899999997E-4</v>
      </c>
      <c r="I9" s="707">
        <v>3.5499999999999997E-2</v>
      </c>
      <c r="J9" s="708">
        <v>3.5499999999999997E-2</v>
      </c>
      <c r="K9" s="711" t="s">
        <v>329</v>
      </c>
    </row>
    <row r="10" spans="1:11" ht="14.45" customHeight="1" thickBot="1" x14ac:dyDescent="0.25">
      <c r="A10" s="724" t="s">
        <v>335</v>
      </c>
      <c r="B10" s="702">
        <v>0</v>
      </c>
      <c r="C10" s="702">
        <v>3.6760000000000001E-2</v>
      </c>
      <c r="D10" s="703">
        <v>3.6760000000000001E-2</v>
      </c>
      <c r="E10" s="712" t="s">
        <v>329</v>
      </c>
      <c r="F10" s="702">
        <v>0</v>
      </c>
      <c r="G10" s="703">
        <v>0</v>
      </c>
      <c r="H10" s="705">
        <v>7.2999999899999997E-4</v>
      </c>
      <c r="I10" s="702">
        <v>3.5499999999999997E-2</v>
      </c>
      <c r="J10" s="703">
        <v>3.5499999999999997E-2</v>
      </c>
      <c r="K10" s="713" t="s">
        <v>329</v>
      </c>
    </row>
    <row r="11" spans="1:11" ht="14.45" customHeight="1" thickBot="1" x14ac:dyDescent="0.25">
      <c r="A11" s="723" t="s">
        <v>336</v>
      </c>
      <c r="B11" s="707">
        <v>446.58372600117298</v>
      </c>
      <c r="C11" s="707">
        <v>642.10345000000098</v>
      </c>
      <c r="D11" s="708">
        <v>195.519723998828</v>
      </c>
      <c r="E11" s="714">
        <v>1.437812021834</v>
      </c>
      <c r="F11" s="707">
        <v>714.10548361778399</v>
      </c>
      <c r="G11" s="708">
        <v>714.10548361778399</v>
      </c>
      <c r="H11" s="710">
        <v>56.683999999999003</v>
      </c>
      <c r="I11" s="707">
        <v>529.71799999999996</v>
      </c>
      <c r="J11" s="708">
        <v>-184.387483617784</v>
      </c>
      <c r="K11" s="715">
        <v>0.74179237122800001</v>
      </c>
    </row>
    <row r="12" spans="1:11" ht="14.45" customHeight="1" thickBot="1" x14ac:dyDescent="0.25">
      <c r="A12" s="724" t="s">
        <v>337</v>
      </c>
      <c r="B12" s="702">
        <v>446.58372600117298</v>
      </c>
      <c r="C12" s="702">
        <v>642.10345000000098</v>
      </c>
      <c r="D12" s="703">
        <v>195.519723998828</v>
      </c>
      <c r="E12" s="704">
        <v>1.437812021834</v>
      </c>
      <c r="F12" s="702">
        <v>714.10548361778399</v>
      </c>
      <c r="G12" s="703">
        <v>714.10548361778399</v>
      </c>
      <c r="H12" s="705">
        <v>56.683999999999003</v>
      </c>
      <c r="I12" s="702">
        <v>529.71799999999996</v>
      </c>
      <c r="J12" s="703">
        <v>-184.387483617784</v>
      </c>
      <c r="K12" s="706">
        <v>0.74179237122800001</v>
      </c>
    </row>
    <row r="13" spans="1:11" ht="14.45" customHeight="1" thickBot="1" x14ac:dyDescent="0.25">
      <c r="A13" s="723" t="s">
        <v>338</v>
      </c>
      <c r="B13" s="707">
        <v>3614.2287133396899</v>
      </c>
      <c r="C13" s="707">
        <v>3576.4092300000102</v>
      </c>
      <c r="D13" s="708">
        <v>-37.819483339685</v>
      </c>
      <c r="E13" s="714">
        <v>0.98953594629999997</v>
      </c>
      <c r="F13" s="707">
        <v>3852.7062827873501</v>
      </c>
      <c r="G13" s="708">
        <v>3852.7062827873501</v>
      </c>
      <c r="H13" s="710">
        <v>398.54915999999997</v>
      </c>
      <c r="I13" s="707">
        <v>3586.4212600000001</v>
      </c>
      <c r="J13" s="708">
        <v>-266.28502278735101</v>
      </c>
      <c r="K13" s="715">
        <v>0.93088364301799997</v>
      </c>
    </row>
    <row r="14" spans="1:11" ht="14.45" customHeight="1" thickBot="1" x14ac:dyDescent="0.25">
      <c r="A14" s="724" t="s">
        <v>339</v>
      </c>
      <c r="B14" s="702">
        <v>2277.6939777713101</v>
      </c>
      <c r="C14" s="702">
        <v>2255.4137300000002</v>
      </c>
      <c r="D14" s="703">
        <v>-22.280247771305</v>
      </c>
      <c r="E14" s="704">
        <v>0.99021806792800005</v>
      </c>
      <c r="F14" s="702">
        <v>2487.7062827873501</v>
      </c>
      <c r="G14" s="703">
        <v>2487.7062827873501</v>
      </c>
      <c r="H14" s="705">
        <v>256.42534000000001</v>
      </c>
      <c r="I14" s="702">
        <v>2490.1056400000002</v>
      </c>
      <c r="J14" s="703">
        <v>2.3993572126489999</v>
      </c>
      <c r="K14" s="706">
        <v>1.00096448573</v>
      </c>
    </row>
    <row r="15" spans="1:11" ht="14.45" customHeight="1" thickBot="1" x14ac:dyDescent="0.25">
      <c r="A15" s="724" t="s">
        <v>340</v>
      </c>
      <c r="B15" s="702">
        <v>5</v>
      </c>
      <c r="C15" s="702">
        <v>5.55307</v>
      </c>
      <c r="D15" s="703">
        <v>0.55306999999999995</v>
      </c>
      <c r="E15" s="704">
        <v>1.110614</v>
      </c>
      <c r="F15" s="702">
        <v>10</v>
      </c>
      <c r="G15" s="703">
        <v>10</v>
      </c>
      <c r="H15" s="705">
        <v>0</v>
      </c>
      <c r="I15" s="702">
        <v>7.5412199999989999</v>
      </c>
      <c r="J15" s="703">
        <v>-2.45878</v>
      </c>
      <c r="K15" s="706">
        <v>0.75412199999899998</v>
      </c>
    </row>
    <row r="16" spans="1:11" ht="14.45" customHeight="1" thickBot="1" x14ac:dyDescent="0.25">
      <c r="A16" s="724" t="s">
        <v>341</v>
      </c>
      <c r="B16" s="702">
        <v>55</v>
      </c>
      <c r="C16" s="702">
        <v>45.935679999999998</v>
      </c>
      <c r="D16" s="703">
        <v>-9.0643199999990003</v>
      </c>
      <c r="E16" s="704">
        <v>0.83519418181799998</v>
      </c>
      <c r="F16" s="702">
        <v>35</v>
      </c>
      <c r="G16" s="703">
        <v>35</v>
      </c>
      <c r="H16" s="705">
        <v>6.134429999999</v>
      </c>
      <c r="I16" s="702">
        <v>50.738379999999999</v>
      </c>
      <c r="J16" s="703">
        <v>15.738379999999999</v>
      </c>
      <c r="K16" s="706">
        <v>1.449668</v>
      </c>
    </row>
    <row r="17" spans="1:11" ht="14.45" customHeight="1" thickBot="1" x14ac:dyDescent="0.25">
      <c r="A17" s="724" t="s">
        <v>342</v>
      </c>
      <c r="B17" s="702">
        <v>100</v>
      </c>
      <c r="C17" s="702">
        <v>109.31251</v>
      </c>
      <c r="D17" s="703">
        <v>9.3125099999999996</v>
      </c>
      <c r="E17" s="704">
        <v>1.0931251</v>
      </c>
      <c r="F17" s="702">
        <v>85</v>
      </c>
      <c r="G17" s="703">
        <v>85</v>
      </c>
      <c r="H17" s="705">
        <v>3.6519599999999999</v>
      </c>
      <c r="I17" s="702">
        <v>11.129429999999999</v>
      </c>
      <c r="J17" s="703">
        <v>-73.870570000000001</v>
      </c>
      <c r="K17" s="706">
        <v>0.13093447058800001</v>
      </c>
    </row>
    <row r="18" spans="1:11" ht="14.45" customHeight="1" thickBot="1" x14ac:dyDescent="0.25">
      <c r="A18" s="724" t="s">
        <v>343</v>
      </c>
      <c r="B18" s="702">
        <v>0</v>
      </c>
      <c r="C18" s="702">
        <v>0</v>
      </c>
      <c r="D18" s="703">
        <v>0</v>
      </c>
      <c r="E18" s="704">
        <v>1</v>
      </c>
      <c r="F18" s="702">
        <v>0</v>
      </c>
      <c r="G18" s="703">
        <v>0</v>
      </c>
      <c r="H18" s="705">
        <v>0</v>
      </c>
      <c r="I18" s="702">
        <v>57.518369999999003</v>
      </c>
      <c r="J18" s="703">
        <v>57.518369999999003</v>
      </c>
      <c r="K18" s="713" t="s">
        <v>344</v>
      </c>
    </row>
    <row r="19" spans="1:11" ht="14.45" customHeight="1" thickBot="1" x14ac:dyDescent="0.25">
      <c r="A19" s="724" t="s">
        <v>345</v>
      </c>
      <c r="B19" s="702">
        <v>860.53473556838196</v>
      </c>
      <c r="C19" s="702">
        <v>911.317020000002</v>
      </c>
      <c r="D19" s="703">
        <v>50.782284431618997</v>
      </c>
      <c r="E19" s="704">
        <v>1.059012474839</v>
      </c>
      <c r="F19" s="702">
        <v>920</v>
      </c>
      <c r="G19" s="703">
        <v>920</v>
      </c>
      <c r="H19" s="705">
        <v>120.78028999999999</v>
      </c>
      <c r="I19" s="702">
        <v>808.13163999999904</v>
      </c>
      <c r="J19" s="703">
        <v>-111.868360000001</v>
      </c>
      <c r="K19" s="706">
        <v>0.87840395652100001</v>
      </c>
    </row>
    <row r="20" spans="1:11" ht="14.45" customHeight="1" thickBot="1" x14ac:dyDescent="0.25">
      <c r="A20" s="724" t="s">
        <v>346</v>
      </c>
      <c r="B20" s="702">
        <v>66</v>
      </c>
      <c r="C20" s="702">
        <v>71.931960000000004</v>
      </c>
      <c r="D20" s="703">
        <v>5.9319600000000001</v>
      </c>
      <c r="E20" s="704">
        <v>1.0898781818179999</v>
      </c>
      <c r="F20" s="702">
        <v>95</v>
      </c>
      <c r="G20" s="703">
        <v>95</v>
      </c>
      <c r="H20" s="705">
        <v>0</v>
      </c>
      <c r="I20" s="702">
        <v>7.9713000000000003</v>
      </c>
      <c r="J20" s="703">
        <v>-87.028699999999006</v>
      </c>
      <c r="K20" s="706">
        <v>8.3908421051999998E-2</v>
      </c>
    </row>
    <row r="21" spans="1:11" ht="14.45" customHeight="1" thickBot="1" x14ac:dyDescent="0.25">
      <c r="A21" s="724" t="s">
        <v>347</v>
      </c>
      <c r="B21" s="702">
        <v>250</v>
      </c>
      <c r="C21" s="702">
        <v>176.94525999999999</v>
      </c>
      <c r="D21" s="703">
        <v>-73.054739999999001</v>
      </c>
      <c r="E21" s="704">
        <v>0.70778103999999997</v>
      </c>
      <c r="F21" s="702">
        <v>220</v>
      </c>
      <c r="G21" s="703">
        <v>220</v>
      </c>
      <c r="H21" s="705">
        <v>11.55714</v>
      </c>
      <c r="I21" s="702">
        <v>153.28528</v>
      </c>
      <c r="J21" s="703">
        <v>-66.71472</v>
      </c>
      <c r="K21" s="706">
        <v>0.69675127272699999</v>
      </c>
    </row>
    <row r="22" spans="1:11" ht="14.45" customHeight="1" thickBot="1" x14ac:dyDescent="0.25">
      <c r="A22" s="723" t="s">
        <v>348</v>
      </c>
      <c r="B22" s="707">
        <v>1556.2185992539801</v>
      </c>
      <c r="C22" s="707">
        <v>1744.93</v>
      </c>
      <c r="D22" s="708">
        <v>188.71140074602701</v>
      </c>
      <c r="E22" s="714">
        <v>1.1212627845700001</v>
      </c>
      <c r="F22" s="707">
        <v>1860.8138908179701</v>
      </c>
      <c r="G22" s="708">
        <v>1860.8138908179701</v>
      </c>
      <c r="H22" s="710">
        <v>104.98</v>
      </c>
      <c r="I22" s="707">
        <v>1787.9316100000001</v>
      </c>
      <c r="J22" s="708">
        <v>-72.882280817975996</v>
      </c>
      <c r="K22" s="715">
        <v>0.96083311653100001</v>
      </c>
    </row>
    <row r="23" spans="1:11" ht="14.45" customHeight="1" thickBot="1" x14ac:dyDescent="0.25">
      <c r="A23" s="724" t="s">
        <v>349</v>
      </c>
      <c r="B23" s="702">
        <v>1462.8840987270701</v>
      </c>
      <c r="C23" s="702">
        <v>1659.75</v>
      </c>
      <c r="D23" s="703">
        <v>196.86590127293499</v>
      </c>
      <c r="E23" s="704">
        <v>1.1345738199240001</v>
      </c>
      <c r="F23" s="702">
        <v>1772.52766923134</v>
      </c>
      <c r="G23" s="703">
        <v>1772.52766923134</v>
      </c>
      <c r="H23" s="705">
        <v>98.139999999999006</v>
      </c>
      <c r="I23" s="702">
        <v>1714.56161</v>
      </c>
      <c r="J23" s="703">
        <v>-57.966059231345</v>
      </c>
      <c r="K23" s="706">
        <v>0.96729751515999995</v>
      </c>
    </row>
    <row r="24" spans="1:11" ht="14.45" customHeight="1" thickBot="1" x14ac:dyDescent="0.25">
      <c r="A24" s="724" t="s">
        <v>350</v>
      </c>
      <c r="B24" s="702">
        <v>93.334500526906993</v>
      </c>
      <c r="C24" s="702">
        <v>85.18</v>
      </c>
      <c r="D24" s="703">
        <v>-8.1545005269070003</v>
      </c>
      <c r="E24" s="704">
        <v>0.91263144409700003</v>
      </c>
      <c r="F24" s="702">
        <v>88.286221586630006</v>
      </c>
      <c r="G24" s="703">
        <v>88.286221586630006</v>
      </c>
      <c r="H24" s="705">
        <v>6.8399999999989998</v>
      </c>
      <c r="I24" s="702">
        <v>73.37</v>
      </c>
      <c r="J24" s="703">
        <v>-14.91622158663</v>
      </c>
      <c r="K24" s="706">
        <v>0.83104700463299996</v>
      </c>
    </row>
    <row r="25" spans="1:11" ht="14.45" customHeight="1" thickBot="1" x14ac:dyDescent="0.25">
      <c r="A25" s="723" t="s">
        <v>351</v>
      </c>
      <c r="B25" s="707">
        <v>49988.012050044097</v>
      </c>
      <c r="C25" s="707">
        <v>49646.093760000098</v>
      </c>
      <c r="D25" s="708">
        <v>-341.91829004402098</v>
      </c>
      <c r="E25" s="714">
        <v>0.99315999424599999</v>
      </c>
      <c r="F25" s="707">
        <v>46707.473506292801</v>
      </c>
      <c r="G25" s="708">
        <v>46707.473506292801</v>
      </c>
      <c r="H25" s="710">
        <v>2904.0953300000001</v>
      </c>
      <c r="I25" s="707">
        <v>47170.031849999999</v>
      </c>
      <c r="J25" s="708">
        <v>462.55834370717599</v>
      </c>
      <c r="K25" s="715">
        <v>1.0099033047379999</v>
      </c>
    </row>
    <row r="26" spans="1:11" ht="14.45" customHeight="1" thickBot="1" x14ac:dyDescent="0.25">
      <c r="A26" s="724" t="s">
        <v>352</v>
      </c>
      <c r="B26" s="702">
        <v>30031.416666666701</v>
      </c>
      <c r="C26" s="702">
        <v>30186.936790000102</v>
      </c>
      <c r="D26" s="703">
        <v>155.52012333338999</v>
      </c>
      <c r="E26" s="704">
        <v>1.0051785809860001</v>
      </c>
      <c r="F26" s="702">
        <v>25350.166666666701</v>
      </c>
      <c r="G26" s="703">
        <v>25350.166666666701</v>
      </c>
      <c r="H26" s="705">
        <v>1224.29736</v>
      </c>
      <c r="I26" s="702">
        <v>25084.180710000001</v>
      </c>
      <c r="J26" s="703">
        <v>-265.98595666667802</v>
      </c>
      <c r="K26" s="706">
        <v>0.98950752631399996</v>
      </c>
    </row>
    <row r="27" spans="1:11" ht="14.45" customHeight="1" thickBot="1" x14ac:dyDescent="0.25">
      <c r="A27" s="724" t="s">
        <v>353</v>
      </c>
      <c r="B27" s="702">
        <v>7760.1757474262004</v>
      </c>
      <c r="C27" s="702">
        <v>7224.2033200000096</v>
      </c>
      <c r="D27" s="703">
        <v>-535.97242742618198</v>
      </c>
      <c r="E27" s="704">
        <v>0.93093295243899998</v>
      </c>
      <c r="F27" s="702">
        <v>8339.7122606031808</v>
      </c>
      <c r="G27" s="703">
        <v>8339.7122606031808</v>
      </c>
      <c r="H27" s="705">
        <v>565.750889999999</v>
      </c>
      <c r="I27" s="702">
        <v>8884.9124100000008</v>
      </c>
      <c r="J27" s="703">
        <v>545.20014939681596</v>
      </c>
      <c r="K27" s="706">
        <v>1.065373976027</v>
      </c>
    </row>
    <row r="28" spans="1:11" ht="14.45" customHeight="1" thickBot="1" x14ac:dyDescent="0.25">
      <c r="A28" s="724" t="s">
        <v>354</v>
      </c>
      <c r="B28" s="702">
        <v>1749.9903937347301</v>
      </c>
      <c r="C28" s="702">
        <v>1914.69659</v>
      </c>
      <c r="D28" s="703">
        <v>164.706196265275</v>
      </c>
      <c r="E28" s="704">
        <v>1.0941183430800001</v>
      </c>
      <c r="F28" s="702">
        <v>2373.6794088748802</v>
      </c>
      <c r="G28" s="703">
        <v>2373.6794088748802</v>
      </c>
      <c r="H28" s="705">
        <v>79.039499999998995</v>
      </c>
      <c r="I28" s="702">
        <v>2461.9829100000002</v>
      </c>
      <c r="J28" s="703">
        <v>88.303501125118004</v>
      </c>
      <c r="K28" s="706">
        <v>1.0372011067689999</v>
      </c>
    </row>
    <row r="29" spans="1:11" ht="14.45" customHeight="1" thickBot="1" x14ac:dyDescent="0.25">
      <c r="A29" s="724" t="s">
        <v>355</v>
      </c>
      <c r="B29" s="702">
        <v>20</v>
      </c>
      <c r="C29" s="702">
        <v>12.73949</v>
      </c>
      <c r="D29" s="703">
        <v>-7.2605099999989999</v>
      </c>
      <c r="E29" s="704">
        <v>0.6369745</v>
      </c>
      <c r="F29" s="702">
        <v>10</v>
      </c>
      <c r="G29" s="703">
        <v>10</v>
      </c>
      <c r="H29" s="705">
        <v>0</v>
      </c>
      <c r="I29" s="702">
        <v>34.445340000000002</v>
      </c>
      <c r="J29" s="703">
        <v>24.445340000000002</v>
      </c>
      <c r="K29" s="706">
        <v>3.444534</v>
      </c>
    </row>
    <row r="30" spans="1:11" ht="14.45" customHeight="1" thickBot="1" x14ac:dyDescent="0.25">
      <c r="A30" s="724" t="s">
        <v>356</v>
      </c>
      <c r="B30" s="702">
        <v>0</v>
      </c>
      <c r="C30" s="702">
        <v>0</v>
      </c>
      <c r="D30" s="703">
        <v>0</v>
      </c>
      <c r="E30" s="704">
        <v>1</v>
      </c>
      <c r="F30" s="702">
        <v>0</v>
      </c>
      <c r="G30" s="703">
        <v>0</v>
      </c>
      <c r="H30" s="705">
        <v>0.67114999999900005</v>
      </c>
      <c r="I30" s="702">
        <v>1.3037399999999999</v>
      </c>
      <c r="J30" s="703">
        <v>1.3037399999999999</v>
      </c>
      <c r="K30" s="713" t="s">
        <v>344</v>
      </c>
    </row>
    <row r="31" spans="1:11" ht="14.45" customHeight="1" thickBot="1" x14ac:dyDescent="0.25">
      <c r="A31" s="724" t="s">
        <v>357</v>
      </c>
      <c r="B31" s="702">
        <v>1380</v>
      </c>
      <c r="C31" s="702">
        <v>1393.48515</v>
      </c>
      <c r="D31" s="703">
        <v>13.485150000001999</v>
      </c>
      <c r="E31" s="704">
        <v>1.009771847826</v>
      </c>
      <c r="F31" s="702">
        <v>1409.76025829578</v>
      </c>
      <c r="G31" s="703">
        <v>1409.76025829578</v>
      </c>
      <c r="H31" s="705">
        <v>96.627199999998993</v>
      </c>
      <c r="I31" s="702">
        <v>1414.9386099999999</v>
      </c>
      <c r="J31" s="703">
        <v>5.1783517042230001</v>
      </c>
      <c r="K31" s="706">
        <v>1.0036732144160001</v>
      </c>
    </row>
    <row r="32" spans="1:11" ht="14.45" customHeight="1" thickBot="1" x14ac:dyDescent="0.25">
      <c r="A32" s="724" t="s">
        <v>358</v>
      </c>
      <c r="B32" s="702">
        <v>6177.6903066369596</v>
      </c>
      <c r="C32" s="702">
        <v>6099.0938900000101</v>
      </c>
      <c r="D32" s="703">
        <v>-78.596416636952</v>
      </c>
      <c r="E32" s="704">
        <v>0.987277378318</v>
      </c>
      <c r="F32" s="702">
        <v>6351.9798179611998</v>
      </c>
      <c r="G32" s="703">
        <v>6351.9798179611998</v>
      </c>
      <c r="H32" s="705">
        <v>602.726889999999</v>
      </c>
      <c r="I32" s="702">
        <v>6298.9226799999897</v>
      </c>
      <c r="J32" s="703">
        <v>-53.057137961206003</v>
      </c>
      <c r="K32" s="706">
        <v>0.99164714947400001</v>
      </c>
    </row>
    <row r="33" spans="1:11" ht="14.45" customHeight="1" thickBot="1" x14ac:dyDescent="0.25">
      <c r="A33" s="724" t="s">
        <v>359</v>
      </c>
      <c r="B33" s="702">
        <v>600.07747624912804</v>
      </c>
      <c r="C33" s="702">
        <v>584.69914000000097</v>
      </c>
      <c r="D33" s="703">
        <v>-15.378336249126001</v>
      </c>
      <c r="E33" s="704">
        <v>0.974372748756</v>
      </c>
      <c r="F33" s="702">
        <v>600</v>
      </c>
      <c r="G33" s="703">
        <v>600</v>
      </c>
      <c r="H33" s="705">
        <v>69.206239999998999</v>
      </c>
      <c r="I33" s="702">
        <v>619.15681999999902</v>
      </c>
      <c r="J33" s="703">
        <v>19.156819999999001</v>
      </c>
      <c r="K33" s="706">
        <v>1.0319280333330001</v>
      </c>
    </row>
    <row r="34" spans="1:11" ht="14.45" customHeight="1" thickBot="1" x14ac:dyDescent="0.25">
      <c r="A34" s="724" t="s">
        <v>360</v>
      </c>
      <c r="B34" s="702">
        <v>1039.7916131202701</v>
      </c>
      <c r="C34" s="702">
        <v>1015.43366</v>
      </c>
      <c r="D34" s="703">
        <v>-24.357953120265002</v>
      </c>
      <c r="E34" s="704">
        <v>0.97657419735499995</v>
      </c>
      <c r="F34" s="702">
        <v>1052.1750938911</v>
      </c>
      <c r="G34" s="703">
        <v>1052.1750938911</v>
      </c>
      <c r="H34" s="705">
        <v>119.36973</v>
      </c>
      <c r="I34" s="702">
        <v>1026.40806</v>
      </c>
      <c r="J34" s="703">
        <v>-25.767033891101001</v>
      </c>
      <c r="K34" s="706">
        <v>0.97551069775200006</v>
      </c>
    </row>
    <row r="35" spans="1:11" ht="14.45" customHeight="1" thickBot="1" x14ac:dyDescent="0.25">
      <c r="A35" s="724" t="s">
        <v>361</v>
      </c>
      <c r="B35" s="702">
        <v>518.63491553549204</v>
      </c>
      <c r="C35" s="702">
        <v>458.77062000000097</v>
      </c>
      <c r="D35" s="703">
        <v>-59.864295535491003</v>
      </c>
      <c r="E35" s="704">
        <v>0.88457334100999996</v>
      </c>
      <c r="F35" s="702">
        <v>510</v>
      </c>
      <c r="G35" s="703">
        <v>510</v>
      </c>
      <c r="H35" s="705">
        <v>117.50823</v>
      </c>
      <c r="I35" s="702">
        <v>588.320909999999</v>
      </c>
      <c r="J35" s="703">
        <v>78.320909999999003</v>
      </c>
      <c r="K35" s="706">
        <v>1.153570411764</v>
      </c>
    </row>
    <row r="36" spans="1:11" ht="14.45" customHeight="1" thickBot="1" x14ac:dyDescent="0.25">
      <c r="A36" s="724" t="s">
        <v>362</v>
      </c>
      <c r="B36" s="702">
        <v>410</v>
      </c>
      <c r="C36" s="702">
        <v>414.20440000000099</v>
      </c>
      <c r="D36" s="703">
        <v>4.2043999999999997</v>
      </c>
      <c r="E36" s="704">
        <v>1.0102546341459999</v>
      </c>
      <c r="F36" s="702">
        <v>400</v>
      </c>
      <c r="G36" s="703">
        <v>400</v>
      </c>
      <c r="H36" s="705">
        <v>26.327200000000001</v>
      </c>
      <c r="I36" s="702">
        <v>438.01715999999999</v>
      </c>
      <c r="J36" s="703">
        <v>38.017159999999002</v>
      </c>
      <c r="K36" s="706">
        <v>1.0950428999999999</v>
      </c>
    </row>
    <row r="37" spans="1:11" ht="14.45" customHeight="1" thickBot="1" x14ac:dyDescent="0.25">
      <c r="A37" s="724" t="s">
        <v>363</v>
      </c>
      <c r="B37" s="702">
        <v>50</v>
      </c>
      <c r="C37" s="702">
        <v>38.884680000000003</v>
      </c>
      <c r="D37" s="703">
        <v>-11.115319999999</v>
      </c>
      <c r="E37" s="704">
        <v>0.77769359999999998</v>
      </c>
      <c r="F37" s="702">
        <v>40</v>
      </c>
      <c r="G37" s="703">
        <v>40</v>
      </c>
      <c r="H37" s="705">
        <v>0</v>
      </c>
      <c r="I37" s="702">
        <v>47.732439999999002</v>
      </c>
      <c r="J37" s="703">
        <v>7.7324399999990003</v>
      </c>
      <c r="K37" s="706">
        <v>1.193311</v>
      </c>
    </row>
    <row r="38" spans="1:11" ht="14.45" customHeight="1" thickBot="1" x14ac:dyDescent="0.25">
      <c r="A38" s="724" t="s">
        <v>364</v>
      </c>
      <c r="B38" s="702">
        <v>50</v>
      </c>
      <c r="C38" s="702">
        <v>44.120980000000003</v>
      </c>
      <c r="D38" s="703">
        <v>-5.8790199999989996</v>
      </c>
      <c r="E38" s="704">
        <v>0.88241959999999997</v>
      </c>
      <c r="F38" s="702">
        <v>45</v>
      </c>
      <c r="G38" s="703">
        <v>45</v>
      </c>
      <c r="H38" s="705">
        <v>2.5709399999999998</v>
      </c>
      <c r="I38" s="702">
        <v>35.575060000000001</v>
      </c>
      <c r="J38" s="703">
        <v>-9.4249399999999994</v>
      </c>
      <c r="K38" s="706">
        <v>0.79055688888800002</v>
      </c>
    </row>
    <row r="39" spans="1:11" ht="14.45" customHeight="1" thickBot="1" x14ac:dyDescent="0.25">
      <c r="A39" s="724" t="s">
        <v>365</v>
      </c>
      <c r="B39" s="702">
        <v>200.23493067467601</v>
      </c>
      <c r="C39" s="702">
        <v>258.825050000001</v>
      </c>
      <c r="D39" s="703">
        <v>58.590119325324999</v>
      </c>
      <c r="E39" s="704">
        <v>1.292606884962</v>
      </c>
      <c r="F39" s="702">
        <v>225</v>
      </c>
      <c r="G39" s="703">
        <v>225</v>
      </c>
      <c r="H39" s="705">
        <v>0</v>
      </c>
      <c r="I39" s="702">
        <v>234.134999999999</v>
      </c>
      <c r="J39" s="703">
        <v>9.1349999999989997</v>
      </c>
      <c r="K39" s="706">
        <v>1.0406</v>
      </c>
    </row>
    <row r="40" spans="1:11" ht="14.45" customHeight="1" thickBot="1" x14ac:dyDescent="0.25">
      <c r="A40" s="723" t="s">
        <v>366</v>
      </c>
      <c r="B40" s="707">
        <v>923.52601491271196</v>
      </c>
      <c r="C40" s="707">
        <v>955.02650000000199</v>
      </c>
      <c r="D40" s="708">
        <v>31.500485087289</v>
      </c>
      <c r="E40" s="714">
        <v>1.034108930965</v>
      </c>
      <c r="F40" s="707">
        <v>947.27961960823802</v>
      </c>
      <c r="G40" s="708">
        <v>947.27961960823802</v>
      </c>
      <c r="H40" s="710">
        <v>76.014549999999005</v>
      </c>
      <c r="I40" s="707">
        <v>1012.47739</v>
      </c>
      <c r="J40" s="708">
        <v>65.197770391760997</v>
      </c>
      <c r="K40" s="715">
        <v>1.0688263201720001</v>
      </c>
    </row>
    <row r="41" spans="1:11" ht="14.45" customHeight="1" thickBot="1" x14ac:dyDescent="0.25">
      <c r="A41" s="724" t="s">
        <v>367</v>
      </c>
      <c r="B41" s="702">
        <v>766.41919730017798</v>
      </c>
      <c r="C41" s="702">
        <v>807.98018000000104</v>
      </c>
      <c r="D41" s="703">
        <v>41.560982699823001</v>
      </c>
      <c r="E41" s="704">
        <v>1.0542274813129999</v>
      </c>
      <c r="F41" s="702">
        <v>796.99935667802197</v>
      </c>
      <c r="G41" s="703">
        <v>796.99935667802197</v>
      </c>
      <c r="H41" s="705">
        <v>64.248139999998997</v>
      </c>
      <c r="I41" s="702">
        <v>882.16422999999895</v>
      </c>
      <c r="J41" s="703">
        <v>85.164873321976998</v>
      </c>
      <c r="K41" s="706">
        <v>1.106856890922</v>
      </c>
    </row>
    <row r="42" spans="1:11" ht="14.45" customHeight="1" thickBot="1" x14ac:dyDescent="0.25">
      <c r="A42" s="724" t="s">
        <v>368</v>
      </c>
      <c r="B42" s="702">
        <v>157.106817612535</v>
      </c>
      <c r="C42" s="702">
        <v>147.04632000000001</v>
      </c>
      <c r="D42" s="703">
        <v>-10.060497612534</v>
      </c>
      <c r="E42" s="704">
        <v>0.93596396537399995</v>
      </c>
      <c r="F42" s="702">
        <v>150.280262930216</v>
      </c>
      <c r="G42" s="703">
        <v>150.280262930216</v>
      </c>
      <c r="H42" s="705">
        <v>11.76641</v>
      </c>
      <c r="I42" s="702">
        <v>130.31316000000001</v>
      </c>
      <c r="J42" s="703">
        <v>-19.967102930216001</v>
      </c>
      <c r="K42" s="706">
        <v>0.86713422946600005</v>
      </c>
    </row>
    <row r="43" spans="1:11" ht="14.45" customHeight="1" thickBot="1" x14ac:dyDescent="0.25">
      <c r="A43" s="723" t="s">
        <v>369</v>
      </c>
      <c r="B43" s="707">
        <v>899.90191837193004</v>
      </c>
      <c r="C43" s="707">
        <v>1077.6346900000001</v>
      </c>
      <c r="D43" s="708">
        <v>177.73277162807199</v>
      </c>
      <c r="E43" s="714">
        <v>1.197502381092</v>
      </c>
      <c r="F43" s="707">
        <v>922.76046995383297</v>
      </c>
      <c r="G43" s="708">
        <v>922.76046995383297</v>
      </c>
      <c r="H43" s="710">
        <v>114.18736</v>
      </c>
      <c r="I43" s="707">
        <v>1100.0181399999999</v>
      </c>
      <c r="J43" s="708">
        <v>177.257670046166</v>
      </c>
      <c r="K43" s="715">
        <v>1.1920949973670001</v>
      </c>
    </row>
    <row r="44" spans="1:11" ht="14.45" customHeight="1" thickBot="1" x14ac:dyDescent="0.25">
      <c r="A44" s="724" t="s">
        <v>370</v>
      </c>
      <c r="B44" s="702">
        <v>0</v>
      </c>
      <c r="C44" s="702">
        <v>78.853970000000004</v>
      </c>
      <c r="D44" s="703">
        <v>78.853970000000004</v>
      </c>
      <c r="E44" s="712" t="s">
        <v>329</v>
      </c>
      <c r="F44" s="702">
        <v>0</v>
      </c>
      <c r="G44" s="703">
        <v>0</v>
      </c>
      <c r="H44" s="705">
        <v>0</v>
      </c>
      <c r="I44" s="702">
        <v>41.900069999999999</v>
      </c>
      <c r="J44" s="703">
        <v>41.900069999999999</v>
      </c>
      <c r="K44" s="713" t="s">
        <v>329</v>
      </c>
    </row>
    <row r="45" spans="1:11" ht="14.45" customHeight="1" thickBot="1" x14ac:dyDescent="0.25">
      <c r="A45" s="724" t="s">
        <v>371</v>
      </c>
      <c r="B45" s="702">
        <v>35</v>
      </c>
      <c r="C45" s="702">
        <v>35.348329999999997</v>
      </c>
      <c r="D45" s="703">
        <v>0.34832999999999997</v>
      </c>
      <c r="E45" s="704">
        <v>1.009952285714</v>
      </c>
      <c r="F45" s="702">
        <v>35</v>
      </c>
      <c r="G45" s="703">
        <v>35</v>
      </c>
      <c r="H45" s="705">
        <v>3.15463</v>
      </c>
      <c r="I45" s="702">
        <v>36.185659999999999</v>
      </c>
      <c r="J45" s="703">
        <v>1.1856599999999999</v>
      </c>
      <c r="K45" s="706">
        <v>1.033876</v>
      </c>
    </row>
    <row r="46" spans="1:11" ht="14.45" customHeight="1" thickBot="1" x14ac:dyDescent="0.25">
      <c r="A46" s="724" t="s">
        <v>372</v>
      </c>
      <c r="B46" s="702">
        <v>418.86266536953002</v>
      </c>
      <c r="C46" s="702">
        <v>492.982920000001</v>
      </c>
      <c r="D46" s="703">
        <v>74.120254630470995</v>
      </c>
      <c r="E46" s="704">
        <v>1.1769559828509999</v>
      </c>
      <c r="F46" s="702">
        <v>450</v>
      </c>
      <c r="G46" s="703">
        <v>450</v>
      </c>
      <c r="H46" s="705">
        <v>68.711849999999004</v>
      </c>
      <c r="I46" s="702">
        <v>499.44598000000002</v>
      </c>
      <c r="J46" s="703">
        <v>49.445979999998997</v>
      </c>
      <c r="K46" s="706">
        <v>1.1098799555550001</v>
      </c>
    </row>
    <row r="47" spans="1:11" ht="14.45" customHeight="1" thickBot="1" x14ac:dyDescent="0.25">
      <c r="A47" s="724" t="s">
        <v>373</v>
      </c>
      <c r="B47" s="702">
        <v>160</v>
      </c>
      <c r="C47" s="702">
        <v>149.96720999999999</v>
      </c>
      <c r="D47" s="703">
        <v>-10.032789999999</v>
      </c>
      <c r="E47" s="704">
        <v>0.93729506250000005</v>
      </c>
      <c r="F47" s="702">
        <v>176.73481109570599</v>
      </c>
      <c r="G47" s="703">
        <v>176.73481109570599</v>
      </c>
      <c r="H47" s="705">
        <v>12.30381</v>
      </c>
      <c r="I47" s="702">
        <v>162.82384999999999</v>
      </c>
      <c r="J47" s="703">
        <v>-13.910961095706</v>
      </c>
      <c r="K47" s="706">
        <v>0.92128907140799998</v>
      </c>
    </row>
    <row r="48" spans="1:11" ht="14.45" customHeight="1" thickBot="1" x14ac:dyDescent="0.25">
      <c r="A48" s="724" t="s">
        <v>374</v>
      </c>
      <c r="B48" s="702">
        <v>46.268631484853003</v>
      </c>
      <c r="C48" s="702">
        <v>34.541119999999999</v>
      </c>
      <c r="D48" s="703">
        <v>-11.727511484853</v>
      </c>
      <c r="E48" s="704">
        <v>0.74653429097599999</v>
      </c>
      <c r="F48" s="702">
        <v>32.171763360545</v>
      </c>
      <c r="G48" s="703">
        <v>32.171763360545</v>
      </c>
      <c r="H48" s="705">
        <v>4.2098000000000004</v>
      </c>
      <c r="I48" s="702">
        <v>48.304989999999997</v>
      </c>
      <c r="J48" s="703">
        <v>16.133226639454001</v>
      </c>
      <c r="K48" s="706">
        <v>1.5014716308410001</v>
      </c>
    </row>
    <row r="49" spans="1:11" ht="14.45" customHeight="1" thickBot="1" x14ac:dyDescent="0.25">
      <c r="A49" s="724" t="s">
        <v>375</v>
      </c>
      <c r="B49" s="702">
        <v>3.7364143682519999</v>
      </c>
      <c r="C49" s="702">
        <v>4.1841400000000002</v>
      </c>
      <c r="D49" s="703">
        <v>0.44772563174699997</v>
      </c>
      <c r="E49" s="704">
        <v>1.119827617501</v>
      </c>
      <c r="F49" s="702">
        <v>0</v>
      </c>
      <c r="G49" s="703">
        <v>0</v>
      </c>
      <c r="H49" s="705">
        <v>0</v>
      </c>
      <c r="I49" s="702">
        <v>4.7771100000000004</v>
      </c>
      <c r="J49" s="703">
        <v>4.7771100000000004</v>
      </c>
      <c r="K49" s="713" t="s">
        <v>329</v>
      </c>
    </row>
    <row r="50" spans="1:11" ht="14.45" customHeight="1" thickBot="1" x14ac:dyDescent="0.25">
      <c r="A50" s="724" t="s">
        <v>376</v>
      </c>
      <c r="B50" s="702">
        <v>0</v>
      </c>
      <c r="C50" s="702">
        <v>24.375350000000001</v>
      </c>
      <c r="D50" s="703">
        <v>24.375350000000001</v>
      </c>
      <c r="E50" s="712" t="s">
        <v>329</v>
      </c>
      <c r="F50" s="702">
        <v>0</v>
      </c>
      <c r="G50" s="703">
        <v>0</v>
      </c>
      <c r="H50" s="705">
        <v>1.7605500000000001</v>
      </c>
      <c r="I50" s="702">
        <v>16.783930000000002</v>
      </c>
      <c r="J50" s="703">
        <v>16.783930000000002</v>
      </c>
      <c r="K50" s="713" t="s">
        <v>329</v>
      </c>
    </row>
    <row r="51" spans="1:11" ht="14.45" customHeight="1" thickBot="1" x14ac:dyDescent="0.25">
      <c r="A51" s="724" t="s">
        <v>377</v>
      </c>
      <c r="B51" s="702">
        <v>1.9560200610309999</v>
      </c>
      <c r="C51" s="702">
        <v>2.2930000000000001</v>
      </c>
      <c r="D51" s="703">
        <v>0.33697993896799999</v>
      </c>
      <c r="E51" s="704">
        <v>1.172278365483</v>
      </c>
      <c r="F51" s="702">
        <v>0</v>
      </c>
      <c r="G51" s="703">
        <v>0</v>
      </c>
      <c r="H51" s="705">
        <v>5.6729999998999997E-2</v>
      </c>
      <c r="I51" s="702">
        <v>0.85075000000000001</v>
      </c>
      <c r="J51" s="703">
        <v>0.85075000000000001</v>
      </c>
      <c r="K51" s="713" t="s">
        <v>329</v>
      </c>
    </row>
    <row r="52" spans="1:11" ht="14.45" customHeight="1" thickBot="1" x14ac:dyDescent="0.25">
      <c r="A52" s="724" t="s">
        <v>378</v>
      </c>
      <c r="B52" s="702">
        <v>5</v>
      </c>
      <c r="C52" s="702">
        <v>0</v>
      </c>
      <c r="D52" s="703">
        <v>-5</v>
      </c>
      <c r="E52" s="704">
        <v>0</v>
      </c>
      <c r="F52" s="702">
        <v>0</v>
      </c>
      <c r="G52" s="703">
        <v>0</v>
      </c>
      <c r="H52" s="705">
        <v>0</v>
      </c>
      <c r="I52" s="702">
        <v>0</v>
      </c>
      <c r="J52" s="703">
        <v>0</v>
      </c>
      <c r="K52" s="706">
        <v>12</v>
      </c>
    </row>
    <row r="53" spans="1:11" ht="14.45" customHeight="1" thickBot="1" x14ac:dyDescent="0.25">
      <c r="A53" s="724" t="s">
        <v>379</v>
      </c>
      <c r="B53" s="702">
        <v>53.660786718258997</v>
      </c>
      <c r="C53" s="702">
        <v>59.08663</v>
      </c>
      <c r="D53" s="703">
        <v>5.4258432817409998</v>
      </c>
      <c r="E53" s="704">
        <v>1.101113748298</v>
      </c>
      <c r="F53" s="702">
        <v>53.853895497581</v>
      </c>
      <c r="G53" s="703">
        <v>53.853895497581</v>
      </c>
      <c r="H53" s="705">
        <v>6.5062699999989997</v>
      </c>
      <c r="I53" s="702">
        <v>40.729179999999999</v>
      </c>
      <c r="J53" s="703">
        <v>-13.124715497581001</v>
      </c>
      <c r="K53" s="706">
        <v>0.75629032261600004</v>
      </c>
    </row>
    <row r="54" spans="1:11" ht="14.45" customHeight="1" thickBot="1" x14ac:dyDescent="0.25">
      <c r="A54" s="724" t="s">
        <v>380</v>
      </c>
      <c r="B54" s="702">
        <v>0</v>
      </c>
      <c r="C54" s="702">
        <v>2.2930000000000001</v>
      </c>
      <c r="D54" s="703">
        <v>2.2930000000000001</v>
      </c>
      <c r="E54" s="712" t="s">
        <v>329</v>
      </c>
      <c r="F54" s="702">
        <v>0</v>
      </c>
      <c r="G54" s="703">
        <v>0</v>
      </c>
      <c r="H54" s="705">
        <v>0</v>
      </c>
      <c r="I54" s="702">
        <v>9.1931200000000004</v>
      </c>
      <c r="J54" s="703">
        <v>9.1931200000000004</v>
      </c>
      <c r="K54" s="713" t="s">
        <v>329</v>
      </c>
    </row>
    <row r="55" spans="1:11" ht="14.45" customHeight="1" thickBot="1" x14ac:dyDescent="0.25">
      <c r="A55" s="724" t="s">
        <v>381</v>
      </c>
      <c r="B55" s="702">
        <v>0</v>
      </c>
      <c r="C55" s="702">
        <v>2.9039999999999999</v>
      </c>
      <c r="D55" s="703">
        <v>2.9039999999999999</v>
      </c>
      <c r="E55" s="712" t="s">
        <v>329</v>
      </c>
      <c r="F55" s="702">
        <v>0</v>
      </c>
      <c r="G55" s="703">
        <v>0</v>
      </c>
      <c r="H55" s="705">
        <v>0</v>
      </c>
      <c r="I55" s="702">
        <v>21.484699999998998</v>
      </c>
      <c r="J55" s="703">
        <v>21.484699999998998</v>
      </c>
      <c r="K55" s="713" t="s">
        <v>329</v>
      </c>
    </row>
    <row r="56" spans="1:11" ht="14.45" customHeight="1" thickBot="1" x14ac:dyDescent="0.25">
      <c r="A56" s="724" t="s">
        <v>382</v>
      </c>
      <c r="B56" s="702">
        <v>0</v>
      </c>
      <c r="C56" s="702">
        <v>4.84</v>
      </c>
      <c r="D56" s="703">
        <v>4.84</v>
      </c>
      <c r="E56" s="712" t="s">
        <v>344</v>
      </c>
      <c r="F56" s="702">
        <v>0</v>
      </c>
      <c r="G56" s="703">
        <v>0</v>
      </c>
      <c r="H56" s="705">
        <v>0</v>
      </c>
      <c r="I56" s="702">
        <v>0</v>
      </c>
      <c r="J56" s="703">
        <v>0</v>
      </c>
      <c r="K56" s="713" t="s">
        <v>329</v>
      </c>
    </row>
    <row r="57" spans="1:11" ht="14.45" customHeight="1" thickBot="1" x14ac:dyDescent="0.25">
      <c r="A57" s="724" t="s">
        <v>383</v>
      </c>
      <c r="B57" s="702">
        <v>0</v>
      </c>
      <c r="C57" s="702">
        <v>3.6726200000000002</v>
      </c>
      <c r="D57" s="703">
        <v>3.6726200000000002</v>
      </c>
      <c r="E57" s="712" t="s">
        <v>344</v>
      </c>
      <c r="F57" s="702">
        <v>0</v>
      </c>
      <c r="G57" s="703">
        <v>0</v>
      </c>
      <c r="H57" s="705">
        <v>0</v>
      </c>
      <c r="I57" s="702">
        <v>17.03866</v>
      </c>
      <c r="J57" s="703">
        <v>17.03866</v>
      </c>
      <c r="K57" s="713" t="s">
        <v>329</v>
      </c>
    </row>
    <row r="58" spans="1:11" ht="14.45" customHeight="1" thickBot="1" x14ac:dyDescent="0.25">
      <c r="A58" s="724" t="s">
        <v>384</v>
      </c>
      <c r="B58" s="702">
        <v>175</v>
      </c>
      <c r="C58" s="702">
        <v>182.29239999999999</v>
      </c>
      <c r="D58" s="703">
        <v>7.2923999999999998</v>
      </c>
      <c r="E58" s="704">
        <v>1.0416708571419999</v>
      </c>
      <c r="F58" s="702">
        <v>175</v>
      </c>
      <c r="G58" s="703">
        <v>175</v>
      </c>
      <c r="H58" s="705">
        <v>17.483720000000002</v>
      </c>
      <c r="I58" s="702">
        <v>200.50013999999999</v>
      </c>
      <c r="J58" s="703">
        <v>25.500139999999</v>
      </c>
      <c r="K58" s="706">
        <v>1.1457150857139999</v>
      </c>
    </row>
    <row r="59" spans="1:11" ht="14.45" customHeight="1" thickBot="1" x14ac:dyDescent="0.25">
      <c r="A59" s="724" t="s">
        <v>385</v>
      </c>
      <c r="B59" s="702">
        <v>0.41740037000199998</v>
      </c>
      <c r="C59" s="702">
        <v>0</v>
      </c>
      <c r="D59" s="703">
        <v>-0.41740037000199998</v>
      </c>
      <c r="E59" s="704">
        <v>0</v>
      </c>
      <c r="F59" s="702">
        <v>0</v>
      </c>
      <c r="G59" s="703">
        <v>0</v>
      </c>
      <c r="H59" s="705">
        <v>0</v>
      </c>
      <c r="I59" s="702">
        <v>0</v>
      </c>
      <c r="J59" s="703">
        <v>0</v>
      </c>
      <c r="K59" s="706">
        <v>12</v>
      </c>
    </row>
    <row r="60" spans="1:11" ht="14.45" customHeight="1" thickBot="1" x14ac:dyDescent="0.25">
      <c r="A60" s="723" t="s">
        <v>386</v>
      </c>
      <c r="B60" s="707">
        <v>152.29439700752599</v>
      </c>
      <c r="C60" s="707">
        <v>148.49509</v>
      </c>
      <c r="D60" s="708">
        <v>-3.7993070075249999</v>
      </c>
      <c r="E60" s="714">
        <v>0.97505287730699997</v>
      </c>
      <c r="F60" s="707">
        <v>149.634955097622</v>
      </c>
      <c r="G60" s="708">
        <v>149.634955097622</v>
      </c>
      <c r="H60" s="710">
        <v>32.505499999999998</v>
      </c>
      <c r="I60" s="707">
        <v>331.08743999999899</v>
      </c>
      <c r="J60" s="708">
        <v>181.45248490237699</v>
      </c>
      <c r="K60" s="715">
        <v>2.2126343392419998</v>
      </c>
    </row>
    <row r="61" spans="1:11" ht="14.45" customHeight="1" thickBot="1" x14ac:dyDescent="0.25">
      <c r="A61" s="724" t="s">
        <v>387</v>
      </c>
      <c r="B61" s="702">
        <v>0</v>
      </c>
      <c r="C61" s="702">
        <v>0</v>
      </c>
      <c r="D61" s="703">
        <v>0</v>
      </c>
      <c r="E61" s="712" t="s">
        <v>329</v>
      </c>
      <c r="F61" s="702">
        <v>0</v>
      </c>
      <c r="G61" s="703">
        <v>0</v>
      </c>
      <c r="H61" s="705">
        <v>0</v>
      </c>
      <c r="I61" s="702">
        <v>0.95799999999999996</v>
      </c>
      <c r="J61" s="703">
        <v>0.95799999999999996</v>
      </c>
      <c r="K61" s="713" t="s">
        <v>344</v>
      </c>
    </row>
    <row r="62" spans="1:11" ht="14.45" customHeight="1" thickBot="1" x14ac:dyDescent="0.25">
      <c r="A62" s="724" t="s">
        <v>388</v>
      </c>
      <c r="B62" s="702">
        <v>1.242057484089</v>
      </c>
      <c r="C62" s="702">
        <v>1.8749199999999999</v>
      </c>
      <c r="D62" s="703">
        <v>0.63286251590999998</v>
      </c>
      <c r="E62" s="704">
        <v>1.5095275573119999</v>
      </c>
      <c r="F62" s="702">
        <v>1.658249897965</v>
      </c>
      <c r="G62" s="703">
        <v>1.658249897965</v>
      </c>
      <c r="H62" s="705">
        <v>0</v>
      </c>
      <c r="I62" s="702">
        <v>1.8710500000000001</v>
      </c>
      <c r="J62" s="703">
        <v>0.21280010203399999</v>
      </c>
      <c r="K62" s="706">
        <v>1.1283281261139999</v>
      </c>
    </row>
    <row r="63" spans="1:11" ht="14.45" customHeight="1" thickBot="1" x14ac:dyDescent="0.25">
      <c r="A63" s="724" t="s">
        <v>389</v>
      </c>
      <c r="B63" s="702">
        <v>6.8340319050399998</v>
      </c>
      <c r="C63" s="702">
        <v>6.35494</v>
      </c>
      <c r="D63" s="703">
        <v>-0.47909190503999999</v>
      </c>
      <c r="E63" s="704">
        <v>0.92989615622199995</v>
      </c>
      <c r="F63" s="702">
        <v>1.6488226451929999</v>
      </c>
      <c r="G63" s="703">
        <v>1.6488226451929999</v>
      </c>
      <c r="H63" s="705">
        <v>0</v>
      </c>
      <c r="I63" s="702">
        <v>18.238569999999999</v>
      </c>
      <c r="J63" s="703">
        <v>16.589747354806001</v>
      </c>
      <c r="K63" s="706">
        <v>11.061571754348</v>
      </c>
    </row>
    <row r="64" spans="1:11" ht="14.45" customHeight="1" thickBot="1" x14ac:dyDescent="0.25">
      <c r="A64" s="724" t="s">
        <v>390</v>
      </c>
      <c r="B64" s="702">
        <v>117.02545101253</v>
      </c>
      <c r="C64" s="702">
        <v>131.14412999999999</v>
      </c>
      <c r="D64" s="703">
        <v>14.11867898747</v>
      </c>
      <c r="E64" s="704">
        <v>1.120646225802</v>
      </c>
      <c r="F64" s="702">
        <v>133.97152599585101</v>
      </c>
      <c r="G64" s="703">
        <v>133.97152599585101</v>
      </c>
      <c r="H64" s="705">
        <v>32.505499999999998</v>
      </c>
      <c r="I64" s="702">
        <v>299.83319999999901</v>
      </c>
      <c r="J64" s="703">
        <v>165.861674004148</v>
      </c>
      <c r="K64" s="706">
        <v>2.2380367602079998</v>
      </c>
    </row>
    <row r="65" spans="1:11" ht="14.45" customHeight="1" thickBot="1" x14ac:dyDescent="0.25">
      <c r="A65" s="724" t="s">
        <v>391</v>
      </c>
      <c r="B65" s="702">
        <v>0</v>
      </c>
      <c r="C65" s="702">
        <v>5.1182999999999996</v>
      </c>
      <c r="D65" s="703">
        <v>5.1182999999999996</v>
      </c>
      <c r="E65" s="712" t="s">
        <v>329</v>
      </c>
      <c r="F65" s="702">
        <v>4.9519614069889997</v>
      </c>
      <c r="G65" s="703">
        <v>4.9519614069889997</v>
      </c>
      <c r="H65" s="705">
        <v>0</v>
      </c>
      <c r="I65" s="702">
        <v>2.1779999999999999</v>
      </c>
      <c r="J65" s="703">
        <v>-2.7739614069890002</v>
      </c>
      <c r="K65" s="706">
        <v>0.439825721768</v>
      </c>
    </row>
    <row r="66" spans="1:11" ht="14.45" customHeight="1" thickBot="1" x14ac:dyDescent="0.25">
      <c r="A66" s="724" t="s">
        <v>392</v>
      </c>
      <c r="B66" s="702">
        <v>27.192856605865</v>
      </c>
      <c r="C66" s="702">
        <v>4.0027999999999997</v>
      </c>
      <c r="D66" s="703">
        <v>-23.190056605864999</v>
      </c>
      <c r="E66" s="704">
        <v>0.14720042318500001</v>
      </c>
      <c r="F66" s="702">
        <v>3.5571423128380002</v>
      </c>
      <c r="G66" s="703">
        <v>3.5571423128380002</v>
      </c>
      <c r="H66" s="705">
        <v>0</v>
      </c>
      <c r="I66" s="702">
        <v>8.0086200000000005</v>
      </c>
      <c r="J66" s="703">
        <v>4.4514776871609998</v>
      </c>
      <c r="K66" s="706">
        <v>2.2514196216140001</v>
      </c>
    </row>
    <row r="67" spans="1:11" ht="14.45" customHeight="1" thickBot="1" x14ac:dyDescent="0.25">
      <c r="A67" s="724" t="s">
        <v>393</v>
      </c>
      <c r="B67" s="702">
        <v>0</v>
      </c>
      <c r="C67" s="702">
        <v>0</v>
      </c>
      <c r="D67" s="703">
        <v>0</v>
      </c>
      <c r="E67" s="704">
        <v>1</v>
      </c>
      <c r="F67" s="702">
        <v>3.8472528387840002</v>
      </c>
      <c r="G67" s="703">
        <v>3.8472528387840002</v>
      </c>
      <c r="H67" s="705">
        <v>0</v>
      </c>
      <c r="I67" s="702">
        <v>0</v>
      </c>
      <c r="J67" s="703">
        <v>-3.8472528387840002</v>
      </c>
      <c r="K67" s="706">
        <v>0</v>
      </c>
    </row>
    <row r="68" spans="1:11" ht="14.45" customHeight="1" thickBot="1" x14ac:dyDescent="0.25">
      <c r="A68" s="723" t="s">
        <v>394</v>
      </c>
      <c r="B68" s="707">
        <v>4870.6484064063798</v>
      </c>
      <c r="C68" s="707">
        <v>5264.3895400000101</v>
      </c>
      <c r="D68" s="708">
        <v>393.741133593629</v>
      </c>
      <c r="E68" s="714">
        <v>1.0808395722170001</v>
      </c>
      <c r="F68" s="707">
        <v>4561.30468725644</v>
      </c>
      <c r="G68" s="708">
        <v>4561.30468725644</v>
      </c>
      <c r="H68" s="710">
        <v>483.80301999999898</v>
      </c>
      <c r="I68" s="707">
        <v>5184.1374699999897</v>
      </c>
      <c r="J68" s="708">
        <v>622.832782743557</v>
      </c>
      <c r="K68" s="715">
        <v>1.1365470683159999</v>
      </c>
    </row>
    <row r="69" spans="1:11" ht="14.45" customHeight="1" thickBot="1" x14ac:dyDescent="0.25">
      <c r="A69" s="724" t="s">
        <v>395</v>
      </c>
      <c r="B69" s="702">
        <v>0</v>
      </c>
      <c r="C69" s="702">
        <v>35.49653</v>
      </c>
      <c r="D69" s="703">
        <v>35.49653</v>
      </c>
      <c r="E69" s="712" t="s">
        <v>329</v>
      </c>
      <c r="F69" s="702">
        <v>0</v>
      </c>
      <c r="G69" s="703">
        <v>0</v>
      </c>
      <c r="H69" s="705">
        <v>0</v>
      </c>
      <c r="I69" s="702">
        <v>5.8140499999989999</v>
      </c>
      <c r="J69" s="703">
        <v>5.8140499999989999</v>
      </c>
      <c r="K69" s="713" t="s">
        <v>329</v>
      </c>
    </row>
    <row r="70" spans="1:11" ht="14.45" customHeight="1" thickBot="1" x14ac:dyDescent="0.25">
      <c r="A70" s="724" t="s">
        <v>396</v>
      </c>
      <c r="B70" s="702">
        <v>385.64840640637999</v>
      </c>
      <c r="C70" s="702">
        <v>763.36020000000099</v>
      </c>
      <c r="D70" s="703">
        <v>377.711793593621</v>
      </c>
      <c r="E70" s="704">
        <v>1.9794200813980001</v>
      </c>
      <c r="F70" s="702">
        <v>0</v>
      </c>
      <c r="G70" s="703">
        <v>0</v>
      </c>
      <c r="H70" s="705">
        <v>87.738329999998996</v>
      </c>
      <c r="I70" s="702">
        <v>695.31166999999903</v>
      </c>
      <c r="J70" s="703">
        <v>695.31166999999903</v>
      </c>
      <c r="K70" s="713" t="s">
        <v>329</v>
      </c>
    </row>
    <row r="71" spans="1:11" ht="14.45" customHeight="1" thickBot="1" x14ac:dyDescent="0.25">
      <c r="A71" s="724" t="s">
        <v>397</v>
      </c>
      <c r="B71" s="702">
        <v>0</v>
      </c>
      <c r="C71" s="702">
        <v>0</v>
      </c>
      <c r="D71" s="703">
        <v>0</v>
      </c>
      <c r="E71" s="712" t="s">
        <v>329</v>
      </c>
      <c r="F71" s="702">
        <v>0</v>
      </c>
      <c r="G71" s="703">
        <v>0</v>
      </c>
      <c r="H71" s="705">
        <v>0</v>
      </c>
      <c r="I71" s="702">
        <v>8.4700000000000006</v>
      </c>
      <c r="J71" s="703">
        <v>8.4700000000000006</v>
      </c>
      <c r="K71" s="713" t="s">
        <v>344</v>
      </c>
    </row>
    <row r="72" spans="1:11" ht="14.45" customHeight="1" thickBot="1" x14ac:dyDescent="0.25">
      <c r="A72" s="724" t="s">
        <v>398</v>
      </c>
      <c r="B72" s="702">
        <v>0</v>
      </c>
      <c r="C72" s="702">
        <v>83.728049999999996</v>
      </c>
      <c r="D72" s="703">
        <v>83.728049999999996</v>
      </c>
      <c r="E72" s="712" t="s">
        <v>329</v>
      </c>
      <c r="F72" s="702">
        <v>0</v>
      </c>
      <c r="G72" s="703">
        <v>0</v>
      </c>
      <c r="H72" s="705">
        <v>0</v>
      </c>
      <c r="I72" s="702">
        <v>2.4131499999999999</v>
      </c>
      <c r="J72" s="703">
        <v>2.4131499999999999</v>
      </c>
      <c r="K72" s="713" t="s">
        <v>329</v>
      </c>
    </row>
    <row r="73" spans="1:11" ht="14.45" customHeight="1" thickBot="1" x14ac:dyDescent="0.25">
      <c r="A73" s="724" t="s">
        <v>399</v>
      </c>
      <c r="B73" s="702">
        <v>0</v>
      </c>
      <c r="C73" s="702">
        <v>-3.9539599999999999</v>
      </c>
      <c r="D73" s="703">
        <v>-3.9539599999999999</v>
      </c>
      <c r="E73" s="712" t="s">
        <v>344</v>
      </c>
      <c r="F73" s="702">
        <v>0</v>
      </c>
      <c r="G73" s="703">
        <v>0</v>
      </c>
      <c r="H73" s="705">
        <v>0</v>
      </c>
      <c r="I73" s="702">
        <v>0</v>
      </c>
      <c r="J73" s="703">
        <v>0</v>
      </c>
      <c r="K73" s="713" t="s">
        <v>329</v>
      </c>
    </row>
    <row r="74" spans="1:11" ht="14.45" customHeight="1" thickBot="1" x14ac:dyDescent="0.25">
      <c r="A74" s="724" t="s">
        <v>400</v>
      </c>
      <c r="B74" s="702">
        <v>525</v>
      </c>
      <c r="C74" s="702">
        <v>523.77255000000105</v>
      </c>
      <c r="D74" s="703">
        <v>-1.2274499999990001</v>
      </c>
      <c r="E74" s="704">
        <v>0.99766200000000005</v>
      </c>
      <c r="F74" s="702">
        <v>661.30468725643698</v>
      </c>
      <c r="G74" s="703">
        <v>661.30468725643698</v>
      </c>
      <c r="H74" s="705">
        <v>50.131129999998997</v>
      </c>
      <c r="I74" s="702">
        <v>563.37615000000005</v>
      </c>
      <c r="J74" s="703">
        <v>-97.928537256436996</v>
      </c>
      <c r="K74" s="706">
        <v>0.85191616036600004</v>
      </c>
    </row>
    <row r="75" spans="1:11" ht="14.45" customHeight="1" thickBot="1" x14ac:dyDescent="0.25">
      <c r="A75" s="724" t="s">
        <v>401</v>
      </c>
      <c r="B75" s="702">
        <v>3700</v>
      </c>
      <c r="C75" s="702">
        <v>3473.4155900000101</v>
      </c>
      <c r="D75" s="703">
        <v>-226.58440999999399</v>
      </c>
      <c r="E75" s="704">
        <v>0.93876097027000005</v>
      </c>
      <c r="F75" s="702">
        <v>3500</v>
      </c>
      <c r="G75" s="703">
        <v>3500</v>
      </c>
      <c r="H75" s="705">
        <v>301.73372000000001</v>
      </c>
      <c r="I75" s="702">
        <v>3553.99134</v>
      </c>
      <c r="J75" s="703">
        <v>53.991339999994999</v>
      </c>
      <c r="K75" s="706">
        <v>1.0154260971419999</v>
      </c>
    </row>
    <row r="76" spans="1:11" ht="14.45" customHeight="1" thickBot="1" x14ac:dyDescent="0.25">
      <c r="A76" s="724" t="s">
        <v>402</v>
      </c>
      <c r="B76" s="702">
        <v>260</v>
      </c>
      <c r="C76" s="702">
        <v>388.57058000000097</v>
      </c>
      <c r="D76" s="703">
        <v>128.570580000001</v>
      </c>
      <c r="E76" s="704">
        <v>1.4945022307689999</v>
      </c>
      <c r="F76" s="702">
        <v>400</v>
      </c>
      <c r="G76" s="703">
        <v>400</v>
      </c>
      <c r="H76" s="705">
        <v>44.199839999999</v>
      </c>
      <c r="I76" s="702">
        <v>354.76110999999997</v>
      </c>
      <c r="J76" s="703">
        <v>-45.238889999999998</v>
      </c>
      <c r="K76" s="706">
        <v>0.88690277499900005</v>
      </c>
    </row>
    <row r="77" spans="1:11" ht="14.45" customHeight="1" thickBot="1" x14ac:dyDescent="0.25">
      <c r="A77" s="723" t="s">
        <v>403</v>
      </c>
      <c r="B77" s="707">
        <v>0</v>
      </c>
      <c r="C77" s="707">
        <v>0</v>
      </c>
      <c r="D77" s="708">
        <v>0</v>
      </c>
      <c r="E77" s="714">
        <v>1</v>
      </c>
      <c r="F77" s="707">
        <v>0</v>
      </c>
      <c r="G77" s="708">
        <v>0</v>
      </c>
      <c r="H77" s="710">
        <v>0</v>
      </c>
      <c r="I77" s="707">
        <v>1.056</v>
      </c>
      <c r="J77" s="708">
        <v>1.056</v>
      </c>
      <c r="K77" s="711" t="s">
        <v>344</v>
      </c>
    </row>
    <row r="78" spans="1:11" ht="14.45" customHeight="1" thickBot="1" x14ac:dyDescent="0.25">
      <c r="A78" s="724" t="s">
        <v>404</v>
      </c>
      <c r="B78" s="702">
        <v>0</v>
      </c>
      <c r="C78" s="702">
        <v>0</v>
      </c>
      <c r="D78" s="703">
        <v>0</v>
      </c>
      <c r="E78" s="704">
        <v>1</v>
      </c>
      <c r="F78" s="702">
        <v>0</v>
      </c>
      <c r="G78" s="703">
        <v>0</v>
      </c>
      <c r="H78" s="705">
        <v>0</v>
      </c>
      <c r="I78" s="702">
        <v>1.056</v>
      </c>
      <c r="J78" s="703">
        <v>1.056</v>
      </c>
      <c r="K78" s="713" t="s">
        <v>344</v>
      </c>
    </row>
    <row r="79" spans="1:11" ht="14.45" customHeight="1" thickBot="1" x14ac:dyDescent="0.25">
      <c r="A79" s="723" t="s">
        <v>405</v>
      </c>
      <c r="B79" s="707">
        <v>0</v>
      </c>
      <c r="C79" s="707">
        <v>0</v>
      </c>
      <c r="D79" s="708">
        <v>0</v>
      </c>
      <c r="E79" s="709" t="s">
        <v>329</v>
      </c>
      <c r="F79" s="707">
        <v>0</v>
      </c>
      <c r="G79" s="708">
        <v>0</v>
      </c>
      <c r="H79" s="710">
        <v>0</v>
      </c>
      <c r="I79" s="707">
        <v>8.1679999999989992</v>
      </c>
      <c r="J79" s="708">
        <v>8.1679999999989992</v>
      </c>
      <c r="K79" s="711" t="s">
        <v>344</v>
      </c>
    </row>
    <row r="80" spans="1:11" ht="14.45" customHeight="1" thickBot="1" x14ac:dyDescent="0.25">
      <c r="A80" s="724" t="s">
        <v>406</v>
      </c>
      <c r="B80" s="702">
        <v>0</v>
      </c>
      <c r="C80" s="702">
        <v>0</v>
      </c>
      <c r="D80" s="703">
        <v>0</v>
      </c>
      <c r="E80" s="712" t="s">
        <v>329</v>
      </c>
      <c r="F80" s="702">
        <v>0</v>
      </c>
      <c r="G80" s="703">
        <v>0</v>
      </c>
      <c r="H80" s="705">
        <v>0</v>
      </c>
      <c r="I80" s="702">
        <v>8.1679999999989992</v>
      </c>
      <c r="J80" s="703">
        <v>8.1679999999989992</v>
      </c>
      <c r="K80" s="713" t="s">
        <v>344</v>
      </c>
    </row>
    <row r="81" spans="1:11" ht="14.45" customHeight="1" thickBot="1" x14ac:dyDescent="0.25">
      <c r="A81" s="722" t="s">
        <v>42</v>
      </c>
      <c r="B81" s="702">
        <v>2132.5805257561801</v>
      </c>
      <c r="C81" s="702">
        <v>2182.3969999999999</v>
      </c>
      <c r="D81" s="703">
        <v>49.816474243823997</v>
      </c>
      <c r="E81" s="704">
        <v>1.023359715444</v>
      </c>
      <c r="F81" s="702">
        <v>2509.2270726005399</v>
      </c>
      <c r="G81" s="703">
        <v>2509.2270726005399</v>
      </c>
      <c r="H81" s="705">
        <v>259.40377999999998</v>
      </c>
      <c r="I81" s="702">
        <v>2537.1716500000002</v>
      </c>
      <c r="J81" s="703">
        <v>27.944577399452999</v>
      </c>
      <c r="K81" s="706">
        <v>1.0111367272030001</v>
      </c>
    </row>
    <row r="82" spans="1:11" ht="14.45" customHeight="1" thickBot="1" x14ac:dyDescent="0.25">
      <c r="A82" s="723" t="s">
        <v>407</v>
      </c>
      <c r="B82" s="707">
        <v>2132.5805257561801</v>
      </c>
      <c r="C82" s="707">
        <v>2182.3969999999999</v>
      </c>
      <c r="D82" s="708">
        <v>49.816474243823997</v>
      </c>
      <c r="E82" s="714">
        <v>1.023359715444</v>
      </c>
      <c r="F82" s="707">
        <v>2509.2270726005399</v>
      </c>
      <c r="G82" s="708">
        <v>2509.2270726005399</v>
      </c>
      <c r="H82" s="710">
        <v>259.40377999999998</v>
      </c>
      <c r="I82" s="707">
        <v>2537.1716500000002</v>
      </c>
      <c r="J82" s="708">
        <v>27.944577399452999</v>
      </c>
      <c r="K82" s="715">
        <v>1.0111367272030001</v>
      </c>
    </row>
    <row r="83" spans="1:11" ht="14.45" customHeight="1" thickBot="1" x14ac:dyDescent="0.25">
      <c r="A83" s="724" t="s">
        <v>408</v>
      </c>
      <c r="B83" s="702">
        <v>544.57853918727096</v>
      </c>
      <c r="C83" s="702">
        <v>662.63700000000097</v>
      </c>
      <c r="D83" s="703">
        <v>118.05846081273</v>
      </c>
      <c r="E83" s="704">
        <v>1.216788676595</v>
      </c>
      <c r="F83" s="702">
        <v>868.41471340495195</v>
      </c>
      <c r="G83" s="703">
        <v>868.41471340495195</v>
      </c>
      <c r="H83" s="705">
        <v>63.236779999999001</v>
      </c>
      <c r="I83" s="702">
        <v>957.97564999999895</v>
      </c>
      <c r="J83" s="703">
        <v>89.560936595046996</v>
      </c>
      <c r="K83" s="706">
        <v>1.1031315283030001</v>
      </c>
    </row>
    <row r="84" spans="1:11" ht="14.45" customHeight="1" thickBot="1" x14ac:dyDescent="0.25">
      <c r="A84" s="724" t="s">
        <v>409</v>
      </c>
      <c r="B84" s="702">
        <v>207.730102855155</v>
      </c>
      <c r="C84" s="702">
        <v>220.55699999999999</v>
      </c>
      <c r="D84" s="703">
        <v>12.826897144845001</v>
      </c>
      <c r="E84" s="704">
        <v>1.061747897721</v>
      </c>
      <c r="F84" s="702">
        <v>217.59266238351699</v>
      </c>
      <c r="G84" s="703">
        <v>217.59266238351699</v>
      </c>
      <c r="H84" s="705">
        <v>12.256</v>
      </c>
      <c r="I84" s="702">
        <v>208.90299999999999</v>
      </c>
      <c r="J84" s="703">
        <v>-8.6896623835159996</v>
      </c>
      <c r="K84" s="706">
        <v>0.96006454313099998</v>
      </c>
    </row>
    <row r="85" spans="1:11" ht="14.45" customHeight="1" thickBot="1" x14ac:dyDescent="0.25">
      <c r="A85" s="724" t="s">
        <v>410</v>
      </c>
      <c r="B85" s="702">
        <v>1379.5388352512</v>
      </c>
      <c r="C85" s="702">
        <v>1299.203</v>
      </c>
      <c r="D85" s="703">
        <v>-80.335835251194993</v>
      </c>
      <c r="E85" s="704">
        <v>0.94176616620099995</v>
      </c>
      <c r="F85" s="702">
        <v>1423.21969681208</v>
      </c>
      <c r="G85" s="703">
        <v>1423.21969681208</v>
      </c>
      <c r="H85" s="705">
        <v>183.911</v>
      </c>
      <c r="I85" s="702">
        <v>1370.2929999999999</v>
      </c>
      <c r="J85" s="703">
        <v>-52.926696812076003</v>
      </c>
      <c r="K85" s="706">
        <v>0.962811998083</v>
      </c>
    </row>
    <row r="86" spans="1:11" ht="14.45" customHeight="1" thickBot="1" x14ac:dyDescent="0.25">
      <c r="A86" s="724" t="s">
        <v>411</v>
      </c>
      <c r="B86" s="702">
        <v>0.733048462555</v>
      </c>
      <c r="C86" s="702">
        <v>0</v>
      </c>
      <c r="D86" s="703">
        <v>-0.733048462555</v>
      </c>
      <c r="E86" s="704">
        <v>0</v>
      </c>
      <c r="F86" s="702">
        <v>0</v>
      </c>
      <c r="G86" s="703">
        <v>0</v>
      </c>
      <c r="H86" s="705">
        <v>0</v>
      </c>
      <c r="I86" s="702">
        <v>0</v>
      </c>
      <c r="J86" s="703">
        <v>0</v>
      </c>
      <c r="K86" s="706">
        <v>12</v>
      </c>
    </row>
    <row r="87" spans="1:11" ht="14.45" customHeight="1" thickBot="1" x14ac:dyDescent="0.25">
      <c r="A87" s="725" t="s">
        <v>412</v>
      </c>
      <c r="B87" s="707">
        <v>4397.4637074633802</v>
      </c>
      <c r="C87" s="707">
        <v>5367.9817000000103</v>
      </c>
      <c r="D87" s="708">
        <v>970.51799253663296</v>
      </c>
      <c r="E87" s="714">
        <v>1.2206994888639999</v>
      </c>
      <c r="F87" s="707">
        <v>5068.1984032985301</v>
      </c>
      <c r="G87" s="708">
        <v>5068.1984032985301</v>
      </c>
      <c r="H87" s="710">
        <v>734.008769999999</v>
      </c>
      <c r="I87" s="707">
        <v>7164.6074500000004</v>
      </c>
      <c r="J87" s="708">
        <v>2096.4090467014698</v>
      </c>
      <c r="K87" s="715">
        <v>1.413639893287</v>
      </c>
    </row>
    <row r="88" spans="1:11" ht="14.45" customHeight="1" thickBot="1" x14ac:dyDescent="0.25">
      <c r="A88" s="722" t="s">
        <v>45</v>
      </c>
      <c r="B88" s="702">
        <v>1595.1512490171799</v>
      </c>
      <c r="C88" s="702">
        <v>2490.6906199999999</v>
      </c>
      <c r="D88" s="703">
        <v>895.53937098282199</v>
      </c>
      <c r="E88" s="704">
        <v>1.561413453134</v>
      </c>
      <c r="F88" s="702">
        <v>2400.13526493371</v>
      </c>
      <c r="G88" s="703">
        <v>2400.13526493371</v>
      </c>
      <c r="H88" s="705">
        <v>353.64164</v>
      </c>
      <c r="I88" s="702">
        <v>3339.0537899999999</v>
      </c>
      <c r="J88" s="703">
        <v>938.91852506629095</v>
      </c>
      <c r="K88" s="706">
        <v>1.3911940042640001</v>
      </c>
    </row>
    <row r="89" spans="1:11" ht="14.45" customHeight="1" thickBot="1" x14ac:dyDescent="0.25">
      <c r="A89" s="726" t="s">
        <v>413</v>
      </c>
      <c r="B89" s="702">
        <v>1595.1512490171799</v>
      </c>
      <c r="C89" s="702">
        <v>2490.6906199999999</v>
      </c>
      <c r="D89" s="703">
        <v>895.53937098282199</v>
      </c>
      <c r="E89" s="704">
        <v>1.561413453134</v>
      </c>
      <c r="F89" s="702">
        <v>2400.13526493371</v>
      </c>
      <c r="G89" s="703">
        <v>2400.13526493371</v>
      </c>
      <c r="H89" s="705">
        <v>353.64164</v>
      </c>
      <c r="I89" s="702">
        <v>3339.0537899999999</v>
      </c>
      <c r="J89" s="703">
        <v>938.91852506629095</v>
      </c>
      <c r="K89" s="706">
        <v>1.3911940042640001</v>
      </c>
    </row>
    <row r="90" spans="1:11" ht="14.45" customHeight="1" thickBot="1" x14ac:dyDescent="0.25">
      <c r="A90" s="724" t="s">
        <v>414</v>
      </c>
      <c r="B90" s="702">
        <v>494.39317966239298</v>
      </c>
      <c r="C90" s="702">
        <v>1210.00128</v>
      </c>
      <c r="D90" s="703">
        <v>715.60810033760902</v>
      </c>
      <c r="E90" s="704">
        <v>2.4474473552120002</v>
      </c>
      <c r="F90" s="702">
        <v>797.34504216853202</v>
      </c>
      <c r="G90" s="703">
        <v>797.34504216853202</v>
      </c>
      <c r="H90" s="705">
        <v>338.22451999999998</v>
      </c>
      <c r="I90" s="702">
        <v>1309.0718400000001</v>
      </c>
      <c r="J90" s="703">
        <v>511.726797831466</v>
      </c>
      <c r="K90" s="706">
        <v>1.641788398708</v>
      </c>
    </row>
    <row r="91" spans="1:11" ht="14.45" customHeight="1" thickBot="1" x14ac:dyDescent="0.25">
      <c r="A91" s="724" t="s">
        <v>415</v>
      </c>
      <c r="B91" s="702">
        <v>2.8787560276759998</v>
      </c>
      <c r="C91" s="702">
        <v>16.396000000000001</v>
      </c>
      <c r="D91" s="703">
        <v>13.517243972323</v>
      </c>
      <c r="E91" s="704">
        <v>5.695515647163</v>
      </c>
      <c r="F91" s="702">
        <v>33.104137254969999</v>
      </c>
      <c r="G91" s="703">
        <v>33.104137254969999</v>
      </c>
      <c r="H91" s="705">
        <v>0</v>
      </c>
      <c r="I91" s="702">
        <v>18.964500000000001</v>
      </c>
      <c r="J91" s="703">
        <v>-14.139637254969999</v>
      </c>
      <c r="K91" s="706">
        <v>0.57287401432399998</v>
      </c>
    </row>
    <row r="92" spans="1:11" ht="14.45" customHeight="1" thickBot="1" x14ac:dyDescent="0.25">
      <c r="A92" s="724" t="s">
        <v>416</v>
      </c>
      <c r="B92" s="702">
        <v>262.31992655935301</v>
      </c>
      <c r="C92" s="702">
        <v>328.31379000000101</v>
      </c>
      <c r="D92" s="703">
        <v>65.993863440647004</v>
      </c>
      <c r="E92" s="704">
        <v>1.2515777749179999</v>
      </c>
      <c r="F92" s="702">
        <v>15.134932003296001</v>
      </c>
      <c r="G92" s="703">
        <v>15.134932003296001</v>
      </c>
      <c r="H92" s="705">
        <v>0.26900000000000002</v>
      </c>
      <c r="I92" s="702">
        <v>264.95130999999998</v>
      </c>
      <c r="J92" s="703">
        <v>249.81637799670301</v>
      </c>
      <c r="K92" s="706">
        <v>17.505946504568001</v>
      </c>
    </row>
    <row r="93" spans="1:11" ht="14.45" customHeight="1" thickBot="1" x14ac:dyDescent="0.25">
      <c r="A93" s="724" t="s">
        <v>417</v>
      </c>
      <c r="B93" s="702">
        <v>617.221194095329</v>
      </c>
      <c r="C93" s="702">
        <v>685.06124999999997</v>
      </c>
      <c r="D93" s="703">
        <v>67.840055904671004</v>
      </c>
      <c r="E93" s="704">
        <v>1.109912064837</v>
      </c>
      <c r="F93" s="702">
        <v>1062.6952949567601</v>
      </c>
      <c r="G93" s="703">
        <v>1062.6952949567601</v>
      </c>
      <c r="H93" s="705">
        <v>1.5367</v>
      </c>
      <c r="I93" s="702">
        <v>336.57495999999998</v>
      </c>
      <c r="J93" s="703">
        <v>-726.12033495676201</v>
      </c>
      <c r="K93" s="706">
        <v>0.31671821790900001</v>
      </c>
    </row>
    <row r="94" spans="1:11" ht="14.45" customHeight="1" thickBot="1" x14ac:dyDescent="0.25">
      <c r="A94" s="724" t="s">
        <v>418</v>
      </c>
      <c r="B94" s="702">
        <v>215.37371581635799</v>
      </c>
      <c r="C94" s="702">
        <v>250.91830000000101</v>
      </c>
      <c r="D94" s="703">
        <v>35.544584183642002</v>
      </c>
      <c r="E94" s="704">
        <v>1.165036778275</v>
      </c>
      <c r="F94" s="702">
        <v>185.50927880346501</v>
      </c>
      <c r="G94" s="703">
        <v>185.50927880346501</v>
      </c>
      <c r="H94" s="705">
        <v>13.611420000000001</v>
      </c>
      <c r="I94" s="702">
        <v>1363.40228</v>
      </c>
      <c r="J94" s="703">
        <v>1177.8930011965399</v>
      </c>
      <c r="K94" s="706">
        <v>7.3495098940270003</v>
      </c>
    </row>
    <row r="95" spans="1:11" ht="14.45" customHeight="1" thickBot="1" x14ac:dyDescent="0.25">
      <c r="A95" s="724" t="s">
        <v>419</v>
      </c>
      <c r="B95" s="702">
        <v>2.9644768560710002</v>
      </c>
      <c r="C95" s="702">
        <v>0</v>
      </c>
      <c r="D95" s="703">
        <v>-2.9644768560710002</v>
      </c>
      <c r="E95" s="704">
        <v>0</v>
      </c>
      <c r="F95" s="702">
        <v>0</v>
      </c>
      <c r="G95" s="703">
        <v>0</v>
      </c>
      <c r="H95" s="705">
        <v>0</v>
      </c>
      <c r="I95" s="702">
        <v>0</v>
      </c>
      <c r="J95" s="703">
        <v>0</v>
      </c>
      <c r="K95" s="706">
        <v>12</v>
      </c>
    </row>
    <row r="96" spans="1:11" ht="14.45" customHeight="1" thickBot="1" x14ac:dyDescent="0.25">
      <c r="A96" s="724" t="s">
        <v>420</v>
      </c>
      <c r="B96" s="702">
        <v>0</v>
      </c>
      <c r="C96" s="702">
        <v>0</v>
      </c>
      <c r="D96" s="703">
        <v>0</v>
      </c>
      <c r="E96" s="704">
        <v>1</v>
      </c>
      <c r="F96" s="702">
        <v>8.3265971266039998</v>
      </c>
      <c r="G96" s="703">
        <v>8.3265971266039998</v>
      </c>
      <c r="H96" s="705">
        <v>0</v>
      </c>
      <c r="I96" s="702">
        <v>0</v>
      </c>
      <c r="J96" s="703">
        <v>-8.3265971266039998</v>
      </c>
      <c r="K96" s="706">
        <v>0</v>
      </c>
    </row>
    <row r="97" spans="1:11" ht="14.45" customHeight="1" thickBot="1" x14ac:dyDescent="0.25">
      <c r="A97" s="724" t="s">
        <v>421</v>
      </c>
      <c r="B97" s="702">
        <v>0</v>
      </c>
      <c r="C97" s="702">
        <v>0</v>
      </c>
      <c r="D97" s="703">
        <v>0</v>
      </c>
      <c r="E97" s="704">
        <v>1</v>
      </c>
      <c r="F97" s="702">
        <v>225.03549708046799</v>
      </c>
      <c r="G97" s="703">
        <v>225.03549708046799</v>
      </c>
      <c r="H97" s="705">
        <v>0</v>
      </c>
      <c r="I97" s="702">
        <v>46.088900000000002</v>
      </c>
      <c r="J97" s="703">
        <v>-178.946597080468</v>
      </c>
      <c r="K97" s="706">
        <v>0.20480724418099999</v>
      </c>
    </row>
    <row r="98" spans="1:11" ht="14.45" customHeight="1" thickBot="1" x14ac:dyDescent="0.25">
      <c r="A98" s="724" t="s">
        <v>422</v>
      </c>
      <c r="B98" s="702">
        <v>0</v>
      </c>
      <c r="C98" s="702">
        <v>0</v>
      </c>
      <c r="D98" s="703">
        <v>0</v>
      </c>
      <c r="E98" s="704">
        <v>1</v>
      </c>
      <c r="F98" s="702">
        <v>72.984485539611001</v>
      </c>
      <c r="G98" s="703">
        <v>72.984485539611001</v>
      </c>
      <c r="H98" s="705">
        <v>0</v>
      </c>
      <c r="I98" s="702">
        <v>0</v>
      </c>
      <c r="J98" s="703">
        <v>-72.984485539611001</v>
      </c>
      <c r="K98" s="706">
        <v>0</v>
      </c>
    </row>
    <row r="99" spans="1:11" ht="14.45" customHeight="1" thickBot="1" x14ac:dyDescent="0.25">
      <c r="A99" s="727" t="s">
        <v>46</v>
      </c>
      <c r="B99" s="707">
        <v>0</v>
      </c>
      <c r="C99" s="707">
        <v>76.712000000000003</v>
      </c>
      <c r="D99" s="708">
        <v>76.712000000000003</v>
      </c>
      <c r="E99" s="709" t="s">
        <v>329</v>
      </c>
      <c r="F99" s="707">
        <v>0</v>
      </c>
      <c r="G99" s="708">
        <v>0</v>
      </c>
      <c r="H99" s="710">
        <v>17.614999999999998</v>
      </c>
      <c r="I99" s="707">
        <v>87.734999999999999</v>
      </c>
      <c r="J99" s="708">
        <v>87.734999999999999</v>
      </c>
      <c r="K99" s="711" t="s">
        <v>329</v>
      </c>
    </row>
    <row r="100" spans="1:11" ht="14.45" customHeight="1" thickBot="1" x14ac:dyDescent="0.25">
      <c r="A100" s="723" t="s">
        <v>423</v>
      </c>
      <c r="B100" s="707">
        <v>0</v>
      </c>
      <c r="C100" s="707">
        <v>76.712000000000003</v>
      </c>
      <c r="D100" s="708">
        <v>76.712000000000003</v>
      </c>
      <c r="E100" s="709" t="s">
        <v>329</v>
      </c>
      <c r="F100" s="707">
        <v>0</v>
      </c>
      <c r="G100" s="708">
        <v>0</v>
      </c>
      <c r="H100" s="710">
        <v>17.614999999999998</v>
      </c>
      <c r="I100" s="707">
        <v>74.636999999999006</v>
      </c>
      <c r="J100" s="708">
        <v>74.636999999999006</v>
      </c>
      <c r="K100" s="711" t="s">
        <v>329</v>
      </c>
    </row>
    <row r="101" spans="1:11" ht="14.45" customHeight="1" thickBot="1" x14ac:dyDescent="0.25">
      <c r="A101" s="724" t="s">
        <v>424</v>
      </c>
      <c r="B101" s="702">
        <v>0</v>
      </c>
      <c r="C101" s="702">
        <v>61.896000000000001</v>
      </c>
      <c r="D101" s="703">
        <v>61.896000000000001</v>
      </c>
      <c r="E101" s="712" t="s">
        <v>329</v>
      </c>
      <c r="F101" s="702">
        <v>0</v>
      </c>
      <c r="G101" s="703">
        <v>0</v>
      </c>
      <c r="H101" s="705">
        <v>14.115</v>
      </c>
      <c r="I101" s="702">
        <v>48.368000000000002</v>
      </c>
      <c r="J101" s="703">
        <v>48.368000000000002</v>
      </c>
      <c r="K101" s="713" t="s">
        <v>329</v>
      </c>
    </row>
    <row r="102" spans="1:11" ht="14.45" customHeight="1" thickBot="1" x14ac:dyDescent="0.25">
      <c r="A102" s="724" t="s">
        <v>425</v>
      </c>
      <c r="B102" s="702">
        <v>0</v>
      </c>
      <c r="C102" s="702">
        <v>14.816000000000001</v>
      </c>
      <c r="D102" s="703">
        <v>14.816000000000001</v>
      </c>
      <c r="E102" s="712" t="s">
        <v>329</v>
      </c>
      <c r="F102" s="702">
        <v>0</v>
      </c>
      <c r="G102" s="703">
        <v>0</v>
      </c>
      <c r="H102" s="705">
        <v>3.5</v>
      </c>
      <c r="I102" s="702">
        <v>26.268999999999998</v>
      </c>
      <c r="J102" s="703">
        <v>26.268999999999998</v>
      </c>
      <c r="K102" s="713" t="s">
        <v>329</v>
      </c>
    </row>
    <row r="103" spans="1:11" ht="14.45" customHeight="1" thickBot="1" x14ac:dyDescent="0.25">
      <c r="A103" s="723" t="s">
        <v>426</v>
      </c>
      <c r="B103" s="707">
        <v>0</v>
      </c>
      <c r="C103" s="707">
        <v>-4.6185277824406499E-14</v>
      </c>
      <c r="D103" s="708">
        <v>-4.6185277824406499E-14</v>
      </c>
      <c r="E103" s="709" t="s">
        <v>329</v>
      </c>
      <c r="F103" s="707">
        <v>0</v>
      </c>
      <c r="G103" s="708">
        <v>0</v>
      </c>
      <c r="H103" s="710">
        <v>0</v>
      </c>
      <c r="I103" s="707">
        <v>13.098000000000001</v>
      </c>
      <c r="J103" s="708">
        <v>13.098000000000001</v>
      </c>
      <c r="K103" s="711" t="s">
        <v>329</v>
      </c>
    </row>
    <row r="104" spans="1:11" ht="14.45" customHeight="1" thickBot="1" x14ac:dyDescent="0.25">
      <c r="A104" s="724" t="s">
        <v>427</v>
      </c>
      <c r="B104" s="702">
        <v>0</v>
      </c>
      <c r="C104" s="702">
        <v>-4.6185277824406499E-14</v>
      </c>
      <c r="D104" s="703">
        <v>-4.6185277824406499E-14</v>
      </c>
      <c r="E104" s="712" t="s">
        <v>329</v>
      </c>
      <c r="F104" s="702">
        <v>0</v>
      </c>
      <c r="G104" s="703">
        <v>0</v>
      </c>
      <c r="H104" s="705">
        <v>0</v>
      </c>
      <c r="I104" s="702">
        <v>13.098000000000001</v>
      </c>
      <c r="J104" s="703">
        <v>13.098000000000001</v>
      </c>
      <c r="K104" s="713" t="s">
        <v>329</v>
      </c>
    </row>
    <row r="105" spans="1:11" ht="14.45" customHeight="1" thickBot="1" x14ac:dyDescent="0.25">
      <c r="A105" s="722" t="s">
        <v>47</v>
      </c>
      <c r="B105" s="702">
        <v>2802.3124584461898</v>
      </c>
      <c r="C105" s="702">
        <v>2800.57908000001</v>
      </c>
      <c r="D105" s="703">
        <v>-1.7333784461849999</v>
      </c>
      <c r="E105" s="704">
        <v>0.99938144711800003</v>
      </c>
      <c r="F105" s="702">
        <v>2668.0631383648201</v>
      </c>
      <c r="G105" s="703">
        <v>2668.0631383648201</v>
      </c>
      <c r="H105" s="705">
        <v>362.75213000000002</v>
      </c>
      <c r="I105" s="702">
        <v>3737.8186599999999</v>
      </c>
      <c r="J105" s="703">
        <v>1069.75552163518</v>
      </c>
      <c r="K105" s="706">
        <v>1.400948353227</v>
      </c>
    </row>
    <row r="106" spans="1:11" ht="14.45" customHeight="1" thickBot="1" x14ac:dyDescent="0.25">
      <c r="A106" s="723" t="s">
        <v>428</v>
      </c>
      <c r="B106" s="707">
        <v>0</v>
      </c>
      <c r="C106" s="707">
        <v>2.89</v>
      </c>
      <c r="D106" s="708">
        <v>2.89</v>
      </c>
      <c r="E106" s="709" t="s">
        <v>344</v>
      </c>
      <c r="F106" s="707">
        <v>0</v>
      </c>
      <c r="G106" s="708">
        <v>0</v>
      </c>
      <c r="H106" s="710">
        <v>0</v>
      </c>
      <c r="I106" s="707">
        <v>0</v>
      </c>
      <c r="J106" s="708">
        <v>0</v>
      </c>
      <c r="K106" s="715">
        <v>12</v>
      </c>
    </row>
    <row r="107" spans="1:11" ht="14.45" customHeight="1" thickBot="1" x14ac:dyDescent="0.25">
      <c r="A107" s="724" t="s">
        <v>429</v>
      </c>
      <c r="B107" s="702">
        <v>0</v>
      </c>
      <c r="C107" s="702">
        <v>2.89</v>
      </c>
      <c r="D107" s="703">
        <v>2.89</v>
      </c>
      <c r="E107" s="712" t="s">
        <v>344</v>
      </c>
      <c r="F107" s="702">
        <v>0</v>
      </c>
      <c r="G107" s="703">
        <v>0</v>
      </c>
      <c r="H107" s="705">
        <v>0</v>
      </c>
      <c r="I107" s="702">
        <v>0</v>
      </c>
      <c r="J107" s="703">
        <v>0</v>
      </c>
      <c r="K107" s="706">
        <v>12</v>
      </c>
    </row>
    <row r="108" spans="1:11" ht="14.45" customHeight="1" thickBot="1" x14ac:dyDescent="0.25">
      <c r="A108" s="723" t="s">
        <v>430</v>
      </c>
      <c r="B108" s="707">
        <v>56.170938743173998</v>
      </c>
      <c r="C108" s="707">
        <v>53.023139999999998</v>
      </c>
      <c r="D108" s="708">
        <v>-3.147798743174</v>
      </c>
      <c r="E108" s="714">
        <v>0.94396036787600002</v>
      </c>
      <c r="F108" s="707">
        <v>52.849520356318997</v>
      </c>
      <c r="G108" s="708">
        <v>52.849520356318997</v>
      </c>
      <c r="H108" s="710">
        <v>5.0295199999989997</v>
      </c>
      <c r="I108" s="707">
        <v>59.725609999999001</v>
      </c>
      <c r="J108" s="708">
        <v>6.8760896436800003</v>
      </c>
      <c r="K108" s="715">
        <v>1.130106945102</v>
      </c>
    </row>
    <row r="109" spans="1:11" ht="14.45" customHeight="1" thickBot="1" x14ac:dyDescent="0.25">
      <c r="A109" s="724" t="s">
        <v>431</v>
      </c>
      <c r="B109" s="702">
        <v>20.529890294106998</v>
      </c>
      <c r="C109" s="702">
        <v>17.4252</v>
      </c>
      <c r="D109" s="703">
        <v>-3.1046902941069998</v>
      </c>
      <c r="E109" s="704">
        <v>0.84877219266000004</v>
      </c>
      <c r="F109" s="702">
        <v>17.062328340505999</v>
      </c>
      <c r="G109" s="703">
        <v>17.062328340505999</v>
      </c>
      <c r="H109" s="705">
        <v>1.9970000000000001</v>
      </c>
      <c r="I109" s="702">
        <v>19.3306</v>
      </c>
      <c r="J109" s="703">
        <v>2.2682716594930001</v>
      </c>
      <c r="K109" s="706">
        <v>1.132940335822</v>
      </c>
    </row>
    <row r="110" spans="1:11" ht="14.45" customHeight="1" thickBot="1" x14ac:dyDescent="0.25">
      <c r="A110" s="724" t="s">
        <v>432</v>
      </c>
      <c r="B110" s="702">
        <v>35.641048449065998</v>
      </c>
      <c r="C110" s="702">
        <v>35.597940000000001</v>
      </c>
      <c r="D110" s="703">
        <v>-4.3108449065999997E-2</v>
      </c>
      <c r="E110" s="704">
        <v>0.99879048313800001</v>
      </c>
      <c r="F110" s="702">
        <v>35.787192015812998</v>
      </c>
      <c r="G110" s="703">
        <v>35.787192015812998</v>
      </c>
      <c r="H110" s="705">
        <v>3.0325199999999999</v>
      </c>
      <c r="I110" s="702">
        <v>40.395009999999999</v>
      </c>
      <c r="J110" s="703">
        <v>4.6078179841860001</v>
      </c>
      <c r="K110" s="706">
        <v>1.1287560639609999</v>
      </c>
    </row>
    <row r="111" spans="1:11" ht="14.45" customHeight="1" thickBot="1" x14ac:dyDescent="0.25">
      <c r="A111" s="723" t="s">
        <v>433</v>
      </c>
      <c r="B111" s="707">
        <v>96.643159561008005</v>
      </c>
      <c r="C111" s="707">
        <v>81.002359999999996</v>
      </c>
      <c r="D111" s="708">
        <v>-15.640799561008</v>
      </c>
      <c r="E111" s="714">
        <v>0.83815926929399998</v>
      </c>
      <c r="F111" s="707">
        <v>81.766382736024994</v>
      </c>
      <c r="G111" s="708">
        <v>81.766382736024994</v>
      </c>
      <c r="H111" s="710">
        <v>0</v>
      </c>
      <c r="I111" s="707">
        <v>72.191429999999997</v>
      </c>
      <c r="J111" s="708">
        <v>-9.5749527360250006</v>
      </c>
      <c r="K111" s="715">
        <v>0.882898663049</v>
      </c>
    </row>
    <row r="112" spans="1:11" ht="14.45" customHeight="1" thickBot="1" x14ac:dyDescent="0.25">
      <c r="A112" s="724" t="s">
        <v>434</v>
      </c>
      <c r="B112" s="702">
        <v>42.449577464788</v>
      </c>
      <c r="C112" s="702">
        <v>41.31</v>
      </c>
      <c r="D112" s="703">
        <v>-1.1395774647879999</v>
      </c>
      <c r="E112" s="704">
        <v>0.97315456282799995</v>
      </c>
      <c r="F112" s="702">
        <v>39.999999999998998</v>
      </c>
      <c r="G112" s="703">
        <v>39.999999999998998</v>
      </c>
      <c r="H112" s="705">
        <v>0</v>
      </c>
      <c r="I112" s="702">
        <v>38.880000000000003</v>
      </c>
      <c r="J112" s="703">
        <v>-1.119999999999</v>
      </c>
      <c r="K112" s="706">
        <v>0.97199999999999998</v>
      </c>
    </row>
    <row r="113" spans="1:11" ht="14.45" customHeight="1" thickBot="1" x14ac:dyDescent="0.25">
      <c r="A113" s="724" t="s">
        <v>435</v>
      </c>
      <c r="B113" s="702">
        <v>54.193582096218996</v>
      </c>
      <c r="C113" s="702">
        <v>39.692360000000001</v>
      </c>
      <c r="D113" s="703">
        <v>-14.501222096218999</v>
      </c>
      <c r="E113" s="704">
        <v>0.73241809204499997</v>
      </c>
      <c r="F113" s="702">
        <v>41.766382736026003</v>
      </c>
      <c r="G113" s="703">
        <v>41.766382736026003</v>
      </c>
      <c r="H113" s="705">
        <v>0</v>
      </c>
      <c r="I113" s="702">
        <v>33.311430000000001</v>
      </c>
      <c r="J113" s="703">
        <v>-8.4549527360259997</v>
      </c>
      <c r="K113" s="706">
        <v>0.797565597445</v>
      </c>
    </row>
    <row r="114" spans="1:11" ht="14.45" customHeight="1" thickBot="1" x14ac:dyDescent="0.25">
      <c r="A114" s="723" t="s">
        <v>436</v>
      </c>
      <c r="B114" s="707">
        <v>0</v>
      </c>
      <c r="C114" s="707">
        <v>0</v>
      </c>
      <c r="D114" s="708">
        <v>0</v>
      </c>
      <c r="E114" s="714">
        <v>1</v>
      </c>
      <c r="F114" s="707">
        <v>0</v>
      </c>
      <c r="G114" s="708">
        <v>0</v>
      </c>
      <c r="H114" s="710">
        <v>0</v>
      </c>
      <c r="I114" s="707">
        <v>90.75</v>
      </c>
      <c r="J114" s="708">
        <v>90.75</v>
      </c>
      <c r="K114" s="711" t="s">
        <v>344</v>
      </c>
    </row>
    <row r="115" spans="1:11" ht="14.45" customHeight="1" thickBot="1" x14ac:dyDescent="0.25">
      <c r="A115" s="724" t="s">
        <v>437</v>
      </c>
      <c r="B115" s="702">
        <v>0</v>
      </c>
      <c r="C115" s="702">
        <v>0</v>
      </c>
      <c r="D115" s="703">
        <v>0</v>
      </c>
      <c r="E115" s="704">
        <v>1</v>
      </c>
      <c r="F115" s="702">
        <v>0</v>
      </c>
      <c r="G115" s="703">
        <v>0</v>
      </c>
      <c r="H115" s="705">
        <v>0</v>
      </c>
      <c r="I115" s="702">
        <v>90.75</v>
      </c>
      <c r="J115" s="703">
        <v>90.75</v>
      </c>
      <c r="K115" s="713" t="s">
        <v>344</v>
      </c>
    </row>
    <row r="116" spans="1:11" ht="14.45" customHeight="1" thickBot="1" x14ac:dyDescent="0.25">
      <c r="A116" s="723" t="s">
        <v>438</v>
      </c>
      <c r="B116" s="707">
        <v>2177.4813302327998</v>
      </c>
      <c r="C116" s="707">
        <v>2165.4400700000001</v>
      </c>
      <c r="D116" s="708">
        <v>-12.041260232798001</v>
      </c>
      <c r="E116" s="714">
        <v>0.99447009714099999</v>
      </c>
      <c r="F116" s="707">
        <v>2129.4079549406802</v>
      </c>
      <c r="G116" s="708">
        <v>2129.4079549406802</v>
      </c>
      <c r="H116" s="710">
        <v>286.22016000000002</v>
      </c>
      <c r="I116" s="707">
        <v>2986.8186799999999</v>
      </c>
      <c r="J116" s="708">
        <v>857.41072505931595</v>
      </c>
      <c r="K116" s="715">
        <v>1.4026521658610001</v>
      </c>
    </row>
    <row r="117" spans="1:11" ht="14.45" customHeight="1" thickBot="1" x14ac:dyDescent="0.25">
      <c r="A117" s="724" t="s">
        <v>439</v>
      </c>
      <c r="B117" s="702">
        <v>1763.7805759369401</v>
      </c>
      <c r="C117" s="702">
        <v>1669.29474</v>
      </c>
      <c r="D117" s="703">
        <v>-94.485835936933995</v>
      </c>
      <c r="E117" s="704">
        <v>0.94642993735900005</v>
      </c>
      <c r="F117" s="702">
        <v>1737.2995909848601</v>
      </c>
      <c r="G117" s="703">
        <v>1737.2995909848601</v>
      </c>
      <c r="H117" s="705">
        <v>143.71758</v>
      </c>
      <c r="I117" s="702">
        <v>1769.1200100000001</v>
      </c>
      <c r="J117" s="703">
        <v>31.820419015134</v>
      </c>
      <c r="K117" s="706">
        <v>1.0183160228549999</v>
      </c>
    </row>
    <row r="118" spans="1:11" ht="14.45" customHeight="1" thickBot="1" x14ac:dyDescent="0.25">
      <c r="A118" s="724" t="s">
        <v>440</v>
      </c>
      <c r="B118" s="702">
        <v>18.067990690193</v>
      </c>
      <c r="C118" s="702">
        <v>118.597670000001</v>
      </c>
      <c r="D118" s="703">
        <v>100.52967930980699</v>
      </c>
      <c r="E118" s="704">
        <v>6.5639656358889997</v>
      </c>
      <c r="F118" s="702">
        <v>0</v>
      </c>
      <c r="G118" s="703">
        <v>0</v>
      </c>
      <c r="H118" s="705">
        <v>5.502719999999</v>
      </c>
      <c r="I118" s="702">
        <v>121.68537000000001</v>
      </c>
      <c r="J118" s="703">
        <v>121.68537000000001</v>
      </c>
      <c r="K118" s="713" t="s">
        <v>329</v>
      </c>
    </row>
    <row r="119" spans="1:11" ht="14.45" customHeight="1" thickBot="1" x14ac:dyDescent="0.25">
      <c r="A119" s="724" t="s">
        <v>441</v>
      </c>
      <c r="B119" s="702">
        <v>0.99009900989999999</v>
      </c>
      <c r="C119" s="702">
        <v>0.96799999999999997</v>
      </c>
      <c r="D119" s="703">
        <v>-2.2099009900000001E-2</v>
      </c>
      <c r="E119" s="704">
        <v>0.97767999999999999</v>
      </c>
      <c r="F119" s="702">
        <v>0.949001930356</v>
      </c>
      <c r="G119" s="703">
        <v>0.949001930356</v>
      </c>
      <c r="H119" s="705">
        <v>0</v>
      </c>
      <c r="I119" s="702">
        <v>0.96799999999999997</v>
      </c>
      <c r="J119" s="703">
        <v>1.8998069643E-2</v>
      </c>
      <c r="K119" s="706">
        <v>1.020019</v>
      </c>
    </row>
    <row r="120" spans="1:11" ht="14.45" customHeight="1" thickBot="1" x14ac:dyDescent="0.25">
      <c r="A120" s="724" t="s">
        <v>442</v>
      </c>
      <c r="B120" s="702">
        <v>394.64266459577101</v>
      </c>
      <c r="C120" s="702">
        <v>376.57966000000101</v>
      </c>
      <c r="D120" s="703">
        <v>-18.06300459577</v>
      </c>
      <c r="E120" s="704">
        <v>0.95422946828499999</v>
      </c>
      <c r="F120" s="702">
        <v>391.15936202546197</v>
      </c>
      <c r="G120" s="703">
        <v>391.15936202546197</v>
      </c>
      <c r="H120" s="705">
        <v>36.333469999999998</v>
      </c>
      <c r="I120" s="702">
        <v>428.85431999999997</v>
      </c>
      <c r="J120" s="703">
        <v>37.694957974536997</v>
      </c>
      <c r="K120" s="706">
        <v>1.0963672651959999</v>
      </c>
    </row>
    <row r="121" spans="1:11" ht="14.45" customHeight="1" thickBot="1" x14ac:dyDescent="0.25">
      <c r="A121" s="724" t="s">
        <v>443</v>
      </c>
      <c r="B121" s="702">
        <v>0</v>
      </c>
      <c r="C121" s="702">
        <v>0</v>
      </c>
      <c r="D121" s="703">
        <v>0</v>
      </c>
      <c r="E121" s="704">
        <v>1</v>
      </c>
      <c r="F121" s="702">
        <v>0</v>
      </c>
      <c r="G121" s="703">
        <v>0</v>
      </c>
      <c r="H121" s="705">
        <v>100.66639000000001</v>
      </c>
      <c r="I121" s="702">
        <v>666.19097999999894</v>
      </c>
      <c r="J121" s="703">
        <v>666.19097999999894</v>
      </c>
      <c r="K121" s="713" t="s">
        <v>344</v>
      </c>
    </row>
    <row r="122" spans="1:11" ht="14.45" customHeight="1" thickBot="1" x14ac:dyDescent="0.25">
      <c r="A122" s="723" t="s">
        <v>444</v>
      </c>
      <c r="B122" s="707">
        <v>472.01702990920501</v>
      </c>
      <c r="C122" s="707">
        <v>451.47541000000098</v>
      </c>
      <c r="D122" s="708">
        <v>-20.541619909204002</v>
      </c>
      <c r="E122" s="714">
        <v>0.95648118900800005</v>
      </c>
      <c r="F122" s="707">
        <v>404.03928033179102</v>
      </c>
      <c r="G122" s="708">
        <v>404.03928033179102</v>
      </c>
      <c r="H122" s="710">
        <v>71.502449999999001</v>
      </c>
      <c r="I122" s="707">
        <v>508.26008000000002</v>
      </c>
      <c r="J122" s="708">
        <v>104.220799668208</v>
      </c>
      <c r="K122" s="715">
        <v>1.2579471965760001</v>
      </c>
    </row>
    <row r="123" spans="1:11" ht="14.45" customHeight="1" thickBot="1" x14ac:dyDescent="0.25">
      <c r="A123" s="724" t="s">
        <v>445</v>
      </c>
      <c r="B123" s="702">
        <v>40</v>
      </c>
      <c r="C123" s="702">
        <v>49.398299999999999</v>
      </c>
      <c r="D123" s="703">
        <v>9.3983000000000008</v>
      </c>
      <c r="E123" s="704">
        <v>1.2349574999999999</v>
      </c>
      <c r="F123" s="702">
        <v>39.518399728128998</v>
      </c>
      <c r="G123" s="703">
        <v>39.518399728128998</v>
      </c>
      <c r="H123" s="705">
        <v>0</v>
      </c>
      <c r="I123" s="702">
        <v>0</v>
      </c>
      <c r="J123" s="703">
        <v>-39.518399728128998</v>
      </c>
      <c r="K123" s="706">
        <v>0</v>
      </c>
    </row>
    <row r="124" spans="1:11" ht="14.45" customHeight="1" thickBot="1" x14ac:dyDescent="0.25">
      <c r="A124" s="724" t="s">
        <v>446</v>
      </c>
      <c r="B124" s="702">
        <v>323.23471138507699</v>
      </c>
      <c r="C124" s="702">
        <v>282.48354</v>
      </c>
      <c r="D124" s="703">
        <v>-40.751171385075999</v>
      </c>
      <c r="E124" s="704">
        <v>0.87392699499799997</v>
      </c>
      <c r="F124" s="702">
        <v>240.78976487367299</v>
      </c>
      <c r="G124" s="703">
        <v>240.78976487367299</v>
      </c>
      <c r="H124" s="705">
        <v>37.10295</v>
      </c>
      <c r="I124" s="702">
        <v>268.5607</v>
      </c>
      <c r="J124" s="703">
        <v>27.770935126325998</v>
      </c>
      <c r="K124" s="706">
        <v>1.11533270586</v>
      </c>
    </row>
    <row r="125" spans="1:11" ht="14.45" customHeight="1" thickBot="1" x14ac:dyDescent="0.25">
      <c r="A125" s="724" t="s">
        <v>447</v>
      </c>
      <c r="B125" s="702">
        <v>36.088294655570003</v>
      </c>
      <c r="C125" s="702">
        <v>5.2904</v>
      </c>
      <c r="D125" s="703">
        <v>-30.797894655570001</v>
      </c>
      <c r="E125" s="704">
        <v>0.14659600988300001</v>
      </c>
      <c r="F125" s="702">
        <v>8</v>
      </c>
      <c r="G125" s="703">
        <v>8</v>
      </c>
      <c r="H125" s="705">
        <v>0</v>
      </c>
      <c r="I125" s="702">
        <v>6.4880199999999997</v>
      </c>
      <c r="J125" s="703">
        <v>-1.5119800000000001</v>
      </c>
      <c r="K125" s="706">
        <v>0.81100249999899998</v>
      </c>
    </row>
    <row r="126" spans="1:11" ht="14.45" customHeight="1" thickBot="1" x14ac:dyDescent="0.25">
      <c r="A126" s="724" t="s">
        <v>448</v>
      </c>
      <c r="B126" s="702">
        <v>18.508436354575998</v>
      </c>
      <c r="C126" s="702">
        <v>5.3115300000000003</v>
      </c>
      <c r="D126" s="703">
        <v>-13.196906354576001</v>
      </c>
      <c r="E126" s="704">
        <v>0.28697886186799998</v>
      </c>
      <c r="F126" s="702">
        <v>5.0189524190429999</v>
      </c>
      <c r="G126" s="703">
        <v>5.0189524190429999</v>
      </c>
      <c r="H126" s="705">
        <v>2.7349999999999999</v>
      </c>
      <c r="I126" s="702">
        <v>21.57912</v>
      </c>
      <c r="J126" s="703">
        <v>16.560167580957</v>
      </c>
      <c r="K126" s="706">
        <v>4.2995267136070003</v>
      </c>
    </row>
    <row r="127" spans="1:11" ht="14.45" customHeight="1" thickBot="1" x14ac:dyDescent="0.25">
      <c r="A127" s="724" t="s">
        <v>449</v>
      </c>
      <c r="B127" s="702">
        <v>54.185587513980998</v>
      </c>
      <c r="C127" s="702">
        <v>107.52633</v>
      </c>
      <c r="D127" s="703">
        <v>53.340742486018002</v>
      </c>
      <c r="E127" s="704">
        <v>1.984408307324</v>
      </c>
      <c r="F127" s="702">
        <v>99.940479978778001</v>
      </c>
      <c r="G127" s="703">
        <v>99.940479978778001</v>
      </c>
      <c r="H127" s="705">
        <v>29.0931</v>
      </c>
      <c r="I127" s="702">
        <v>208.81883999999999</v>
      </c>
      <c r="J127" s="703">
        <v>108.878360021221</v>
      </c>
      <c r="K127" s="706">
        <v>2.089432030387</v>
      </c>
    </row>
    <row r="128" spans="1:11" ht="14.45" customHeight="1" thickBot="1" x14ac:dyDescent="0.25">
      <c r="A128" s="724" t="s">
        <v>450</v>
      </c>
      <c r="B128" s="702">
        <v>0</v>
      </c>
      <c r="C128" s="702">
        <v>1.4653099999999999</v>
      </c>
      <c r="D128" s="703">
        <v>1.4653099999999999</v>
      </c>
      <c r="E128" s="712" t="s">
        <v>329</v>
      </c>
      <c r="F128" s="702">
        <v>10.771683332166999</v>
      </c>
      <c r="G128" s="703">
        <v>10.771683332166999</v>
      </c>
      <c r="H128" s="705">
        <v>0</v>
      </c>
      <c r="I128" s="702">
        <v>0.24199999999999999</v>
      </c>
      <c r="J128" s="703">
        <v>-10.529683332167</v>
      </c>
      <c r="K128" s="706">
        <v>2.2466312137999999E-2</v>
      </c>
    </row>
    <row r="129" spans="1:11" ht="14.45" customHeight="1" thickBot="1" x14ac:dyDescent="0.25">
      <c r="A129" s="724" t="s">
        <v>451</v>
      </c>
      <c r="B129" s="702">
        <v>0</v>
      </c>
      <c r="C129" s="702">
        <v>0</v>
      </c>
      <c r="D129" s="703">
        <v>0</v>
      </c>
      <c r="E129" s="704">
        <v>1</v>
      </c>
      <c r="F129" s="702">
        <v>0</v>
      </c>
      <c r="G129" s="703">
        <v>0</v>
      </c>
      <c r="H129" s="705">
        <v>2.5714000000000001</v>
      </c>
      <c r="I129" s="702">
        <v>2.5714000000000001</v>
      </c>
      <c r="J129" s="703">
        <v>2.5714000000000001</v>
      </c>
      <c r="K129" s="713" t="s">
        <v>344</v>
      </c>
    </row>
    <row r="130" spans="1:11" ht="14.45" customHeight="1" thickBot="1" x14ac:dyDescent="0.25">
      <c r="A130" s="723" t="s">
        <v>452</v>
      </c>
      <c r="B130" s="707">
        <v>0</v>
      </c>
      <c r="C130" s="707">
        <v>46.748100000000001</v>
      </c>
      <c r="D130" s="708">
        <v>46.748100000000001</v>
      </c>
      <c r="E130" s="709" t="s">
        <v>329</v>
      </c>
      <c r="F130" s="707">
        <v>0</v>
      </c>
      <c r="G130" s="708">
        <v>0</v>
      </c>
      <c r="H130" s="710">
        <v>0</v>
      </c>
      <c r="I130" s="707">
        <v>20.072859999999999</v>
      </c>
      <c r="J130" s="708">
        <v>20.072859999999999</v>
      </c>
      <c r="K130" s="711" t="s">
        <v>329</v>
      </c>
    </row>
    <row r="131" spans="1:11" ht="14.45" customHeight="1" thickBot="1" x14ac:dyDescent="0.25">
      <c r="A131" s="724" t="s">
        <v>453</v>
      </c>
      <c r="B131" s="702">
        <v>0</v>
      </c>
      <c r="C131" s="702">
        <v>0</v>
      </c>
      <c r="D131" s="703">
        <v>0</v>
      </c>
      <c r="E131" s="704">
        <v>1</v>
      </c>
      <c r="F131" s="702">
        <v>0</v>
      </c>
      <c r="G131" s="703">
        <v>0</v>
      </c>
      <c r="H131" s="705">
        <v>0</v>
      </c>
      <c r="I131" s="702">
        <v>0.14999999999899999</v>
      </c>
      <c r="J131" s="703">
        <v>0.14999999999899999</v>
      </c>
      <c r="K131" s="713" t="s">
        <v>344</v>
      </c>
    </row>
    <row r="132" spans="1:11" ht="14.45" customHeight="1" thickBot="1" x14ac:dyDescent="0.25">
      <c r="A132" s="724" t="s">
        <v>454</v>
      </c>
      <c r="B132" s="702">
        <v>0</v>
      </c>
      <c r="C132" s="702">
        <v>46.748100000000001</v>
      </c>
      <c r="D132" s="703">
        <v>46.748100000000001</v>
      </c>
      <c r="E132" s="712" t="s">
        <v>329</v>
      </c>
      <c r="F132" s="702">
        <v>0</v>
      </c>
      <c r="G132" s="703">
        <v>0</v>
      </c>
      <c r="H132" s="705">
        <v>0</v>
      </c>
      <c r="I132" s="702">
        <v>19.92286</v>
      </c>
      <c r="J132" s="703">
        <v>19.92286</v>
      </c>
      <c r="K132" s="713" t="s">
        <v>329</v>
      </c>
    </row>
    <row r="133" spans="1:11" ht="14.45" customHeight="1" thickBot="1" x14ac:dyDescent="0.25">
      <c r="A133" s="721" t="s">
        <v>48</v>
      </c>
      <c r="B133" s="702">
        <v>68171.628332920198</v>
      </c>
      <c r="C133" s="702">
        <v>75441.722210000094</v>
      </c>
      <c r="D133" s="703">
        <v>7270.0938770799803</v>
      </c>
      <c r="E133" s="704">
        <v>1.1066439815919999</v>
      </c>
      <c r="F133" s="702">
        <v>77259.272380000097</v>
      </c>
      <c r="G133" s="703">
        <v>77259.272380000097</v>
      </c>
      <c r="H133" s="705">
        <v>8443.3004199999905</v>
      </c>
      <c r="I133" s="702">
        <v>82490.281159999999</v>
      </c>
      <c r="J133" s="703">
        <v>5231.00877999984</v>
      </c>
      <c r="K133" s="706">
        <v>1.0677071970630001</v>
      </c>
    </row>
    <row r="134" spans="1:11" ht="14.45" customHeight="1" thickBot="1" x14ac:dyDescent="0.25">
      <c r="A134" s="727" t="s">
        <v>455</v>
      </c>
      <c r="B134" s="707">
        <v>50170.908332920197</v>
      </c>
      <c r="C134" s="707">
        <v>55621.436330000099</v>
      </c>
      <c r="D134" s="708">
        <v>5450.5279970799402</v>
      </c>
      <c r="E134" s="714">
        <v>1.108639213005</v>
      </c>
      <c r="F134" s="707">
        <v>55257.270000000099</v>
      </c>
      <c r="G134" s="708">
        <v>55257.270000000099</v>
      </c>
      <c r="H134" s="710">
        <v>6320.30799999999</v>
      </c>
      <c r="I134" s="707">
        <v>60865.039949999897</v>
      </c>
      <c r="J134" s="708">
        <v>5607.7699499998298</v>
      </c>
      <c r="K134" s="715">
        <v>1.1014847449030001</v>
      </c>
    </row>
    <row r="135" spans="1:11" ht="14.45" customHeight="1" thickBot="1" x14ac:dyDescent="0.25">
      <c r="A135" s="723" t="s">
        <v>456</v>
      </c>
      <c r="B135" s="707">
        <v>50001.999999999804</v>
      </c>
      <c r="C135" s="707">
        <v>55438.797000000101</v>
      </c>
      <c r="D135" s="708">
        <v>5436.7970000002497</v>
      </c>
      <c r="E135" s="714">
        <v>1.108731590736</v>
      </c>
      <c r="F135" s="707">
        <v>55069.430000000102</v>
      </c>
      <c r="G135" s="708">
        <v>55069.430000000102</v>
      </c>
      <c r="H135" s="710">
        <v>6239.8179999999902</v>
      </c>
      <c r="I135" s="707">
        <v>60447.705000000002</v>
      </c>
      <c r="J135" s="708">
        <v>5378.2749999998296</v>
      </c>
      <c r="K135" s="715">
        <v>1.0976635312909999</v>
      </c>
    </row>
    <row r="136" spans="1:11" ht="14.45" customHeight="1" thickBot="1" x14ac:dyDescent="0.25">
      <c r="A136" s="724" t="s">
        <v>457</v>
      </c>
      <c r="B136" s="702">
        <v>50001.999999999804</v>
      </c>
      <c r="C136" s="702">
        <v>55438.797000000101</v>
      </c>
      <c r="D136" s="703">
        <v>5436.7970000002497</v>
      </c>
      <c r="E136" s="704">
        <v>1.108731590736</v>
      </c>
      <c r="F136" s="702">
        <v>55069.430000000102</v>
      </c>
      <c r="G136" s="703">
        <v>55069.430000000102</v>
      </c>
      <c r="H136" s="705">
        <v>6239.8179999999902</v>
      </c>
      <c r="I136" s="702">
        <v>60447.705000000002</v>
      </c>
      <c r="J136" s="703">
        <v>5378.2749999998296</v>
      </c>
      <c r="K136" s="706">
        <v>1.0976635312909999</v>
      </c>
    </row>
    <row r="137" spans="1:11" ht="14.45" customHeight="1" thickBot="1" x14ac:dyDescent="0.25">
      <c r="A137" s="723" t="s">
        <v>458</v>
      </c>
      <c r="B137" s="707">
        <v>0</v>
      </c>
      <c r="C137" s="707">
        <v>-6.0166700000000004</v>
      </c>
      <c r="D137" s="708">
        <v>-6.0166700000000004</v>
      </c>
      <c r="E137" s="709" t="s">
        <v>344</v>
      </c>
      <c r="F137" s="707">
        <v>0</v>
      </c>
      <c r="G137" s="708">
        <v>0</v>
      </c>
      <c r="H137" s="710">
        <v>0</v>
      </c>
      <c r="I137" s="707">
        <v>-6.1660499999990002</v>
      </c>
      <c r="J137" s="708">
        <v>-6.1660499999990002</v>
      </c>
      <c r="K137" s="711" t="s">
        <v>329</v>
      </c>
    </row>
    <row r="138" spans="1:11" ht="14.45" customHeight="1" thickBot="1" x14ac:dyDescent="0.25">
      <c r="A138" s="724" t="s">
        <v>459</v>
      </c>
      <c r="B138" s="702">
        <v>0</v>
      </c>
      <c r="C138" s="702">
        <v>-6.0166700000000004</v>
      </c>
      <c r="D138" s="703">
        <v>-6.0166700000000004</v>
      </c>
      <c r="E138" s="712" t="s">
        <v>344</v>
      </c>
      <c r="F138" s="702">
        <v>0</v>
      </c>
      <c r="G138" s="703">
        <v>0</v>
      </c>
      <c r="H138" s="705">
        <v>0</v>
      </c>
      <c r="I138" s="702">
        <v>-6.1660499999990002</v>
      </c>
      <c r="J138" s="703">
        <v>-6.1660499999990002</v>
      </c>
      <c r="K138" s="713" t="s">
        <v>329</v>
      </c>
    </row>
    <row r="139" spans="1:11" ht="14.45" customHeight="1" thickBot="1" x14ac:dyDescent="0.25">
      <c r="A139" s="723" t="s">
        <v>460</v>
      </c>
      <c r="B139" s="707">
        <v>49.742332920309003</v>
      </c>
      <c r="C139" s="707">
        <v>43.2</v>
      </c>
      <c r="D139" s="708">
        <v>-6.5423329203089997</v>
      </c>
      <c r="E139" s="714">
        <v>0.86847555118099995</v>
      </c>
      <c r="F139" s="707">
        <v>44.64</v>
      </c>
      <c r="G139" s="708">
        <v>44.64</v>
      </c>
      <c r="H139" s="710">
        <v>13.2</v>
      </c>
      <c r="I139" s="707">
        <v>62.72</v>
      </c>
      <c r="J139" s="708">
        <v>18.079999999999</v>
      </c>
      <c r="K139" s="715">
        <v>1.4050179211460001</v>
      </c>
    </row>
    <row r="140" spans="1:11" ht="14.45" customHeight="1" thickBot="1" x14ac:dyDescent="0.25">
      <c r="A140" s="724" t="s">
        <v>461</v>
      </c>
      <c r="B140" s="702">
        <v>49.742332920309003</v>
      </c>
      <c r="C140" s="702">
        <v>43.2</v>
      </c>
      <c r="D140" s="703">
        <v>-6.5423329203089997</v>
      </c>
      <c r="E140" s="704">
        <v>0.86847555118099995</v>
      </c>
      <c r="F140" s="702">
        <v>44.64</v>
      </c>
      <c r="G140" s="703">
        <v>44.64</v>
      </c>
      <c r="H140" s="705">
        <v>13.2</v>
      </c>
      <c r="I140" s="702">
        <v>62.72</v>
      </c>
      <c r="J140" s="703">
        <v>18.079999999999</v>
      </c>
      <c r="K140" s="706">
        <v>1.4050179211460001</v>
      </c>
    </row>
    <row r="141" spans="1:11" ht="14.45" customHeight="1" thickBot="1" x14ac:dyDescent="0.25">
      <c r="A141" s="723" t="s">
        <v>462</v>
      </c>
      <c r="B141" s="707">
        <v>119.166</v>
      </c>
      <c r="C141" s="707">
        <v>113.206</v>
      </c>
      <c r="D141" s="708">
        <v>-5.9599999999989999</v>
      </c>
      <c r="E141" s="714">
        <v>0.94998573418499999</v>
      </c>
      <c r="F141" s="707">
        <v>108.88</v>
      </c>
      <c r="G141" s="708">
        <v>108.88</v>
      </c>
      <c r="H141" s="710">
        <v>26.79</v>
      </c>
      <c r="I141" s="707">
        <v>186.28100000000001</v>
      </c>
      <c r="J141" s="708">
        <v>77.400999999999001</v>
      </c>
      <c r="K141" s="715">
        <v>1.7108835415129999</v>
      </c>
    </row>
    <row r="142" spans="1:11" ht="14.45" customHeight="1" thickBot="1" x14ac:dyDescent="0.25">
      <c r="A142" s="724" t="s">
        <v>463</v>
      </c>
      <c r="B142" s="702">
        <v>119.166</v>
      </c>
      <c r="C142" s="702">
        <v>113.206</v>
      </c>
      <c r="D142" s="703">
        <v>-5.9599999999989999</v>
      </c>
      <c r="E142" s="704">
        <v>0.94998573418499999</v>
      </c>
      <c r="F142" s="702">
        <v>108.88</v>
      </c>
      <c r="G142" s="703">
        <v>108.88</v>
      </c>
      <c r="H142" s="705">
        <v>26.79</v>
      </c>
      <c r="I142" s="702">
        <v>186.28100000000001</v>
      </c>
      <c r="J142" s="703">
        <v>77.400999999999001</v>
      </c>
      <c r="K142" s="706">
        <v>1.7108835415129999</v>
      </c>
    </row>
    <row r="143" spans="1:11" ht="14.45" customHeight="1" thickBot="1" x14ac:dyDescent="0.25">
      <c r="A143" s="726" t="s">
        <v>464</v>
      </c>
      <c r="B143" s="702">
        <v>0</v>
      </c>
      <c r="C143" s="702">
        <v>32.25</v>
      </c>
      <c r="D143" s="703">
        <v>32.25</v>
      </c>
      <c r="E143" s="712" t="s">
        <v>329</v>
      </c>
      <c r="F143" s="702">
        <v>34.32</v>
      </c>
      <c r="G143" s="703">
        <v>34.32</v>
      </c>
      <c r="H143" s="705">
        <v>40.5</v>
      </c>
      <c r="I143" s="702">
        <v>174.5</v>
      </c>
      <c r="J143" s="703">
        <v>140.18</v>
      </c>
      <c r="K143" s="706">
        <v>5.0844988344980004</v>
      </c>
    </row>
    <row r="144" spans="1:11" ht="14.45" customHeight="1" thickBot="1" x14ac:dyDescent="0.25">
      <c r="A144" s="724" t="s">
        <v>465</v>
      </c>
      <c r="B144" s="702">
        <v>0</v>
      </c>
      <c r="C144" s="702">
        <v>32.25</v>
      </c>
      <c r="D144" s="703">
        <v>32.25</v>
      </c>
      <c r="E144" s="712" t="s">
        <v>329</v>
      </c>
      <c r="F144" s="702">
        <v>34.32</v>
      </c>
      <c r="G144" s="703">
        <v>34.32</v>
      </c>
      <c r="H144" s="705">
        <v>40.5</v>
      </c>
      <c r="I144" s="702">
        <v>174.5</v>
      </c>
      <c r="J144" s="703">
        <v>140.18</v>
      </c>
      <c r="K144" s="706">
        <v>5.0844988344980004</v>
      </c>
    </row>
    <row r="145" spans="1:11" ht="14.45" customHeight="1" thickBot="1" x14ac:dyDescent="0.25">
      <c r="A145" s="722" t="s">
        <v>466</v>
      </c>
      <c r="B145" s="702">
        <v>17000.68</v>
      </c>
      <c r="C145" s="702">
        <v>18709.33368</v>
      </c>
      <c r="D145" s="703">
        <v>1708.6536800000499</v>
      </c>
      <c r="E145" s="704">
        <v>1.1005050197990001</v>
      </c>
      <c r="F145" s="702">
        <v>20522.45</v>
      </c>
      <c r="G145" s="703">
        <v>20522.45</v>
      </c>
      <c r="H145" s="705">
        <v>1997.6641400000001</v>
      </c>
      <c r="I145" s="702">
        <v>20412.632809999999</v>
      </c>
      <c r="J145" s="703">
        <v>-109.817190000002</v>
      </c>
      <c r="K145" s="706">
        <v>0.99464892398299998</v>
      </c>
    </row>
    <row r="146" spans="1:11" ht="14.45" customHeight="1" thickBot="1" x14ac:dyDescent="0.25">
      <c r="A146" s="723" t="s">
        <v>467</v>
      </c>
      <c r="B146" s="707">
        <v>4500.1800000000103</v>
      </c>
      <c r="C146" s="707">
        <v>4992.3933900000102</v>
      </c>
      <c r="D146" s="708">
        <v>492.21339000000199</v>
      </c>
      <c r="E146" s="714">
        <v>1.109376378278</v>
      </c>
      <c r="F146" s="707">
        <v>5501.3499999999904</v>
      </c>
      <c r="G146" s="708">
        <v>5501.3499999999904</v>
      </c>
      <c r="H146" s="710">
        <v>565.69415999999899</v>
      </c>
      <c r="I146" s="707">
        <v>5457.5237800000004</v>
      </c>
      <c r="J146" s="708">
        <v>-43.826219999994002</v>
      </c>
      <c r="K146" s="715">
        <v>0.99203355176399999</v>
      </c>
    </row>
    <row r="147" spans="1:11" ht="14.45" customHeight="1" thickBot="1" x14ac:dyDescent="0.25">
      <c r="A147" s="724" t="s">
        <v>468</v>
      </c>
      <c r="B147" s="702">
        <v>4500.1800000000103</v>
      </c>
      <c r="C147" s="702">
        <v>4992.3933900000102</v>
      </c>
      <c r="D147" s="703">
        <v>492.21339000000199</v>
      </c>
      <c r="E147" s="704">
        <v>1.109376378278</v>
      </c>
      <c r="F147" s="702">
        <v>5501.3499999999904</v>
      </c>
      <c r="G147" s="703">
        <v>5501.3499999999904</v>
      </c>
      <c r="H147" s="705">
        <v>565.69415999999899</v>
      </c>
      <c r="I147" s="702">
        <v>5457.5237800000004</v>
      </c>
      <c r="J147" s="703">
        <v>-43.826219999994002</v>
      </c>
      <c r="K147" s="706">
        <v>0.99203355176399999</v>
      </c>
    </row>
    <row r="148" spans="1:11" ht="14.45" customHeight="1" thickBot="1" x14ac:dyDescent="0.25">
      <c r="A148" s="723" t="s">
        <v>469</v>
      </c>
      <c r="B148" s="707">
        <v>12500.5</v>
      </c>
      <c r="C148" s="707">
        <v>13718.98602</v>
      </c>
      <c r="D148" s="708">
        <v>1218.4860200000401</v>
      </c>
      <c r="E148" s="714">
        <v>1.0974749826000001</v>
      </c>
      <c r="F148" s="707">
        <v>15021.1</v>
      </c>
      <c r="G148" s="708">
        <v>15021.1</v>
      </c>
      <c r="H148" s="710">
        <v>1431.9699800000001</v>
      </c>
      <c r="I148" s="707">
        <v>14957.20541</v>
      </c>
      <c r="J148" s="708">
        <v>-63.894590000001003</v>
      </c>
      <c r="K148" s="715">
        <v>0.99574634414200003</v>
      </c>
    </row>
    <row r="149" spans="1:11" ht="14.45" customHeight="1" thickBot="1" x14ac:dyDescent="0.25">
      <c r="A149" s="724" t="s">
        <v>470</v>
      </c>
      <c r="B149" s="702">
        <v>12500.5</v>
      </c>
      <c r="C149" s="702">
        <v>13718.98602</v>
      </c>
      <c r="D149" s="703">
        <v>1218.4860200000401</v>
      </c>
      <c r="E149" s="704">
        <v>1.0974749826000001</v>
      </c>
      <c r="F149" s="702">
        <v>15021.1</v>
      </c>
      <c r="G149" s="703">
        <v>15021.1</v>
      </c>
      <c r="H149" s="705">
        <v>1431.9699800000001</v>
      </c>
      <c r="I149" s="702">
        <v>14957.20541</v>
      </c>
      <c r="J149" s="703">
        <v>-63.894590000001003</v>
      </c>
      <c r="K149" s="706">
        <v>0.99574634414200003</v>
      </c>
    </row>
    <row r="150" spans="1:11" ht="14.45" customHeight="1" thickBot="1" x14ac:dyDescent="0.25">
      <c r="A150" s="723" t="s">
        <v>471</v>
      </c>
      <c r="B150" s="707">
        <v>0</v>
      </c>
      <c r="C150" s="707">
        <v>-0.54122999999999999</v>
      </c>
      <c r="D150" s="708">
        <v>-0.54122999999999999</v>
      </c>
      <c r="E150" s="709" t="s">
        <v>344</v>
      </c>
      <c r="F150" s="707">
        <v>0</v>
      </c>
      <c r="G150" s="708">
        <v>0</v>
      </c>
      <c r="H150" s="710">
        <v>0</v>
      </c>
      <c r="I150" s="707">
        <v>-0.55486999999999997</v>
      </c>
      <c r="J150" s="708">
        <v>-0.55486999999999997</v>
      </c>
      <c r="K150" s="711" t="s">
        <v>329</v>
      </c>
    </row>
    <row r="151" spans="1:11" ht="14.45" customHeight="1" thickBot="1" x14ac:dyDescent="0.25">
      <c r="A151" s="724" t="s">
        <v>472</v>
      </c>
      <c r="B151" s="702">
        <v>0</v>
      </c>
      <c r="C151" s="702">
        <v>-0.54122999999999999</v>
      </c>
      <c r="D151" s="703">
        <v>-0.54122999999999999</v>
      </c>
      <c r="E151" s="712" t="s">
        <v>344</v>
      </c>
      <c r="F151" s="702">
        <v>0</v>
      </c>
      <c r="G151" s="703">
        <v>0</v>
      </c>
      <c r="H151" s="705">
        <v>0</v>
      </c>
      <c r="I151" s="702">
        <v>-0.55486999999999997</v>
      </c>
      <c r="J151" s="703">
        <v>-0.55486999999999997</v>
      </c>
      <c r="K151" s="713" t="s">
        <v>329</v>
      </c>
    </row>
    <row r="152" spans="1:11" ht="14.45" customHeight="1" thickBot="1" x14ac:dyDescent="0.25">
      <c r="A152" s="723" t="s">
        <v>473</v>
      </c>
      <c r="B152" s="707">
        <v>0</v>
      </c>
      <c r="C152" s="707">
        <v>-1.5044999999999999</v>
      </c>
      <c r="D152" s="708">
        <v>-1.5044999999999999</v>
      </c>
      <c r="E152" s="709" t="s">
        <v>344</v>
      </c>
      <c r="F152" s="707">
        <v>0</v>
      </c>
      <c r="G152" s="708">
        <v>0</v>
      </c>
      <c r="H152" s="710">
        <v>0</v>
      </c>
      <c r="I152" s="707">
        <v>-1.5415099999999999</v>
      </c>
      <c r="J152" s="708">
        <v>-1.5415099999999999</v>
      </c>
      <c r="K152" s="711" t="s">
        <v>329</v>
      </c>
    </row>
    <row r="153" spans="1:11" ht="14.45" customHeight="1" thickBot="1" x14ac:dyDescent="0.25">
      <c r="A153" s="724" t="s">
        <v>474</v>
      </c>
      <c r="B153" s="702">
        <v>0</v>
      </c>
      <c r="C153" s="702">
        <v>-1.5044999999999999</v>
      </c>
      <c r="D153" s="703">
        <v>-1.5044999999999999</v>
      </c>
      <c r="E153" s="712" t="s">
        <v>344</v>
      </c>
      <c r="F153" s="702">
        <v>0</v>
      </c>
      <c r="G153" s="703">
        <v>0</v>
      </c>
      <c r="H153" s="705">
        <v>0</v>
      </c>
      <c r="I153" s="702">
        <v>-1.5415099999999999</v>
      </c>
      <c r="J153" s="703">
        <v>-1.5415099999999999</v>
      </c>
      <c r="K153" s="713" t="s">
        <v>329</v>
      </c>
    </row>
    <row r="154" spans="1:11" ht="14.45" customHeight="1" thickBot="1" x14ac:dyDescent="0.25">
      <c r="A154" s="722" t="s">
        <v>475</v>
      </c>
      <c r="B154" s="702">
        <v>0</v>
      </c>
      <c r="C154" s="702">
        <v>0</v>
      </c>
      <c r="D154" s="703">
        <v>0</v>
      </c>
      <c r="E154" s="704">
        <v>1</v>
      </c>
      <c r="F154" s="702">
        <v>256.13238000000001</v>
      </c>
      <c r="G154" s="703">
        <v>256.13238000000001</v>
      </c>
      <c r="H154" s="705">
        <v>0</v>
      </c>
      <c r="I154" s="702">
        <v>0</v>
      </c>
      <c r="J154" s="703">
        <v>-256.13238000000001</v>
      </c>
      <c r="K154" s="706">
        <v>0</v>
      </c>
    </row>
    <row r="155" spans="1:11" ht="14.45" customHeight="1" thickBot="1" x14ac:dyDescent="0.25">
      <c r="A155" s="723" t="s">
        <v>476</v>
      </c>
      <c r="B155" s="707">
        <v>0</v>
      </c>
      <c r="C155" s="707">
        <v>0</v>
      </c>
      <c r="D155" s="708">
        <v>0</v>
      </c>
      <c r="E155" s="714">
        <v>1</v>
      </c>
      <c r="F155" s="707">
        <v>256.13238000000001</v>
      </c>
      <c r="G155" s="708">
        <v>256.13238000000001</v>
      </c>
      <c r="H155" s="710">
        <v>0</v>
      </c>
      <c r="I155" s="707">
        <v>0</v>
      </c>
      <c r="J155" s="708">
        <v>-256.13238000000001</v>
      </c>
      <c r="K155" s="715">
        <v>0</v>
      </c>
    </row>
    <row r="156" spans="1:11" ht="14.45" customHeight="1" thickBot="1" x14ac:dyDescent="0.25">
      <c r="A156" s="724" t="s">
        <v>477</v>
      </c>
      <c r="B156" s="702">
        <v>0</v>
      </c>
      <c r="C156" s="702">
        <v>0</v>
      </c>
      <c r="D156" s="703">
        <v>0</v>
      </c>
      <c r="E156" s="704">
        <v>1</v>
      </c>
      <c r="F156" s="702">
        <v>256.13238000000001</v>
      </c>
      <c r="G156" s="703">
        <v>256.13238000000001</v>
      </c>
      <c r="H156" s="705">
        <v>0</v>
      </c>
      <c r="I156" s="702">
        <v>0</v>
      </c>
      <c r="J156" s="703">
        <v>-256.13238000000001</v>
      </c>
      <c r="K156" s="706">
        <v>0</v>
      </c>
    </row>
    <row r="157" spans="1:11" ht="14.45" customHeight="1" thickBot="1" x14ac:dyDescent="0.25">
      <c r="A157" s="722" t="s">
        <v>478</v>
      </c>
      <c r="B157" s="702">
        <v>1000.04</v>
      </c>
      <c r="C157" s="702">
        <v>1110.9521999999999</v>
      </c>
      <c r="D157" s="703">
        <v>110.91219999999799</v>
      </c>
      <c r="E157" s="704">
        <v>1.1109077636889999</v>
      </c>
      <c r="F157" s="702">
        <v>1223.42</v>
      </c>
      <c r="G157" s="703">
        <v>1223.42</v>
      </c>
      <c r="H157" s="705">
        <v>125.32828000000001</v>
      </c>
      <c r="I157" s="702">
        <v>1212.6084000000001</v>
      </c>
      <c r="J157" s="703">
        <v>-10.811599999999</v>
      </c>
      <c r="K157" s="706">
        <v>0.99116280590399997</v>
      </c>
    </row>
    <row r="158" spans="1:11" ht="14.45" customHeight="1" thickBot="1" x14ac:dyDescent="0.25">
      <c r="A158" s="723" t="s">
        <v>479</v>
      </c>
      <c r="B158" s="707">
        <v>1000.04</v>
      </c>
      <c r="C158" s="707">
        <v>1110.9521999999999</v>
      </c>
      <c r="D158" s="708">
        <v>110.91219999999799</v>
      </c>
      <c r="E158" s="714">
        <v>1.1109077636889999</v>
      </c>
      <c r="F158" s="707">
        <v>1223.42</v>
      </c>
      <c r="G158" s="708">
        <v>1223.42</v>
      </c>
      <c r="H158" s="710">
        <v>125.32828000000001</v>
      </c>
      <c r="I158" s="707">
        <v>1212.6084000000001</v>
      </c>
      <c r="J158" s="708">
        <v>-10.811599999999</v>
      </c>
      <c r="K158" s="715">
        <v>0.99116280590399997</v>
      </c>
    </row>
    <row r="159" spans="1:11" ht="14.45" customHeight="1" thickBot="1" x14ac:dyDescent="0.25">
      <c r="A159" s="724" t="s">
        <v>480</v>
      </c>
      <c r="B159" s="702">
        <v>1000.04</v>
      </c>
      <c r="C159" s="702">
        <v>1110.9521999999999</v>
      </c>
      <c r="D159" s="703">
        <v>110.91219999999799</v>
      </c>
      <c r="E159" s="704">
        <v>1.1109077636889999</v>
      </c>
      <c r="F159" s="702">
        <v>1223.42</v>
      </c>
      <c r="G159" s="703">
        <v>1223.42</v>
      </c>
      <c r="H159" s="705">
        <v>125.32828000000001</v>
      </c>
      <c r="I159" s="702">
        <v>1212.6084000000001</v>
      </c>
      <c r="J159" s="703">
        <v>-10.811599999999</v>
      </c>
      <c r="K159" s="706">
        <v>0.99116280590399997</v>
      </c>
    </row>
    <row r="160" spans="1:11" ht="14.45" customHeight="1" thickBot="1" x14ac:dyDescent="0.25">
      <c r="A160" s="721" t="s">
        <v>481</v>
      </c>
      <c r="B160" s="702">
        <v>32.223402536168997</v>
      </c>
      <c r="C160" s="702">
        <v>325.95855</v>
      </c>
      <c r="D160" s="703">
        <v>293.73514746383103</v>
      </c>
      <c r="E160" s="704">
        <v>10.115584461761999</v>
      </c>
      <c r="F160" s="702">
        <v>0</v>
      </c>
      <c r="G160" s="703">
        <v>0</v>
      </c>
      <c r="H160" s="705">
        <v>12</v>
      </c>
      <c r="I160" s="702">
        <v>309.49025</v>
      </c>
      <c r="J160" s="703">
        <v>309.49025</v>
      </c>
      <c r="K160" s="713" t="s">
        <v>329</v>
      </c>
    </row>
    <row r="161" spans="1:11" ht="14.45" customHeight="1" thickBot="1" x14ac:dyDescent="0.25">
      <c r="A161" s="722" t="s">
        <v>482</v>
      </c>
      <c r="B161" s="702">
        <v>32.223402536168997</v>
      </c>
      <c r="C161" s="702">
        <v>325.95855</v>
      </c>
      <c r="D161" s="703">
        <v>293.73514746383103</v>
      </c>
      <c r="E161" s="704">
        <v>10.115584461761999</v>
      </c>
      <c r="F161" s="702">
        <v>0</v>
      </c>
      <c r="G161" s="703">
        <v>0</v>
      </c>
      <c r="H161" s="705">
        <v>12</v>
      </c>
      <c r="I161" s="702">
        <v>309.49025</v>
      </c>
      <c r="J161" s="703">
        <v>309.49025</v>
      </c>
      <c r="K161" s="713" t="s">
        <v>329</v>
      </c>
    </row>
    <row r="162" spans="1:11" ht="14.45" customHeight="1" thickBot="1" x14ac:dyDescent="0.25">
      <c r="A162" s="723" t="s">
        <v>483</v>
      </c>
      <c r="B162" s="707">
        <v>0</v>
      </c>
      <c r="C162" s="707">
        <v>125.33055</v>
      </c>
      <c r="D162" s="708">
        <v>125.33055</v>
      </c>
      <c r="E162" s="709" t="s">
        <v>329</v>
      </c>
      <c r="F162" s="707">
        <v>0</v>
      </c>
      <c r="G162" s="708">
        <v>0</v>
      </c>
      <c r="H162" s="710">
        <v>0.89999999999900004</v>
      </c>
      <c r="I162" s="707">
        <v>61.748249999999999</v>
      </c>
      <c r="J162" s="708">
        <v>61.748249999999999</v>
      </c>
      <c r="K162" s="711" t="s">
        <v>329</v>
      </c>
    </row>
    <row r="163" spans="1:11" ht="14.45" customHeight="1" thickBot="1" x14ac:dyDescent="0.25">
      <c r="A163" s="724" t="s">
        <v>484</v>
      </c>
      <c r="B163" s="702">
        <v>0</v>
      </c>
      <c r="C163" s="702">
        <v>4.8935500000000003</v>
      </c>
      <c r="D163" s="703">
        <v>4.8935500000000003</v>
      </c>
      <c r="E163" s="712" t="s">
        <v>329</v>
      </c>
      <c r="F163" s="702">
        <v>0</v>
      </c>
      <c r="G163" s="703">
        <v>0</v>
      </c>
      <c r="H163" s="705">
        <v>0</v>
      </c>
      <c r="I163" s="702">
        <v>10.31625</v>
      </c>
      <c r="J163" s="703">
        <v>10.31625</v>
      </c>
      <c r="K163" s="713" t="s">
        <v>329</v>
      </c>
    </row>
    <row r="164" spans="1:11" ht="14.45" customHeight="1" thickBot="1" x14ac:dyDescent="0.25">
      <c r="A164" s="724" t="s">
        <v>485</v>
      </c>
      <c r="B164" s="702">
        <v>0</v>
      </c>
      <c r="C164" s="702">
        <v>-2.3410000000000002</v>
      </c>
      <c r="D164" s="703">
        <v>-2.3410000000000002</v>
      </c>
      <c r="E164" s="712" t="s">
        <v>344</v>
      </c>
      <c r="F164" s="702">
        <v>0</v>
      </c>
      <c r="G164" s="703">
        <v>0</v>
      </c>
      <c r="H164" s="705">
        <v>0</v>
      </c>
      <c r="I164" s="702">
        <v>-8.1999999998999998E-2</v>
      </c>
      <c r="J164" s="703">
        <v>-8.1999999998999998E-2</v>
      </c>
      <c r="K164" s="713" t="s">
        <v>329</v>
      </c>
    </row>
    <row r="165" spans="1:11" ht="14.45" customHeight="1" thickBot="1" x14ac:dyDescent="0.25">
      <c r="A165" s="724" t="s">
        <v>486</v>
      </c>
      <c r="B165" s="702">
        <v>0</v>
      </c>
      <c r="C165" s="702">
        <v>37.950000000000003</v>
      </c>
      <c r="D165" s="703">
        <v>37.950000000000003</v>
      </c>
      <c r="E165" s="712" t="s">
        <v>329</v>
      </c>
      <c r="F165" s="702">
        <v>0</v>
      </c>
      <c r="G165" s="703">
        <v>0</v>
      </c>
      <c r="H165" s="705">
        <v>0</v>
      </c>
      <c r="I165" s="702">
        <v>0</v>
      </c>
      <c r="J165" s="703">
        <v>0</v>
      </c>
      <c r="K165" s="713" t="s">
        <v>329</v>
      </c>
    </row>
    <row r="166" spans="1:11" ht="14.45" customHeight="1" thickBot="1" x14ac:dyDescent="0.25">
      <c r="A166" s="724" t="s">
        <v>487</v>
      </c>
      <c r="B166" s="702">
        <v>0</v>
      </c>
      <c r="C166" s="702">
        <v>84.608000000000004</v>
      </c>
      <c r="D166" s="703">
        <v>84.608000000000004</v>
      </c>
      <c r="E166" s="712" t="s">
        <v>329</v>
      </c>
      <c r="F166" s="702">
        <v>0</v>
      </c>
      <c r="G166" s="703">
        <v>0</v>
      </c>
      <c r="H166" s="705">
        <v>0.89999999999900004</v>
      </c>
      <c r="I166" s="702">
        <v>51.514000000000003</v>
      </c>
      <c r="J166" s="703">
        <v>51.514000000000003</v>
      </c>
      <c r="K166" s="713" t="s">
        <v>329</v>
      </c>
    </row>
    <row r="167" spans="1:11" ht="14.45" customHeight="1" thickBot="1" x14ac:dyDescent="0.25">
      <c r="A167" s="724" t="s">
        <v>488</v>
      </c>
      <c r="B167" s="702">
        <v>0</v>
      </c>
      <c r="C167" s="702">
        <v>0.22</v>
      </c>
      <c r="D167" s="703">
        <v>0.22</v>
      </c>
      <c r="E167" s="712" t="s">
        <v>344</v>
      </c>
      <c r="F167" s="702">
        <v>0</v>
      </c>
      <c r="G167" s="703">
        <v>0</v>
      </c>
      <c r="H167" s="705">
        <v>0</v>
      </c>
      <c r="I167" s="702">
        <v>0</v>
      </c>
      <c r="J167" s="703">
        <v>0</v>
      </c>
      <c r="K167" s="713" t="s">
        <v>329</v>
      </c>
    </row>
    <row r="168" spans="1:11" ht="14.45" customHeight="1" thickBot="1" x14ac:dyDescent="0.25">
      <c r="A168" s="726" t="s">
        <v>489</v>
      </c>
      <c r="B168" s="702">
        <v>0</v>
      </c>
      <c r="C168" s="702">
        <v>179.28800000000001</v>
      </c>
      <c r="D168" s="703">
        <v>179.28800000000001</v>
      </c>
      <c r="E168" s="712" t="s">
        <v>329</v>
      </c>
      <c r="F168" s="702">
        <v>0</v>
      </c>
      <c r="G168" s="703">
        <v>0</v>
      </c>
      <c r="H168" s="705">
        <v>0</v>
      </c>
      <c r="I168" s="702">
        <v>210.34200000000001</v>
      </c>
      <c r="J168" s="703">
        <v>210.34200000000001</v>
      </c>
      <c r="K168" s="713" t="s">
        <v>329</v>
      </c>
    </row>
    <row r="169" spans="1:11" ht="14.45" customHeight="1" thickBot="1" x14ac:dyDescent="0.25">
      <c r="A169" s="724" t="s">
        <v>490</v>
      </c>
      <c r="B169" s="702">
        <v>0</v>
      </c>
      <c r="C169" s="702">
        <v>179.28800000000001</v>
      </c>
      <c r="D169" s="703">
        <v>179.28800000000001</v>
      </c>
      <c r="E169" s="712" t="s">
        <v>329</v>
      </c>
      <c r="F169" s="702">
        <v>0</v>
      </c>
      <c r="G169" s="703">
        <v>0</v>
      </c>
      <c r="H169" s="705">
        <v>0</v>
      </c>
      <c r="I169" s="702">
        <v>210.34200000000001</v>
      </c>
      <c r="J169" s="703">
        <v>210.34200000000001</v>
      </c>
      <c r="K169" s="713" t="s">
        <v>329</v>
      </c>
    </row>
    <row r="170" spans="1:11" ht="14.45" customHeight="1" thickBot="1" x14ac:dyDescent="0.25">
      <c r="A170" s="726" t="s">
        <v>491</v>
      </c>
      <c r="B170" s="702">
        <v>32.223402536168997</v>
      </c>
      <c r="C170" s="702">
        <v>19.54</v>
      </c>
      <c r="D170" s="703">
        <v>-12.683402536169</v>
      </c>
      <c r="E170" s="704">
        <v>0.60639158071699995</v>
      </c>
      <c r="F170" s="702">
        <v>0</v>
      </c>
      <c r="G170" s="703">
        <v>0</v>
      </c>
      <c r="H170" s="705">
        <v>7.8999999999990003</v>
      </c>
      <c r="I170" s="702">
        <v>23.8</v>
      </c>
      <c r="J170" s="703">
        <v>23.8</v>
      </c>
      <c r="K170" s="713" t="s">
        <v>329</v>
      </c>
    </row>
    <row r="171" spans="1:11" ht="14.45" customHeight="1" thickBot="1" x14ac:dyDescent="0.25">
      <c r="A171" s="724" t="s">
        <v>492</v>
      </c>
      <c r="B171" s="702">
        <v>32.223402536168997</v>
      </c>
      <c r="C171" s="702">
        <v>19.54</v>
      </c>
      <c r="D171" s="703">
        <v>-12.683402536169</v>
      </c>
      <c r="E171" s="704">
        <v>0.60639158071699995</v>
      </c>
      <c r="F171" s="702">
        <v>0</v>
      </c>
      <c r="G171" s="703">
        <v>0</v>
      </c>
      <c r="H171" s="705">
        <v>7.8999999999990003</v>
      </c>
      <c r="I171" s="702">
        <v>23.8</v>
      </c>
      <c r="J171" s="703">
        <v>23.8</v>
      </c>
      <c r="K171" s="713" t="s">
        <v>329</v>
      </c>
    </row>
    <row r="172" spans="1:11" ht="14.45" customHeight="1" thickBot="1" x14ac:dyDescent="0.25">
      <c r="A172" s="726" t="s">
        <v>493</v>
      </c>
      <c r="B172" s="702">
        <v>0</v>
      </c>
      <c r="C172" s="702">
        <v>1.8</v>
      </c>
      <c r="D172" s="703">
        <v>1.8</v>
      </c>
      <c r="E172" s="712" t="s">
        <v>329</v>
      </c>
      <c r="F172" s="702">
        <v>0</v>
      </c>
      <c r="G172" s="703">
        <v>0</v>
      </c>
      <c r="H172" s="705">
        <v>3.2</v>
      </c>
      <c r="I172" s="702">
        <v>13.6</v>
      </c>
      <c r="J172" s="703">
        <v>13.6</v>
      </c>
      <c r="K172" s="713" t="s">
        <v>329</v>
      </c>
    </row>
    <row r="173" spans="1:11" ht="14.45" customHeight="1" thickBot="1" x14ac:dyDescent="0.25">
      <c r="A173" s="724" t="s">
        <v>494</v>
      </c>
      <c r="B173" s="702">
        <v>0</v>
      </c>
      <c r="C173" s="702">
        <v>1.8</v>
      </c>
      <c r="D173" s="703">
        <v>1.8</v>
      </c>
      <c r="E173" s="712" t="s">
        <v>329</v>
      </c>
      <c r="F173" s="702">
        <v>0</v>
      </c>
      <c r="G173" s="703">
        <v>0</v>
      </c>
      <c r="H173" s="705">
        <v>3.2</v>
      </c>
      <c r="I173" s="702">
        <v>13.6</v>
      </c>
      <c r="J173" s="703">
        <v>13.6</v>
      </c>
      <c r="K173" s="713" t="s">
        <v>329</v>
      </c>
    </row>
    <row r="174" spans="1:11" ht="14.45" customHeight="1" thickBot="1" x14ac:dyDescent="0.25">
      <c r="A174" s="721" t="s">
        <v>495</v>
      </c>
      <c r="B174" s="702">
        <v>3976.44709880653</v>
      </c>
      <c r="C174" s="702">
        <v>4273.60707000001</v>
      </c>
      <c r="D174" s="703">
        <v>297.159971193481</v>
      </c>
      <c r="E174" s="704">
        <v>1.074730019992</v>
      </c>
      <c r="F174" s="702">
        <v>3374.99999999996</v>
      </c>
      <c r="G174" s="703">
        <v>3374.99999999996</v>
      </c>
      <c r="H174" s="705">
        <v>285.56092999999998</v>
      </c>
      <c r="I174" s="702">
        <v>4121.7701200000001</v>
      </c>
      <c r="J174" s="703">
        <v>746.77012000003799</v>
      </c>
      <c r="K174" s="706">
        <v>1.2212652207400001</v>
      </c>
    </row>
    <row r="175" spans="1:11" ht="14.45" customHeight="1" thickBot="1" x14ac:dyDescent="0.25">
      <c r="A175" s="722" t="s">
        <v>496</v>
      </c>
      <c r="B175" s="702">
        <v>3019.44709880653</v>
      </c>
      <c r="C175" s="702">
        <v>2766.92400000001</v>
      </c>
      <c r="D175" s="703">
        <v>-252.52309880652101</v>
      </c>
      <c r="E175" s="704">
        <v>0.91636776848699997</v>
      </c>
      <c r="F175" s="702">
        <v>2880.99999999996</v>
      </c>
      <c r="G175" s="703">
        <v>2880.99999999996</v>
      </c>
      <c r="H175" s="705">
        <v>285.56092999999998</v>
      </c>
      <c r="I175" s="702">
        <v>3094.89356</v>
      </c>
      <c r="J175" s="703">
        <v>213.89356000004</v>
      </c>
      <c r="K175" s="706">
        <v>1.0742428184649999</v>
      </c>
    </row>
    <row r="176" spans="1:11" ht="14.45" customHeight="1" thickBot="1" x14ac:dyDescent="0.25">
      <c r="A176" s="723" t="s">
        <v>497</v>
      </c>
      <c r="B176" s="707">
        <v>3019.44709880653</v>
      </c>
      <c r="C176" s="707">
        <v>2762.39</v>
      </c>
      <c r="D176" s="708">
        <v>-257.05709880652103</v>
      </c>
      <c r="E176" s="714">
        <v>0.91486616907100005</v>
      </c>
      <c r="F176" s="707">
        <v>2880.99999999996</v>
      </c>
      <c r="G176" s="708">
        <v>2880.99999999996</v>
      </c>
      <c r="H176" s="710">
        <v>285.56092999999998</v>
      </c>
      <c r="I176" s="707">
        <v>3094.0935599999998</v>
      </c>
      <c r="J176" s="708">
        <v>213.09356000003999</v>
      </c>
      <c r="K176" s="715">
        <v>1.0739651371050001</v>
      </c>
    </row>
    <row r="177" spans="1:11" ht="14.45" customHeight="1" thickBot="1" x14ac:dyDescent="0.25">
      <c r="A177" s="724" t="s">
        <v>498</v>
      </c>
      <c r="B177" s="702">
        <v>580.91731105420399</v>
      </c>
      <c r="C177" s="702">
        <v>588.80700000000104</v>
      </c>
      <c r="D177" s="703">
        <v>7.8896889457960002</v>
      </c>
      <c r="E177" s="704">
        <v>1.013581431979</v>
      </c>
      <c r="F177" s="702">
        <v>605.99999999999102</v>
      </c>
      <c r="G177" s="703">
        <v>605.99999999999102</v>
      </c>
      <c r="H177" s="705">
        <v>64.242389999999006</v>
      </c>
      <c r="I177" s="702">
        <v>651.41637999999898</v>
      </c>
      <c r="J177" s="703">
        <v>45.416380000007997</v>
      </c>
      <c r="K177" s="706">
        <v>1.0749445214519999</v>
      </c>
    </row>
    <row r="178" spans="1:11" ht="14.45" customHeight="1" thickBot="1" x14ac:dyDescent="0.25">
      <c r="A178" s="724" t="s">
        <v>499</v>
      </c>
      <c r="B178" s="702">
        <v>1130.9509325958199</v>
      </c>
      <c r="C178" s="702">
        <v>1015.587</v>
      </c>
      <c r="D178" s="703">
        <v>-115.363932595816</v>
      </c>
      <c r="E178" s="704">
        <v>0.89799386580700002</v>
      </c>
      <c r="F178" s="702">
        <v>1010.99999999999</v>
      </c>
      <c r="G178" s="703">
        <v>1010.99999999999</v>
      </c>
      <c r="H178" s="705">
        <v>104.87908</v>
      </c>
      <c r="I178" s="702">
        <v>1140.2142899999999</v>
      </c>
      <c r="J178" s="703">
        <v>129.21429000001399</v>
      </c>
      <c r="K178" s="706">
        <v>1.127808397626</v>
      </c>
    </row>
    <row r="179" spans="1:11" ht="14.45" customHeight="1" thickBot="1" x14ac:dyDescent="0.25">
      <c r="A179" s="724" t="s">
        <v>500</v>
      </c>
      <c r="B179" s="702">
        <v>115.09647536867</v>
      </c>
      <c r="C179" s="702">
        <v>108.3</v>
      </c>
      <c r="D179" s="703">
        <v>-6.7964753686700003</v>
      </c>
      <c r="E179" s="704">
        <v>0.94094975239699996</v>
      </c>
      <c r="F179" s="702">
        <v>107.999999999998</v>
      </c>
      <c r="G179" s="703">
        <v>107.999999999998</v>
      </c>
      <c r="H179" s="705">
        <v>20.184999999999999</v>
      </c>
      <c r="I179" s="702">
        <v>146.79900000000001</v>
      </c>
      <c r="J179" s="703">
        <v>38.799000000001001</v>
      </c>
      <c r="K179" s="706">
        <v>1.3592500000000001</v>
      </c>
    </row>
    <row r="180" spans="1:11" ht="14.45" customHeight="1" thickBot="1" x14ac:dyDescent="0.25">
      <c r="A180" s="724" t="s">
        <v>501</v>
      </c>
      <c r="B180" s="702">
        <v>105.97802884361801</v>
      </c>
      <c r="C180" s="702">
        <v>101.208</v>
      </c>
      <c r="D180" s="703">
        <v>-4.7700288436170002</v>
      </c>
      <c r="E180" s="704">
        <v>0.95499039852199996</v>
      </c>
      <c r="F180" s="702">
        <v>102.999999999998</v>
      </c>
      <c r="G180" s="703">
        <v>102.999999999998</v>
      </c>
      <c r="H180" s="705">
        <v>8.4165399999989994</v>
      </c>
      <c r="I180" s="702">
        <v>101.60718</v>
      </c>
      <c r="J180" s="703">
        <v>-1.392819999998</v>
      </c>
      <c r="K180" s="706">
        <v>0.98647747572800004</v>
      </c>
    </row>
    <row r="181" spans="1:11" ht="14.45" customHeight="1" thickBot="1" x14ac:dyDescent="0.25">
      <c r="A181" s="724" t="s">
        <v>502</v>
      </c>
      <c r="B181" s="702">
        <v>1086.5043509442201</v>
      </c>
      <c r="C181" s="702">
        <v>948.48800000000199</v>
      </c>
      <c r="D181" s="703">
        <v>-138.016350944214</v>
      </c>
      <c r="E181" s="704">
        <v>0.87297211389499996</v>
      </c>
      <c r="F181" s="702">
        <v>1052.99999999998</v>
      </c>
      <c r="G181" s="703">
        <v>1052.99999999998</v>
      </c>
      <c r="H181" s="705">
        <v>87.837919999999002</v>
      </c>
      <c r="I181" s="702">
        <v>1054.0567100000001</v>
      </c>
      <c r="J181" s="703">
        <v>1.056710000014</v>
      </c>
      <c r="K181" s="706">
        <v>1.001003523266</v>
      </c>
    </row>
    <row r="182" spans="1:11" ht="14.45" customHeight="1" thickBot="1" x14ac:dyDescent="0.25">
      <c r="A182" s="723" t="s">
        <v>503</v>
      </c>
      <c r="B182" s="707">
        <v>0</v>
      </c>
      <c r="C182" s="707">
        <v>4.5339999999999998</v>
      </c>
      <c r="D182" s="708">
        <v>4.5339999999999998</v>
      </c>
      <c r="E182" s="709" t="s">
        <v>329</v>
      </c>
      <c r="F182" s="707">
        <v>0</v>
      </c>
      <c r="G182" s="708">
        <v>0</v>
      </c>
      <c r="H182" s="710">
        <v>0</v>
      </c>
      <c r="I182" s="707">
        <v>0.79999999999899996</v>
      </c>
      <c r="J182" s="708">
        <v>0.79999999999899996</v>
      </c>
      <c r="K182" s="711" t="s">
        <v>329</v>
      </c>
    </row>
    <row r="183" spans="1:11" ht="14.45" customHeight="1" thickBot="1" x14ac:dyDescent="0.25">
      <c r="A183" s="724" t="s">
        <v>504</v>
      </c>
      <c r="B183" s="702">
        <v>0</v>
      </c>
      <c r="C183" s="702">
        <v>2.0710000000000002</v>
      </c>
      <c r="D183" s="703">
        <v>2.0710000000000002</v>
      </c>
      <c r="E183" s="712" t="s">
        <v>329</v>
      </c>
      <c r="F183" s="702">
        <v>0</v>
      </c>
      <c r="G183" s="703">
        <v>0</v>
      </c>
      <c r="H183" s="705">
        <v>0</v>
      </c>
      <c r="I183" s="702">
        <v>0.79999999999899996</v>
      </c>
      <c r="J183" s="703">
        <v>0.79999999999899996</v>
      </c>
      <c r="K183" s="713" t="s">
        <v>329</v>
      </c>
    </row>
    <row r="184" spans="1:11" ht="14.45" customHeight="1" thickBot="1" x14ac:dyDescent="0.25">
      <c r="A184" s="724" t="s">
        <v>505</v>
      </c>
      <c r="B184" s="702">
        <v>0</v>
      </c>
      <c r="C184" s="702">
        <v>2.4630000000000001</v>
      </c>
      <c r="D184" s="703">
        <v>2.4630000000000001</v>
      </c>
      <c r="E184" s="712" t="s">
        <v>329</v>
      </c>
      <c r="F184" s="702">
        <v>0</v>
      </c>
      <c r="G184" s="703">
        <v>0</v>
      </c>
      <c r="H184" s="705">
        <v>0</v>
      </c>
      <c r="I184" s="702">
        <v>0</v>
      </c>
      <c r="J184" s="703">
        <v>0</v>
      </c>
      <c r="K184" s="713" t="s">
        <v>329</v>
      </c>
    </row>
    <row r="185" spans="1:11" ht="14.45" customHeight="1" thickBot="1" x14ac:dyDescent="0.25">
      <c r="A185" s="722" t="s">
        <v>506</v>
      </c>
      <c r="B185" s="702">
        <v>957</v>
      </c>
      <c r="C185" s="702">
        <v>1506.68307</v>
      </c>
      <c r="D185" s="703">
        <v>549.683070000003</v>
      </c>
      <c r="E185" s="704">
        <v>1.574381473354</v>
      </c>
      <c r="F185" s="702">
        <v>494</v>
      </c>
      <c r="G185" s="703">
        <v>494</v>
      </c>
      <c r="H185" s="705">
        <v>0</v>
      </c>
      <c r="I185" s="702">
        <v>1026.8765599999999</v>
      </c>
      <c r="J185" s="703">
        <v>532.87655999999799</v>
      </c>
      <c r="K185" s="706">
        <v>2.078697489878</v>
      </c>
    </row>
    <row r="186" spans="1:11" ht="14.45" customHeight="1" thickBot="1" x14ac:dyDescent="0.25">
      <c r="A186" s="723" t="s">
        <v>507</v>
      </c>
      <c r="B186" s="707">
        <v>957</v>
      </c>
      <c r="C186" s="707">
        <v>1075.4212299999999</v>
      </c>
      <c r="D186" s="708">
        <v>118.42123000000301</v>
      </c>
      <c r="E186" s="714">
        <v>1.12374214211</v>
      </c>
      <c r="F186" s="707">
        <v>494</v>
      </c>
      <c r="G186" s="708">
        <v>494</v>
      </c>
      <c r="H186" s="710">
        <v>0</v>
      </c>
      <c r="I186" s="707">
        <v>426.47486999999899</v>
      </c>
      <c r="J186" s="708">
        <v>-67.525130000000999</v>
      </c>
      <c r="K186" s="715">
        <v>0.86330945344099996</v>
      </c>
    </row>
    <row r="187" spans="1:11" ht="14.45" customHeight="1" thickBot="1" x14ac:dyDescent="0.25">
      <c r="A187" s="724" t="s">
        <v>508</v>
      </c>
      <c r="B187" s="702">
        <v>957</v>
      </c>
      <c r="C187" s="702">
        <v>891.33711000000199</v>
      </c>
      <c r="D187" s="703">
        <v>-65.662889999997006</v>
      </c>
      <c r="E187" s="704">
        <v>0.93138673981099995</v>
      </c>
      <c r="F187" s="702">
        <v>494</v>
      </c>
      <c r="G187" s="703">
        <v>494</v>
      </c>
      <c r="H187" s="705">
        <v>0</v>
      </c>
      <c r="I187" s="702">
        <v>174.25961000000001</v>
      </c>
      <c r="J187" s="703">
        <v>-319.74038999999999</v>
      </c>
      <c r="K187" s="706">
        <v>0.352752246963</v>
      </c>
    </row>
    <row r="188" spans="1:11" ht="14.45" customHeight="1" thickBot="1" x14ac:dyDescent="0.25">
      <c r="A188" s="724" t="s">
        <v>509</v>
      </c>
      <c r="B188" s="702">
        <v>0</v>
      </c>
      <c r="C188" s="702">
        <v>184.08412000000101</v>
      </c>
      <c r="D188" s="703">
        <v>184.08412000000101</v>
      </c>
      <c r="E188" s="712" t="s">
        <v>329</v>
      </c>
      <c r="F188" s="702">
        <v>0</v>
      </c>
      <c r="G188" s="703">
        <v>0</v>
      </c>
      <c r="H188" s="705">
        <v>0</v>
      </c>
      <c r="I188" s="702">
        <v>252.21525999999901</v>
      </c>
      <c r="J188" s="703">
        <v>252.21525999999901</v>
      </c>
      <c r="K188" s="713" t="s">
        <v>329</v>
      </c>
    </row>
    <row r="189" spans="1:11" ht="14.45" customHeight="1" thickBot="1" x14ac:dyDescent="0.25">
      <c r="A189" s="723" t="s">
        <v>510</v>
      </c>
      <c r="B189" s="707">
        <v>0</v>
      </c>
      <c r="C189" s="707">
        <v>68.961539999999999</v>
      </c>
      <c r="D189" s="708">
        <v>68.961539999999999</v>
      </c>
      <c r="E189" s="709" t="s">
        <v>329</v>
      </c>
      <c r="F189" s="707">
        <v>0</v>
      </c>
      <c r="G189" s="708">
        <v>0</v>
      </c>
      <c r="H189" s="710">
        <v>0</v>
      </c>
      <c r="I189" s="707">
        <v>122.14594</v>
      </c>
      <c r="J189" s="708">
        <v>122.14594</v>
      </c>
      <c r="K189" s="711" t="s">
        <v>329</v>
      </c>
    </row>
    <row r="190" spans="1:11" ht="14.45" customHeight="1" thickBot="1" x14ac:dyDescent="0.25">
      <c r="A190" s="724" t="s">
        <v>511</v>
      </c>
      <c r="B190" s="702">
        <v>0</v>
      </c>
      <c r="C190" s="702">
        <v>6.99</v>
      </c>
      <c r="D190" s="703">
        <v>6.99</v>
      </c>
      <c r="E190" s="712" t="s">
        <v>329</v>
      </c>
      <c r="F190" s="702">
        <v>0</v>
      </c>
      <c r="G190" s="703">
        <v>0</v>
      </c>
      <c r="H190" s="705">
        <v>0</v>
      </c>
      <c r="I190" s="702">
        <v>18.014179999999001</v>
      </c>
      <c r="J190" s="703">
        <v>18.014179999999001</v>
      </c>
      <c r="K190" s="713" t="s">
        <v>329</v>
      </c>
    </row>
    <row r="191" spans="1:11" ht="14.45" customHeight="1" thickBot="1" x14ac:dyDescent="0.25">
      <c r="A191" s="724" t="s">
        <v>512</v>
      </c>
      <c r="B191" s="702">
        <v>0</v>
      </c>
      <c r="C191" s="702">
        <v>44.063360000000003</v>
      </c>
      <c r="D191" s="703">
        <v>44.063360000000003</v>
      </c>
      <c r="E191" s="712" t="s">
        <v>329</v>
      </c>
      <c r="F191" s="702">
        <v>0</v>
      </c>
      <c r="G191" s="703">
        <v>0</v>
      </c>
      <c r="H191" s="705">
        <v>0</v>
      </c>
      <c r="I191" s="702">
        <v>44.715310000000002</v>
      </c>
      <c r="J191" s="703">
        <v>44.715310000000002</v>
      </c>
      <c r="K191" s="713" t="s">
        <v>329</v>
      </c>
    </row>
    <row r="192" spans="1:11" ht="14.45" customHeight="1" thickBot="1" x14ac:dyDescent="0.25">
      <c r="A192" s="724" t="s">
        <v>513</v>
      </c>
      <c r="B192" s="702">
        <v>0</v>
      </c>
      <c r="C192" s="702">
        <v>12.342180000000001</v>
      </c>
      <c r="D192" s="703">
        <v>12.342180000000001</v>
      </c>
      <c r="E192" s="712" t="s">
        <v>329</v>
      </c>
      <c r="F192" s="702">
        <v>0</v>
      </c>
      <c r="G192" s="703">
        <v>0</v>
      </c>
      <c r="H192" s="705">
        <v>0</v>
      </c>
      <c r="I192" s="702">
        <v>19.646170000000001</v>
      </c>
      <c r="J192" s="703">
        <v>19.646170000000001</v>
      </c>
      <c r="K192" s="713" t="s">
        <v>329</v>
      </c>
    </row>
    <row r="193" spans="1:11" ht="14.45" customHeight="1" thickBot="1" x14ac:dyDescent="0.25">
      <c r="A193" s="724" t="s">
        <v>514</v>
      </c>
      <c r="B193" s="702">
        <v>0</v>
      </c>
      <c r="C193" s="702">
        <v>0</v>
      </c>
      <c r="D193" s="703">
        <v>0</v>
      </c>
      <c r="E193" s="712" t="s">
        <v>329</v>
      </c>
      <c r="F193" s="702">
        <v>0</v>
      </c>
      <c r="G193" s="703">
        <v>0</v>
      </c>
      <c r="H193" s="705">
        <v>0</v>
      </c>
      <c r="I193" s="702">
        <v>39.77028</v>
      </c>
      <c r="J193" s="703">
        <v>39.77028</v>
      </c>
      <c r="K193" s="713" t="s">
        <v>344</v>
      </c>
    </row>
    <row r="194" spans="1:11" ht="14.45" customHeight="1" thickBot="1" x14ac:dyDescent="0.25">
      <c r="A194" s="724" t="s">
        <v>515</v>
      </c>
      <c r="B194" s="702">
        <v>0</v>
      </c>
      <c r="C194" s="702">
        <v>5.5659999999999998</v>
      </c>
      <c r="D194" s="703">
        <v>5.5659999999999998</v>
      </c>
      <c r="E194" s="712" t="s">
        <v>344</v>
      </c>
      <c r="F194" s="702">
        <v>0</v>
      </c>
      <c r="G194" s="703">
        <v>0</v>
      </c>
      <c r="H194" s="705">
        <v>0</v>
      </c>
      <c r="I194" s="702">
        <v>0</v>
      </c>
      <c r="J194" s="703">
        <v>0</v>
      </c>
      <c r="K194" s="713" t="s">
        <v>329</v>
      </c>
    </row>
    <row r="195" spans="1:11" ht="14.45" customHeight="1" thickBot="1" x14ac:dyDescent="0.25">
      <c r="A195" s="723" t="s">
        <v>516</v>
      </c>
      <c r="B195" s="707">
        <v>0</v>
      </c>
      <c r="C195" s="707">
        <v>19.844000000000001</v>
      </c>
      <c r="D195" s="708">
        <v>19.844000000000001</v>
      </c>
      <c r="E195" s="709" t="s">
        <v>329</v>
      </c>
      <c r="F195" s="707">
        <v>0</v>
      </c>
      <c r="G195" s="708">
        <v>0</v>
      </c>
      <c r="H195" s="710">
        <v>0</v>
      </c>
      <c r="I195" s="707">
        <v>16.698</v>
      </c>
      <c r="J195" s="708">
        <v>16.698</v>
      </c>
      <c r="K195" s="711" t="s">
        <v>329</v>
      </c>
    </row>
    <row r="196" spans="1:11" ht="14.45" customHeight="1" thickBot="1" x14ac:dyDescent="0.25">
      <c r="A196" s="724" t="s">
        <v>517</v>
      </c>
      <c r="B196" s="702">
        <v>0</v>
      </c>
      <c r="C196" s="702">
        <v>19.844000000000001</v>
      </c>
      <c r="D196" s="703">
        <v>19.844000000000001</v>
      </c>
      <c r="E196" s="712" t="s">
        <v>344</v>
      </c>
      <c r="F196" s="702">
        <v>0</v>
      </c>
      <c r="G196" s="703">
        <v>0</v>
      </c>
      <c r="H196" s="705">
        <v>0</v>
      </c>
      <c r="I196" s="702">
        <v>16.698</v>
      </c>
      <c r="J196" s="703">
        <v>16.698</v>
      </c>
      <c r="K196" s="713" t="s">
        <v>329</v>
      </c>
    </row>
    <row r="197" spans="1:11" ht="14.45" customHeight="1" thickBot="1" x14ac:dyDescent="0.25">
      <c r="A197" s="723" t="s">
        <v>518</v>
      </c>
      <c r="B197" s="707">
        <v>0</v>
      </c>
      <c r="C197" s="707">
        <v>332.47501</v>
      </c>
      <c r="D197" s="708">
        <v>332.47501</v>
      </c>
      <c r="E197" s="709" t="s">
        <v>329</v>
      </c>
      <c r="F197" s="707">
        <v>0</v>
      </c>
      <c r="G197" s="708">
        <v>0</v>
      </c>
      <c r="H197" s="710">
        <v>0</v>
      </c>
      <c r="I197" s="707">
        <v>396.06709999999902</v>
      </c>
      <c r="J197" s="708">
        <v>396.06709999999902</v>
      </c>
      <c r="K197" s="711" t="s">
        <v>329</v>
      </c>
    </row>
    <row r="198" spans="1:11" ht="14.45" customHeight="1" thickBot="1" x14ac:dyDescent="0.25">
      <c r="A198" s="724" t="s">
        <v>519</v>
      </c>
      <c r="B198" s="702">
        <v>0</v>
      </c>
      <c r="C198" s="702">
        <v>33.880000000000003</v>
      </c>
      <c r="D198" s="703">
        <v>33.880000000000003</v>
      </c>
      <c r="E198" s="712" t="s">
        <v>344</v>
      </c>
      <c r="F198" s="702">
        <v>0</v>
      </c>
      <c r="G198" s="703">
        <v>0</v>
      </c>
      <c r="H198" s="705">
        <v>0</v>
      </c>
      <c r="I198" s="702">
        <v>0</v>
      </c>
      <c r="J198" s="703">
        <v>0</v>
      </c>
      <c r="K198" s="713" t="s">
        <v>329</v>
      </c>
    </row>
    <row r="199" spans="1:11" ht="14.45" customHeight="1" thickBot="1" x14ac:dyDescent="0.25">
      <c r="A199" s="724" t="s">
        <v>520</v>
      </c>
      <c r="B199" s="702">
        <v>0</v>
      </c>
      <c r="C199" s="702">
        <v>298.59501</v>
      </c>
      <c r="D199" s="703">
        <v>298.59501</v>
      </c>
      <c r="E199" s="712" t="s">
        <v>329</v>
      </c>
      <c r="F199" s="702">
        <v>0</v>
      </c>
      <c r="G199" s="703">
        <v>0</v>
      </c>
      <c r="H199" s="705">
        <v>0</v>
      </c>
      <c r="I199" s="702">
        <v>396.06709999999902</v>
      </c>
      <c r="J199" s="703">
        <v>396.06709999999902</v>
      </c>
      <c r="K199" s="713" t="s">
        <v>329</v>
      </c>
    </row>
    <row r="200" spans="1:11" ht="14.45" customHeight="1" thickBot="1" x14ac:dyDescent="0.25">
      <c r="A200" s="723" t="s">
        <v>521</v>
      </c>
      <c r="B200" s="707">
        <v>0</v>
      </c>
      <c r="C200" s="707">
        <v>9.9812899999999996</v>
      </c>
      <c r="D200" s="708">
        <v>9.9812899999999996</v>
      </c>
      <c r="E200" s="709" t="s">
        <v>329</v>
      </c>
      <c r="F200" s="707">
        <v>0</v>
      </c>
      <c r="G200" s="708">
        <v>0</v>
      </c>
      <c r="H200" s="710">
        <v>0</v>
      </c>
      <c r="I200" s="707">
        <v>65.490650000000002</v>
      </c>
      <c r="J200" s="708">
        <v>65.490650000000002</v>
      </c>
      <c r="K200" s="711" t="s">
        <v>329</v>
      </c>
    </row>
    <row r="201" spans="1:11" ht="14.45" customHeight="1" thickBot="1" x14ac:dyDescent="0.25">
      <c r="A201" s="724" t="s">
        <v>522</v>
      </c>
      <c r="B201" s="702">
        <v>0</v>
      </c>
      <c r="C201" s="702">
        <v>9.9812899999999996</v>
      </c>
      <c r="D201" s="703">
        <v>9.9812899999999996</v>
      </c>
      <c r="E201" s="712" t="s">
        <v>329</v>
      </c>
      <c r="F201" s="702">
        <v>0</v>
      </c>
      <c r="G201" s="703">
        <v>0</v>
      </c>
      <c r="H201" s="705">
        <v>0</v>
      </c>
      <c r="I201" s="702">
        <v>65.490650000000002</v>
      </c>
      <c r="J201" s="703">
        <v>65.490650000000002</v>
      </c>
      <c r="K201" s="713" t="s">
        <v>329</v>
      </c>
    </row>
    <row r="202" spans="1:11" ht="14.45" customHeight="1" thickBot="1" x14ac:dyDescent="0.25">
      <c r="A202" s="721" t="s">
        <v>523</v>
      </c>
      <c r="B202" s="702">
        <v>0</v>
      </c>
      <c r="C202" s="702">
        <v>0</v>
      </c>
      <c r="D202" s="703">
        <v>0</v>
      </c>
      <c r="E202" s="704">
        <v>1</v>
      </c>
      <c r="F202" s="702">
        <v>0</v>
      </c>
      <c r="G202" s="703">
        <v>0</v>
      </c>
      <c r="H202" s="705">
        <v>0.19109000000000001</v>
      </c>
      <c r="I202" s="702">
        <v>0.19109000000000001</v>
      </c>
      <c r="J202" s="703">
        <v>0.19109000000000001</v>
      </c>
      <c r="K202" s="713" t="s">
        <v>329</v>
      </c>
    </row>
    <row r="203" spans="1:11" ht="14.45" customHeight="1" thickBot="1" x14ac:dyDescent="0.25">
      <c r="A203" s="722" t="s">
        <v>524</v>
      </c>
      <c r="B203" s="702">
        <v>0</v>
      </c>
      <c r="C203" s="702">
        <v>0</v>
      </c>
      <c r="D203" s="703">
        <v>0</v>
      </c>
      <c r="E203" s="704">
        <v>1</v>
      </c>
      <c r="F203" s="702">
        <v>0</v>
      </c>
      <c r="G203" s="703">
        <v>0</v>
      </c>
      <c r="H203" s="705">
        <v>0.19109000000000001</v>
      </c>
      <c r="I203" s="702">
        <v>0.19109000000000001</v>
      </c>
      <c r="J203" s="703">
        <v>0.19109000000000001</v>
      </c>
      <c r="K203" s="713" t="s">
        <v>329</v>
      </c>
    </row>
    <row r="204" spans="1:11" ht="14.45" customHeight="1" thickBot="1" x14ac:dyDescent="0.25">
      <c r="A204" s="723" t="s">
        <v>525</v>
      </c>
      <c r="B204" s="707">
        <v>0</v>
      </c>
      <c r="C204" s="707">
        <v>0</v>
      </c>
      <c r="D204" s="708">
        <v>0</v>
      </c>
      <c r="E204" s="714">
        <v>1</v>
      </c>
      <c r="F204" s="707">
        <v>0</v>
      </c>
      <c r="G204" s="708">
        <v>0</v>
      </c>
      <c r="H204" s="710">
        <v>0.19109000000000001</v>
      </c>
      <c r="I204" s="707">
        <v>0.19109000000000001</v>
      </c>
      <c r="J204" s="708">
        <v>0.19109000000000001</v>
      </c>
      <c r="K204" s="711" t="s">
        <v>329</v>
      </c>
    </row>
    <row r="205" spans="1:11" ht="14.45" customHeight="1" thickBot="1" x14ac:dyDescent="0.25">
      <c r="A205" s="724" t="s">
        <v>526</v>
      </c>
      <c r="B205" s="702">
        <v>0</v>
      </c>
      <c r="C205" s="702">
        <v>0</v>
      </c>
      <c r="D205" s="703">
        <v>0</v>
      </c>
      <c r="E205" s="704">
        <v>1</v>
      </c>
      <c r="F205" s="702">
        <v>0</v>
      </c>
      <c r="G205" s="703">
        <v>0</v>
      </c>
      <c r="H205" s="705">
        <v>0.19109000000000001</v>
      </c>
      <c r="I205" s="702">
        <v>0.19109000000000001</v>
      </c>
      <c r="J205" s="703">
        <v>0.19109000000000001</v>
      </c>
      <c r="K205" s="713" t="s">
        <v>329</v>
      </c>
    </row>
    <row r="206" spans="1:11" ht="14.45" customHeight="1" thickBot="1" x14ac:dyDescent="0.25">
      <c r="A206" s="720" t="s">
        <v>527</v>
      </c>
      <c r="B206" s="702">
        <v>120869.03536913201</v>
      </c>
      <c r="C206" s="702">
        <v>124783.83848999999</v>
      </c>
      <c r="D206" s="703">
        <v>3914.8031208684702</v>
      </c>
      <c r="E206" s="704">
        <v>1.0323888008940001</v>
      </c>
      <c r="F206" s="702">
        <v>145280.826584505</v>
      </c>
      <c r="G206" s="703">
        <v>145280.826584505</v>
      </c>
      <c r="H206" s="705">
        <v>10542.85266</v>
      </c>
      <c r="I206" s="702">
        <v>133438.38881</v>
      </c>
      <c r="J206" s="703">
        <v>-11842.437774505401</v>
      </c>
      <c r="K206" s="706">
        <v>0.91848588658999997</v>
      </c>
    </row>
    <row r="207" spans="1:11" ht="14.45" customHeight="1" thickBot="1" x14ac:dyDescent="0.25">
      <c r="A207" s="721" t="s">
        <v>528</v>
      </c>
      <c r="B207" s="702">
        <v>120787.10595001301</v>
      </c>
      <c r="C207" s="702">
        <v>124581.49149</v>
      </c>
      <c r="D207" s="703">
        <v>3794.38553998724</v>
      </c>
      <c r="E207" s="704">
        <v>1.0314138293990001</v>
      </c>
      <c r="F207" s="702">
        <v>145181.59336483799</v>
      </c>
      <c r="G207" s="703">
        <v>145181.59336483799</v>
      </c>
      <c r="H207" s="705">
        <v>10479.99963</v>
      </c>
      <c r="I207" s="702">
        <v>133015.12005999999</v>
      </c>
      <c r="J207" s="703">
        <v>-12166.473304838</v>
      </c>
      <c r="K207" s="706">
        <v>0.91619823820000001</v>
      </c>
    </row>
    <row r="208" spans="1:11" ht="14.45" customHeight="1" thickBot="1" x14ac:dyDescent="0.25">
      <c r="A208" s="722" t="s">
        <v>529</v>
      </c>
      <c r="B208" s="702">
        <v>120787.10595001301</v>
      </c>
      <c r="C208" s="702">
        <v>124581.49149</v>
      </c>
      <c r="D208" s="703">
        <v>3794.38553998724</v>
      </c>
      <c r="E208" s="704">
        <v>1.0314138293990001</v>
      </c>
      <c r="F208" s="702">
        <v>145181.59336483799</v>
      </c>
      <c r="G208" s="703">
        <v>145181.59336483799</v>
      </c>
      <c r="H208" s="705">
        <v>10479.99963</v>
      </c>
      <c r="I208" s="702">
        <v>133015.12005999999</v>
      </c>
      <c r="J208" s="703">
        <v>-12166.473304838</v>
      </c>
      <c r="K208" s="706">
        <v>0.91619823820000001</v>
      </c>
    </row>
    <row r="209" spans="1:11" ht="14.45" customHeight="1" thickBot="1" x14ac:dyDescent="0.25">
      <c r="A209" s="723" t="s">
        <v>530</v>
      </c>
      <c r="B209" s="707">
        <v>316.144216937122</v>
      </c>
      <c r="C209" s="707">
        <v>443.03795000000002</v>
      </c>
      <c r="D209" s="708">
        <v>126.893733062878</v>
      </c>
      <c r="E209" s="714">
        <v>1.4013792638439999</v>
      </c>
      <c r="F209" s="707">
        <v>470.87855490812399</v>
      </c>
      <c r="G209" s="708">
        <v>470.87855490812399</v>
      </c>
      <c r="H209" s="710">
        <v>35.632440000000003</v>
      </c>
      <c r="I209" s="707">
        <v>371.42788000000002</v>
      </c>
      <c r="J209" s="708">
        <v>-99.450674908123005</v>
      </c>
      <c r="K209" s="715">
        <v>0.78879761273500004</v>
      </c>
    </row>
    <row r="210" spans="1:11" ht="14.45" customHeight="1" thickBot="1" x14ac:dyDescent="0.25">
      <c r="A210" s="724" t="s">
        <v>531</v>
      </c>
      <c r="B210" s="702">
        <v>5.1496440323019996</v>
      </c>
      <c r="C210" s="702">
        <v>3.8479399999999999</v>
      </c>
      <c r="D210" s="703">
        <v>-1.3017040323019999</v>
      </c>
      <c r="E210" s="704">
        <v>0.74722446364499995</v>
      </c>
      <c r="F210" s="702">
        <v>3.7998215560870001</v>
      </c>
      <c r="G210" s="703">
        <v>3.7998215560870001</v>
      </c>
      <c r="H210" s="705">
        <v>0.22151000000000001</v>
      </c>
      <c r="I210" s="702">
        <v>4.2214400000000003</v>
      </c>
      <c r="J210" s="703">
        <v>0.42161844391199998</v>
      </c>
      <c r="K210" s="706">
        <v>1.1109574325239999</v>
      </c>
    </row>
    <row r="211" spans="1:11" ht="14.45" customHeight="1" thickBot="1" x14ac:dyDescent="0.25">
      <c r="A211" s="724" t="s">
        <v>532</v>
      </c>
      <c r="B211" s="702">
        <v>0.46435309452500001</v>
      </c>
      <c r="C211" s="702">
        <v>8.8999999999999996E-2</v>
      </c>
      <c r="D211" s="703">
        <v>-0.37535309452499999</v>
      </c>
      <c r="E211" s="704">
        <v>0.19166449206200001</v>
      </c>
      <c r="F211" s="702">
        <v>0</v>
      </c>
      <c r="G211" s="703">
        <v>0</v>
      </c>
      <c r="H211" s="705">
        <v>0</v>
      </c>
      <c r="I211" s="702">
        <v>0</v>
      </c>
      <c r="J211" s="703">
        <v>0</v>
      </c>
      <c r="K211" s="713" t="s">
        <v>329</v>
      </c>
    </row>
    <row r="212" spans="1:11" ht="14.45" customHeight="1" thickBot="1" x14ac:dyDescent="0.25">
      <c r="A212" s="724" t="s">
        <v>533</v>
      </c>
      <c r="B212" s="702">
        <v>211.78192334087601</v>
      </c>
      <c r="C212" s="702">
        <v>244.87449000000001</v>
      </c>
      <c r="D212" s="703">
        <v>33.092566659124003</v>
      </c>
      <c r="E212" s="704">
        <v>1.156257749184</v>
      </c>
      <c r="F212" s="702">
        <v>238.84344494678899</v>
      </c>
      <c r="G212" s="703">
        <v>238.84344494678899</v>
      </c>
      <c r="H212" s="705">
        <v>32.695659999999997</v>
      </c>
      <c r="I212" s="702">
        <v>257.39407999999997</v>
      </c>
      <c r="J212" s="703">
        <v>18.550635053210002</v>
      </c>
      <c r="K212" s="706">
        <v>1.0776685960850001</v>
      </c>
    </row>
    <row r="213" spans="1:11" ht="14.45" customHeight="1" thickBot="1" x14ac:dyDescent="0.25">
      <c r="A213" s="724" t="s">
        <v>534</v>
      </c>
      <c r="B213" s="702">
        <v>96.953573020088996</v>
      </c>
      <c r="C213" s="702">
        <v>192.17083</v>
      </c>
      <c r="D213" s="703">
        <v>95.217256979910005</v>
      </c>
      <c r="E213" s="704">
        <v>1.982091263002</v>
      </c>
      <c r="F213" s="702">
        <v>226.021021007846</v>
      </c>
      <c r="G213" s="703">
        <v>226.021021007846</v>
      </c>
      <c r="H213" s="705">
        <v>2.13089</v>
      </c>
      <c r="I213" s="702">
        <v>106.36582</v>
      </c>
      <c r="J213" s="703">
        <v>-119.655201007846</v>
      </c>
      <c r="K213" s="706">
        <v>0.47060144904000001</v>
      </c>
    </row>
    <row r="214" spans="1:11" ht="14.45" customHeight="1" thickBot="1" x14ac:dyDescent="0.25">
      <c r="A214" s="724" t="s">
        <v>535</v>
      </c>
      <c r="B214" s="702">
        <v>1.794723449328</v>
      </c>
      <c r="C214" s="702">
        <v>2.0556899999999998</v>
      </c>
      <c r="D214" s="703">
        <v>0.260966550671</v>
      </c>
      <c r="E214" s="704">
        <v>1.1454076675539999</v>
      </c>
      <c r="F214" s="702">
        <v>2.2142673974010001</v>
      </c>
      <c r="G214" s="703">
        <v>2.2142673974010001</v>
      </c>
      <c r="H214" s="705">
        <v>0.58438000000000001</v>
      </c>
      <c r="I214" s="702">
        <v>3.4465400000000002</v>
      </c>
      <c r="J214" s="703">
        <v>1.232272602598</v>
      </c>
      <c r="K214" s="706">
        <v>1.5565148111939999</v>
      </c>
    </row>
    <row r="215" spans="1:11" ht="14.45" customHeight="1" thickBot="1" x14ac:dyDescent="0.25">
      <c r="A215" s="723" t="s">
        <v>536</v>
      </c>
      <c r="B215" s="707">
        <v>667.37925703453402</v>
      </c>
      <c r="C215" s="707">
        <v>153.22248999999999</v>
      </c>
      <c r="D215" s="708">
        <v>-514.15676703453403</v>
      </c>
      <c r="E215" s="714">
        <v>0.229588331349</v>
      </c>
      <c r="F215" s="707">
        <v>0</v>
      </c>
      <c r="G215" s="708">
        <v>0</v>
      </c>
      <c r="H215" s="710">
        <v>0</v>
      </c>
      <c r="I215" s="707">
        <v>0</v>
      </c>
      <c r="J215" s="708">
        <v>0</v>
      </c>
      <c r="K215" s="711" t="s">
        <v>329</v>
      </c>
    </row>
    <row r="216" spans="1:11" ht="14.45" customHeight="1" thickBot="1" x14ac:dyDescent="0.25">
      <c r="A216" s="724" t="s">
        <v>537</v>
      </c>
      <c r="B216" s="702">
        <v>666.51611040758303</v>
      </c>
      <c r="C216" s="702">
        <v>151.72522000000001</v>
      </c>
      <c r="D216" s="703">
        <v>-514.79089040758299</v>
      </c>
      <c r="E216" s="704">
        <v>0.22763923876799999</v>
      </c>
      <c r="F216" s="702">
        <v>0</v>
      </c>
      <c r="G216" s="703">
        <v>0</v>
      </c>
      <c r="H216" s="705">
        <v>0</v>
      </c>
      <c r="I216" s="702">
        <v>0</v>
      </c>
      <c r="J216" s="703">
        <v>0</v>
      </c>
      <c r="K216" s="713" t="s">
        <v>329</v>
      </c>
    </row>
    <row r="217" spans="1:11" ht="14.45" customHeight="1" thickBot="1" x14ac:dyDescent="0.25">
      <c r="A217" s="724" t="s">
        <v>538</v>
      </c>
      <c r="B217" s="702">
        <v>0.86314662695099997</v>
      </c>
      <c r="C217" s="702">
        <v>1.4972700000000001</v>
      </c>
      <c r="D217" s="703">
        <v>0.63412337304800004</v>
      </c>
      <c r="E217" s="704">
        <v>1.7346647177279999</v>
      </c>
      <c r="F217" s="702">
        <v>0</v>
      </c>
      <c r="G217" s="703">
        <v>0</v>
      </c>
      <c r="H217" s="705">
        <v>0</v>
      </c>
      <c r="I217" s="702">
        <v>0</v>
      </c>
      <c r="J217" s="703">
        <v>0</v>
      </c>
      <c r="K217" s="713" t="s">
        <v>329</v>
      </c>
    </row>
    <row r="218" spans="1:11" ht="14.45" customHeight="1" thickBot="1" x14ac:dyDescent="0.25">
      <c r="A218" s="726" t="s">
        <v>539</v>
      </c>
      <c r="B218" s="702">
        <v>160.516729332441</v>
      </c>
      <c r="C218" s="702">
        <v>188.67465999999999</v>
      </c>
      <c r="D218" s="703">
        <v>28.157930667557999</v>
      </c>
      <c r="E218" s="704">
        <v>1.175420535819</v>
      </c>
      <c r="F218" s="702">
        <v>106.68089098117601</v>
      </c>
      <c r="G218" s="703">
        <v>106.68089098117601</v>
      </c>
      <c r="H218" s="705">
        <v>3.5359099999999999</v>
      </c>
      <c r="I218" s="702">
        <v>319.95148999999998</v>
      </c>
      <c r="J218" s="703">
        <v>213.27059901882399</v>
      </c>
      <c r="K218" s="706">
        <v>2.9991452738839999</v>
      </c>
    </row>
    <row r="219" spans="1:11" ht="14.45" customHeight="1" thickBot="1" x14ac:dyDescent="0.25">
      <c r="A219" s="724" t="s">
        <v>540</v>
      </c>
      <c r="B219" s="702">
        <v>0</v>
      </c>
      <c r="C219" s="702">
        <v>0</v>
      </c>
      <c r="D219" s="703">
        <v>0</v>
      </c>
      <c r="E219" s="704">
        <v>1</v>
      </c>
      <c r="F219" s="702">
        <v>1.9634194957260001</v>
      </c>
      <c r="G219" s="703">
        <v>1.9634194957260001</v>
      </c>
      <c r="H219" s="705">
        <v>1.0167600000000001</v>
      </c>
      <c r="I219" s="702">
        <v>90.983230000000006</v>
      </c>
      <c r="J219" s="703">
        <v>89.019810504272996</v>
      </c>
      <c r="K219" s="706">
        <v>46.339170105020003</v>
      </c>
    </row>
    <row r="220" spans="1:11" ht="14.45" customHeight="1" thickBot="1" x14ac:dyDescent="0.25">
      <c r="A220" s="724" t="s">
        <v>541</v>
      </c>
      <c r="B220" s="702">
        <v>0</v>
      </c>
      <c r="C220" s="702">
        <v>0</v>
      </c>
      <c r="D220" s="703">
        <v>0</v>
      </c>
      <c r="E220" s="704">
        <v>1</v>
      </c>
      <c r="F220" s="702">
        <v>104.717471485449</v>
      </c>
      <c r="G220" s="703">
        <v>104.717471485449</v>
      </c>
      <c r="H220" s="705">
        <v>2.5191499999999998</v>
      </c>
      <c r="I220" s="702">
        <v>228.96825999999999</v>
      </c>
      <c r="J220" s="703">
        <v>124.250788514551</v>
      </c>
      <c r="K220" s="706">
        <v>2.1865335053639998</v>
      </c>
    </row>
    <row r="221" spans="1:11" ht="14.45" customHeight="1" thickBot="1" x14ac:dyDescent="0.25">
      <c r="A221" s="724" t="s">
        <v>542</v>
      </c>
      <c r="B221" s="702">
        <v>56.740276004723</v>
      </c>
      <c r="C221" s="702">
        <v>164.30627999999999</v>
      </c>
      <c r="D221" s="703">
        <v>107.566003995277</v>
      </c>
      <c r="E221" s="704">
        <v>2.8957610284849999</v>
      </c>
      <c r="F221" s="702">
        <v>0</v>
      </c>
      <c r="G221" s="703">
        <v>0</v>
      </c>
      <c r="H221" s="705">
        <v>0</v>
      </c>
      <c r="I221" s="702">
        <v>0</v>
      </c>
      <c r="J221" s="703">
        <v>0</v>
      </c>
      <c r="K221" s="713" t="s">
        <v>329</v>
      </c>
    </row>
    <row r="222" spans="1:11" ht="14.45" customHeight="1" thickBot="1" x14ac:dyDescent="0.25">
      <c r="A222" s="724" t="s">
        <v>543</v>
      </c>
      <c r="B222" s="702">
        <v>103.776453327718</v>
      </c>
      <c r="C222" s="702">
        <v>24.368379999999998</v>
      </c>
      <c r="D222" s="703">
        <v>-79.408073327717005</v>
      </c>
      <c r="E222" s="704">
        <v>0.23481608032000001</v>
      </c>
      <c r="F222" s="702">
        <v>0</v>
      </c>
      <c r="G222" s="703">
        <v>0</v>
      </c>
      <c r="H222" s="705">
        <v>0</v>
      </c>
      <c r="I222" s="702">
        <v>0</v>
      </c>
      <c r="J222" s="703">
        <v>0</v>
      </c>
      <c r="K222" s="713" t="s">
        <v>329</v>
      </c>
    </row>
    <row r="223" spans="1:11" ht="14.45" customHeight="1" thickBot="1" x14ac:dyDescent="0.25">
      <c r="A223" s="723" t="s">
        <v>544</v>
      </c>
      <c r="B223" s="707">
        <v>0</v>
      </c>
      <c r="C223" s="707">
        <v>-11.447800000000001</v>
      </c>
      <c r="D223" s="708">
        <v>-11.447800000000001</v>
      </c>
      <c r="E223" s="709" t="s">
        <v>329</v>
      </c>
      <c r="F223" s="707">
        <v>0</v>
      </c>
      <c r="G223" s="708">
        <v>0</v>
      </c>
      <c r="H223" s="710">
        <v>0</v>
      </c>
      <c r="I223" s="707">
        <v>-0.5575</v>
      </c>
      <c r="J223" s="708">
        <v>-0.5575</v>
      </c>
      <c r="K223" s="711" t="s">
        <v>329</v>
      </c>
    </row>
    <row r="224" spans="1:11" ht="14.45" customHeight="1" thickBot="1" x14ac:dyDescent="0.25">
      <c r="A224" s="724" t="s">
        <v>545</v>
      </c>
      <c r="B224" s="702">
        <v>0</v>
      </c>
      <c r="C224" s="702">
        <v>-11.447800000000001</v>
      </c>
      <c r="D224" s="703">
        <v>-11.447800000000001</v>
      </c>
      <c r="E224" s="712" t="s">
        <v>329</v>
      </c>
      <c r="F224" s="702">
        <v>0</v>
      </c>
      <c r="G224" s="703">
        <v>0</v>
      </c>
      <c r="H224" s="705">
        <v>0</v>
      </c>
      <c r="I224" s="702">
        <v>0</v>
      </c>
      <c r="J224" s="703">
        <v>0</v>
      </c>
      <c r="K224" s="713" t="s">
        <v>329</v>
      </c>
    </row>
    <row r="225" spans="1:11" ht="14.45" customHeight="1" thickBot="1" x14ac:dyDescent="0.25">
      <c r="A225" s="724" t="s">
        <v>546</v>
      </c>
      <c r="B225" s="702">
        <v>0</v>
      </c>
      <c r="C225" s="702">
        <v>0</v>
      </c>
      <c r="D225" s="703">
        <v>0</v>
      </c>
      <c r="E225" s="712" t="s">
        <v>329</v>
      </c>
      <c r="F225" s="702">
        <v>0</v>
      </c>
      <c r="G225" s="703">
        <v>0</v>
      </c>
      <c r="H225" s="705">
        <v>0</v>
      </c>
      <c r="I225" s="702">
        <v>-0.5575</v>
      </c>
      <c r="J225" s="703">
        <v>-0.5575</v>
      </c>
      <c r="K225" s="713" t="s">
        <v>344</v>
      </c>
    </row>
    <row r="226" spans="1:11" ht="14.45" customHeight="1" thickBot="1" x14ac:dyDescent="0.25">
      <c r="A226" s="723" t="s">
        <v>547</v>
      </c>
      <c r="B226" s="707">
        <v>0</v>
      </c>
      <c r="C226" s="707">
        <v>6.6600000000000006E-2</v>
      </c>
      <c r="D226" s="708">
        <v>6.6600000000000006E-2</v>
      </c>
      <c r="E226" s="709" t="s">
        <v>344</v>
      </c>
      <c r="F226" s="707">
        <v>6.9800323910999995E-2</v>
      </c>
      <c r="G226" s="708">
        <v>6.9800323910999995E-2</v>
      </c>
      <c r="H226" s="710">
        <v>0</v>
      </c>
      <c r="I226" s="707">
        <v>0</v>
      </c>
      <c r="J226" s="708">
        <v>-6.9800323910999995E-2</v>
      </c>
      <c r="K226" s="715">
        <v>0</v>
      </c>
    </row>
    <row r="227" spans="1:11" ht="14.45" customHeight="1" thickBot="1" x14ac:dyDescent="0.25">
      <c r="A227" s="724" t="s">
        <v>548</v>
      </c>
      <c r="B227" s="702">
        <v>0</v>
      </c>
      <c r="C227" s="702">
        <v>6.6600000000000006E-2</v>
      </c>
      <c r="D227" s="703">
        <v>6.6600000000000006E-2</v>
      </c>
      <c r="E227" s="712" t="s">
        <v>344</v>
      </c>
      <c r="F227" s="702">
        <v>6.9800323910999995E-2</v>
      </c>
      <c r="G227" s="703">
        <v>6.9800323910999995E-2</v>
      </c>
      <c r="H227" s="705">
        <v>0</v>
      </c>
      <c r="I227" s="702">
        <v>0</v>
      </c>
      <c r="J227" s="703">
        <v>-6.9800323910999995E-2</v>
      </c>
      <c r="K227" s="706">
        <v>0</v>
      </c>
    </row>
    <row r="228" spans="1:11" ht="14.45" customHeight="1" thickBot="1" x14ac:dyDescent="0.25">
      <c r="A228" s="723" t="s">
        <v>549</v>
      </c>
      <c r="B228" s="707">
        <v>119643.06574670901</v>
      </c>
      <c r="C228" s="707">
        <v>120495.93902000001</v>
      </c>
      <c r="D228" s="708">
        <v>852.87327329130505</v>
      </c>
      <c r="E228" s="714">
        <v>1.0071284806009999</v>
      </c>
      <c r="F228" s="707">
        <v>144603.96411862501</v>
      </c>
      <c r="G228" s="708">
        <v>144603.96411862501</v>
      </c>
      <c r="H228" s="710">
        <v>10379.752469999999</v>
      </c>
      <c r="I228" s="707">
        <v>128839.31256999999</v>
      </c>
      <c r="J228" s="708">
        <v>-15764.651548624901</v>
      </c>
      <c r="K228" s="715">
        <v>0.890980502196</v>
      </c>
    </row>
    <row r="229" spans="1:11" ht="14.45" customHeight="1" thickBot="1" x14ac:dyDescent="0.25">
      <c r="A229" s="724" t="s">
        <v>550</v>
      </c>
      <c r="B229" s="702">
        <v>50059.872619012698</v>
      </c>
      <c r="C229" s="702">
        <v>48172.603000000003</v>
      </c>
      <c r="D229" s="703">
        <v>-1887.2696190126501</v>
      </c>
      <c r="E229" s="704">
        <v>0.96229975187100003</v>
      </c>
      <c r="F229" s="702">
        <v>0</v>
      </c>
      <c r="G229" s="703">
        <v>0</v>
      </c>
      <c r="H229" s="705">
        <v>0</v>
      </c>
      <c r="I229" s="702">
        <v>0</v>
      </c>
      <c r="J229" s="703">
        <v>0</v>
      </c>
      <c r="K229" s="713" t="s">
        <v>329</v>
      </c>
    </row>
    <row r="230" spans="1:11" ht="14.45" customHeight="1" thickBot="1" x14ac:dyDescent="0.25">
      <c r="A230" s="724" t="s">
        <v>551</v>
      </c>
      <c r="B230" s="702">
        <v>69583.193127695995</v>
      </c>
      <c r="C230" s="702">
        <v>72323.336020000002</v>
      </c>
      <c r="D230" s="703">
        <v>2740.1428923039898</v>
      </c>
      <c r="E230" s="704">
        <v>1.039379378397</v>
      </c>
      <c r="F230" s="702">
        <v>144603.96411862501</v>
      </c>
      <c r="G230" s="703">
        <v>144603.96411862501</v>
      </c>
      <c r="H230" s="705">
        <v>10379.752469999999</v>
      </c>
      <c r="I230" s="702">
        <v>128839.31256999999</v>
      </c>
      <c r="J230" s="703">
        <v>-15764.651548624901</v>
      </c>
      <c r="K230" s="706">
        <v>0.890980502196</v>
      </c>
    </row>
    <row r="231" spans="1:11" ht="14.45" customHeight="1" thickBot="1" x14ac:dyDescent="0.25">
      <c r="A231" s="723" t="s">
        <v>552</v>
      </c>
      <c r="B231" s="707">
        <v>0</v>
      </c>
      <c r="C231" s="707">
        <v>3311.9985700000002</v>
      </c>
      <c r="D231" s="708">
        <v>3311.9985700000002</v>
      </c>
      <c r="E231" s="709" t="s">
        <v>329</v>
      </c>
      <c r="F231" s="707">
        <v>0</v>
      </c>
      <c r="G231" s="708">
        <v>0</v>
      </c>
      <c r="H231" s="710">
        <v>61.078809999999997</v>
      </c>
      <c r="I231" s="707">
        <v>3484.9856199999999</v>
      </c>
      <c r="J231" s="708">
        <v>3484.9856199999999</v>
      </c>
      <c r="K231" s="711" t="s">
        <v>329</v>
      </c>
    </row>
    <row r="232" spans="1:11" ht="14.45" customHeight="1" thickBot="1" x14ac:dyDescent="0.25">
      <c r="A232" s="724" t="s">
        <v>553</v>
      </c>
      <c r="B232" s="702">
        <v>0</v>
      </c>
      <c r="C232" s="702">
        <v>1067.06772</v>
      </c>
      <c r="D232" s="703">
        <v>1067.06772</v>
      </c>
      <c r="E232" s="712" t="s">
        <v>329</v>
      </c>
      <c r="F232" s="702">
        <v>0</v>
      </c>
      <c r="G232" s="703">
        <v>0</v>
      </c>
      <c r="H232" s="705">
        <v>0</v>
      </c>
      <c r="I232" s="702">
        <v>0</v>
      </c>
      <c r="J232" s="703">
        <v>0</v>
      </c>
      <c r="K232" s="713" t="s">
        <v>329</v>
      </c>
    </row>
    <row r="233" spans="1:11" ht="14.45" customHeight="1" thickBot="1" x14ac:dyDescent="0.25">
      <c r="A233" s="724" t="s">
        <v>554</v>
      </c>
      <c r="B233" s="702">
        <v>0</v>
      </c>
      <c r="C233" s="702">
        <v>2244.9308500000002</v>
      </c>
      <c r="D233" s="703">
        <v>2244.9308500000002</v>
      </c>
      <c r="E233" s="712" t="s">
        <v>329</v>
      </c>
      <c r="F233" s="702">
        <v>0</v>
      </c>
      <c r="G233" s="703">
        <v>0</v>
      </c>
      <c r="H233" s="705">
        <v>61.078809999999997</v>
      </c>
      <c r="I233" s="702">
        <v>3484.9856199999999</v>
      </c>
      <c r="J233" s="703">
        <v>3484.9856199999999</v>
      </c>
      <c r="K233" s="713" t="s">
        <v>329</v>
      </c>
    </row>
    <row r="234" spans="1:11" ht="14.45" customHeight="1" thickBot="1" x14ac:dyDescent="0.25">
      <c r="A234" s="721" t="s">
        <v>555</v>
      </c>
      <c r="B234" s="702">
        <v>6.2401003981079999</v>
      </c>
      <c r="C234" s="702">
        <v>70.218450000000004</v>
      </c>
      <c r="D234" s="703">
        <v>63.978349601890997</v>
      </c>
      <c r="E234" s="704">
        <v>11.252775679904</v>
      </c>
      <c r="F234" s="702">
        <v>2.6036319384379998</v>
      </c>
      <c r="G234" s="703">
        <v>2.6036319384379998</v>
      </c>
      <c r="H234" s="705">
        <v>60.54036</v>
      </c>
      <c r="I234" s="702">
        <v>227.45208</v>
      </c>
      <c r="J234" s="703">
        <v>224.84844806156099</v>
      </c>
      <c r="K234" s="706">
        <v>87.359536746339998</v>
      </c>
    </row>
    <row r="235" spans="1:11" ht="14.45" customHeight="1" thickBot="1" x14ac:dyDescent="0.25">
      <c r="A235" s="722" t="s">
        <v>556</v>
      </c>
      <c r="B235" s="702">
        <v>0</v>
      </c>
      <c r="C235" s="702">
        <v>32.25</v>
      </c>
      <c r="D235" s="703">
        <v>32.25</v>
      </c>
      <c r="E235" s="712" t="s">
        <v>329</v>
      </c>
      <c r="F235" s="702">
        <v>0</v>
      </c>
      <c r="G235" s="703">
        <v>0</v>
      </c>
      <c r="H235" s="705">
        <v>40.5</v>
      </c>
      <c r="I235" s="702">
        <v>182.66800000000001</v>
      </c>
      <c r="J235" s="703">
        <v>182.66800000000001</v>
      </c>
      <c r="K235" s="713" t="s">
        <v>329</v>
      </c>
    </row>
    <row r="236" spans="1:11" ht="14.45" customHeight="1" thickBot="1" x14ac:dyDescent="0.25">
      <c r="A236" s="723" t="s">
        <v>557</v>
      </c>
      <c r="B236" s="707">
        <v>0</v>
      </c>
      <c r="C236" s="707">
        <v>0</v>
      </c>
      <c r="D236" s="708">
        <v>0</v>
      </c>
      <c r="E236" s="709" t="s">
        <v>329</v>
      </c>
      <c r="F236" s="707">
        <v>0</v>
      </c>
      <c r="G236" s="708">
        <v>0</v>
      </c>
      <c r="H236" s="710">
        <v>0</v>
      </c>
      <c r="I236" s="707">
        <v>8.1679999999999993</v>
      </c>
      <c r="J236" s="708">
        <v>8.1679999999999993</v>
      </c>
      <c r="K236" s="711" t="s">
        <v>344</v>
      </c>
    </row>
    <row r="237" spans="1:11" ht="14.45" customHeight="1" thickBot="1" x14ac:dyDescent="0.25">
      <c r="A237" s="724" t="s">
        <v>558</v>
      </c>
      <c r="B237" s="702">
        <v>0</v>
      </c>
      <c r="C237" s="702">
        <v>0</v>
      </c>
      <c r="D237" s="703">
        <v>0</v>
      </c>
      <c r="E237" s="712" t="s">
        <v>329</v>
      </c>
      <c r="F237" s="702">
        <v>0</v>
      </c>
      <c r="G237" s="703">
        <v>0</v>
      </c>
      <c r="H237" s="705">
        <v>0</v>
      </c>
      <c r="I237" s="702">
        <v>8.1679999999999993</v>
      </c>
      <c r="J237" s="703">
        <v>8.1679999999999993</v>
      </c>
      <c r="K237" s="713" t="s">
        <v>344</v>
      </c>
    </row>
    <row r="238" spans="1:11" ht="14.45" customHeight="1" thickBot="1" x14ac:dyDescent="0.25">
      <c r="A238" s="723" t="s">
        <v>559</v>
      </c>
      <c r="B238" s="707">
        <v>0</v>
      </c>
      <c r="C238" s="707">
        <v>32.25</v>
      </c>
      <c r="D238" s="708">
        <v>32.25</v>
      </c>
      <c r="E238" s="709" t="s">
        <v>329</v>
      </c>
      <c r="F238" s="707">
        <v>0</v>
      </c>
      <c r="G238" s="708">
        <v>0</v>
      </c>
      <c r="H238" s="710">
        <v>40.5</v>
      </c>
      <c r="I238" s="707">
        <v>174.5</v>
      </c>
      <c r="J238" s="708">
        <v>174.5</v>
      </c>
      <c r="K238" s="711" t="s">
        <v>329</v>
      </c>
    </row>
    <row r="239" spans="1:11" ht="14.45" customHeight="1" thickBot="1" x14ac:dyDescent="0.25">
      <c r="A239" s="724" t="s">
        <v>560</v>
      </c>
      <c r="B239" s="702">
        <v>0</v>
      </c>
      <c r="C239" s="702">
        <v>32.25</v>
      </c>
      <c r="D239" s="703">
        <v>32.25</v>
      </c>
      <c r="E239" s="712" t="s">
        <v>329</v>
      </c>
      <c r="F239" s="702">
        <v>0</v>
      </c>
      <c r="G239" s="703">
        <v>0</v>
      </c>
      <c r="H239" s="705">
        <v>40.5</v>
      </c>
      <c r="I239" s="702">
        <v>174.5</v>
      </c>
      <c r="J239" s="703">
        <v>174.5</v>
      </c>
      <c r="K239" s="713" t="s">
        <v>329</v>
      </c>
    </row>
    <row r="240" spans="1:11" ht="14.45" customHeight="1" thickBot="1" x14ac:dyDescent="0.25">
      <c r="A240" s="727" t="s">
        <v>561</v>
      </c>
      <c r="B240" s="707">
        <v>6.2401003981079999</v>
      </c>
      <c r="C240" s="707">
        <v>37.968449999999997</v>
      </c>
      <c r="D240" s="708">
        <v>31.728349601891001</v>
      </c>
      <c r="E240" s="714">
        <v>6.0845896023570001</v>
      </c>
      <c r="F240" s="707">
        <v>2.6036319384379998</v>
      </c>
      <c r="G240" s="708">
        <v>2.6036319384379998</v>
      </c>
      <c r="H240" s="710">
        <v>20.04036</v>
      </c>
      <c r="I240" s="707">
        <v>44.784080000000003</v>
      </c>
      <c r="J240" s="708">
        <v>42.180448061561002</v>
      </c>
      <c r="K240" s="715">
        <v>17.200618620023</v>
      </c>
    </row>
    <row r="241" spans="1:11" ht="14.45" customHeight="1" thickBot="1" x14ac:dyDescent="0.25">
      <c r="A241" s="723" t="s">
        <v>562</v>
      </c>
      <c r="B241" s="707">
        <v>0</v>
      </c>
      <c r="C241" s="707">
        <v>-4.64E-3</v>
      </c>
      <c r="D241" s="708">
        <v>-4.64E-3</v>
      </c>
      <c r="E241" s="709" t="s">
        <v>329</v>
      </c>
      <c r="F241" s="707">
        <v>0</v>
      </c>
      <c r="G241" s="708">
        <v>0</v>
      </c>
      <c r="H241" s="710">
        <v>-1.17E-3</v>
      </c>
      <c r="I241" s="707">
        <v>4.2999999899999999E-4</v>
      </c>
      <c r="J241" s="708">
        <v>4.2999999899999999E-4</v>
      </c>
      <c r="K241" s="711" t="s">
        <v>329</v>
      </c>
    </row>
    <row r="242" spans="1:11" ht="14.45" customHeight="1" thickBot="1" x14ac:dyDescent="0.25">
      <c r="A242" s="724" t="s">
        <v>563</v>
      </c>
      <c r="B242" s="702">
        <v>0</v>
      </c>
      <c r="C242" s="702">
        <v>-4.64E-3</v>
      </c>
      <c r="D242" s="703">
        <v>-4.64E-3</v>
      </c>
      <c r="E242" s="712" t="s">
        <v>329</v>
      </c>
      <c r="F242" s="702">
        <v>0</v>
      </c>
      <c r="G242" s="703">
        <v>0</v>
      </c>
      <c r="H242" s="705">
        <v>-1.17E-3</v>
      </c>
      <c r="I242" s="702">
        <v>4.2999999899999999E-4</v>
      </c>
      <c r="J242" s="703">
        <v>4.2999999899999999E-4</v>
      </c>
      <c r="K242" s="713" t="s">
        <v>329</v>
      </c>
    </row>
    <row r="243" spans="1:11" ht="14.45" customHeight="1" thickBot="1" x14ac:dyDescent="0.25">
      <c r="A243" s="723" t="s">
        <v>564</v>
      </c>
      <c r="B243" s="707">
        <v>6.2401003981079999</v>
      </c>
      <c r="C243" s="707">
        <v>37.973089999999999</v>
      </c>
      <c r="D243" s="708">
        <v>31.732989601890999</v>
      </c>
      <c r="E243" s="714">
        <v>6.0853331801369999</v>
      </c>
      <c r="F243" s="707">
        <v>2.6036319384379998</v>
      </c>
      <c r="G243" s="708">
        <v>2.6036319384379998</v>
      </c>
      <c r="H243" s="710">
        <v>20.041530000000002</v>
      </c>
      <c r="I243" s="707">
        <v>44.783650000000002</v>
      </c>
      <c r="J243" s="708">
        <v>42.180018061561</v>
      </c>
      <c r="K243" s="715">
        <v>17.200453466111</v>
      </c>
    </row>
    <row r="244" spans="1:11" ht="14.45" customHeight="1" thickBot="1" x14ac:dyDescent="0.25">
      <c r="A244" s="724" t="s">
        <v>565</v>
      </c>
      <c r="B244" s="702">
        <v>0</v>
      </c>
      <c r="C244" s="702">
        <v>1.75</v>
      </c>
      <c r="D244" s="703">
        <v>1.75</v>
      </c>
      <c r="E244" s="712" t="s">
        <v>344</v>
      </c>
      <c r="F244" s="702">
        <v>2.6036319384379998</v>
      </c>
      <c r="G244" s="703">
        <v>2.6036319384379998</v>
      </c>
      <c r="H244" s="705">
        <v>0</v>
      </c>
      <c r="I244" s="702">
        <v>11.55</v>
      </c>
      <c r="J244" s="703">
        <v>8.9463680615609995</v>
      </c>
      <c r="K244" s="706">
        <v>4.4361108916659999</v>
      </c>
    </row>
    <row r="245" spans="1:11" ht="14.45" customHeight="1" thickBot="1" x14ac:dyDescent="0.25">
      <c r="A245" s="724" t="s">
        <v>566</v>
      </c>
      <c r="B245" s="702">
        <v>0.234151236703</v>
      </c>
      <c r="C245" s="702">
        <v>0.39634000000000003</v>
      </c>
      <c r="D245" s="703">
        <v>0.16218876329599999</v>
      </c>
      <c r="E245" s="704">
        <v>1.692666695162</v>
      </c>
      <c r="F245" s="702">
        <v>0</v>
      </c>
      <c r="G245" s="703">
        <v>0</v>
      </c>
      <c r="H245" s="705">
        <v>0</v>
      </c>
      <c r="I245" s="702">
        <v>0.2581</v>
      </c>
      <c r="J245" s="703">
        <v>0.2581</v>
      </c>
      <c r="K245" s="713" t="s">
        <v>329</v>
      </c>
    </row>
    <row r="246" spans="1:11" ht="14.45" customHeight="1" thickBot="1" x14ac:dyDescent="0.25">
      <c r="A246" s="724" t="s">
        <v>567</v>
      </c>
      <c r="B246" s="702">
        <v>6.0059491614049998</v>
      </c>
      <c r="C246" s="702">
        <v>35.826749999999997</v>
      </c>
      <c r="D246" s="703">
        <v>29.820800838595002</v>
      </c>
      <c r="E246" s="704">
        <v>5.9652103334850004</v>
      </c>
      <c r="F246" s="702">
        <v>0</v>
      </c>
      <c r="G246" s="703">
        <v>0</v>
      </c>
      <c r="H246" s="705">
        <v>20.041530000000002</v>
      </c>
      <c r="I246" s="702">
        <v>32.975549999999998</v>
      </c>
      <c r="J246" s="703">
        <v>32.975549999999998</v>
      </c>
      <c r="K246" s="713" t="s">
        <v>329</v>
      </c>
    </row>
    <row r="247" spans="1:11" ht="14.45" customHeight="1" thickBot="1" x14ac:dyDescent="0.25">
      <c r="A247" s="721" t="s">
        <v>568</v>
      </c>
      <c r="B247" s="702">
        <v>0</v>
      </c>
      <c r="C247" s="702">
        <v>3.5549999999999998E-2</v>
      </c>
      <c r="D247" s="703">
        <v>3.5549999999999998E-2</v>
      </c>
      <c r="E247" s="712" t="s">
        <v>329</v>
      </c>
      <c r="F247" s="702">
        <v>0</v>
      </c>
      <c r="G247" s="703">
        <v>0</v>
      </c>
      <c r="H247" s="705">
        <v>0.40866999999999998</v>
      </c>
      <c r="I247" s="702">
        <v>0.41266999999999998</v>
      </c>
      <c r="J247" s="703">
        <v>0.41266999999999998</v>
      </c>
      <c r="K247" s="713" t="s">
        <v>329</v>
      </c>
    </row>
    <row r="248" spans="1:11" ht="14.45" customHeight="1" thickBot="1" x14ac:dyDescent="0.25">
      <c r="A248" s="727" t="s">
        <v>569</v>
      </c>
      <c r="B248" s="707">
        <v>0</v>
      </c>
      <c r="C248" s="707">
        <v>3.5549999999999998E-2</v>
      </c>
      <c r="D248" s="708">
        <v>3.5549999999999998E-2</v>
      </c>
      <c r="E248" s="709" t="s">
        <v>329</v>
      </c>
      <c r="F248" s="707">
        <v>0</v>
      </c>
      <c r="G248" s="708">
        <v>0</v>
      </c>
      <c r="H248" s="710">
        <v>0.40866999999999998</v>
      </c>
      <c r="I248" s="707">
        <v>0.41266999999999998</v>
      </c>
      <c r="J248" s="708">
        <v>0.41266999999999998</v>
      </c>
      <c r="K248" s="711" t="s">
        <v>329</v>
      </c>
    </row>
    <row r="249" spans="1:11" ht="14.45" customHeight="1" thickBot="1" x14ac:dyDescent="0.25">
      <c r="A249" s="723" t="s">
        <v>570</v>
      </c>
      <c r="B249" s="707">
        <v>0</v>
      </c>
      <c r="C249" s="707">
        <v>3.5549999999999998E-2</v>
      </c>
      <c r="D249" s="708">
        <v>3.5549999999999998E-2</v>
      </c>
      <c r="E249" s="709" t="s">
        <v>329</v>
      </c>
      <c r="F249" s="707">
        <v>0</v>
      </c>
      <c r="G249" s="708">
        <v>0</v>
      </c>
      <c r="H249" s="710">
        <v>0.40866999999999998</v>
      </c>
      <c r="I249" s="707">
        <v>0.41266999999999998</v>
      </c>
      <c r="J249" s="708">
        <v>0.41266999999999998</v>
      </c>
      <c r="K249" s="711" t="s">
        <v>329</v>
      </c>
    </row>
    <row r="250" spans="1:11" ht="14.45" customHeight="1" thickBot="1" x14ac:dyDescent="0.25">
      <c r="A250" s="724" t="s">
        <v>571</v>
      </c>
      <c r="B250" s="702">
        <v>0</v>
      </c>
      <c r="C250" s="702">
        <v>3.5549999999999998E-2</v>
      </c>
      <c r="D250" s="703">
        <v>3.5549999999999998E-2</v>
      </c>
      <c r="E250" s="712" t="s">
        <v>329</v>
      </c>
      <c r="F250" s="702">
        <v>0</v>
      </c>
      <c r="G250" s="703">
        <v>0</v>
      </c>
      <c r="H250" s="705">
        <v>0.40866999999999998</v>
      </c>
      <c r="I250" s="702">
        <v>0.41266999999999998</v>
      </c>
      <c r="J250" s="703">
        <v>0.41266999999999998</v>
      </c>
      <c r="K250" s="713" t="s">
        <v>329</v>
      </c>
    </row>
    <row r="251" spans="1:11" ht="14.45" customHeight="1" thickBot="1" x14ac:dyDescent="0.25">
      <c r="A251" s="721" t="s">
        <v>572</v>
      </c>
      <c r="B251" s="702">
        <v>75.689318720637999</v>
      </c>
      <c r="C251" s="702">
        <v>132.09299999999999</v>
      </c>
      <c r="D251" s="703">
        <v>56.403681279361003</v>
      </c>
      <c r="E251" s="704">
        <v>1.7452000127980001</v>
      </c>
      <c r="F251" s="702">
        <v>96.629587728919006</v>
      </c>
      <c r="G251" s="703">
        <v>96.629587728919006</v>
      </c>
      <c r="H251" s="705">
        <v>1.9039999999999999</v>
      </c>
      <c r="I251" s="702">
        <v>195.404</v>
      </c>
      <c r="J251" s="703">
        <v>98.774412271079996</v>
      </c>
      <c r="K251" s="706">
        <v>2.0221963540619998</v>
      </c>
    </row>
    <row r="252" spans="1:11" ht="14.45" customHeight="1" thickBot="1" x14ac:dyDescent="0.25">
      <c r="A252" s="727" t="s">
        <v>573</v>
      </c>
      <c r="B252" s="707">
        <v>75.689318720637999</v>
      </c>
      <c r="C252" s="707">
        <v>132.09299999999999</v>
      </c>
      <c r="D252" s="708">
        <v>56.403681279361003</v>
      </c>
      <c r="E252" s="714">
        <v>1.7452000127980001</v>
      </c>
      <c r="F252" s="707">
        <v>96.629587728919006</v>
      </c>
      <c r="G252" s="708">
        <v>96.629587728919006</v>
      </c>
      <c r="H252" s="710">
        <v>1.9039999999999999</v>
      </c>
      <c r="I252" s="707">
        <v>195.404</v>
      </c>
      <c r="J252" s="708">
        <v>98.774412271079996</v>
      </c>
      <c r="K252" s="715">
        <v>2.0221963540619998</v>
      </c>
    </row>
    <row r="253" spans="1:11" ht="14.45" customHeight="1" thickBot="1" x14ac:dyDescent="0.25">
      <c r="A253" s="723" t="s">
        <v>574</v>
      </c>
      <c r="B253" s="707">
        <v>75.689318720637999</v>
      </c>
      <c r="C253" s="707">
        <v>102.093</v>
      </c>
      <c r="D253" s="708">
        <v>26.403681279360999</v>
      </c>
      <c r="E253" s="714">
        <v>1.348842897857</v>
      </c>
      <c r="F253" s="707">
        <v>96.629587728919006</v>
      </c>
      <c r="G253" s="708">
        <v>96.629587728919006</v>
      </c>
      <c r="H253" s="710">
        <v>-0.59599999999999997</v>
      </c>
      <c r="I253" s="707">
        <v>165.404</v>
      </c>
      <c r="J253" s="708">
        <v>68.774412271079996</v>
      </c>
      <c r="K253" s="715">
        <v>1.7117324402130001</v>
      </c>
    </row>
    <row r="254" spans="1:11" ht="14.45" customHeight="1" thickBot="1" x14ac:dyDescent="0.25">
      <c r="A254" s="724" t="s">
        <v>575</v>
      </c>
      <c r="B254" s="702">
        <v>75.689318720637999</v>
      </c>
      <c r="C254" s="702">
        <v>102.093</v>
      </c>
      <c r="D254" s="703">
        <v>26.403681279360999</v>
      </c>
      <c r="E254" s="704">
        <v>1.348842897857</v>
      </c>
      <c r="F254" s="702">
        <v>96.629587728919006</v>
      </c>
      <c r="G254" s="703">
        <v>96.629587728919006</v>
      </c>
      <c r="H254" s="705">
        <v>-0.59599999999999997</v>
      </c>
      <c r="I254" s="702">
        <v>165.404</v>
      </c>
      <c r="J254" s="703">
        <v>68.774412271079996</v>
      </c>
      <c r="K254" s="706">
        <v>1.7117324402130001</v>
      </c>
    </row>
    <row r="255" spans="1:11" ht="14.45" customHeight="1" thickBot="1" x14ac:dyDescent="0.25">
      <c r="A255" s="726" t="s">
        <v>576</v>
      </c>
      <c r="B255" s="702">
        <v>0</v>
      </c>
      <c r="C255" s="702">
        <v>30</v>
      </c>
      <c r="D255" s="703">
        <v>30</v>
      </c>
      <c r="E255" s="712" t="s">
        <v>329</v>
      </c>
      <c r="F255" s="702">
        <v>0</v>
      </c>
      <c r="G255" s="703">
        <v>0</v>
      </c>
      <c r="H255" s="705">
        <v>2.5</v>
      </c>
      <c r="I255" s="702">
        <v>30</v>
      </c>
      <c r="J255" s="703">
        <v>30</v>
      </c>
      <c r="K255" s="713" t="s">
        <v>329</v>
      </c>
    </row>
    <row r="256" spans="1:11" ht="14.45" customHeight="1" thickBot="1" x14ac:dyDescent="0.25">
      <c r="A256" s="724" t="s">
        <v>577</v>
      </c>
      <c r="B256" s="702">
        <v>0</v>
      </c>
      <c r="C256" s="702">
        <v>30</v>
      </c>
      <c r="D256" s="703">
        <v>30</v>
      </c>
      <c r="E256" s="712" t="s">
        <v>329</v>
      </c>
      <c r="F256" s="702">
        <v>0</v>
      </c>
      <c r="G256" s="703">
        <v>0</v>
      </c>
      <c r="H256" s="705">
        <v>2.5</v>
      </c>
      <c r="I256" s="702">
        <v>30</v>
      </c>
      <c r="J256" s="703">
        <v>30</v>
      </c>
      <c r="K256" s="713" t="s">
        <v>329</v>
      </c>
    </row>
    <row r="257" spans="1:11" ht="14.45" customHeight="1" thickBot="1" x14ac:dyDescent="0.25">
      <c r="A257" s="720" t="s">
        <v>578</v>
      </c>
      <c r="B257" s="702">
        <v>10876.0164778363</v>
      </c>
      <c r="C257" s="702">
        <v>12689.29866</v>
      </c>
      <c r="D257" s="703">
        <v>1813.2821821636601</v>
      </c>
      <c r="E257" s="704">
        <v>1.1667230079919999</v>
      </c>
      <c r="F257" s="702">
        <v>11768.9429009496</v>
      </c>
      <c r="G257" s="703">
        <v>11768.9429009496</v>
      </c>
      <c r="H257" s="705">
        <v>1035.1790800000001</v>
      </c>
      <c r="I257" s="702">
        <v>12399.306549999999</v>
      </c>
      <c r="J257" s="703">
        <v>630.36364905043797</v>
      </c>
      <c r="K257" s="706">
        <v>1.0535616201339999</v>
      </c>
    </row>
    <row r="258" spans="1:11" ht="14.45" customHeight="1" thickBot="1" x14ac:dyDescent="0.25">
      <c r="A258" s="725" t="s">
        <v>579</v>
      </c>
      <c r="B258" s="707">
        <v>10876.0164778363</v>
      </c>
      <c r="C258" s="707">
        <v>12689.29866</v>
      </c>
      <c r="D258" s="708">
        <v>1813.2821821636601</v>
      </c>
      <c r="E258" s="714">
        <v>1.1667230079919999</v>
      </c>
      <c r="F258" s="707">
        <v>11768.9429009496</v>
      </c>
      <c r="G258" s="708">
        <v>11768.9429009496</v>
      </c>
      <c r="H258" s="710">
        <v>1035.1790800000001</v>
      </c>
      <c r="I258" s="707">
        <v>12399.306549999999</v>
      </c>
      <c r="J258" s="708">
        <v>630.36364905043797</v>
      </c>
      <c r="K258" s="715">
        <v>1.0535616201339999</v>
      </c>
    </row>
    <row r="259" spans="1:11" ht="14.45" customHeight="1" thickBot="1" x14ac:dyDescent="0.25">
      <c r="A259" s="727" t="s">
        <v>54</v>
      </c>
      <c r="B259" s="707">
        <v>10876.0164778363</v>
      </c>
      <c r="C259" s="707">
        <v>12689.29866</v>
      </c>
      <c r="D259" s="708">
        <v>1813.2821821636601</v>
      </c>
      <c r="E259" s="714">
        <v>1.1667230079919999</v>
      </c>
      <c r="F259" s="707">
        <v>11768.9429009496</v>
      </c>
      <c r="G259" s="708">
        <v>11768.9429009496</v>
      </c>
      <c r="H259" s="710">
        <v>1035.1790800000001</v>
      </c>
      <c r="I259" s="707">
        <v>12399.306549999999</v>
      </c>
      <c r="J259" s="708">
        <v>630.36364905043797</v>
      </c>
      <c r="K259" s="715">
        <v>1.0535616201339999</v>
      </c>
    </row>
    <row r="260" spans="1:11" ht="14.45" customHeight="1" thickBot="1" x14ac:dyDescent="0.25">
      <c r="A260" s="726" t="s">
        <v>580</v>
      </c>
      <c r="B260" s="702">
        <v>0</v>
      </c>
      <c r="C260" s="702">
        <v>186.00925000000001</v>
      </c>
      <c r="D260" s="703">
        <v>186.00925000000001</v>
      </c>
      <c r="E260" s="712" t="s">
        <v>344</v>
      </c>
      <c r="F260" s="702">
        <v>257.33669007374999</v>
      </c>
      <c r="G260" s="703">
        <v>257.33669007374999</v>
      </c>
      <c r="H260" s="705">
        <v>9.6653099999999998</v>
      </c>
      <c r="I260" s="702">
        <v>266.63085000000001</v>
      </c>
      <c r="J260" s="703">
        <v>9.2941599262499999</v>
      </c>
      <c r="K260" s="706">
        <v>1.0361167306670001</v>
      </c>
    </row>
    <row r="261" spans="1:11" ht="14.45" customHeight="1" thickBot="1" x14ac:dyDescent="0.25">
      <c r="A261" s="724" t="s">
        <v>581</v>
      </c>
      <c r="B261" s="702">
        <v>0</v>
      </c>
      <c r="C261" s="702">
        <v>186.00925000000001</v>
      </c>
      <c r="D261" s="703">
        <v>186.00925000000001</v>
      </c>
      <c r="E261" s="712" t="s">
        <v>344</v>
      </c>
      <c r="F261" s="702">
        <v>257.33669007374999</v>
      </c>
      <c r="G261" s="703">
        <v>257.33669007374999</v>
      </c>
      <c r="H261" s="705">
        <v>9.6653099999999998</v>
      </c>
      <c r="I261" s="702">
        <v>266.63085000000001</v>
      </c>
      <c r="J261" s="703">
        <v>9.2941599262499999</v>
      </c>
      <c r="K261" s="706">
        <v>1.0361167306670001</v>
      </c>
    </row>
    <row r="262" spans="1:11" ht="14.45" customHeight="1" thickBot="1" x14ac:dyDescent="0.25">
      <c r="A262" s="723" t="s">
        <v>582</v>
      </c>
      <c r="B262" s="707">
        <v>306.28656779627698</v>
      </c>
      <c r="C262" s="707">
        <v>159.768</v>
      </c>
      <c r="D262" s="708">
        <v>-146.51856779627701</v>
      </c>
      <c r="E262" s="714">
        <v>0.52162914341699995</v>
      </c>
      <c r="F262" s="707">
        <v>298.72843556048599</v>
      </c>
      <c r="G262" s="708">
        <v>298.72843556048599</v>
      </c>
      <c r="H262" s="710">
        <v>4.95</v>
      </c>
      <c r="I262" s="707">
        <v>122.036</v>
      </c>
      <c r="J262" s="708">
        <v>-176.69243556048599</v>
      </c>
      <c r="K262" s="715">
        <v>0.40851819068</v>
      </c>
    </row>
    <row r="263" spans="1:11" ht="14.45" customHeight="1" thickBot="1" x14ac:dyDescent="0.25">
      <c r="A263" s="724" t="s">
        <v>583</v>
      </c>
      <c r="B263" s="702">
        <v>306.28656779627698</v>
      </c>
      <c r="C263" s="702">
        <v>159.768</v>
      </c>
      <c r="D263" s="703">
        <v>-146.51856779627701</v>
      </c>
      <c r="E263" s="704">
        <v>0.52162914341699995</v>
      </c>
      <c r="F263" s="702">
        <v>298.72843556048599</v>
      </c>
      <c r="G263" s="703">
        <v>298.72843556048599</v>
      </c>
      <c r="H263" s="705">
        <v>4.95</v>
      </c>
      <c r="I263" s="702">
        <v>122.036</v>
      </c>
      <c r="J263" s="703">
        <v>-176.69243556048599</v>
      </c>
      <c r="K263" s="706">
        <v>0.40851819068</v>
      </c>
    </row>
    <row r="264" spans="1:11" ht="14.45" customHeight="1" thickBot="1" x14ac:dyDescent="0.25">
      <c r="A264" s="723" t="s">
        <v>584</v>
      </c>
      <c r="B264" s="707">
        <v>588.03701226040903</v>
      </c>
      <c r="C264" s="707">
        <v>499.96422000000001</v>
      </c>
      <c r="D264" s="708">
        <v>-88.072792260409003</v>
      </c>
      <c r="E264" s="714">
        <v>0.850225767385</v>
      </c>
      <c r="F264" s="707">
        <v>792.73406398622001</v>
      </c>
      <c r="G264" s="708">
        <v>792.73406398622001</v>
      </c>
      <c r="H264" s="710">
        <v>29.494</v>
      </c>
      <c r="I264" s="707">
        <v>510.99263999999999</v>
      </c>
      <c r="J264" s="708">
        <v>-281.74142398622001</v>
      </c>
      <c r="K264" s="715">
        <v>0.64459528511999997</v>
      </c>
    </row>
    <row r="265" spans="1:11" ht="14.45" customHeight="1" thickBot="1" x14ac:dyDescent="0.25">
      <c r="A265" s="724" t="s">
        <v>585</v>
      </c>
      <c r="B265" s="702">
        <v>522.23534642746699</v>
      </c>
      <c r="C265" s="702">
        <v>442.89</v>
      </c>
      <c r="D265" s="703">
        <v>-79.345346427467007</v>
      </c>
      <c r="E265" s="704">
        <v>0.84806592090999999</v>
      </c>
      <c r="F265" s="702">
        <v>716.63505309444201</v>
      </c>
      <c r="G265" s="703">
        <v>716.63505309444201</v>
      </c>
      <c r="H265" s="705">
        <v>24.79</v>
      </c>
      <c r="I265" s="702">
        <v>452.04199999999997</v>
      </c>
      <c r="J265" s="703">
        <v>-264.59305309444198</v>
      </c>
      <c r="K265" s="706">
        <v>0.63078410419300002</v>
      </c>
    </row>
    <row r="266" spans="1:11" ht="14.45" customHeight="1" thickBot="1" x14ac:dyDescent="0.25">
      <c r="A266" s="724" t="s">
        <v>586</v>
      </c>
      <c r="B266" s="702">
        <v>65.801665832942007</v>
      </c>
      <c r="C266" s="702">
        <v>57.074219999999997</v>
      </c>
      <c r="D266" s="703">
        <v>-8.7274458329419993</v>
      </c>
      <c r="E266" s="704">
        <v>0.86736740289900005</v>
      </c>
      <c r="F266" s="702">
        <v>76.099010891777993</v>
      </c>
      <c r="G266" s="703">
        <v>76.099010891777993</v>
      </c>
      <c r="H266" s="705">
        <v>4.7039999999999997</v>
      </c>
      <c r="I266" s="702">
        <v>58.95064</v>
      </c>
      <c r="J266" s="703">
        <v>-17.148370891778001</v>
      </c>
      <c r="K266" s="706">
        <v>0.774657111954</v>
      </c>
    </row>
    <row r="267" spans="1:11" ht="14.45" customHeight="1" thickBot="1" x14ac:dyDescent="0.25">
      <c r="A267" s="726" t="s">
        <v>587</v>
      </c>
      <c r="B267" s="702">
        <v>0</v>
      </c>
      <c r="C267" s="702">
        <v>0</v>
      </c>
      <c r="D267" s="703">
        <v>0</v>
      </c>
      <c r="E267" s="704">
        <v>1</v>
      </c>
      <c r="F267" s="702">
        <v>0</v>
      </c>
      <c r="G267" s="703">
        <v>0</v>
      </c>
      <c r="H267" s="705">
        <v>5.4407199999999998</v>
      </c>
      <c r="I267" s="702">
        <v>37.196550000000002</v>
      </c>
      <c r="J267" s="703">
        <v>37.196550000000002</v>
      </c>
      <c r="K267" s="713" t="s">
        <v>344</v>
      </c>
    </row>
    <row r="268" spans="1:11" ht="14.45" customHeight="1" thickBot="1" x14ac:dyDescent="0.25">
      <c r="A268" s="724" t="s">
        <v>588</v>
      </c>
      <c r="B268" s="702">
        <v>0</v>
      </c>
      <c r="C268" s="702">
        <v>0</v>
      </c>
      <c r="D268" s="703">
        <v>0</v>
      </c>
      <c r="E268" s="704">
        <v>1</v>
      </c>
      <c r="F268" s="702">
        <v>0</v>
      </c>
      <c r="G268" s="703">
        <v>0</v>
      </c>
      <c r="H268" s="705">
        <v>5.4407199999999998</v>
      </c>
      <c r="I268" s="702">
        <v>37.196550000000002</v>
      </c>
      <c r="J268" s="703">
        <v>37.196550000000002</v>
      </c>
      <c r="K268" s="713" t="s">
        <v>344</v>
      </c>
    </row>
    <row r="269" spans="1:11" ht="14.45" customHeight="1" thickBot="1" x14ac:dyDescent="0.25">
      <c r="A269" s="723" t="s">
        <v>589</v>
      </c>
      <c r="B269" s="707">
        <v>1368.04055375455</v>
      </c>
      <c r="C269" s="707">
        <v>1425.68427</v>
      </c>
      <c r="D269" s="708">
        <v>57.643716245455003</v>
      </c>
      <c r="E269" s="714">
        <v>1.0421359703749999</v>
      </c>
      <c r="F269" s="707">
        <v>1491.5934015774601</v>
      </c>
      <c r="G269" s="708">
        <v>1491.5934015774601</v>
      </c>
      <c r="H269" s="710">
        <v>0</v>
      </c>
      <c r="I269" s="707">
        <v>380.64738999999997</v>
      </c>
      <c r="J269" s="708">
        <v>-1110.94601157746</v>
      </c>
      <c r="K269" s="715">
        <v>0.255195142052</v>
      </c>
    </row>
    <row r="270" spans="1:11" ht="14.45" customHeight="1" thickBot="1" x14ac:dyDescent="0.25">
      <c r="A270" s="724" t="s">
        <v>590</v>
      </c>
      <c r="B270" s="702">
        <v>1368.04055375455</v>
      </c>
      <c r="C270" s="702">
        <v>1425.68427</v>
      </c>
      <c r="D270" s="703">
        <v>57.643716245455003</v>
      </c>
      <c r="E270" s="704">
        <v>1.0421359703749999</v>
      </c>
      <c r="F270" s="702">
        <v>1491.5934015774601</v>
      </c>
      <c r="G270" s="703">
        <v>1491.5934015774601</v>
      </c>
      <c r="H270" s="705">
        <v>0</v>
      </c>
      <c r="I270" s="702">
        <v>380.64738999999997</v>
      </c>
      <c r="J270" s="703">
        <v>-1110.94601157746</v>
      </c>
      <c r="K270" s="706">
        <v>0.255195142052</v>
      </c>
    </row>
    <row r="271" spans="1:11" ht="14.45" customHeight="1" thickBot="1" x14ac:dyDescent="0.25">
      <c r="A271" s="723" t="s">
        <v>591</v>
      </c>
      <c r="B271" s="707">
        <v>0</v>
      </c>
      <c r="C271" s="707">
        <v>9.7959999999999994</v>
      </c>
      <c r="D271" s="708">
        <v>9.7959999999999994</v>
      </c>
      <c r="E271" s="709" t="s">
        <v>344</v>
      </c>
      <c r="F271" s="707">
        <v>0</v>
      </c>
      <c r="G271" s="708">
        <v>0</v>
      </c>
      <c r="H271" s="710">
        <v>0.56999999999999995</v>
      </c>
      <c r="I271" s="707">
        <v>7.9139999999999997</v>
      </c>
      <c r="J271" s="708">
        <v>7.9139999999999997</v>
      </c>
      <c r="K271" s="711" t="s">
        <v>344</v>
      </c>
    </row>
    <row r="272" spans="1:11" ht="14.45" customHeight="1" thickBot="1" x14ac:dyDescent="0.25">
      <c r="A272" s="724" t="s">
        <v>592</v>
      </c>
      <c r="B272" s="702">
        <v>0</v>
      </c>
      <c r="C272" s="702">
        <v>9.7959999999999994</v>
      </c>
      <c r="D272" s="703">
        <v>9.7959999999999994</v>
      </c>
      <c r="E272" s="712" t="s">
        <v>344</v>
      </c>
      <c r="F272" s="702">
        <v>0</v>
      </c>
      <c r="G272" s="703">
        <v>0</v>
      </c>
      <c r="H272" s="705">
        <v>0.56999999999999995</v>
      </c>
      <c r="I272" s="702">
        <v>7.9139999999999997</v>
      </c>
      <c r="J272" s="703">
        <v>7.9139999999999997</v>
      </c>
      <c r="K272" s="713" t="s">
        <v>344</v>
      </c>
    </row>
    <row r="273" spans="1:11" ht="14.45" customHeight="1" thickBot="1" x14ac:dyDescent="0.25">
      <c r="A273" s="723" t="s">
        <v>593</v>
      </c>
      <c r="B273" s="707">
        <v>1757.3010480072101</v>
      </c>
      <c r="C273" s="707">
        <v>1471.8296700000001</v>
      </c>
      <c r="D273" s="708">
        <v>-285.47137800721299</v>
      </c>
      <c r="E273" s="714">
        <v>0.83755123896899997</v>
      </c>
      <c r="F273" s="707">
        <v>1976.2260120702001</v>
      </c>
      <c r="G273" s="708">
        <v>1976.2260120702001</v>
      </c>
      <c r="H273" s="710">
        <v>111.14019</v>
      </c>
      <c r="I273" s="707">
        <v>1559.8433399999999</v>
      </c>
      <c r="J273" s="708">
        <v>-416.382672070198</v>
      </c>
      <c r="K273" s="715">
        <v>0.78930412335</v>
      </c>
    </row>
    <row r="274" spans="1:11" ht="14.45" customHeight="1" thickBot="1" x14ac:dyDescent="0.25">
      <c r="A274" s="724" t="s">
        <v>594</v>
      </c>
      <c r="B274" s="702">
        <v>1757.3010480072101</v>
      </c>
      <c r="C274" s="702">
        <v>1471.8296700000001</v>
      </c>
      <c r="D274" s="703">
        <v>-285.47137800721299</v>
      </c>
      <c r="E274" s="704">
        <v>0.83755123896899997</v>
      </c>
      <c r="F274" s="702">
        <v>1976.2260120702001</v>
      </c>
      <c r="G274" s="703">
        <v>1976.2260120702001</v>
      </c>
      <c r="H274" s="705">
        <v>111.14019</v>
      </c>
      <c r="I274" s="702">
        <v>1559.8433399999999</v>
      </c>
      <c r="J274" s="703">
        <v>-416.382672070198</v>
      </c>
      <c r="K274" s="706">
        <v>0.78930412335</v>
      </c>
    </row>
    <row r="275" spans="1:11" ht="14.45" customHeight="1" thickBot="1" x14ac:dyDescent="0.25">
      <c r="A275" s="723" t="s">
        <v>595</v>
      </c>
      <c r="B275" s="707">
        <v>0</v>
      </c>
      <c r="C275" s="707">
        <v>1185.8903299999999</v>
      </c>
      <c r="D275" s="708">
        <v>1185.8903299999999</v>
      </c>
      <c r="E275" s="709" t="s">
        <v>344</v>
      </c>
      <c r="F275" s="707">
        <v>0</v>
      </c>
      <c r="G275" s="708">
        <v>0</v>
      </c>
      <c r="H275" s="710">
        <v>111.20014</v>
      </c>
      <c r="I275" s="707">
        <v>1338.2500199999999</v>
      </c>
      <c r="J275" s="708">
        <v>1338.2500199999999</v>
      </c>
      <c r="K275" s="711" t="s">
        <v>344</v>
      </c>
    </row>
    <row r="276" spans="1:11" ht="14.45" customHeight="1" thickBot="1" x14ac:dyDescent="0.25">
      <c r="A276" s="724" t="s">
        <v>596</v>
      </c>
      <c r="B276" s="702">
        <v>0</v>
      </c>
      <c r="C276" s="702">
        <v>1185.8903299999999</v>
      </c>
      <c r="D276" s="703">
        <v>1185.8903299999999</v>
      </c>
      <c r="E276" s="712" t="s">
        <v>344</v>
      </c>
      <c r="F276" s="702">
        <v>0</v>
      </c>
      <c r="G276" s="703">
        <v>0</v>
      </c>
      <c r="H276" s="705">
        <v>111.20014</v>
      </c>
      <c r="I276" s="702">
        <v>1338.2500199999999</v>
      </c>
      <c r="J276" s="703">
        <v>1338.2500199999999</v>
      </c>
      <c r="K276" s="713" t="s">
        <v>344</v>
      </c>
    </row>
    <row r="277" spans="1:11" ht="14.45" customHeight="1" thickBot="1" x14ac:dyDescent="0.25">
      <c r="A277" s="723" t="s">
        <v>597</v>
      </c>
      <c r="B277" s="707">
        <v>6856.3512960178896</v>
      </c>
      <c r="C277" s="707">
        <v>7750.3569200000002</v>
      </c>
      <c r="D277" s="708">
        <v>894.005623982109</v>
      </c>
      <c r="E277" s="714">
        <v>1.1303908719639999</v>
      </c>
      <c r="F277" s="707">
        <v>6952.3242976814499</v>
      </c>
      <c r="G277" s="708">
        <v>6952.3242976814499</v>
      </c>
      <c r="H277" s="710">
        <v>762.71872000000099</v>
      </c>
      <c r="I277" s="707">
        <v>8175.79576</v>
      </c>
      <c r="J277" s="708">
        <v>1223.47146231855</v>
      </c>
      <c r="K277" s="715">
        <v>1.175980206033</v>
      </c>
    </row>
    <row r="278" spans="1:11" ht="14.45" customHeight="1" thickBot="1" x14ac:dyDescent="0.25">
      <c r="A278" s="724" t="s">
        <v>598</v>
      </c>
      <c r="B278" s="702">
        <v>6856.3512960178896</v>
      </c>
      <c r="C278" s="702">
        <v>7750.3569200000002</v>
      </c>
      <c r="D278" s="703">
        <v>894.005623982109</v>
      </c>
      <c r="E278" s="704">
        <v>1.1303908719639999</v>
      </c>
      <c r="F278" s="702">
        <v>6952.3242976814499</v>
      </c>
      <c r="G278" s="703">
        <v>6952.3242976814499</v>
      </c>
      <c r="H278" s="705">
        <v>762.71872000000099</v>
      </c>
      <c r="I278" s="702">
        <v>8175.79576</v>
      </c>
      <c r="J278" s="703">
        <v>1223.47146231855</v>
      </c>
      <c r="K278" s="706">
        <v>1.175980206033</v>
      </c>
    </row>
    <row r="279" spans="1:11" ht="14.45" customHeight="1" thickBot="1" x14ac:dyDescent="0.25">
      <c r="A279" s="720" t="s">
        <v>599</v>
      </c>
      <c r="B279" s="702">
        <v>0</v>
      </c>
      <c r="C279" s="702">
        <v>3.2322600000000001</v>
      </c>
      <c r="D279" s="703">
        <v>3.2322600000000001</v>
      </c>
      <c r="E279" s="712" t="s">
        <v>329</v>
      </c>
      <c r="F279" s="702">
        <v>0</v>
      </c>
      <c r="G279" s="703">
        <v>0</v>
      </c>
      <c r="H279" s="705">
        <v>0.51214000000000004</v>
      </c>
      <c r="I279" s="702">
        <v>3.9845000000000002</v>
      </c>
      <c r="J279" s="703">
        <v>3.9845000000000002</v>
      </c>
      <c r="K279" s="713" t="s">
        <v>344</v>
      </c>
    </row>
    <row r="280" spans="1:11" ht="14.45" customHeight="1" thickBot="1" x14ac:dyDescent="0.25">
      <c r="A280" s="725" t="s">
        <v>600</v>
      </c>
      <c r="B280" s="707">
        <v>0</v>
      </c>
      <c r="C280" s="707">
        <v>3.2322600000000001</v>
      </c>
      <c r="D280" s="708">
        <v>3.2322600000000001</v>
      </c>
      <c r="E280" s="709" t="s">
        <v>329</v>
      </c>
      <c r="F280" s="707">
        <v>0</v>
      </c>
      <c r="G280" s="708">
        <v>0</v>
      </c>
      <c r="H280" s="710">
        <v>0.51214000000000004</v>
      </c>
      <c r="I280" s="707">
        <v>3.9845000000000002</v>
      </c>
      <c r="J280" s="708">
        <v>3.9845000000000002</v>
      </c>
      <c r="K280" s="711" t="s">
        <v>344</v>
      </c>
    </row>
    <row r="281" spans="1:11" ht="14.45" customHeight="1" thickBot="1" x14ac:dyDescent="0.25">
      <c r="A281" s="727" t="s">
        <v>601</v>
      </c>
      <c r="B281" s="707">
        <v>0</v>
      </c>
      <c r="C281" s="707">
        <v>3.2322600000000001</v>
      </c>
      <c r="D281" s="708">
        <v>3.2322600000000001</v>
      </c>
      <c r="E281" s="709" t="s">
        <v>329</v>
      </c>
      <c r="F281" s="707">
        <v>0</v>
      </c>
      <c r="G281" s="708">
        <v>0</v>
      </c>
      <c r="H281" s="710">
        <v>0.51214000000000004</v>
      </c>
      <c r="I281" s="707">
        <v>3.9845000000000002</v>
      </c>
      <c r="J281" s="708">
        <v>3.9845000000000002</v>
      </c>
      <c r="K281" s="711" t="s">
        <v>344</v>
      </c>
    </row>
    <row r="282" spans="1:11" ht="14.45" customHeight="1" thickBot="1" x14ac:dyDescent="0.25">
      <c r="A282" s="723" t="s">
        <v>602</v>
      </c>
      <c r="B282" s="707">
        <v>0</v>
      </c>
      <c r="C282" s="707">
        <v>3.2322600000000001</v>
      </c>
      <c r="D282" s="708">
        <v>3.2322600000000001</v>
      </c>
      <c r="E282" s="709" t="s">
        <v>344</v>
      </c>
      <c r="F282" s="707">
        <v>0</v>
      </c>
      <c r="G282" s="708">
        <v>0</v>
      </c>
      <c r="H282" s="710">
        <v>0.51214000000000004</v>
      </c>
      <c r="I282" s="707">
        <v>3.9845000000000002</v>
      </c>
      <c r="J282" s="708">
        <v>3.9845000000000002</v>
      </c>
      <c r="K282" s="711" t="s">
        <v>344</v>
      </c>
    </row>
    <row r="283" spans="1:11" ht="14.45" customHeight="1" thickBot="1" x14ac:dyDescent="0.25">
      <c r="A283" s="724" t="s">
        <v>603</v>
      </c>
      <c r="B283" s="702">
        <v>0</v>
      </c>
      <c r="C283" s="702">
        <v>3.2322600000000001</v>
      </c>
      <c r="D283" s="703">
        <v>3.2322600000000001</v>
      </c>
      <c r="E283" s="712" t="s">
        <v>344</v>
      </c>
      <c r="F283" s="702">
        <v>0</v>
      </c>
      <c r="G283" s="703">
        <v>0</v>
      </c>
      <c r="H283" s="705">
        <v>0.51214000000000004</v>
      </c>
      <c r="I283" s="702">
        <v>3.9845000000000002</v>
      </c>
      <c r="J283" s="703">
        <v>3.9845000000000002</v>
      </c>
      <c r="K283" s="713" t="s">
        <v>344</v>
      </c>
    </row>
    <row r="284" spans="1:11" ht="14.45" customHeight="1" thickBot="1" x14ac:dyDescent="0.25">
      <c r="A284" s="728"/>
      <c r="B284" s="702">
        <v>-31168.7380015247</v>
      </c>
      <c r="C284" s="702">
        <v>-38549.0134600003</v>
      </c>
      <c r="D284" s="703">
        <v>-7380.2754584755203</v>
      </c>
      <c r="E284" s="704">
        <v>1.2367845454019999</v>
      </c>
      <c r="F284" s="702">
        <v>-14415.8930677754</v>
      </c>
      <c r="G284" s="703">
        <v>-14415.8930677754</v>
      </c>
      <c r="H284" s="705">
        <v>-4397.0989199999804</v>
      </c>
      <c r="I284" s="702">
        <v>-36291.527619999899</v>
      </c>
      <c r="J284" s="703">
        <v>-21875.634552224499</v>
      </c>
      <c r="K284" s="706">
        <v>2.5174664829550002</v>
      </c>
    </row>
    <row r="285" spans="1:11" ht="14.45" customHeight="1" thickBot="1" x14ac:dyDescent="0.25">
      <c r="A285" s="729" t="s">
        <v>66</v>
      </c>
      <c r="B285" s="716">
        <v>-31168.7380015247</v>
      </c>
      <c r="C285" s="716">
        <v>-38549.0134600003</v>
      </c>
      <c r="D285" s="717">
        <v>-7380.2754584755103</v>
      </c>
      <c r="E285" s="718" t="s">
        <v>329</v>
      </c>
      <c r="F285" s="716">
        <v>-14415.8930677754</v>
      </c>
      <c r="G285" s="717">
        <v>-14415.8930677754</v>
      </c>
      <c r="H285" s="716">
        <v>-4397.0989199999804</v>
      </c>
      <c r="I285" s="716">
        <v>-36291.527620000001</v>
      </c>
      <c r="J285" s="717">
        <v>-21875.634552224601</v>
      </c>
      <c r="K285" s="719">
        <v>2.5174664829550002</v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 xr:uid="{C5562533-3343-4AEF-A7C8-DFA1CF1E93FD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66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2" t="s">
        <v>175</v>
      </c>
      <c r="B1" s="543"/>
      <c r="C1" s="543"/>
      <c r="D1" s="543"/>
      <c r="E1" s="543"/>
      <c r="F1" s="543"/>
      <c r="G1" s="513"/>
      <c r="H1" s="544"/>
      <c r="I1" s="544"/>
    </row>
    <row r="2" spans="1:10" ht="14.45" customHeight="1" thickBot="1" x14ac:dyDescent="0.25">
      <c r="A2" s="70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436">
        <v>2015</v>
      </c>
      <c r="D3" s="378">
        <v>2018</v>
      </c>
      <c r="E3" s="11"/>
      <c r="F3" s="521">
        <v>2019</v>
      </c>
      <c r="G3" s="539"/>
      <c r="H3" s="539"/>
      <c r="I3" s="522"/>
    </row>
    <row r="4" spans="1:10" ht="14.45" customHeight="1" thickBot="1" x14ac:dyDescent="0.2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30" t="s">
        <v>604</v>
      </c>
      <c r="B5" s="731" t="s">
        <v>605</v>
      </c>
      <c r="C5" s="732" t="s">
        <v>606</v>
      </c>
      <c r="D5" s="732" t="s">
        <v>606</v>
      </c>
      <c r="E5" s="732"/>
      <c r="F5" s="732" t="s">
        <v>606</v>
      </c>
      <c r="G5" s="732" t="s">
        <v>606</v>
      </c>
      <c r="H5" s="732" t="s">
        <v>606</v>
      </c>
      <c r="I5" s="733" t="s">
        <v>606</v>
      </c>
      <c r="J5" s="734" t="s">
        <v>73</v>
      </c>
    </row>
    <row r="6" spans="1:10" ht="14.45" customHeight="1" x14ac:dyDescent="0.2">
      <c r="A6" s="730" t="s">
        <v>604</v>
      </c>
      <c r="B6" s="731" t="s">
        <v>607</v>
      </c>
      <c r="C6" s="732">
        <v>2338.8979999999992</v>
      </c>
      <c r="D6" s="732">
        <v>2255.4137300000007</v>
      </c>
      <c r="E6" s="732"/>
      <c r="F6" s="732">
        <v>2490.1056400000002</v>
      </c>
      <c r="G6" s="732">
        <v>2487.7063125000004</v>
      </c>
      <c r="H6" s="732">
        <v>2.3993274999997993</v>
      </c>
      <c r="I6" s="733">
        <v>1.00096447377568</v>
      </c>
      <c r="J6" s="734" t="s">
        <v>1</v>
      </c>
    </row>
    <row r="7" spans="1:10" ht="14.45" customHeight="1" x14ac:dyDescent="0.2">
      <c r="A7" s="730" t="s">
        <v>604</v>
      </c>
      <c r="B7" s="731" t="s">
        <v>608</v>
      </c>
      <c r="C7" s="732">
        <v>8.5820799999999995</v>
      </c>
      <c r="D7" s="732">
        <v>5.55307</v>
      </c>
      <c r="E7" s="732"/>
      <c r="F7" s="732">
        <v>7.5412199999999991</v>
      </c>
      <c r="G7" s="732">
        <v>10</v>
      </c>
      <c r="H7" s="732">
        <v>-2.4587800000000009</v>
      </c>
      <c r="I7" s="733">
        <v>0.75412199999999996</v>
      </c>
      <c r="J7" s="734" t="s">
        <v>1</v>
      </c>
    </row>
    <row r="8" spans="1:10" ht="14.45" customHeight="1" x14ac:dyDescent="0.2">
      <c r="A8" s="730" t="s">
        <v>604</v>
      </c>
      <c r="B8" s="731" t="s">
        <v>609</v>
      </c>
      <c r="C8" s="732">
        <v>55.042950000000019</v>
      </c>
      <c r="D8" s="732">
        <v>45.935679999999984</v>
      </c>
      <c r="E8" s="732"/>
      <c r="F8" s="732">
        <v>50.738380000000014</v>
      </c>
      <c r="G8" s="732">
        <v>35</v>
      </c>
      <c r="H8" s="732">
        <v>15.738380000000014</v>
      </c>
      <c r="I8" s="733">
        <v>1.4496680000000004</v>
      </c>
      <c r="J8" s="734" t="s">
        <v>1</v>
      </c>
    </row>
    <row r="9" spans="1:10" ht="14.45" customHeight="1" x14ac:dyDescent="0.2">
      <c r="A9" s="730" t="s">
        <v>604</v>
      </c>
      <c r="B9" s="731" t="s">
        <v>610</v>
      </c>
      <c r="C9" s="732">
        <v>95.823999999999984</v>
      </c>
      <c r="D9" s="732">
        <v>109.31251</v>
      </c>
      <c r="E9" s="732"/>
      <c r="F9" s="732">
        <v>11.129429999999999</v>
      </c>
      <c r="G9" s="732">
        <v>84.999999023437496</v>
      </c>
      <c r="H9" s="732">
        <v>-73.870569023437497</v>
      </c>
      <c r="I9" s="733">
        <v>0.13093447209253758</v>
      </c>
      <c r="J9" s="734" t="s">
        <v>1</v>
      </c>
    </row>
    <row r="10" spans="1:10" ht="14.45" customHeight="1" x14ac:dyDescent="0.2">
      <c r="A10" s="730" t="s">
        <v>604</v>
      </c>
      <c r="B10" s="731" t="s">
        <v>611</v>
      </c>
      <c r="C10" s="732">
        <v>0</v>
      </c>
      <c r="D10" s="732">
        <v>0</v>
      </c>
      <c r="E10" s="732"/>
      <c r="F10" s="732">
        <v>57.518370000000004</v>
      </c>
      <c r="G10" s="732">
        <v>0</v>
      </c>
      <c r="H10" s="732">
        <v>57.518370000000004</v>
      </c>
      <c r="I10" s="733" t="s">
        <v>606</v>
      </c>
      <c r="J10" s="734" t="s">
        <v>1</v>
      </c>
    </row>
    <row r="11" spans="1:10" ht="14.45" customHeight="1" x14ac:dyDescent="0.2">
      <c r="A11" s="730" t="s">
        <v>604</v>
      </c>
      <c r="B11" s="731" t="s">
        <v>612</v>
      </c>
      <c r="C11" s="732">
        <v>684.32272000000012</v>
      </c>
      <c r="D11" s="732">
        <v>911.31702000000018</v>
      </c>
      <c r="E11" s="732"/>
      <c r="F11" s="732">
        <v>808.13163999999983</v>
      </c>
      <c r="G11" s="732">
        <v>919.99997656250002</v>
      </c>
      <c r="H11" s="732">
        <v>-111.86833656250019</v>
      </c>
      <c r="I11" s="733">
        <v>0.87840397889955768</v>
      </c>
      <c r="J11" s="734" t="s">
        <v>1</v>
      </c>
    </row>
    <row r="12" spans="1:10" ht="14.45" customHeight="1" x14ac:dyDescent="0.2">
      <c r="A12" s="730" t="s">
        <v>604</v>
      </c>
      <c r="B12" s="731" t="s">
        <v>613</v>
      </c>
      <c r="C12" s="732">
        <v>3.7447400000000002</v>
      </c>
      <c r="D12" s="732">
        <v>71.931960000000018</v>
      </c>
      <c r="E12" s="732"/>
      <c r="F12" s="732">
        <v>7.9712999999999994</v>
      </c>
      <c r="G12" s="732">
        <v>95.000001068115239</v>
      </c>
      <c r="H12" s="732">
        <v>-87.02870106811524</v>
      </c>
      <c r="I12" s="733">
        <v>8.3908420109222503E-2</v>
      </c>
      <c r="J12" s="734" t="s">
        <v>1</v>
      </c>
    </row>
    <row r="13" spans="1:10" ht="14.45" customHeight="1" x14ac:dyDescent="0.2">
      <c r="A13" s="730" t="s">
        <v>604</v>
      </c>
      <c r="B13" s="731" t="s">
        <v>614</v>
      </c>
      <c r="C13" s="732">
        <v>243.17922999999999</v>
      </c>
      <c r="D13" s="732">
        <v>176.94526000000002</v>
      </c>
      <c r="E13" s="732"/>
      <c r="F13" s="732">
        <v>153.28528000000003</v>
      </c>
      <c r="G13" s="732">
        <v>220.00001220703123</v>
      </c>
      <c r="H13" s="732">
        <v>-66.714732207031204</v>
      </c>
      <c r="I13" s="733">
        <v>0.69675123406698158</v>
      </c>
      <c r="J13" s="734" t="s">
        <v>1</v>
      </c>
    </row>
    <row r="14" spans="1:10" ht="14.45" customHeight="1" x14ac:dyDescent="0.2">
      <c r="A14" s="730" t="s">
        <v>604</v>
      </c>
      <c r="B14" s="731" t="s">
        <v>615</v>
      </c>
      <c r="C14" s="732">
        <v>3429.5937199999998</v>
      </c>
      <c r="D14" s="732">
        <v>3576.4092300000007</v>
      </c>
      <c r="E14" s="732"/>
      <c r="F14" s="732">
        <v>3586.4212600000001</v>
      </c>
      <c r="G14" s="732">
        <v>3852.7063013610841</v>
      </c>
      <c r="H14" s="732">
        <v>-266.28504136108404</v>
      </c>
      <c r="I14" s="733">
        <v>0.93088363853039857</v>
      </c>
      <c r="J14" s="734" t="s">
        <v>616</v>
      </c>
    </row>
    <row r="16" spans="1:10" ht="14.45" customHeight="1" x14ac:dyDescent="0.2">
      <c r="A16" s="730" t="s">
        <v>604</v>
      </c>
      <c r="B16" s="731" t="s">
        <v>605</v>
      </c>
      <c r="C16" s="732" t="s">
        <v>606</v>
      </c>
      <c r="D16" s="732" t="s">
        <v>606</v>
      </c>
      <c r="E16" s="732"/>
      <c r="F16" s="732" t="s">
        <v>606</v>
      </c>
      <c r="G16" s="732" t="s">
        <v>606</v>
      </c>
      <c r="H16" s="732" t="s">
        <v>606</v>
      </c>
      <c r="I16" s="733" t="s">
        <v>606</v>
      </c>
      <c r="J16" s="734" t="s">
        <v>73</v>
      </c>
    </row>
    <row r="17" spans="1:10" ht="14.45" customHeight="1" x14ac:dyDescent="0.2">
      <c r="A17" s="730" t="s">
        <v>617</v>
      </c>
      <c r="B17" s="731" t="s">
        <v>618</v>
      </c>
      <c r="C17" s="732" t="s">
        <v>606</v>
      </c>
      <c r="D17" s="732" t="s">
        <v>606</v>
      </c>
      <c r="E17" s="732"/>
      <c r="F17" s="732" t="s">
        <v>606</v>
      </c>
      <c r="G17" s="732" t="s">
        <v>606</v>
      </c>
      <c r="H17" s="732" t="s">
        <v>606</v>
      </c>
      <c r="I17" s="733" t="s">
        <v>606</v>
      </c>
      <c r="J17" s="734" t="s">
        <v>0</v>
      </c>
    </row>
    <row r="18" spans="1:10" ht="14.45" customHeight="1" x14ac:dyDescent="0.2">
      <c r="A18" s="730" t="s">
        <v>617</v>
      </c>
      <c r="B18" s="731" t="s">
        <v>607</v>
      </c>
      <c r="C18" s="732">
        <v>412.76233999999982</v>
      </c>
      <c r="D18" s="732">
        <v>362.35256999999996</v>
      </c>
      <c r="E18" s="732"/>
      <c r="F18" s="732">
        <v>390.99333999999999</v>
      </c>
      <c r="G18" s="732">
        <v>370</v>
      </c>
      <c r="H18" s="732">
        <v>20.993339999999989</v>
      </c>
      <c r="I18" s="733">
        <v>1.0567387567567568</v>
      </c>
      <c r="J18" s="734" t="s">
        <v>1</v>
      </c>
    </row>
    <row r="19" spans="1:10" ht="14.45" customHeight="1" x14ac:dyDescent="0.2">
      <c r="A19" s="730" t="s">
        <v>617</v>
      </c>
      <c r="B19" s="731" t="s">
        <v>610</v>
      </c>
      <c r="C19" s="732">
        <v>14.227679999999999</v>
      </c>
      <c r="D19" s="732">
        <v>9.2022300000000001</v>
      </c>
      <c r="E19" s="732"/>
      <c r="F19" s="732">
        <v>6.2540399999999998</v>
      </c>
      <c r="G19" s="732">
        <v>7</v>
      </c>
      <c r="H19" s="732">
        <v>-0.74596000000000018</v>
      </c>
      <c r="I19" s="733">
        <v>0.89343428571428574</v>
      </c>
      <c r="J19" s="734" t="s">
        <v>1</v>
      </c>
    </row>
    <row r="20" spans="1:10" ht="14.45" customHeight="1" x14ac:dyDescent="0.2">
      <c r="A20" s="730" t="s">
        <v>617</v>
      </c>
      <c r="B20" s="731" t="s">
        <v>611</v>
      </c>
      <c r="C20" s="732">
        <v>0</v>
      </c>
      <c r="D20" s="732">
        <v>0</v>
      </c>
      <c r="E20" s="732"/>
      <c r="F20" s="732">
        <v>10.04289</v>
      </c>
      <c r="G20" s="732">
        <v>0</v>
      </c>
      <c r="H20" s="732">
        <v>10.04289</v>
      </c>
      <c r="I20" s="733" t="s">
        <v>606</v>
      </c>
      <c r="J20" s="734" t="s">
        <v>1</v>
      </c>
    </row>
    <row r="21" spans="1:10" ht="14.45" customHeight="1" x14ac:dyDescent="0.2">
      <c r="A21" s="730" t="s">
        <v>617</v>
      </c>
      <c r="B21" s="731" t="s">
        <v>612</v>
      </c>
      <c r="C21" s="732">
        <v>74.28013999999996</v>
      </c>
      <c r="D21" s="732">
        <v>83.094769999999983</v>
      </c>
      <c r="E21" s="732"/>
      <c r="F21" s="732">
        <v>69.493889999999993</v>
      </c>
      <c r="G21" s="732">
        <v>88</v>
      </c>
      <c r="H21" s="732">
        <v>-18.506110000000007</v>
      </c>
      <c r="I21" s="733">
        <v>0.78970329545454543</v>
      </c>
      <c r="J21" s="734" t="s">
        <v>1</v>
      </c>
    </row>
    <row r="22" spans="1:10" ht="14.45" customHeight="1" x14ac:dyDescent="0.2">
      <c r="A22" s="730" t="s">
        <v>617</v>
      </c>
      <c r="B22" s="731" t="s">
        <v>613</v>
      </c>
      <c r="C22" s="732">
        <v>0.74491999999999992</v>
      </c>
      <c r="D22" s="732">
        <v>0.79191000000000011</v>
      </c>
      <c r="E22" s="732"/>
      <c r="F22" s="732">
        <v>0.23492000000000002</v>
      </c>
      <c r="G22" s="732">
        <v>1</v>
      </c>
      <c r="H22" s="732">
        <v>-0.76507999999999998</v>
      </c>
      <c r="I22" s="733">
        <v>0.23492000000000002</v>
      </c>
      <c r="J22" s="734" t="s">
        <v>1</v>
      </c>
    </row>
    <row r="23" spans="1:10" ht="14.45" customHeight="1" x14ac:dyDescent="0.2">
      <c r="A23" s="730" t="s">
        <v>617</v>
      </c>
      <c r="B23" s="731" t="s">
        <v>614</v>
      </c>
      <c r="C23" s="732">
        <v>26.013000000000002</v>
      </c>
      <c r="D23" s="732">
        <v>22.632000000000001</v>
      </c>
      <c r="E23" s="732"/>
      <c r="F23" s="732">
        <v>7.2450000000000001</v>
      </c>
      <c r="G23" s="732">
        <v>27</v>
      </c>
      <c r="H23" s="732">
        <v>-19.754999999999999</v>
      </c>
      <c r="I23" s="733">
        <v>0.26833333333333331</v>
      </c>
      <c r="J23" s="734" t="s">
        <v>1</v>
      </c>
    </row>
    <row r="24" spans="1:10" ht="14.45" customHeight="1" x14ac:dyDescent="0.2">
      <c r="A24" s="730" t="s">
        <v>617</v>
      </c>
      <c r="B24" s="731" t="s">
        <v>619</v>
      </c>
      <c r="C24" s="732">
        <v>528.02807999999982</v>
      </c>
      <c r="D24" s="732">
        <v>478.0734799999999</v>
      </c>
      <c r="E24" s="732"/>
      <c r="F24" s="732">
        <v>484.26407999999992</v>
      </c>
      <c r="G24" s="732">
        <v>493</v>
      </c>
      <c r="H24" s="732">
        <v>-8.7359200000000783</v>
      </c>
      <c r="I24" s="733">
        <v>0.98228008113590248</v>
      </c>
      <c r="J24" s="734" t="s">
        <v>620</v>
      </c>
    </row>
    <row r="25" spans="1:10" ht="14.45" customHeight="1" x14ac:dyDescent="0.2">
      <c r="A25" s="730" t="s">
        <v>606</v>
      </c>
      <c r="B25" s="731" t="s">
        <v>606</v>
      </c>
      <c r="C25" s="732" t="s">
        <v>606</v>
      </c>
      <c r="D25" s="732" t="s">
        <v>606</v>
      </c>
      <c r="E25" s="732"/>
      <c r="F25" s="732" t="s">
        <v>606</v>
      </c>
      <c r="G25" s="732" t="s">
        <v>606</v>
      </c>
      <c r="H25" s="732" t="s">
        <v>606</v>
      </c>
      <c r="I25" s="733" t="s">
        <v>606</v>
      </c>
      <c r="J25" s="734" t="s">
        <v>621</v>
      </c>
    </row>
    <row r="26" spans="1:10" ht="14.45" customHeight="1" x14ac:dyDescent="0.2">
      <c r="A26" s="730" t="s">
        <v>622</v>
      </c>
      <c r="B26" s="731" t="s">
        <v>623</v>
      </c>
      <c r="C26" s="732" t="s">
        <v>606</v>
      </c>
      <c r="D26" s="732" t="s">
        <v>606</v>
      </c>
      <c r="E26" s="732"/>
      <c r="F26" s="732" t="s">
        <v>606</v>
      </c>
      <c r="G26" s="732" t="s">
        <v>606</v>
      </c>
      <c r="H26" s="732" t="s">
        <v>606</v>
      </c>
      <c r="I26" s="733" t="s">
        <v>606</v>
      </c>
      <c r="J26" s="734" t="s">
        <v>0</v>
      </c>
    </row>
    <row r="27" spans="1:10" ht="14.45" customHeight="1" x14ac:dyDescent="0.2">
      <c r="A27" s="730" t="s">
        <v>622</v>
      </c>
      <c r="B27" s="731" t="s">
        <v>607</v>
      </c>
      <c r="C27" s="732">
        <v>487.96919000000008</v>
      </c>
      <c r="D27" s="732">
        <v>492.97679000000045</v>
      </c>
      <c r="E27" s="732"/>
      <c r="F27" s="732">
        <v>467.39096999999998</v>
      </c>
      <c r="G27" s="732">
        <v>493</v>
      </c>
      <c r="H27" s="732">
        <v>-25.609030000000018</v>
      </c>
      <c r="I27" s="733">
        <v>0.94805470588235286</v>
      </c>
      <c r="J27" s="734" t="s">
        <v>1</v>
      </c>
    </row>
    <row r="28" spans="1:10" ht="14.45" customHeight="1" x14ac:dyDescent="0.2">
      <c r="A28" s="730" t="s">
        <v>622</v>
      </c>
      <c r="B28" s="731" t="s">
        <v>610</v>
      </c>
      <c r="C28" s="732">
        <v>5.1479999999999997</v>
      </c>
      <c r="D28" s="732">
        <v>9.1577599999999997</v>
      </c>
      <c r="E28" s="732"/>
      <c r="F28" s="732">
        <v>0</v>
      </c>
      <c r="G28" s="732">
        <v>7</v>
      </c>
      <c r="H28" s="732">
        <v>-7</v>
      </c>
      <c r="I28" s="733">
        <v>0</v>
      </c>
      <c r="J28" s="734" t="s">
        <v>1</v>
      </c>
    </row>
    <row r="29" spans="1:10" ht="14.45" customHeight="1" x14ac:dyDescent="0.2">
      <c r="A29" s="730" t="s">
        <v>622</v>
      </c>
      <c r="B29" s="731" t="s">
        <v>611</v>
      </c>
      <c r="C29" s="732">
        <v>0</v>
      </c>
      <c r="D29" s="732">
        <v>0</v>
      </c>
      <c r="E29" s="732"/>
      <c r="F29" s="732">
        <v>3.6519599999999999</v>
      </c>
      <c r="G29" s="732">
        <v>0</v>
      </c>
      <c r="H29" s="732">
        <v>3.6519599999999999</v>
      </c>
      <c r="I29" s="733" t="s">
        <v>606</v>
      </c>
      <c r="J29" s="734" t="s">
        <v>1</v>
      </c>
    </row>
    <row r="30" spans="1:10" ht="14.45" customHeight="1" x14ac:dyDescent="0.2">
      <c r="A30" s="730" t="s">
        <v>622</v>
      </c>
      <c r="B30" s="731" t="s">
        <v>612</v>
      </c>
      <c r="C30" s="732">
        <v>83.992050000000035</v>
      </c>
      <c r="D30" s="732">
        <v>94.431410000000085</v>
      </c>
      <c r="E30" s="732"/>
      <c r="F30" s="732">
        <v>68.744559999999979</v>
      </c>
      <c r="G30" s="732">
        <v>103</v>
      </c>
      <c r="H30" s="732">
        <v>-34.255440000000021</v>
      </c>
      <c r="I30" s="733">
        <v>0.667422912621359</v>
      </c>
      <c r="J30" s="734" t="s">
        <v>1</v>
      </c>
    </row>
    <row r="31" spans="1:10" ht="14.45" customHeight="1" x14ac:dyDescent="0.2">
      <c r="A31" s="730" t="s">
        <v>622</v>
      </c>
      <c r="B31" s="731" t="s">
        <v>613</v>
      </c>
      <c r="C31" s="732">
        <v>0</v>
      </c>
      <c r="D31" s="732">
        <v>2.9700000000000001E-2</v>
      </c>
      <c r="E31" s="732"/>
      <c r="F31" s="732">
        <v>2.9700000000000001E-2</v>
      </c>
      <c r="G31" s="732">
        <v>0</v>
      </c>
      <c r="H31" s="732">
        <v>2.9700000000000001E-2</v>
      </c>
      <c r="I31" s="733" t="s">
        <v>606</v>
      </c>
      <c r="J31" s="734" t="s">
        <v>1</v>
      </c>
    </row>
    <row r="32" spans="1:10" ht="14.45" customHeight="1" x14ac:dyDescent="0.2">
      <c r="A32" s="730" t="s">
        <v>622</v>
      </c>
      <c r="B32" s="731" t="s">
        <v>614</v>
      </c>
      <c r="C32" s="732">
        <v>3.0877500000000002</v>
      </c>
      <c r="D32" s="732">
        <v>1.02925</v>
      </c>
      <c r="E32" s="732"/>
      <c r="F32" s="732">
        <v>0.55200000000000005</v>
      </c>
      <c r="G32" s="732">
        <v>1</v>
      </c>
      <c r="H32" s="732">
        <v>-0.44799999999999995</v>
      </c>
      <c r="I32" s="733">
        <v>0.55200000000000005</v>
      </c>
      <c r="J32" s="734" t="s">
        <v>1</v>
      </c>
    </row>
    <row r="33" spans="1:10" ht="14.45" customHeight="1" x14ac:dyDescent="0.2">
      <c r="A33" s="730" t="s">
        <v>622</v>
      </c>
      <c r="B33" s="731" t="s">
        <v>624</v>
      </c>
      <c r="C33" s="732">
        <v>580.19699000000014</v>
      </c>
      <c r="D33" s="732">
        <v>597.62491000000068</v>
      </c>
      <c r="E33" s="732"/>
      <c r="F33" s="732">
        <v>540.36919</v>
      </c>
      <c r="G33" s="732">
        <v>605</v>
      </c>
      <c r="H33" s="732">
        <v>-64.630809999999997</v>
      </c>
      <c r="I33" s="733">
        <v>0.89317221487603304</v>
      </c>
      <c r="J33" s="734" t="s">
        <v>620</v>
      </c>
    </row>
    <row r="34" spans="1:10" ht="14.45" customHeight="1" x14ac:dyDescent="0.2">
      <c r="A34" s="730" t="s">
        <v>606</v>
      </c>
      <c r="B34" s="731" t="s">
        <v>606</v>
      </c>
      <c r="C34" s="732" t="s">
        <v>606</v>
      </c>
      <c r="D34" s="732" t="s">
        <v>606</v>
      </c>
      <c r="E34" s="732"/>
      <c r="F34" s="732" t="s">
        <v>606</v>
      </c>
      <c r="G34" s="732" t="s">
        <v>606</v>
      </c>
      <c r="H34" s="732" t="s">
        <v>606</v>
      </c>
      <c r="I34" s="733" t="s">
        <v>606</v>
      </c>
      <c r="J34" s="734" t="s">
        <v>621</v>
      </c>
    </row>
    <row r="35" spans="1:10" ht="14.45" customHeight="1" x14ac:dyDescent="0.2">
      <c r="A35" s="730" t="s">
        <v>625</v>
      </c>
      <c r="B35" s="731" t="s">
        <v>626</v>
      </c>
      <c r="C35" s="732" t="s">
        <v>606</v>
      </c>
      <c r="D35" s="732" t="s">
        <v>606</v>
      </c>
      <c r="E35" s="732"/>
      <c r="F35" s="732" t="s">
        <v>606</v>
      </c>
      <c r="G35" s="732" t="s">
        <v>606</v>
      </c>
      <c r="H35" s="732" t="s">
        <v>606</v>
      </c>
      <c r="I35" s="733" t="s">
        <v>606</v>
      </c>
      <c r="J35" s="734" t="s">
        <v>0</v>
      </c>
    </row>
    <row r="36" spans="1:10" ht="14.45" customHeight="1" x14ac:dyDescent="0.2">
      <c r="A36" s="730" t="s">
        <v>625</v>
      </c>
      <c r="B36" s="731" t="s">
        <v>607</v>
      </c>
      <c r="C36" s="732">
        <v>197.40034999999995</v>
      </c>
      <c r="D36" s="732">
        <v>196.42784999999995</v>
      </c>
      <c r="E36" s="732"/>
      <c r="F36" s="732">
        <v>223.9919800000001</v>
      </c>
      <c r="G36" s="732">
        <v>190</v>
      </c>
      <c r="H36" s="732">
        <v>33.991980000000098</v>
      </c>
      <c r="I36" s="733">
        <v>1.1789051578947374</v>
      </c>
      <c r="J36" s="734" t="s">
        <v>1</v>
      </c>
    </row>
    <row r="37" spans="1:10" ht="14.45" customHeight="1" x14ac:dyDescent="0.2">
      <c r="A37" s="730" t="s">
        <v>625</v>
      </c>
      <c r="B37" s="731" t="s">
        <v>610</v>
      </c>
      <c r="C37" s="732">
        <v>54.740919999999996</v>
      </c>
      <c r="D37" s="732">
        <v>81.531320000000008</v>
      </c>
      <c r="E37" s="732"/>
      <c r="F37" s="732">
        <v>4.8753900000000003</v>
      </c>
      <c r="G37" s="732">
        <v>63</v>
      </c>
      <c r="H37" s="732">
        <v>-58.124609999999997</v>
      </c>
      <c r="I37" s="733">
        <v>7.7387142857142863E-2</v>
      </c>
      <c r="J37" s="734" t="s">
        <v>1</v>
      </c>
    </row>
    <row r="38" spans="1:10" ht="14.45" customHeight="1" x14ac:dyDescent="0.2">
      <c r="A38" s="730" t="s">
        <v>625</v>
      </c>
      <c r="B38" s="731" t="s">
        <v>611</v>
      </c>
      <c r="C38" s="732">
        <v>0</v>
      </c>
      <c r="D38" s="732">
        <v>0</v>
      </c>
      <c r="E38" s="732"/>
      <c r="F38" s="732">
        <v>41.997540000000008</v>
      </c>
      <c r="G38" s="732">
        <v>0</v>
      </c>
      <c r="H38" s="732">
        <v>41.997540000000008</v>
      </c>
      <c r="I38" s="733" t="s">
        <v>606</v>
      </c>
      <c r="J38" s="734" t="s">
        <v>1</v>
      </c>
    </row>
    <row r="39" spans="1:10" ht="14.45" customHeight="1" x14ac:dyDescent="0.2">
      <c r="A39" s="730" t="s">
        <v>625</v>
      </c>
      <c r="B39" s="731" t="s">
        <v>612</v>
      </c>
      <c r="C39" s="732">
        <v>282.39479</v>
      </c>
      <c r="D39" s="732">
        <v>434.91233000000011</v>
      </c>
      <c r="E39" s="732"/>
      <c r="F39" s="732">
        <v>356.42821999999984</v>
      </c>
      <c r="G39" s="732">
        <v>410</v>
      </c>
      <c r="H39" s="732">
        <v>-53.57178000000016</v>
      </c>
      <c r="I39" s="733">
        <v>0.86933712195121915</v>
      </c>
      <c r="J39" s="734" t="s">
        <v>1</v>
      </c>
    </row>
    <row r="40" spans="1:10" ht="14.45" customHeight="1" x14ac:dyDescent="0.2">
      <c r="A40" s="730" t="s">
        <v>625</v>
      </c>
      <c r="B40" s="731" t="s">
        <v>613</v>
      </c>
      <c r="C40" s="732">
        <v>1.17628</v>
      </c>
      <c r="D40" s="732">
        <v>62.733740000000012</v>
      </c>
      <c r="E40" s="732"/>
      <c r="F40" s="732">
        <v>7.4595099999999999</v>
      </c>
      <c r="G40" s="732">
        <v>83</v>
      </c>
      <c r="H40" s="732">
        <v>-75.540490000000005</v>
      </c>
      <c r="I40" s="733">
        <v>8.9873614457831319E-2</v>
      </c>
      <c r="J40" s="734" t="s">
        <v>1</v>
      </c>
    </row>
    <row r="41" spans="1:10" ht="14.45" customHeight="1" x14ac:dyDescent="0.2">
      <c r="A41" s="730" t="s">
        <v>625</v>
      </c>
      <c r="B41" s="731" t="s">
        <v>614</v>
      </c>
      <c r="C41" s="732">
        <v>9.6772500000000008</v>
      </c>
      <c r="D41" s="732">
        <v>0</v>
      </c>
      <c r="E41" s="732"/>
      <c r="F41" s="732">
        <v>0</v>
      </c>
      <c r="G41" s="732">
        <v>0</v>
      </c>
      <c r="H41" s="732">
        <v>0</v>
      </c>
      <c r="I41" s="733" t="s">
        <v>606</v>
      </c>
      <c r="J41" s="734" t="s">
        <v>1</v>
      </c>
    </row>
    <row r="42" spans="1:10" ht="14.45" customHeight="1" x14ac:dyDescent="0.2">
      <c r="A42" s="730" t="s">
        <v>625</v>
      </c>
      <c r="B42" s="731" t="s">
        <v>627</v>
      </c>
      <c r="C42" s="732">
        <v>545.38958999999988</v>
      </c>
      <c r="D42" s="732">
        <v>775.60524000000009</v>
      </c>
      <c r="E42" s="732"/>
      <c r="F42" s="732">
        <v>634.75264000000004</v>
      </c>
      <c r="G42" s="732">
        <v>746</v>
      </c>
      <c r="H42" s="732">
        <v>-111.24735999999996</v>
      </c>
      <c r="I42" s="733">
        <v>0.85087485254691697</v>
      </c>
      <c r="J42" s="734" t="s">
        <v>620</v>
      </c>
    </row>
    <row r="43" spans="1:10" ht="14.45" customHeight="1" x14ac:dyDescent="0.2">
      <c r="A43" s="730" t="s">
        <v>606</v>
      </c>
      <c r="B43" s="731" t="s">
        <v>606</v>
      </c>
      <c r="C43" s="732" t="s">
        <v>606</v>
      </c>
      <c r="D43" s="732" t="s">
        <v>606</v>
      </c>
      <c r="E43" s="732"/>
      <c r="F43" s="732" t="s">
        <v>606</v>
      </c>
      <c r="G43" s="732" t="s">
        <v>606</v>
      </c>
      <c r="H43" s="732" t="s">
        <v>606</v>
      </c>
      <c r="I43" s="733" t="s">
        <v>606</v>
      </c>
      <c r="J43" s="734" t="s">
        <v>621</v>
      </c>
    </row>
    <row r="44" spans="1:10" ht="14.45" customHeight="1" x14ac:dyDescent="0.2">
      <c r="A44" s="730" t="s">
        <v>628</v>
      </c>
      <c r="B44" s="731" t="s">
        <v>629</v>
      </c>
      <c r="C44" s="732" t="s">
        <v>606</v>
      </c>
      <c r="D44" s="732" t="s">
        <v>606</v>
      </c>
      <c r="E44" s="732"/>
      <c r="F44" s="732" t="s">
        <v>606</v>
      </c>
      <c r="G44" s="732" t="s">
        <v>606</v>
      </c>
      <c r="H44" s="732" t="s">
        <v>606</v>
      </c>
      <c r="I44" s="733" t="s">
        <v>606</v>
      </c>
      <c r="J44" s="734" t="s">
        <v>0</v>
      </c>
    </row>
    <row r="45" spans="1:10" ht="14.45" customHeight="1" x14ac:dyDescent="0.2">
      <c r="A45" s="730" t="s">
        <v>628</v>
      </c>
      <c r="B45" s="731" t="s">
        <v>607</v>
      </c>
      <c r="C45" s="732">
        <v>191.96341999999999</v>
      </c>
      <c r="D45" s="732">
        <v>184.82119000000003</v>
      </c>
      <c r="E45" s="732"/>
      <c r="F45" s="732">
        <v>152.56291000000002</v>
      </c>
      <c r="G45" s="732">
        <v>175</v>
      </c>
      <c r="H45" s="732">
        <v>-22.437089999999984</v>
      </c>
      <c r="I45" s="733">
        <v>0.87178805714285723</v>
      </c>
      <c r="J45" s="734" t="s">
        <v>1</v>
      </c>
    </row>
    <row r="46" spans="1:10" ht="14.45" customHeight="1" x14ac:dyDescent="0.2">
      <c r="A46" s="730" t="s">
        <v>628</v>
      </c>
      <c r="B46" s="731" t="s">
        <v>612</v>
      </c>
      <c r="C46" s="732">
        <v>-19.796370000000003</v>
      </c>
      <c r="D46" s="732">
        <v>0</v>
      </c>
      <c r="E46" s="732"/>
      <c r="F46" s="732">
        <v>0</v>
      </c>
      <c r="G46" s="732">
        <v>0</v>
      </c>
      <c r="H46" s="732">
        <v>0</v>
      </c>
      <c r="I46" s="733" t="s">
        <v>606</v>
      </c>
      <c r="J46" s="734" t="s">
        <v>1</v>
      </c>
    </row>
    <row r="47" spans="1:10" ht="14.45" customHeight="1" x14ac:dyDescent="0.2">
      <c r="A47" s="730" t="s">
        <v>628</v>
      </c>
      <c r="B47" s="731" t="s">
        <v>630</v>
      </c>
      <c r="C47" s="732">
        <v>172.16704999999999</v>
      </c>
      <c r="D47" s="732">
        <v>184.82119000000003</v>
      </c>
      <c r="E47" s="732"/>
      <c r="F47" s="732">
        <v>152.56291000000002</v>
      </c>
      <c r="G47" s="732">
        <v>175</v>
      </c>
      <c r="H47" s="732">
        <v>-22.437089999999984</v>
      </c>
      <c r="I47" s="733">
        <v>0.87178805714285723</v>
      </c>
      <c r="J47" s="734" t="s">
        <v>620</v>
      </c>
    </row>
    <row r="48" spans="1:10" ht="14.45" customHeight="1" x14ac:dyDescent="0.2">
      <c r="A48" s="730" t="s">
        <v>606</v>
      </c>
      <c r="B48" s="731" t="s">
        <v>606</v>
      </c>
      <c r="C48" s="732" t="s">
        <v>606</v>
      </c>
      <c r="D48" s="732" t="s">
        <v>606</v>
      </c>
      <c r="E48" s="732"/>
      <c r="F48" s="732" t="s">
        <v>606</v>
      </c>
      <c r="G48" s="732" t="s">
        <v>606</v>
      </c>
      <c r="H48" s="732" t="s">
        <v>606</v>
      </c>
      <c r="I48" s="733" t="s">
        <v>606</v>
      </c>
      <c r="J48" s="734" t="s">
        <v>621</v>
      </c>
    </row>
    <row r="49" spans="1:10" ht="14.45" customHeight="1" x14ac:dyDescent="0.2">
      <c r="A49" s="730" t="s">
        <v>631</v>
      </c>
      <c r="B49" s="731" t="s">
        <v>632</v>
      </c>
      <c r="C49" s="732" t="s">
        <v>606</v>
      </c>
      <c r="D49" s="732" t="s">
        <v>606</v>
      </c>
      <c r="E49" s="732"/>
      <c r="F49" s="732" t="s">
        <v>606</v>
      </c>
      <c r="G49" s="732" t="s">
        <v>606</v>
      </c>
      <c r="H49" s="732" t="s">
        <v>606</v>
      </c>
      <c r="I49" s="733" t="s">
        <v>606</v>
      </c>
      <c r="J49" s="734" t="s">
        <v>0</v>
      </c>
    </row>
    <row r="50" spans="1:10" ht="14.45" customHeight="1" x14ac:dyDescent="0.2">
      <c r="A50" s="730" t="s">
        <v>631</v>
      </c>
      <c r="B50" s="731" t="s">
        <v>607</v>
      </c>
      <c r="C50" s="732">
        <v>452.00865999999974</v>
      </c>
      <c r="D50" s="732">
        <v>451.41012000000029</v>
      </c>
      <c r="E50" s="732"/>
      <c r="F50" s="732">
        <v>564.20567000000005</v>
      </c>
      <c r="G50" s="732">
        <v>450</v>
      </c>
      <c r="H50" s="732">
        <v>114.20567000000005</v>
      </c>
      <c r="I50" s="733">
        <v>1.2537903777777779</v>
      </c>
      <c r="J50" s="734" t="s">
        <v>1</v>
      </c>
    </row>
    <row r="51" spans="1:10" ht="14.45" customHeight="1" x14ac:dyDescent="0.2">
      <c r="A51" s="730" t="s">
        <v>631</v>
      </c>
      <c r="B51" s="731" t="s">
        <v>608</v>
      </c>
      <c r="C51" s="732">
        <v>8.5820799999999995</v>
      </c>
      <c r="D51" s="732">
        <v>5.55307</v>
      </c>
      <c r="E51" s="732"/>
      <c r="F51" s="732">
        <v>7.5412199999999991</v>
      </c>
      <c r="G51" s="732">
        <v>10</v>
      </c>
      <c r="H51" s="732">
        <v>-2.4587800000000009</v>
      </c>
      <c r="I51" s="733">
        <v>0.75412199999999996</v>
      </c>
      <c r="J51" s="734" t="s">
        <v>1</v>
      </c>
    </row>
    <row r="52" spans="1:10" ht="14.45" customHeight="1" x14ac:dyDescent="0.2">
      <c r="A52" s="730" t="s">
        <v>631</v>
      </c>
      <c r="B52" s="731" t="s">
        <v>609</v>
      </c>
      <c r="C52" s="732">
        <v>55.042950000000019</v>
      </c>
      <c r="D52" s="732">
        <v>45.935679999999984</v>
      </c>
      <c r="E52" s="732"/>
      <c r="F52" s="732">
        <v>50.738380000000014</v>
      </c>
      <c r="G52" s="732">
        <v>35</v>
      </c>
      <c r="H52" s="732">
        <v>15.738380000000014</v>
      </c>
      <c r="I52" s="733">
        <v>1.4496680000000004</v>
      </c>
      <c r="J52" s="734" t="s">
        <v>1</v>
      </c>
    </row>
    <row r="53" spans="1:10" ht="14.45" customHeight="1" x14ac:dyDescent="0.2">
      <c r="A53" s="730" t="s">
        <v>631</v>
      </c>
      <c r="B53" s="731" t="s">
        <v>610</v>
      </c>
      <c r="C53" s="732">
        <v>21.7074</v>
      </c>
      <c r="D53" s="732">
        <v>9.4212000000000007</v>
      </c>
      <c r="E53" s="732"/>
      <c r="F53" s="732">
        <v>0</v>
      </c>
      <c r="G53" s="732">
        <v>8</v>
      </c>
      <c r="H53" s="732">
        <v>-8</v>
      </c>
      <c r="I53" s="733">
        <v>0</v>
      </c>
      <c r="J53" s="734" t="s">
        <v>1</v>
      </c>
    </row>
    <row r="54" spans="1:10" ht="14.45" customHeight="1" x14ac:dyDescent="0.2">
      <c r="A54" s="730" t="s">
        <v>631</v>
      </c>
      <c r="B54" s="731" t="s">
        <v>611</v>
      </c>
      <c r="C54" s="732">
        <v>0</v>
      </c>
      <c r="D54" s="732">
        <v>0</v>
      </c>
      <c r="E54" s="732"/>
      <c r="F54" s="732">
        <v>1.8259799999999999</v>
      </c>
      <c r="G54" s="732">
        <v>0</v>
      </c>
      <c r="H54" s="732">
        <v>1.8259799999999999</v>
      </c>
      <c r="I54" s="733" t="s">
        <v>606</v>
      </c>
      <c r="J54" s="734" t="s">
        <v>1</v>
      </c>
    </row>
    <row r="55" spans="1:10" ht="14.45" customHeight="1" x14ac:dyDescent="0.2">
      <c r="A55" s="730" t="s">
        <v>631</v>
      </c>
      <c r="B55" s="731" t="s">
        <v>612</v>
      </c>
      <c r="C55" s="732">
        <v>80.479760000000056</v>
      </c>
      <c r="D55" s="732">
        <v>79.366850000000014</v>
      </c>
      <c r="E55" s="732"/>
      <c r="F55" s="732">
        <v>72.633529999999965</v>
      </c>
      <c r="G55" s="732">
        <v>83</v>
      </c>
      <c r="H55" s="732">
        <v>-10.366470000000035</v>
      </c>
      <c r="I55" s="733">
        <v>0.87510277108433687</v>
      </c>
      <c r="J55" s="734" t="s">
        <v>1</v>
      </c>
    </row>
    <row r="56" spans="1:10" ht="14.45" customHeight="1" x14ac:dyDescent="0.2">
      <c r="A56" s="730" t="s">
        <v>631</v>
      </c>
      <c r="B56" s="731" t="s">
        <v>613</v>
      </c>
      <c r="C56" s="732">
        <v>1.8235400000000002</v>
      </c>
      <c r="D56" s="732">
        <v>8.3766100000000012</v>
      </c>
      <c r="E56" s="732"/>
      <c r="F56" s="732">
        <v>0.24717000000000003</v>
      </c>
      <c r="G56" s="732">
        <v>11</v>
      </c>
      <c r="H56" s="732">
        <v>-10.752829999999999</v>
      </c>
      <c r="I56" s="733">
        <v>2.2470000000000004E-2</v>
      </c>
      <c r="J56" s="734" t="s">
        <v>1</v>
      </c>
    </row>
    <row r="57" spans="1:10" ht="14.45" customHeight="1" x14ac:dyDescent="0.2">
      <c r="A57" s="730" t="s">
        <v>631</v>
      </c>
      <c r="B57" s="731" t="s">
        <v>614</v>
      </c>
      <c r="C57" s="732">
        <v>1.02925</v>
      </c>
      <c r="D57" s="732">
        <v>0</v>
      </c>
      <c r="E57" s="732"/>
      <c r="F57" s="732">
        <v>18.781639999999999</v>
      </c>
      <c r="G57" s="732">
        <v>0</v>
      </c>
      <c r="H57" s="732">
        <v>18.781639999999999</v>
      </c>
      <c r="I57" s="733" t="s">
        <v>606</v>
      </c>
      <c r="J57" s="734" t="s">
        <v>1</v>
      </c>
    </row>
    <row r="58" spans="1:10" ht="14.45" customHeight="1" x14ac:dyDescent="0.2">
      <c r="A58" s="730" t="s">
        <v>631</v>
      </c>
      <c r="B58" s="731" t="s">
        <v>633</v>
      </c>
      <c r="C58" s="732">
        <v>620.67363999999986</v>
      </c>
      <c r="D58" s="732">
        <v>600.06353000000036</v>
      </c>
      <c r="E58" s="732"/>
      <c r="F58" s="732">
        <v>715.97358999999994</v>
      </c>
      <c r="G58" s="732">
        <v>597</v>
      </c>
      <c r="H58" s="732">
        <v>118.97358999999994</v>
      </c>
      <c r="I58" s="733">
        <v>1.1992857453936348</v>
      </c>
      <c r="J58" s="734" t="s">
        <v>620</v>
      </c>
    </row>
    <row r="59" spans="1:10" ht="14.45" customHeight="1" x14ac:dyDescent="0.2">
      <c r="A59" s="730" t="s">
        <v>606</v>
      </c>
      <c r="B59" s="731" t="s">
        <v>606</v>
      </c>
      <c r="C59" s="732" t="s">
        <v>606</v>
      </c>
      <c r="D59" s="732" t="s">
        <v>606</v>
      </c>
      <c r="E59" s="732"/>
      <c r="F59" s="732" t="s">
        <v>606</v>
      </c>
      <c r="G59" s="732" t="s">
        <v>606</v>
      </c>
      <c r="H59" s="732" t="s">
        <v>606</v>
      </c>
      <c r="I59" s="733" t="s">
        <v>606</v>
      </c>
      <c r="J59" s="734" t="s">
        <v>621</v>
      </c>
    </row>
    <row r="60" spans="1:10" ht="14.45" customHeight="1" x14ac:dyDescent="0.2">
      <c r="A60" s="730" t="s">
        <v>634</v>
      </c>
      <c r="B60" s="731" t="s">
        <v>635</v>
      </c>
      <c r="C60" s="732" t="s">
        <v>606</v>
      </c>
      <c r="D60" s="732" t="s">
        <v>606</v>
      </c>
      <c r="E60" s="732"/>
      <c r="F60" s="732" t="s">
        <v>606</v>
      </c>
      <c r="G60" s="732" t="s">
        <v>606</v>
      </c>
      <c r="H60" s="732" t="s">
        <v>606</v>
      </c>
      <c r="I60" s="733" t="s">
        <v>606</v>
      </c>
      <c r="J60" s="734" t="s">
        <v>0</v>
      </c>
    </row>
    <row r="61" spans="1:10" ht="14.45" customHeight="1" x14ac:dyDescent="0.2">
      <c r="A61" s="730" t="s">
        <v>634</v>
      </c>
      <c r="B61" s="731" t="s">
        <v>607</v>
      </c>
      <c r="C61" s="732">
        <v>596.79403999999965</v>
      </c>
      <c r="D61" s="732">
        <v>567.42521000000011</v>
      </c>
      <c r="E61" s="732"/>
      <c r="F61" s="732">
        <v>690.96077000000002</v>
      </c>
      <c r="G61" s="732">
        <v>810</v>
      </c>
      <c r="H61" s="732">
        <v>-119.03922999999998</v>
      </c>
      <c r="I61" s="733">
        <v>0.85303798765432104</v>
      </c>
      <c r="J61" s="734" t="s">
        <v>1</v>
      </c>
    </row>
    <row r="62" spans="1:10" ht="14.45" customHeight="1" x14ac:dyDescent="0.2">
      <c r="A62" s="730" t="s">
        <v>634</v>
      </c>
      <c r="B62" s="731" t="s">
        <v>612</v>
      </c>
      <c r="C62" s="732">
        <v>182.97235000000003</v>
      </c>
      <c r="D62" s="732">
        <v>219.51166000000003</v>
      </c>
      <c r="E62" s="732"/>
      <c r="F62" s="732">
        <v>240.83143999999999</v>
      </c>
      <c r="G62" s="732">
        <v>235</v>
      </c>
      <c r="H62" s="732">
        <v>5.8314399999999864</v>
      </c>
      <c r="I62" s="733">
        <v>1.0248146382978722</v>
      </c>
      <c r="J62" s="734" t="s">
        <v>1</v>
      </c>
    </row>
    <row r="63" spans="1:10" ht="14.45" customHeight="1" x14ac:dyDescent="0.2">
      <c r="A63" s="730" t="s">
        <v>634</v>
      </c>
      <c r="B63" s="731" t="s">
        <v>614</v>
      </c>
      <c r="C63" s="732">
        <v>203.37197999999998</v>
      </c>
      <c r="D63" s="732">
        <v>153.28401000000002</v>
      </c>
      <c r="E63" s="732"/>
      <c r="F63" s="732">
        <v>126.70664000000002</v>
      </c>
      <c r="G63" s="732">
        <v>192</v>
      </c>
      <c r="H63" s="732">
        <v>-65.293359999999979</v>
      </c>
      <c r="I63" s="733">
        <v>0.65993041666666674</v>
      </c>
      <c r="J63" s="734" t="s">
        <v>1</v>
      </c>
    </row>
    <row r="64" spans="1:10" ht="14.45" customHeight="1" x14ac:dyDescent="0.2">
      <c r="A64" s="730" t="s">
        <v>634</v>
      </c>
      <c r="B64" s="731" t="s">
        <v>636</v>
      </c>
      <c r="C64" s="732">
        <v>983.13836999999967</v>
      </c>
      <c r="D64" s="732">
        <v>940.22088000000008</v>
      </c>
      <c r="E64" s="732"/>
      <c r="F64" s="732">
        <v>1058.4988500000002</v>
      </c>
      <c r="G64" s="732">
        <v>1237</v>
      </c>
      <c r="H64" s="732">
        <v>-178.50114999999983</v>
      </c>
      <c r="I64" s="733">
        <v>0.85569834276475354</v>
      </c>
      <c r="J64" s="734" t="s">
        <v>620</v>
      </c>
    </row>
    <row r="65" spans="1:10" ht="14.45" customHeight="1" x14ac:dyDescent="0.2">
      <c r="A65" s="730" t="s">
        <v>606</v>
      </c>
      <c r="B65" s="731" t="s">
        <v>606</v>
      </c>
      <c r="C65" s="732" t="s">
        <v>606</v>
      </c>
      <c r="D65" s="732" t="s">
        <v>606</v>
      </c>
      <c r="E65" s="732"/>
      <c r="F65" s="732" t="s">
        <v>606</v>
      </c>
      <c r="G65" s="732" t="s">
        <v>606</v>
      </c>
      <c r="H65" s="732" t="s">
        <v>606</v>
      </c>
      <c r="I65" s="733" t="s">
        <v>606</v>
      </c>
      <c r="J65" s="734" t="s">
        <v>621</v>
      </c>
    </row>
    <row r="66" spans="1:10" ht="14.45" customHeight="1" x14ac:dyDescent="0.2">
      <c r="A66" s="730" t="s">
        <v>604</v>
      </c>
      <c r="B66" s="731" t="s">
        <v>615</v>
      </c>
      <c r="C66" s="732">
        <v>3429.5937199999989</v>
      </c>
      <c r="D66" s="732">
        <v>3576.4092300000016</v>
      </c>
      <c r="E66" s="732"/>
      <c r="F66" s="732">
        <v>3586.4212600000005</v>
      </c>
      <c r="G66" s="732">
        <v>3853</v>
      </c>
      <c r="H66" s="732">
        <v>-266.57873999999947</v>
      </c>
      <c r="I66" s="733">
        <v>0.93081268102777071</v>
      </c>
      <c r="J66" s="734" t="s">
        <v>616</v>
      </c>
    </row>
  </sheetData>
  <mergeCells count="3">
    <mergeCell ref="F3:I3"/>
    <mergeCell ref="C4:D4"/>
    <mergeCell ref="A1:I1"/>
  </mergeCells>
  <conditionalFormatting sqref="F15 F67:F65537">
    <cfRule type="cellIs" dxfId="75" priority="18" stopIfTrue="1" operator="greaterThan">
      <formula>1</formula>
    </cfRule>
  </conditionalFormatting>
  <conditionalFormatting sqref="H5:H14">
    <cfRule type="expression" dxfId="74" priority="14">
      <formula>$H5&gt;0</formula>
    </cfRule>
  </conditionalFormatting>
  <conditionalFormatting sqref="I5:I14">
    <cfRule type="expression" dxfId="73" priority="15">
      <formula>$I5&gt;1</formula>
    </cfRule>
  </conditionalFormatting>
  <conditionalFormatting sqref="B5:B14">
    <cfRule type="expression" dxfId="72" priority="11">
      <formula>OR($J5="NS",$J5="SumaNS",$J5="Účet")</formula>
    </cfRule>
  </conditionalFormatting>
  <conditionalFormatting sqref="B5:D14 F5:I14">
    <cfRule type="expression" dxfId="71" priority="17">
      <formula>AND($J5&lt;&gt;"",$J5&lt;&gt;"mezeraKL")</formula>
    </cfRule>
  </conditionalFormatting>
  <conditionalFormatting sqref="B5:D14 F5:I14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4 B5:D14">
    <cfRule type="expression" dxfId="69" priority="13">
      <formula>OR($J5="SumaNS",$J5="NS")</formula>
    </cfRule>
  </conditionalFormatting>
  <conditionalFormatting sqref="A5:A14">
    <cfRule type="expression" dxfId="68" priority="9">
      <formula>AND($J5&lt;&gt;"mezeraKL",$J5&lt;&gt;"")</formula>
    </cfRule>
  </conditionalFormatting>
  <conditionalFormatting sqref="A5:A14">
    <cfRule type="expression" dxfId="67" priority="10">
      <formula>AND($J5&lt;&gt;"",$J5&lt;&gt;"mezeraKL")</formula>
    </cfRule>
  </conditionalFormatting>
  <conditionalFormatting sqref="H16:H66">
    <cfRule type="expression" dxfId="66" priority="5">
      <formula>$H16&gt;0</formula>
    </cfRule>
  </conditionalFormatting>
  <conditionalFormatting sqref="A16:A66">
    <cfRule type="expression" dxfId="65" priority="2">
      <formula>AND($J16&lt;&gt;"mezeraKL",$J16&lt;&gt;"")</formula>
    </cfRule>
  </conditionalFormatting>
  <conditionalFormatting sqref="I16:I66">
    <cfRule type="expression" dxfId="64" priority="6">
      <formula>$I16&gt;1</formula>
    </cfRule>
  </conditionalFormatting>
  <conditionalFormatting sqref="B16:B66">
    <cfRule type="expression" dxfId="63" priority="1">
      <formula>OR($J16="NS",$J16="SumaNS",$J16="Účet")</formula>
    </cfRule>
  </conditionalFormatting>
  <conditionalFormatting sqref="A16:D66 F16:I66">
    <cfRule type="expression" dxfId="62" priority="8">
      <formula>AND($J16&lt;&gt;"",$J16&lt;&gt;"mezeraKL")</formula>
    </cfRule>
  </conditionalFormatting>
  <conditionalFormatting sqref="B16:D66 F16:I66">
    <cfRule type="expression" dxfId="61" priority="3">
      <formula>OR($J16="KL",$J16="SumaKL")</formula>
    </cfRule>
    <cfRule type="expression" priority="7" stopIfTrue="1">
      <formula>OR($J16="mezeraNS",$J16="mezeraKL")</formula>
    </cfRule>
  </conditionalFormatting>
  <conditionalFormatting sqref="B16:D66 F16:I66">
    <cfRule type="expression" dxfId="60" priority="4">
      <formula>OR($J16="SumaNS",$J16="NS")</formula>
    </cfRule>
  </conditionalFormatting>
  <hyperlinks>
    <hyperlink ref="A2" location="Obsah!A1" display="Zpět na Obsah  KL 01  1.-4.měsíc" xr:uid="{8BF38DA1-D59E-4E02-AF6F-2BD812FF19BC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1068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458" bestFit="1" customWidth="1"/>
    <col min="6" max="6" width="18.7109375" style="335" customWidth="1"/>
    <col min="7" max="7" width="5" style="331" customWidth="1"/>
    <col min="8" max="8" width="12.42578125" style="331" hidden="1" customWidth="1" outlineLevel="1"/>
    <col min="9" max="9" width="8.5703125" style="331" hidden="1" customWidth="1" outlineLevel="1"/>
    <col min="10" max="10" width="25.7109375" style="331" customWidth="1" collapsed="1"/>
    <col min="11" max="11" width="8.7109375" style="331" customWidth="1"/>
    <col min="12" max="13" width="7.7109375" style="329" customWidth="1"/>
    <col min="14" max="14" width="12.7109375" style="329" customWidth="1"/>
    <col min="15" max="16384" width="8.85546875" style="247"/>
  </cols>
  <sheetData>
    <row r="1" spans="1:14" ht="18.600000000000001" customHeight="1" thickBot="1" x14ac:dyDescent="0.35">
      <c r="A1" s="549" t="s">
        <v>204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</row>
    <row r="2" spans="1:14" ht="14.45" customHeight="1" thickBot="1" x14ac:dyDescent="0.25">
      <c r="A2" s="70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5" customHeight="1" thickBot="1" x14ac:dyDescent="0.25">
      <c r="A3" s="66"/>
      <c r="B3" s="66"/>
      <c r="C3" s="545"/>
      <c r="D3" s="546"/>
      <c r="E3" s="546"/>
      <c r="F3" s="546"/>
      <c r="G3" s="546"/>
      <c r="H3" s="546"/>
      <c r="I3" s="546"/>
      <c r="J3" s="547" t="s">
        <v>158</v>
      </c>
      <c r="K3" s="548"/>
      <c r="L3" s="203">
        <f>IF(M3&lt;&gt;0,N3/M3,0)</f>
        <v>174.69652460040257</v>
      </c>
      <c r="M3" s="203">
        <f>SUBTOTAL(9,M5:M1048576)</f>
        <v>19672.900000000005</v>
      </c>
      <c r="N3" s="204">
        <f>SUBTOTAL(9,N5:N1048576)</f>
        <v>3436787.2588112606</v>
      </c>
    </row>
    <row r="4" spans="1:14" s="330" customFormat="1" ht="14.45" customHeight="1" thickBot="1" x14ac:dyDescent="0.25">
      <c r="A4" s="735" t="s">
        <v>4</v>
      </c>
      <c r="B4" s="736" t="s">
        <v>5</v>
      </c>
      <c r="C4" s="736" t="s">
        <v>0</v>
      </c>
      <c r="D4" s="736" t="s">
        <v>6</v>
      </c>
      <c r="E4" s="737" t="s">
        <v>7</v>
      </c>
      <c r="F4" s="736" t="s">
        <v>1</v>
      </c>
      <c r="G4" s="736" t="s">
        <v>8</v>
      </c>
      <c r="H4" s="736" t="s">
        <v>9</v>
      </c>
      <c r="I4" s="736" t="s">
        <v>10</v>
      </c>
      <c r="J4" s="738" t="s">
        <v>11</v>
      </c>
      <c r="K4" s="738" t="s">
        <v>12</v>
      </c>
      <c r="L4" s="739" t="s">
        <v>183</v>
      </c>
      <c r="M4" s="739" t="s">
        <v>13</v>
      </c>
      <c r="N4" s="740" t="s">
        <v>200</v>
      </c>
    </row>
    <row r="5" spans="1:14" ht="14.45" customHeight="1" x14ac:dyDescent="0.2">
      <c r="A5" s="741" t="s">
        <v>604</v>
      </c>
      <c r="B5" s="742" t="s">
        <v>605</v>
      </c>
      <c r="C5" s="743" t="s">
        <v>617</v>
      </c>
      <c r="D5" s="744" t="s">
        <v>618</v>
      </c>
      <c r="E5" s="745">
        <v>50113001</v>
      </c>
      <c r="F5" s="744" t="s">
        <v>637</v>
      </c>
      <c r="G5" s="743" t="s">
        <v>638</v>
      </c>
      <c r="H5" s="743">
        <v>846758</v>
      </c>
      <c r="I5" s="743">
        <v>103387</v>
      </c>
      <c r="J5" s="743" t="s">
        <v>639</v>
      </c>
      <c r="K5" s="743" t="s">
        <v>640</v>
      </c>
      <c r="L5" s="746">
        <v>71.72</v>
      </c>
      <c r="M5" s="746">
        <v>2</v>
      </c>
      <c r="N5" s="747">
        <v>143.44</v>
      </c>
    </row>
    <row r="6" spans="1:14" ht="14.45" customHeight="1" x14ac:dyDescent="0.2">
      <c r="A6" s="748" t="s">
        <v>604</v>
      </c>
      <c r="B6" s="749" t="s">
        <v>605</v>
      </c>
      <c r="C6" s="750" t="s">
        <v>617</v>
      </c>
      <c r="D6" s="751" t="s">
        <v>618</v>
      </c>
      <c r="E6" s="752">
        <v>50113001</v>
      </c>
      <c r="F6" s="751" t="s">
        <v>637</v>
      </c>
      <c r="G6" s="750" t="s">
        <v>638</v>
      </c>
      <c r="H6" s="750">
        <v>172830</v>
      </c>
      <c r="I6" s="750">
        <v>172830</v>
      </c>
      <c r="J6" s="750" t="s">
        <v>641</v>
      </c>
      <c r="K6" s="750" t="s">
        <v>642</v>
      </c>
      <c r="L6" s="753">
        <v>117.90999999999993</v>
      </c>
      <c r="M6" s="753">
        <v>1</v>
      </c>
      <c r="N6" s="754">
        <v>117.90999999999993</v>
      </c>
    </row>
    <row r="7" spans="1:14" ht="14.45" customHeight="1" x14ac:dyDescent="0.2">
      <c r="A7" s="748" t="s">
        <v>604</v>
      </c>
      <c r="B7" s="749" t="s">
        <v>605</v>
      </c>
      <c r="C7" s="750" t="s">
        <v>617</v>
      </c>
      <c r="D7" s="751" t="s">
        <v>618</v>
      </c>
      <c r="E7" s="752">
        <v>50113001</v>
      </c>
      <c r="F7" s="751" t="s">
        <v>637</v>
      </c>
      <c r="G7" s="750" t="s">
        <v>638</v>
      </c>
      <c r="H7" s="750">
        <v>100362</v>
      </c>
      <c r="I7" s="750">
        <v>362</v>
      </c>
      <c r="J7" s="750" t="s">
        <v>643</v>
      </c>
      <c r="K7" s="750" t="s">
        <v>644</v>
      </c>
      <c r="L7" s="753">
        <v>72.570000000000007</v>
      </c>
      <c r="M7" s="753">
        <v>1</v>
      </c>
      <c r="N7" s="754">
        <v>72.570000000000007</v>
      </c>
    </row>
    <row r="8" spans="1:14" ht="14.45" customHeight="1" x14ac:dyDescent="0.2">
      <c r="A8" s="748" t="s">
        <v>604</v>
      </c>
      <c r="B8" s="749" t="s">
        <v>605</v>
      </c>
      <c r="C8" s="750" t="s">
        <v>617</v>
      </c>
      <c r="D8" s="751" t="s">
        <v>618</v>
      </c>
      <c r="E8" s="752">
        <v>50113001</v>
      </c>
      <c r="F8" s="751" t="s">
        <v>637</v>
      </c>
      <c r="G8" s="750" t="s">
        <v>638</v>
      </c>
      <c r="H8" s="750">
        <v>202701</v>
      </c>
      <c r="I8" s="750">
        <v>202701</v>
      </c>
      <c r="J8" s="750" t="s">
        <v>645</v>
      </c>
      <c r="K8" s="750" t="s">
        <v>646</v>
      </c>
      <c r="L8" s="753">
        <v>135.55473684210526</v>
      </c>
      <c r="M8" s="753">
        <v>19</v>
      </c>
      <c r="N8" s="754">
        <v>2575.54</v>
      </c>
    </row>
    <row r="9" spans="1:14" ht="14.45" customHeight="1" x14ac:dyDescent="0.2">
      <c r="A9" s="748" t="s">
        <v>604</v>
      </c>
      <c r="B9" s="749" t="s">
        <v>605</v>
      </c>
      <c r="C9" s="750" t="s">
        <v>617</v>
      </c>
      <c r="D9" s="751" t="s">
        <v>618</v>
      </c>
      <c r="E9" s="752">
        <v>50113001</v>
      </c>
      <c r="F9" s="751" t="s">
        <v>637</v>
      </c>
      <c r="G9" s="750" t="s">
        <v>638</v>
      </c>
      <c r="H9" s="750">
        <v>845008</v>
      </c>
      <c r="I9" s="750">
        <v>107806</v>
      </c>
      <c r="J9" s="750" t="s">
        <v>645</v>
      </c>
      <c r="K9" s="750" t="s">
        <v>647</v>
      </c>
      <c r="L9" s="753">
        <v>64.512500000000003</v>
      </c>
      <c r="M9" s="753">
        <v>16</v>
      </c>
      <c r="N9" s="754">
        <v>1032.2</v>
      </c>
    </row>
    <row r="10" spans="1:14" ht="14.45" customHeight="1" x14ac:dyDescent="0.2">
      <c r="A10" s="748" t="s">
        <v>604</v>
      </c>
      <c r="B10" s="749" t="s">
        <v>605</v>
      </c>
      <c r="C10" s="750" t="s">
        <v>617</v>
      </c>
      <c r="D10" s="751" t="s">
        <v>618</v>
      </c>
      <c r="E10" s="752">
        <v>50113001</v>
      </c>
      <c r="F10" s="751" t="s">
        <v>637</v>
      </c>
      <c r="G10" s="750" t="s">
        <v>638</v>
      </c>
      <c r="H10" s="750">
        <v>185724</v>
      </c>
      <c r="I10" s="750">
        <v>185724</v>
      </c>
      <c r="J10" s="750" t="s">
        <v>648</v>
      </c>
      <c r="K10" s="750" t="s">
        <v>649</v>
      </c>
      <c r="L10" s="753">
        <v>46.949999999999996</v>
      </c>
      <c r="M10" s="753">
        <v>1</v>
      </c>
      <c r="N10" s="754">
        <v>46.949999999999996</v>
      </c>
    </row>
    <row r="11" spans="1:14" ht="14.45" customHeight="1" x14ac:dyDescent="0.2">
      <c r="A11" s="748" t="s">
        <v>604</v>
      </c>
      <c r="B11" s="749" t="s">
        <v>605</v>
      </c>
      <c r="C11" s="750" t="s">
        <v>617</v>
      </c>
      <c r="D11" s="751" t="s">
        <v>618</v>
      </c>
      <c r="E11" s="752">
        <v>50113001</v>
      </c>
      <c r="F11" s="751" t="s">
        <v>637</v>
      </c>
      <c r="G11" s="750" t="s">
        <v>650</v>
      </c>
      <c r="H11" s="750">
        <v>102954</v>
      </c>
      <c r="I11" s="750">
        <v>2954</v>
      </c>
      <c r="J11" s="750" t="s">
        <v>651</v>
      </c>
      <c r="K11" s="750" t="s">
        <v>652</v>
      </c>
      <c r="L11" s="753">
        <v>14.999999999999996</v>
      </c>
      <c r="M11" s="753">
        <v>1</v>
      </c>
      <c r="N11" s="754">
        <v>14.999999999999996</v>
      </c>
    </row>
    <row r="12" spans="1:14" ht="14.45" customHeight="1" x14ac:dyDescent="0.2">
      <c r="A12" s="748" t="s">
        <v>604</v>
      </c>
      <c r="B12" s="749" t="s">
        <v>605</v>
      </c>
      <c r="C12" s="750" t="s">
        <v>617</v>
      </c>
      <c r="D12" s="751" t="s">
        <v>618</v>
      </c>
      <c r="E12" s="752">
        <v>50113001</v>
      </c>
      <c r="F12" s="751" t="s">
        <v>637</v>
      </c>
      <c r="G12" s="750" t="s">
        <v>638</v>
      </c>
      <c r="H12" s="750">
        <v>176954</v>
      </c>
      <c r="I12" s="750">
        <v>176954</v>
      </c>
      <c r="J12" s="750" t="s">
        <v>653</v>
      </c>
      <c r="K12" s="750" t="s">
        <v>654</v>
      </c>
      <c r="L12" s="753">
        <v>94.628235294117644</v>
      </c>
      <c r="M12" s="753">
        <v>17</v>
      </c>
      <c r="N12" s="754">
        <v>1608.6799999999998</v>
      </c>
    </row>
    <row r="13" spans="1:14" ht="14.45" customHeight="1" x14ac:dyDescent="0.2">
      <c r="A13" s="748" t="s">
        <v>604</v>
      </c>
      <c r="B13" s="749" t="s">
        <v>605</v>
      </c>
      <c r="C13" s="750" t="s">
        <v>617</v>
      </c>
      <c r="D13" s="751" t="s">
        <v>618</v>
      </c>
      <c r="E13" s="752">
        <v>50113001</v>
      </c>
      <c r="F13" s="751" t="s">
        <v>637</v>
      </c>
      <c r="G13" s="750" t="s">
        <v>638</v>
      </c>
      <c r="H13" s="750">
        <v>136505</v>
      </c>
      <c r="I13" s="750">
        <v>136505</v>
      </c>
      <c r="J13" s="750" t="s">
        <v>655</v>
      </c>
      <c r="K13" s="750" t="s">
        <v>656</v>
      </c>
      <c r="L13" s="753">
        <v>51.149999999999984</v>
      </c>
      <c r="M13" s="753">
        <v>3</v>
      </c>
      <c r="N13" s="754">
        <v>153.44999999999996</v>
      </c>
    </row>
    <row r="14" spans="1:14" ht="14.45" customHeight="1" x14ac:dyDescent="0.2">
      <c r="A14" s="748" t="s">
        <v>604</v>
      </c>
      <c r="B14" s="749" t="s">
        <v>605</v>
      </c>
      <c r="C14" s="750" t="s">
        <v>617</v>
      </c>
      <c r="D14" s="751" t="s">
        <v>618</v>
      </c>
      <c r="E14" s="752">
        <v>50113001</v>
      </c>
      <c r="F14" s="751" t="s">
        <v>637</v>
      </c>
      <c r="G14" s="750" t="s">
        <v>638</v>
      </c>
      <c r="H14" s="750">
        <v>167547</v>
      </c>
      <c r="I14" s="750">
        <v>67547</v>
      </c>
      <c r="J14" s="750" t="s">
        <v>657</v>
      </c>
      <c r="K14" s="750" t="s">
        <v>658</v>
      </c>
      <c r="L14" s="753">
        <v>47.11999999999999</v>
      </c>
      <c r="M14" s="753">
        <v>5</v>
      </c>
      <c r="N14" s="754">
        <v>235.59999999999997</v>
      </c>
    </row>
    <row r="15" spans="1:14" ht="14.45" customHeight="1" x14ac:dyDescent="0.2">
      <c r="A15" s="748" t="s">
        <v>604</v>
      </c>
      <c r="B15" s="749" t="s">
        <v>605</v>
      </c>
      <c r="C15" s="750" t="s">
        <v>617</v>
      </c>
      <c r="D15" s="751" t="s">
        <v>618</v>
      </c>
      <c r="E15" s="752">
        <v>50113001</v>
      </c>
      <c r="F15" s="751" t="s">
        <v>637</v>
      </c>
      <c r="G15" s="750" t="s">
        <v>650</v>
      </c>
      <c r="H15" s="750">
        <v>127263</v>
      </c>
      <c r="I15" s="750">
        <v>127263</v>
      </c>
      <c r="J15" s="750" t="s">
        <v>659</v>
      </c>
      <c r="K15" s="750" t="s">
        <v>656</v>
      </c>
      <c r="L15" s="753">
        <v>53.940000000000005</v>
      </c>
      <c r="M15" s="753">
        <v>2</v>
      </c>
      <c r="N15" s="754">
        <v>107.88000000000001</v>
      </c>
    </row>
    <row r="16" spans="1:14" ht="14.45" customHeight="1" x14ac:dyDescent="0.2">
      <c r="A16" s="748" t="s">
        <v>604</v>
      </c>
      <c r="B16" s="749" t="s">
        <v>605</v>
      </c>
      <c r="C16" s="750" t="s">
        <v>617</v>
      </c>
      <c r="D16" s="751" t="s">
        <v>618</v>
      </c>
      <c r="E16" s="752">
        <v>50113001</v>
      </c>
      <c r="F16" s="751" t="s">
        <v>637</v>
      </c>
      <c r="G16" s="750" t="s">
        <v>638</v>
      </c>
      <c r="H16" s="750">
        <v>848545</v>
      </c>
      <c r="I16" s="750">
        <v>127546</v>
      </c>
      <c r="J16" s="750" t="s">
        <v>660</v>
      </c>
      <c r="K16" s="750" t="s">
        <v>661</v>
      </c>
      <c r="L16" s="753">
        <v>40.86999999999999</v>
      </c>
      <c r="M16" s="753">
        <v>1</v>
      </c>
      <c r="N16" s="754">
        <v>40.86999999999999</v>
      </c>
    </row>
    <row r="17" spans="1:14" ht="14.45" customHeight="1" x14ac:dyDescent="0.2">
      <c r="A17" s="748" t="s">
        <v>604</v>
      </c>
      <c r="B17" s="749" t="s">
        <v>605</v>
      </c>
      <c r="C17" s="750" t="s">
        <v>617</v>
      </c>
      <c r="D17" s="751" t="s">
        <v>618</v>
      </c>
      <c r="E17" s="752">
        <v>50113001</v>
      </c>
      <c r="F17" s="751" t="s">
        <v>637</v>
      </c>
      <c r="G17" s="750" t="s">
        <v>638</v>
      </c>
      <c r="H17" s="750">
        <v>144794</v>
      </c>
      <c r="I17" s="750">
        <v>144794</v>
      </c>
      <c r="J17" s="750" t="s">
        <v>662</v>
      </c>
      <c r="K17" s="750" t="s">
        <v>661</v>
      </c>
      <c r="L17" s="753">
        <v>81.81</v>
      </c>
      <c r="M17" s="753">
        <v>1</v>
      </c>
      <c r="N17" s="754">
        <v>81.81</v>
      </c>
    </row>
    <row r="18" spans="1:14" ht="14.45" customHeight="1" x14ac:dyDescent="0.2">
      <c r="A18" s="748" t="s">
        <v>604</v>
      </c>
      <c r="B18" s="749" t="s">
        <v>605</v>
      </c>
      <c r="C18" s="750" t="s">
        <v>617</v>
      </c>
      <c r="D18" s="751" t="s">
        <v>618</v>
      </c>
      <c r="E18" s="752">
        <v>50113001</v>
      </c>
      <c r="F18" s="751" t="s">
        <v>637</v>
      </c>
      <c r="G18" s="750" t="s">
        <v>638</v>
      </c>
      <c r="H18" s="750">
        <v>847974</v>
      </c>
      <c r="I18" s="750">
        <v>125525</v>
      </c>
      <c r="J18" s="750" t="s">
        <v>663</v>
      </c>
      <c r="K18" s="750" t="s">
        <v>664</v>
      </c>
      <c r="L18" s="753">
        <v>47.11999999999999</v>
      </c>
      <c r="M18" s="753">
        <v>1</v>
      </c>
      <c r="N18" s="754">
        <v>47.11999999999999</v>
      </c>
    </row>
    <row r="19" spans="1:14" ht="14.45" customHeight="1" x14ac:dyDescent="0.2">
      <c r="A19" s="748" t="s">
        <v>604</v>
      </c>
      <c r="B19" s="749" t="s">
        <v>605</v>
      </c>
      <c r="C19" s="750" t="s">
        <v>617</v>
      </c>
      <c r="D19" s="751" t="s">
        <v>618</v>
      </c>
      <c r="E19" s="752">
        <v>50113001</v>
      </c>
      <c r="F19" s="751" t="s">
        <v>637</v>
      </c>
      <c r="G19" s="750" t="s">
        <v>638</v>
      </c>
      <c r="H19" s="750">
        <v>847713</v>
      </c>
      <c r="I19" s="750">
        <v>125526</v>
      </c>
      <c r="J19" s="750" t="s">
        <v>663</v>
      </c>
      <c r="K19" s="750" t="s">
        <v>665</v>
      </c>
      <c r="L19" s="753">
        <v>111.63000000000001</v>
      </c>
      <c r="M19" s="753">
        <v>6</v>
      </c>
      <c r="N19" s="754">
        <v>669.78000000000009</v>
      </c>
    </row>
    <row r="20" spans="1:14" ht="14.45" customHeight="1" x14ac:dyDescent="0.2">
      <c r="A20" s="748" t="s">
        <v>604</v>
      </c>
      <c r="B20" s="749" t="s">
        <v>605</v>
      </c>
      <c r="C20" s="750" t="s">
        <v>617</v>
      </c>
      <c r="D20" s="751" t="s">
        <v>618</v>
      </c>
      <c r="E20" s="752">
        <v>50113001</v>
      </c>
      <c r="F20" s="751" t="s">
        <v>637</v>
      </c>
      <c r="G20" s="750" t="s">
        <v>638</v>
      </c>
      <c r="H20" s="750">
        <v>196303</v>
      </c>
      <c r="I20" s="750">
        <v>96303</v>
      </c>
      <c r="J20" s="750" t="s">
        <v>666</v>
      </c>
      <c r="K20" s="750" t="s">
        <v>667</v>
      </c>
      <c r="L20" s="753">
        <v>58.739999999999981</v>
      </c>
      <c r="M20" s="753">
        <v>3</v>
      </c>
      <c r="N20" s="754">
        <v>176.21999999999994</v>
      </c>
    </row>
    <row r="21" spans="1:14" ht="14.45" customHeight="1" x14ac:dyDescent="0.2">
      <c r="A21" s="748" t="s">
        <v>604</v>
      </c>
      <c r="B21" s="749" t="s">
        <v>605</v>
      </c>
      <c r="C21" s="750" t="s">
        <v>617</v>
      </c>
      <c r="D21" s="751" t="s">
        <v>618</v>
      </c>
      <c r="E21" s="752">
        <v>50113001</v>
      </c>
      <c r="F21" s="751" t="s">
        <v>637</v>
      </c>
      <c r="G21" s="750" t="s">
        <v>638</v>
      </c>
      <c r="H21" s="750">
        <v>132853</v>
      </c>
      <c r="I21" s="750">
        <v>132853</v>
      </c>
      <c r="J21" s="750" t="s">
        <v>668</v>
      </c>
      <c r="K21" s="750" t="s">
        <v>669</v>
      </c>
      <c r="L21" s="753">
        <v>103.31999999999996</v>
      </c>
      <c r="M21" s="753">
        <v>13</v>
      </c>
      <c r="N21" s="754">
        <v>1343.1599999999996</v>
      </c>
    </row>
    <row r="22" spans="1:14" ht="14.45" customHeight="1" x14ac:dyDescent="0.2">
      <c r="A22" s="748" t="s">
        <v>604</v>
      </c>
      <c r="B22" s="749" t="s">
        <v>605</v>
      </c>
      <c r="C22" s="750" t="s">
        <v>617</v>
      </c>
      <c r="D22" s="751" t="s">
        <v>618</v>
      </c>
      <c r="E22" s="752">
        <v>50113001</v>
      </c>
      <c r="F22" s="751" t="s">
        <v>637</v>
      </c>
      <c r="G22" s="750" t="s">
        <v>638</v>
      </c>
      <c r="H22" s="750">
        <v>112892</v>
      </c>
      <c r="I22" s="750">
        <v>12892</v>
      </c>
      <c r="J22" s="750" t="s">
        <v>668</v>
      </c>
      <c r="K22" s="750" t="s">
        <v>669</v>
      </c>
      <c r="L22" s="753">
        <v>104.15105263157896</v>
      </c>
      <c r="M22" s="753">
        <v>57</v>
      </c>
      <c r="N22" s="754">
        <v>5936.6100000000006</v>
      </c>
    </row>
    <row r="23" spans="1:14" ht="14.45" customHeight="1" x14ac:dyDescent="0.2">
      <c r="A23" s="748" t="s">
        <v>604</v>
      </c>
      <c r="B23" s="749" t="s">
        <v>605</v>
      </c>
      <c r="C23" s="750" t="s">
        <v>617</v>
      </c>
      <c r="D23" s="751" t="s">
        <v>618</v>
      </c>
      <c r="E23" s="752">
        <v>50113001</v>
      </c>
      <c r="F23" s="751" t="s">
        <v>637</v>
      </c>
      <c r="G23" s="750" t="s">
        <v>638</v>
      </c>
      <c r="H23" s="750">
        <v>112891</v>
      </c>
      <c r="I23" s="750">
        <v>12891</v>
      </c>
      <c r="J23" s="750" t="s">
        <v>668</v>
      </c>
      <c r="K23" s="750" t="s">
        <v>670</v>
      </c>
      <c r="L23" s="753">
        <v>58.120000000000005</v>
      </c>
      <c r="M23" s="753">
        <v>8</v>
      </c>
      <c r="N23" s="754">
        <v>464.96000000000004</v>
      </c>
    </row>
    <row r="24" spans="1:14" ht="14.45" customHeight="1" x14ac:dyDescent="0.2">
      <c r="A24" s="748" t="s">
        <v>604</v>
      </c>
      <c r="B24" s="749" t="s">
        <v>605</v>
      </c>
      <c r="C24" s="750" t="s">
        <v>617</v>
      </c>
      <c r="D24" s="751" t="s">
        <v>618</v>
      </c>
      <c r="E24" s="752">
        <v>50113001</v>
      </c>
      <c r="F24" s="751" t="s">
        <v>637</v>
      </c>
      <c r="G24" s="750" t="s">
        <v>638</v>
      </c>
      <c r="H24" s="750">
        <v>119757</v>
      </c>
      <c r="I24" s="750">
        <v>19757</v>
      </c>
      <c r="J24" s="750" t="s">
        <v>671</v>
      </c>
      <c r="K24" s="750" t="s">
        <v>672</v>
      </c>
      <c r="L24" s="753">
        <v>71.8</v>
      </c>
      <c r="M24" s="753">
        <v>1</v>
      </c>
      <c r="N24" s="754">
        <v>71.8</v>
      </c>
    </row>
    <row r="25" spans="1:14" ht="14.45" customHeight="1" x14ac:dyDescent="0.2">
      <c r="A25" s="748" t="s">
        <v>604</v>
      </c>
      <c r="B25" s="749" t="s">
        <v>605</v>
      </c>
      <c r="C25" s="750" t="s">
        <v>617</v>
      </c>
      <c r="D25" s="751" t="s">
        <v>618</v>
      </c>
      <c r="E25" s="752">
        <v>50113001</v>
      </c>
      <c r="F25" s="751" t="s">
        <v>637</v>
      </c>
      <c r="G25" s="750" t="s">
        <v>638</v>
      </c>
      <c r="H25" s="750">
        <v>119759</v>
      </c>
      <c r="I25" s="750">
        <v>19759</v>
      </c>
      <c r="J25" s="750" t="s">
        <v>671</v>
      </c>
      <c r="K25" s="750" t="s">
        <v>673</v>
      </c>
      <c r="L25" s="753">
        <v>71.720000000000013</v>
      </c>
      <c r="M25" s="753">
        <v>1</v>
      </c>
      <c r="N25" s="754">
        <v>71.720000000000013</v>
      </c>
    </row>
    <row r="26" spans="1:14" ht="14.45" customHeight="1" x14ac:dyDescent="0.2">
      <c r="A26" s="748" t="s">
        <v>604</v>
      </c>
      <c r="B26" s="749" t="s">
        <v>605</v>
      </c>
      <c r="C26" s="750" t="s">
        <v>617</v>
      </c>
      <c r="D26" s="751" t="s">
        <v>618</v>
      </c>
      <c r="E26" s="752">
        <v>50113001</v>
      </c>
      <c r="F26" s="751" t="s">
        <v>637</v>
      </c>
      <c r="G26" s="750" t="s">
        <v>638</v>
      </c>
      <c r="H26" s="750">
        <v>102679</v>
      </c>
      <c r="I26" s="750">
        <v>2679</v>
      </c>
      <c r="J26" s="750" t="s">
        <v>674</v>
      </c>
      <c r="K26" s="750" t="s">
        <v>675</v>
      </c>
      <c r="L26" s="753">
        <v>164.48</v>
      </c>
      <c r="M26" s="753">
        <v>1</v>
      </c>
      <c r="N26" s="754">
        <v>164.48</v>
      </c>
    </row>
    <row r="27" spans="1:14" ht="14.45" customHeight="1" x14ac:dyDescent="0.2">
      <c r="A27" s="748" t="s">
        <v>604</v>
      </c>
      <c r="B27" s="749" t="s">
        <v>605</v>
      </c>
      <c r="C27" s="750" t="s">
        <v>617</v>
      </c>
      <c r="D27" s="751" t="s">
        <v>618</v>
      </c>
      <c r="E27" s="752">
        <v>50113001</v>
      </c>
      <c r="F27" s="751" t="s">
        <v>637</v>
      </c>
      <c r="G27" s="750" t="s">
        <v>606</v>
      </c>
      <c r="H27" s="750">
        <v>231689</v>
      </c>
      <c r="I27" s="750">
        <v>231689</v>
      </c>
      <c r="J27" s="750" t="s">
        <v>676</v>
      </c>
      <c r="K27" s="750" t="s">
        <v>677</v>
      </c>
      <c r="L27" s="753">
        <v>291.64999999999998</v>
      </c>
      <c r="M27" s="753">
        <v>1</v>
      </c>
      <c r="N27" s="754">
        <v>291.64999999999998</v>
      </c>
    </row>
    <row r="28" spans="1:14" ht="14.45" customHeight="1" x14ac:dyDescent="0.2">
      <c r="A28" s="748" t="s">
        <v>604</v>
      </c>
      <c r="B28" s="749" t="s">
        <v>605</v>
      </c>
      <c r="C28" s="750" t="s">
        <v>617</v>
      </c>
      <c r="D28" s="751" t="s">
        <v>618</v>
      </c>
      <c r="E28" s="752">
        <v>50113001</v>
      </c>
      <c r="F28" s="751" t="s">
        <v>637</v>
      </c>
      <c r="G28" s="750" t="s">
        <v>638</v>
      </c>
      <c r="H28" s="750">
        <v>993603</v>
      </c>
      <c r="I28" s="750">
        <v>0</v>
      </c>
      <c r="J28" s="750" t="s">
        <v>678</v>
      </c>
      <c r="K28" s="750" t="s">
        <v>606</v>
      </c>
      <c r="L28" s="753">
        <v>178.27999860095952</v>
      </c>
      <c r="M28" s="753">
        <v>17</v>
      </c>
      <c r="N28" s="754">
        <v>3030.7599762163118</v>
      </c>
    </row>
    <row r="29" spans="1:14" ht="14.45" customHeight="1" x14ac:dyDescent="0.2">
      <c r="A29" s="748" t="s">
        <v>604</v>
      </c>
      <c r="B29" s="749" t="s">
        <v>605</v>
      </c>
      <c r="C29" s="750" t="s">
        <v>617</v>
      </c>
      <c r="D29" s="751" t="s">
        <v>618</v>
      </c>
      <c r="E29" s="752">
        <v>50113001</v>
      </c>
      <c r="F29" s="751" t="s">
        <v>637</v>
      </c>
      <c r="G29" s="750" t="s">
        <v>638</v>
      </c>
      <c r="H29" s="750">
        <v>196620</v>
      </c>
      <c r="I29" s="750">
        <v>96620</v>
      </c>
      <c r="J29" s="750" t="s">
        <v>679</v>
      </c>
      <c r="K29" s="750" t="s">
        <v>680</v>
      </c>
      <c r="L29" s="753">
        <v>186.02</v>
      </c>
      <c r="M29" s="753">
        <v>1</v>
      </c>
      <c r="N29" s="754">
        <v>186.02</v>
      </c>
    </row>
    <row r="30" spans="1:14" ht="14.45" customHeight="1" x14ac:dyDescent="0.2">
      <c r="A30" s="748" t="s">
        <v>604</v>
      </c>
      <c r="B30" s="749" t="s">
        <v>605</v>
      </c>
      <c r="C30" s="750" t="s">
        <v>617</v>
      </c>
      <c r="D30" s="751" t="s">
        <v>618</v>
      </c>
      <c r="E30" s="752">
        <v>50113001</v>
      </c>
      <c r="F30" s="751" t="s">
        <v>637</v>
      </c>
      <c r="G30" s="750" t="s">
        <v>638</v>
      </c>
      <c r="H30" s="750">
        <v>394130</v>
      </c>
      <c r="I30" s="750">
        <v>0</v>
      </c>
      <c r="J30" s="750" t="s">
        <v>681</v>
      </c>
      <c r="K30" s="750" t="s">
        <v>606</v>
      </c>
      <c r="L30" s="753">
        <v>37.739999999999995</v>
      </c>
      <c r="M30" s="753">
        <v>2</v>
      </c>
      <c r="N30" s="754">
        <v>75.47999999999999</v>
      </c>
    </row>
    <row r="31" spans="1:14" ht="14.45" customHeight="1" x14ac:dyDescent="0.2">
      <c r="A31" s="748" t="s">
        <v>604</v>
      </c>
      <c r="B31" s="749" t="s">
        <v>605</v>
      </c>
      <c r="C31" s="750" t="s">
        <v>617</v>
      </c>
      <c r="D31" s="751" t="s">
        <v>618</v>
      </c>
      <c r="E31" s="752">
        <v>50113001</v>
      </c>
      <c r="F31" s="751" t="s">
        <v>637</v>
      </c>
      <c r="G31" s="750" t="s">
        <v>638</v>
      </c>
      <c r="H31" s="750">
        <v>850078</v>
      </c>
      <c r="I31" s="750">
        <v>102608</v>
      </c>
      <c r="J31" s="750" t="s">
        <v>682</v>
      </c>
      <c r="K31" s="750" t="s">
        <v>683</v>
      </c>
      <c r="L31" s="753">
        <v>43.86999999999999</v>
      </c>
      <c r="M31" s="753">
        <v>2</v>
      </c>
      <c r="N31" s="754">
        <v>87.739999999999981</v>
      </c>
    </row>
    <row r="32" spans="1:14" ht="14.45" customHeight="1" x14ac:dyDescent="0.2">
      <c r="A32" s="748" t="s">
        <v>604</v>
      </c>
      <c r="B32" s="749" t="s">
        <v>605</v>
      </c>
      <c r="C32" s="750" t="s">
        <v>617</v>
      </c>
      <c r="D32" s="751" t="s">
        <v>618</v>
      </c>
      <c r="E32" s="752">
        <v>50113001</v>
      </c>
      <c r="F32" s="751" t="s">
        <v>637</v>
      </c>
      <c r="G32" s="750" t="s">
        <v>638</v>
      </c>
      <c r="H32" s="750">
        <v>230496</v>
      </c>
      <c r="I32" s="750">
        <v>230496</v>
      </c>
      <c r="J32" s="750" t="s">
        <v>684</v>
      </c>
      <c r="K32" s="750" t="s">
        <v>606</v>
      </c>
      <c r="L32" s="753">
        <v>105.43523809523811</v>
      </c>
      <c r="M32" s="753">
        <v>21</v>
      </c>
      <c r="N32" s="754">
        <v>2214.1400000000003</v>
      </c>
    </row>
    <row r="33" spans="1:14" ht="14.45" customHeight="1" x14ac:dyDescent="0.2">
      <c r="A33" s="748" t="s">
        <v>604</v>
      </c>
      <c r="B33" s="749" t="s">
        <v>605</v>
      </c>
      <c r="C33" s="750" t="s">
        <v>617</v>
      </c>
      <c r="D33" s="751" t="s">
        <v>618</v>
      </c>
      <c r="E33" s="752">
        <v>50113001</v>
      </c>
      <c r="F33" s="751" t="s">
        <v>637</v>
      </c>
      <c r="G33" s="750" t="s">
        <v>638</v>
      </c>
      <c r="H33" s="750">
        <v>230497</v>
      </c>
      <c r="I33" s="750">
        <v>230497</v>
      </c>
      <c r="J33" s="750" t="s">
        <v>685</v>
      </c>
      <c r="K33" s="750" t="s">
        <v>606</v>
      </c>
      <c r="L33" s="753">
        <v>164.12500000000003</v>
      </c>
      <c r="M33" s="753">
        <v>6</v>
      </c>
      <c r="N33" s="754">
        <v>984.75000000000011</v>
      </c>
    </row>
    <row r="34" spans="1:14" ht="14.45" customHeight="1" x14ac:dyDescent="0.2">
      <c r="A34" s="748" t="s">
        <v>604</v>
      </c>
      <c r="B34" s="749" t="s">
        <v>605</v>
      </c>
      <c r="C34" s="750" t="s">
        <v>617</v>
      </c>
      <c r="D34" s="751" t="s">
        <v>618</v>
      </c>
      <c r="E34" s="752">
        <v>50113001</v>
      </c>
      <c r="F34" s="751" t="s">
        <v>637</v>
      </c>
      <c r="G34" s="750" t="s">
        <v>638</v>
      </c>
      <c r="H34" s="750">
        <v>169154</v>
      </c>
      <c r="I34" s="750">
        <v>169154</v>
      </c>
      <c r="J34" s="750" t="s">
        <v>686</v>
      </c>
      <c r="K34" s="750" t="s">
        <v>687</v>
      </c>
      <c r="L34" s="753">
        <v>195.71</v>
      </c>
      <c r="M34" s="753">
        <v>1</v>
      </c>
      <c r="N34" s="754">
        <v>195.71</v>
      </c>
    </row>
    <row r="35" spans="1:14" ht="14.45" customHeight="1" x14ac:dyDescent="0.2">
      <c r="A35" s="748" t="s">
        <v>604</v>
      </c>
      <c r="B35" s="749" t="s">
        <v>605</v>
      </c>
      <c r="C35" s="750" t="s">
        <v>617</v>
      </c>
      <c r="D35" s="751" t="s">
        <v>618</v>
      </c>
      <c r="E35" s="752">
        <v>50113001</v>
      </c>
      <c r="F35" s="751" t="s">
        <v>637</v>
      </c>
      <c r="G35" s="750" t="s">
        <v>638</v>
      </c>
      <c r="H35" s="750">
        <v>230409</v>
      </c>
      <c r="I35" s="750">
        <v>230409</v>
      </c>
      <c r="J35" s="750" t="s">
        <v>688</v>
      </c>
      <c r="K35" s="750" t="s">
        <v>689</v>
      </c>
      <c r="L35" s="753">
        <v>19.82</v>
      </c>
      <c r="M35" s="753">
        <v>1</v>
      </c>
      <c r="N35" s="754">
        <v>19.82</v>
      </c>
    </row>
    <row r="36" spans="1:14" ht="14.45" customHeight="1" x14ac:dyDescent="0.2">
      <c r="A36" s="748" t="s">
        <v>604</v>
      </c>
      <c r="B36" s="749" t="s">
        <v>605</v>
      </c>
      <c r="C36" s="750" t="s">
        <v>617</v>
      </c>
      <c r="D36" s="751" t="s">
        <v>618</v>
      </c>
      <c r="E36" s="752">
        <v>50113001</v>
      </c>
      <c r="F36" s="751" t="s">
        <v>637</v>
      </c>
      <c r="G36" s="750" t="s">
        <v>638</v>
      </c>
      <c r="H36" s="750">
        <v>230415</v>
      </c>
      <c r="I36" s="750">
        <v>230415</v>
      </c>
      <c r="J36" s="750" t="s">
        <v>690</v>
      </c>
      <c r="K36" s="750" t="s">
        <v>691</v>
      </c>
      <c r="L36" s="753">
        <v>27.240000000000009</v>
      </c>
      <c r="M36" s="753">
        <v>2</v>
      </c>
      <c r="N36" s="754">
        <v>54.480000000000018</v>
      </c>
    </row>
    <row r="37" spans="1:14" ht="14.45" customHeight="1" x14ac:dyDescent="0.2">
      <c r="A37" s="748" t="s">
        <v>604</v>
      </c>
      <c r="B37" s="749" t="s">
        <v>605</v>
      </c>
      <c r="C37" s="750" t="s">
        <v>617</v>
      </c>
      <c r="D37" s="751" t="s">
        <v>618</v>
      </c>
      <c r="E37" s="752">
        <v>50113001</v>
      </c>
      <c r="F37" s="751" t="s">
        <v>637</v>
      </c>
      <c r="G37" s="750" t="s">
        <v>638</v>
      </c>
      <c r="H37" s="750">
        <v>847085</v>
      </c>
      <c r="I37" s="750">
        <v>115401</v>
      </c>
      <c r="J37" s="750" t="s">
        <v>692</v>
      </c>
      <c r="K37" s="750" t="s">
        <v>693</v>
      </c>
      <c r="L37" s="753">
        <v>606.69599999999991</v>
      </c>
      <c r="M37" s="753">
        <v>1</v>
      </c>
      <c r="N37" s="754">
        <v>606.69599999999991</v>
      </c>
    </row>
    <row r="38" spans="1:14" ht="14.45" customHeight="1" x14ac:dyDescent="0.2">
      <c r="A38" s="748" t="s">
        <v>604</v>
      </c>
      <c r="B38" s="749" t="s">
        <v>605</v>
      </c>
      <c r="C38" s="750" t="s">
        <v>617</v>
      </c>
      <c r="D38" s="751" t="s">
        <v>618</v>
      </c>
      <c r="E38" s="752">
        <v>50113001</v>
      </c>
      <c r="F38" s="751" t="s">
        <v>637</v>
      </c>
      <c r="G38" s="750" t="s">
        <v>650</v>
      </c>
      <c r="H38" s="750">
        <v>214427</v>
      </c>
      <c r="I38" s="750">
        <v>214427</v>
      </c>
      <c r="J38" s="750" t="s">
        <v>694</v>
      </c>
      <c r="K38" s="750" t="s">
        <v>695</v>
      </c>
      <c r="L38" s="753">
        <v>16.570000000000004</v>
      </c>
      <c r="M38" s="753">
        <v>5</v>
      </c>
      <c r="N38" s="754">
        <v>82.850000000000023</v>
      </c>
    </row>
    <row r="39" spans="1:14" ht="14.45" customHeight="1" x14ac:dyDescent="0.2">
      <c r="A39" s="748" t="s">
        <v>604</v>
      </c>
      <c r="B39" s="749" t="s">
        <v>605</v>
      </c>
      <c r="C39" s="750" t="s">
        <v>617</v>
      </c>
      <c r="D39" s="751" t="s">
        <v>618</v>
      </c>
      <c r="E39" s="752">
        <v>50113001</v>
      </c>
      <c r="F39" s="751" t="s">
        <v>637</v>
      </c>
      <c r="G39" s="750" t="s">
        <v>638</v>
      </c>
      <c r="H39" s="750">
        <v>121856</v>
      </c>
      <c r="I39" s="750">
        <v>21856</v>
      </c>
      <c r="J39" s="750" t="s">
        <v>696</v>
      </c>
      <c r="K39" s="750" t="s">
        <v>697</v>
      </c>
      <c r="L39" s="753">
        <v>26.59</v>
      </c>
      <c r="M39" s="753">
        <v>1</v>
      </c>
      <c r="N39" s="754">
        <v>26.59</v>
      </c>
    </row>
    <row r="40" spans="1:14" ht="14.45" customHeight="1" x14ac:dyDescent="0.2">
      <c r="A40" s="748" t="s">
        <v>604</v>
      </c>
      <c r="B40" s="749" t="s">
        <v>605</v>
      </c>
      <c r="C40" s="750" t="s">
        <v>617</v>
      </c>
      <c r="D40" s="751" t="s">
        <v>618</v>
      </c>
      <c r="E40" s="752">
        <v>50113001</v>
      </c>
      <c r="F40" s="751" t="s">
        <v>637</v>
      </c>
      <c r="G40" s="750" t="s">
        <v>638</v>
      </c>
      <c r="H40" s="750">
        <v>142773</v>
      </c>
      <c r="I40" s="750">
        <v>42773</v>
      </c>
      <c r="J40" s="750" t="s">
        <v>698</v>
      </c>
      <c r="K40" s="750" t="s">
        <v>699</v>
      </c>
      <c r="L40" s="753">
        <v>43.769999999999996</v>
      </c>
      <c r="M40" s="753">
        <v>1</v>
      </c>
      <c r="N40" s="754">
        <v>43.769999999999996</v>
      </c>
    </row>
    <row r="41" spans="1:14" ht="14.45" customHeight="1" x14ac:dyDescent="0.2">
      <c r="A41" s="748" t="s">
        <v>604</v>
      </c>
      <c r="B41" s="749" t="s">
        <v>605</v>
      </c>
      <c r="C41" s="750" t="s">
        <v>617</v>
      </c>
      <c r="D41" s="751" t="s">
        <v>618</v>
      </c>
      <c r="E41" s="752">
        <v>50113001</v>
      </c>
      <c r="F41" s="751" t="s">
        <v>637</v>
      </c>
      <c r="G41" s="750" t="s">
        <v>638</v>
      </c>
      <c r="H41" s="750">
        <v>213255</v>
      </c>
      <c r="I41" s="750">
        <v>213255</v>
      </c>
      <c r="J41" s="750" t="s">
        <v>700</v>
      </c>
      <c r="K41" s="750" t="s">
        <v>701</v>
      </c>
      <c r="L41" s="753">
        <v>125.71999999999998</v>
      </c>
      <c r="M41" s="753">
        <v>1</v>
      </c>
      <c r="N41" s="754">
        <v>125.71999999999998</v>
      </c>
    </row>
    <row r="42" spans="1:14" ht="14.45" customHeight="1" x14ac:dyDescent="0.2">
      <c r="A42" s="748" t="s">
        <v>604</v>
      </c>
      <c r="B42" s="749" t="s">
        <v>605</v>
      </c>
      <c r="C42" s="750" t="s">
        <v>617</v>
      </c>
      <c r="D42" s="751" t="s">
        <v>618</v>
      </c>
      <c r="E42" s="752">
        <v>50113001</v>
      </c>
      <c r="F42" s="751" t="s">
        <v>637</v>
      </c>
      <c r="G42" s="750" t="s">
        <v>638</v>
      </c>
      <c r="H42" s="750">
        <v>198191</v>
      </c>
      <c r="I42" s="750">
        <v>98191</v>
      </c>
      <c r="J42" s="750" t="s">
        <v>702</v>
      </c>
      <c r="K42" s="750" t="s">
        <v>703</v>
      </c>
      <c r="L42" s="753">
        <v>166.59</v>
      </c>
      <c r="M42" s="753">
        <v>1</v>
      </c>
      <c r="N42" s="754">
        <v>166.59</v>
      </c>
    </row>
    <row r="43" spans="1:14" ht="14.45" customHeight="1" x14ac:dyDescent="0.2">
      <c r="A43" s="748" t="s">
        <v>604</v>
      </c>
      <c r="B43" s="749" t="s">
        <v>605</v>
      </c>
      <c r="C43" s="750" t="s">
        <v>617</v>
      </c>
      <c r="D43" s="751" t="s">
        <v>618</v>
      </c>
      <c r="E43" s="752">
        <v>50113001</v>
      </c>
      <c r="F43" s="751" t="s">
        <v>637</v>
      </c>
      <c r="G43" s="750" t="s">
        <v>650</v>
      </c>
      <c r="H43" s="750">
        <v>140536</v>
      </c>
      <c r="I43" s="750">
        <v>40536</v>
      </c>
      <c r="J43" s="750" t="s">
        <v>704</v>
      </c>
      <c r="K43" s="750" t="s">
        <v>705</v>
      </c>
      <c r="L43" s="753">
        <v>68.2</v>
      </c>
      <c r="M43" s="753">
        <v>5</v>
      </c>
      <c r="N43" s="754">
        <v>341</v>
      </c>
    </row>
    <row r="44" spans="1:14" ht="14.45" customHeight="1" x14ac:dyDescent="0.2">
      <c r="A44" s="748" t="s">
        <v>604</v>
      </c>
      <c r="B44" s="749" t="s">
        <v>605</v>
      </c>
      <c r="C44" s="750" t="s">
        <v>617</v>
      </c>
      <c r="D44" s="751" t="s">
        <v>618</v>
      </c>
      <c r="E44" s="752">
        <v>50113001</v>
      </c>
      <c r="F44" s="751" t="s">
        <v>637</v>
      </c>
      <c r="G44" s="750" t="s">
        <v>650</v>
      </c>
      <c r="H44" s="750">
        <v>190044</v>
      </c>
      <c r="I44" s="750">
        <v>90044</v>
      </c>
      <c r="J44" s="750" t="s">
        <v>704</v>
      </c>
      <c r="K44" s="750" t="s">
        <v>706</v>
      </c>
      <c r="L44" s="753">
        <v>24.26</v>
      </c>
      <c r="M44" s="753">
        <v>5</v>
      </c>
      <c r="N44" s="754">
        <v>121.30000000000001</v>
      </c>
    </row>
    <row r="45" spans="1:14" ht="14.45" customHeight="1" x14ac:dyDescent="0.2">
      <c r="A45" s="748" t="s">
        <v>604</v>
      </c>
      <c r="B45" s="749" t="s">
        <v>605</v>
      </c>
      <c r="C45" s="750" t="s">
        <v>617</v>
      </c>
      <c r="D45" s="751" t="s">
        <v>618</v>
      </c>
      <c r="E45" s="752">
        <v>50113001</v>
      </c>
      <c r="F45" s="751" t="s">
        <v>637</v>
      </c>
      <c r="G45" s="750" t="s">
        <v>638</v>
      </c>
      <c r="H45" s="750">
        <v>201992</v>
      </c>
      <c r="I45" s="750">
        <v>201992</v>
      </c>
      <c r="J45" s="750" t="s">
        <v>707</v>
      </c>
      <c r="K45" s="750" t="s">
        <v>708</v>
      </c>
      <c r="L45" s="753">
        <v>552.97</v>
      </c>
      <c r="M45" s="753">
        <v>2</v>
      </c>
      <c r="N45" s="754">
        <v>1105.94</v>
      </c>
    </row>
    <row r="46" spans="1:14" ht="14.45" customHeight="1" x14ac:dyDescent="0.2">
      <c r="A46" s="748" t="s">
        <v>604</v>
      </c>
      <c r="B46" s="749" t="s">
        <v>605</v>
      </c>
      <c r="C46" s="750" t="s">
        <v>617</v>
      </c>
      <c r="D46" s="751" t="s">
        <v>618</v>
      </c>
      <c r="E46" s="752">
        <v>50113001</v>
      </c>
      <c r="F46" s="751" t="s">
        <v>637</v>
      </c>
      <c r="G46" s="750" t="s">
        <v>638</v>
      </c>
      <c r="H46" s="750">
        <v>114075</v>
      </c>
      <c r="I46" s="750">
        <v>14075</v>
      </c>
      <c r="J46" s="750" t="s">
        <v>707</v>
      </c>
      <c r="K46" s="750" t="s">
        <v>709</v>
      </c>
      <c r="L46" s="753">
        <v>294.76553191489359</v>
      </c>
      <c r="M46" s="753">
        <v>47</v>
      </c>
      <c r="N46" s="754">
        <v>13853.98</v>
      </c>
    </row>
    <row r="47" spans="1:14" ht="14.45" customHeight="1" x14ac:dyDescent="0.2">
      <c r="A47" s="748" t="s">
        <v>604</v>
      </c>
      <c r="B47" s="749" t="s">
        <v>605</v>
      </c>
      <c r="C47" s="750" t="s">
        <v>617</v>
      </c>
      <c r="D47" s="751" t="s">
        <v>618</v>
      </c>
      <c r="E47" s="752">
        <v>50113001</v>
      </c>
      <c r="F47" s="751" t="s">
        <v>637</v>
      </c>
      <c r="G47" s="750" t="s">
        <v>638</v>
      </c>
      <c r="H47" s="750">
        <v>102478</v>
      </c>
      <c r="I47" s="750">
        <v>2478</v>
      </c>
      <c r="J47" s="750" t="s">
        <v>710</v>
      </c>
      <c r="K47" s="750" t="s">
        <v>711</v>
      </c>
      <c r="L47" s="753">
        <v>77.079999999999984</v>
      </c>
      <c r="M47" s="753">
        <v>5</v>
      </c>
      <c r="N47" s="754">
        <v>385.39999999999992</v>
      </c>
    </row>
    <row r="48" spans="1:14" ht="14.45" customHeight="1" x14ac:dyDescent="0.2">
      <c r="A48" s="748" t="s">
        <v>604</v>
      </c>
      <c r="B48" s="749" t="s">
        <v>605</v>
      </c>
      <c r="C48" s="750" t="s">
        <v>617</v>
      </c>
      <c r="D48" s="751" t="s">
        <v>618</v>
      </c>
      <c r="E48" s="752">
        <v>50113001</v>
      </c>
      <c r="F48" s="751" t="s">
        <v>637</v>
      </c>
      <c r="G48" s="750" t="s">
        <v>638</v>
      </c>
      <c r="H48" s="750">
        <v>230420</v>
      </c>
      <c r="I48" s="750">
        <v>230420</v>
      </c>
      <c r="J48" s="750" t="s">
        <v>710</v>
      </c>
      <c r="K48" s="750" t="s">
        <v>712</v>
      </c>
      <c r="L48" s="753">
        <v>76.85499999999999</v>
      </c>
      <c r="M48" s="753">
        <v>16</v>
      </c>
      <c r="N48" s="754">
        <v>1229.6799999999998</v>
      </c>
    </row>
    <row r="49" spans="1:14" ht="14.45" customHeight="1" x14ac:dyDescent="0.2">
      <c r="A49" s="748" t="s">
        <v>604</v>
      </c>
      <c r="B49" s="749" t="s">
        <v>605</v>
      </c>
      <c r="C49" s="750" t="s">
        <v>617</v>
      </c>
      <c r="D49" s="751" t="s">
        <v>618</v>
      </c>
      <c r="E49" s="752">
        <v>50113001</v>
      </c>
      <c r="F49" s="751" t="s">
        <v>637</v>
      </c>
      <c r="G49" s="750" t="s">
        <v>638</v>
      </c>
      <c r="H49" s="750">
        <v>846346</v>
      </c>
      <c r="I49" s="750">
        <v>119672</v>
      </c>
      <c r="J49" s="750" t="s">
        <v>713</v>
      </c>
      <c r="K49" s="750" t="s">
        <v>714</v>
      </c>
      <c r="L49" s="753">
        <v>105.33791666666671</v>
      </c>
      <c r="M49" s="753">
        <v>48</v>
      </c>
      <c r="N49" s="754">
        <v>5056.2200000000021</v>
      </c>
    </row>
    <row r="50" spans="1:14" ht="14.45" customHeight="1" x14ac:dyDescent="0.2">
      <c r="A50" s="748" t="s">
        <v>604</v>
      </c>
      <c r="B50" s="749" t="s">
        <v>605</v>
      </c>
      <c r="C50" s="750" t="s">
        <v>617</v>
      </c>
      <c r="D50" s="751" t="s">
        <v>618</v>
      </c>
      <c r="E50" s="752">
        <v>50113001</v>
      </c>
      <c r="F50" s="751" t="s">
        <v>637</v>
      </c>
      <c r="G50" s="750" t="s">
        <v>638</v>
      </c>
      <c r="H50" s="750">
        <v>183318</v>
      </c>
      <c r="I50" s="750">
        <v>83318</v>
      </c>
      <c r="J50" s="750" t="s">
        <v>715</v>
      </c>
      <c r="K50" s="750" t="s">
        <v>716</v>
      </c>
      <c r="L50" s="753">
        <v>31.800000000000008</v>
      </c>
      <c r="M50" s="753">
        <v>1</v>
      </c>
      <c r="N50" s="754">
        <v>31.800000000000008</v>
      </c>
    </row>
    <row r="51" spans="1:14" ht="14.45" customHeight="1" x14ac:dyDescent="0.2">
      <c r="A51" s="748" t="s">
        <v>604</v>
      </c>
      <c r="B51" s="749" t="s">
        <v>605</v>
      </c>
      <c r="C51" s="750" t="s">
        <v>617</v>
      </c>
      <c r="D51" s="751" t="s">
        <v>618</v>
      </c>
      <c r="E51" s="752">
        <v>50113001</v>
      </c>
      <c r="F51" s="751" t="s">
        <v>637</v>
      </c>
      <c r="G51" s="750" t="s">
        <v>638</v>
      </c>
      <c r="H51" s="750">
        <v>191587</v>
      </c>
      <c r="I51" s="750">
        <v>91587</v>
      </c>
      <c r="J51" s="750" t="s">
        <v>717</v>
      </c>
      <c r="K51" s="750" t="s">
        <v>718</v>
      </c>
      <c r="L51" s="753">
        <v>71.540000000000035</v>
      </c>
      <c r="M51" s="753">
        <v>2</v>
      </c>
      <c r="N51" s="754">
        <v>143.08000000000007</v>
      </c>
    </row>
    <row r="52" spans="1:14" ht="14.45" customHeight="1" x14ac:dyDescent="0.2">
      <c r="A52" s="748" t="s">
        <v>604</v>
      </c>
      <c r="B52" s="749" t="s">
        <v>605</v>
      </c>
      <c r="C52" s="750" t="s">
        <v>617</v>
      </c>
      <c r="D52" s="751" t="s">
        <v>618</v>
      </c>
      <c r="E52" s="752">
        <v>50113001</v>
      </c>
      <c r="F52" s="751" t="s">
        <v>637</v>
      </c>
      <c r="G52" s="750" t="s">
        <v>638</v>
      </c>
      <c r="H52" s="750">
        <v>175289</v>
      </c>
      <c r="I52" s="750">
        <v>75289</v>
      </c>
      <c r="J52" s="750" t="s">
        <v>717</v>
      </c>
      <c r="K52" s="750" t="s">
        <v>719</v>
      </c>
      <c r="L52" s="753">
        <v>118.34</v>
      </c>
      <c r="M52" s="753">
        <v>1</v>
      </c>
      <c r="N52" s="754">
        <v>118.34</v>
      </c>
    </row>
    <row r="53" spans="1:14" ht="14.45" customHeight="1" x14ac:dyDescent="0.2">
      <c r="A53" s="748" t="s">
        <v>604</v>
      </c>
      <c r="B53" s="749" t="s">
        <v>605</v>
      </c>
      <c r="C53" s="750" t="s">
        <v>617</v>
      </c>
      <c r="D53" s="751" t="s">
        <v>618</v>
      </c>
      <c r="E53" s="752">
        <v>50113001</v>
      </c>
      <c r="F53" s="751" t="s">
        <v>637</v>
      </c>
      <c r="G53" s="750" t="s">
        <v>638</v>
      </c>
      <c r="H53" s="750">
        <v>846023</v>
      </c>
      <c r="I53" s="750">
        <v>125266</v>
      </c>
      <c r="J53" s="750" t="s">
        <v>720</v>
      </c>
      <c r="K53" s="750" t="s">
        <v>721</v>
      </c>
      <c r="L53" s="753">
        <v>175.99</v>
      </c>
      <c r="M53" s="753">
        <v>1</v>
      </c>
      <c r="N53" s="754">
        <v>175.99</v>
      </c>
    </row>
    <row r="54" spans="1:14" ht="14.45" customHeight="1" x14ac:dyDescent="0.2">
      <c r="A54" s="748" t="s">
        <v>604</v>
      </c>
      <c r="B54" s="749" t="s">
        <v>605</v>
      </c>
      <c r="C54" s="750" t="s">
        <v>617</v>
      </c>
      <c r="D54" s="751" t="s">
        <v>618</v>
      </c>
      <c r="E54" s="752">
        <v>50113001</v>
      </c>
      <c r="F54" s="751" t="s">
        <v>637</v>
      </c>
      <c r="G54" s="750" t="s">
        <v>638</v>
      </c>
      <c r="H54" s="750">
        <v>154539</v>
      </c>
      <c r="I54" s="750">
        <v>54539</v>
      </c>
      <c r="J54" s="750" t="s">
        <v>722</v>
      </c>
      <c r="K54" s="750" t="s">
        <v>723</v>
      </c>
      <c r="L54" s="753">
        <v>60.171111111111109</v>
      </c>
      <c r="M54" s="753">
        <v>9</v>
      </c>
      <c r="N54" s="754">
        <v>541.54</v>
      </c>
    </row>
    <row r="55" spans="1:14" ht="14.45" customHeight="1" x14ac:dyDescent="0.2">
      <c r="A55" s="748" t="s">
        <v>604</v>
      </c>
      <c r="B55" s="749" t="s">
        <v>605</v>
      </c>
      <c r="C55" s="750" t="s">
        <v>617</v>
      </c>
      <c r="D55" s="751" t="s">
        <v>618</v>
      </c>
      <c r="E55" s="752">
        <v>50113001</v>
      </c>
      <c r="F55" s="751" t="s">
        <v>637</v>
      </c>
      <c r="G55" s="750" t="s">
        <v>638</v>
      </c>
      <c r="H55" s="750">
        <v>185656</v>
      </c>
      <c r="I55" s="750">
        <v>85656</v>
      </c>
      <c r="J55" s="750" t="s">
        <v>724</v>
      </c>
      <c r="K55" s="750" t="s">
        <v>725</v>
      </c>
      <c r="L55" s="753">
        <v>69.680000000000007</v>
      </c>
      <c r="M55" s="753">
        <v>3</v>
      </c>
      <c r="N55" s="754">
        <v>209.04000000000002</v>
      </c>
    </row>
    <row r="56" spans="1:14" ht="14.45" customHeight="1" x14ac:dyDescent="0.2">
      <c r="A56" s="748" t="s">
        <v>604</v>
      </c>
      <c r="B56" s="749" t="s">
        <v>605</v>
      </c>
      <c r="C56" s="750" t="s">
        <v>617</v>
      </c>
      <c r="D56" s="751" t="s">
        <v>618</v>
      </c>
      <c r="E56" s="752">
        <v>50113001</v>
      </c>
      <c r="F56" s="751" t="s">
        <v>637</v>
      </c>
      <c r="G56" s="750" t="s">
        <v>638</v>
      </c>
      <c r="H56" s="750">
        <v>226525</v>
      </c>
      <c r="I56" s="750">
        <v>226525</v>
      </c>
      <c r="J56" s="750" t="s">
        <v>726</v>
      </c>
      <c r="K56" s="750" t="s">
        <v>727</v>
      </c>
      <c r="L56" s="753">
        <v>66.34</v>
      </c>
      <c r="M56" s="753">
        <v>19</v>
      </c>
      <c r="N56" s="754">
        <v>1260.46</v>
      </c>
    </row>
    <row r="57" spans="1:14" ht="14.45" customHeight="1" x14ac:dyDescent="0.2">
      <c r="A57" s="748" t="s">
        <v>604</v>
      </c>
      <c r="B57" s="749" t="s">
        <v>605</v>
      </c>
      <c r="C57" s="750" t="s">
        <v>617</v>
      </c>
      <c r="D57" s="751" t="s">
        <v>618</v>
      </c>
      <c r="E57" s="752">
        <v>50113001</v>
      </c>
      <c r="F57" s="751" t="s">
        <v>637</v>
      </c>
      <c r="G57" s="750" t="s">
        <v>638</v>
      </c>
      <c r="H57" s="750">
        <v>226523</v>
      </c>
      <c r="I57" s="750">
        <v>226523</v>
      </c>
      <c r="J57" s="750" t="s">
        <v>726</v>
      </c>
      <c r="K57" s="750" t="s">
        <v>728</v>
      </c>
      <c r="L57" s="753">
        <v>52.188000000000002</v>
      </c>
      <c r="M57" s="753">
        <v>20</v>
      </c>
      <c r="N57" s="754">
        <v>1043.76</v>
      </c>
    </row>
    <row r="58" spans="1:14" ht="14.45" customHeight="1" x14ac:dyDescent="0.2">
      <c r="A58" s="748" t="s">
        <v>604</v>
      </c>
      <c r="B58" s="749" t="s">
        <v>605</v>
      </c>
      <c r="C58" s="750" t="s">
        <v>617</v>
      </c>
      <c r="D58" s="751" t="s">
        <v>618</v>
      </c>
      <c r="E58" s="752">
        <v>50113001</v>
      </c>
      <c r="F58" s="751" t="s">
        <v>637</v>
      </c>
      <c r="G58" s="750" t="s">
        <v>638</v>
      </c>
      <c r="H58" s="750">
        <v>905098</v>
      </c>
      <c r="I58" s="750">
        <v>23989</v>
      </c>
      <c r="J58" s="750" t="s">
        <v>729</v>
      </c>
      <c r="K58" s="750" t="s">
        <v>606</v>
      </c>
      <c r="L58" s="753">
        <v>398.86033333333336</v>
      </c>
      <c r="M58" s="753">
        <v>3</v>
      </c>
      <c r="N58" s="754">
        <v>1196.5810000000001</v>
      </c>
    </row>
    <row r="59" spans="1:14" ht="14.45" customHeight="1" x14ac:dyDescent="0.2">
      <c r="A59" s="748" t="s">
        <v>604</v>
      </c>
      <c r="B59" s="749" t="s">
        <v>605</v>
      </c>
      <c r="C59" s="750" t="s">
        <v>617</v>
      </c>
      <c r="D59" s="751" t="s">
        <v>618</v>
      </c>
      <c r="E59" s="752">
        <v>50113001</v>
      </c>
      <c r="F59" s="751" t="s">
        <v>637</v>
      </c>
      <c r="G59" s="750" t="s">
        <v>638</v>
      </c>
      <c r="H59" s="750">
        <v>920154</v>
      </c>
      <c r="I59" s="750">
        <v>0</v>
      </c>
      <c r="J59" s="750" t="s">
        <v>730</v>
      </c>
      <c r="K59" s="750" t="s">
        <v>606</v>
      </c>
      <c r="L59" s="753">
        <v>315.38655552750635</v>
      </c>
      <c r="M59" s="753">
        <v>4</v>
      </c>
      <c r="N59" s="754">
        <v>1261.5462221100254</v>
      </c>
    </row>
    <row r="60" spans="1:14" ht="14.45" customHeight="1" x14ac:dyDescent="0.2">
      <c r="A60" s="748" t="s">
        <v>604</v>
      </c>
      <c r="B60" s="749" t="s">
        <v>605</v>
      </c>
      <c r="C60" s="750" t="s">
        <v>617</v>
      </c>
      <c r="D60" s="751" t="s">
        <v>618</v>
      </c>
      <c r="E60" s="752">
        <v>50113001</v>
      </c>
      <c r="F60" s="751" t="s">
        <v>637</v>
      </c>
      <c r="G60" s="750" t="s">
        <v>638</v>
      </c>
      <c r="H60" s="750">
        <v>215476</v>
      </c>
      <c r="I60" s="750">
        <v>215476</v>
      </c>
      <c r="J60" s="750" t="s">
        <v>731</v>
      </c>
      <c r="K60" s="750" t="s">
        <v>732</v>
      </c>
      <c r="L60" s="753">
        <v>123.09999999999998</v>
      </c>
      <c r="M60" s="753">
        <v>1</v>
      </c>
      <c r="N60" s="754">
        <v>123.09999999999998</v>
      </c>
    </row>
    <row r="61" spans="1:14" ht="14.45" customHeight="1" x14ac:dyDescent="0.2">
      <c r="A61" s="748" t="s">
        <v>604</v>
      </c>
      <c r="B61" s="749" t="s">
        <v>605</v>
      </c>
      <c r="C61" s="750" t="s">
        <v>617</v>
      </c>
      <c r="D61" s="751" t="s">
        <v>618</v>
      </c>
      <c r="E61" s="752">
        <v>50113001</v>
      </c>
      <c r="F61" s="751" t="s">
        <v>637</v>
      </c>
      <c r="G61" s="750" t="s">
        <v>650</v>
      </c>
      <c r="H61" s="750">
        <v>134508</v>
      </c>
      <c r="I61" s="750">
        <v>134508</v>
      </c>
      <c r="J61" s="750" t="s">
        <v>733</v>
      </c>
      <c r="K61" s="750" t="s">
        <v>734</v>
      </c>
      <c r="L61" s="753">
        <v>176.06</v>
      </c>
      <c r="M61" s="753">
        <v>1</v>
      </c>
      <c r="N61" s="754">
        <v>176.06</v>
      </c>
    </row>
    <row r="62" spans="1:14" ht="14.45" customHeight="1" x14ac:dyDescent="0.2">
      <c r="A62" s="748" t="s">
        <v>604</v>
      </c>
      <c r="B62" s="749" t="s">
        <v>605</v>
      </c>
      <c r="C62" s="750" t="s">
        <v>617</v>
      </c>
      <c r="D62" s="751" t="s">
        <v>618</v>
      </c>
      <c r="E62" s="752">
        <v>50113001</v>
      </c>
      <c r="F62" s="751" t="s">
        <v>637</v>
      </c>
      <c r="G62" s="750" t="s">
        <v>638</v>
      </c>
      <c r="H62" s="750">
        <v>192202</v>
      </c>
      <c r="I62" s="750">
        <v>192202</v>
      </c>
      <c r="J62" s="750" t="s">
        <v>735</v>
      </c>
      <c r="K62" s="750" t="s">
        <v>736</v>
      </c>
      <c r="L62" s="753">
        <v>87.88</v>
      </c>
      <c r="M62" s="753">
        <v>1</v>
      </c>
      <c r="N62" s="754">
        <v>87.88</v>
      </c>
    </row>
    <row r="63" spans="1:14" ht="14.45" customHeight="1" x14ac:dyDescent="0.2">
      <c r="A63" s="748" t="s">
        <v>604</v>
      </c>
      <c r="B63" s="749" t="s">
        <v>605</v>
      </c>
      <c r="C63" s="750" t="s">
        <v>617</v>
      </c>
      <c r="D63" s="751" t="s">
        <v>618</v>
      </c>
      <c r="E63" s="752">
        <v>50113001</v>
      </c>
      <c r="F63" s="751" t="s">
        <v>637</v>
      </c>
      <c r="G63" s="750" t="s">
        <v>638</v>
      </c>
      <c r="H63" s="750">
        <v>229192</v>
      </c>
      <c r="I63" s="750">
        <v>229192</v>
      </c>
      <c r="J63" s="750" t="s">
        <v>737</v>
      </c>
      <c r="K63" s="750" t="s">
        <v>738</v>
      </c>
      <c r="L63" s="753">
        <v>224.83000000000004</v>
      </c>
      <c r="M63" s="753">
        <v>6</v>
      </c>
      <c r="N63" s="754">
        <v>1348.9800000000002</v>
      </c>
    </row>
    <row r="64" spans="1:14" ht="14.45" customHeight="1" x14ac:dyDescent="0.2">
      <c r="A64" s="748" t="s">
        <v>604</v>
      </c>
      <c r="B64" s="749" t="s">
        <v>605</v>
      </c>
      <c r="C64" s="750" t="s">
        <v>617</v>
      </c>
      <c r="D64" s="751" t="s">
        <v>618</v>
      </c>
      <c r="E64" s="752">
        <v>50113001</v>
      </c>
      <c r="F64" s="751" t="s">
        <v>637</v>
      </c>
      <c r="G64" s="750" t="s">
        <v>638</v>
      </c>
      <c r="H64" s="750">
        <v>229191</v>
      </c>
      <c r="I64" s="750">
        <v>229191</v>
      </c>
      <c r="J64" s="750" t="s">
        <v>737</v>
      </c>
      <c r="K64" s="750" t="s">
        <v>739</v>
      </c>
      <c r="L64" s="753">
        <v>141.32199999999997</v>
      </c>
      <c r="M64" s="753">
        <v>10</v>
      </c>
      <c r="N64" s="754">
        <v>1413.2199999999998</v>
      </c>
    </row>
    <row r="65" spans="1:14" ht="14.45" customHeight="1" x14ac:dyDescent="0.2">
      <c r="A65" s="748" t="s">
        <v>604</v>
      </c>
      <c r="B65" s="749" t="s">
        <v>605</v>
      </c>
      <c r="C65" s="750" t="s">
        <v>617</v>
      </c>
      <c r="D65" s="751" t="s">
        <v>618</v>
      </c>
      <c r="E65" s="752">
        <v>50113001</v>
      </c>
      <c r="F65" s="751" t="s">
        <v>637</v>
      </c>
      <c r="G65" s="750" t="s">
        <v>638</v>
      </c>
      <c r="H65" s="750">
        <v>214593</v>
      </c>
      <c r="I65" s="750">
        <v>214593</v>
      </c>
      <c r="J65" s="750" t="s">
        <v>740</v>
      </c>
      <c r="K65" s="750" t="s">
        <v>741</v>
      </c>
      <c r="L65" s="753">
        <v>56.100000000000016</v>
      </c>
      <c r="M65" s="753">
        <v>2</v>
      </c>
      <c r="N65" s="754">
        <v>112.20000000000003</v>
      </c>
    </row>
    <row r="66" spans="1:14" ht="14.45" customHeight="1" x14ac:dyDescent="0.2">
      <c r="A66" s="748" t="s">
        <v>604</v>
      </c>
      <c r="B66" s="749" t="s">
        <v>605</v>
      </c>
      <c r="C66" s="750" t="s">
        <v>617</v>
      </c>
      <c r="D66" s="751" t="s">
        <v>618</v>
      </c>
      <c r="E66" s="752">
        <v>50113001</v>
      </c>
      <c r="F66" s="751" t="s">
        <v>637</v>
      </c>
      <c r="G66" s="750" t="s">
        <v>638</v>
      </c>
      <c r="H66" s="750">
        <v>199680</v>
      </c>
      <c r="I66" s="750">
        <v>199680</v>
      </c>
      <c r="J66" s="750" t="s">
        <v>742</v>
      </c>
      <c r="K66" s="750" t="s">
        <v>743</v>
      </c>
      <c r="L66" s="753">
        <v>362.67500000000001</v>
      </c>
      <c r="M66" s="753">
        <v>2</v>
      </c>
      <c r="N66" s="754">
        <v>725.35</v>
      </c>
    </row>
    <row r="67" spans="1:14" ht="14.45" customHeight="1" x14ac:dyDescent="0.2">
      <c r="A67" s="748" t="s">
        <v>604</v>
      </c>
      <c r="B67" s="749" t="s">
        <v>605</v>
      </c>
      <c r="C67" s="750" t="s">
        <v>617</v>
      </c>
      <c r="D67" s="751" t="s">
        <v>618</v>
      </c>
      <c r="E67" s="752">
        <v>50113001</v>
      </c>
      <c r="F67" s="751" t="s">
        <v>637</v>
      </c>
      <c r="G67" s="750" t="s">
        <v>638</v>
      </c>
      <c r="H67" s="750">
        <v>187076</v>
      </c>
      <c r="I67" s="750">
        <v>87076</v>
      </c>
      <c r="J67" s="750" t="s">
        <v>744</v>
      </c>
      <c r="K67" s="750" t="s">
        <v>745</v>
      </c>
      <c r="L67" s="753">
        <v>133.45666666666668</v>
      </c>
      <c r="M67" s="753">
        <v>3</v>
      </c>
      <c r="N67" s="754">
        <v>400.37000000000006</v>
      </c>
    </row>
    <row r="68" spans="1:14" ht="14.45" customHeight="1" x14ac:dyDescent="0.2">
      <c r="A68" s="748" t="s">
        <v>604</v>
      </c>
      <c r="B68" s="749" t="s">
        <v>605</v>
      </c>
      <c r="C68" s="750" t="s">
        <v>617</v>
      </c>
      <c r="D68" s="751" t="s">
        <v>618</v>
      </c>
      <c r="E68" s="752">
        <v>50113001</v>
      </c>
      <c r="F68" s="751" t="s">
        <v>637</v>
      </c>
      <c r="G68" s="750" t="s">
        <v>638</v>
      </c>
      <c r="H68" s="750">
        <v>181293</v>
      </c>
      <c r="I68" s="750">
        <v>181293</v>
      </c>
      <c r="J68" s="750" t="s">
        <v>746</v>
      </c>
      <c r="K68" s="750" t="s">
        <v>747</v>
      </c>
      <c r="L68" s="753">
        <v>224.38000000000005</v>
      </c>
      <c r="M68" s="753">
        <v>1</v>
      </c>
      <c r="N68" s="754">
        <v>224.38000000000005</v>
      </c>
    </row>
    <row r="69" spans="1:14" ht="14.45" customHeight="1" x14ac:dyDescent="0.2">
      <c r="A69" s="748" t="s">
        <v>604</v>
      </c>
      <c r="B69" s="749" t="s">
        <v>605</v>
      </c>
      <c r="C69" s="750" t="s">
        <v>617</v>
      </c>
      <c r="D69" s="751" t="s">
        <v>618</v>
      </c>
      <c r="E69" s="752">
        <v>50113001</v>
      </c>
      <c r="F69" s="751" t="s">
        <v>637</v>
      </c>
      <c r="G69" s="750" t="s">
        <v>638</v>
      </c>
      <c r="H69" s="750">
        <v>848560</v>
      </c>
      <c r="I69" s="750">
        <v>125752</v>
      </c>
      <c r="J69" s="750" t="s">
        <v>748</v>
      </c>
      <c r="K69" s="750" t="s">
        <v>749</v>
      </c>
      <c r="L69" s="753">
        <v>222.99000000000009</v>
      </c>
      <c r="M69" s="753">
        <v>3</v>
      </c>
      <c r="N69" s="754">
        <v>668.97000000000025</v>
      </c>
    </row>
    <row r="70" spans="1:14" ht="14.45" customHeight="1" x14ac:dyDescent="0.2">
      <c r="A70" s="748" t="s">
        <v>604</v>
      </c>
      <c r="B70" s="749" t="s">
        <v>605</v>
      </c>
      <c r="C70" s="750" t="s">
        <v>617</v>
      </c>
      <c r="D70" s="751" t="s">
        <v>618</v>
      </c>
      <c r="E70" s="752">
        <v>50113001</v>
      </c>
      <c r="F70" s="751" t="s">
        <v>637</v>
      </c>
      <c r="G70" s="750" t="s">
        <v>650</v>
      </c>
      <c r="H70" s="750">
        <v>169189</v>
      </c>
      <c r="I70" s="750">
        <v>69189</v>
      </c>
      <c r="J70" s="750" t="s">
        <v>750</v>
      </c>
      <c r="K70" s="750" t="s">
        <v>751</v>
      </c>
      <c r="L70" s="753">
        <v>61.109999999999992</v>
      </c>
      <c r="M70" s="753">
        <v>3</v>
      </c>
      <c r="N70" s="754">
        <v>183.32999999999998</v>
      </c>
    </row>
    <row r="71" spans="1:14" ht="14.45" customHeight="1" x14ac:dyDescent="0.2">
      <c r="A71" s="748" t="s">
        <v>604</v>
      </c>
      <c r="B71" s="749" t="s">
        <v>605</v>
      </c>
      <c r="C71" s="750" t="s">
        <v>617</v>
      </c>
      <c r="D71" s="751" t="s">
        <v>618</v>
      </c>
      <c r="E71" s="752">
        <v>50113001</v>
      </c>
      <c r="F71" s="751" t="s">
        <v>637</v>
      </c>
      <c r="G71" s="750" t="s">
        <v>638</v>
      </c>
      <c r="H71" s="750">
        <v>149990</v>
      </c>
      <c r="I71" s="750">
        <v>49990</v>
      </c>
      <c r="J71" s="750" t="s">
        <v>752</v>
      </c>
      <c r="K71" s="750" t="s">
        <v>753</v>
      </c>
      <c r="L71" s="753">
        <v>121.77000000000001</v>
      </c>
      <c r="M71" s="753">
        <v>5</v>
      </c>
      <c r="N71" s="754">
        <v>608.85</v>
      </c>
    </row>
    <row r="72" spans="1:14" ht="14.45" customHeight="1" x14ac:dyDescent="0.2">
      <c r="A72" s="748" t="s">
        <v>604</v>
      </c>
      <c r="B72" s="749" t="s">
        <v>605</v>
      </c>
      <c r="C72" s="750" t="s">
        <v>617</v>
      </c>
      <c r="D72" s="751" t="s">
        <v>618</v>
      </c>
      <c r="E72" s="752">
        <v>50113001</v>
      </c>
      <c r="F72" s="751" t="s">
        <v>637</v>
      </c>
      <c r="G72" s="750" t="s">
        <v>638</v>
      </c>
      <c r="H72" s="750">
        <v>142613</v>
      </c>
      <c r="I72" s="750">
        <v>42613</v>
      </c>
      <c r="J72" s="750" t="s">
        <v>752</v>
      </c>
      <c r="K72" s="750" t="s">
        <v>754</v>
      </c>
      <c r="L72" s="753">
        <v>134.5</v>
      </c>
      <c r="M72" s="753">
        <v>1</v>
      </c>
      <c r="N72" s="754">
        <v>134.5</v>
      </c>
    </row>
    <row r="73" spans="1:14" ht="14.45" customHeight="1" x14ac:dyDescent="0.2">
      <c r="A73" s="748" t="s">
        <v>604</v>
      </c>
      <c r="B73" s="749" t="s">
        <v>605</v>
      </c>
      <c r="C73" s="750" t="s">
        <v>617</v>
      </c>
      <c r="D73" s="751" t="s">
        <v>618</v>
      </c>
      <c r="E73" s="752">
        <v>50113001</v>
      </c>
      <c r="F73" s="751" t="s">
        <v>637</v>
      </c>
      <c r="G73" s="750" t="s">
        <v>638</v>
      </c>
      <c r="H73" s="750">
        <v>116462</v>
      </c>
      <c r="I73" s="750">
        <v>238146</v>
      </c>
      <c r="J73" s="750" t="s">
        <v>755</v>
      </c>
      <c r="K73" s="750" t="s">
        <v>756</v>
      </c>
      <c r="L73" s="753">
        <v>133.84000000000003</v>
      </c>
      <c r="M73" s="753">
        <v>1</v>
      </c>
      <c r="N73" s="754">
        <v>133.84000000000003</v>
      </c>
    </row>
    <row r="74" spans="1:14" ht="14.45" customHeight="1" x14ac:dyDescent="0.2">
      <c r="A74" s="748" t="s">
        <v>604</v>
      </c>
      <c r="B74" s="749" t="s">
        <v>605</v>
      </c>
      <c r="C74" s="750" t="s">
        <v>617</v>
      </c>
      <c r="D74" s="751" t="s">
        <v>618</v>
      </c>
      <c r="E74" s="752">
        <v>50113001</v>
      </c>
      <c r="F74" s="751" t="s">
        <v>637</v>
      </c>
      <c r="G74" s="750" t="s">
        <v>638</v>
      </c>
      <c r="H74" s="750">
        <v>159596</v>
      </c>
      <c r="I74" s="750">
        <v>59596</v>
      </c>
      <c r="J74" s="750" t="s">
        <v>757</v>
      </c>
      <c r="K74" s="750" t="s">
        <v>758</v>
      </c>
      <c r="L74" s="753">
        <v>121.91</v>
      </c>
      <c r="M74" s="753">
        <v>2</v>
      </c>
      <c r="N74" s="754">
        <v>243.82</v>
      </c>
    </row>
    <row r="75" spans="1:14" ht="14.45" customHeight="1" x14ac:dyDescent="0.2">
      <c r="A75" s="748" t="s">
        <v>604</v>
      </c>
      <c r="B75" s="749" t="s">
        <v>605</v>
      </c>
      <c r="C75" s="750" t="s">
        <v>617</v>
      </c>
      <c r="D75" s="751" t="s">
        <v>618</v>
      </c>
      <c r="E75" s="752">
        <v>50113001</v>
      </c>
      <c r="F75" s="751" t="s">
        <v>637</v>
      </c>
      <c r="G75" s="750" t="s">
        <v>638</v>
      </c>
      <c r="H75" s="750">
        <v>173498</v>
      </c>
      <c r="I75" s="750">
        <v>173498</v>
      </c>
      <c r="J75" s="750" t="s">
        <v>759</v>
      </c>
      <c r="K75" s="750" t="s">
        <v>760</v>
      </c>
      <c r="L75" s="753">
        <v>210.34</v>
      </c>
      <c r="M75" s="753">
        <v>1</v>
      </c>
      <c r="N75" s="754">
        <v>210.34</v>
      </c>
    </row>
    <row r="76" spans="1:14" ht="14.45" customHeight="1" x14ac:dyDescent="0.2">
      <c r="A76" s="748" t="s">
        <v>604</v>
      </c>
      <c r="B76" s="749" t="s">
        <v>605</v>
      </c>
      <c r="C76" s="750" t="s">
        <v>617</v>
      </c>
      <c r="D76" s="751" t="s">
        <v>618</v>
      </c>
      <c r="E76" s="752">
        <v>50113001</v>
      </c>
      <c r="F76" s="751" t="s">
        <v>637</v>
      </c>
      <c r="G76" s="750" t="s">
        <v>638</v>
      </c>
      <c r="H76" s="750">
        <v>202364</v>
      </c>
      <c r="I76" s="750">
        <v>202364</v>
      </c>
      <c r="J76" s="750" t="s">
        <v>761</v>
      </c>
      <c r="K76" s="750" t="s">
        <v>762</v>
      </c>
      <c r="L76" s="753">
        <v>60.470000000000006</v>
      </c>
      <c r="M76" s="753">
        <v>3</v>
      </c>
      <c r="N76" s="754">
        <v>181.41000000000003</v>
      </c>
    </row>
    <row r="77" spans="1:14" ht="14.45" customHeight="1" x14ac:dyDescent="0.2">
      <c r="A77" s="748" t="s">
        <v>604</v>
      </c>
      <c r="B77" s="749" t="s">
        <v>605</v>
      </c>
      <c r="C77" s="750" t="s">
        <v>617</v>
      </c>
      <c r="D77" s="751" t="s">
        <v>618</v>
      </c>
      <c r="E77" s="752">
        <v>50113001</v>
      </c>
      <c r="F77" s="751" t="s">
        <v>637</v>
      </c>
      <c r="G77" s="750" t="s">
        <v>638</v>
      </c>
      <c r="H77" s="750">
        <v>214598</v>
      </c>
      <c r="I77" s="750">
        <v>214598</v>
      </c>
      <c r="J77" s="750" t="s">
        <v>763</v>
      </c>
      <c r="K77" s="750" t="s">
        <v>764</v>
      </c>
      <c r="L77" s="753">
        <v>166.65000000000003</v>
      </c>
      <c r="M77" s="753">
        <v>1</v>
      </c>
      <c r="N77" s="754">
        <v>166.65000000000003</v>
      </c>
    </row>
    <row r="78" spans="1:14" ht="14.45" customHeight="1" x14ac:dyDescent="0.2">
      <c r="A78" s="748" t="s">
        <v>604</v>
      </c>
      <c r="B78" s="749" t="s">
        <v>605</v>
      </c>
      <c r="C78" s="750" t="s">
        <v>617</v>
      </c>
      <c r="D78" s="751" t="s">
        <v>618</v>
      </c>
      <c r="E78" s="752">
        <v>50113001</v>
      </c>
      <c r="F78" s="751" t="s">
        <v>637</v>
      </c>
      <c r="G78" s="750" t="s">
        <v>650</v>
      </c>
      <c r="H78" s="750">
        <v>213485</v>
      </c>
      <c r="I78" s="750">
        <v>213485</v>
      </c>
      <c r="J78" s="750" t="s">
        <v>765</v>
      </c>
      <c r="K78" s="750" t="s">
        <v>766</v>
      </c>
      <c r="L78" s="753">
        <v>721.2</v>
      </c>
      <c r="M78" s="753">
        <v>18</v>
      </c>
      <c r="N78" s="754">
        <v>12981.6</v>
      </c>
    </row>
    <row r="79" spans="1:14" ht="14.45" customHeight="1" x14ac:dyDescent="0.2">
      <c r="A79" s="748" t="s">
        <v>604</v>
      </c>
      <c r="B79" s="749" t="s">
        <v>605</v>
      </c>
      <c r="C79" s="750" t="s">
        <v>617</v>
      </c>
      <c r="D79" s="751" t="s">
        <v>618</v>
      </c>
      <c r="E79" s="752">
        <v>50113001</v>
      </c>
      <c r="F79" s="751" t="s">
        <v>637</v>
      </c>
      <c r="G79" s="750" t="s">
        <v>650</v>
      </c>
      <c r="H79" s="750">
        <v>213487</v>
      </c>
      <c r="I79" s="750">
        <v>213487</v>
      </c>
      <c r="J79" s="750" t="s">
        <v>765</v>
      </c>
      <c r="K79" s="750" t="s">
        <v>767</v>
      </c>
      <c r="L79" s="753">
        <v>271.85000000000002</v>
      </c>
      <c r="M79" s="753">
        <v>10</v>
      </c>
      <c r="N79" s="754">
        <v>2718.5000000000005</v>
      </c>
    </row>
    <row r="80" spans="1:14" ht="14.45" customHeight="1" x14ac:dyDescent="0.2">
      <c r="A80" s="748" t="s">
        <v>604</v>
      </c>
      <c r="B80" s="749" t="s">
        <v>605</v>
      </c>
      <c r="C80" s="750" t="s">
        <v>617</v>
      </c>
      <c r="D80" s="751" t="s">
        <v>618</v>
      </c>
      <c r="E80" s="752">
        <v>50113001</v>
      </c>
      <c r="F80" s="751" t="s">
        <v>637</v>
      </c>
      <c r="G80" s="750" t="s">
        <v>650</v>
      </c>
      <c r="H80" s="750">
        <v>213489</v>
      </c>
      <c r="I80" s="750">
        <v>213489</v>
      </c>
      <c r="J80" s="750" t="s">
        <v>765</v>
      </c>
      <c r="K80" s="750" t="s">
        <v>768</v>
      </c>
      <c r="L80" s="753">
        <v>630.6600000000002</v>
      </c>
      <c r="M80" s="753">
        <v>105</v>
      </c>
      <c r="N80" s="754">
        <v>66219.300000000017</v>
      </c>
    </row>
    <row r="81" spans="1:14" ht="14.45" customHeight="1" x14ac:dyDescent="0.2">
      <c r="A81" s="748" t="s">
        <v>604</v>
      </c>
      <c r="B81" s="749" t="s">
        <v>605</v>
      </c>
      <c r="C81" s="750" t="s">
        <v>617</v>
      </c>
      <c r="D81" s="751" t="s">
        <v>618</v>
      </c>
      <c r="E81" s="752">
        <v>50113001</v>
      </c>
      <c r="F81" s="751" t="s">
        <v>637</v>
      </c>
      <c r="G81" s="750" t="s">
        <v>650</v>
      </c>
      <c r="H81" s="750">
        <v>213490</v>
      </c>
      <c r="I81" s="750">
        <v>213490</v>
      </c>
      <c r="J81" s="750" t="s">
        <v>765</v>
      </c>
      <c r="K81" s="750" t="s">
        <v>769</v>
      </c>
      <c r="L81" s="753">
        <v>913.65</v>
      </c>
      <c r="M81" s="753">
        <v>4</v>
      </c>
      <c r="N81" s="754">
        <v>3654.6</v>
      </c>
    </row>
    <row r="82" spans="1:14" ht="14.45" customHeight="1" x14ac:dyDescent="0.2">
      <c r="A82" s="748" t="s">
        <v>604</v>
      </c>
      <c r="B82" s="749" t="s">
        <v>605</v>
      </c>
      <c r="C82" s="750" t="s">
        <v>617</v>
      </c>
      <c r="D82" s="751" t="s">
        <v>618</v>
      </c>
      <c r="E82" s="752">
        <v>50113001</v>
      </c>
      <c r="F82" s="751" t="s">
        <v>637</v>
      </c>
      <c r="G82" s="750" t="s">
        <v>650</v>
      </c>
      <c r="H82" s="750">
        <v>213494</v>
      </c>
      <c r="I82" s="750">
        <v>213494</v>
      </c>
      <c r="J82" s="750" t="s">
        <v>765</v>
      </c>
      <c r="K82" s="750" t="s">
        <v>770</v>
      </c>
      <c r="L82" s="753">
        <v>408.95</v>
      </c>
      <c r="M82" s="753">
        <v>144</v>
      </c>
      <c r="N82" s="754">
        <v>58888.799999999996</v>
      </c>
    </row>
    <row r="83" spans="1:14" ht="14.45" customHeight="1" x14ac:dyDescent="0.2">
      <c r="A83" s="748" t="s">
        <v>604</v>
      </c>
      <c r="B83" s="749" t="s">
        <v>605</v>
      </c>
      <c r="C83" s="750" t="s">
        <v>617</v>
      </c>
      <c r="D83" s="751" t="s">
        <v>618</v>
      </c>
      <c r="E83" s="752">
        <v>50113001</v>
      </c>
      <c r="F83" s="751" t="s">
        <v>637</v>
      </c>
      <c r="G83" s="750" t="s">
        <v>650</v>
      </c>
      <c r="H83" s="750">
        <v>213484</v>
      </c>
      <c r="I83" s="750">
        <v>213484</v>
      </c>
      <c r="J83" s="750" t="s">
        <v>771</v>
      </c>
      <c r="K83" s="750" t="s">
        <v>769</v>
      </c>
      <c r="L83" s="753">
        <v>1895.77</v>
      </c>
      <c r="M83" s="753">
        <v>1</v>
      </c>
      <c r="N83" s="754">
        <v>1895.77</v>
      </c>
    </row>
    <row r="84" spans="1:14" ht="14.45" customHeight="1" x14ac:dyDescent="0.2">
      <c r="A84" s="748" t="s">
        <v>604</v>
      </c>
      <c r="B84" s="749" t="s">
        <v>605</v>
      </c>
      <c r="C84" s="750" t="s">
        <v>617</v>
      </c>
      <c r="D84" s="751" t="s">
        <v>618</v>
      </c>
      <c r="E84" s="752">
        <v>50113001</v>
      </c>
      <c r="F84" s="751" t="s">
        <v>637</v>
      </c>
      <c r="G84" s="750" t="s">
        <v>650</v>
      </c>
      <c r="H84" s="750">
        <v>156809</v>
      </c>
      <c r="I84" s="750">
        <v>56809</v>
      </c>
      <c r="J84" s="750" t="s">
        <v>772</v>
      </c>
      <c r="K84" s="750" t="s">
        <v>773</v>
      </c>
      <c r="L84" s="753">
        <v>161.77999999999997</v>
      </c>
      <c r="M84" s="753">
        <v>1</v>
      </c>
      <c r="N84" s="754">
        <v>161.77999999999997</v>
      </c>
    </row>
    <row r="85" spans="1:14" ht="14.45" customHeight="1" x14ac:dyDescent="0.2">
      <c r="A85" s="748" t="s">
        <v>604</v>
      </c>
      <c r="B85" s="749" t="s">
        <v>605</v>
      </c>
      <c r="C85" s="750" t="s">
        <v>617</v>
      </c>
      <c r="D85" s="751" t="s">
        <v>618</v>
      </c>
      <c r="E85" s="752">
        <v>50113001</v>
      </c>
      <c r="F85" s="751" t="s">
        <v>637</v>
      </c>
      <c r="G85" s="750" t="s">
        <v>638</v>
      </c>
      <c r="H85" s="750">
        <v>122110</v>
      </c>
      <c r="I85" s="750">
        <v>22110</v>
      </c>
      <c r="J85" s="750" t="s">
        <v>774</v>
      </c>
      <c r="K85" s="750" t="s">
        <v>775</v>
      </c>
      <c r="L85" s="753">
        <v>200.89000000000004</v>
      </c>
      <c r="M85" s="753">
        <v>1</v>
      </c>
      <c r="N85" s="754">
        <v>200.89000000000004</v>
      </c>
    </row>
    <row r="86" spans="1:14" ht="14.45" customHeight="1" x14ac:dyDescent="0.2">
      <c r="A86" s="748" t="s">
        <v>604</v>
      </c>
      <c r="B86" s="749" t="s">
        <v>605</v>
      </c>
      <c r="C86" s="750" t="s">
        <v>617</v>
      </c>
      <c r="D86" s="751" t="s">
        <v>618</v>
      </c>
      <c r="E86" s="752">
        <v>50113001</v>
      </c>
      <c r="F86" s="751" t="s">
        <v>637</v>
      </c>
      <c r="G86" s="750" t="s">
        <v>638</v>
      </c>
      <c r="H86" s="750">
        <v>223137</v>
      </c>
      <c r="I86" s="750">
        <v>223137</v>
      </c>
      <c r="J86" s="750" t="s">
        <v>776</v>
      </c>
      <c r="K86" s="750" t="s">
        <v>777</v>
      </c>
      <c r="L86" s="753">
        <v>120.04000000000006</v>
      </c>
      <c r="M86" s="753">
        <v>1</v>
      </c>
      <c r="N86" s="754">
        <v>120.04000000000006</v>
      </c>
    </row>
    <row r="87" spans="1:14" ht="14.45" customHeight="1" x14ac:dyDescent="0.2">
      <c r="A87" s="748" t="s">
        <v>604</v>
      </c>
      <c r="B87" s="749" t="s">
        <v>605</v>
      </c>
      <c r="C87" s="750" t="s">
        <v>617</v>
      </c>
      <c r="D87" s="751" t="s">
        <v>618</v>
      </c>
      <c r="E87" s="752">
        <v>50113001</v>
      </c>
      <c r="F87" s="751" t="s">
        <v>637</v>
      </c>
      <c r="G87" s="750" t="s">
        <v>638</v>
      </c>
      <c r="H87" s="750">
        <v>125366</v>
      </c>
      <c r="I87" s="750">
        <v>25366</v>
      </c>
      <c r="J87" s="750" t="s">
        <v>778</v>
      </c>
      <c r="K87" s="750" t="s">
        <v>779</v>
      </c>
      <c r="L87" s="753">
        <v>72.077777777777769</v>
      </c>
      <c r="M87" s="753">
        <v>18</v>
      </c>
      <c r="N87" s="754">
        <v>1297.3999999999999</v>
      </c>
    </row>
    <row r="88" spans="1:14" ht="14.45" customHeight="1" x14ac:dyDescent="0.2">
      <c r="A88" s="748" t="s">
        <v>604</v>
      </c>
      <c r="B88" s="749" t="s">
        <v>605</v>
      </c>
      <c r="C88" s="750" t="s">
        <v>617</v>
      </c>
      <c r="D88" s="751" t="s">
        <v>618</v>
      </c>
      <c r="E88" s="752">
        <v>50113001</v>
      </c>
      <c r="F88" s="751" t="s">
        <v>637</v>
      </c>
      <c r="G88" s="750" t="s">
        <v>638</v>
      </c>
      <c r="H88" s="750">
        <v>215605</v>
      </c>
      <c r="I88" s="750">
        <v>215605</v>
      </c>
      <c r="J88" s="750" t="s">
        <v>778</v>
      </c>
      <c r="K88" s="750" t="s">
        <v>780</v>
      </c>
      <c r="L88" s="753">
        <v>28.265714285714289</v>
      </c>
      <c r="M88" s="753">
        <v>7</v>
      </c>
      <c r="N88" s="754">
        <v>197.86</v>
      </c>
    </row>
    <row r="89" spans="1:14" ht="14.45" customHeight="1" x14ac:dyDescent="0.2">
      <c r="A89" s="748" t="s">
        <v>604</v>
      </c>
      <c r="B89" s="749" t="s">
        <v>605</v>
      </c>
      <c r="C89" s="750" t="s">
        <v>617</v>
      </c>
      <c r="D89" s="751" t="s">
        <v>618</v>
      </c>
      <c r="E89" s="752">
        <v>50113001</v>
      </c>
      <c r="F89" s="751" t="s">
        <v>637</v>
      </c>
      <c r="G89" s="750" t="s">
        <v>638</v>
      </c>
      <c r="H89" s="750">
        <v>215604</v>
      </c>
      <c r="I89" s="750">
        <v>215604</v>
      </c>
      <c r="J89" s="750" t="s">
        <v>778</v>
      </c>
      <c r="K89" s="750" t="s">
        <v>781</v>
      </c>
      <c r="L89" s="753">
        <v>19.850000000000001</v>
      </c>
      <c r="M89" s="753">
        <v>2</v>
      </c>
      <c r="N89" s="754">
        <v>39.700000000000003</v>
      </c>
    </row>
    <row r="90" spans="1:14" ht="14.45" customHeight="1" x14ac:dyDescent="0.2">
      <c r="A90" s="748" t="s">
        <v>604</v>
      </c>
      <c r="B90" s="749" t="s">
        <v>605</v>
      </c>
      <c r="C90" s="750" t="s">
        <v>617</v>
      </c>
      <c r="D90" s="751" t="s">
        <v>618</v>
      </c>
      <c r="E90" s="752">
        <v>50113001</v>
      </c>
      <c r="F90" s="751" t="s">
        <v>637</v>
      </c>
      <c r="G90" s="750" t="s">
        <v>638</v>
      </c>
      <c r="H90" s="750">
        <v>849180</v>
      </c>
      <c r="I90" s="750">
        <v>155941</v>
      </c>
      <c r="J90" s="750" t="s">
        <v>782</v>
      </c>
      <c r="K90" s="750" t="s">
        <v>783</v>
      </c>
      <c r="L90" s="753">
        <v>146.53999999999996</v>
      </c>
      <c r="M90" s="753">
        <v>1</v>
      </c>
      <c r="N90" s="754">
        <v>146.53999999999996</v>
      </c>
    </row>
    <row r="91" spans="1:14" ht="14.45" customHeight="1" x14ac:dyDescent="0.2">
      <c r="A91" s="748" t="s">
        <v>604</v>
      </c>
      <c r="B91" s="749" t="s">
        <v>605</v>
      </c>
      <c r="C91" s="750" t="s">
        <v>617</v>
      </c>
      <c r="D91" s="751" t="s">
        <v>618</v>
      </c>
      <c r="E91" s="752">
        <v>50113001</v>
      </c>
      <c r="F91" s="751" t="s">
        <v>637</v>
      </c>
      <c r="G91" s="750" t="s">
        <v>638</v>
      </c>
      <c r="H91" s="750">
        <v>155936</v>
      </c>
      <c r="I91" s="750">
        <v>155936</v>
      </c>
      <c r="J91" s="750" t="s">
        <v>784</v>
      </c>
      <c r="K91" s="750" t="s">
        <v>785</v>
      </c>
      <c r="L91" s="753">
        <v>245.77000000000015</v>
      </c>
      <c r="M91" s="753">
        <v>1</v>
      </c>
      <c r="N91" s="754">
        <v>245.77000000000015</v>
      </c>
    </row>
    <row r="92" spans="1:14" ht="14.45" customHeight="1" x14ac:dyDescent="0.2">
      <c r="A92" s="748" t="s">
        <v>604</v>
      </c>
      <c r="B92" s="749" t="s">
        <v>605</v>
      </c>
      <c r="C92" s="750" t="s">
        <v>617</v>
      </c>
      <c r="D92" s="751" t="s">
        <v>618</v>
      </c>
      <c r="E92" s="752">
        <v>50113001</v>
      </c>
      <c r="F92" s="751" t="s">
        <v>637</v>
      </c>
      <c r="G92" s="750" t="s">
        <v>638</v>
      </c>
      <c r="H92" s="750">
        <v>849143</v>
      </c>
      <c r="I92" s="750">
        <v>155940</v>
      </c>
      <c r="J92" s="750" t="s">
        <v>786</v>
      </c>
      <c r="K92" s="750" t="s">
        <v>606</v>
      </c>
      <c r="L92" s="753">
        <v>110.465</v>
      </c>
      <c r="M92" s="753">
        <v>2</v>
      </c>
      <c r="N92" s="754">
        <v>220.93</v>
      </c>
    </row>
    <row r="93" spans="1:14" ht="14.45" customHeight="1" x14ac:dyDescent="0.2">
      <c r="A93" s="748" t="s">
        <v>604</v>
      </c>
      <c r="B93" s="749" t="s">
        <v>605</v>
      </c>
      <c r="C93" s="750" t="s">
        <v>617</v>
      </c>
      <c r="D93" s="751" t="s">
        <v>618</v>
      </c>
      <c r="E93" s="752">
        <v>50113001</v>
      </c>
      <c r="F93" s="751" t="s">
        <v>637</v>
      </c>
      <c r="G93" s="750" t="s">
        <v>650</v>
      </c>
      <c r="H93" s="750">
        <v>100308</v>
      </c>
      <c r="I93" s="750">
        <v>100308</v>
      </c>
      <c r="J93" s="750" t="s">
        <v>787</v>
      </c>
      <c r="K93" s="750" t="s">
        <v>788</v>
      </c>
      <c r="L93" s="753">
        <v>39.968333333333334</v>
      </c>
      <c r="M93" s="753">
        <v>30</v>
      </c>
      <c r="N93" s="754">
        <v>1199.05</v>
      </c>
    </row>
    <row r="94" spans="1:14" ht="14.45" customHeight="1" x14ac:dyDescent="0.2">
      <c r="A94" s="748" t="s">
        <v>604</v>
      </c>
      <c r="B94" s="749" t="s">
        <v>605</v>
      </c>
      <c r="C94" s="750" t="s">
        <v>617</v>
      </c>
      <c r="D94" s="751" t="s">
        <v>618</v>
      </c>
      <c r="E94" s="752">
        <v>50113001</v>
      </c>
      <c r="F94" s="751" t="s">
        <v>637</v>
      </c>
      <c r="G94" s="750" t="s">
        <v>638</v>
      </c>
      <c r="H94" s="750">
        <v>214355</v>
      </c>
      <c r="I94" s="750">
        <v>214355</v>
      </c>
      <c r="J94" s="750" t="s">
        <v>789</v>
      </c>
      <c r="K94" s="750" t="s">
        <v>790</v>
      </c>
      <c r="L94" s="753">
        <v>215.18</v>
      </c>
      <c r="M94" s="753">
        <v>1</v>
      </c>
      <c r="N94" s="754">
        <v>215.18</v>
      </c>
    </row>
    <row r="95" spans="1:14" ht="14.45" customHeight="1" x14ac:dyDescent="0.2">
      <c r="A95" s="748" t="s">
        <v>604</v>
      </c>
      <c r="B95" s="749" t="s">
        <v>605</v>
      </c>
      <c r="C95" s="750" t="s">
        <v>617</v>
      </c>
      <c r="D95" s="751" t="s">
        <v>618</v>
      </c>
      <c r="E95" s="752">
        <v>50113001</v>
      </c>
      <c r="F95" s="751" t="s">
        <v>637</v>
      </c>
      <c r="G95" s="750" t="s">
        <v>638</v>
      </c>
      <c r="H95" s="750">
        <v>176205</v>
      </c>
      <c r="I95" s="750">
        <v>180825</v>
      </c>
      <c r="J95" s="750" t="s">
        <v>791</v>
      </c>
      <c r="K95" s="750" t="s">
        <v>711</v>
      </c>
      <c r="L95" s="753">
        <v>104.76000000000003</v>
      </c>
      <c r="M95" s="753">
        <v>8</v>
      </c>
      <c r="N95" s="754">
        <v>838.08000000000027</v>
      </c>
    </row>
    <row r="96" spans="1:14" ht="14.45" customHeight="1" x14ac:dyDescent="0.2">
      <c r="A96" s="748" t="s">
        <v>604</v>
      </c>
      <c r="B96" s="749" t="s">
        <v>605</v>
      </c>
      <c r="C96" s="750" t="s">
        <v>617</v>
      </c>
      <c r="D96" s="751" t="s">
        <v>618</v>
      </c>
      <c r="E96" s="752">
        <v>50113001</v>
      </c>
      <c r="F96" s="751" t="s">
        <v>637</v>
      </c>
      <c r="G96" s="750" t="s">
        <v>638</v>
      </c>
      <c r="H96" s="750">
        <v>216572</v>
      </c>
      <c r="I96" s="750">
        <v>216572</v>
      </c>
      <c r="J96" s="750" t="s">
        <v>792</v>
      </c>
      <c r="K96" s="750" t="s">
        <v>793</v>
      </c>
      <c r="L96" s="753">
        <v>36.265555555555551</v>
      </c>
      <c r="M96" s="753">
        <v>90</v>
      </c>
      <c r="N96" s="754">
        <v>3263.8999999999996</v>
      </c>
    </row>
    <row r="97" spans="1:14" ht="14.45" customHeight="1" x14ac:dyDescent="0.2">
      <c r="A97" s="748" t="s">
        <v>604</v>
      </c>
      <c r="B97" s="749" t="s">
        <v>605</v>
      </c>
      <c r="C97" s="750" t="s">
        <v>617</v>
      </c>
      <c r="D97" s="751" t="s">
        <v>618</v>
      </c>
      <c r="E97" s="752">
        <v>50113001</v>
      </c>
      <c r="F97" s="751" t="s">
        <v>637</v>
      </c>
      <c r="G97" s="750" t="s">
        <v>638</v>
      </c>
      <c r="H97" s="750">
        <v>175433</v>
      </c>
      <c r="I97" s="750">
        <v>75433</v>
      </c>
      <c r="J97" s="750" t="s">
        <v>794</v>
      </c>
      <c r="K97" s="750" t="s">
        <v>795</v>
      </c>
      <c r="L97" s="753">
        <v>33.180000000000007</v>
      </c>
      <c r="M97" s="753">
        <v>1</v>
      </c>
      <c r="N97" s="754">
        <v>33.180000000000007</v>
      </c>
    </row>
    <row r="98" spans="1:14" ht="14.45" customHeight="1" x14ac:dyDescent="0.2">
      <c r="A98" s="748" t="s">
        <v>604</v>
      </c>
      <c r="B98" s="749" t="s">
        <v>605</v>
      </c>
      <c r="C98" s="750" t="s">
        <v>617</v>
      </c>
      <c r="D98" s="751" t="s">
        <v>618</v>
      </c>
      <c r="E98" s="752">
        <v>50113001</v>
      </c>
      <c r="F98" s="751" t="s">
        <v>637</v>
      </c>
      <c r="G98" s="750" t="s">
        <v>638</v>
      </c>
      <c r="H98" s="750">
        <v>229133</v>
      </c>
      <c r="I98" s="750">
        <v>229133</v>
      </c>
      <c r="J98" s="750" t="s">
        <v>796</v>
      </c>
      <c r="K98" s="750" t="s">
        <v>797</v>
      </c>
      <c r="L98" s="753">
        <v>75.980000000000018</v>
      </c>
      <c r="M98" s="753">
        <v>2</v>
      </c>
      <c r="N98" s="754">
        <v>151.96000000000004</v>
      </c>
    </row>
    <row r="99" spans="1:14" ht="14.45" customHeight="1" x14ac:dyDescent="0.2">
      <c r="A99" s="748" t="s">
        <v>604</v>
      </c>
      <c r="B99" s="749" t="s">
        <v>605</v>
      </c>
      <c r="C99" s="750" t="s">
        <v>617</v>
      </c>
      <c r="D99" s="751" t="s">
        <v>618</v>
      </c>
      <c r="E99" s="752">
        <v>50113001</v>
      </c>
      <c r="F99" s="751" t="s">
        <v>637</v>
      </c>
      <c r="G99" s="750" t="s">
        <v>638</v>
      </c>
      <c r="H99" s="750">
        <v>157608</v>
      </c>
      <c r="I99" s="750">
        <v>57608</v>
      </c>
      <c r="J99" s="750" t="s">
        <v>798</v>
      </c>
      <c r="K99" s="750" t="s">
        <v>799</v>
      </c>
      <c r="L99" s="753">
        <v>92.522499999999994</v>
      </c>
      <c r="M99" s="753">
        <v>12</v>
      </c>
      <c r="N99" s="754">
        <v>1110.27</v>
      </c>
    </row>
    <row r="100" spans="1:14" ht="14.45" customHeight="1" x14ac:dyDescent="0.2">
      <c r="A100" s="748" t="s">
        <v>604</v>
      </c>
      <c r="B100" s="749" t="s">
        <v>605</v>
      </c>
      <c r="C100" s="750" t="s">
        <v>617</v>
      </c>
      <c r="D100" s="751" t="s">
        <v>618</v>
      </c>
      <c r="E100" s="752">
        <v>50113001</v>
      </c>
      <c r="F100" s="751" t="s">
        <v>637</v>
      </c>
      <c r="G100" s="750" t="s">
        <v>638</v>
      </c>
      <c r="H100" s="750">
        <v>224965</v>
      </c>
      <c r="I100" s="750">
        <v>224965</v>
      </c>
      <c r="J100" s="750" t="s">
        <v>800</v>
      </c>
      <c r="K100" s="750" t="s">
        <v>801</v>
      </c>
      <c r="L100" s="753">
        <v>107.87</v>
      </c>
      <c r="M100" s="753">
        <v>2</v>
      </c>
      <c r="N100" s="754">
        <v>215.74</v>
      </c>
    </row>
    <row r="101" spans="1:14" ht="14.45" customHeight="1" x14ac:dyDescent="0.2">
      <c r="A101" s="748" t="s">
        <v>604</v>
      </c>
      <c r="B101" s="749" t="s">
        <v>605</v>
      </c>
      <c r="C101" s="750" t="s">
        <v>617</v>
      </c>
      <c r="D101" s="751" t="s">
        <v>618</v>
      </c>
      <c r="E101" s="752">
        <v>50113001</v>
      </c>
      <c r="F101" s="751" t="s">
        <v>637</v>
      </c>
      <c r="G101" s="750" t="s">
        <v>638</v>
      </c>
      <c r="H101" s="750">
        <v>193724</v>
      </c>
      <c r="I101" s="750">
        <v>93724</v>
      </c>
      <c r="J101" s="750" t="s">
        <v>802</v>
      </c>
      <c r="K101" s="750" t="s">
        <v>803</v>
      </c>
      <c r="L101" s="753">
        <v>68.319999999999965</v>
      </c>
      <c r="M101" s="753">
        <v>5</v>
      </c>
      <c r="N101" s="754">
        <v>341.5999999999998</v>
      </c>
    </row>
    <row r="102" spans="1:14" ht="14.45" customHeight="1" x14ac:dyDescent="0.2">
      <c r="A102" s="748" t="s">
        <v>604</v>
      </c>
      <c r="B102" s="749" t="s">
        <v>605</v>
      </c>
      <c r="C102" s="750" t="s">
        <v>617</v>
      </c>
      <c r="D102" s="751" t="s">
        <v>618</v>
      </c>
      <c r="E102" s="752">
        <v>50113001</v>
      </c>
      <c r="F102" s="751" t="s">
        <v>637</v>
      </c>
      <c r="G102" s="750" t="s">
        <v>638</v>
      </c>
      <c r="H102" s="750">
        <v>107678</v>
      </c>
      <c r="I102" s="750">
        <v>107678</v>
      </c>
      <c r="J102" s="750" t="s">
        <v>804</v>
      </c>
      <c r="K102" s="750" t="s">
        <v>805</v>
      </c>
      <c r="L102" s="753">
        <v>473.59192259787739</v>
      </c>
      <c r="M102" s="753">
        <v>1</v>
      </c>
      <c r="N102" s="754">
        <v>473.59192259787739</v>
      </c>
    </row>
    <row r="103" spans="1:14" ht="14.45" customHeight="1" x14ac:dyDescent="0.2">
      <c r="A103" s="748" t="s">
        <v>604</v>
      </c>
      <c r="B103" s="749" t="s">
        <v>605</v>
      </c>
      <c r="C103" s="750" t="s">
        <v>617</v>
      </c>
      <c r="D103" s="751" t="s">
        <v>618</v>
      </c>
      <c r="E103" s="752">
        <v>50113001</v>
      </c>
      <c r="F103" s="751" t="s">
        <v>637</v>
      </c>
      <c r="G103" s="750" t="s">
        <v>638</v>
      </c>
      <c r="H103" s="750">
        <v>845697</v>
      </c>
      <c r="I103" s="750">
        <v>200935</v>
      </c>
      <c r="J103" s="750" t="s">
        <v>806</v>
      </c>
      <c r="K103" s="750" t="s">
        <v>807</v>
      </c>
      <c r="L103" s="753">
        <v>44.791666666666657</v>
      </c>
      <c r="M103" s="753">
        <v>6</v>
      </c>
      <c r="N103" s="754">
        <v>268.74999999999994</v>
      </c>
    </row>
    <row r="104" spans="1:14" ht="14.45" customHeight="1" x14ac:dyDescent="0.2">
      <c r="A104" s="748" t="s">
        <v>604</v>
      </c>
      <c r="B104" s="749" t="s">
        <v>605</v>
      </c>
      <c r="C104" s="750" t="s">
        <v>617</v>
      </c>
      <c r="D104" s="751" t="s">
        <v>618</v>
      </c>
      <c r="E104" s="752">
        <v>50113001</v>
      </c>
      <c r="F104" s="751" t="s">
        <v>637</v>
      </c>
      <c r="G104" s="750" t="s">
        <v>638</v>
      </c>
      <c r="H104" s="750">
        <v>100489</v>
      </c>
      <c r="I104" s="750">
        <v>489</v>
      </c>
      <c r="J104" s="750" t="s">
        <v>808</v>
      </c>
      <c r="K104" s="750" t="s">
        <v>809</v>
      </c>
      <c r="L104" s="753">
        <v>47.323333333333331</v>
      </c>
      <c r="M104" s="753">
        <v>6</v>
      </c>
      <c r="N104" s="754">
        <v>283.94</v>
      </c>
    </row>
    <row r="105" spans="1:14" ht="14.45" customHeight="1" x14ac:dyDescent="0.2">
      <c r="A105" s="748" t="s">
        <v>604</v>
      </c>
      <c r="B105" s="749" t="s">
        <v>605</v>
      </c>
      <c r="C105" s="750" t="s">
        <v>617</v>
      </c>
      <c r="D105" s="751" t="s">
        <v>618</v>
      </c>
      <c r="E105" s="752">
        <v>50113001</v>
      </c>
      <c r="F105" s="751" t="s">
        <v>637</v>
      </c>
      <c r="G105" s="750" t="s">
        <v>638</v>
      </c>
      <c r="H105" s="750">
        <v>230426</v>
      </c>
      <c r="I105" s="750">
        <v>230426</v>
      </c>
      <c r="J105" s="750" t="s">
        <v>808</v>
      </c>
      <c r="K105" s="750" t="s">
        <v>810</v>
      </c>
      <c r="L105" s="753">
        <v>78.631666666666661</v>
      </c>
      <c r="M105" s="753">
        <v>6</v>
      </c>
      <c r="N105" s="754">
        <v>471.78999999999996</v>
      </c>
    </row>
    <row r="106" spans="1:14" ht="14.45" customHeight="1" x14ac:dyDescent="0.2">
      <c r="A106" s="748" t="s">
        <v>604</v>
      </c>
      <c r="B106" s="749" t="s">
        <v>605</v>
      </c>
      <c r="C106" s="750" t="s">
        <v>617</v>
      </c>
      <c r="D106" s="751" t="s">
        <v>618</v>
      </c>
      <c r="E106" s="752">
        <v>50113001</v>
      </c>
      <c r="F106" s="751" t="s">
        <v>637</v>
      </c>
      <c r="G106" s="750" t="s">
        <v>650</v>
      </c>
      <c r="H106" s="750">
        <v>166759</v>
      </c>
      <c r="I106" s="750">
        <v>166759</v>
      </c>
      <c r="J106" s="750" t="s">
        <v>811</v>
      </c>
      <c r="K106" s="750" t="s">
        <v>812</v>
      </c>
      <c r="L106" s="753">
        <v>123.16999999999999</v>
      </c>
      <c r="M106" s="753">
        <v>1</v>
      </c>
      <c r="N106" s="754">
        <v>123.16999999999999</v>
      </c>
    </row>
    <row r="107" spans="1:14" ht="14.45" customHeight="1" x14ac:dyDescent="0.2">
      <c r="A107" s="748" t="s">
        <v>604</v>
      </c>
      <c r="B107" s="749" t="s">
        <v>605</v>
      </c>
      <c r="C107" s="750" t="s">
        <v>617</v>
      </c>
      <c r="D107" s="751" t="s">
        <v>618</v>
      </c>
      <c r="E107" s="752">
        <v>50113001</v>
      </c>
      <c r="F107" s="751" t="s">
        <v>637</v>
      </c>
      <c r="G107" s="750" t="s">
        <v>638</v>
      </c>
      <c r="H107" s="750">
        <v>900071</v>
      </c>
      <c r="I107" s="750">
        <v>0</v>
      </c>
      <c r="J107" s="750" t="s">
        <v>813</v>
      </c>
      <c r="K107" s="750" t="s">
        <v>606</v>
      </c>
      <c r="L107" s="753">
        <v>150.48547780723985</v>
      </c>
      <c r="M107" s="753">
        <v>2</v>
      </c>
      <c r="N107" s="754">
        <v>300.97095561447969</v>
      </c>
    </row>
    <row r="108" spans="1:14" ht="14.45" customHeight="1" x14ac:dyDescent="0.2">
      <c r="A108" s="748" t="s">
        <v>604</v>
      </c>
      <c r="B108" s="749" t="s">
        <v>605</v>
      </c>
      <c r="C108" s="750" t="s">
        <v>617</v>
      </c>
      <c r="D108" s="751" t="s">
        <v>618</v>
      </c>
      <c r="E108" s="752">
        <v>50113001</v>
      </c>
      <c r="F108" s="751" t="s">
        <v>637</v>
      </c>
      <c r="G108" s="750" t="s">
        <v>638</v>
      </c>
      <c r="H108" s="750">
        <v>990947</v>
      </c>
      <c r="I108" s="750">
        <v>0</v>
      </c>
      <c r="J108" s="750" t="s">
        <v>814</v>
      </c>
      <c r="K108" s="750" t="s">
        <v>606</v>
      </c>
      <c r="L108" s="753">
        <v>1401.4739999999999</v>
      </c>
      <c r="M108" s="753">
        <v>5</v>
      </c>
      <c r="N108" s="754">
        <v>7007.37</v>
      </c>
    </row>
    <row r="109" spans="1:14" ht="14.45" customHeight="1" x14ac:dyDescent="0.2">
      <c r="A109" s="748" t="s">
        <v>604</v>
      </c>
      <c r="B109" s="749" t="s">
        <v>605</v>
      </c>
      <c r="C109" s="750" t="s">
        <v>617</v>
      </c>
      <c r="D109" s="751" t="s">
        <v>618</v>
      </c>
      <c r="E109" s="752">
        <v>50113001</v>
      </c>
      <c r="F109" s="751" t="s">
        <v>637</v>
      </c>
      <c r="G109" s="750" t="s">
        <v>650</v>
      </c>
      <c r="H109" s="750">
        <v>28151</v>
      </c>
      <c r="I109" s="750">
        <v>28151</v>
      </c>
      <c r="J109" s="750" t="s">
        <v>815</v>
      </c>
      <c r="K109" s="750" t="s">
        <v>816</v>
      </c>
      <c r="L109" s="753">
        <v>1041.1199999999999</v>
      </c>
      <c r="M109" s="753">
        <v>1</v>
      </c>
      <c r="N109" s="754">
        <v>1041.1199999999999</v>
      </c>
    </row>
    <row r="110" spans="1:14" ht="14.45" customHeight="1" x14ac:dyDescent="0.2">
      <c r="A110" s="748" t="s">
        <v>604</v>
      </c>
      <c r="B110" s="749" t="s">
        <v>605</v>
      </c>
      <c r="C110" s="750" t="s">
        <v>617</v>
      </c>
      <c r="D110" s="751" t="s">
        <v>618</v>
      </c>
      <c r="E110" s="752">
        <v>50113001</v>
      </c>
      <c r="F110" s="751" t="s">
        <v>637</v>
      </c>
      <c r="G110" s="750" t="s">
        <v>638</v>
      </c>
      <c r="H110" s="750">
        <v>188217</v>
      </c>
      <c r="I110" s="750">
        <v>88217</v>
      </c>
      <c r="J110" s="750" t="s">
        <v>817</v>
      </c>
      <c r="K110" s="750" t="s">
        <v>818</v>
      </c>
      <c r="L110" s="753">
        <v>127.42</v>
      </c>
      <c r="M110" s="753">
        <v>15</v>
      </c>
      <c r="N110" s="754">
        <v>1911.3</v>
      </c>
    </row>
    <row r="111" spans="1:14" ht="14.45" customHeight="1" x14ac:dyDescent="0.2">
      <c r="A111" s="748" t="s">
        <v>604</v>
      </c>
      <c r="B111" s="749" t="s">
        <v>605</v>
      </c>
      <c r="C111" s="750" t="s">
        <v>617</v>
      </c>
      <c r="D111" s="751" t="s">
        <v>618</v>
      </c>
      <c r="E111" s="752">
        <v>50113001</v>
      </c>
      <c r="F111" s="751" t="s">
        <v>637</v>
      </c>
      <c r="G111" s="750" t="s">
        <v>638</v>
      </c>
      <c r="H111" s="750">
        <v>188219</v>
      </c>
      <c r="I111" s="750">
        <v>88219</v>
      </c>
      <c r="J111" s="750" t="s">
        <v>819</v>
      </c>
      <c r="K111" s="750" t="s">
        <v>820</v>
      </c>
      <c r="L111" s="753">
        <v>141.08142857142857</v>
      </c>
      <c r="M111" s="753">
        <v>14</v>
      </c>
      <c r="N111" s="754">
        <v>1975.1399999999999</v>
      </c>
    </row>
    <row r="112" spans="1:14" ht="14.45" customHeight="1" x14ac:dyDescent="0.2">
      <c r="A112" s="748" t="s">
        <v>604</v>
      </c>
      <c r="B112" s="749" t="s">
        <v>605</v>
      </c>
      <c r="C112" s="750" t="s">
        <v>617</v>
      </c>
      <c r="D112" s="751" t="s">
        <v>618</v>
      </c>
      <c r="E112" s="752">
        <v>50113001</v>
      </c>
      <c r="F112" s="751" t="s">
        <v>637</v>
      </c>
      <c r="G112" s="750" t="s">
        <v>638</v>
      </c>
      <c r="H112" s="750">
        <v>183106</v>
      </c>
      <c r="I112" s="750">
        <v>83106</v>
      </c>
      <c r="J112" s="750" t="s">
        <v>821</v>
      </c>
      <c r="K112" s="750" t="s">
        <v>822</v>
      </c>
      <c r="L112" s="753">
        <v>149.28333333333333</v>
      </c>
      <c r="M112" s="753">
        <v>6</v>
      </c>
      <c r="N112" s="754">
        <v>895.69999999999993</v>
      </c>
    </row>
    <row r="113" spans="1:14" ht="14.45" customHeight="1" x14ac:dyDescent="0.2">
      <c r="A113" s="748" t="s">
        <v>604</v>
      </c>
      <c r="B113" s="749" t="s">
        <v>605</v>
      </c>
      <c r="C113" s="750" t="s">
        <v>617</v>
      </c>
      <c r="D113" s="751" t="s">
        <v>618</v>
      </c>
      <c r="E113" s="752">
        <v>50113001</v>
      </c>
      <c r="F113" s="751" t="s">
        <v>637</v>
      </c>
      <c r="G113" s="750" t="s">
        <v>638</v>
      </c>
      <c r="H113" s="750">
        <v>225971</v>
      </c>
      <c r="I113" s="750">
        <v>225971</v>
      </c>
      <c r="J113" s="750" t="s">
        <v>823</v>
      </c>
      <c r="K113" s="750" t="s">
        <v>824</v>
      </c>
      <c r="L113" s="753">
        <v>103.90999999999998</v>
      </c>
      <c r="M113" s="753">
        <v>3</v>
      </c>
      <c r="N113" s="754">
        <v>311.72999999999996</v>
      </c>
    </row>
    <row r="114" spans="1:14" ht="14.45" customHeight="1" x14ac:dyDescent="0.2">
      <c r="A114" s="748" t="s">
        <v>604</v>
      </c>
      <c r="B114" s="749" t="s">
        <v>605</v>
      </c>
      <c r="C114" s="750" t="s">
        <v>617</v>
      </c>
      <c r="D114" s="751" t="s">
        <v>618</v>
      </c>
      <c r="E114" s="752">
        <v>50113001</v>
      </c>
      <c r="F114" s="751" t="s">
        <v>637</v>
      </c>
      <c r="G114" s="750" t="s">
        <v>638</v>
      </c>
      <c r="H114" s="750">
        <v>225973</v>
      </c>
      <c r="I114" s="750">
        <v>225973</v>
      </c>
      <c r="J114" s="750" t="s">
        <v>823</v>
      </c>
      <c r="K114" s="750" t="s">
        <v>825</v>
      </c>
      <c r="L114" s="753">
        <v>445.19000000000011</v>
      </c>
      <c r="M114" s="753">
        <v>1</v>
      </c>
      <c r="N114" s="754">
        <v>445.19000000000011</v>
      </c>
    </row>
    <row r="115" spans="1:14" ht="14.45" customHeight="1" x14ac:dyDescent="0.2">
      <c r="A115" s="748" t="s">
        <v>604</v>
      </c>
      <c r="B115" s="749" t="s">
        <v>605</v>
      </c>
      <c r="C115" s="750" t="s">
        <v>617</v>
      </c>
      <c r="D115" s="751" t="s">
        <v>618</v>
      </c>
      <c r="E115" s="752">
        <v>50113001</v>
      </c>
      <c r="F115" s="751" t="s">
        <v>637</v>
      </c>
      <c r="G115" s="750" t="s">
        <v>638</v>
      </c>
      <c r="H115" s="750">
        <v>218233</v>
      </c>
      <c r="I115" s="750">
        <v>218233</v>
      </c>
      <c r="J115" s="750" t="s">
        <v>826</v>
      </c>
      <c r="K115" s="750" t="s">
        <v>827</v>
      </c>
      <c r="L115" s="753">
        <v>60.14</v>
      </c>
      <c r="M115" s="753">
        <v>2</v>
      </c>
      <c r="N115" s="754">
        <v>120.28</v>
      </c>
    </row>
    <row r="116" spans="1:14" ht="14.45" customHeight="1" x14ac:dyDescent="0.2">
      <c r="A116" s="748" t="s">
        <v>604</v>
      </c>
      <c r="B116" s="749" t="s">
        <v>605</v>
      </c>
      <c r="C116" s="750" t="s">
        <v>617</v>
      </c>
      <c r="D116" s="751" t="s">
        <v>618</v>
      </c>
      <c r="E116" s="752">
        <v>50113001</v>
      </c>
      <c r="F116" s="751" t="s">
        <v>637</v>
      </c>
      <c r="G116" s="750" t="s">
        <v>638</v>
      </c>
      <c r="H116" s="750">
        <v>192853</v>
      </c>
      <c r="I116" s="750">
        <v>192853</v>
      </c>
      <c r="J116" s="750" t="s">
        <v>828</v>
      </c>
      <c r="K116" s="750" t="s">
        <v>829</v>
      </c>
      <c r="L116" s="753">
        <v>107.82000000000001</v>
      </c>
      <c r="M116" s="753">
        <v>4</v>
      </c>
      <c r="N116" s="754">
        <v>431.28000000000003</v>
      </c>
    </row>
    <row r="117" spans="1:14" ht="14.45" customHeight="1" x14ac:dyDescent="0.2">
      <c r="A117" s="748" t="s">
        <v>604</v>
      </c>
      <c r="B117" s="749" t="s">
        <v>605</v>
      </c>
      <c r="C117" s="750" t="s">
        <v>617</v>
      </c>
      <c r="D117" s="751" t="s">
        <v>618</v>
      </c>
      <c r="E117" s="752">
        <v>50113001</v>
      </c>
      <c r="F117" s="751" t="s">
        <v>637</v>
      </c>
      <c r="G117" s="750" t="s">
        <v>638</v>
      </c>
      <c r="H117" s="750">
        <v>110151</v>
      </c>
      <c r="I117" s="750">
        <v>10151</v>
      </c>
      <c r="J117" s="750" t="s">
        <v>828</v>
      </c>
      <c r="K117" s="750" t="s">
        <v>830</v>
      </c>
      <c r="L117" s="753">
        <v>66.260000000000005</v>
      </c>
      <c r="M117" s="753">
        <v>3</v>
      </c>
      <c r="N117" s="754">
        <v>198.78000000000003</v>
      </c>
    </row>
    <row r="118" spans="1:14" ht="14.45" customHeight="1" x14ac:dyDescent="0.2">
      <c r="A118" s="748" t="s">
        <v>604</v>
      </c>
      <c r="B118" s="749" t="s">
        <v>605</v>
      </c>
      <c r="C118" s="750" t="s">
        <v>617</v>
      </c>
      <c r="D118" s="751" t="s">
        <v>618</v>
      </c>
      <c r="E118" s="752">
        <v>50113001</v>
      </c>
      <c r="F118" s="751" t="s">
        <v>637</v>
      </c>
      <c r="G118" s="750" t="s">
        <v>650</v>
      </c>
      <c r="H118" s="750">
        <v>844378</v>
      </c>
      <c r="I118" s="750">
        <v>114067</v>
      </c>
      <c r="J118" s="750" t="s">
        <v>831</v>
      </c>
      <c r="K118" s="750" t="s">
        <v>832</v>
      </c>
      <c r="L118" s="753">
        <v>48.53</v>
      </c>
      <c r="M118" s="753">
        <v>2</v>
      </c>
      <c r="N118" s="754">
        <v>97.06</v>
      </c>
    </row>
    <row r="119" spans="1:14" ht="14.45" customHeight="1" x14ac:dyDescent="0.2">
      <c r="A119" s="748" t="s">
        <v>604</v>
      </c>
      <c r="B119" s="749" t="s">
        <v>605</v>
      </c>
      <c r="C119" s="750" t="s">
        <v>617</v>
      </c>
      <c r="D119" s="751" t="s">
        <v>618</v>
      </c>
      <c r="E119" s="752">
        <v>50113001</v>
      </c>
      <c r="F119" s="751" t="s">
        <v>637</v>
      </c>
      <c r="G119" s="750" t="s">
        <v>650</v>
      </c>
      <c r="H119" s="750">
        <v>115316</v>
      </c>
      <c r="I119" s="750">
        <v>15316</v>
      </c>
      <c r="J119" s="750" t="s">
        <v>833</v>
      </c>
      <c r="K119" s="750" t="s">
        <v>834</v>
      </c>
      <c r="L119" s="753">
        <v>19.010000000000005</v>
      </c>
      <c r="M119" s="753">
        <v>1</v>
      </c>
      <c r="N119" s="754">
        <v>19.010000000000005</v>
      </c>
    </row>
    <row r="120" spans="1:14" ht="14.45" customHeight="1" x14ac:dyDescent="0.2">
      <c r="A120" s="748" t="s">
        <v>604</v>
      </c>
      <c r="B120" s="749" t="s">
        <v>605</v>
      </c>
      <c r="C120" s="750" t="s">
        <v>617</v>
      </c>
      <c r="D120" s="751" t="s">
        <v>618</v>
      </c>
      <c r="E120" s="752">
        <v>50113001</v>
      </c>
      <c r="F120" s="751" t="s">
        <v>637</v>
      </c>
      <c r="G120" s="750" t="s">
        <v>638</v>
      </c>
      <c r="H120" s="750">
        <v>105693</v>
      </c>
      <c r="I120" s="750">
        <v>5693</v>
      </c>
      <c r="J120" s="750" t="s">
        <v>835</v>
      </c>
      <c r="K120" s="750" t="s">
        <v>836</v>
      </c>
      <c r="L120" s="753">
        <v>81.776666666666657</v>
      </c>
      <c r="M120" s="753">
        <v>3</v>
      </c>
      <c r="N120" s="754">
        <v>245.32999999999998</v>
      </c>
    </row>
    <row r="121" spans="1:14" ht="14.45" customHeight="1" x14ac:dyDescent="0.2">
      <c r="A121" s="748" t="s">
        <v>604</v>
      </c>
      <c r="B121" s="749" t="s">
        <v>605</v>
      </c>
      <c r="C121" s="750" t="s">
        <v>617</v>
      </c>
      <c r="D121" s="751" t="s">
        <v>618</v>
      </c>
      <c r="E121" s="752">
        <v>50113001</v>
      </c>
      <c r="F121" s="751" t="s">
        <v>637</v>
      </c>
      <c r="G121" s="750" t="s">
        <v>638</v>
      </c>
      <c r="H121" s="750">
        <v>185512</v>
      </c>
      <c r="I121" s="750">
        <v>185512</v>
      </c>
      <c r="J121" s="750" t="s">
        <v>837</v>
      </c>
      <c r="K121" s="750" t="s">
        <v>838</v>
      </c>
      <c r="L121" s="753">
        <v>74.227142857142866</v>
      </c>
      <c r="M121" s="753">
        <v>7</v>
      </c>
      <c r="N121" s="754">
        <v>519.59</v>
      </c>
    </row>
    <row r="122" spans="1:14" ht="14.45" customHeight="1" x14ac:dyDescent="0.2">
      <c r="A122" s="748" t="s">
        <v>604</v>
      </c>
      <c r="B122" s="749" t="s">
        <v>605</v>
      </c>
      <c r="C122" s="750" t="s">
        <v>617</v>
      </c>
      <c r="D122" s="751" t="s">
        <v>618</v>
      </c>
      <c r="E122" s="752">
        <v>50113001</v>
      </c>
      <c r="F122" s="751" t="s">
        <v>637</v>
      </c>
      <c r="G122" s="750" t="s">
        <v>638</v>
      </c>
      <c r="H122" s="750">
        <v>67558</v>
      </c>
      <c r="I122" s="750">
        <v>67558</v>
      </c>
      <c r="J122" s="750" t="s">
        <v>839</v>
      </c>
      <c r="K122" s="750" t="s">
        <v>840</v>
      </c>
      <c r="L122" s="753">
        <v>27.49</v>
      </c>
      <c r="M122" s="753">
        <v>20</v>
      </c>
      <c r="N122" s="754">
        <v>549.79999999999995</v>
      </c>
    </row>
    <row r="123" spans="1:14" ht="14.45" customHeight="1" x14ac:dyDescent="0.2">
      <c r="A123" s="748" t="s">
        <v>604</v>
      </c>
      <c r="B123" s="749" t="s">
        <v>605</v>
      </c>
      <c r="C123" s="750" t="s">
        <v>617</v>
      </c>
      <c r="D123" s="751" t="s">
        <v>618</v>
      </c>
      <c r="E123" s="752">
        <v>50113001</v>
      </c>
      <c r="F123" s="751" t="s">
        <v>637</v>
      </c>
      <c r="G123" s="750" t="s">
        <v>638</v>
      </c>
      <c r="H123" s="750">
        <v>148429</v>
      </c>
      <c r="I123" s="750">
        <v>48429</v>
      </c>
      <c r="J123" s="750" t="s">
        <v>841</v>
      </c>
      <c r="K123" s="750" t="s">
        <v>842</v>
      </c>
      <c r="L123" s="753">
        <v>69.950000000000017</v>
      </c>
      <c r="M123" s="753">
        <v>7</v>
      </c>
      <c r="N123" s="754">
        <v>489.65000000000009</v>
      </c>
    </row>
    <row r="124" spans="1:14" ht="14.45" customHeight="1" x14ac:dyDescent="0.2">
      <c r="A124" s="748" t="s">
        <v>604</v>
      </c>
      <c r="B124" s="749" t="s">
        <v>605</v>
      </c>
      <c r="C124" s="750" t="s">
        <v>617</v>
      </c>
      <c r="D124" s="751" t="s">
        <v>618</v>
      </c>
      <c r="E124" s="752">
        <v>50113001</v>
      </c>
      <c r="F124" s="751" t="s">
        <v>637</v>
      </c>
      <c r="G124" s="750" t="s">
        <v>638</v>
      </c>
      <c r="H124" s="750">
        <v>117992</v>
      </c>
      <c r="I124" s="750">
        <v>17992</v>
      </c>
      <c r="J124" s="750" t="s">
        <v>843</v>
      </c>
      <c r="K124" s="750" t="s">
        <v>844</v>
      </c>
      <c r="L124" s="753">
        <v>83.423333333333332</v>
      </c>
      <c r="M124" s="753">
        <v>18</v>
      </c>
      <c r="N124" s="754">
        <v>1501.62</v>
      </c>
    </row>
    <row r="125" spans="1:14" ht="14.45" customHeight="1" x14ac:dyDescent="0.2">
      <c r="A125" s="748" t="s">
        <v>604</v>
      </c>
      <c r="B125" s="749" t="s">
        <v>605</v>
      </c>
      <c r="C125" s="750" t="s">
        <v>617</v>
      </c>
      <c r="D125" s="751" t="s">
        <v>618</v>
      </c>
      <c r="E125" s="752">
        <v>50113001</v>
      </c>
      <c r="F125" s="751" t="s">
        <v>637</v>
      </c>
      <c r="G125" s="750" t="s">
        <v>638</v>
      </c>
      <c r="H125" s="750">
        <v>100498</v>
      </c>
      <c r="I125" s="750">
        <v>498</v>
      </c>
      <c r="J125" s="750" t="s">
        <v>845</v>
      </c>
      <c r="K125" s="750" t="s">
        <v>846</v>
      </c>
      <c r="L125" s="753">
        <v>108.70285714285716</v>
      </c>
      <c r="M125" s="753">
        <v>7</v>
      </c>
      <c r="N125" s="754">
        <v>760.92000000000007</v>
      </c>
    </row>
    <row r="126" spans="1:14" ht="14.45" customHeight="1" x14ac:dyDescent="0.2">
      <c r="A126" s="748" t="s">
        <v>604</v>
      </c>
      <c r="B126" s="749" t="s">
        <v>605</v>
      </c>
      <c r="C126" s="750" t="s">
        <v>617</v>
      </c>
      <c r="D126" s="751" t="s">
        <v>618</v>
      </c>
      <c r="E126" s="752">
        <v>50113001</v>
      </c>
      <c r="F126" s="751" t="s">
        <v>637</v>
      </c>
      <c r="G126" s="750" t="s">
        <v>638</v>
      </c>
      <c r="H126" s="750">
        <v>234736</v>
      </c>
      <c r="I126" s="750">
        <v>234736</v>
      </c>
      <c r="J126" s="750" t="s">
        <v>847</v>
      </c>
      <c r="K126" s="750" t="s">
        <v>848</v>
      </c>
      <c r="L126" s="753">
        <v>120.60714285714286</v>
      </c>
      <c r="M126" s="753">
        <v>7</v>
      </c>
      <c r="N126" s="754">
        <v>844.25</v>
      </c>
    </row>
    <row r="127" spans="1:14" ht="14.45" customHeight="1" x14ac:dyDescent="0.2">
      <c r="A127" s="748" t="s">
        <v>604</v>
      </c>
      <c r="B127" s="749" t="s">
        <v>605</v>
      </c>
      <c r="C127" s="750" t="s">
        <v>617</v>
      </c>
      <c r="D127" s="751" t="s">
        <v>618</v>
      </c>
      <c r="E127" s="752">
        <v>50113001</v>
      </c>
      <c r="F127" s="751" t="s">
        <v>637</v>
      </c>
      <c r="G127" s="750" t="s">
        <v>638</v>
      </c>
      <c r="H127" s="750">
        <v>215978</v>
      </c>
      <c r="I127" s="750">
        <v>215978</v>
      </c>
      <c r="J127" s="750" t="s">
        <v>847</v>
      </c>
      <c r="K127" s="750" t="s">
        <v>848</v>
      </c>
      <c r="L127" s="753">
        <v>120.68000000000005</v>
      </c>
      <c r="M127" s="753">
        <v>6</v>
      </c>
      <c r="N127" s="754">
        <v>724.08000000000027</v>
      </c>
    </row>
    <row r="128" spans="1:14" ht="14.45" customHeight="1" x14ac:dyDescent="0.2">
      <c r="A128" s="748" t="s">
        <v>604</v>
      </c>
      <c r="B128" s="749" t="s">
        <v>605</v>
      </c>
      <c r="C128" s="750" t="s">
        <v>617</v>
      </c>
      <c r="D128" s="751" t="s">
        <v>618</v>
      </c>
      <c r="E128" s="752">
        <v>50113001</v>
      </c>
      <c r="F128" s="751" t="s">
        <v>637</v>
      </c>
      <c r="G128" s="750" t="s">
        <v>638</v>
      </c>
      <c r="H128" s="750">
        <v>100502</v>
      </c>
      <c r="I128" s="750">
        <v>502</v>
      </c>
      <c r="J128" s="750" t="s">
        <v>849</v>
      </c>
      <c r="K128" s="750" t="s">
        <v>850</v>
      </c>
      <c r="L128" s="753">
        <v>248.86000000000004</v>
      </c>
      <c r="M128" s="753">
        <v>3</v>
      </c>
      <c r="N128" s="754">
        <v>746.58000000000015</v>
      </c>
    </row>
    <row r="129" spans="1:14" ht="14.45" customHeight="1" x14ac:dyDescent="0.2">
      <c r="A129" s="748" t="s">
        <v>604</v>
      </c>
      <c r="B129" s="749" t="s">
        <v>605</v>
      </c>
      <c r="C129" s="750" t="s">
        <v>617</v>
      </c>
      <c r="D129" s="751" t="s">
        <v>618</v>
      </c>
      <c r="E129" s="752">
        <v>50113001</v>
      </c>
      <c r="F129" s="751" t="s">
        <v>637</v>
      </c>
      <c r="G129" s="750" t="s">
        <v>638</v>
      </c>
      <c r="H129" s="750">
        <v>102684</v>
      </c>
      <c r="I129" s="750">
        <v>2684</v>
      </c>
      <c r="J129" s="750" t="s">
        <v>849</v>
      </c>
      <c r="K129" s="750" t="s">
        <v>851</v>
      </c>
      <c r="L129" s="753">
        <v>108.27428571428574</v>
      </c>
      <c r="M129" s="753">
        <v>35</v>
      </c>
      <c r="N129" s="754">
        <v>3789.6000000000008</v>
      </c>
    </row>
    <row r="130" spans="1:14" ht="14.45" customHeight="1" x14ac:dyDescent="0.2">
      <c r="A130" s="748" t="s">
        <v>604</v>
      </c>
      <c r="B130" s="749" t="s">
        <v>605</v>
      </c>
      <c r="C130" s="750" t="s">
        <v>617</v>
      </c>
      <c r="D130" s="751" t="s">
        <v>618</v>
      </c>
      <c r="E130" s="752">
        <v>50113001</v>
      </c>
      <c r="F130" s="751" t="s">
        <v>637</v>
      </c>
      <c r="G130" s="750" t="s">
        <v>606</v>
      </c>
      <c r="H130" s="750">
        <v>216736</v>
      </c>
      <c r="I130" s="750">
        <v>216736</v>
      </c>
      <c r="J130" s="750" t="s">
        <v>852</v>
      </c>
      <c r="K130" s="750" t="s">
        <v>853</v>
      </c>
      <c r="L130" s="753">
        <v>193.90652173913045</v>
      </c>
      <c r="M130" s="753">
        <v>23</v>
      </c>
      <c r="N130" s="754">
        <v>4459.8500000000004</v>
      </c>
    </row>
    <row r="131" spans="1:14" ht="14.45" customHeight="1" x14ac:dyDescent="0.2">
      <c r="A131" s="748" t="s">
        <v>604</v>
      </c>
      <c r="B131" s="749" t="s">
        <v>605</v>
      </c>
      <c r="C131" s="750" t="s">
        <v>617</v>
      </c>
      <c r="D131" s="751" t="s">
        <v>618</v>
      </c>
      <c r="E131" s="752">
        <v>50113001</v>
      </c>
      <c r="F131" s="751" t="s">
        <v>637</v>
      </c>
      <c r="G131" s="750" t="s">
        <v>606</v>
      </c>
      <c r="H131" s="750">
        <v>205931</v>
      </c>
      <c r="I131" s="750">
        <v>205931</v>
      </c>
      <c r="J131" s="750" t="s">
        <v>854</v>
      </c>
      <c r="K131" s="750" t="s">
        <v>855</v>
      </c>
      <c r="L131" s="753">
        <v>73.358461538461526</v>
      </c>
      <c r="M131" s="753">
        <v>65</v>
      </c>
      <c r="N131" s="754">
        <v>4768.2999999999993</v>
      </c>
    </row>
    <row r="132" spans="1:14" ht="14.45" customHeight="1" x14ac:dyDescent="0.2">
      <c r="A132" s="748" t="s">
        <v>604</v>
      </c>
      <c r="B132" s="749" t="s">
        <v>605</v>
      </c>
      <c r="C132" s="750" t="s">
        <v>617</v>
      </c>
      <c r="D132" s="751" t="s">
        <v>618</v>
      </c>
      <c r="E132" s="752">
        <v>50113001</v>
      </c>
      <c r="F132" s="751" t="s">
        <v>637</v>
      </c>
      <c r="G132" s="750" t="s">
        <v>638</v>
      </c>
      <c r="H132" s="750">
        <v>231597</v>
      </c>
      <c r="I132" s="750">
        <v>231597</v>
      </c>
      <c r="J132" s="750" t="s">
        <v>856</v>
      </c>
      <c r="K132" s="750" t="s">
        <v>857</v>
      </c>
      <c r="L132" s="753">
        <v>84.07</v>
      </c>
      <c r="M132" s="753">
        <v>1</v>
      </c>
      <c r="N132" s="754">
        <v>84.07</v>
      </c>
    </row>
    <row r="133" spans="1:14" ht="14.45" customHeight="1" x14ac:dyDescent="0.2">
      <c r="A133" s="748" t="s">
        <v>604</v>
      </c>
      <c r="B133" s="749" t="s">
        <v>605</v>
      </c>
      <c r="C133" s="750" t="s">
        <v>617</v>
      </c>
      <c r="D133" s="751" t="s">
        <v>618</v>
      </c>
      <c r="E133" s="752">
        <v>50113001</v>
      </c>
      <c r="F133" s="751" t="s">
        <v>637</v>
      </c>
      <c r="G133" s="750" t="s">
        <v>638</v>
      </c>
      <c r="H133" s="750">
        <v>142476</v>
      </c>
      <c r="I133" s="750">
        <v>42476</v>
      </c>
      <c r="J133" s="750" t="s">
        <v>858</v>
      </c>
      <c r="K133" s="750" t="s">
        <v>859</v>
      </c>
      <c r="L133" s="753">
        <v>259.38999999999993</v>
      </c>
      <c r="M133" s="753">
        <v>1</v>
      </c>
      <c r="N133" s="754">
        <v>259.38999999999993</v>
      </c>
    </row>
    <row r="134" spans="1:14" ht="14.45" customHeight="1" x14ac:dyDescent="0.2">
      <c r="A134" s="748" t="s">
        <v>604</v>
      </c>
      <c r="B134" s="749" t="s">
        <v>605</v>
      </c>
      <c r="C134" s="750" t="s">
        <v>617</v>
      </c>
      <c r="D134" s="751" t="s">
        <v>618</v>
      </c>
      <c r="E134" s="752">
        <v>50113001</v>
      </c>
      <c r="F134" s="751" t="s">
        <v>637</v>
      </c>
      <c r="G134" s="750" t="s">
        <v>638</v>
      </c>
      <c r="H134" s="750">
        <v>111485</v>
      </c>
      <c r="I134" s="750">
        <v>11485</v>
      </c>
      <c r="J134" s="750" t="s">
        <v>860</v>
      </c>
      <c r="K134" s="750" t="s">
        <v>861</v>
      </c>
      <c r="L134" s="753">
        <v>116.56500000000003</v>
      </c>
      <c r="M134" s="753">
        <v>2</v>
      </c>
      <c r="N134" s="754">
        <v>233.13000000000005</v>
      </c>
    </row>
    <row r="135" spans="1:14" ht="14.45" customHeight="1" x14ac:dyDescent="0.2">
      <c r="A135" s="748" t="s">
        <v>604</v>
      </c>
      <c r="B135" s="749" t="s">
        <v>605</v>
      </c>
      <c r="C135" s="750" t="s">
        <v>617</v>
      </c>
      <c r="D135" s="751" t="s">
        <v>618</v>
      </c>
      <c r="E135" s="752">
        <v>50113001</v>
      </c>
      <c r="F135" s="751" t="s">
        <v>637</v>
      </c>
      <c r="G135" s="750" t="s">
        <v>638</v>
      </c>
      <c r="H135" s="750">
        <v>113816</v>
      </c>
      <c r="I135" s="750">
        <v>13816</v>
      </c>
      <c r="J135" s="750" t="s">
        <v>860</v>
      </c>
      <c r="K135" s="750" t="s">
        <v>862</v>
      </c>
      <c r="L135" s="753">
        <v>256.15000000000003</v>
      </c>
      <c r="M135" s="753">
        <v>3</v>
      </c>
      <c r="N135" s="754">
        <v>768.45</v>
      </c>
    </row>
    <row r="136" spans="1:14" ht="14.45" customHeight="1" x14ac:dyDescent="0.2">
      <c r="A136" s="748" t="s">
        <v>604</v>
      </c>
      <c r="B136" s="749" t="s">
        <v>605</v>
      </c>
      <c r="C136" s="750" t="s">
        <v>617</v>
      </c>
      <c r="D136" s="751" t="s">
        <v>618</v>
      </c>
      <c r="E136" s="752">
        <v>50113001</v>
      </c>
      <c r="F136" s="751" t="s">
        <v>637</v>
      </c>
      <c r="G136" s="750" t="s">
        <v>638</v>
      </c>
      <c r="H136" s="750">
        <v>194804</v>
      </c>
      <c r="I136" s="750">
        <v>94804</v>
      </c>
      <c r="J136" s="750" t="s">
        <v>863</v>
      </c>
      <c r="K136" s="750" t="s">
        <v>661</v>
      </c>
      <c r="L136" s="753">
        <v>58.6</v>
      </c>
      <c r="M136" s="753">
        <v>1</v>
      </c>
      <c r="N136" s="754">
        <v>58.6</v>
      </c>
    </row>
    <row r="137" spans="1:14" ht="14.45" customHeight="1" x14ac:dyDescent="0.2">
      <c r="A137" s="748" t="s">
        <v>604</v>
      </c>
      <c r="B137" s="749" t="s">
        <v>605</v>
      </c>
      <c r="C137" s="750" t="s">
        <v>617</v>
      </c>
      <c r="D137" s="751" t="s">
        <v>618</v>
      </c>
      <c r="E137" s="752">
        <v>50113001</v>
      </c>
      <c r="F137" s="751" t="s">
        <v>637</v>
      </c>
      <c r="G137" s="750" t="s">
        <v>638</v>
      </c>
      <c r="H137" s="750">
        <v>850104</v>
      </c>
      <c r="I137" s="750">
        <v>164344</v>
      </c>
      <c r="J137" s="750" t="s">
        <v>864</v>
      </c>
      <c r="K137" s="750" t="s">
        <v>865</v>
      </c>
      <c r="L137" s="753">
        <v>227.29</v>
      </c>
      <c r="M137" s="753">
        <v>1</v>
      </c>
      <c r="N137" s="754">
        <v>227.29</v>
      </c>
    </row>
    <row r="138" spans="1:14" ht="14.45" customHeight="1" x14ac:dyDescent="0.2">
      <c r="A138" s="748" t="s">
        <v>604</v>
      </c>
      <c r="B138" s="749" t="s">
        <v>605</v>
      </c>
      <c r="C138" s="750" t="s">
        <v>617</v>
      </c>
      <c r="D138" s="751" t="s">
        <v>618</v>
      </c>
      <c r="E138" s="752">
        <v>50113001</v>
      </c>
      <c r="F138" s="751" t="s">
        <v>637</v>
      </c>
      <c r="G138" s="750" t="s">
        <v>638</v>
      </c>
      <c r="H138" s="750">
        <v>223144</v>
      </c>
      <c r="I138" s="750">
        <v>223144</v>
      </c>
      <c r="J138" s="750" t="s">
        <v>866</v>
      </c>
      <c r="K138" s="750" t="s">
        <v>867</v>
      </c>
      <c r="L138" s="753">
        <v>89.159999999999982</v>
      </c>
      <c r="M138" s="753">
        <v>2</v>
      </c>
      <c r="N138" s="754">
        <v>178.31999999999996</v>
      </c>
    </row>
    <row r="139" spans="1:14" ht="14.45" customHeight="1" x14ac:dyDescent="0.2">
      <c r="A139" s="748" t="s">
        <v>604</v>
      </c>
      <c r="B139" s="749" t="s">
        <v>605</v>
      </c>
      <c r="C139" s="750" t="s">
        <v>617</v>
      </c>
      <c r="D139" s="751" t="s">
        <v>618</v>
      </c>
      <c r="E139" s="752">
        <v>50113001</v>
      </c>
      <c r="F139" s="751" t="s">
        <v>637</v>
      </c>
      <c r="G139" s="750" t="s">
        <v>638</v>
      </c>
      <c r="H139" s="750">
        <v>112572</v>
      </c>
      <c r="I139" s="750">
        <v>112572</v>
      </c>
      <c r="J139" s="750" t="s">
        <v>868</v>
      </c>
      <c r="K139" s="750" t="s">
        <v>869</v>
      </c>
      <c r="L139" s="753">
        <v>64.789999999999978</v>
      </c>
      <c r="M139" s="753">
        <v>2</v>
      </c>
      <c r="N139" s="754">
        <v>129.57999999999996</v>
      </c>
    </row>
    <row r="140" spans="1:14" ht="14.45" customHeight="1" x14ac:dyDescent="0.2">
      <c r="A140" s="748" t="s">
        <v>604</v>
      </c>
      <c r="B140" s="749" t="s">
        <v>605</v>
      </c>
      <c r="C140" s="750" t="s">
        <v>617</v>
      </c>
      <c r="D140" s="751" t="s">
        <v>618</v>
      </c>
      <c r="E140" s="752">
        <v>50113001</v>
      </c>
      <c r="F140" s="751" t="s">
        <v>637</v>
      </c>
      <c r="G140" s="750" t="s">
        <v>650</v>
      </c>
      <c r="H140" s="750">
        <v>191788</v>
      </c>
      <c r="I140" s="750">
        <v>91788</v>
      </c>
      <c r="J140" s="750" t="s">
        <v>870</v>
      </c>
      <c r="K140" s="750" t="s">
        <v>871</v>
      </c>
      <c r="L140" s="753">
        <v>9.1248000000000022</v>
      </c>
      <c r="M140" s="753">
        <v>75</v>
      </c>
      <c r="N140" s="754">
        <v>684.36000000000013</v>
      </c>
    </row>
    <row r="141" spans="1:14" ht="14.45" customHeight="1" x14ac:dyDescent="0.2">
      <c r="A141" s="748" t="s">
        <v>604</v>
      </c>
      <c r="B141" s="749" t="s">
        <v>605</v>
      </c>
      <c r="C141" s="750" t="s">
        <v>617</v>
      </c>
      <c r="D141" s="751" t="s">
        <v>618</v>
      </c>
      <c r="E141" s="752">
        <v>50113001</v>
      </c>
      <c r="F141" s="751" t="s">
        <v>637</v>
      </c>
      <c r="G141" s="750" t="s">
        <v>650</v>
      </c>
      <c r="H141" s="750">
        <v>184399</v>
      </c>
      <c r="I141" s="750">
        <v>84399</v>
      </c>
      <c r="J141" s="750" t="s">
        <v>872</v>
      </c>
      <c r="K141" s="750" t="s">
        <v>873</v>
      </c>
      <c r="L141" s="753">
        <v>126.35000000000001</v>
      </c>
      <c r="M141" s="753">
        <v>1</v>
      </c>
      <c r="N141" s="754">
        <v>126.35000000000001</v>
      </c>
    </row>
    <row r="142" spans="1:14" ht="14.45" customHeight="1" x14ac:dyDescent="0.2">
      <c r="A142" s="748" t="s">
        <v>604</v>
      </c>
      <c r="B142" s="749" t="s">
        <v>605</v>
      </c>
      <c r="C142" s="750" t="s">
        <v>617</v>
      </c>
      <c r="D142" s="751" t="s">
        <v>618</v>
      </c>
      <c r="E142" s="752">
        <v>50113001</v>
      </c>
      <c r="F142" s="751" t="s">
        <v>637</v>
      </c>
      <c r="G142" s="750" t="s">
        <v>650</v>
      </c>
      <c r="H142" s="750">
        <v>107981</v>
      </c>
      <c r="I142" s="750">
        <v>7981</v>
      </c>
      <c r="J142" s="750" t="s">
        <v>874</v>
      </c>
      <c r="K142" s="750" t="s">
        <v>875</v>
      </c>
      <c r="L142" s="753">
        <v>50.640000000000022</v>
      </c>
      <c r="M142" s="753">
        <v>10</v>
      </c>
      <c r="N142" s="754">
        <v>506.4000000000002</v>
      </c>
    </row>
    <row r="143" spans="1:14" ht="14.45" customHeight="1" x14ac:dyDescent="0.2">
      <c r="A143" s="748" t="s">
        <v>604</v>
      </c>
      <c r="B143" s="749" t="s">
        <v>605</v>
      </c>
      <c r="C143" s="750" t="s">
        <v>617</v>
      </c>
      <c r="D143" s="751" t="s">
        <v>618</v>
      </c>
      <c r="E143" s="752">
        <v>50113001</v>
      </c>
      <c r="F143" s="751" t="s">
        <v>637</v>
      </c>
      <c r="G143" s="750" t="s">
        <v>650</v>
      </c>
      <c r="H143" s="750">
        <v>155823</v>
      </c>
      <c r="I143" s="750">
        <v>55823</v>
      </c>
      <c r="J143" s="750" t="s">
        <v>874</v>
      </c>
      <c r="K143" s="750" t="s">
        <v>876</v>
      </c>
      <c r="L143" s="753">
        <v>33.46227848101266</v>
      </c>
      <c r="M143" s="753">
        <v>237</v>
      </c>
      <c r="N143" s="754">
        <v>7930.56</v>
      </c>
    </row>
    <row r="144" spans="1:14" ht="14.45" customHeight="1" x14ac:dyDescent="0.2">
      <c r="A144" s="748" t="s">
        <v>604</v>
      </c>
      <c r="B144" s="749" t="s">
        <v>605</v>
      </c>
      <c r="C144" s="750" t="s">
        <v>617</v>
      </c>
      <c r="D144" s="751" t="s">
        <v>618</v>
      </c>
      <c r="E144" s="752">
        <v>50113001</v>
      </c>
      <c r="F144" s="751" t="s">
        <v>637</v>
      </c>
      <c r="G144" s="750" t="s">
        <v>650</v>
      </c>
      <c r="H144" s="750">
        <v>155824</v>
      </c>
      <c r="I144" s="750">
        <v>55824</v>
      </c>
      <c r="J144" s="750" t="s">
        <v>874</v>
      </c>
      <c r="K144" s="750" t="s">
        <v>877</v>
      </c>
      <c r="L144" s="753">
        <v>50.660454545454542</v>
      </c>
      <c r="M144" s="753">
        <v>88</v>
      </c>
      <c r="N144" s="754">
        <v>4458.12</v>
      </c>
    </row>
    <row r="145" spans="1:14" ht="14.45" customHeight="1" x14ac:dyDescent="0.2">
      <c r="A145" s="748" t="s">
        <v>604</v>
      </c>
      <c r="B145" s="749" t="s">
        <v>605</v>
      </c>
      <c r="C145" s="750" t="s">
        <v>617</v>
      </c>
      <c r="D145" s="751" t="s">
        <v>618</v>
      </c>
      <c r="E145" s="752">
        <v>50113001</v>
      </c>
      <c r="F145" s="751" t="s">
        <v>637</v>
      </c>
      <c r="G145" s="750" t="s">
        <v>638</v>
      </c>
      <c r="H145" s="750">
        <v>26794</v>
      </c>
      <c r="I145" s="750">
        <v>26794</v>
      </c>
      <c r="J145" s="750" t="s">
        <v>878</v>
      </c>
      <c r="K145" s="750" t="s">
        <v>816</v>
      </c>
      <c r="L145" s="753">
        <v>711.41</v>
      </c>
      <c r="M145" s="753">
        <v>1</v>
      </c>
      <c r="N145" s="754">
        <v>711.41</v>
      </c>
    </row>
    <row r="146" spans="1:14" ht="14.45" customHeight="1" x14ac:dyDescent="0.2">
      <c r="A146" s="748" t="s">
        <v>604</v>
      </c>
      <c r="B146" s="749" t="s">
        <v>605</v>
      </c>
      <c r="C146" s="750" t="s">
        <v>617</v>
      </c>
      <c r="D146" s="751" t="s">
        <v>618</v>
      </c>
      <c r="E146" s="752">
        <v>50113001</v>
      </c>
      <c r="F146" s="751" t="s">
        <v>637</v>
      </c>
      <c r="G146" s="750" t="s">
        <v>638</v>
      </c>
      <c r="H146" s="750">
        <v>186186</v>
      </c>
      <c r="I146" s="750">
        <v>186186</v>
      </c>
      <c r="J146" s="750" t="s">
        <v>879</v>
      </c>
      <c r="K146" s="750" t="s">
        <v>880</v>
      </c>
      <c r="L146" s="753">
        <v>75.98</v>
      </c>
      <c r="M146" s="753">
        <v>1</v>
      </c>
      <c r="N146" s="754">
        <v>75.98</v>
      </c>
    </row>
    <row r="147" spans="1:14" ht="14.45" customHeight="1" x14ac:dyDescent="0.2">
      <c r="A147" s="748" t="s">
        <v>604</v>
      </c>
      <c r="B147" s="749" t="s">
        <v>605</v>
      </c>
      <c r="C147" s="750" t="s">
        <v>617</v>
      </c>
      <c r="D147" s="751" t="s">
        <v>618</v>
      </c>
      <c r="E147" s="752">
        <v>50113001</v>
      </c>
      <c r="F147" s="751" t="s">
        <v>637</v>
      </c>
      <c r="G147" s="750" t="s">
        <v>638</v>
      </c>
      <c r="H147" s="750">
        <v>240020</v>
      </c>
      <c r="I147" s="750">
        <v>240020</v>
      </c>
      <c r="J147" s="750" t="s">
        <v>881</v>
      </c>
      <c r="K147" s="750" t="s">
        <v>882</v>
      </c>
      <c r="L147" s="753">
        <v>87.62</v>
      </c>
      <c r="M147" s="753">
        <v>1</v>
      </c>
      <c r="N147" s="754">
        <v>87.62</v>
      </c>
    </row>
    <row r="148" spans="1:14" ht="14.45" customHeight="1" x14ac:dyDescent="0.2">
      <c r="A148" s="748" t="s">
        <v>604</v>
      </c>
      <c r="B148" s="749" t="s">
        <v>605</v>
      </c>
      <c r="C148" s="750" t="s">
        <v>617</v>
      </c>
      <c r="D148" s="751" t="s">
        <v>618</v>
      </c>
      <c r="E148" s="752">
        <v>50113001</v>
      </c>
      <c r="F148" s="751" t="s">
        <v>637</v>
      </c>
      <c r="G148" s="750" t="s">
        <v>638</v>
      </c>
      <c r="H148" s="750">
        <v>200863</v>
      </c>
      <c r="I148" s="750">
        <v>200863</v>
      </c>
      <c r="J148" s="750" t="s">
        <v>883</v>
      </c>
      <c r="K148" s="750" t="s">
        <v>884</v>
      </c>
      <c r="L148" s="753">
        <v>85.27</v>
      </c>
      <c r="M148" s="753">
        <v>3</v>
      </c>
      <c r="N148" s="754">
        <v>255.80999999999997</v>
      </c>
    </row>
    <row r="149" spans="1:14" ht="14.45" customHeight="1" x14ac:dyDescent="0.2">
      <c r="A149" s="748" t="s">
        <v>604</v>
      </c>
      <c r="B149" s="749" t="s">
        <v>605</v>
      </c>
      <c r="C149" s="750" t="s">
        <v>617</v>
      </c>
      <c r="D149" s="751" t="s">
        <v>618</v>
      </c>
      <c r="E149" s="752">
        <v>50113001</v>
      </c>
      <c r="F149" s="751" t="s">
        <v>637</v>
      </c>
      <c r="G149" s="750" t="s">
        <v>638</v>
      </c>
      <c r="H149" s="750">
        <v>207820</v>
      </c>
      <c r="I149" s="750">
        <v>207820</v>
      </c>
      <c r="J149" s="750" t="s">
        <v>885</v>
      </c>
      <c r="K149" s="750" t="s">
        <v>886</v>
      </c>
      <c r="L149" s="753">
        <v>30.774234234234235</v>
      </c>
      <c r="M149" s="753">
        <v>111</v>
      </c>
      <c r="N149" s="754">
        <v>3415.94</v>
      </c>
    </row>
    <row r="150" spans="1:14" ht="14.45" customHeight="1" x14ac:dyDescent="0.2">
      <c r="A150" s="748" t="s">
        <v>604</v>
      </c>
      <c r="B150" s="749" t="s">
        <v>605</v>
      </c>
      <c r="C150" s="750" t="s">
        <v>617</v>
      </c>
      <c r="D150" s="751" t="s">
        <v>618</v>
      </c>
      <c r="E150" s="752">
        <v>50113001</v>
      </c>
      <c r="F150" s="751" t="s">
        <v>637</v>
      </c>
      <c r="G150" s="750" t="s">
        <v>638</v>
      </c>
      <c r="H150" s="750">
        <v>207978</v>
      </c>
      <c r="I150" s="750">
        <v>207978</v>
      </c>
      <c r="J150" s="750" t="s">
        <v>887</v>
      </c>
      <c r="K150" s="750" t="s">
        <v>888</v>
      </c>
      <c r="L150" s="753">
        <v>129.1</v>
      </c>
      <c r="M150" s="753">
        <v>3</v>
      </c>
      <c r="N150" s="754">
        <v>387.29999999999995</v>
      </c>
    </row>
    <row r="151" spans="1:14" ht="14.45" customHeight="1" x14ac:dyDescent="0.2">
      <c r="A151" s="748" t="s">
        <v>604</v>
      </c>
      <c r="B151" s="749" t="s">
        <v>605</v>
      </c>
      <c r="C151" s="750" t="s">
        <v>617</v>
      </c>
      <c r="D151" s="751" t="s">
        <v>618</v>
      </c>
      <c r="E151" s="752">
        <v>50113001</v>
      </c>
      <c r="F151" s="751" t="s">
        <v>637</v>
      </c>
      <c r="G151" s="750" t="s">
        <v>638</v>
      </c>
      <c r="H151" s="750">
        <v>207972</v>
      </c>
      <c r="I151" s="750">
        <v>207972</v>
      </c>
      <c r="J151" s="750" t="s">
        <v>889</v>
      </c>
      <c r="K151" s="750" t="s">
        <v>890</v>
      </c>
      <c r="L151" s="753">
        <v>111.45999999999998</v>
      </c>
      <c r="M151" s="753">
        <v>1</v>
      </c>
      <c r="N151" s="754">
        <v>111.45999999999998</v>
      </c>
    </row>
    <row r="152" spans="1:14" ht="14.45" customHeight="1" x14ac:dyDescent="0.2">
      <c r="A152" s="748" t="s">
        <v>604</v>
      </c>
      <c r="B152" s="749" t="s">
        <v>605</v>
      </c>
      <c r="C152" s="750" t="s">
        <v>617</v>
      </c>
      <c r="D152" s="751" t="s">
        <v>618</v>
      </c>
      <c r="E152" s="752">
        <v>50113001</v>
      </c>
      <c r="F152" s="751" t="s">
        <v>637</v>
      </c>
      <c r="G152" s="750" t="s">
        <v>638</v>
      </c>
      <c r="H152" s="750">
        <v>207974</v>
      </c>
      <c r="I152" s="750">
        <v>207974</v>
      </c>
      <c r="J152" s="750" t="s">
        <v>891</v>
      </c>
      <c r="K152" s="750" t="s">
        <v>892</v>
      </c>
      <c r="L152" s="753">
        <v>112.68499999999999</v>
      </c>
      <c r="M152" s="753">
        <v>4</v>
      </c>
      <c r="N152" s="754">
        <v>450.73999999999995</v>
      </c>
    </row>
    <row r="153" spans="1:14" ht="14.45" customHeight="1" x14ac:dyDescent="0.2">
      <c r="A153" s="748" t="s">
        <v>604</v>
      </c>
      <c r="B153" s="749" t="s">
        <v>605</v>
      </c>
      <c r="C153" s="750" t="s">
        <v>617</v>
      </c>
      <c r="D153" s="751" t="s">
        <v>618</v>
      </c>
      <c r="E153" s="752">
        <v>50113001</v>
      </c>
      <c r="F153" s="751" t="s">
        <v>637</v>
      </c>
      <c r="G153" s="750" t="s">
        <v>638</v>
      </c>
      <c r="H153" s="750">
        <v>186616</v>
      </c>
      <c r="I153" s="750">
        <v>86616</v>
      </c>
      <c r="J153" s="750" t="s">
        <v>893</v>
      </c>
      <c r="K153" s="750" t="s">
        <v>894</v>
      </c>
      <c r="L153" s="753">
        <v>770.11</v>
      </c>
      <c r="M153" s="753">
        <v>1</v>
      </c>
      <c r="N153" s="754">
        <v>770.11</v>
      </c>
    </row>
    <row r="154" spans="1:14" ht="14.45" customHeight="1" x14ac:dyDescent="0.2">
      <c r="A154" s="748" t="s">
        <v>604</v>
      </c>
      <c r="B154" s="749" t="s">
        <v>605</v>
      </c>
      <c r="C154" s="750" t="s">
        <v>617</v>
      </c>
      <c r="D154" s="751" t="s">
        <v>618</v>
      </c>
      <c r="E154" s="752">
        <v>50113001</v>
      </c>
      <c r="F154" s="751" t="s">
        <v>637</v>
      </c>
      <c r="G154" s="750" t="s">
        <v>638</v>
      </c>
      <c r="H154" s="750">
        <v>173196</v>
      </c>
      <c r="I154" s="750">
        <v>173196</v>
      </c>
      <c r="J154" s="750" t="s">
        <v>895</v>
      </c>
      <c r="K154" s="750" t="s">
        <v>896</v>
      </c>
      <c r="L154" s="753">
        <v>113.24999999999999</v>
      </c>
      <c r="M154" s="753">
        <v>1</v>
      </c>
      <c r="N154" s="754">
        <v>113.24999999999999</v>
      </c>
    </row>
    <row r="155" spans="1:14" ht="14.45" customHeight="1" x14ac:dyDescent="0.2">
      <c r="A155" s="748" t="s">
        <v>604</v>
      </c>
      <c r="B155" s="749" t="s">
        <v>605</v>
      </c>
      <c r="C155" s="750" t="s">
        <v>617</v>
      </c>
      <c r="D155" s="751" t="s">
        <v>618</v>
      </c>
      <c r="E155" s="752">
        <v>50113001</v>
      </c>
      <c r="F155" s="751" t="s">
        <v>637</v>
      </c>
      <c r="G155" s="750" t="s">
        <v>638</v>
      </c>
      <c r="H155" s="750">
        <v>102963</v>
      </c>
      <c r="I155" s="750">
        <v>2963</v>
      </c>
      <c r="J155" s="750" t="s">
        <v>897</v>
      </c>
      <c r="K155" s="750" t="s">
        <v>898</v>
      </c>
      <c r="L155" s="753">
        <v>97.06</v>
      </c>
      <c r="M155" s="753">
        <v>4</v>
      </c>
      <c r="N155" s="754">
        <v>388.24</v>
      </c>
    </row>
    <row r="156" spans="1:14" ht="14.45" customHeight="1" x14ac:dyDescent="0.2">
      <c r="A156" s="748" t="s">
        <v>604</v>
      </c>
      <c r="B156" s="749" t="s">
        <v>605</v>
      </c>
      <c r="C156" s="750" t="s">
        <v>617</v>
      </c>
      <c r="D156" s="751" t="s">
        <v>618</v>
      </c>
      <c r="E156" s="752">
        <v>50113001</v>
      </c>
      <c r="F156" s="751" t="s">
        <v>637</v>
      </c>
      <c r="G156" s="750" t="s">
        <v>638</v>
      </c>
      <c r="H156" s="750">
        <v>100269</v>
      </c>
      <c r="I156" s="750">
        <v>269</v>
      </c>
      <c r="J156" s="750" t="s">
        <v>899</v>
      </c>
      <c r="K156" s="750" t="s">
        <v>900</v>
      </c>
      <c r="L156" s="753">
        <v>40.779999999999994</v>
      </c>
      <c r="M156" s="753">
        <v>1</v>
      </c>
      <c r="N156" s="754">
        <v>40.779999999999994</v>
      </c>
    </row>
    <row r="157" spans="1:14" ht="14.45" customHeight="1" x14ac:dyDescent="0.2">
      <c r="A157" s="748" t="s">
        <v>604</v>
      </c>
      <c r="B157" s="749" t="s">
        <v>605</v>
      </c>
      <c r="C157" s="750" t="s">
        <v>617</v>
      </c>
      <c r="D157" s="751" t="s">
        <v>618</v>
      </c>
      <c r="E157" s="752">
        <v>50113001</v>
      </c>
      <c r="F157" s="751" t="s">
        <v>637</v>
      </c>
      <c r="G157" s="750" t="s">
        <v>638</v>
      </c>
      <c r="H157" s="750">
        <v>229903</v>
      </c>
      <c r="I157" s="750">
        <v>229903</v>
      </c>
      <c r="J157" s="750" t="s">
        <v>901</v>
      </c>
      <c r="K157" s="750" t="s">
        <v>902</v>
      </c>
      <c r="L157" s="753">
        <v>30.159999999999997</v>
      </c>
      <c r="M157" s="753">
        <v>1</v>
      </c>
      <c r="N157" s="754">
        <v>30.159999999999997</v>
      </c>
    </row>
    <row r="158" spans="1:14" ht="14.45" customHeight="1" x14ac:dyDescent="0.2">
      <c r="A158" s="748" t="s">
        <v>604</v>
      </c>
      <c r="B158" s="749" t="s">
        <v>605</v>
      </c>
      <c r="C158" s="750" t="s">
        <v>617</v>
      </c>
      <c r="D158" s="751" t="s">
        <v>618</v>
      </c>
      <c r="E158" s="752">
        <v>50113001</v>
      </c>
      <c r="F158" s="751" t="s">
        <v>637</v>
      </c>
      <c r="G158" s="750" t="s">
        <v>650</v>
      </c>
      <c r="H158" s="750">
        <v>124093</v>
      </c>
      <c r="I158" s="750">
        <v>124093</v>
      </c>
      <c r="J158" s="750" t="s">
        <v>903</v>
      </c>
      <c r="K158" s="750" t="s">
        <v>904</v>
      </c>
      <c r="L158" s="753">
        <v>580.3900000000001</v>
      </c>
      <c r="M158" s="753">
        <v>2</v>
      </c>
      <c r="N158" s="754">
        <v>1160.7800000000002</v>
      </c>
    </row>
    <row r="159" spans="1:14" ht="14.45" customHeight="1" x14ac:dyDescent="0.2">
      <c r="A159" s="748" t="s">
        <v>604</v>
      </c>
      <c r="B159" s="749" t="s">
        <v>605</v>
      </c>
      <c r="C159" s="750" t="s">
        <v>617</v>
      </c>
      <c r="D159" s="751" t="s">
        <v>618</v>
      </c>
      <c r="E159" s="752">
        <v>50113001</v>
      </c>
      <c r="F159" s="751" t="s">
        <v>637</v>
      </c>
      <c r="G159" s="750" t="s">
        <v>650</v>
      </c>
      <c r="H159" s="750">
        <v>846824</v>
      </c>
      <c r="I159" s="750">
        <v>124087</v>
      </c>
      <c r="J159" s="750" t="s">
        <v>903</v>
      </c>
      <c r="K159" s="750" t="s">
        <v>661</v>
      </c>
      <c r="L159" s="753">
        <v>158.97999999999999</v>
      </c>
      <c r="M159" s="753">
        <v>3</v>
      </c>
      <c r="N159" s="754">
        <v>476.93999999999994</v>
      </c>
    </row>
    <row r="160" spans="1:14" ht="14.45" customHeight="1" x14ac:dyDescent="0.2">
      <c r="A160" s="748" t="s">
        <v>604</v>
      </c>
      <c r="B160" s="749" t="s">
        <v>605</v>
      </c>
      <c r="C160" s="750" t="s">
        <v>617</v>
      </c>
      <c r="D160" s="751" t="s">
        <v>618</v>
      </c>
      <c r="E160" s="752">
        <v>50113001</v>
      </c>
      <c r="F160" s="751" t="s">
        <v>637</v>
      </c>
      <c r="G160" s="750" t="s">
        <v>638</v>
      </c>
      <c r="H160" s="750">
        <v>849831</v>
      </c>
      <c r="I160" s="750">
        <v>162008</v>
      </c>
      <c r="J160" s="750" t="s">
        <v>905</v>
      </c>
      <c r="K160" s="750" t="s">
        <v>834</v>
      </c>
      <c r="L160" s="753">
        <v>170.83999999999997</v>
      </c>
      <c r="M160" s="753">
        <v>1</v>
      </c>
      <c r="N160" s="754">
        <v>170.83999999999997</v>
      </c>
    </row>
    <row r="161" spans="1:14" ht="14.45" customHeight="1" x14ac:dyDescent="0.2">
      <c r="A161" s="748" t="s">
        <v>604</v>
      </c>
      <c r="B161" s="749" t="s">
        <v>605</v>
      </c>
      <c r="C161" s="750" t="s">
        <v>617</v>
      </c>
      <c r="D161" s="751" t="s">
        <v>618</v>
      </c>
      <c r="E161" s="752">
        <v>50113001</v>
      </c>
      <c r="F161" s="751" t="s">
        <v>637</v>
      </c>
      <c r="G161" s="750" t="s">
        <v>638</v>
      </c>
      <c r="H161" s="750">
        <v>846338</v>
      </c>
      <c r="I161" s="750">
        <v>122685</v>
      </c>
      <c r="J161" s="750" t="s">
        <v>906</v>
      </c>
      <c r="K161" s="750" t="s">
        <v>834</v>
      </c>
      <c r="L161" s="753">
        <v>116.04</v>
      </c>
      <c r="M161" s="753">
        <v>1</v>
      </c>
      <c r="N161" s="754">
        <v>116.04</v>
      </c>
    </row>
    <row r="162" spans="1:14" ht="14.45" customHeight="1" x14ac:dyDescent="0.2">
      <c r="A162" s="748" t="s">
        <v>604</v>
      </c>
      <c r="B162" s="749" t="s">
        <v>605</v>
      </c>
      <c r="C162" s="750" t="s">
        <v>617</v>
      </c>
      <c r="D162" s="751" t="s">
        <v>618</v>
      </c>
      <c r="E162" s="752">
        <v>50113001</v>
      </c>
      <c r="F162" s="751" t="s">
        <v>637</v>
      </c>
      <c r="G162" s="750" t="s">
        <v>650</v>
      </c>
      <c r="H162" s="750">
        <v>844738</v>
      </c>
      <c r="I162" s="750">
        <v>101227</v>
      </c>
      <c r="J162" s="750" t="s">
        <v>907</v>
      </c>
      <c r="K162" s="750" t="s">
        <v>908</v>
      </c>
      <c r="L162" s="753">
        <v>162.79</v>
      </c>
      <c r="M162" s="753">
        <v>1</v>
      </c>
      <c r="N162" s="754">
        <v>162.79</v>
      </c>
    </row>
    <row r="163" spans="1:14" ht="14.45" customHeight="1" x14ac:dyDescent="0.2">
      <c r="A163" s="748" t="s">
        <v>604</v>
      </c>
      <c r="B163" s="749" t="s">
        <v>605</v>
      </c>
      <c r="C163" s="750" t="s">
        <v>617</v>
      </c>
      <c r="D163" s="751" t="s">
        <v>618</v>
      </c>
      <c r="E163" s="752">
        <v>50113001</v>
      </c>
      <c r="F163" s="751" t="s">
        <v>637</v>
      </c>
      <c r="G163" s="750" t="s">
        <v>650</v>
      </c>
      <c r="H163" s="750">
        <v>111468</v>
      </c>
      <c r="I163" s="750">
        <v>11468</v>
      </c>
      <c r="J163" s="750" t="s">
        <v>909</v>
      </c>
      <c r="K163" s="750" t="s">
        <v>910</v>
      </c>
      <c r="L163" s="753">
        <v>97.72</v>
      </c>
      <c r="M163" s="753">
        <v>1</v>
      </c>
      <c r="N163" s="754">
        <v>97.72</v>
      </c>
    </row>
    <row r="164" spans="1:14" ht="14.45" customHeight="1" x14ac:dyDescent="0.2">
      <c r="A164" s="748" t="s">
        <v>604</v>
      </c>
      <c r="B164" s="749" t="s">
        <v>605</v>
      </c>
      <c r="C164" s="750" t="s">
        <v>617</v>
      </c>
      <c r="D164" s="751" t="s">
        <v>618</v>
      </c>
      <c r="E164" s="752">
        <v>50113001</v>
      </c>
      <c r="F164" s="751" t="s">
        <v>637</v>
      </c>
      <c r="G164" s="750" t="s">
        <v>638</v>
      </c>
      <c r="H164" s="750">
        <v>147712</v>
      </c>
      <c r="I164" s="750">
        <v>47712</v>
      </c>
      <c r="J164" s="750" t="s">
        <v>911</v>
      </c>
      <c r="K164" s="750" t="s">
        <v>912</v>
      </c>
      <c r="L164" s="753">
        <v>224.18000000000006</v>
      </c>
      <c r="M164" s="753">
        <v>1</v>
      </c>
      <c r="N164" s="754">
        <v>224.18000000000006</v>
      </c>
    </row>
    <row r="165" spans="1:14" ht="14.45" customHeight="1" x14ac:dyDescent="0.2">
      <c r="A165" s="748" t="s">
        <v>604</v>
      </c>
      <c r="B165" s="749" t="s">
        <v>605</v>
      </c>
      <c r="C165" s="750" t="s">
        <v>617</v>
      </c>
      <c r="D165" s="751" t="s">
        <v>618</v>
      </c>
      <c r="E165" s="752">
        <v>50113001</v>
      </c>
      <c r="F165" s="751" t="s">
        <v>637</v>
      </c>
      <c r="G165" s="750" t="s">
        <v>638</v>
      </c>
      <c r="H165" s="750">
        <v>191032</v>
      </c>
      <c r="I165" s="750">
        <v>91032</v>
      </c>
      <c r="J165" s="750" t="s">
        <v>913</v>
      </c>
      <c r="K165" s="750" t="s">
        <v>914</v>
      </c>
      <c r="L165" s="753">
        <v>29.78</v>
      </c>
      <c r="M165" s="753">
        <v>2</v>
      </c>
      <c r="N165" s="754">
        <v>59.56</v>
      </c>
    </row>
    <row r="166" spans="1:14" ht="14.45" customHeight="1" x14ac:dyDescent="0.2">
      <c r="A166" s="748" t="s">
        <v>604</v>
      </c>
      <c r="B166" s="749" t="s">
        <v>605</v>
      </c>
      <c r="C166" s="750" t="s">
        <v>617</v>
      </c>
      <c r="D166" s="751" t="s">
        <v>618</v>
      </c>
      <c r="E166" s="752">
        <v>50113001</v>
      </c>
      <c r="F166" s="751" t="s">
        <v>637</v>
      </c>
      <c r="G166" s="750" t="s">
        <v>638</v>
      </c>
      <c r="H166" s="750">
        <v>192414</v>
      </c>
      <c r="I166" s="750">
        <v>92414</v>
      </c>
      <c r="J166" s="750" t="s">
        <v>915</v>
      </c>
      <c r="K166" s="750" t="s">
        <v>916</v>
      </c>
      <c r="L166" s="753">
        <v>63.21</v>
      </c>
      <c r="M166" s="753">
        <v>1</v>
      </c>
      <c r="N166" s="754">
        <v>63.21</v>
      </c>
    </row>
    <row r="167" spans="1:14" ht="14.45" customHeight="1" x14ac:dyDescent="0.2">
      <c r="A167" s="748" t="s">
        <v>604</v>
      </c>
      <c r="B167" s="749" t="s">
        <v>605</v>
      </c>
      <c r="C167" s="750" t="s">
        <v>617</v>
      </c>
      <c r="D167" s="751" t="s">
        <v>618</v>
      </c>
      <c r="E167" s="752">
        <v>50113001</v>
      </c>
      <c r="F167" s="751" t="s">
        <v>637</v>
      </c>
      <c r="G167" s="750" t="s">
        <v>650</v>
      </c>
      <c r="H167" s="750">
        <v>990810</v>
      </c>
      <c r="I167" s="750">
        <v>195939</v>
      </c>
      <c r="J167" s="750" t="s">
        <v>917</v>
      </c>
      <c r="K167" s="750" t="s">
        <v>918</v>
      </c>
      <c r="L167" s="753">
        <v>97.319999999999965</v>
      </c>
      <c r="M167" s="753">
        <v>1</v>
      </c>
      <c r="N167" s="754">
        <v>97.319999999999965</v>
      </c>
    </row>
    <row r="168" spans="1:14" ht="14.45" customHeight="1" x14ac:dyDescent="0.2">
      <c r="A168" s="748" t="s">
        <v>604</v>
      </c>
      <c r="B168" s="749" t="s">
        <v>605</v>
      </c>
      <c r="C168" s="750" t="s">
        <v>617</v>
      </c>
      <c r="D168" s="751" t="s">
        <v>618</v>
      </c>
      <c r="E168" s="752">
        <v>50113001</v>
      </c>
      <c r="F168" s="751" t="s">
        <v>637</v>
      </c>
      <c r="G168" s="750" t="s">
        <v>638</v>
      </c>
      <c r="H168" s="750">
        <v>101147</v>
      </c>
      <c r="I168" s="750">
        <v>1147</v>
      </c>
      <c r="J168" s="750" t="s">
        <v>919</v>
      </c>
      <c r="K168" s="750" t="s">
        <v>920</v>
      </c>
      <c r="L168" s="753">
        <v>145.42666666666665</v>
      </c>
      <c r="M168" s="753">
        <v>3</v>
      </c>
      <c r="N168" s="754">
        <v>436.28</v>
      </c>
    </row>
    <row r="169" spans="1:14" ht="14.45" customHeight="1" x14ac:dyDescent="0.2">
      <c r="A169" s="748" t="s">
        <v>604</v>
      </c>
      <c r="B169" s="749" t="s">
        <v>605</v>
      </c>
      <c r="C169" s="750" t="s">
        <v>617</v>
      </c>
      <c r="D169" s="751" t="s">
        <v>618</v>
      </c>
      <c r="E169" s="752">
        <v>50113001</v>
      </c>
      <c r="F169" s="751" t="s">
        <v>637</v>
      </c>
      <c r="G169" s="750" t="s">
        <v>638</v>
      </c>
      <c r="H169" s="750">
        <v>207264</v>
      </c>
      <c r="I169" s="750">
        <v>207264</v>
      </c>
      <c r="J169" s="750" t="s">
        <v>921</v>
      </c>
      <c r="K169" s="750" t="s">
        <v>667</v>
      </c>
      <c r="L169" s="753">
        <v>146.10833333333332</v>
      </c>
      <c r="M169" s="753">
        <v>6</v>
      </c>
      <c r="N169" s="754">
        <v>876.65</v>
      </c>
    </row>
    <row r="170" spans="1:14" ht="14.45" customHeight="1" x14ac:dyDescent="0.2">
      <c r="A170" s="748" t="s">
        <v>604</v>
      </c>
      <c r="B170" s="749" t="s">
        <v>605</v>
      </c>
      <c r="C170" s="750" t="s">
        <v>617</v>
      </c>
      <c r="D170" s="751" t="s">
        <v>618</v>
      </c>
      <c r="E170" s="752">
        <v>50113001</v>
      </c>
      <c r="F170" s="751" t="s">
        <v>637</v>
      </c>
      <c r="G170" s="750" t="s">
        <v>650</v>
      </c>
      <c r="H170" s="750">
        <v>191922</v>
      </c>
      <c r="I170" s="750">
        <v>191922</v>
      </c>
      <c r="J170" s="750" t="s">
        <v>922</v>
      </c>
      <c r="K170" s="750" t="s">
        <v>923</v>
      </c>
      <c r="L170" s="753">
        <v>70.410000000000011</v>
      </c>
      <c r="M170" s="753">
        <v>1</v>
      </c>
      <c r="N170" s="754">
        <v>70.410000000000011</v>
      </c>
    </row>
    <row r="171" spans="1:14" ht="14.45" customHeight="1" x14ac:dyDescent="0.2">
      <c r="A171" s="748" t="s">
        <v>604</v>
      </c>
      <c r="B171" s="749" t="s">
        <v>605</v>
      </c>
      <c r="C171" s="750" t="s">
        <v>617</v>
      </c>
      <c r="D171" s="751" t="s">
        <v>618</v>
      </c>
      <c r="E171" s="752">
        <v>50113001</v>
      </c>
      <c r="F171" s="751" t="s">
        <v>637</v>
      </c>
      <c r="G171" s="750" t="s">
        <v>650</v>
      </c>
      <c r="H171" s="750">
        <v>208207</v>
      </c>
      <c r="I171" s="750">
        <v>208207</v>
      </c>
      <c r="J171" s="750" t="s">
        <v>924</v>
      </c>
      <c r="K171" s="750" t="s">
        <v>925</v>
      </c>
      <c r="L171" s="753">
        <v>81.180000000000007</v>
      </c>
      <c r="M171" s="753">
        <v>1</v>
      </c>
      <c r="N171" s="754">
        <v>81.180000000000007</v>
      </c>
    </row>
    <row r="172" spans="1:14" ht="14.45" customHeight="1" x14ac:dyDescent="0.2">
      <c r="A172" s="748" t="s">
        <v>604</v>
      </c>
      <c r="B172" s="749" t="s">
        <v>605</v>
      </c>
      <c r="C172" s="750" t="s">
        <v>617</v>
      </c>
      <c r="D172" s="751" t="s">
        <v>618</v>
      </c>
      <c r="E172" s="752">
        <v>50113001</v>
      </c>
      <c r="F172" s="751" t="s">
        <v>637</v>
      </c>
      <c r="G172" s="750" t="s">
        <v>650</v>
      </c>
      <c r="H172" s="750">
        <v>109709</v>
      </c>
      <c r="I172" s="750">
        <v>9709</v>
      </c>
      <c r="J172" s="750" t="s">
        <v>926</v>
      </c>
      <c r="K172" s="750" t="s">
        <v>927</v>
      </c>
      <c r="L172" s="753">
        <v>64.916363636363641</v>
      </c>
      <c r="M172" s="753">
        <v>22</v>
      </c>
      <c r="N172" s="754">
        <v>1428.16</v>
      </c>
    </row>
    <row r="173" spans="1:14" ht="14.45" customHeight="1" x14ac:dyDescent="0.2">
      <c r="A173" s="748" t="s">
        <v>604</v>
      </c>
      <c r="B173" s="749" t="s">
        <v>605</v>
      </c>
      <c r="C173" s="750" t="s">
        <v>617</v>
      </c>
      <c r="D173" s="751" t="s">
        <v>618</v>
      </c>
      <c r="E173" s="752">
        <v>50113001</v>
      </c>
      <c r="F173" s="751" t="s">
        <v>637</v>
      </c>
      <c r="G173" s="750" t="s">
        <v>638</v>
      </c>
      <c r="H173" s="750">
        <v>119654</v>
      </c>
      <c r="I173" s="750">
        <v>119654</v>
      </c>
      <c r="J173" s="750" t="s">
        <v>928</v>
      </c>
      <c r="K173" s="750" t="s">
        <v>929</v>
      </c>
      <c r="L173" s="753">
        <v>255.10000000000005</v>
      </c>
      <c r="M173" s="753">
        <v>15</v>
      </c>
      <c r="N173" s="754">
        <v>3826.5000000000009</v>
      </c>
    </row>
    <row r="174" spans="1:14" ht="14.45" customHeight="1" x14ac:dyDescent="0.2">
      <c r="A174" s="748" t="s">
        <v>604</v>
      </c>
      <c r="B174" s="749" t="s">
        <v>605</v>
      </c>
      <c r="C174" s="750" t="s">
        <v>617</v>
      </c>
      <c r="D174" s="751" t="s">
        <v>618</v>
      </c>
      <c r="E174" s="752">
        <v>50113001</v>
      </c>
      <c r="F174" s="751" t="s">
        <v>637</v>
      </c>
      <c r="G174" s="750" t="s">
        <v>638</v>
      </c>
      <c r="H174" s="750">
        <v>119653</v>
      </c>
      <c r="I174" s="750">
        <v>119653</v>
      </c>
      <c r="J174" s="750" t="s">
        <v>928</v>
      </c>
      <c r="K174" s="750" t="s">
        <v>930</v>
      </c>
      <c r="L174" s="753">
        <v>157.226</v>
      </c>
      <c r="M174" s="753">
        <v>5</v>
      </c>
      <c r="N174" s="754">
        <v>786.13</v>
      </c>
    </row>
    <row r="175" spans="1:14" ht="14.45" customHeight="1" x14ac:dyDescent="0.2">
      <c r="A175" s="748" t="s">
        <v>604</v>
      </c>
      <c r="B175" s="749" t="s">
        <v>605</v>
      </c>
      <c r="C175" s="750" t="s">
        <v>617</v>
      </c>
      <c r="D175" s="751" t="s">
        <v>618</v>
      </c>
      <c r="E175" s="752">
        <v>50113001</v>
      </c>
      <c r="F175" s="751" t="s">
        <v>637</v>
      </c>
      <c r="G175" s="750" t="s">
        <v>638</v>
      </c>
      <c r="H175" s="750">
        <v>848866</v>
      </c>
      <c r="I175" s="750">
        <v>119654</v>
      </c>
      <c r="J175" s="750" t="s">
        <v>928</v>
      </c>
      <c r="K175" s="750" t="s">
        <v>929</v>
      </c>
      <c r="L175" s="753">
        <v>255.0747058823529</v>
      </c>
      <c r="M175" s="753">
        <v>68</v>
      </c>
      <c r="N175" s="754">
        <v>17345.079999999998</v>
      </c>
    </row>
    <row r="176" spans="1:14" ht="14.45" customHeight="1" x14ac:dyDescent="0.2">
      <c r="A176" s="748" t="s">
        <v>604</v>
      </c>
      <c r="B176" s="749" t="s">
        <v>605</v>
      </c>
      <c r="C176" s="750" t="s">
        <v>617</v>
      </c>
      <c r="D176" s="751" t="s">
        <v>618</v>
      </c>
      <c r="E176" s="752">
        <v>50113001</v>
      </c>
      <c r="F176" s="751" t="s">
        <v>637</v>
      </c>
      <c r="G176" s="750" t="s">
        <v>638</v>
      </c>
      <c r="H176" s="750">
        <v>188900</v>
      </c>
      <c r="I176" s="750">
        <v>88900</v>
      </c>
      <c r="J176" s="750" t="s">
        <v>931</v>
      </c>
      <c r="K176" s="750" t="s">
        <v>932</v>
      </c>
      <c r="L176" s="753">
        <v>83.88</v>
      </c>
      <c r="M176" s="753">
        <v>2</v>
      </c>
      <c r="N176" s="754">
        <v>167.76</v>
      </c>
    </row>
    <row r="177" spans="1:14" ht="14.45" customHeight="1" x14ac:dyDescent="0.2">
      <c r="A177" s="748" t="s">
        <v>604</v>
      </c>
      <c r="B177" s="749" t="s">
        <v>605</v>
      </c>
      <c r="C177" s="750" t="s">
        <v>617</v>
      </c>
      <c r="D177" s="751" t="s">
        <v>618</v>
      </c>
      <c r="E177" s="752">
        <v>50113001</v>
      </c>
      <c r="F177" s="751" t="s">
        <v>637</v>
      </c>
      <c r="G177" s="750" t="s">
        <v>638</v>
      </c>
      <c r="H177" s="750">
        <v>988179</v>
      </c>
      <c r="I177" s="750">
        <v>0</v>
      </c>
      <c r="J177" s="750" t="s">
        <v>933</v>
      </c>
      <c r="K177" s="750" t="s">
        <v>606</v>
      </c>
      <c r="L177" s="753">
        <v>87.454285714285703</v>
      </c>
      <c r="M177" s="753">
        <v>35</v>
      </c>
      <c r="N177" s="754">
        <v>3060.8999999999996</v>
      </c>
    </row>
    <row r="178" spans="1:14" ht="14.45" customHeight="1" x14ac:dyDescent="0.2">
      <c r="A178" s="748" t="s">
        <v>604</v>
      </c>
      <c r="B178" s="749" t="s">
        <v>605</v>
      </c>
      <c r="C178" s="750" t="s">
        <v>617</v>
      </c>
      <c r="D178" s="751" t="s">
        <v>618</v>
      </c>
      <c r="E178" s="752">
        <v>50113001</v>
      </c>
      <c r="F178" s="751" t="s">
        <v>637</v>
      </c>
      <c r="G178" s="750" t="s">
        <v>638</v>
      </c>
      <c r="H178" s="750">
        <v>397057</v>
      </c>
      <c r="I178" s="750">
        <v>0</v>
      </c>
      <c r="J178" s="750" t="s">
        <v>934</v>
      </c>
      <c r="K178" s="750" t="s">
        <v>606</v>
      </c>
      <c r="L178" s="753">
        <v>55.070000000000007</v>
      </c>
      <c r="M178" s="753">
        <v>10</v>
      </c>
      <c r="N178" s="754">
        <v>550.70000000000005</v>
      </c>
    </row>
    <row r="179" spans="1:14" ht="14.45" customHeight="1" x14ac:dyDescent="0.2">
      <c r="A179" s="748" t="s">
        <v>604</v>
      </c>
      <c r="B179" s="749" t="s">
        <v>605</v>
      </c>
      <c r="C179" s="750" t="s">
        <v>617</v>
      </c>
      <c r="D179" s="751" t="s">
        <v>618</v>
      </c>
      <c r="E179" s="752">
        <v>50113001</v>
      </c>
      <c r="F179" s="751" t="s">
        <v>637</v>
      </c>
      <c r="G179" s="750" t="s">
        <v>638</v>
      </c>
      <c r="H179" s="750">
        <v>225261</v>
      </c>
      <c r="I179" s="750">
        <v>225261</v>
      </c>
      <c r="J179" s="750" t="s">
        <v>935</v>
      </c>
      <c r="K179" s="750" t="s">
        <v>936</v>
      </c>
      <c r="L179" s="753">
        <v>57.903282442748107</v>
      </c>
      <c r="M179" s="753">
        <v>131</v>
      </c>
      <c r="N179" s="754">
        <v>7585.3300000000017</v>
      </c>
    </row>
    <row r="180" spans="1:14" ht="14.45" customHeight="1" x14ac:dyDescent="0.2">
      <c r="A180" s="748" t="s">
        <v>604</v>
      </c>
      <c r="B180" s="749" t="s">
        <v>605</v>
      </c>
      <c r="C180" s="750" t="s">
        <v>617</v>
      </c>
      <c r="D180" s="751" t="s">
        <v>618</v>
      </c>
      <c r="E180" s="752">
        <v>50113001</v>
      </c>
      <c r="F180" s="751" t="s">
        <v>637</v>
      </c>
      <c r="G180" s="750" t="s">
        <v>638</v>
      </c>
      <c r="H180" s="750">
        <v>212646</v>
      </c>
      <c r="I180" s="750">
        <v>212646</v>
      </c>
      <c r="J180" s="750" t="s">
        <v>937</v>
      </c>
      <c r="K180" s="750" t="s">
        <v>938</v>
      </c>
      <c r="L180" s="753">
        <v>961.46</v>
      </c>
      <c r="M180" s="753">
        <v>1</v>
      </c>
      <c r="N180" s="754">
        <v>961.46</v>
      </c>
    </row>
    <row r="181" spans="1:14" ht="14.45" customHeight="1" x14ac:dyDescent="0.2">
      <c r="A181" s="748" t="s">
        <v>604</v>
      </c>
      <c r="B181" s="749" t="s">
        <v>605</v>
      </c>
      <c r="C181" s="750" t="s">
        <v>617</v>
      </c>
      <c r="D181" s="751" t="s">
        <v>618</v>
      </c>
      <c r="E181" s="752">
        <v>50113001</v>
      </c>
      <c r="F181" s="751" t="s">
        <v>637</v>
      </c>
      <c r="G181" s="750" t="s">
        <v>638</v>
      </c>
      <c r="H181" s="750">
        <v>100610</v>
      </c>
      <c r="I181" s="750">
        <v>610</v>
      </c>
      <c r="J181" s="750" t="s">
        <v>939</v>
      </c>
      <c r="K181" s="750" t="s">
        <v>940</v>
      </c>
      <c r="L181" s="753">
        <v>72.449090909090913</v>
      </c>
      <c r="M181" s="753">
        <v>11</v>
      </c>
      <c r="N181" s="754">
        <v>796.94</v>
      </c>
    </row>
    <row r="182" spans="1:14" ht="14.45" customHeight="1" x14ac:dyDescent="0.2">
      <c r="A182" s="748" t="s">
        <v>604</v>
      </c>
      <c r="B182" s="749" t="s">
        <v>605</v>
      </c>
      <c r="C182" s="750" t="s">
        <v>617</v>
      </c>
      <c r="D182" s="751" t="s">
        <v>618</v>
      </c>
      <c r="E182" s="752">
        <v>50113001</v>
      </c>
      <c r="F182" s="751" t="s">
        <v>637</v>
      </c>
      <c r="G182" s="750" t="s">
        <v>638</v>
      </c>
      <c r="H182" s="750">
        <v>100612</v>
      </c>
      <c r="I182" s="750">
        <v>612</v>
      </c>
      <c r="J182" s="750" t="s">
        <v>941</v>
      </c>
      <c r="K182" s="750" t="s">
        <v>942</v>
      </c>
      <c r="L182" s="753">
        <v>67.66</v>
      </c>
      <c r="M182" s="753">
        <v>1</v>
      </c>
      <c r="N182" s="754">
        <v>67.66</v>
      </c>
    </row>
    <row r="183" spans="1:14" ht="14.45" customHeight="1" x14ac:dyDescent="0.2">
      <c r="A183" s="748" t="s">
        <v>604</v>
      </c>
      <c r="B183" s="749" t="s">
        <v>605</v>
      </c>
      <c r="C183" s="750" t="s">
        <v>617</v>
      </c>
      <c r="D183" s="751" t="s">
        <v>618</v>
      </c>
      <c r="E183" s="752">
        <v>50113001</v>
      </c>
      <c r="F183" s="751" t="s">
        <v>637</v>
      </c>
      <c r="G183" s="750" t="s">
        <v>638</v>
      </c>
      <c r="H183" s="750">
        <v>395293</v>
      </c>
      <c r="I183" s="750">
        <v>180305</v>
      </c>
      <c r="J183" s="750" t="s">
        <v>943</v>
      </c>
      <c r="K183" s="750" t="s">
        <v>944</v>
      </c>
      <c r="L183" s="753">
        <v>122.72</v>
      </c>
      <c r="M183" s="753">
        <v>2</v>
      </c>
      <c r="N183" s="754">
        <v>245.44</v>
      </c>
    </row>
    <row r="184" spans="1:14" ht="14.45" customHeight="1" x14ac:dyDescent="0.2">
      <c r="A184" s="748" t="s">
        <v>604</v>
      </c>
      <c r="B184" s="749" t="s">
        <v>605</v>
      </c>
      <c r="C184" s="750" t="s">
        <v>617</v>
      </c>
      <c r="D184" s="751" t="s">
        <v>618</v>
      </c>
      <c r="E184" s="752">
        <v>50113001</v>
      </c>
      <c r="F184" s="751" t="s">
        <v>637</v>
      </c>
      <c r="G184" s="750" t="s">
        <v>638</v>
      </c>
      <c r="H184" s="750">
        <v>180172</v>
      </c>
      <c r="I184" s="750">
        <v>180172</v>
      </c>
      <c r="J184" s="750" t="s">
        <v>945</v>
      </c>
      <c r="K184" s="750" t="s">
        <v>946</v>
      </c>
      <c r="L184" s="753">
        <v>122.84999999999998</v>
      </c>
      <c r="M184" s="753">
        <v>1</v>
      </c>
      <c r="N184" s="754">
        <v>122.84999999999998</v>
      </c>
    </row>
    <row r="185" spans="1:14" ht="14.45" customHeight="1" x14ac:dyDescent="0.2">
      <c r="A185" s="748" t="s">
        <v>604</v>
      </c>
      <c r="B185" s="749" t="s">
        <v>605</v>
      </c>
      <c r="C185" s="750" t="s">
        <v>617</v>
      </c>
      <c r="D185" s="751" t="s">
        <v>618</v>
      </c>
      <c r="E185" s="752">
        <v>50113001</v>
      </c>
      <c r="F185" s="751" t="s">
        <v>637</v>
      </c>
      <c r="G185" s="750" t="s">
        <v>638</v>
      </c>
      <c r="H185" s="750">
        <v>158191</v>
      </c>
      <c r="I185" s="750">
        <v>158191</v>
      </c>
      <c r="J185" s="750" t="s">
        <v>947</v>
      </c>
      <c r="K185" s="750" t="s">
        <v>948</v>
      </c>
      <c r="L185" s="753">
        <v>59.410000000000004</v>
      </c>
      <c r="M185" s="753">
        <v>1</v>
      </c>
      <c r="N185" s="754">
        <v>59.410000000000004</v>
      </c>
    </row>
    <row r="186" spans="1:14" ht="14.45" customHeight="1" x14ac:dyDescent="0.2">
      <c r="A186" s="748" t="s">
        <v>604</v>
      </c>
      <c r="B186" s="749" t="s">
        <v>605</v>
      </c>
      <c r="C186" s="750" t="s">
        <v>617</v>
      </c>
      <c r="D186" s="751" t="s">
        <v>618</v>
      </c>
      <c r="E186" s="752">
        <v>50113001</v>
      </c>
      <c r="F186" s="751" t="s">
        <v>637</v>
      </c>
      <c r="G186" s="750" t="s">
        <v>638</v>
      </c>
      <c r="H186" s="750">
        <v>158198</v>
      </c>
      <c r="I186" s="750">
        <v>158198</v>
      </c>
      <c r="J186" s="750" t="s">
        <v>947</v>
      </c>
      <c r="K186" s="750" t="s">
        <v>949</v>
      </c>
      <c r="L186" s="753">
        <v>196.91000000000008</v>
      </c>
      <c r="M186" s="753">
        <v>1</v>
      </c>
      <c r="N186" s="754">
        <v>196.91000000000008</v>
      </c>
    </row>
    <row r="187" spans="1:14" ht="14.45" customHeight="1" x14ac:dyDescent="0.2">
      <c r="A187" s="748" t="s">
        <v>604</v>
      </c>
      <c r="B187" s="749" t="s">
        <v>605</v>
      </c>
      <c r="C187" s="750" t="s">
        <v>617</v>
      </c>
      <c r="D187" s="751" t="s">
        <v>618</v>
      </c>
      <c r="E187" s="752">
        <v>50113001</v>
      </c>
      <c r="F187" s="751" t="s">
        <v>637</v>
      </c>
      <c r="G187" s="750" t="s">
        <v>638</v>
      </c>
      <c r="H187" s="750">
        <v>848632</v>
      </c>
      <c r="I187" s="750">
        <v>125315</v>
      </c>
      <c r="J187" s="750" t="s">
        <v>950</v>
      </c>
      <c r="K187" s="750" t="s">
        <v>951</v>
      </c>
      <c r="L187" s="753">
        <v>58.165999999999983</v>
      </c>
      <c r="M187" s="753">
        <v>5</v>
      </c>
      <c r="N187" s="754">
        <v>290.82999999999993</v>
      </c>
    </row>
    <row r="188" spans="1:14" ht="14.45" customHeight="1" x14ac:dyDescent="0.2">
      <c r="A188" s="748" t="s">
        <v>604</v>
      </c>
      <c r="B188" s="749" t="s">
        <v>605</v>
      </c>
      <c r="C188" s="750" t="s">
        <v>617</v>
      </c>
      <c r="D188" s="751" t="s">
        <v>618</v>
      </c>
      <c r="E188" s="752">
        <v>50113001</v>
      </c>
      <c r="F188" s="751" t="s">
        <v>637</v>
      </c>
      <c r="G188" s="750" t="s">
        <v>638</v>
      </c>
      <c r="H188" s="750">
        <v>148578</v>
      </c>
      <c r="I188" s="750">
        <v>48578</v>
      </c>
      <c r="J188" s="750" t="s">
        <v>950</v>
      </c>
      <c r="K188" s="750" t="s">
        <v>952</v>
      </c>
      <c r="L188" s="753">
        <v>54.919999999999995</v>
      </c>
      <c r="M188" s="753">
        <v>6</v>
      </c>
      <c r="N188" s="754">
        <v>329.52</v>
      </c>
    </row>
    <row r="189" spans="1:14" ht="14.45" customHeight="1" x14ac:dyDescent="0.2">
      <c r="A189" s="748" t="s">
        <v>604</v>
      </c>
      <c r="B189" s="749" t="s">
        <v>605</v>
      </c>
      <c r="C189" s="750" t="s">
        <v>617</v>
      </c>
      <c r="D189" s="751" t="s">
        <v>618</v>
      </c>
      <c r="E189" s="752">
        <v>50113001</v>
      </c>
      <c r="F189" s="751" t="s">
        <v>637</v>
      </c>
      <c r="G189" s="750" t="s">
        <v>638</v>
      </c>
      <c r="H189" s="750">
        <v>102429</v>
      </c>
      <c r="I189" s="750">
        <v>2429</v>
      </c>
      <c r="J189" s="750" t="s">
        <v>953</v>
      </c>
      <c r="K189" s="750" t="s">
        <v>687</v>
      </c>
      <c r="L189" s="753">
        <v>50.530000000000022</v>
      </c>
      <c r="M189" s="753">
        <v>1</v>
      </c>
      <c r="N189" s="754">
        <v>50.530000000000022</v>
      </c>
    </row>
    <row r="190" spans="1:14" ht="14.45" customHeight="1" x14ac:dyDescent="0.2">
      <c r="A190" s="748" t="s">
        <v>604</v>
      </c>
      <c r="B190" s="749" t="s">
        <v>605</v>
      </c>
      <c r="C190" s="750" t="s">
        <v>617</v>
      </c>
      <c r="D190" s="751" t="s">
        <v>618</v>
      </c>
      <c r="E190" s="752">
        <v>50113001</v>
      </c>
      <c r="F190" s="751" t="s">
        <v>637</v>
      </c>
      <c r="G190" s="750" t="s">
        <v>638</v>
      </c>
      <c r="H190" s="750">
        <v>109847</v>
      </c>
      <c r="I190" s="750">
        <v>9847</v>
      </c>
      <c r="J190" s="750" t="s">
        <v>954</v>
      </c>
      <c r="K190" s="750" t="s">
        <v>955</v>
      </c>
      <c r="L190" s="753">
        <v>41.009999999999991</v>
      </c>
      <c r="M190" s="753">
        <v>4</v>
      </c>
      <c r="N190" s="754">
        <v>164.03999999999996</v>
      </c>
    </row>
    <row r="191" spans="1:14" ht="14.45" customHeight="1" x14ac:dyDescent="0.2">
      <c r="A191" s="748" t="s">
        <v>604</v>
      </c>
      <c r="B191" s="749" t="s">
        <v>605</v>
      </c>
      <c r="C191" s="750" t="s">
        <v>617</v>
      </c>
      <c r="D191" s="751" t="s">
        <v>618</v>
      </c>
      <c r="E191" s="752">
        <v>50113001</v>
      </c>
      <c r="F191" s="751" t="s">
        <v>637</v>
      </c>
      <c r="G191" s="750" t="s">
        <v>638</v>
      </c>
      <c r="H191" s="750">
        <v>191836</v>
      </c>
      <c r="I191" s="750">
        <v>91836</v>
      </c>
      <c r="J191" s="750" t="s">
        <v>954</v>
      </c>
      <c r="K191" s="750" t="s">
        <v>956</v>
      </c>
      <c r="L191" s="753">
        <v>44.61</v>
      </c>
      <c r="M191" s="753">
        <v>2</v>
      </c>
      <c r="N191" s="754">
        <v>89.22</v>
      </c>
    </row>
    <row r="192" spans="1:14" ht="14.45" customHeight="1" x14ac:dyDescent="0.2">
      <c r="A192" s="748" t="s">
        <v>604</v>
      </c>
      <c r="B192" s="749" t="s">
        <v>605</v>
      </c>
      <c r="C192" s="750" t="s">
        <v>617</v>
      </c>
      <c r="D192" s="751" t="s">
        <v>618</v>
      </c>
      <c r="E192" s="752">
        <v>50113001</v>
      </c>
      <c r="F192" s="751" t="s">
        <v>637</v>
      </c>
      <c r="G192" s="750" t="s">
        <v>638</v>
      </c>
      <c r="H192" s="750">
        <v>230438</v>
      </c>
      <c r="I192" s="750">
        <v>230438</v>
      </c>
      <c r="J192" s="750" t="s">
        <v>957</v>
      </c>
      <c r="K192" s="750" t="s">
        <v>958</v>
      </c>
      <c r="L192" s="753">
        <v>76.887647058823518</v>
      </c>
      <c r="M192" s="753">
        <v>17</v>
      </c>
      <c r="N192" s="754">
        <v>1307.0899999999999</v>
      </c>
    </row>
    <row r="193" spans="1:14" ht="14.45" customHeight="1" x14ac:dyDescent="0.2">
      <c r="A193" s="748" t="s">
        <v>604</v>
      </c>
      <c r="B193" s="749" t="s">
        <v>605</v>
      </c>
      <c r="C193" s="750" t="s">
        <v>617</v>
      </c>
      <c r="D193" s="751" t="s">
        <v>618</v>
      </c>
      <c r="E193" s="752">
        <v>50113001</v>
      </c>
      <c r="F193" s="751" t="s">
        <v>637</v>
      </c>
      <c r="G193" s="750" t="s">
        <v>638</v>
      </c>
      <c r="H193" s="750">
        <v>159673</v>
      </c>
      <c r="I193" s="750">
        <v>59673</v>
      </c>
      <c r="J193" s="750" t="s">
        <v>957</v>
      </c>
      <c r="K193" s="750" t="s">
        <v>958</v>
      </c>
      <c r="L193" s="753">
        <v>71.45</v>
      </c>
      <c r="M193" s="753">
        <v>4</v>
      </c>
      <c r="N193" s="754">
        <v>285.8</v>
      </c>
    </row>
    <row r="194" spans="1:14" ht="14.45" customHeight="1" x14ac:dyDescent="0.2">
      <c r="A194" s="748" t="s">
        <v>604</v>
      </c>
      <c r="B194" s="749" t="s">
        <v>605</v>
      </c>
      <c r="C194" s="750" t="s">
        <v>617</v>
      </c>
      <c r="D194" s="751" t="s">
        <v>618</v>
      </c>
      <c r="E194" s="752">
        <v>50113001</v>
      </c>
      <c r="F194" s="751" t="s">
        <v>637</v>
      </c>
      <c r="G194" s="750" t="s">
        <v>638</v>
      </c>
      <c r="H194" s="750">
        <v>143979</v>
      </c>
      <c r="I194" s="750">
        <v>43979</v>
      </c>
      <c r="J194" s="750" t="s">
        <v>959</v>
      </c>
      <c r="K194" s="750" t="s">
        <v>960</v>
      </c>
      <c r="L194" s="753">
        <v>81.859230769230777</v>
      </c>
      <c r="M194" s="753">
        <v>26</v>
      </c>
      <c r="N194" s="754">
        <v>2128.34</v>
      </c>
    </row>
    <row r="195" spans="1:14" ht="14.45" customHeight="1" x14ac:dyDescent="0.2">
      <c r="A195" s="748" t="s">
        <v>604</v>
      </c>
      <c r="B195" s="749" t="s">
        <v>605</v>
      </c>
      <c r="C195" s="750" t="s">
        <v>617</v>
      </c>
      <c r="D195" s="751" t="s">
        <v>618</v>
      </c>
      <c r="E195" s="752">
        <v>50113001</v>
      </c>
      <c r="F195" s="751" t="s">
        <v>637</v>
      </c>
      <c r="G195" s="750" t="s">
        <v>638</v>
      </c>
      <c r="H195" s="750">
        <v>102828</v>
      </c>
      <c r="I195" s="750">
        <v>2828</v>
      </c>
      <c r="J195" s="750" t="s">
        <v>961</v>
      </c>
      <c r="K195" s="750" t="s">
        <v>962</v>
      </c>
      <c r="L195" s="753">
        <v>42.379999999999981</v>
      </c>
      <c r="M195" s="753">
        <v>3</v>
      </c>
      <c r="N195" s="754">
        <v>127.13999999999994</v>
      </c>
    </row>
    <row r="196" spans="1:14" ht="14.45" customHeight="1" x14ac:dyDescent="0.2">
      <c r="A196" s="748" t="s">
        <v>604</v>
      </c>
      <c r="B196" s="749" t="s">
        <v>605</v>
      </c>
      <c r="C196" s="750" t="s">
        <v>617</v>
      </c>
      <c r="D196" s="751" t="s">
        <v>618</v>
      </c>
      <c r="E196" s="752">
        <v>50113001</v>
      </c>
      <c r="F196" s="751" t="s">
        <v>637</v>
      </c>
      <c r="G196" s="750" t="s">
        <v>638</v>
      </c>
      <c r="H196" s="750">
        <v>102829</v>
      </c>
      <c r="I196" s="750">
        <v>2829</v>
      </c>
      <c r="J196" s="750" t="s">
        <v>961</v>
      </c>
      <c r="K196" s="750" t="s">
        <v>963</v>
      </c>
      <c r="L196" s="753">
        <v>27.029999999999987</v>
      </c>
      <c r="M196" s="753">
        <v>1</v>
      </c>
      <c r="N196" s="754">
        <v>27.029999999999987</v>
      </c>
    </row>
    <row r="197" spans="1:14" ht="14.45" customHeight="1" x14ac:dyDescent="0.2">
      <c r="A197" s="748" t="s">
        <v>604</v>
      </c>
      <c r="B197" s="749" t="s">
        <v>605</v>
      </c>
      <c r="C197" s="750" t="s">
        <v>617</v>
      </c>
      <c r="D197" s="751" t="s">
        <v>618</v>
      </c>
      <c r="E197" s="752">
        <v>50113001</v>
      </c>
      <c r="F197" s="751" t="s">
        <v>637</v>
      </c>
      <c r="G197" s="750" t="s">
        <v>638</v>
      </c>
      <c r="H197" s="750">
        <v>190958</v>
      </c>
      <c r="I197" s="750">
        <v>190958</v>
      </c>
      <c r="J197" s="750" t="s">
        <v>964</v>
      </c>
      <c r="K197" s="750" t="s">
        <v>834</v>
      </c>
      <c r="L197" s="753">
        <v>140.72</v>
      </c>
      <c r="M197" s="753">
        <v>1</v>
      </c>
      <c r="N197" s="754">
        <v>140.72</v>
      </c>
    </row>
    <row r="198" spans="1:14" ht="14.45" customHeight="1" x14ac:dyDescent="0.2">
      <c r="A198" s="748" t="s">
        <v>604</v>
      </c>
      <c r="B198" s="749" t="s">
        <v>605</v>
      </c>
      <c r="C198" s="750" t="s">
        <v>617</v>
      </c>
      <c r="D198" s="751" t="s">
        <v>618</v>
      </c>
      <c r="E198" s="752">
        <v>50113001</v>
      </c>
      <c r="F198" s="751" t="s">
        <v>637</v>
      </c>
      <c r="G198" s="750" t="s">
        <v>650</v>
      </c>
      <c r="H198" s="750">
        <v>15866</v>
      </c>
      <c r="I198" s="750">
        <v>15866</v>
      </c>
      <c r="J198" s="750" t="s">
        <v>965</v>
      </c>
      <c r="K198" s="750" t="s">
        <v>966</v>
      </c>
      <c r="L198" s="753">
        <v>201.2</v>
      </c>
      <c r="M198" s="753">
        <v>1</v>
      </c>
      <c r="N198" s="754">
        <v>201.2</v>
      </c>
    </row>
    <row r="199" spans="1:14" ht="14.45" customHeight="1" x14ac:dyDescent="0.2">
      <c r="A199" s="748" t="s">
        <v>604</v>
      </c>
      <c r="B199" s="749" t="s">
        <v>605</v>
      </c>
      <c r="C199" s="750" t="s">
        <v>617</v>
      </c>
      <c r="D199" s="751" t="s">
        <v>618</v>
      </c>
      <c r="E199" s="752">
        <v>50113001</v>
      </c>
      <c r="F199" s="751" t="s">
        <v>637</v>
      </c>
      <c r="G199" s="750" t="s">
        <v>650</v>
      </c>
      <c r="H199" s="750">
        <v>56976</v>
      </c>
      <c r="I199" s="750">
        <v>56976</v>
      </c>
      <c r="J199" s="750" t="s">
        <v>967</v>
      </c>
      <c r="K199" s="750" t="s">
        <v>968</v>
      </c>
      <c r="L199" s="753">
        <v>11.83</v>
      </c>
      <c r="M199" s="753">
        <v>6</v>
      </c>
      <c r="N199" s="754">
        <v>70.98</v>
      </c>
    </row>
    <row r="200" spans="1:14" ht="14.45" customHeight="1" x14ac:dyDescent="0.2">
      <c r="A200" s="748" t="s">
        <v>604</v>
      </c>
      <c r="B200" s="749" t="s">
        <v>605</v>
      </c>
      <c r="C200" s="750" t="s">
        <v>617</v>
      </c>
      <c r="D200" s="751" t="s">
        <v>618</v>
      </c>
      <c r="E200" s="752">
        <v>50113001</v>
      </c>
      <c r="F200" s="751" t="s">
        <v>637</v>
      </c>
      <c r="G200" s="750" t="s">
        <v>638</v>
      </c>
      <c r="H200" s="750">
        <v>154094</v>
      </c>
      <c r="I200" s="750">
        <v>54094</v>
      </c>
      <c r="J200" s="750" t="s">
        <v>969</v>
      </c>
      <c r="K200" s="750" t="s">
        <v>970</v>
      </c>
      <c r="L200" s="753">
        <v>111.38000000000004</v>
      </c>
      <c r="M200" s="753">
        <v>1</v>
      </c>
      <c r="N200" s="754">
        <v>111.38000000000004</v>
      </c>
    </row>
    <row r="201" spans="1:14" ht="14.45" customHeight="1" x14ac:dyDescent="0.2">
      <c r="A201" s="748" t="s">
        <v>604</v>
      </c>
      <c r="B201" s="749" t="s">
        <v>605</v>
      </c>
      <c r="C201" s="750" t="s">
        <v>617</v>
      </c>
      <c r="D201" s="751" t="s">
        <v>618</v>
      </c>
      <c r="E201" s="752">
        <v>50113001</v>
      </c>
      <c r="F201" s="751" t="s">
        <v>637</v>
      </c>
      <c r="G201" s="750" t="s">
        <v>638</v>
      </c>
      <c r="H201" s="750">
        <v>113808</v>
      </c>
      <c r="I201" s="750">
        <v>13808</v>
      </c>
      <c r="J201" s="750" t="s">
        <v>971</v>
      </c>
      <c r="K201" s="750" t="s">
        <v>972</v>
      </c>
      <c r="L201" s="753">
        <v>600.33000000000004</v>
      </c>
      <c r="M201" s="753">
        <v>1</v>
      </c>
      <c r="N201" s="754">
        <v>600.33000000000004</v>
      </c>
    </row>
    <row r="202" spans="1:14" ht="14.45" customHeight="1" x14ac:dyDescent="0.2">
      <c r="A202" s="748" t="s">
        <v>604</v>
      </c>
      <c r="B202" s="749" t="s">
        <v>605</v>
      </c>
      <c r="C202" s="750" t="s">
        <v>617</v>
      </c>
      <c r="D202" s="751" t="s">
        <v>618</v>
      </c>
      <c r="E202" s="752">
        <v>50113001</v>
      </c>
      <c r="F202" s="751" t="s">
        <v>637</v>
      </c>
      <c r="G202" s="750" t="s">
        <v>650</v>
      </c>
      <c r="H202" s="750">
        <v>214628</v>
      </c>
      <c r="I202" s="750">
        <v>214628</v>
      </c>
      <c r="J202" s="750" t="s">
        <v>973</v>
      </c>
      <c r="K202" s="750" t="s">
        <v>974</v>
      </c>
      <c r="L202" s="753">
        <v>78.53000000000003</v>
      </c>
      <c r="M202" s="753">
        <v>1</v>
      </c>
      <c r="N202" s="754">
        <v>78.53000000000003</v>
      </c>
    </row>
    <row r="203" spans="1:14" ht="14.45" customHeight="1" x14ac:dyDescent="0.2">
      <c r="A203" s="748" t="s">
        <v>604</v>
      </c>
      <c r="B203" s="749" t="s">
        <v>605</v>
      </c>
      <c r="C203" s="750" t="s">
        <v>617</v>
      </c>
      <c r="D203" s="751" t="s">
        <v>618</v>
      </c>
      <c r="E203" s="752">
        <v>50113001</v>
      </c>
      <c r="F203" s="751" t="s">
        <v>637</v>
      </c>
      <c r="G203" s="750" t="s">
        <v>650</v>
      </c>
      <c r="H203" s="750">
        <v>131934</v>
      </c>
      <c r="I203" s="750">
        <v>31934</v>
      </c>
      <c r="J203" s="750" t="s">
        <v>975</v>
      </c>
      <c r="K203" s="750" t="s">
        <v>976</v>
      </c>
      <c r="L203" s="753">
        <v>49.800000000000004</v>
      </c>
      <c r="M203" s="753">
        <v>3</v>
      </c>
      <c r="N203" s="754">
        <v>149.4</v>
      </c>
    </row>
    <row r="204" spans="1:14" ht="14.45" customHeight="1" x14ac:dyDescent="0.2">
      <c r="A204" s="748" t="s">
        <v>604</v>
      </c>
      <c r="B204" s="749" t="s">
        <v>605</v>
      </c>
      <c r="C204" s="750" t="s">
        <v>617</v>
      </c>
      <c r="D204" s="751" t="s">
        <v>618</v>
      </c>
      <c r="E204" s="752">
        <v>50113001</v>
      </c>
      <c r="F204" s="751" t="s">
        <v>637</v>
      </c>
      <c r="G204" s="750" t="s">
        <v>638</v>
      </c>
      <c r="H204" s="750">
        <v>103550</v>
      </c>
      <c r="I204" s="750">
        <v>3550</v>
      </c>
      <c r="J204" s="750" t="s">
        <v>977</v>
      </c>
      <c r="K204" s="750" t="s">
        <v>978</v>
      </c>
      <c r="L204" s="753">
        <v>39.809999999999995</v>
      </c>
      <c r="M204" s="753">
        <v>1</v>
      </c>
      <c r="N204" s="754">
        <v>39.809999999999995</v>
      </c>
    </row>
    <row r="205" spans="1:14" ht="14.45" customHeight="1" x14ac:dyDescent="0.2">
      <c r="A205" s="748" t="s">
        <v>604</v>
      </c>
      <c r="B205" s="749" t="s">
        <v>605</v>
      </c>
      <c r="C205" s="750" t="s">
        <v>617</v>
      </c>
      <c r="D205" s="751" t="s">
        <v>618</v>
      </c>
      <c r="E205" s="752">
        <v>50113001</v>
      </c>
      <c r="F205" s="751" t="s">
        <v>637</v>
      </c>
      <c r="G205" s="750" t="s">
        <v>638</v>
      </c>
      <c r="H205" s="750">
        <v>112023</v>
      </c>
      <c r="I205" s="750">
        <v>12023</v>
      </c>
      <c r="J205" s="750" t="s">
        <v>979</v>
      </c>
      <c r="K205" s="750" t="s">
        <v>980</v>
      </c>
      <c r="L205" s="753">
        <v>80.759999999999991</v>
      </c>
      <c r="M205" s="753">
        <v>2</v>
      </c>
      <c r="N205" s="754">
        <v>161.51999999999998</v>
      </c>
    </row>
    <row r="206" spans="1:14" ht="14.45" customHeight="1" x14ac:dyDescent="0.2">
      <c r="A206" s="748" t="s">
        <v>604</v>
      </c>
      <c r="B206" s="749" t="s">
        <v>605</v>
      </c>
      <c r="C206" s="750" t="s">
        <v>617</v>
      </c>
      <c r="D206" s="751" t="s">
        <v>618</v>
      </c>
      <c r="E206" s="752">
        <v>50113001</v>
      </c>
      <c r="F206" s="751" t="s">
        <v>637</v>
      </c>
      <c r="G206" s="750" t="s">
        <v>638</v>
      </c>
      <c r="H206" s="750">
        <v>219879</v>
      </c>
      <c r="I206" s="750">
        <v>219879</v>
      </c>
      <c r="J206" s="750" t="s">
        <v>981</v>
      </c>
      <c r="K206" s="750" t="s">
        <v>982</v>
      </c>
      <c r="L206" s="753">
        <v>213.39000000000004</v>
      </c>
      <c r="M206" s="753">
        <v>1</v>
      </c>
      <c r="N206" s="754">
        <v>213.39000000000004</v>
      </c>
    </row>
    <row r="207" spans="1:14" ht="14.45" customHeight="1" x14ac:dyDescent="0.2">
      <c r="A207" s="748" t="s">
        <v>604</v>
      </c>
      <c r="B207" s="749" t="s">
        <v>605</v>
      </c>
      <c r="C207" s="750" t="s">
        <v>617</v>
      </c>
      <c r="D207" s="751" t="s">
        <v>618</v>
      </c>
      <c r="E207" s="752">
        <v>50113001</v>
      </c>
      <c r="F207" s="751" t="s">
        <v>637</v>
      </c>
      <c r="G207" s="750" t="s">
        <v>638</v>
      </c>
      <c r="H207" s="750">
        <v>173208</v>
      </c>
      <c r="I207" s="750">
        <v>173208</v>
      </c>
      <c r="J207" s="750" t="s">
        <v>983</v>
      </c>
      <c r="K207" s="750" t="s">
        <v>984</v>
      </c>
      <c r="L207" s="753">
        <v>92.516666666666652</v>
      </c>
      <c r="M207" s="753">
        <v>3</v>
      </c>
      <c r="N207" s="754">
        <v>277.54999999999995</v>
      </c>
    </row>
    <row r="208" spans="1:14" ht="14.45" customHeight="1" x14ac:dyDescent="0.2">
      <c r="A208" s="748" t="s">
        <v>604</v>
      </c>
      <c r="B208" s="749" t="s">
        <v>605</v>
      </c>
      <c r="C208" s="750" t="s">
        <v>617</v>
      </c>
      <c r="D208" s="751" t="s">
        <v>618</v>
      </c>
      <c r="E208" s="752">
        <v>50113001</v>
      </c>
      <c r="F208" s="751" t="s">
        <v>637</v>
      </c>
      <c r="G208" s="750" t="s">
        <v>638</v>
      </c>
      <c r="H208" s="750">
        <v>148675</v>
      </c>
      <c r="I208" s="750">
        <v>148675</v>
      </c>
      <c r="J208" s="750" t="s">
        <v>985</v>
      </c>
      <c r="K208" s="750" t="s">
        <v>986</v>
      </c>
      <c r="L208" s="753">
        <v>243.73000000000002</v>
      </c>
      <c r="M208" s="753">
        <v>2</v>
      </c>
      <c r="N208" s="754">
        <v>487.46000000000004</v>
      </c>
    </row>
    <row r="209" spans="1:14" ht="14.45" customHeight="1" x14ac:dyDescent="0.2">
      <c r="A209" s="748" t="s">
        <v>604</v>
      </c>
      <c r="B209" s="749" t="s">
        <v>605</v>
      </c>
      <c r="C209" s="750" t="s">
        <v>617</v>
      </c>
      <c r="D209" s="751" t="s">
        <v>618</v>
      </c>
      <c r="E209" s="752">
        <v>50113001</v>
      </c>
      <c r="F209" s="751" t="s">
        <v>637</v>
      </c>
      <c r="G209" s="750" t="s">
        <v>638</v>
      </c>
      <c r="H209" s="750">
        <v>848469</v>
      </c>
      <c r="I209" s="750">
        <v>500719</v>
      </c>
      <c r="J209" s="750" t="s">
        <v>987</v>
      </c>
      <c r="K209" s="750" t="s">
        <v>988</v>
      </c>
      <c r="L209" s="753">
        <v>3960</v>
      </c>
      <c r="M209" s="753">
        <v>16</v>
      </c>
      <c r="N209" s="754">
        <v>63360</v>
      </c>
    </row>
    <row r="210" spans="1:14" ht="14.45" customHeight="1" x14ac:dyDescent="0.2">
      <c r="A210" s="748" t="s">
        <v>604</v>
      </c>
      <c r="B210" s="749" t="s">
        <v>605</v>
      </c>
      <c r="C210" s="750" t="s">
        <v>617</v>
      </c>
      <c r="D210" s="751" t="s">
        <v>618</v>
      </c>
      <c r="E210" s="752">
        <v>50113001</v>
      </c>
      <c r="F210" s="751" t="s">
        <v>637</v>
      </c>
      <c r="G210" s="750" t="s">
        <v>638</v>
      </c>
      <c r="H210" s="750">
        <v>200901</v>
      </c>
      <c r="I210" s="750">
        <v>200901</v>
      </c>
      <c r="J210" s="750" t="s">
        <v>989</v>
      </c>
      <c r="K210" s="750" t="s">
        <v>990</v>
      </c>
      <c r="L210" s="753">
        <v>129.005</v>
      </c>
      <c r="M210" s="753">
        <v>16</v>
      </c>
      <c r="N210" s="754">
        <v>2064.08</v>
      </c>
    </row>
    <row r="211" spans="1:14" ht="14.45" customHeight="1" x14ac:dyDescent="0.2">
      <c r="A211" s="748" t="s">
        <v>604</v>
      </c>
      <c r="B211" s="749" t="s">
        <v>605</v>
      </c>
      <c r="C211" s="750" t="s">
        <v>617</v>
      </c>
      <c r="D211" s="751" t="s">
        <v>618</v>
      </c>
      <c r="E211" s="752">
        <v>50113001</v>
      </c>
      <c r="F211" s="751" t="s">
        <v>637</v>
      </c>
      <c r="G211" s="750" t="s">
        <v>638</v>
      </c>
      <c r="H211" s="750">
        <v>201608</v>
      </c>
      <c r="I211" s="750">
        <v>201608</v>
      </c>
      <c r="J211" s="750" t="s">
        <v>991</v>
      </c>
      <c r="K211" s="750" t="s">
        <v>992</v>
      </c>
      <c r="L211" s="753">
        <v>36.007777777777775</v>
      </c>
      <c r="M211" s="753">
        <v>18</v>
      </c>
      <c r="N211" s="754">
        <v>648.14</v>
      </c>
    </row>
    <row r="212" spans="1:14" ht="14.45" customHeight="1" x14ac:dyDescent="0.2">
      <c r="A212" s="748" t="s">
        <v>604</v>
      </c>
      <c r="B212" s="749" t="s">
        <v>605</v>
      </c>
      <c r="C212" s="750" t="s">
        <v>617</v>
      </c>
      <c r="D212" s="751" t="s">
        <v>618</v>
      </c>
      <c r="E212" s="752">
        <v>50113001</v>
      </c>
      <c r="F212" s="751" t="s">
        <v>637</v>
      </c>
      <c r="G212" s="750" t="s">
        <v>638</v>
      </c>
      <c r="H212" s="750">
        <v>846280</v>
      </c>
      <c r="I212" s="750">
        <v>107608</v>
      </c>
      <c r="J212" s="750" t="s">
        <v>993</v>
      </c>
      <c r="K212" s="750" t="s">
        <v>994</v>
      </c>
      <c r="L212" s="753">
        <v>158.02000000000004</v>
      </c>
      <c r="M212" s="753">
        <v>1</v>
      </c>
      <c r="N212" s="754">
        <v>158.02000000000004</v>
      </c>
    </row>
    <row r="213" spans="1:14" ht="14.45" customHeight="1" x14ac:dyDescent="0.2">
      <c r="A213" s="748" t="s">
        <v>604</v>
      </c>
      <c r="B213" s="749" t="s">
        <v>605</v>
      </c>
      <c r="C213" s="750" t="s">
        <v>617</v>
      </c>
      <c r="D213" s="751" t="s">
        <v>618</v>
      </c>
      <c r="E213" s="752">
        <v>50113001</v>
      </c>
      <c r="F213" s="751" t="s">
        <v>637</v>
      </c>
      <c r="G213" s="750" t="s">
        <v>650</v>
      </c>
      <c r="H213" s="750">
        <v>105496</v>
      </c>
      <c r="I213" s="750">
        <v>5496</v>
      </c>
      <c r="J213" s="750" t="s">
        <v>995</v>
      </c>
      <c r="K213" s="750" t="s">
        <v>996</v>
      </c>
      <c r="L213" s="753">
        <v>74.957999999999998</v>
      </c>
      <c r="M213" s="753">
        <v>10</v>
      </c>
      <c r="N213" s="754">
        <v>749.57999999999993</v>
      </c>
    </row>
    <row r="214" spans="1:14" ht="14.45" customHeight="1" x14ac:dyDescent="0.2">
      <c r="A214" s="748" t="s">
        <v>604</v>
      </c>
      <c r="B214" s="749" t="s">
        <v>605</v>
      </c>
      <c r="C214" s="750" t="s">
        <v>617</v>
      </c>
      <c r="D214" s="751" t="s">
        <v>618</v>
      </c>
      <c r="E214" s="752">
        <v>50113001</v>
      </c>
      <c r="F214" s="751" t="s">
        <v>637</v>
      </c>
      <c r="G214" s="750" t="s">
        <v>650</v>
      </c>
      <c r="H214" s="750">
        <v>199600</v>
      </c>
      <c r="I214" s="750">
        <v>99600</v>
      </c>
      <c r="J214" s="750" t="s">
        <v>995</v>
      </c>
      <c r="K214" s="750" t="s">
        <v>997</v>
      </c>
      <c r="L214" s="753">
        <v>99.89</v>
      </c>
      <c r="M214" s="753">
        <v>2</v>
      </c>
      <c r="N214" s="754">
        <v>199.78</v>
      </c>
    </row>
    <row r="215" spans="1:14" ht="14.45" customHeight="1" x14ac:dyDescent="0.2">
      <c r="A215" s="748" t="s">
        <v>604</v>
      </c>
      <c r="B215" s="749" t="s">
        <v>605</v>
      </c>
      <c r="C215" s="750" t="s">
        <v>617</v>
      </c>
      <c r="D215" s="751" t="s">
        <v>618</v>
      </c>
      <c r="E215" s="752">
        <v>50113001</v>
      </c>
      <c r="F215" s="751" t="s">
        <v>637</v>
      </c>
      <c r="G215" s="750" t="s">
        <v>650</v>
      </c>
      <c r="H215" s="750">
        <v>166030</v>
      </c>
      <c r="I215" s="750">
        <v>66030</v>
      </c>
      <c r="J215" s="750" t="s">
        <v>995</v>
      </c>
      <c r="K215" s="750" t="s">
        <v>998</v>
      </c>
      <c r="L215" s="753">
        <v>29.828571428571429</v>
      </c>
      <c r="M215" s="753">
        <v>21</v>
      </c>
      <c r="N215" s="754">
        <v>626.4</v>
      </c>
    </row>
    <row r="216" spans="1:14" ht="14.45" customHeight="1" x14ac:dyDescent="0.2">
      <c r="A216" s="748" t="s">
        <v>604</v>
      </c>
      <c r="B216" s="749" t="s">
        <v>605</v>
      </c>
      <c r="C216" s="750" t="s">
        <v>617</v>
      </c>
      <c r="D216" s="751" t="s">
        <v>618</v>
      </c>
      <c r="E216" s="752">
        <v>50113001</v>
      </c>
      <c r="F216" s="751" t="s">
        <v>637</v>
      </c>
      <c r="G216" s="750" t="s">
        <v>650</v>
      </c>
      <c r="H216" s="750">
        <v>153950</v>
      </c>
      <c r="I216" s="750">
        <v>53950</v>
      </c>
      <c r="J216" s="750" t="s">
        <v>999</v>
      </c>
      <c r="K216" s="750" t="s">
        <v>1000</v>
      </c>
      <c r="L216" s="753">
        <v>91.529999999999987</v>
      </c>
      <c r="M216" s="753">
        <v>1</v>
      </c>
      <c r="N216" s="754">
        <v>91.529999999999987</v>
      </c>
    </row>
    <row r="217" spans="1:14" ht="14.45" customHeight="1" x14ac:dyDescent="0.2">
      <c r="A217" s="748" t="s">
        <v>604</v>
      </c>
      <c r="B217" s="749" t="s">
        <v>605</v>
      </c>
      <c r="C217" s="750" t="s">
        <v>617</v>
      </c>
      <c r="D217" s="751" t="s">
        <v>618</v>
      </c>
      <c r="E217" s="752">
        <v>50113001</v>
      </c>
      <c r="F217" s="751" t="s">
        <v>637</v>
      </c>
      <c r="G217" s="750" t="s">
        <v>650</v>
      </c>
      <c r="H217" s="750">
        <v>233360</v>
      </c>
      <c r="I217" s="750">
        <v>233360</v>
      </c>
      <c r="J217" s="750" t="s">
        <v>1001</v>
      </c>
      <c r="K217" s="750" t="s">
        <v>1002</v>
      </c>
      <c r="L217" s="753">
        <v>22.050666666666665</v>
      </c>
      <c r="M217" s="753">
        <v>15</v>
      </c>
      <c r="N217" s="754">
        <v>330.76</v>
      </c>
    </row>
    <row r="218" spans="1:14" ht="14.45" customHeight="1" x14ac:dyDescent="0.2">
      <c r="A218" s="748" t="s">
        <v>604</v>
      </c>
      <c r="B218" s="749" t="s">
        <v>605</v>
      </c>
      <c r="C218" s="750" t="s">
        <v>617</v>
      </c>
      <c r="D218" s="751" t="s">
        <v>618</v>
      </c>
      <c r="E218" s="752">
        <v>50113001</v>
      </c>
      <c r="F218" s="751" t="s">
        <v>637</v>
      </c>
      <c r="G218" s="750" t="s">
        <v>650</v>
      </c>
      <c r="H218" s="750">
        <v>233366</v>
      </c>
      <c r="I218" s="750">
        <v>233366</v>
      </c>
      <c r="J218" s="750" t="s">
        <v>1001</v>
      </c>
      <c r="K218" s="750" t="s">
        <v>1003</v>
      </c>
      <c r="L218" s="753">
        <v>45.663333333333334</v>
      </c>
      <c r="M218" s="753">
        <v>6</v>
      </c>
      <c r="N218" s="754">
        <v>273.98</v>
      </c>
    </row>
    <row r="219" spans="1:14" ht="14.45" customHeight="1" x14ac:dyDescent="0.2">
      <c r="A219" s="748" t="s">
        <v>604</v>
      </c>
      <c r="B219" s="749" t="s">
        <v>605</v>
      </c>
      <c r="C219" s="750" t="s">
        <v>617</v>
      </c>
      <c r="D219" s="751" t="s">
        <v>618</v>
      </c>
      <c r="E219" s="752">
        <v>50113001</v>
      </c>
      <c r="F219" s="751" t="s">
        <v>637</v>
      </c>
      <c r="G219" s="750" t="s">
        <v>606</v>
      </c>
      <c r="H219" s="750">
        <v>989453</v>
      </c>
      <c r="I219" s="750">
        <v>146899</v>
      </c>
      <c r="J219" s="750" t="s">
        <v>1001</v>
      </c>
      <c r="K219" s="750" t="s">
        <v>1003</v>
      </c>
      <c r="L219" s="753">
        <v>46.02</v>
      </c>
      <c r="M219" s="753">
        <v>8</v>
      </c>
      <c r="N219" s="754">
        <v>368.16</v>
      </c>
    </row>
    <row r="220" spans="1:14" ht="14.45" customHeight="1" x14ac:dyDescent="0.2">
      <c r="A220" s="748" t="s">
        <v>604</v>
      </c>
      <c r="B220" s="749" t="s">
        <v>605</v>
      </c>
      <c r="C220" s="750" t="s">
        <v>617</v>
      </c>
      <c r="D220" s="751" t="s">
        <v>618</v>
      </c>
      <c r="E220" s="752">
        <v>50113001</v>
      </c>
      <c r="F220" s="751" t="s">
        <v>637</v>
      </c>
      <c r="G220" s="750" t="s">
        <v>650</v>
      </c>
      <c r="H220" s="750">
        <v>846141</v>
      </c>
      <c r="I220" s="750">
        <v>107794</v>
      </c>
      <c r="J220" s="750" t="s">
        <v>1004</v>
      </c>
      <c r="K220" s="750" t="s">
        <v>1005</v>
      </c>
      <c r="L220" s="753">
        <v>288.94000000000005</v>
      </c>
      <c r="M220" s="753">
        <v>1</v>
      </c>
      <c r="N220" s="754">
        <v>288.94000000000005</v>
      </c>
    </row>
    <row r="221" spans="1:14" ht="14.45" customHeight="1" x14ac:dyDescent="0.2">
      <c r="A221" s="748" t="s">
        <v>604</v>
      </c>
      <c r="B221" s="749" t="s">
        <v>605</v>
      </c>
      <c r="C221" s="750" t="s">
        <v>617</v>
      </c>
      <c r="D221" s="751" t="s">
        <v>618</v>
      </c>
      <c r="E221" s="752">
        <v>50113008</v>
      </c>
      <c r="F221" s="751" t="s">
        <v>1006</v>
      </c>
      <c r="G221" s="750"/>
      <c r="H221" s="750"/>
      <c r="I221" s="750">
        <v>138455</v>
      </c>
      <c r="J221" s="750" t="s">
        <v>1007</v>
      </c>
      <c r="K221" s="750" t="s">
        <v>1008</v>
      </c>
      <c r="L221" s="753">
        <v>1068.2099609375</v>
      </c>
      <c r="M221" s="753">
        <v>5</v>
      </c>
      <c r="N221" s="754">
        <v>5341.0498046875</v>
      </c>
    </row>
    <row r="222" spans="1:14" ht="14.45" customHeight="1" x14ac:dyDescent="0.2">
      <c r="A222" s="748" t="s">
        <v>604</v>
      </c>
      <c r="B222" s="749" t="s">
        <v>605</v>
      </c>
      <c r="C222" s="750" t="s">
        <v>617</v>
      </c>
      <c r="D222" s="751" t="s">
        <v>618</v>
      </c>
      <c r="E222" s="752">
        <v>50113008</v>
      </c>
      <c r="F222" s="751" t="s">
        <v>1006</v>
      </c>
      <c r="G222" s="750"/>
      <c r="H222" s="750"/>
      <c r="I222" s="750">
        <v>205966</v>
      </c>
      <c r="J222" s="750" t="s">
        <v>1009</v>
      </c>
      <c r="K222" s="750" t="s">
        <v>1008</v>
      </c>
      <c r="L222" s="753">
        <v>912.989990234375</v>
      </c>
      <c r="M222" s="753">
        <v>2</v>
      </c>
      <c r="N222" s="754">
        <v>1825.97998046875</v>
      </c>
    </row>
    <row r="223" spans="1:14" ht="14.45" customHeight="1" x14ac:dyDescent="0.2">
      <c r="A223" s="748" t="s">
        <v>604</v>
      </c>
      <c r="B223" s="749" t="s">
        <v>605</v>
      </c>
      <c r="C223" s="750" t="s">
        <v>617</v>
      </c>
      <c r="D223" s="751" t="s">
        <v>618</v>
      </c>
      <c r="E223" s="752">
        <v>50113011</v>
      </c>
      <c r="F223" s="751" t="s">
        <v>1010</v>
      </c>
      <c r="G223" s="750"/>
      <c r="H223" s="750"/>
      <c r="I223" s="750">
        <v>158152</v>
      </c>
      <c r="J223" s="750" t="s">
        <v>1011</v>
      </c>
      <c r="K223" s="750" t="s">
        <v>1008</v>
      </c>
      <c r="L223" s="753">
        <v>912.989990234375</v>
      </c>
      <c r="M223" s="753">
        <v>11</v>
      </c>
      <c r="N223" s="754">
        <v>10042.889892578125</v>
      </c>
    </row>
    <row r="224" spans="1:14" ht="14.45" customHeight="1" x14ac:dyDescent="0.2">
      <c r="A224" s="748" t="s">
        <v>604</v>
      </c>
      <c r="B224" s="749" t="s">
        <v>605</v>
      </c>
      <c r="C224" s="750" t="s">
        <v>617</v>
      </c>
      <c r="D224" s="751" t="s">
        <v>618</v>
      </c>
      <c r="E224" s="752">
        <v>50113013</v>
      </c>
      <c r="F224" s="751" t="s">
        <v>1012</v>
      </c>
      <c r="G224" s="750" t="s">
        <v>638</v>
      </c>
      <c r="H224" s="750">
        <v>203097</v>
      </c>
      <c r="I224" s="750">
        <v>203097</v>
      </c>
      <c r="J224" s="750" t="s">
        <v>1013</v>
      </c>
      <c r="K224" s="750" t="s">
        <v>1014</v>
      </c>
      <c r="L224" s="753">
        <v>167.19875000000005</v>
      </c>
      <c r="M224" s="753">
        <v>40</v>
      </c>
      <c r="N224" s="754">
        <v>6687.9500000000016</v>
      </c>
    </row>
    <row r="225" spans="1:14" ht="14.45" customHeight="1" x14ac:dyDescent="0.2">
      <c r="A225" s="748" t="s">
        <v>604</v>
      </c>
      <c r="B225" s="749" t="s">
        <v>605</v>
      </c>
      <c r="C225" s="750" t="s">
        <v>617</v>
      </c>
      <c r="D225" s="751" t="s">
        <v>618</v>
      </c>
      <c r="E225" s="752">
        <v>50113013</v>
      </c>
      <c r="F225" s="751" t="s">
        <v>1012</v>
      </c>
      <c r="G225" s="750" t="s">
        <v>638</v>
      </c>
      <c r="H225" s="750">
        <v>172972</v>
      </c>
      <c r="I225" s="750">
        <v>72972</v>
      </c>
      <c r="J225" s="750" t="s">
        <v>1015</v>
      </c>
      <c r="K225" s="750" t="s">
        <v>1016</v>
      </c>
      <c r="L225" s="753">
        <v>192.35311475409839</v>
      </c>
      <c r="M225" s="753">
        <v>36.599999999999994</v>
      </c>
      <c r="N225" s="754">
        <v>7040.1239999999998</v>
      </c>
    </row>
    <row r="226" spans="1:14" ht="14.45" customHeight="1" x14ac:dyDescent="0.2">
      <c r="A226" s="748" t="s">
        <v>604</v>
      </c>
      <c r="B226" s="749" t="s">
        <v>605</v>
      </c>
      <c r="C226" s="750" t="s">
        <v>617</v>
      </c>
      <c r="D226" s="751" t="s">
        <v>618</v>
      </c>
      <c r="E226" s="752">
        <v>50113013</v>
      </c>
      <c r="F226" s="751" t="s">
        <v>1012</v>
      </c>
      <c r="G226" s="750" t="s">
        <v>638</v>
      </c>
      <c r="H226" s="750">
        <v>136083</v>
      </c>
      <c r="I226" s="750">
        <v>136083</v>
      </c>
      <c r="J226" s="750" t="s">
        <v>1017</v>
      </c>
      <c r="K226" s="750" t="s">
        <v>1018</v>
      </c>
      <c r="L226" s="753">
        <v>407.48</v>
      </c>
      <c r="M226" s="753">
        <v>0.2</v>
      </c>
      <c r="N226" s="754">
        <v>81.496000000000009</v>
      </c>
    </row>
    <row r="227" spans="1:14" ht="14.45" customHeight="1" x14ac:dyDescent="0.2">
      <c r="A227" s="748" t="s">
        <v>604</v>
      </c>
      <c r="B227" s="749" t="s">
        <v>605</v>
      </c>
      <c r="C227" s="750" t="s">
        <v>617</v>
      </c>
      <c r="D227" s="751" t="s">
        <v>618</v>
      </c>
      <c r="E227" s="752">
        <v>50113013</v>
      </c>
      <c r="F227" s="751" t="s">
        <v>1012</v>
      </c>
      <c r="G227" s="750" t="s">
        <v>606</v>
      </c>
      <c r="H227" s="750">
        <v>183817</v>
      </c>
      <c r="I227" s="750">
        <v>183817</v>
      </c>
      <c r="J227" s="750" t="s">
        <v>1019</v>
      </c>
      <c r="K227" s="750" t="s">
        <v>1020</v>
      </c>
      <c r="L227" s="753">
        <v>2128.2300000000005</v>
      </c>
      <c r="M227" s="753">
        <v>2.1</v>
      </c>
      <c r="N227" s="754">
        <v>4469.2830000000013</v>
      </c>
    </row>
    <row r="228" spans="1:14" ht="14.45" customHeight="1" x14ac:dyDescent="0.2">
      <c r="A228" s="748" t="s">
        <v>604</v>
      </c>
      <c r="B228" s="749" t="s">
        <v>605</v>
      </c>
      <c r="C228" s="750" t="s">
        <v>617</v>
      </c>
      <c r="D228" s="751" t="s">
        <v>618</v>
      </c>
      <c r="E228" s="752">
        <v>50113013</v>
      </c>
      <c r="F228" s="751" t="s">
        <v>1012</v>
      </c>
      <c r="G228" s="750" t="s">
        <v>650</v>
      </c>
      <c r="H228" s="750">
        <v>164831</v>
      </c>
      <c r="I228" s="750">
        <v>64831</v>
      </c>
      <c r="J228" s="750" t="s">
        <v>1021</v>
      </c>
      <c r="K228" s="750" t="s">
        <v>1022</v>
      </c>
      <c r="L228" s="753">
        <v>249.46181117533717</v>
      </c>
      <c r="M228" s="753">
        <v>51.900000000000048</v>
      </c>
      <c r="N228" s="754">
        <v>12947.068000000012</v>
      </c>
    </row>
    <row r="229" spans="1:14" ht="14.45" customHeight="1" x14ac:dyDescent="0.2">
      <c r="A229" s="748" t="s">
        <v>604</v>
      </c>
      <c r="B229" s="749" t="s">
        <v>605</v>
      </c>
      <c r="C229" s="750" t="s">
        <v>617</v>
      </c>
      <c r="D229" s="751" t="s">
        <v>618</v>
      </c>
      <c r="E229" s="752">
        <v>50113013</v>
      </c>
      <c r="F229" s="751" t="s">
        <v>1012</v>
      </c>
      <c r="G229" s="750" t="s">
        <v>650</v>
      </c>
      <c r="H229" s="750">
        <v>164835</v>
      </c>
      <c r="I229" s="750">
        <v>64835</v>
      </c>
      <c r="J229" s="750" t="s">
        <v>1023</v>
      </c>
      <c r="K229" s="750" t="s">
        <v>1024</v>
      </c>
      <c r="L229" s="753">
        <v>143.66</v>
      </c>
      <c r="M229" s="753">
        <v>4.9000000000000004</v>
      </c>
      <c r="N229" s="754">
        <v>703.93399999999997</v>
      </c>
    </row>
    <row r="230" spans="1:14" ht="14.45" customHeight="1" x14ac:dyDescent="0.2">
      <c r="A230" s="748" t="s">
        <v>604</v>
      </c>
      <c r="B230" s="749" t="s">
        <v>605</v>
      </c>
      <c r="C230" s="750" t="s">
        <v>617</v>
      </c>
      <c r="D230" s="751" t="s">
        <v>618</v>
      </c>
      <c r="E230" s="752">
        <v>50113013</v>
      </c>
      <c r="F230" s="751" t="s">
        <v>1012</v>
      </c>
      <c r="G230" s="750" t="s">
        <v>638</v>
      </c>
      <c r="H230" s="750">
        <v>183926</v>
      </c>
      <c r="I230" s="750">
        <v>183926</v>
      </c>
      <c r="J230" s="750" t="s">
        <v>1025</v>
      </c>
      <c r="K230" s="750" t="s">
        <v>1020</v>
      </c>
      <c r="L230" s="753">
        <v>134.84198966408235</v>
      </c>
      <c r="M230" s="753">
        <v>116.09999999999997</v>
      </c>
      <c r="N230" s="754">
        <v>15655.154999999957</v>
      </c>
    </row>
    <row r="231" spans="1:14" ht="14.45" customHeight="1" x14ac:dyDescent="0.2">
      <c r="A231" s="748" t="s">
        <v>604</v>
      </c>
      <c r="B231" s="749" t="s">
        <v>605</v>
      </c>
      <c r="C231" s="750" t="s">
        <v>617</v>
      </c>
      <c r="D231" s="751" t="s">
        <v>618</v>
      </c>
      <c r="E231" s="752">
        <v>50113013</v>
      </c>
      <c r="F231" s="751" t="s">
        <v>1012</v>
      </c>
      <c r="G231" s="750" t="s">
        <v>638</v>
      </c>
      <c r="H231" s="750">
        <v>193922</v>
      </c>
      <c r="I231" s="750">
        <v>93922</v>
      </c>
      <c r="J231" s="750" t="s">
        <v>1026</v>
      </c>
      <c r="K231" s="750" t="s">
        <v>1027</v>
      </c>
      <c r="L231" s="753">
        <v>382.04000000000008</v>
      </c>
      <c r="M231" s="753">
        <v>1</v>
      </c>
      <c r="N231" s="754">
        <v>382.04000000000008</v>
      </c>
    </row>
    <row r="232" spans="1:14" ht="14.45" customHeight="1" x14ac:dyDescent="0.2">
      <c r="A232" s="748" t="s">
        <v>604</v>
      </c>
      <c r="B232" s="749" t="s">
        <v>605</v>
      </c>
      <c r="C232" s="750" t="s">
        <v>617</v>
      </c>
      <c r="D232" s="751" t="s">
        <v>618</v>
      </c>
      <c r="E232" s="752">
        <v>50113013</v>
      </c>
      <c r="F232" s="751" t="s">
        <v>1012</v>
      </c>
      <c r="G232" s="750" t="s">
        <v>638</v>
      </c>
      <c r="H232" s="750">
        <v>108606</v>
      </c>
      <c r="I232" s="750">
        <v>108606</v>
      </c>
      <c r="J232" s="750" t="s">
        <v>1028</v>
      </c>
      <c r="K232" s="750" t="s">
        <v>1029</v>
      </c>
      <c r="L232" s="753">
        <v>73.850000000000009</v>
      </c>
      <c r="M232" s="753">
        <v>2</v>
      </c>
      <c r="N232" s="754">
        <v>147.70000000000002</v>
      </c>
    </row>
    <row r="233" spans="1:14" ht="14.45" customHeight="1" x14ac:dyDescent="0.2">
      <c r="A233" s="748" t="s">
        <v>604</v>
      </c>
      <c r="B233" s="749" t="s">
        <v>605</v>
      </c>
      <c r="C233" s="750" t="s">
        <v>617</v>
      </c>
      <c r="D233" s="751" t="s">
        <v>618</v>
      </c>
      <c r="E233" s="752">
        <v>50113013</v>
      </c>
      <c r="F233" s="751" t="s">
        <v>1012</v>
      </c>
      <c r="G233" s="750" t="s">
        <v>638</v>
      </c>
      <c r="H233" s="750">
        <v>87104</v>
      </c>
      <c r="I233" s="750">
        <v>87104</v>
      </c>
      <c r="J233" s="750" t="s">
        <v>1028</v>
      </c>
      <c r="K233" s="750" t="s">
        <v>1030</v>
      </c>
      <c r="L233" s="753">
        <v>44.07</v>
      </c>
      <c r="M233" s="753">
        <v>10</v>
      </c>
      <c r="N233" s="754">
        <v>440.7</v>
      </c>
    </row>
    <row r="234" spans="1:14" ht="14.45" customHeight="1" x14ac:dyDescent="0.2">
      <c r="A234" s="748" t="s">
        <v>604</v>
      </c>
      <c r="B234" s="749" t="s">
        <v>605</v>
      </c>
      <c r="C234" s="750" t="s">
        <v>617</v>
      </c>
      <c r="D234" s="751" t="s">
        <v>618</v>
      </c>
      <c r="E234" s="752">
        <v>50113013</v>
      </c>
      <c r="F234" s="751" t="s">
        <v>1012</v>
      </c>
      <c r="G234" s="750" t="s">
        <v>638</v>
      </c>
      <c r="H234" s="750">
        <v>162187</v>
      </c>
      <c r="I234" s="750">
        <v>162187</v>
      </c>
      <c r="J234" s="750" t="s">
        <v>1031</v>
      </c>
      <c r="K234" s="750" t="s">
        <v>1032</v>
      </c>
      <c r="L234" s="753">
        <v>350.16666666666669</v>
      </c>
      <c r="M234" s="753">
        <v>2.4</v>
      </c>
      <c r="N234" s="754">
        <v>840.4</v>
      </c>
    </row>
    <row r="235" spans="1:14" ht="14.45" customHeight="1" x14ac:dyDescent="0.2">
      <c r="A235" s="748" t="s">
        <v>604</v>
      </c>
      <c r="B235" s="749" t="s">
        <v>605</v>
      </c>
      <c r="C235" s="750" t="s">
        <v>617</v>
      </c>
      <c r="D235" s="751" t="s">
        <v>618</v>
      </c>
      <c r="E235" s="752">
        <v>50113013</v>
      </c>
      <c r="F235" s="751" t="s">
        <v>1012</v>
      </c>
      <c r="G235" s="750" t="s">
        <v>650</v>
      </c>
      <c r="H235" s="750">
        <v>849655</v>
      </c>
      <c r="I235" s="750">
        <v>129836</v>
      </c>
      <c r="J235" s="750" t="s">
        <v>1033</v>
      </c>
      <c r="K235" s="750" t="s">
        <v>1034</v>
      </c>
      <c r="L235" s="753">
        <v>263.53281853281811</v>
      </c>
      <c r="M235" s="753">
        <v>25.900000000000031</v>
      </c>
      <c r="N235" s="754">
        <v>6825.4999999999973</v>
      </c>
    </row>
    <row r="236" spans="1:14" ht="14.45" customHeight="1" x14ac:dyDescent="0.2">
      <c r="A236" s="748" t="s">
        <v>604</v>
      </c>
      <c r="B236" s="749" t="s">
        <v>605</v>
      </c>
      <c r="C236" s="750" t="s">
        <v>617</v>
      </c>
      <c r="D236" s="751" t="s">
        <v>618</v>
      </c>
      <c r="E236" s="752">
        <v>50113013</v>
      </c>
      <c r="F236" s="751" t="s">
        <v>1012</v>
      </c>
      <c r="G236" s="750" t="s">
        <v>650</v>
      </c>
      <c r="H236" s="750">
        <v>849887</v>
      </c>
      <c r="I236" s="750">
        <v>129834</v>
      </c>
      <c r="J236" s="750" t="s">
        <v>1035</v>
      </c>
      <c r="K236" s="750" t="s">
        <v>606</v>
      </c>
      <c r="L236" s="753">
        <v>153.38400000000013</v>
      </c>
      <c r="M236" s="753">
        <v>14.999999999999988</v>
      </c>
      <c r="N236" s="754">
        <v>2300.7600000000002</v>
      </c>
    </row>
    <row r="237" spans="1:14" ht="14.45" customHeight="1" x14ac:dyDescent="0.2">
      <c r="A237" s="748" t="s">
        <v>604</v>
      </c>
      <c r="B237" s="749" t="s">
        <v>605</v>
      </c>
      <c r="C237" s="750" t="s">
        <v>617</v>
      </c>
      <c r="D237" s="751" t="s">
        <v>618</v>
      </c>
      <c r="E237" s="752">
        <v>50113013</v>
      </c>
      <c r="F237" s="751" t="s">
        <v>1012</v>
      </c>
      <c r="G237" s="750" t="s">
        <v>638</v>
      </c>
      <c r="H237" s="750">
        <v>844576</v>
      </c>
      <c r="I237" s="750">
        <v>100339</v>
      </c>
      <c r="J237" s="750" t="s">
        <v>1036</v>
      </c>
      <c r="K237" s="750" t="s">
        <v>1037</v>
      </c>
      <c r="L237" s="753">
        <v>96.556999999999988</v>
      </c>
      <c r="M237" s="753">
        <v>10</v>
      </c>
      <c r="N237" s="754">
        <v>965.56999999999994</v>
      </c>
    </row>
    <row r="238" spans="1:14" ht="14.45" customHeight="1" x14ac:dyDescent="0.2">
      <c r="A238" s="748" t="s">
        <v>604</v>
      </c>
      <c r="B238" s="749" t="s">
        <v>605</v>
      </c>
      <c r="C238" s="750" t="s">
        <v>617</v>
      </c>
      <c r="D238" s="751" t="s">
        <v>618</v>
      </c>
      <c r="E238" s="752">
        <v>50113013</v>
      </c>
      <c r="F238" s="751" t="s">
        <v>1012</v>
      </c>
      <c r="G238" s="750" t="s">
        <v>638</v>
      </c>
      <c r="H238" s="750">
        <v>102427</v>
      </c>
      <c r="I238" s="750">
        <v>2427</v>
      </c>
      <c r="J238" s="750" t="s">
        <v>1038</v>
      </c>
      <c r="K238" s="750" t="s">
        <v>1039</v>
      </c>
      <c r="L238" s="753">
        <v>88.46</v>
      </c>
      <c r="M238" s="753">
        <v>2</v>
      </c>
      <c r="N238" s="754">
        <v>176.92</v>
      </c>
    </row>
    <row r="239" spans="1:14" ht="14.45" customHeight="1" x14ac:dyDescent="0.2">
      <c r="A239" s="748" t="s">
        <v>604</v>
      </c>
      <c r="B239" s="749" t="s">
        <v>605</v>
      </c>
      <c r="C239" s="750" t="s">
        <v>617</v>
      </c>
      <c r="D239" s="751" t="s">
        <v>618</v>
      </c>
      <c r="E239" s="752">
        <v>50113013</v>
      </c>
      <c r="F239" s="751" t="s">
        <v>1012</v>
      </c>
      <c r="G239" s="750" t="s">
        <v>638</v>
      </c>
      <c r="H239" s="750">
        <v>101066</v>
      </c>
      <c r="I239" s="750">
        <v>1066</v>
      </c>
      <c r="J239" s="750" t="s">
        <v>1040</v>
      </c>
      <c r="K239" s="750" t="s">
        <v>1041</v>
      </c>
      <c r="L239" s="753">
        <v>57.42</v>
      </c>
      <c r="M239" s="753">
        <v>2</v>
      </c>
      <c r="N239" s="754">
        <v>114.84</v>
      </c>
    </row>
    <row r="240" spans="1:14" ht="14.45" customHeight="1" x14ac:dyDescent="0.2">
      <c r="A240" s="748" t="s">
        <v>604</v>
      </c>
      <c r="B240" s="749" t="s">
        <v>605</v>
      </c>
      <c r="C240" s="750" t="s">
        <v>617</v>
      </c>
      <c r="D240" s="751" t="s">
        <v>618</v>
      </c>
      <c r="E240" s="752">
        <v>50113013</v>
      </c>
      <c r="F240" s="751" t="s">
        <v>1012</v>
      </c>
      <c r="G240" s="750" t="s">
        <v>638</v>
      </c>
      <c r="H240" s="750">
        <v>207280</v>
      </c>
      <c r="I240" s="750">
        <v>207280</v>
      </c>
      <c r="J240" s="750" t="s">
        <v>1042</v>
      </c>
      <c r="K240" s="750" t="s">
        <v>669</v>
      </c>
      <c r="L240" s="753">
        <v>129.82000000000005</v>
      </c>
      <c r="M240" s="753">
        <v>4</v>
      </c>
      <c r="N240" s="754">
        <v>519.2800000000002</v>
      </c>
    </row>
    <row r="241" spans="1:14" ht="14.45" customHeight="1" x14ac:dyDescent="0.2">
      <c r="A241" s="748" t="s">
        <v>604</v>
      </c>
      <c r="B241" s="749" t="s">
        <v>605</v>
      </c>
      <c r="C241" s="750" t="s">
        <v>617</v>
      </c>
      <c r="D241" s="751" t="s">
        <v>618</v>
      </c>
      <c r="E241" s="752">
        <v>50113013</v>
      </c>
      <c r="F241" s="751" t="s">
        <v>1012</v>
      </c>
      <c r="G241" s="750" t="s">
        <v>638</v>
      </c>
      <c r="H241" s="750">
        <v>216199</v>
      </c>
      <c r="I241" s="750">
        <v>216199</v>
      </c>
      <c r="J241" s="750" t="s">
        <v>1043</v>
      </c>
      <c r="K241" s="750" t="s">
        <v>1044</v>
      </c>
      <c r="L241" s="753">
        <v>99.809999999999988</v>
      </c>
      <c r="M241" s="753">
        <v>4</v>
      </c>
      <c r="N241" s="754">
        <v>399.23999999999995</v>
      </c>
    </row>
    <row r="242" spans="1:14" ht="14.45" customHeight="1" x14ac:dyDescent="0.2">
      <c r="A242" s="748" t="s">
        <v>604</v>
      </c>
      <c r="B242" s="749" t="s">
        <v>605</v>
      </c>
      <c r="C242" s="750" t="s">
        <v>617</v>
      </c>
      <c r="D242" s="751" t="s">
        <v>618</v>
      </c>
      <c r="E242" s="752">
        <v>50113013</v>
      </c>
      <c r="F242" s="751" t="s">
        <v>1012</v>
      </c>
      <c r="G242" s="750" t="s">
        <v>638</v>
      </c>
      <c r="H242" s="750">
        <v>225543</v>
      </c>
      <c r="I242" s="750">
        <v>225543</v>
      </c>
      <c r="J242" s="750" t="s">
        <v>1045</v>
      </c>
      <c r="K242" s="750" t="s">
        <v>1046</v>
      </c>
      <c r="L242" s="753">
        <v>391.11</v>
      </c>
      <c r="M242" s="753">
        <v>1</v>
      </c>
      <c r="N242" s="754">
        <v>391.11</v>
      </c>
    </row>
    <row r="243" spans="1:14" ht="14.45" customHeight="1" x14ac:dyDescent="0.2">
      <c r="A243" s="748" t="s">
        <v>604</v>
      </c>
      <c r="B243" s="749" t="s">
        <v>605</v>
      </c>
      <c r="C243" s="750" t="s">
        <v>617</v>
      </c>
      <c r="D243" s="751" t="s">
        <v>618</v>
      </c>
      <c r="E243" s="752">
        <v>50113013</v>
      </c>
      <c r="F243" s="751" t="s">
        <v>1012</v>
      </c>
      <c r="G243" s="750" t="s">
        <v>638</v>
      </c>
      <c r="H243" s="750">
        <v>101076</v>
      </c>
      <c r="I243" s="750">
        <v>1076</v>
      </c>
      <c r="J243" s="750" t="s">
        <v>1047</v>
      </c>
      <c r="K243" s="750" t="s">
        <v>1048</v>
      </c>
      <c r="L243" s="753">
        <v>78.430000000000007</v>
      </c>
      <c r="M243" s="753">
        <v>1</v>
      </c>
      <c r="N243" s="754">
        <v>78.430000000000007</v>
      </c>
    </row>
    <row r="244" spans="1:14" ht="14.45" customHeight="1" x14ac:dyDescent="0.2">
      <c r="A244" s="748" t="s">
        <v>604</v>
      </c>
      <c r="B244" s="749" t="s">
        <v>605</v>
      </c>
      <c r="C244" s="750" t="s">
        <v>617</v>
      </c>
      <c r="D244" s="751" t="s">
        <v>618</v>
      </c>
      <c r="E244" s="752">
        <v>50113013</v>
      </c>
      <c r="F244" s="751" t="s">
        <v>1012</v>
      </c>
      <c r="G244" s="750" t="s">
        <v>638</v>
      </c>
      <c r="H244" s="750">
        <v>201970</v>
      </c>
      <c r="I244" s="750">
        <v>201970</v>
      </c>
      <c r="J244" s="750" t="s">
        <v>1049</v>
      </c>
      <c r="K244" s="750" t="s">
        <v>1050</v>
      </c>
      <c r="L244" s="753">
        <v>72.109999999999985</v>
      </c>
      <c r="M244" s="753">
        <v>1</v>
      </c>
      <c r="N244" s="754">
        <v>72.109999999999985</v>
      </c>
    </row>
    <row r="245" spans="1:14" ht="14.45" customHeight="1" x14ac:dyDescent="0.2">
      <c r="A245" s="748" t="s">
        <v>604</v>
      </c>
      <c r="B245" s="749" t="s">
        <v>605</v>
      </c>
      <c r="C245" s="750" t="s">
        <v>617</v>
      </c>
      <c r="D245" s="751" t="s">
        <v>618</v>
      </c>
      <c r="E245" s="752">
        <v>50113013</v>
      </c>
      <c r="F245" s="751" t="s">
        <v>1012</v>
      </c>
      <c r="G245" s="750" t="s">
        <v>650</v>
      </c>
      <c r="H245" s="750">
        <v>113453</v>
      </c>
      <c r="I245" s="750">
        <v>113453</v>
      </c>
      <c r="J245" s="750" t="s">
        <v>1051</v>
      </c>
      <c r="K245" s="750" t="s">
        <v>1052</v>
      </c>
      <c r="L245" s="753">
        <v>458.7</v>
      </c>
      <c r="M245" s="753">
        <v>1.2</v>
      </c>
      <c r="N245" s="754">
        <v>550.43999999999994</v>
      </c>
    </row>
    <row r="246" spans="1:14" ht="14.45" customHeight="1" x14ac:dyDescent="0.2">
      <c r="A246" s="748" t="s">
        <v>604</v>
      </c>
      <c r="B246" s="749" t="s">
        <v>605</v>
      </c>
      <c r="C246" s="750" t="s">
        <v>617</v>
      </c>
      <c r="D246" s="751" t="s">
        <v>618</v>
      </c>
      <c r="E246" s="752">
        <v>50113013</v>
      </c>
      <c r="F246" s="751" t="s">
        <v>1012</v>
      </c>
      <c r="G246" s="750" t="s">
        <v>638</v>
      </c>
      <c r="H246" s="750">
        <v>106264</v>
      </c>
      <c r="I246" s="750">
        <v>6264</v>
      </c>
      <c r="J246" s="750" t="s">
        <v>1053</v>
      </c>
      <c r="K246" s="750" t="s">
        <v>1054</v>
      </c>
      <c r="L246" s="753">
        <v>31.627272727272732</v>
      </c>
      <c r="M246" s="753">
        <v>55</v>
      </c>
      <c r="N246" s="754">
        <v>1739.5000000000002</v>
      </c>
    </row>
    <row r="247" spans="1:14" ht="14.45" customHeight="1" x14ac:dyDescent="0.2">
      <c r="A247" s="748" t="s">
        <v>604</v>
      </c>
      <c r="B247" s="749" t="s">
        <v>605</v>
      </c>
      <c r="C247" s="750" t="s">
        <v>617</v>
      </c>
      <c r="D247" s="751" t="s">
        <v>618</v>
      </c>
      <c r="E247" s="752">
        <v>50113013</v>
      </c>
      <c r="F247" s="751" t="s">
        <v>1012</v>
      </c>
      <c r="G247" s="750" t="s">
        <v>650</v>
      </c>
      <c r="H247" s="750">
        <v>166269</v>
      </c>
      <c r="I247" s="750">
        <v>166269</v>
      </c>
      <c r="J247" s="750" t="s">
        <v>1055</v>
      </c>
      <c r="K247" s="750" t="s">
        <v>1056</v>
      </c>
      <c r="L247" s="753">
        <v>52.88</v>
      </c>
      <c r="M247" s="753">
        <v>8</v>
      </c>
      <c r="N247" s="754">
        <v>423.04</v>
      </c>
    </row>
    <row r="248" spans="1:14" ht="14.45" customHeight="1" x14ac:dyDescent="0.2">
      <c r="A248" s="748" t="s">
        <v>604</v>
      </c>
      <c r="B248" s="749" t="s">
        <v>605</v>
      </c>
      <c r="C248" s="750" t="s">
        <v>617</v>
      </c>
      <c r="D248" s="751" t="s">
        <v>618</v>
      </c>
      <c r="E248" s="752">
        <v>50113013</v>
      </c>
      <c r="F248" s="751" t="s">
        <v>1012</v>
      </c>
      <c r="G248" s="750" t="s">
        <v>650</v>
      </c>
      <c r="H248" s="750">
        <v>118547</v>
      </c>
      <c r="I248" s="750">
        <v>18547</v>
      </c>
      <c r="J248" s="750" t="s">
        <v>1057</v>
      </c>
      <c r="K248" s="750" t="s">
        <v>1058</v>
      </c>
      <c r="L248" s="753">
        <v>110.36926829268293</v>
      </c>
      <c r="M248" s="753">
        <v>41</v>
      </c>
      <c r="N248" s="754">
        <v>4525.1400000000003</v>
      </c>
    </row>
    <row r="249" spans="1:14" ht="14.45" customHeight="1" x14ac:dyDescent="0.2">
      <c r="A249" s="748" t="s">
        <v>604</v>
      </c>
      <c r="B249" s="749" t="s">
        <v>605</v>
      </c>
      <c r="C249" s="750" t="s">
        <v>617</v>
      </c>
      <c r="D249" s="751" t="s">
        <v>618</v>
      </c>
      <c r="E249" s="752">
        <v>50113013</v>
      </c>
      <c r="F249" s="751" t="s">
        <v>1012</v>
      </c>
      <c r="G249" s="750" t="s">
        <v>650</v>
      </c>
      <c r="H249" s="750">
        <v>103708</v>
      </c>
      <c r="I249" s="750">
        <v>3708</v>
      </c>
      <c r="J249" s="750" t="s">
        <v>1059</v>
      </c>
      <c r="K249" s="750" t="s">
        <v>1060</v>
      </c>
      <c r="L249" s="753">
        <v>1128.73</v>
      </c>
      <c r="M249" s="753">
        <v>0.9</v>
      </c>
      <c r="N249" s="754">
        <v>1015.8570000000001</v>
      </c>
    </row>
    <row r="250" spans="1:14" ht="14.45" customHeight="1" x14ac:dyDescent="0.2">
      <c r="A250" s="748" t="s">
        <v>604</v>
      </c>
      <c r="B250" s="749" t="s">
        <v>605</v>
      </c>
      <c r="C250" s="750" t="s">
        <v>617</v>
      </c>
      <c r="D250" s="751" t="s">
        <v>618</v>
      </c>
      <c r="E250" s="752">
        <v>50113014</v>
      </c>
      <c r="F250" s="751" t="s">
        <v>1061</v>
      </c>
      <c r="G250" s="750" t="s">
        <v>638</v>
      </c>
      <c r="H250" s="750">
        <v>176150</v>
      </c>
      <c r="I250" s="750">
        <v>76150</v>
      </c>
      <c r="J250" s="750" t="s">
        <v>1062</v>
      </c>
      <c r="K250" s="750" t="s">
        <v>1063</v>
      </c>
      <c r="L250" s="753">
        <v>117.46000000000001</v>
      </c>
      <c r="M250" s="753">
        <v>2</v>
      </c>
      <c r="N250" s="754">
        <v>234.92000000000002</v>
      </c>
    </row>
    <row r="251" spans="1:14" ht="14.45" customHeight="1" x14ac:dyDescent="0.2">
      <c r="A251" s="748" t="s">
        <v>604</v>
      </c>
      <c r="B251" s="749" t="s">
        <v>605</v>
      </c>
      <c r="C251" s="750" t="s">
        <v>622</v>
      </c>
      <c r="D251" s="751" t="s">
        <v>623</v>
      </c>
      <c r="E251" s="752">
        <v>50113001</v>
      </c>
      <c r="F251" s="751" t="s">
        <v>637</v>
      </c>
      <c r="G251" s="750" t="s">
        <v>638</v>
      </c>
      <c r="H251" s="750">
        <v>192729</v>
      </c>
      <c r="I251" s="750">
        <v>92729</v>
      </c>
      <c r="J251" s="750" t="s">
        <v>1064</v>
      </c>
      <c r="K251" s="750" t="s">
        <v>1065</v>
      </c>
      <c r="L251" s="753">
        <v>48.306363636363635</v>
      </c>
      <c r="M251" s="753">
        <v>11</v>
      </c>
      <c r="N251" s="754">
        <v>531.37</v>
      </c>
    </row>
    <row r="252" spans="1:14" ht="14.45" customHeight="1" x14ac:dyDescent="0.2">
      <c r="A252" s="748" t="s">
        <v>604</v>
      </c>
      <c r="B252" s="749" t="s">
        <v>605</v>
      </c>
      <c r="C252" s="750" t="s">
        <v>622</v>
      </c>
      <c r="D252" s="751" t="s">
        <v>623</v>
      </c>
      <c r="E252" s="752">
        <v>50113001</v>
      </c>
      <c r="F252" s="751" t="s">
        <v>637</v>
      </c>
      <c r="G252" s="750" t="s">
        <v>638</v>
      </c>
      <c r="H252" s="750">
        <v>176064</v>
      </c>
      <c r="I252" s="750">
        <v>76064</v>
      </c>
      <c r="J252" s="750" t="s">
        <v>1066</v>
      </c>
      <c r="K252" s="750" t="s">
        <v>1067</v>
      </c>
      <c r="L252" s="753">
        <v>83.84999999999998</v>
      </c>
      <c r="M252" s="753">
        <v>1</v>
      </c>
      <c r="N252" s="754">
        <v>83.84999999999998</v>
      </c>
    </row>
    <row r="253" spans="1:14" ht="14.45" customHeight="1" x14ac:dyDescent="0.2">
      <c r="A253" s="748" t="s">
        <v>604</v>
      </c>
      <c r="B253" s="749" t="s">
        <v>605</v>
      </c>
      <c r="C253" s="750" t="s">
        <v>622</v>
      </c>
      <c r="D253" s="751" t="s">
        <v>623</v>
      </c>
      <c r="E253" s="752">
        <v>50113001</v>
      </c>
      <c r="F253" s="751" t="s">
        <v>637</v>
      </c>
      <c r="G253" s="750" t="s">
        <v>638</v>
      </c>
      <c r="H253" s="750">
        <v>100362</v>
      </c>
      <c r="I253" s="750">
        <v>362</v>
      </c>
      <c r="J253" s="750" t="s">
        <v>643</v>
      </c>
      <c r="K253" s="750" t="s">
        <v>644</v>
      </c>
      <c r="L253" s="753">
        <v>72.783333333333331</v>
      </c>
      <c r="M253" s="753">
        <v>3</v>
      </c>
      <c r="N253" s="754">
        <v>218.35</v>
      </c>
    </row>
    <row r="254" spans="1:14" ht="14.45" customHeight="1" x14ac:dyDescent="0.2">
      <c r="A254" s="748" t="s">
        <v>604</v>
      </c>
      <c r="B254" s="749" t="s">
        <v>605</v>
      </c>
      <c r="C254" s="750" t="s">
        <v>622</v>
      </c>
      <c r="D254" s="751" t="s">
        <v>623</v>
      </c>
      <c r="E254" s="752">
        <v>50113001</v>
      </c>
      <c r="F254" s="751" t="s">
        <v>637</v>
      </c>
      <c r="G254" s="750" t="s">
        <v>638</v>
      </c>
      <c r="H254" s="750">
        <v>845008</v>
      </c>
      <c r="I254" s="750">
        <v>107806</v>
      </c>
      <c r="J254" s="750" t="s">
        <v>645</v>
      </c>
      <c r="K254" s="750" t="s">
        <v>647</v>
      </c>
      <c r="L254" s="753">
        <v>66.568648648648633</v>
      </c>
      <c r="M254" s="753">
        <v>37</v>
      </c>
      <c r="N254" s="754">
        <v>2463.0399999999995</v>
      </c>
    </row>
    <row r="255" spans="1:14" ht="14.45" customHeight="1" x14ac:dyDescent="0.2">
      <c r="A255" s="748" t="s">
        <v>604</v>
      </c>
      <c r="B255" s="749" t="s">
        <v>605</v>
      </c>
      <c r="C255" s="750" t="s">
        <v>622</v>
      </c>
      <c r="D255" s="751" t="s">
        <v>623</v>
      </c>
      <c r="E255" s="752">
        <v>50113001</v>
      </c>
      <c r="F255" s="751" t="s">
        <v>637</v>
      </c>
      <c r="G255" s="750" t="s">
        <v>638</v>
      </c>
      <c r="H255" s="750">
        <v>202701</v>
      </c>
      <c r="I255" s="750">
        <v>202701</v>
      </c>
      <c r="J255" s="750" t="s">
        <v>645</v>
      </c>
      <c r="K255" s="750" t="s">
        <v>646</v>
      </c>
      <c r="L255" s="753">
        <v>134.34500000000003</v>
      </c>
      <c r="M255" s="753">
        <v>14</v>
      </c>
      <c r="N255" s="754">
        <v>1880.8300000000004</v>
      </c>
    </row>
    <row r="256" spans="1:14" ht="14.45" customHeight="1" x14ac:dyDescent="0.2">
      <c r="A256" s="748" t="s">
        <v>604</v>
      </c>
      <c r="B256" s="749" t="s">
        <v>605</v>
      </c>
      <c r="C256" s="750" t="s">
        <v>622</v>
      </c>
      <c r="D256" s="751" t="s">
        <v>623</v>
      </c>
      <c r="E256" s="752">
        <v>50113001</v>
      </c>
      <c r="F256" s="751" t="s">
        <v>637</v>
      </c>
      <c r="G256" s="750" t="s">
        <v>650</v>
      </c>
      <c r="H256" s="750">
        <v>102945</v>
      </c>
      <c r="I256" s="750">
        <v>2945</v>
      </c>
      <c r="J256" s="750" t="s">
        <v>1068</v>
      </c>
      <c r="K256" s="750" t="s">
        <v>1069</v>
      </c>
      <c r="L256" s="753">
        <v>8.6599999999999984</v>
      </c>
      <c r="M256" s="753">
        <v>3</v>
      </c>
      <c r="N256" s="754">
        <v>25.979999999999997</v>
      </c>
    </row>
    <row r="257" spans="1:14" ht="14.45" customHeight="1" x14ac:dyDescent="0.2">
      <c r="A257" s="748" t="s">
        <v>604</v>
      </c>
      <c r="B257" s="749" t="s">
        <v>605</v>
      </c>
      <c r="C257" s="750" t="s">
        <v>622</v>
      </c>
      <c r="D257" s="751" t="s">
        <v>623</v>
      </c>
      <c r="E257" s="752">
        <v>50113001</v>
      </c>
      <c r="F257" s="751" t="s">
        <v>637</v>
      </c>
      <c r="G257" s="750" t="s">
        <v>638</v>
      </c>
      <c r="H257" s="750">
        <v>176954</v>
      </c>
      <c r="I257" s="750">
        <v>176954</v>
      </c>
      <c r="J257" s="750" t="s">
        <v>653</v>
      </c>
      <c r="K257" s="750" t="s">
        <v>654</v>
      </c>
      <c r="L257" s="753">
        <v>94.3</v>
      </c>
      <c r="M257" s="753">
        <v>1</v>
      </c>
      <c r="N257" s="754">
        <v>94.3</v>
      </c>
    </row>
    <row r="258" spans="1:14" ht="14.45" customHeight="1" x14ac:dyDescent="0.2">
      <c r="A258" s="748" t="s">
        <v>604</v>
      </c>
      <c r="B258" s="749" t="s">
        <v>605</v>
      </c>
      <c r="C258" s="750" t="s">
        <v>622</v>
      </c>
      <c r="D258" s="751" t="s">
        <v>623</v>
      </c>
      <c r="E258" s="752">
        <v>50113001</v>
      </c>
      <c r="F258" s="751" t="s">
        <v>637</v>
      </c>
      <c r="G258" s="750" t="s">
        <v>638</v>
      </c>
      <c r="H258" s="750">
        <v>167547</v>
      </c>
      <c r="I258" s="750">
        <v>67547</v>
      </c>
      <c r="J258" s="750" t="s">
        <v>657</v>
      </c>
      <c r="K258" s="750" t="s">
        <v>658</v>
      </c>
      <c r="L258" s="753">
        <v>47.19873015873015</v>
      </c>
      <c r="M258" s="753">
        <v>63</v>
      </c>
      <c r="N258" s="754">
        <v>2973.5199999999995</v>
      </c>
    </row>
    <row r="259" spans="1:14" ht="14.45" customHeight="1" x14ac:dyDescent="0.2">
      <c r="A259" s="748" t="s">
        <v>604</v>
      </c>
      <c r="B259" s="749" t="s">
        <v>605</v>
      </c>
      <c r="C259" s="750" t="s">
        <v>622</v>
      </c>
      <c r="D259" s="751" t="s">
        <v>623</v>
      </c>
      <c r="E259" s="752">
        <v>50113001</v>
      </c>
      <c r="F259" s="751" t="s">
        <v>637</v>
      </c>
      <c r="G259" s="750" t="s">
        <v>650</v>
      </c>
      <c r="H259" s="750">
        <v>849444</v>
      </c>
      <c r="I259" s="750">
        <v>163085</v>
      </c>
      <c r="J259" s="750" t="s">
        <v>1070</v>
      </c>
      <c r="K259" s="750" t="s">
        <v>1071</v>
      </c>
      <c r="L259" s="753">
        <v>23.240000000000009</v>
      </c>
      <c r="M259" s="753">
        <v>1</v>
      </c>
      <c r="N259" s="754">
        <v>23.240000000000009</v>
      </c>
    </row>
    <row r="260" spans="1:14" ht="14.45" customHeight="1" x14ac:dyDescent="0.2">
      <c r="A260" s="748" t="s">
        <v>604</v>
      </c>
      <c r="B260" s="749" t="s">
        <v>605</v>
      </c>
      <c r="C260" s="750" t="s">
        <v>622</v>
      </c>
      <c r="D260" s="751" t="s">
        <v>623</v>
      </c>
      <c r="E260" s="752">
        <v>50113001</v>
      </c>
      <c r="F260" s="751" t="s">
        <v>637</v>
      </c>
      <c r="G260" s="750" t="s">
        <v>638</v>
      </c>
      <c r="H260" s="750">
        <v>235897</v>
      </c>
      <c r="I260" s="750">
        <v>235897</v>
      </c>
      <c r="J260" s="750" t="s">
        <v>1072</v>
      </c>
      <c r="K260" s="750" t="s">
        <v>1073</v>
      </c>
      <c r="L260" s="753">
        <v>59.909999999999975</v>
      </c>
      <c r="M260" s="753">
        <v>1</v>
      </c>
      <c r="N260" s="754">
        <v>59.909999999999975</v>
      </c>
    </row>
    <row r="261" spans="1:14" ht="14.45" customHeight="1" x14ac:dyDescent="0.2">
      <c r="A261" s="748" t="s">
        <v>604</v>
      </c>
      <c r="B261" s="749" t="s">
        <v>605</v>
      </c>
      <c r="C261" s="750" t="s">
        <v>622</v>
      </c>
      <c r="D261" s="751" t="s">
        <v>623</v>
      </c>
      <c r="E261" s="752">
        <v>50113001</v>
      </c>
      <c r="F261" s="751" t="s">
        <v>637</v>
      </c>
      <c r="G261" s="750" t="s">
        <v>638</v>
      </c>
      <c r="H261" s="750">
        <v>207931</v>
      </c>
      <c r="I261" s="750">
        <v>207931</v>
      </c>
      <c r="J261" s="750" t="s">
        <v>1074</v>
      </c>
      <c r="K261" s="750" t="s">
        <v>1075</v>
      </c>
      <c r="L261" s="753">
        <v>26.089999999999993</v>
      </c>
      <c r="M261" s="753">
        <v>1</v>
      </c>
      <c r="N261" s="754">
        <v>26.089999999999993</v>
      </c>
    </row>
    <row r="262" spans="1:14" ht="14.45" customHeight="1" x14ac:dyDescent="0.2">
      <c r="A262" s="748" t="s">
        <v>604</v>
      </c>
      <c r="B262" s="749" t="s">
        <v>605</v>
      </c>
      <c r="C262" s="750" t="s">
        <v>622</v>
      </c>
      <c r="D262" s="751" t="s">
        <v>623</v>
      </c>
      <c r="E262" s="752">
        <v>50113001</v>
      </c>
      <c r="F262" s="751" t="s">
        <v>637</v>
      </c>
      <c r="G262" s="750" t="s">
        <v>638</v>
      </c>
      <c r="H262" s="750">
        <v>196610</v>
      </c>
      <c r="I262" s="750">
        <v>96610</v>
      </c>
      <c r="J262" s="750" t="s">
        <v>1076</v>
      </c>
      <c r="K262" s="750" t="s">
        <v>1077</v>
      </c>
      <c r="L262" s="753">
        <v>46.38000000000001</v>
      </c>
      <c r="M262" s="753">
        <v>1</v>
      </c>
      <c r="N262" s="754">
        <v>46.38000000000001</v>
      </c>
    </row>
    <row r="263" spans="1:14" ht="14.45" customHeight="1" x14ac:dyDescent="0.2">
      <c r="A263" s="748" t="s">
        <v>604</v>
      </c>
      <c r="B263" s="749" t="s">
        <v>605</v>
      </c>
      <c r="C263" s="750" t="s">
        <v>622</v>
      </c>
      <c r="D263" s="751" t="s">
        <v>623</v>
      </c>
      <c r="E263" s="752">
        <v>50113001</v>
      </c>
      <c r="F263" s="751" t="s">
        <v>637</v>
      </c>
      <c r="G263" s="750" t="s">
        <v>638</v>
      </c>
      <c r="H263" s="750">
        <v>847974</v>
      </c>
      <c r="I263" s="750">
        <v>125525</v>
      </c>
      <c r="J263" s="750" t="s">
        <v>663</v>
      </c>
      <c r="K263" s="750" t="s">
        <v>664</v>
      </c>
      <c r="L263" s="753">
        <v>46.833749999999995</v>
      </c>
      <c r="M263" s="753">
        <v>8</v>
      </c>
      <c r="N263" s="754">
        <v>374.66999999999996</v>
      </c>
    </row>
    <row r="264" spans="1:14" ht="14.45" customHeight="1" x14ac:dyDescent="0.2">
      <c r="A264" s="748" t="s">
        <v>604</v>
      </c>
      <c r="B264" s="749" t="s">
        <v>605</v>
      </c>
      <c r="C264" s="750" t="s">
        <v>622</v>
      </c>
      <c r="D264" s="751" t="s">
        <v>623</v>
      </c>
      <c r="E264" s="752">
        <v>50113001</v>
      </c>
      <c r="F264" s="751" t="s">
        <v>637</v>
      </c>
      <c r="G264" s="750" t="s">
        <v>638</v>
      </c>
      <c r="H264" s="750">
        <v>112891</v>
      </c>
      <c r="I264" s="750">
        <v>12891</v>
      </c>
      <c r="J264" s="750" t="s">
        <v>668</v>
      </c>
      <c r="K264" s="750" t="s">
        <v>670</v>
      </c>
      <c r="L264" s="753">
        <v>58.329999999999991</v>
      </c>
      <c r="M264" s="753">
        <v>2</v>
      </c>
      <c r="N264" s="754">
        <v>116.65999999999998</v>
      </c>
    </row>
    <row r="265" spans="1:14" ht="14.45" customHeight="1" x14ac:dyDescent="0.2">
      <c r="A265" s="748" t="s">
        <v>604</v>
      </c>
      <c r="B265" s="749" t="s">
        <v>605</v>
      </c>
      <c r="C265" s="750" t="s">
        <v>622</v>
      </c>
      <c r="D265" s="751" t="s">
        <v>623</v>
      </c>
      <c r="E265" s="752">
        <v>50113001</v>
      </c>
      <c r="F265" s="751" t="s">
        <v>637</v>
      </c>
      <c r="G265" s="750" t="s">
        <v>638</v>
      </c>
      <c r="H265" s="750">
        <v>132853</v>
      </c>
      <c r="I265" s="750">
        <v>132853</v>
      </c>
      <c r="J265" s="750" t="s">
        <v>668</v>
      </c>
      <c r="K265" s="750" t="s">
        <v>669</v>
      </c>
      <c r="L265" s="753">
        <v>103.31999999999998</v>
      </c>
      <c r="M265" s="753">
        <v>5</v>
      </c>
      <c r="N265" s="754">
        <v>516.59999999999991</v>
      </c>
    </row>
    <row r="266" spans="1:14" ht="14.45" customHeight="1" x14ac:dyDescent="0.2">
      <c r="A266" s="748" t="s">
        <v>604</v>
      </c>
      <c r="B266" s="749" t="s">
        <v>605</v>
      </c>
      <c r="C266" s="750" t="s">
        <v>622</v>
      </c>
      <c r="D266" s="751" t="s">
        <v>623</v>
      </c>
      <c r="E266" s="752">
        <v>50113001</v>
      </c>
      <c r="F266" s="751" t="s">
        <v>637</v>
      </c>
      <c r="G266" s="750" t="s">
        <v>638</v>
      </c>
      <c r="H266" s="750">
        <v>112892</v>
      </c>
      <c r="I266" s="750">
        <v>12892</v>
      </c>
      <c r="J266" s="750" t="s">
        <v>668</v>
      </c>
      <c r="K266" s="750" t="s">
        <v>669</v>
      </c>
      <c r="L266" s="753">
        <v>104.18368421052632</v>
      </c>
      <c r="M266" s="753">
        <v>57</v>
      </c>
      <c r="N266" s="754">
        <v>5938.47</v>
      </c>
    </row>
    <row r="267" spans="1:14" ht="14.45" customHeight="1" x14ac:dyDescent="0.2">
      <c r="A267" s="748" t="s">
        <v>604</v>
      </c>
      <c r="B267" s="749" t="s">
        <v>605</v>
      </c>
      <c r="C267" s="750" t="s">
        <v>622</v>
      </c>
      <c r="D267" s="751" t="s">
        <v>623</v>
      </c>
      <c r="E267" s="752">
        <v>50113001</v>
      </c>
      <c r="F267" s="751" t="s">
        <v>637</v>
      </c>
      <c r="G267" s="750" t="s">
        <v>638</v>
      </c>
      <c r="H267" s="750">
        <v>102679</v>
      </c>
      <c r="I267" s="750">
        <v>2679</v>
      </c>
      <c r="J267" s="750" t="s">
        <v>674</v>
      </c>
      <c r="K267" s="750" t="s">
        <v>675</v>
      </c>
      <c r="L267" s="753">
        <v>164.48000000000002</v>
      </c>
      <c r="M267" s="753">
        <v>2</v>
      </c>
      <c r="N267" s="754">
        <v>328.96000000000004</v>
      </c>
    </row>
    <row r="268" spans="1:14" ht="14.45" customHeight="1" x14ac:dyDescent="0.2">
      <c r="A268" s="748" t="s">
        <v>604</v>
      </c>
      <c r="B268" s="749" t="s">
        <v>605</v>
      </c>
      <c r="C268" s="750" t="s">
        <v>622</v>
      </c>
      <c r="D268" s="751" t="s">
        <v>623</v>
      </c>
      <c r="E268" s="752">
        <v>50113001</v>
      </c>
      <c r="F268" s="751" t="s">
        <v>637</v>
      </c>
      <c r="G268" s="750" t="s">
        <v>606</v>
      </c>
      <c r="H268" s="750">
        <v>848562</v>
      </c>
      <c r="I268" s="750">
        <v>126618</v>
      </c>
      <c r="J268" s="750" t="s">
        <v>1078</v>
      </c>
      <c r="K268" s="750" t="s">
        <v>1079</v>
      </c>
      <c r="L268" s="753">
        <v>76.53</v>
      </c>
      <c r="M268" s="753">
        <v>1</v>
      </c>
      <c r="N268" s="754">
        <v>76.53</v>
      </c>
    </row>
    <row r="269" spans="1:14" ht="14.45" customHeight="1" x14ac:dyDescent="0.2">
      <c r="A269" s="748" t="s">
        <v>604</v>
      </c>
      <c r="B269" s="749" t="s">
        <v>605</v>
      </c>
      <c r="C269" s="750" t="s">
        <v>622</v>
      </c>
      <c r="D269" s="751" t="s">
        <v>623</v>
      </c>
      <c r="E269" s="752">
        <v>50113001</v>
      </c>
      <c r="F269" s="751" t="s">
        <v>637</v>
      </c>
      <c r="G269" s="750" t="s">
        <v>638</v>
      </c>
      <c r="H269" s="750">
        <v>993603</v>
      </c>
      <c r="I269" s="750">
        <v>0</v>
      </c>
      <c r="J269" s="750" t="s">
        <v>678</v>
      </c>
      <c r="K269" s="750" t="s">
        <v>606</v>
      </c>
      <c r="L269" s="753">
        <v>178.2825</v>
      </c>
      <c r="M269" s="753">
        <v>4</v>
      </c>
      <c r="N269" s="754">
        <v>713.13</v>
      </c>
    </row>
    <row r="270" spans="1:14" ht="14.45" customHeight="1" x14ac:dyDescent="0.2">
      <c r="A270" s="748" t="s">
        <v>604</v>
      </c>
      <c r="B270" s="749" t="s">
        <v>605</v>
      </c>
      <c r="C270" s="750" t="s">
        <v>622</v>
      </c>
      <c r="D270" s="751" t="s">
        <v>623</v>
      </c>
      <c r="E270" s="752">
        <v>50113001</v>
      </c>
      <c r="F270" s="751" t="s">
        <v>637</v>
      </c>
      <c r="G270" s="750" t="s">
        <v>650</v>
      </c>
      <c r="H270" s="750">
        <v>233600</v>
      </c>
      <c r="I270" s="750">
        <v>233600</v>
      </c>
      <c r="J270" s="750" t="s">
        <v>1080</v>
      </c>
      <c r="K270" s="750" t="s">
        <v>689</v>
      </c>
      <c r="L270" s="753">
        <v>52.219999999999992</v>
      </c>
      <c r="M270" s="753">
        <v>1</v>
      </c>
      <c r="N270" s="754">
        <v>52.219999999999992</v>
      </c>
    </row>
    <row r="271" spans="1:14" ht="14.45" customHeight="1" x14ac:dyDescent="0.2">
      <c r="A271" s="748" t="s">
        <v>604</v>
      </c>
      <c r="B271" s="749" t="s">
        <v>605</v>
      </c>
      <c r="C271" s="750" t="s">
        <v>622</v>
      </c>
      <c r="D271" s="751" t="s">
        <v>623</v>
      </c>
      <c r="E271" s="752">
        <v>50113001</v>
      </c>
      <c r="F271" s="751" t="s">
        <v>637</v>
      </c>
      <c r="G271" s="750" t="s">
        <v>606</v>
      </c>
      <c r="H271" s="750">
        <v>158692</v>
      </c>
      <c r="I271" s="750">
        <v>158692</v>
      </c>
      <c r="J271" s="750" t="s">
        <v>1081</v>
      </c>
      <c r="K271" s="750" t="s">
        <v>1082</v>
      </c>
      <c r="L271" s="753">
        <v>26.015000000000001</v>
      </c>
      <c r="M271" s="753">
        <v>2</v>
      </c>
      <c r="N271" s="754">
        <v>52.03</v>
      </c>
    </row>
    <row r="272" spans="1:14" ht="14.45" customHeight="1" x14ac:dyDescent="0.2">
      <c r="A272" s="748" t="s">
        <v>604</v>
      </c>
      <c r="B272" s="749" t="s">
        <v>605</v>
      </c>
      <c r="C272" s="750" t="s">
        <v>622</v>
      </c>
      <c r="D272" s="751" t="s">
        <v>623</v>
      </c>
      <c r="E272" s="752">
        <v>50113001</v>
      </c>
      <c r="F272" s="751" t="s">
        <v>637</v>
      </c>
      <c r="G272" s="750" t="s">
        <v>650</v>
      </c>
      <c r="H272" s="750">
        <v>233584</v>
      </c>
      <c r="I272" s="750">
        <v>233584</v>
      </c>
      <c r="J272" s="750" t="s">
        <v>1081</v>
      </c>
      <c r="K272" s="750" t="s">
        <v>1083</v>
      </c>
      <c r="L272" s="753">
        <v>87.019999999999982</v>
      </c>
      <c r="M272" s="753">
        <v>1</v>
      </c>
      <c r="N272" s="754">
        <v>87.019999999999982</v>
      </c>
    </row>
    <row r="273" spans="1:14" ht="14.45" customHeight="1" x14ac:dyDescent="0.2">
      <c r="A273" s="748" t="s">
        <v>604</v>
      </c>
      <c r="B273" s="749" t="s">
        <v>605</v>
      </c>
      <c r="C273" s="750" t="s">
        <v>622</v>
      </c>
      <c r="D273" s="751" t="s">
        <v>623</v>
      </c>
      <c r="E273" s="752">
        <v>50113001</v>
      </c>
      <c r="F273" s="751" t="s">
        <v>637</v>
      </c>
      <c r="G273" s="750" t="s">
        <v>638</v>
      </c>
      <c r="H273" s="750">
        <v>394130</v>
      </c>
      <c r="I273" s="750">
        <v>0</v>
      </c>
      <c r="J273" s="750" t="s">
        <v>681</v>
      </c>
      <c r="K273" s="750" t="s">
        <v>606</v>
      </c>
      <c r="L273" s="753">
        <v>37.739999999999995</v>
      </c>
      <c r="M273" s="753">
        <v>1</v>
      </c>
      <c r="N273" s="754">
        <v>37.739999999999995</v>
      </c>
    </row>
    <row r="274" spans="1:14" ht="14.45" customHeight="1" x14ac:dyDescent="0.2">
      <c r="A274" s="748" t="s">
        <v>604</v>
      </c>
      <c r="B274" s="749" t="s">
        <v>605</v>
      </c>
      <c r="C274" s="750" t="s">
        <v>622</v>
      </c>
      <c r="D274" s="751" t="s">
        <v>623</v>
      </c>
      <c r="E274" s="752">
        <v>50113001</v>
      </c>
      <c r="F274" s="751" t="s">
        <v>637</v>
      </c>
      <c r="G274" s="750" t="s">
        <v>638</v>
      </c>
      <c r="H274" s="750">
        <v>190991</v>
      </c>
      <c r="I274" s="750">
        <v>90991</v>
      </c>
      <c r="J274" s="750" t="s">
        <v>1084</v>
      </c>
      <c r="K274" s="750" t="s">
        <v>1085</v>
      </c>
      <c r="L274" s="753">
        <v>47.85</v>
      </c>
      <c r="M274" s="753">
        <v>2</v>
      </c>
      <c r="N274" s="754">
        <v>95.7</v>
      </c>
    </row>
    <row r="275" spans="1:14" ht="14.45" customHeight="1" x14ac:dyDescent="0.2">
      <c r="A275" s="748" t="s">
        <v>604</v>
      </c>
      <c r="B275" s="749" t="s">
        <v>605</v>
      </c>
      <c r="C275" s="750" t="s">
        <v>622</v>
      </c>
      <c r="D275" s="751" t="s">
        <v>623</v>
      </c>
      <c r="E275" s="752">
        <v>50113001</v>
      </c>
      <c r="F275" s="751" t="s">
        <v>637</v>
      </c>
      <c r="G275" s="750" t="s">
        <v>638</v>
      </c>
      <c r="H275" s="750">
        <v>212884</v>
      </c>
      <c r="I275" s="750">
        <v>212884</v>
      </c>
      <c r="J275" s="750" t="s">
        <v>1086</v>
      </c>
      <c r="K275" s="750" t="s">
        <v>1087</v>
      </c>
      <c r="L275" s="753">
        <v>48.09</v>
      </c>
      <c r="M275" s="753">
        <v>10</v>
      </c>
      <c r="N275" s="754">
        <v>480.90000000000003</v>
      </c>
    </row>
    <row r="276" spans="1:14" ht="14.45" customHeight="1" x14ac:dyDescent="0.2">
      <c r="A276" s="748" t="s">
        <v>604</v>
      </c>
      <c r="B276" s="749" t="s">
        <v>605</v>
      </c>
      <c r="C276" s="750" t="s">
        <v>622</v>
      </c>
      <c r="D276" s="751" t="s">
        <v>623</v>
      </c>
      <c r="E276" s="752">
        <v>50113001</v>
      </c>
      <c r="F276" s="751" t="s">
        <v>637</v>
      </c>
      <c r="G276" s="750" t="s">
        <v>638</v>
      </c>
      <c r="H276" s="750">
        <v>147514</v>
      </c>
      <c r="I276" s="750">
        <v>47514</v>
      </c>
      <c r="J276" s="750" t="s">
        <v>1088</v>
      </c>
      <c r="K276" s="750" t="s">
        <v>1089</v>
      </c>
      <c r="L276" s="753">
        <v>37.360000000000007</v>
      </c>
      <c r="M276" s="753">
        <v>1</v>
      </c>
      <c r="N276" s="754">
        <v>37.360000000000007</v>
      </c>
    </row>
    <row r="277" spans="1:14" ht="14.45" customHeight="1" x14ac:dyDescent="0.2">
      <c r="A277" s="748" t="s">
        <v>604</v>
      </c>
      <c r="B277" s="749" t="s">
        <v>605</v>
      </c>
      <c r="C277" s="750" t="s">
        <v>622</v>
      </c>
      <c r="D277" s="751" t="s">
        <v>623</v>
      </c>
      <c r="E277" s="752">
        <v>50113001</v>
      </c>
      <c r="F277" s="751" t="s">
        <v>637</v>
      </c>
      <c r="G277" s="750" t="s">
        <v>638</v>
      </c>
      <c r="H277" s="750">
        <v>841498</v>
      </c>
      <c r="I277" s="750">
        <v>31951</v>
      </c>
      <c r="J277" s="750" t="s">
        <v>1090</v>
      </c>
      <c r="K277" s="750" t="s">
        <v>1091</v>
      </c>
      <c r="L277" s="753">
        <v>51.810000000000016</v>
      </c>
      <c r="M277" s="753">
        <v>1</v>
      </c>
      <c r="N277" s="754">
        <v>51.810000000000016</v>
      </c>
    </row>
    <row r="278" spans="1:14" ht="14.45" customHeight="1" x14ac:dyDescent="0.2">
      <c r="A278" s="748" t="s">
        <v>604</v>
      </c>
      <c r="B278" s="749" t="s">
        <v>605</v>
      </c>
      <c r="C278" s="750" t="s">
        <v>622</v>
      </c>
      <c r="D278" s="751" t="s">
        <v>623</v>
      </c>
      <c r="E278" s="752">
        <v>50113001</v>
      </c>
      <c r="F278" s="751" t="s">
        <v>637</v>
      </c>
      <c r="G278" s="750" t="s">
        <v>638</v>
      </c>
      <c r="H278" s="750">
        <v>846446</v>
      </c>
      <c r="I278" s="750">
        <v>124343</v>
      </c>
      <c r="J278" s="750" t="s">
        <v>1092</v>
      </c>
      <c r="K278" s="750" t="s">
        <v>1093</v>
      </c>
      <c r="L278" s="753">
        <v>30.640000000000008</v>
      </c>
      <c r="M278" s="753">
        <v>1</v>
      </c>
      <c r="N278" s="754">
        <v>30.640000000000008</v>
      </c>
    </row>
    <row r="279" spans="1:14" ht="14.45" customHeight="1" x14ac:dyDescent="0.2">
      <c r="A279" s="748" t="s">
        <v>604</v>
      </c>
      <c r="B279" s="749" t="s">
        <v>605</v>
      </c>
      <c r="C279" s="750" t="s">
        <v>622</v>
      </c>
      <c r="D279" s="751" t="s">
        <v>623</v>
      </c>
      <c r="E279" s="752">
        <v>50113001</v>
      </c>
      <c r="F279" s="751" t="s">
        <v>637</v>
      </c>
      <c r="G279" s="750" t="s">
        <v>638</v>
      </c>
      <c r="H279" s="750">
        <v>169152</v>
      </c>
      <c r="I279" s="750">
        <v>169152</v>
      </c>
      <c r="J279" s="750" t="s">
        <v>1094</v>
      </c>
      <c r="K279" s="750" t="s">
        <v>1095</v>
      </c>
      <c r="L279" s="753">
        <v>114.26</v>
      </c>
      <c r="M279" s="753">
        <v>1</v>
      </c>
      <c r="N279" s="754">
        <v>114.26</v>
      </c>
    </row>
    <row r="280" spans="1:14" ht="14.45" customHeight="1" x14ac:dyDescent="0.2">
      <c r="A280" s="748" t="s">
        <v>604</v>
      </c>
      <c r="B280" s="749" t="s">
        <v>605</v>
      </c>
      <c r="C280" s="750" t="s">
        <v>622</v>
      </c>
      <c r="D280" s="751" t="s">
        <v>623</v>
      </c>
      <c r="E280" s="752">
        <v>50113001</v>
      </c>
      <c r="F280" s="751" t="s">
        <v>637</v>
      </c>
      <c r="G280" s="750" t="s">
        <v>638</v>
      </c>
      <c r="H280" s="750">
        <v>230417</v>
      </c>
      <c r="I280" s="750">
        <v>230417</v>
      </c>
      <c r="J280" s="750" t="s">
        <v>1096</v>
      </c>
      <c r="K280" s="750" t="s">
        <v>1097</v>
      </c>
      <c r="L280" s="753">
        <v>53.930000000000014</v>
      </c>
      <c r="M280" s="753">
        <v>1</v>
      </c>
      <c r="N280" s="754">
        <v>53.930000000000014</v>
      </c>
    </row>
    <row r="281" spans="1:14" ht="14.45" customHeight="1" x14ac:dyDescent="0.2">
      <c r="A281" s="748" t="s">
        <v>604</v>
      </c>
      <c r="B281" s="749" t="s">
        <v>605</v>
      </c>
      <c r="C281" s="750" t="s">
        <v>622</v>
      </c>
      <c r="D281" s="751" t="s">
        <v>623</v>
      </c>
      <c r="E281" s="752">
        <v>50113001</v>
      </c>
      <c r="F281" s="751" t="s">
        <v>637</v>
      </c>
      <c r="G281" s="750" t="s">
        <v>638</v>
      </c>
      <c r="H281" s="750">
        <v>230415</v>
      </c>
      <c r="I281" s="750">
        <v>230415</v>
      </c>
      <c r="J281" s="750" t="s">
        <v>690</v>
      </c>
      <c r="K281" s="750" t="s">
        <v>691</v>
      </c>
      <c r="L281" s="753">
        <v>27.034999999999997</v>
      </c>
      <c r="M281" s="753">
        <v>2</v>
      </c>
      <c r="N281" s="754">
        <v>54.069999999999993</v>
      </c>
    </row>
    <row r="282" spans="1:14" ht="14.45" customHeight="1" x14ac:dyDescent="0.2">
      <c r="A282" s="748" t="s">
        <v>604</v>
      </c>
      <c r="B282" s="749" t="s">
        <v>605</v>
      </c>
      <c r="C282" s="750" t="s">
        <v>622</v>
      </c>
      <c r="D282" s="751" t="s">
        <v>623</v>
      </c>
      <c r="E282" s="752">
        <v>50113001</v>
      </c>
      <c r="F282" s="751" t="s">
        <v>637</v>
      </c>
      <c r="G282" s="750" t="s">
        <v>650</v>
      </c>
      <c r="H282" s="750">
        <v>117431</v>
      </c>
      <c r="I282" s="750">
        <v>17431</v>
      </c>
      <c r="J282" s="750" t="s">
        <v>690</v>
      </c>
      <c r="K282" s="750" t="s">
        <v>691</v>
      </c>
      <c r="L282" s="753">
        <v>27.1</v>
      </c>
      <c r="M282" s="753">
        <v>-1</v>
      </c>
      <c r="N282" s="754">
        <v>-27.1</v>
      </c>
    </row>
    <row r="283" spans="1:14" ht="14.45" customHeight="1" x14ac:dyDescent="0.2">
      <c r="A283" s="748" t="s">
        <v>604</v>
      </c>
      <c r="B283" s="749" t="s">
        <v>605</v>
      </c>
      <c r="C283" s="750" t="s">
        <v>622</v>
      </c>
      <c r="D283" s="751" t="s">
        <v>623</v>
      </c>
      <c r="E283" s="752">
        <v>50113001</v>
      </c>
      <c r="F283" s="751" t="s">
        <v>637</v>
      </c>
      <c r="G283" s="750" t="s">
        <v>638</v>
      </c>
      <c r="H283" s="750">
        <v>848209</v>
      </c>
      <c r="I283" s="750">
        <v>115402</v>
      </c>
      <c r="J283" s="750" t="s">
        <v>692</v>
      </c>
      <c r="K283" s="750" t="s">
        <v>1098</v>
      </c>
      <c r="L283" s="753">
        <v>762.86</v>
      </c>
      <c r="M283" s="753">
        <v>1</v>
      </c>
      <c r="N283" s="754">
        <v>762.86</v>
      </c>
    </row>
    <row r="284" spans="1:14" ht="14.45" customHeight="1" x14ac:dyDescent="0.2">
      <c r="A284" s="748" t="s">
        <v>604</v>
      </c>
      <c r="B284" s="749" t="s">
        <v>605</v>
      </c>
      <c r="C284" s="750" t="s">
        <v>622</v>
      </c>
      <c r="D284" s="751" t="s">
        <v>623</v>
      </c>
      <c r="E284" s="752">
        <v>50113001</v>
      </c>
      <c r="F284" s="751" t="s">
        <v>637</v>
      </c>
      <c r="G284" s="750" t="s">
        <v>638</v>
      </c>
      <c r="H284" s="750">
        <v>847085</v>
      </c>
      <c r="I284" s="750">
        <v>115401</v>
      </c>
      <c r="J284" s="750" t="s">
        <v>692</v>
      </c>
      <c r="K284" s="750" t="s">
        <v>693</v>
      </c>
      <c r="L284" s="753">
        <v>606.69500000000005</v>
      </c>
      <c r="M284" s="753">
        <v>1</v>
      </c>
      <c r="N284" s="754">
        <v>606.69500000000005</v>
      </c>
    </row>
    <row r="285" spans="1:14" ht="14.45" customHeight="1" x14ac:dyDescent="0.2">
      <c r="A285" s="748" t="s">
        <v>604</v>
      </c>
      <c r="B285" s="749" t="s">
        <v>605</v>
      </c>
      <c r="C285" s="750" t="s">
        <v>622</v>
      </c>
      <c r="D285" s="751" t="s">
        <v>623</v>
      </c>
      <c r="E285" s="752">
        <v>50113001</v>
      </c>
      <c r="F285" s="751" t="s">
        <v>637</v>
      </c>
      <c r="G285" s="750" t="s">
        <v>638</v>
      </c>
      <c r="H285" s="750">
        <v>156992</v>
      </c>
      <c r="I285" s="750">
        <v>56992</v>
      </c>
      <c r="J285" s="750" t="s">
        <v>1099</v>
      </c>
      <c r="K285" s="750" t="s">
        <v>1100</v>
      </c>
      <c r="L285" s="753">
        <v>61.44</v>
      </c>
      <c r="M285" s="753">
        <v>3</v>
      </c>
      <c r="N285" s="754">
        <v>184.32</v>
      </c>
    </row>
    <row r="286" spans="1:14" ht="14.45" customHeight="1" x14ac:dyDescent="0.2">
      <c r="A286" s="748" t="s">
        <v>604</v>
      </c>
      <c r="B286" s="749" t="s">
        <v>605</v>
      </c>
      <c r="C286" s="750" t="s">
        <v>622</v>
      </c>
      <c r="D286" s="751" t="s">
        <v>623</v>
      </c>
      <c r="E286" s="752">
        <v>50113001</v>
      </c>
      <c r="F286" s="751" t="s">
        <v>637</v>
      </c>
      <c r="G286" s="750" t="s">
        <v>638</v>
      </c>
      <c r="H286" s="750">
        <v>207940</v>
      </c>
      <c r="I286" s="750">
        <v>207940</v>
      </c>
      <c r="J286" s="750" t="s">
        <v>1101</v>
      </c>
      <c r="K286" s="750" t="s">
        <v>1102</v>
      </c>
      <c r="L286" s="753">
        <v>73.150000000000006</v>
      </c>
      <c r="M286" s="753">
        <v>1</v>
      </c>
      <c r="N286" s="754">
        <v>73.150000000000006</v>
      </c>
    </row>
    <row r="287" spans="1:14" ht="14.45" customHeight="1" x14ac:dyDescent="0.2">
      <c r="A287" s="748" t="s">
        <v>604</v>
      </c>
      <c r="B287" s="749" t="s">
        <v>605</v>
      </c>
      <c r="C287" s="750" t="s">
        <v>622</v>
      </c>
      <c r="D287" s="751" t="s">
        <v>623</v>
      </c>
      <c r="E287" s="752">
        <v>50113001</v>
      </c>
      <c r="F287" s="751" t="s">
        <v>637</v>
      </c>
      <c r="G287" s="750" t="s">
        <v>638</v>
      </c>
      <c r="H287" s="750">
        <v>184288</v>
      </c>
      <c r="I287" s="750">
        <v>184288</v>
      </c>
      <c r="J287" s="750" t="s">
        <v>1103</v>
      </c>
      <c r="K287" s="750" t="s">
        <v>661</v>
      </c>
      <c r="L287" s="753">
        <v>160.72000000000003</v>
      </c>
      <c r="M287" s="753">
        <v>1</v>
      </c>
      <c r="N287" s="754">
        <v>160.72000000000003</v>
      </c>
    </row>
    <row r="288" spans="1:14" ht="14.45" customHeight="1" x14ac:dyDescent="0.2">
      <c r="A288" s="748" t="s">
        <v>604</v>
      </c>
      <c r="B288" s="749" t="s">
        <v>605</v>
      </c>
      <c r="C288" s="750" t="s">
        <v>622</v>
      </c>
      <c r="D288" s="751" t="s">
        <v>623</v>
      </c>
      <c r="E288" s="752">
        <v>50113001</v>
      </c>
      <c r="F288" s="751" t="s">
        <v>637</v>
      </c>
      <c r="G288" s="750" t="s">
        <v>650</v>
      </c>
      <c r="H288" s="750">
        <v>214427</v>
      </c>
      <c r="I288" s="750">
        <v>214427</v>
      </c>
      <c r="J288" s="750" t="s">
        <v>694</v>
      </c>
      <c r="K288" s="750" t="s">
        <v>695</v>
      </c>
      <c r="L288" s="753">
        <v>16.57658536585366</v>
      </c>
      <c r="M288" s="753">
        <v>41</v>
      </c>
      <c r="N288" s="754">
        <v>679.64</v>
      </c>
    </row>
    <row r="289" spans="1:14" ht="14.45" customHeight="1" x14ac:dyDescent="0.2">
      <c r="A289" s="748" t="s">
        <v>604</v>
      </c>
      <c r="B289" s="749" t="s">
        <v>605</v>
      </c>
      <c r="C289" s="750" t="s">
        <v>622</v>
      </c>
      <c r="D289" s="751" t="s">
        <v>623</v>
      </c>
      <c r="E289" s="752">
        <v>50113001</v>
      </c>
      <c r="F289" s="751" t="s">
        <v>637</v>
      </c>
      <c r="G289" s="750" t="s">
        <v>638</v>
      </c>
      <c r="H289" s="750">
        <v>193104</v>
      </c>
      <c r="I289" s="750">
        <v>93104</v>
      </c>
      <c r="J289" s="750" t="s">
        <v>1104</v>
      </c>
      <c r="K289" s="750" t="s">
        <v>1105</v>
      </c>
      <c r="L289" s="753">
        <v>47.27</v>
      </c>
      <c r="M289" s="753">
        <v>1</v>
      </c>
      <c r="N289" s="754">
        <v>47.27</v>
      </c>
    </row>
    <row r="290" spans="1:14" ht="14.45" customHeight="1" x14ac:dyDescent="0.2">
      <c r="A290" s="748" t="s">
        <v>604</v>
      </c>
      <c r="B290" s="749" t="s">
        <v>605</v>
      </c>
      <c r="C290" s="750" t="s">
        <v>622</v>
      </c>
      <c r="D290" s="751" t="s">
        <v>623</v>
      </c>
      <c r="E290" s="752">
        <v>50113001</v>
      </c>
      <c r="F290" s="751" t="s">
        <v>637</v>
      </c>
      <c r="G290" s="750" t="s">
        <v>638</v>
      </c>
      <c r="H290" s="750">
        <v>193105</v>
      </c>
      <c r="I290" s="750">
        <v>93105</v>
      </c>
      <c r="J290" s="750" t="s">
        <v>1104</v>
      </c>
      <c r="K290" s="750" t="s">
        <v>1106</v>
      </c>
      <c r="L290" s="753">
        <v>208.45</v>
      </c>
      <c r="M290" s="753">
        <v>2</v>
      </c>
      <c r="N290" s="754">
        <v>416.9</v>
      </c>
    </row>
    <row r="291" spans="1:14" ht="14.45" customHeight="1" x14ac:dyDescent="0.2">
      <c r="A291" s="748" t="s">
        <v>604</v>
      </c>
      <c r="B291" s="749" t="s">
        <v>605</v>
      </c>
      <c r="C291" s="750" t="s">
        <v>622</v>
      </c>
      <c r="D291" s="751" t="s">
        <v>623</v>
      </c>
      <c r="E291" s="752">
        <v>50113001</v>
      </c>
      <c r="F291" s="751" t="s">
        <v>637</v>
      </c>
      <c r="G291" s="750" t="s">
        <v>650</v>
      </c>
      <c r="H291" s="750">
        <v>192034</v>
      </c>
      <c r="I291" s="750">
        <v>92034</v>
      </c>
      <c r="J291" s="750" t="s">
        <v>1107</v>
      </c>
      <c r="K291" s="750" t="s">
        <v>1108</v>
      </c>
      <c r="L291" s="753">
        <v>125.39000000000003</v>
      </c>
      <c r="M291" s="753">
        <v>1</v>
      </c>
      <c r="N291" s="754">
        <v>125.39000000000003</v>
      </c>
    </row>
    <row r="292" spans="1:14" ht="14.45" customHeight="1" x14ac:dyDescent="0.2">
      <c r="A292" s="748" t="s">
        <v>604</v>
      </c>
      <c r="B292" s="749" t="s">
        <v>605</v>
      </c>
      <c r="C292" s="750" t="s">
        <v>622</v>
      </c>
      <c r="D292" s="751" t="s">
        <v>623</v>
      </c>
      <c r="E292" s="752">
        <v>50113001</v>
      </c>
      <c r="F292" s="751" t="s">
        <v>637</v>
      </c>
      <c r="G292" s="750" t="s">
        <v>650</v>
      </c>
      <c r="H292" s="750">
        <v>190044</v>
      </c>
      <c r="I292" s="750">
        <v>90044</v>
      </c>
      <c r="J292" s="750" t="s">
        <v>704</v>
      </c>
      <c r="K292" s="750" t="s">
        <v>706</v>
      </c>
      <c r="L292" s="753">
        <v>32.76926666666666</v>
      </c>
      <c r="M292" s="753">
        <v>300</v>
      </c>
      <c r="N292" s="754">
        <v>9830.7799999999988</v>
      </c>
    </row>
    <row r="293" spans="1:14" ht="14.45" customHeight="1" x14ac:dyDescent="0.2">
      <c r="A293" s="748" t="s">
        <v>604</v>
      </c>
      <c r="B293" s="749" t="s">
        <v>605</v>
      </c>
      <c r="C293" s="750" t="s">
        <v>622</v>
      </c>
      <c r="D293" s="751" t="s">
        <v>623</v>
      </c>
      <c r="E293" s="752">
        <v>50113001</v>
      </c>
      <c r="F293" s="751" t="s">
        <v>637</v>
      </c>
      <c r="G293" s="750" t="s">
        <v>638</v>
      </c>
      <c r="H293" s="750">
        <v>197522</v>
      </c>
      <c r="I293" s="750">
        <v>97522</v>
      </c>
      <c r="J293" s="750" t="s">
        <v>707</v>
      </c>
      <c r="K293" s="750" t="s">
        <v>1109</v>
      </c>
      <c r="L293" s="753">
        <v>159.09333333333333</v>
      </c>
      <c r="M293" s="753">
        <v>6</v>
      </c>
      <c r="N293" s="754">
        <v>954.56</v>
      </c>
    </row>
    <row r="294" spans="1:14" ht="14.45" customHeight="1" x14ac:dyDescent="0.2">
      <c r="A294" s="748" t="s">
        <v>604</v>
      </c>
      <c r="B294" s="749" t="s">
        <v>605</v>
      </c>
      <c r="C294" s="750" t="s">
        <v>622</v>
      </c>
      <c r="D294" s="751" t="s">
        <v>623</v>
      </c>
      <c r="E294" s="752">
        <v>50113001</v>
      </c>
      <c r="F294" s="751" t="s">
        <v>637</v>
      </c>
      <c r="G294" s="750" t="s">
        <v>638</v>
      </c>
      <c r="H294" s="750">
        <v>184090</v>
      </c>
      <c r="I294" s="750">
        <v>84090</v>
      </c>
      <c r="J294" s="750" t="s">
        <v>1110</v>
      </c>
      <c r="K294" s="750" t="s">
        <v>1111</v>
      </c>
      <c r="L294" s="753">
        <v>60.11</v>
      </c>
      <c r="M294" s="753">
        <v>2</v>
      </c>
      <c r="N294" s="754">
        <v>120.22</v>
      </c>
    </row>
    <row r="295" spans="1:14" ht="14.45" customHeight="1" x14ac:dyDescent="0.2">
      <c r="A295" s="748" t="s">
        <v>604</v>
      </c>
      <c r="B295" s="749" t="s">
        <v>605</v>
      </c>
      <c r="C295" s="750" t="s">
        <v>622</v>
      </c>
      <c r="D295" s="751" t="s">
        <v>623</v>
      </c>
      <c r="E295" s="752">
        <v>50113001</v>
      </c>
      <c r="F295" s="751" t="s">
        <v>637</v>
      </c>
      <c r="G295" s="750" t="s">
        <v>638</v>
      </c>
      <c r="H295" s="750">
        <v>230420</v>
      </c>
      <c r="I295" s="750">
        <v>230420</v>
      </c>
      <c r="J295" s="750" t="s">
        <v>710</v>
      </c>
      <c r="K295" s="750" t="s">
        <v>712</v>
      </c>
      <c r="L295" s="753">
        <v>76.980000000000018</v>
      </c>
      <c r="M295" s="753">
        <v>1</v>
      </c>
      <c r="N295" s="754">
        <v>76.980000000000018</v>
      </c>
    </row>
    <row r="296" spans="1:14" ht="14.45" customHeight="1" x14ac:dyDescent="0.2">
      <c r="A296" s="748" t="s">
        <v>604</v>
      </c>
      <c r="B296" s="749" t="s">
        <v>605</v>
      </c>
      <c r="C296" s="750" t="s">
        <v>622</v>
      </c>
      <c r="D296" s="751" t="s">
        <v>623</v>
      </c>
      <c r="E296" s="752">
        <v>50113001</v>
      </c>
      <c r="F296" s="751" t="s">
        <v>637</v>
      </c>
      <c r="G296" s="750" t="s">
        <v>638</v>
      </c>
      <c r="H296" s="750">
        <v>102478</v>
      </c>
      <c r="I296" s="750">
        <v>2478</v>
      </c>
      <c r="J296" s="750" t="s">
        <v>710</v>
      </c>
      <c r="K296" s="750" t="s">
        <v>711</v>
      </c>
      <c r="L296" s="753">
        <v>77.079999999999984</v>
      </c>
      <c r="M296" s="753">
        <v>1</v>
      </c>
      <c r="N296" s="754">
        <v>77.079999999999984</v>
      </c>
    </row>
    <row r="297" spans="1:14" ht="14.45" customHeight="1" x14ac:dyDescent="0.2">
      <c r="A297" s="748" t="s">
        <v>604</v>
      </c>
      <c r="B297" s="749" t="s">
        <v>605</v>
      </c>
      <c r="C297" s="750" t="s">
        <v>622</v>
      </c>
      <c r="D297" s="751" t="s">
        <v>623</v>
      </c>
      <c r="E297" s="752">
        <v>50113001</v>
      </c>
      <c r="F297" s="751" t="s">
        <v>637</v>
      </c>
      <c r="G297" s="750" t="s">
        <v>638</v>
      </c>
      <c r="H297" s="750">
        <v>846346</v>
      </c>
      <c r="I297" s="750">
        <v>119672</v>
      </c>
      <c r="J297" s="750" t="s">
        <v>713</v>
      </c>
      <c r="K297" s="750" t="s">
        <v>714</v>
      </c>
      <c r="L297" s="753">
        <v>112.69500000000001</v>
      </c>
      <c r="M297" s="753">
        <v>6</v>
      </c>
      <c r="N297" s="754">
        <v>676.17000000000007</v>
      </c>
    </row>
    <row r="298" spans="1:14" ht="14.45" customHeight="1" x14ac:dyDescent="0.2">
      <c r="A298" s="748" t="s">
        <v>604</v>
      </c>
      <c r="B298" s="749" t="s">
        <v>605</v>
      </c>
      <c r="C298" s="750" t="s">
        <v>622</v>
      </c>
      <c r="D298" s="751" t="s">
        <v>623</v>
      </c>
      <c r="E298" s="752">
        <v>50113001</v>
      </c>
      <c r="F298" s="751" t="s">
        <v>637</v>
      </c>
      <c r="G298" s="750" t="s">
        <v>638</v>
      </c>
      <c r="H298" s="750">
        <v>117011</v>
      </c>
      <c r="I298" s="750">
        <v>17011</v>
      </c>
      <c r="J298" s="750" t="s">
        <v>1112</v>
      </c>
      <c r="K298" s="750" t="s">
        <v>1113</v>
      </c>
      <c r="L298" s="753">
        <v>145.49999999999997</v>
      </c>
      <c r="M298" s="753">
        <v>2</v>
      </c>
      <c r="N298" s="754">
        <v>290.99999999999994</v>
      </c>
    </row>
    <row r="299" spans="1:14" ht="14.45" customHeight="1" x14ac:dyDescent="0.2">
      <c r="A299" s="748" t="s">
        <v>604</v>
      </c>
      <c r="B299" s="749" t="s">
        <v>605</v>
      </c>
      <c r="C299" s="750" t="s">
        <v>622</v>
      </c>
      <c r="D299" s="751" t="s">
        <v>623</v>
      </c>
      <c r="E299" s="752">
        <v>50113001</v>
      </c>
      <c r="F299" s="751" t="s">
        <v>637</v>
      </c>
      <c r="G299" s="750" t="s">
        <v>638</v>
      </c>
      <c r="H299" s="750">
        <v>103645</v>
      </c>
      <c r="I299" s="750">
        <v>3645</v>
      </c>
      <c r="J299" s="750" t="s">
        <v>1114</v>
      </c>
      <c r="K299" s="750" t="s">
        <v>1115</v>
      </c>
      <c r="L299" s="753">
        <v>69.91</v>
      </c>
      <c r="M299" s="753">
        <v>2</v>
      </c>
      <c r="N299" s="754">
        <v>139.82</v>
      </c>
    </row>
    <row r="300" spans="1:14" ht="14.45" customHeight="1" x14ac:dyDescent="0.2">
      <c r="A300" s="748" t="s">
        <v>604</v>
      </c>
      <c r="B300" s="749" t="s">
        <v>605</v>
      </c>
      <c r="C300" s="750" t="s">
        <v>622</v>
      </c>
      <c r="D300" s="751" t="s">
        <v>623</v>
      </c>
      <c r="E300" s="752">
        <v>50113001</v>
      </c>
      <c r="F300" s="751" t="s">
        <v>637</v>
      </c>
      <c r="G300" s="750" t="s">
        <v>638</v>
      </c>
      <c r="H300" s="750">
        <v>108499</v>
      </c>
      <c r="I300" s="750">
        <v>8499</v>
      </c>
      <c r="J300" s="750" t="s">
        <v>1116</v>
      </c>
      <c r="K300" s="750" t="s">
        <v>1117</v>
      </c>
      <c r="L300" s="753">
        <v>111.52000000000001</v>
      </c>
      <c r="M300" s="753">
        <v>10</v>
      </c>
      <c r="N300" s="754">
        <v>1115.2</v>
      </c>
    </row>
    <row r="301" spans="1:14" ht="14.45" customHeight="1" x14ac:dyDescent="0.2">
      <c r="A301" s="748" t="s">
        <v>604</v>
      </c>
      <c r="B301" s="749" t="s">
        <v>605</v>
      </c>
      <c r="C301" s="750" t="s">
        <v>622</v>
      </c>
      <c r="D301" s="751" t="s">
        <v>623</v>
      </c>
      <c r="E301" s="752">
        <v>50113001</v>
      </c>
      <c r="F301" s="751" t="s">
        <v>637</v>
      </c>
      <c r="G301" s="750" t="s">
        <v>638</v>
      </c>
      <c r="H301" s="750">
        <v>231751</v>
      </c>
      <c r="I301" s="750">
        <v>231751</v>
      </c>
      <c r="J301" s="750" t="s">
        <v>1116</v>
      </c>
      <c r="K301" s="750" t="s">
        <v>1117</v>
      </c>
      <c r="L301" s="753">
        <v>111.70250000000001</v>
      </c>
      <c r="M301" s="753">
        <v>40</v>
      </c>
      <c r="N301" s="754">
        <v>4468.1000000000004</v>
      </c>
    </row>
    <row r="302" spans="1:14" ht="14.45" customHeight="1" x14ac:dyDescent="0.2">
      <c r="A302" s="748" t="s">
        <v>604</v>
      </c>
      <c r="B302" s="749" t="s">
        <v>605</v>
      </c>
      <c r="C302" s="750" t="s">
        <v>622</v>
      </c>
      <c r="D302" s="751" t="s">
        <v>623</v>
      </c>
      <c r="E302" s="752">
        <v>50113001</v>
      </c>
      <c r="F302" s="751" t="s">
        <v>637</v>
      </c>
      <c r="G302" s="750" t="s">
        <v>638</v>
      </c>
      <c r="H302" s="750">
        <v>192214</v>
      </c>
      <c r="I302" s="750">
        <v>192214</v>
      </c>
      <c r="J302" s="750" t="s">
        <v>1118</v>
      </c>
      <c r="K302" s="750" t="s">
        <v>1119</v>
      </c>
      <c r="L302" s="753">
        <v>52.2</v>
      </c>
      <c r="M302" s="753">
        <v>1</v>
      </c>
      <c r="N302" s="754">
        <v>52.2</v>
      </c>
    </row>
    <row r="303" spans="1:14" ht="14.45" customHeight="1" x14ac:dyDescent="0.2">
      <c r="A303" s="748" t="s">
        <v>604</v>
      </c>
      <c r="B303" s="749" t="s">
        <v>605</v>
      </c>
      <c r="C303" s="750" t="s">
        <v>622</v>
      </c>
      <c r="D303" s="751" t="s">
        <v>623</v>
      </c>
      <c r="E303" s="752">
        <v>50113001</v>
      </c>
      <c r="F303" s="751" t="s">
        <v>637</v>
      </c>
      <c r="G303" s="750" t="s">
        <v>638</v>
      </c>
      <c r="H303" s="750">
        <v>102479</v>
      </c>
      <c r="I303" s="750">
        <v>2479</v>
      </c>
      <c r="J303" s="750" t="s">
        <v>1120</v>
      </c>
      <c r="K303" s="750" t="s">
        <v>1121</v>
      </c>
      <c r="L303" s="753">
        <v>65.569999999999979</v>
      </c>
      <c r="M303" s="753">
        <v>2</v>
      </c>
      <c r="N303" s="754">
        <v>131.13999999999996</v>
      </c>
    </row>
    <row r="304" spans="1:14" ht="14.45" customHeight="1" x14ac:dyDescent="0.2">
      <c r="A304" s="748" t="s">
        <v>604</v>
      </c>
      <c r="B304" s="749" t="s">
        <v>605</v>
      </c>
      <c r="C304" s="750" t="s">
        <v>622</v>
      </c>
      <c r="D304" s="751" t="s">
        <v>623</v>
      </c>
      <c r="E304" s="752">
        <v>50113001</v>
      </c>
      <c r="F304" s="751" t="s">
        <v>637</v>
      </c>
      <c r="G304" s="750" t="s">
        <v>638</v>
      </c>
      <c r="H304" s="750">
        <v>104071</v>
      </c>
      <c r="I304" s="750">
        <v>4071</v>
      </c>
      <c r="J304" s="750" t="s">
        <v>1120</v>
      </c>
      <c r="K304" s="750" t="s">
        <v>1122</v>
      </c>
      <c r="L304" s="753">
        <v>152.97000000000003</v>
      </c>
      <c r="M304" s="753">
        <v>1</v>
      </c>
      <c r="N304" s="754">
        <v>152.97000000000003</v>
      </c>
    </row>
    <row r="305" spans="1:14" ht="14.45" customHeight="1" x14ac:dyDescent="0.2">
      <c r="A305" s="748" t="s">
        <v>604</v>
      </c>
      <c r="B305" s="749" t="s">
        <v>605</v>
      </c>
      <c r="C305" s="750" t="s">
        <v>622</v>
      </c>
      <c r="D305" s="751" t="s">
        <v>623</v>
      </c>
      <c r="E305" s="752">
        <v>50113001</v>
      </c>
      <c r="F305" s="751" t="s">
        <v>637</v>
      </c>
      <c r="G305" s="750" t="s">
        <v>638</v>
      </c>
      <c r="H305" s="750">
        <v>154539</v>
      </c>
      <c r="I305" s="750">
        <v>54539</v>
      </c>
      <c r="J305" s="750" t="s">
        <v>722</v>
      </c>
      <c r="K305" s="750" t="s">
        <v>723</v>
      </c>
      <c r="L305" s="753">
        <v>60.169090909090919</v>
      </c>
      <c r="M305" s="753">
        <v>99</v>
      </c>
      <c r="N305" s="754">
        <v>5956.7400000000007</v>
      </c>
    </row>
    <row r="306" spans="1:14" ht="14.45" customHeight="1" x14ac:dyDescent="0.2">
      <c r="A306" s="748" t="s">
        <v>604</v>
      </c>
      <c r="B306" s="749" t="s">
        <v>605</v>
      </c>
      <c r="C306" s="750" t="s">
        <v>622</v>
      </c>
      <c r="D306" s="751" t="s">
        <v>623</v>
      </c>
      <c r="E306" s="752">
        <v>50113001</v>
      </c>
      <c r="F306" s="751" t="s">
        <v>637</v>
      </c>
      <c r="G306" s="750" t="s">
        <v>638</v>
      </c>
      <c r="H306" s="750">
        <v>185656</v>
      </c>
      <c r="I306" s="750">
        <v>85656</v>
      </c>
      <c r="J306" s="750" t="s">
        <v>724</v>
      </c>
      <c r="K306" s="750" t="s">
        <v>725</v>
      </c>
      <c r="L306" s="753">
        <v>69.83</v>
      </c>
      <c r="M306" s="753">
        <v>1</v>
      </c>
      <c r="N306" s="754">
        <v>69.83</v>
      </c>
    </row>
    <row r="307" spans="1:14" ht="14.45" customHeight="1" x14ac:dyDescent="0.2">
      <c r="A307" s="748" t="s">
        <v>604</v>
      </c>
      <c r="B307" s="749" t="s">
        <v>605</v>
      </c>
      <c r="C307" s="750" t="s">
        <v>622</v>
      </c>
      <c r="D307" s="751" t="s">
        <v>623</v>
      </c>
      <c r="E307" s="752">
        <v>50113001</v>
      </c>
      <c r="F307" s="751" t="s">
        <v>637</v>
      </c>
      <c r="G307" s="750" t="s">
        <v>638</v>
      </c>
      <c r="H307" s="750">
        <v>920235</v>
      </c>
      <c r="I307" s="750">
        <v>15880</v>
      </c>
      <c r="J307" s="750" t="s">
        <v>1123</v>
      </c>
      <c r="K307" s="750" t="s">
        <v>606</v>
      </c>
      <c r="L307" s="753">
        <v>163.57</v>
      </c>
      <c r="M307" s="753">
        <v>1</v>
      </c>
      <c r="N307" s="754">
        <v>163.57</v>
      </c>
    </row>
    <row r="308" spans="1:14" ht="14.45" customHeight="1" x14ac:dyDescent="0.2">
      <c r="A308" s="748" t="s">
        <v>604</v>
      </c>
      <c r="B308" s="749" t="s">
        <v>605</v>
      </c>
      <c r="C308" s="750" t="s">
        <v>622</v>
      </c>
      <c r="D308" s="751" t="s">
        <v>623</v>
      </c>
      <c r="E308" s="752">
        <v>50113001</v>
      </c>
      <c r="F308" s="751" t="s">
        <v>637</v>
      </c>
      <c r="G308" s="750" t="s">
        <v>638</v>
      </c>
      <c r="H308" s="750">
        <v>905098</v>
      </c>
      <c r="I308" s="750">
        <v>23989</v>
      </c>
      <c r="J308" s="750" t="s">
        <v>729</v>
      </c>
      <c r="K308" s="750" t="s">
        <v>606</v>
      </c>
      <c r="L308" s="753">
        <v>398.8605</v>
      </c>
      <c r="M308" s="753">
        <v>2</v>
      </c>
      <c r="N308" s="754">
        <v>797.721</v>
      </c>
    </row>
    <row r="309" spans="1:14" ht="14.45" customHeight="1" x14ac:dyDescent="0.2">
      <c r="A309" s="748" t="s">
        <v>604</v>
      </c>
      <c r="B309" s="749" t="s">
        <v>605</v>
      </c>
      <c r="C309" s="750" t="s">
        <v>622</v>
      </c>
      <c r="D309" s="751" t="s">
        <v>623</v>
      </c>
      <c r="E309" s="752">
        <v>50113001</v>
      </c>
      <c r="F309" s="751" t="s">
        <v>637</v>
      </c>
      <c r="G309" s="750" t="s">
        <v>638</v>
      </c>
      <c r="H309" s="750">
        <v>920154</v>
      </c>
      <c r="I309" s="750">
        <v>0</v>
      </c>
      <c r="J309" s="750" t="s">
        <v>730</v>
      </c>
      <c r="K309" s="750" t="s">
        <v>606</v>
      </c>
      <c r="L309" s="753">
        <v>306.48634272855429</v>
      </c>
      <c r="M309" s="753">
        <v>1</v>
      </c>
      <c r="N309" s="754">
        <v>306.48634272855429</v>
      </c>
    </row>
    <row r="310" spans="1:14" ht="14.45" customHeight="1" x14ac:dyDescent="0.2">
      <c r="A310" s="748" t="s">
        <v>604</v>
      </c>
      <c r="B310" s="749" t="s">
        <v>605</v>
      </c>
      <c r="C310" s="750" t="s">
        <v>622</v>
      </c>
      <c r="D310" s="751" t="s">
        <v>623</v>
      </c>
      <c r="E310" s="752">
        <v>50113001</v>
      </c>
      <c r="F310" s="751" t="s">
        <v>637</v>
      </c>
      <c r="G310" s="750" t="s">
        <v>638</v>
      </c>
      <c r="H310" s="750">
        <v>900240</v>
      </c>
      <c r="I310" s="750">
        <v>0</v>
      </c>
      <c r="J310" s="750" t="s">
        <v>1124</v>
      </c>
      <c r="K310" s="750" t="s">
        <v>606</v>
      </c>
      <c r="L310" s="753">
        <v>67.760010171716772</v>
      </c>
      <c r="M310" s="753">
        <v>1</v>
      </c>
      <c r="N310" s="754">
        <v>67.760010171716772</v>
      </c>
    </row>
    <row r="311" spans="1:14" ht="14.45" customHeight="1" x14ac:dyDescent="0.2">
      <c r="A311" s="748" t="s">
        <v>604</v>
      </c>
      <c r="B311" s="749" t="s">
        <v>605</v>
      </c>
      <c r="C311" s="750" t="s">
        <v>622</v>
      </c>
      <c r="D311" s="751" t="s">
        <v>623</v>
      </c>
      <c r="E311" s="752">
        <v>50113001</v>
      </c>
      <c r="F311" s="751" t="s">
        <v>637</v>
      </c>
      <c r="G311" s="750" t="s">
        <v>638</v>
      </c>
      <c r="H311" s="750">
        <v>215476</v>
      </c>
      <c r="I311" s="750">
        <v>215476</v>
      </c>
      <c r="J311" s="750" t="s">
        <v>731</v>
      </c>
      <c r="K311" s="750" t="s">
        <v>732</v>
      </c>
      <c r="L311" s="753">
        <v>122.99</v>
      </c>
      <c r="M311" s="753">
        <v>1</v>
      </c>
      <c r="N311" s="754">
        <v>122.99</v>
      </c>
    </row>
    <row r="312" spans="1:14" ht="14.45" customHeight="1" x14ac:dyDescent="0.2">
      <c r="A312" s="748" t="s">
        <v>604</v>
      </c>
      <c r="B312" s="749" t="s">
        <v>605</v>
      </c>
      <c r="C312" s="750" t="s">
        <v>622</v>
      </c>
      <c r="D312" s="751" t="s">
        <v>623</v>
      </c>
      <c r="E312" s="752">
        <v>50113001</v>
      </c>
      <c r="F312" s="751" t="s">
        <v>637</v>
      </c>
      <c r="G312" s="750" t="s">
        <v>638</v>
      </c>
      <c r="H312" s="750">
        <v>183272</v>
      </c>
      <c r="I312" s="750">
        <v>215478</v>
      </c>
      <c r="J312" s="750" t="s">
        <v>1125</v>
      </c>
      <c r="K312" s="750" t="s">
        <v>1126</v>
      </c>
      <c r="L312" s="753">
        <v>168.21499999999997</v>
      </c>
      <c r="M312" s="753">
        <v>2</v>
      </c>
      <c r="N312" s="754">
        <v>336.42999999999995</v>
      </c>
    </row>
    <row r="313" spans="1:14" ht="14.45" customHeight="1" x14ac:dyDescent="0.2">
      <c r="A313" s="748" t="s">
        <v>604</v>
      </c>
      <c r="B313" s="749" t="s">
        <v>605</v>
      </c>
      <c r="C313" s="750" t="s">
        <v>622</v>
      </c>
      <c r="D313" s="751" t="s">
        <v>623</v>
      </c>
      <c r="E313" s="752">
        <v>50113001</v>
      </c>
      <c r="F313" s="751" t="s">
        <v>637</v>
      </c>
      <c r="G313" s="750" t="s">
        <v>638</v>
      </c>
      <c r="H313" s="750">
        <v>159643</v>
      </c>
      <c r="I313" s="750">
        <v>59643</v>
      </c>
      <c r="J313" s="750" t="s">
        <v>1127</v>
      </c>
      <c r="K313" s="750" t="s">
        <v>1128</v>
      </c>
      <c r="L313" s="753">
        <v>153.34000000000003</v>
      </c>
      <c r="M313" s="753">
        <v>1</v>
      </c>
      <c r="N313" s="754">
        <v>153.34000000000003</v>
      </c>
    </row>
    <row r="314" spans="1:14" ht="14.45" customHeight="1" x14ac:dyDescent="0.2">
      <c r="A314" s="748" t="s">
        <v>604</v>
      </c>
      <c r="B314" s="749" t="s">
        <v>605</v>
      </c>
      <c r="C314" s="750" t="s">
        <v>622</v>
      </c>
      <c r="D314" s="751" t="s">
        <v>623</v>
      </c>
      <c r="E314" s="752">
        <v>50113001</v>
      </c>
      <c r="F314" s="751" t="s">
        <v>637</v>
      </c>
      <c r="G314" s="750" t="s">
        <v>638</v>
      </c>
      <c r="H314" s="750">
        <v>229192</v>
      </c>
      <c r="I314" s="750">
        <v>229192</v>
      </c>
      <c r="J314" s="750" t="s">
        <v>737</v>
      </c>
      <c r="K314" s="750" t="s">
        <v>738</v>
      </c>
      <c r="L314" s="753">
        <v>224.64999999999998</v>
      </c>
      <c r="M314" s="753">
        <v>2</v>
      </c>
      <c r="N314" s="754">
        <v>449.29999999999995</v>
      </c>
    </row>
    <row r="315" spans="1:14" ht="14.45" customHeight="1" x14ac:dyDescent="0.2">
      <c r="A315" s="748" t="s">
        <v>604</v>
      </c>
      <c r="B315" s="749" t="s">
        <v>605</v>
      </c>
      <c r="C315" s="750" t="s">
        <v>622</v>
      </c>
      <c r="D315" s="751" t="s">
        <v>623</v>
      </c>
      <c r="E315" s="752">
        <v>50113001</v>
      </c>
      <c r="F315" s="751" t="s">
        <v>637</v>
      </c>
      <c r="G315" s="750" t="s">
        <v>638</v>
      </c>
      <c r="H315" s="750">
        <v>197026</v>
      </c>
      <c r="I315" s="750">
        <v>97026</v>
      </c>
      <c r="J315" s="750" t="s">
        <v>1129</v>
      </c>
      <c r="K315" s="750" t="s">
        <v>1130</v>
      </c>
      <c r="L315" s="753">
        <v>45.070000000000022</v>
      </c>
      <c r="M315" s="753">
        <v>1</v>
      </c>
      <c r="N315" s="754">
        <v>45.070000000000022</v>
      </c>
    </row>
    <row r="316" spans="1:14" ht="14.45" customHeight="1" x14ac:dyDescent="0.2">
      <c r="A316" s="748" t="s">
        <v>604</v>
      </c>
      <c r="B316" s="749" t="s">
        <v>605</v>
      </c>
      <c r="C316" s="750" t="s">
        <v>622</v>
      </c>
      <c r="D316" s="751" t="s">
        <v>623</v>
      </c>
      <c r="E316" s="752">
        <v>50113001</v>
      </c>
      <c r="F316" s="751" t="s">
        <v>637</v>
      </c>
      <c r="G316" s="750" t="s">
        <v>638</v>
      </c>
      <c r="H316" s="750">
        <v>214593</v>
      </c>
      <c r="I316" s="750">
        <v>214593</v>
      </c>
      <c r="J316" s="750" t="s">
        <v>740</v>
      </c>
      <c r="K316" s="750" t="s">
        <v>741</v>
      </c>
      <c r="L316" s="753">
        <v>56.1</v>
      </c>
      <c r="M316" s="753">
        <v>1</v>
      </c>
      <c r="N316" s="754">
        <v>56.1</v>
      </c>
    </row>
    <row r="317" spans="1:14" ht="14.45" customHeight="1" x14ac:dyDescent="0.2">
      <c r="A317" s="748" t="s">
        <v>604</v>
      </c>
      <c r="B317" s="749" t="s">
        <v>605</v>
      </c>
      <c r="C317" s="750" t="s">
        <v>622</v>
      </c>
      <c r="D317" s="751" t="s">
        <v>623</v>
      </c>
      <c r="E317" s="752">
        <v>50113001</v>
      </c>
      <c r="F317" s="751" t="s">
        <v>637</v>
      </c>
      <c r="G317" s="750" t="s">
        <v>638</v>
      </c>
      <c r="H317" s="750">
        <v>157586</v>
      </c>
      <c r="I317" s="750">
        <v>57586</v>
      </c>
      <c r="J317" s="750" t="s">
        <v>1131</v>
      </c>
      <c r="K317" s="750" t="s">
        <v>1132</v>
      </c>
      <c r="L317" s="753">
        <v>73.70999999999998</v>
      </c>
      <c r="M317" s="753">
        <v>2</v>
      </c>
      <c r="N317" s="754">
        <v>147.41999999999996</v>
      </c>
    </row>
    <row r="318" spans="1:14" ht="14.45" customHeight="1" x14ac:dyDescent="0.2">
      <c r="A318" s="748" t="s">
        <v>604</v>
      </c>
      <c r="B318" s="749" t="s">
        <v>605</v>
      </c>
      <c r="C318" s="750" t="s">
        <v>622</v>
      </c>
      <c r="D318" s="751" t="s">
        <v>623</v>
      </c>
      <c r="E318" s="752">
        <v>50113001</v>
      </c>
      <c r="F318" s="751" t="s">
        <v>637</v>
      </c>
      <c r="G318" s="750" t="s">
        <v>638</v>
      </c>
      <c r="H318" s="750">
        <v>181293</v>
      </c>
      <c r="I318" s="750">
        <v>181293</v>
      </c>
      <c r="J318" s="750" t="s">
        <v>746</v>
      </c>
      <c r="K318" s="750" t="s">
        <v>747</v>
      </c>
      <c r="L318" s="753">
        <v>224.38</v>
      </c>
      <c r="M318" s="753">
        <v>1</v>
      </c>
      <c r="N318" s="754">
        <v>224.38</v>
      </c>
    </row>
    <row r="319" spans="1:14" ht="14.45" customHeight="1" x14ac:dyDescent="0.2">
      <c r="A319" s="748" t="s">
        <v>604</v>
      </c>
      <c r="B319" s="749" t="s">
        <v>605</v>
      </c>
      <c r="C319" s="750" t="s">
        <v>622</v>
      </c>
      <c r="D319" s="751" t="s">
        <v>623</v>
      </c>
      <c r="E319" s="752">
        <v>50113001</v>
      </c>
      <c r="F319" s="751" t="s">
        <v>637</v>
      </c>
      <c r="G319" s="750" t="s">
        <v>650</v>
      </c>
      <c r="H319" s="750">
        <v>169189</v>
      </c>
      <c r="I319" s="750">
        <v>69189</v>
      </c>
      <c r="J319" s="750" t="s">
        <v>750</v>
      </c>
      <c r="K319" s="750" t="s">
        <v>751</v>
      </c>
      <c r="L319" s="753">
        <v>61.105000000000004</v>
      </c>
      <c r="M319" s="753">
        <v>2</v>
      </c>
      <c r="N319" s="754">
        <v>122.21000000000001</v>
      </c>
    </row>
    <row r="320" spans="1:14" ht="14.45" customHeight="1" x14ac:dyDescent="0.2">
      <c r="A320" s="748" t="s">
        <v>604</v>
      </c>
      <c r="B320" s="749" t="s">
        <v>605</v>
      </c>
      <c r="C320" s="750" t="s">
        <v>622</v>
      </c>
      <c r="D320" s="751" t="s">
        <v>623</v>
      </c>
      <c r="E320" s="752">
        <v>50113001</v>
      </c>
      <c r="F320" s="751" t="s">
        <v>637</v>
      </c>
      <c r="G320" s="750" t="s">
        <v>650</v>
      </c>
      <c r="H320" s="750">
        <v>147454</v>
      </c>
      <c r="I320" s="750">
        <v>147454</v>
      </c>
      <c r="J320" s="750" t="s">
        <v>1133</v>
      </c>
      <c r="K320" s="750" t="s">
        <v>1134</v>
      </c>
      <c r="L320" s="753">
        <v>93.02000000000001</v>
      </c>
      <c r="M320" s="753">
        <v>2</v>
      </c>
      <c r="N320" s="754">
        <v>186.04000000000002</v>
      </c>
    </row>
    <row r="321" spans="1:14" ht="14.45" customHeight="1" x14ac:dyDescent="0.2">
      <c r="A321" s="748" t="s">
        <v>604</v>
      </c>
      <c r="B321" s="749" t="s">
        <v>605</v>
      </c>
      <c r="C321" s="750" t="s">
        <v>622</v>
      </c>
      <c r="D321" s="751" t="s">
        <v>623</v>
      </c>
      <c r="E321" s="752">
        <v>50113001</v>
      </c>
      <c r="F321" s="751" t="s">
        <v>637</v>
      </c>
      <c r="G321" s="750" t="s">
        <v>638</v>
      </c>
      <c r="H321" s="750">
        <v>149990</v>
      </c>
      <c r="I321" s="750">
        <v>49990</v>
      </c>
      <c r="J321" s="750" t="s">
        <v>752</v>
      </c>
      <c r="K321" s="750" t="s">
        <v>753</v>
      </c>
      <c r="L321" s="753">
        <v>169.99</v>
      </c>
      <c r="M321" s="753">
        <v>11</v>
      </c>
      <c r="N321" s="754">
        <v>1869.89</v>
      </c>
    </row>
    <row r="322" spans="1:14" ht="14.45" customHeight="1" x14ac:dyDescent="0.2">
      <c r="A322" s="748" t="s">
        <v>604</v>
      </c>
      <c r="B322" s="749" t="s">
        <v>605</v>
      </c>
      <c r="C322" s="750" t="s">
        <v>622</v>
      </c>
      <c r="D322" s="751" t="s">
        <v>623</v>
      </c>
      <c r="E322" s="752">
        <v>50113001</v>
      </c>
      <c r="F322" s="751" t="s">
        <v>637</v>
      </c>
      <c r="G322" s="750" t="s">
        <v>638</v>
      </c>
      <c r="H322" s="750">
        <v>214595</v>
      </c>
      <c r="I322" s="750">
        <v>214595</v>
      </c>
      <c r="J322" s="750" t="s">
        <v>1135</v>
      </c>
      <c r="K322" s="750" t="s">
        <v>1136</v>
      </c>
      <c r="L322" s="753">
        <v>122.89000000000004</v>
      </c>
      <c r="M322" s="753">
        <v>1</v>
      </c>
      <c r="N322" s="754">
        <v>122.89000000000004</v>
      </c>
    </row>
    <row r="323" spans="1:14" ht="14.45" customHeight="1" x14ac:dyDescent="0.2">
      <c r="A323" s="748" t="s">
        <v>604</v>
      </c>
      <c r="B323" s="749" t="s">
        <v>605</v>
      </c>
      <c r="C323" s="750" t="s">
        <v>622</v>
      </c>
      <c r="D323" s="751" t="s">
        <v>623</v>
      </c>
      <c r="E323" s="752">
        <v>50113001</v>
      </c>
      <c r="F323" s="751" t="s">
        <v>637</v>
      </c>
      <c r="G323" s="750" t="s">
        <v>638</v>
      </c>
      <c r="H323" s="750">
        <v>214598</v>
      </c>
      <c r="I323" s="750">
        <v>214598</v>
      </c>
      <c r="J323" s="750" t="s">
        <v>763</v>
      </c>
      <c r="K323" s="750" t="s">
        <v>764</v>
      </c>
      <c r="L323" s="753">
        <v>168.29000000000002</v>
      </c>
      <c r="M323" s="753">
        <v>1</v>
      </c>
      <c r="N323" s="754">
        <v>168.29000000000002</v>
      </c>
    </row>
    <row r="324" spans="1:14" ht="14.45" customHeight="1" x14ac:dyDescent="0.2">
      <c r="A324" s="748" t="s">
        <v>604</v>
      </c>
      <c r="B324" s="749" t="s">
        <v>605</v>
      </c>
      <c r="C324" s="750" t="s">
        <v>622</v>
      </c>
      <c r="D324" s="751" t="s">
        <v>623</v>
      </c>
      <c r="E324" s="752">
        <v>50113001</v>
      </c>
      <c r="F324" s="751" t="s">
        <v>637</v>
      </c>
      <c r="G324" s="750" t="s">
        <v>650</v>
      </c>
      <c r="H324" s="750">
        <v>213489</v>
      </c>
      <c r="I324" s="750">
        <v>213489</v>
      </c>
      <c r="J324" s="750" t="s">
        <v>765</v>
      </c>
      <c r="K324" s="750" t="s">
        <v>768</v>
      </c>
      <c r="L324" s="753">
        <v>630.66000000000031</v>
      </c>
      <c r="M324" s="753">
        <v>95</v>
      </c>
      <c r="N324" s="754">
        <v>59912.700000000026</v>
      </c>
    </row>
    <row r="325" spans="1:14" ht="14.45" customHeight="1" x14ac:dyDescent="0.2">
      <c r="A325" s="748" t="s">
        <v>604</v>
      </c>
      <c r="B325" s="749" t="s">
        <v>605</v>
      </c>
      <c r="C325" s="750" t="s">
        <v>622</v>
      </c>
      <c r="D325" s="751" t="s">
        <v>623</v>
      </c>
      <c r="E325" s="752">
        <v>50113001</v>
      </c>
      <c r="F325" s="751" t="s">
        <v>637</v>
      </c>
      <c r="G325" s="750" t="s">
        <v>650</v>
      </c>
      <c r="H325" s="750">
        <v>213494</v>
      </c>
      <c r="I325" s="750">
        <v>213494</v>
      </c>
      <c r="J325" s="750" t="s">
        <v>765</v>
      </c>
      <c r="K325" s="750" t="s">
        <v>770</v>
      </c>
      <c r="L325" s="753">
        <v>408.94999999999987</v>
      </c>
      <c r="M325" s="753">
        <v>271</v>
      </c>
      <c r="N325" s="754">
        <v>110825.44999999997</v>
      </c>
    </row>
    <row r="326" spans="1:14" ht="14.45" customHeight="1" x14ac:dyDescent="0.2">
      <c r="A326" s="748" t="s">
        <v>604</v>
      </c>
      <c r="B326" s="749" t="s">
        <v>605</v>
      </c>
      <c r="C326" s="750" t="s">
        <v>622</v>
      </c>
      <c r="D326" s="751" t="s">
        <v>623</v>
      </c>
      <c r="E326" s="752">
        <v>50113001</v>
      </c>
      <c r="F326" s="751" t="s">
        <v>637</v>
      </c>
      <c r="G326" s="750" t="s">
        <v>650</v>
      </c>
      <c r="H326" s="750">
        <v>213485</v>
      </c>
      <c r="I326" s="750">
        <v>213485</v>
      </c>
      <c r="J326" s="750" t="s">
        <v>765</v>
      </c>
      <c r="K326" s="750" t="s">
        <v>766</v>
      </c>
      <c r="L326" s="753">
        <v>721.19999999999993</v>
      </c>
      <c r="M326" s="753">
        <v>11</v>
      </c>
      <c r="N326" s="754">
        <v>7933.2</v>
      </c>
    </row>
    <row r="327" spans="1:14" ht="14.45" customHeight="1" x14ac:dyDescent="0.2">
      <c r="A327" s="748" t="s">
        <v>604</v>
      </c>
      <c r="B327" s="749" t="s">
        <v>605</v>
      </c>
      <c r="C327" s="750" t="s">
        <v>622</v>
      </c>
      <c r="D327" s="751" t="s">
        <v>623</v>
      </c>
      <c r="E327" s="752">
        <v>50113001</v>
      </c>
      <c r="F327" s="751" t="s">
        <v>637</v>
      </c>
      <c r="G327" s="750" t="s">
        <v>650</v>
      </c>
      <c r="H327" s="750">
        <v>213487</v>
      </c>
      <c r="I327" s="750">
        <v>213487</v>
      </c>
      <c r="J327" s="750" t="s">
        <v>765</v>
      </c>
      <c r="K327" s="750" t="s">
        <v>767</v>
      </c>
      <c r="L327" s="753">
        <v>271.84999999999997</v>
      </c>
      <c r="M327" s="753">
        <v>14</v>
      </c>
      <c r="N327" s="754">
        <v>3805.8999999999992</v>
      </c>
    </row>
    <row r="328" spans="1:14" ht="14.45" customHeight="1" x14ac:dyDescent="0.2">
      <c r="A328" s="748" t="s">
        <v>604</v>
      </c>
      <c r="B328" s="749" t="s">
        <v>605</v>
      </c>
      <c r="C328" s="750" t="s">
        <v>622</v>
      </c>
      <c r="D328" s="751" t="s">
        <v>623</v>
      </c>
      <c r="E328" s="752">
        <v>50113001</v>
      </c>
      <c r="F328" s="751" t="s">
        <v>637</v>
      </c>
      <c r="G328" s="750" t="s">
        <v>650</v>
      </c>
      <c r="H328" s="750">
        <v>213490</v>
      </c>
      <c r="I328" s="750">
        <v>213490</v>
      </c>
      <c r="J328" s="750" t="s">
        <v>765</v>
      </c>
      <c r="K328" s="750" t="s">
        <v>769</v>
      </c>
      <c r="L328" s="753">
        <v>913.65</v>
      </c>
      <c r="M328" s="753">
        <v>2</v>
      </c>
      <c r="N328" s="754">
        <v>1827.3</v>
      </c>
    </row>
    <row r="329" spans="1:14" ht="14.45" customHeight="1" x14ac:dyDescent="0.2">
      <c r="A329" s="748" t="s">
        <v>604</v>
      </c>
      <c r="B329" s="749" t="s">
        <v>605</v>
      </c>
      <c r="C329" s="750" t="s">
        <v>622</v>
      </c>
      <c r="D329" s="751" t="s">
        <v>623</v>
      </c>
      <c r="E329" s="752">
        <v>50113001</v>
      </c>
      <c r="F329" s="751" t="s">
        <v>637</v>
      </c>
      <c r="G329" s="750" t="s">
        <v>650</v>
      </c>
      <c r="H329" s="750">
        <v>214036</v>
      </c>
      <c r="I329" s="750">
        <v>214036</v>
      </c>
      <c r="J329" s="750" t="s">
        <v>1137</v>
      </c>
      <c r="K329" s="750" t="s">
        <v>1138</v>
      </c>
      <c r="L329" s="753">
        <v>40.350000000000009</v>
      </c>
      <c r="M329" s="753">
        <v>1</v>
      </c>
      <c r="N329" s="754">
        <v>40.350000000000009</v>
      </c>
    </row>
    <row r="330" spans="1:14" ht="14.45" customHeight="1" x14ac:dyDescent="0.2">
      <c r="A330" s="748" t="s">
        <v>604</v>
      </c>
      <c r="B330" s="749" t="s">
        <v>605</v>
      </c>
      <c r="C330" s="750" t="s">
        <v>622</v>
      </c>
      <c r="D330" s="751" t="s">
        <v>623</v>
      </c>
      <c r="E330" s="752">
        <v>50113001</v>
      </c>
      <c r="F330" s="751" t="s">
        <v>637</v>
      </c>
      <c r="G330" s="750" t="s">
        <v>638</v>
      </c>
      <c r="H330" s="750">
        <v>156779</v>
      </c>
      <c r="I330" s="750">
        <v>56779</v>
      </c>
      <c r="J330" s="750" t="s">
        <v>1139</v>
      </c>
      <c r="K330" s="750" t="s">
        <v>1140</v>
      </c>
      <c r="L330" s="753">
        <v>117.62999999999992</v>
      </c>
      <c r="M330" s="753">
        <v>1</v>
      </c>
      <c r="N330" s="754">
        <v>117.62999999999992</v>
      </c>
    </row>
    <row r="331" spans="1:14" ht="14.45" customHeight="1" x14ac:dyDescent="0.2">
      <c r="A331" s="748" t="s">
        <v>604</v>
      </c>
      <c r="B331" s="749" t="s">
        <v>605</v>
      </c>
      <c r="C331" s="750" t="s">
        <v>622</v>
      </c>
      <c r="D331" s="751" t="s">
        <v>623</v>
      </c>
      <c r="E331" s="752">
        <v>50113001</v>
      </c>
      <c r="F331" s="751" t="s">
        <v>637</v>
      </c>
      <c r="G331" s="750" t="s">
        <v>638</v>
      </c>
      <c r="H331" s="750">
        <v>31915</v>
      </c>
      <c r="I331" s="750">
        <v>31915</v>
      </c>
      <c r="J331" s="750" t="s">
        <v>1141</v>
      </c>
      <c r="K331" s="750" t="s">
        <v>1142</v>
      </c>
      <c r="L331" s="753">
        <v>173.69000000000003</v>
      </c>
      <c r="M331" s="753">
        <v>16</v>
      </c>
      <c r="N331" s="754">
        <v>2779.0400000000004</v>
      </c>
    </row>
    <row r="332" spans="1:14" ht="14.45" customHeight="1" x14ac:dyDescent="0.2">
      <c r="A332" s="748" t="s">
        <v>604</v>
      </c>
      <c r="B332" s="749" t="s">
        <v>605</v>
      </c>
      <c r="C332" s="750" t="s">
        <v>622</v>
      </c>
      <c r="D332" s="751" t="s">
        <v>623</v>
      </c>
      <c r="E332" s="752">
        <v>50113001</v>
      </c>
      <c r="F332" s="751" t="s">
        <v>637</v>
      </c>
      <c r="G332" s="750" t="s">
        <v>638</v>
      </c>
      <c r="H332" s="750">
        <v>47244</v>
      </c>
      <c r="I332" s="750">
        <v>47244</v>
      </c>
      <c r="J332" s="750" t="s">
        <v>1143</v>
      </c>
      <c r="K332" s="750" t="s">
        <v>1142</v>
      </c>
      <c r="L332" s="753">
        <v>143</v>
      </c>
      <c r="M332" s="753">
        <v>1</v>
      </c>
      <c r="N332" s="754">
        <v>143</v>
      </c>
    </row>
    <row r="333" spans="1:14" ht="14.45" customHeight="1" x14ac:dyDescent="0.2">
      <c r="A333" s="748" t="s">
        <v>604</v>
      </c>
      <c r="B333" s="749" t="s">
        <v>605</v>
      </c>
      <c r="C333" s="750" t="s">
        <v>622</v>
      </c>
      <c r="D333" s="751" t="s">
        <v>623</v>
      </c>
      <c r="E333" s="752">
        <v>50113001</v>
      </c>
      <c r="F333" s="751" t="s">
        <v>637</v>
      </c>
      <c r="G333" s="750" t="s">
        <v>638</v>
      </c>
      <c r="H333" s="750">
        <v>188469</v>
      </c>
      <c r="I333" s="750">
        <v>188469</v>
      </c>
      <c r="J333" s="750" t="s">
        <v>1144</v>
      </c>
      <c r="K333" s="750" t="s">
        <v>1145</v>
      </c>
      <c r="L333" s="753">
        <v>69.740000000000009</v>
      </c>
      <c r="M333" s="753">
        <v>1</v>
      </c>
      <c r="N333" s="754">
        <v>69.740000000000009</v>
      </c>
    </row>
    <row r="334" spans="1:14" ht="14.45" customHeight="1" x14ac:dyDescent="0.2">
      <c r="A334" s="748" t="s">
        <v>604</v>
      </c>
      <c r="B334" s="749" t="s">
        <v>605</v>
      </c>
      <c r="C334" s="750" t="s">
        <v>622</v>
      </c>
      <c r="D334" s="751" t="s">
        <v>623</v>
      </c>
      <c r="E334" s="752">
        <v>50113001</v>
      </c>
      <c r="F334" s="751" t="s">
        <v>637</v>
      </c>
      <c r="G334" s="750" t="s">
        <v>638</v>
      </c>
      <c r="H334" s="750">
        <v>991662</v>
      </c>
      <c r="I334" s="750">
        <v>216232</v>
      </c>
      <c r="J334" s="750" t="s">
        <v>1146</v>
      </c>
      <c r="K334" s="750" t="s">
        <v>1147</v>
      </c>
      <c r="L334" s="753">
        <v>365.01000000000005</v>
      </c>
      <c r="M334" s="753">
        <v>1</v>
      </c>
      <c r="N334" s="754">
        <v>365.01000000000005</v>
      </c>
    </row>
    <row r="335" spans="1:14" ht="14.45" customHeight="1" x14ac:dyDescent="0.2">
      <c r="A335" s="748" t="s">
        <v>604</v>
      </c>
      <c r="B335" s="749" t="s">
        <v>605</v>
      </c>
      <c r="C335" s="750" t="s">
        <v>622</v>
      </c>
      <c r="D335" s="751" t="s">
        <v>623</v>
      </c>
      <c r="E335" s="752">
        <v>50113001</v>
      </c>
      <c r="F335" s="751" t="s">
        <v>637</v>
      </c>
      <c r="G335" s="750" t="s">
        <v>638</v>
      </c>
      <c r="H335" s="750">
        <v>215605</v>
      </c>
      <c r="I335" s="750">
        <v>215605</v>
      </c>
      <c r="J335" s="750" t="s">
        <v>778</v>
      </c>
      <c r="K335" s="750" t="s">
        <v>780</v>
      </c>
      <c r="L335" s="753">
        <v>28.269999999999996</v>
      </c>
      <c r="M335" s="753">
        <v>2</v>
      </c>
      <c r="N335" s="754">
        <v>56.539999999999992</v>
      </c>
    </row>
    <row r="336" spans="1:14" ht="14.45" customHeight="1" x14ac:dyDescent="0.2">
      <c r="A336" s="748" t="s">
        <v>604</v>
      </c>
      <c r="B336" s="749" t="s">
        <v>605</v>
      </c>
      <c r="C336" s="750" t="s">
        <v>622</v>
      </c>
      <c r="D336" s="751" t="s">
        <v>623</v>
      </c>
      <c r="E336" s="752">
        <v>50113001</v>
      </c>
      <c r="F336" s="751" t="s">
        <v>637</v>
      </c>
      <c r="G336" s="750" t="s">
        <v>638</v>
      </c>
      <c r="H336" s="750">
        <v>202873</v>
      </c>
      <c r="I336" s="750">
        <v>202873</v>
      </c>
      <c r="J336" s="750" t="s">
        <v>1148</v>
      </c>
      <c r="K336" s="750" t="s">
        <v>1149</v>
      </c>
      <c r="L336" s="753">
        <v>51.479999999999983</v>
      </c>
      <c r="M336" s="753">
        <v>1</v>
      </c>
      <c r="N336" s="754">
        <v>51.479999999999983</v>
      </c>
    </row>
    <row r="337" spans="1:14" ht="14.45" customHeight="1" x14ac:dyDescent="0.2">
      <c r="A337" s="748" t="s">
        <v>604</v>
      </c>
      <c r="B337" s="749" t="s">
        <v>605</v>
      </c>
      <c r="C337" s="750" t="s">
        <v>622</v>
      </c>
      <c r="D337" s="751" t="s">
        <v>623</v>
      </c>
      <c r="E337" s="752">
        <v>50113001</v>
      </c>
      <c r="F337" s="751" t="s">
        <v>637</v>
      </c>
      <c r="G337" s="750" t="s">
        <v>650</v>
      </c>
      <c r="H337" s="750">
        <v>100308</v>
      </c>
      <c r="I337" s="750">
        <v>100308</v>
      </c>
      <c r="J337" s="750" t="s">
        <v>787</v>
      </c>
      <c r="K337" s="750" t="s">
        <v>788</v>
      </c>
      <c r="L337" s="753">
        <v>40.650000000000006</v>
      </c>
      <c r="M337" s="753">
        <v>2</v>
      </c>
      <c r="N337" s="754">
        <v>81.300000000000011</v>
      </c>
    </row>
    <row r="338" spans="1:14" ht="14.45" customHeight="1" x14ac:dyDescent="0.2">
      <c r="A338" s="748" t="s">
        <v>604</v>
      </c>
      <c r="B338" s="749" t="s">
        <v>605</v>
      </c>
      <c r="C338" s="750" t="s">
        <v>622</v>
      </c>
      <c r="D338" s="751" t="s">
        <v>623</v>
      </c>
      <c r="E338" s="752">
        <v>50113001</v>
      </c>
      <c r="F338" s="751" t="s">
        <v>637</v>
      </c>
      <c r="G338" s="750" t="s">
        <v>650</v>
      </c>
      <c r="H338" s="750">
        <v>845593</v>
      </c>
      <c r="I338" s="750">
        <v>100304</v>
      </c>
      <c r="J338" s="750" t="s">
        <v>787</v>
      </c>
      <c r="K338" s="750" t="s">
        <v>1150</v>
      </c>
      <c r="L338" s="753">
        <v>40.089000351473175</v>
      </c>
      <c r="M338" s="753">
        <v>4</v>
      </c>
      <c r="N338" s="754">
        <v>160.3560014058927</v>
      </c>
    </row>
    <row r="339" spans="1:14" ht="14.45" customHeight="1" x14ac:dyDescent="0.2">
      <c r="A339" s="748" t="s">
        <v>604</v>
      </c>
      <c r="B339" s="749" t="s">
        <v>605</v>
      </c>
      <c r="C339" s="750" t="s">
        <v>622</v>
      </c>
      <c r="D339" s="751" t="s">
        <v>623</v>
      </c>
      <c r="E339" s="752">
        <v>50113001</v>
      </c>
      <c r="F339" s="751" t="s">
        <v>637</v>
      </c>
      <c r="G339" s="750" t="s">
        <v>638</v>
      </c>
      <c r="H339" s="750">
        <v>214355</v>
      </c>
      <c r="I339" s="750">
        <v>214355</v>
      </c>
      <c r="J339" s="750" t="s">
        <v>789</v>
      </c>
      <c r="K339" s="750" t="s">
        <v>790</v>
      </c>
      <c r="L339" s="753">
        <v>215.08142857142857</v>
      </c>
      <c r="M339" s="753">
        <v>14</v>
      </c>
      <c r="N339" s="754">
        <v>3011.14</v>
      </c>
    </row>
    <row r="340" spans="1:14" ht="14.45" customHeight="1" x14ac:dyDescent="0.2">
      <c r="A340" s="748" t="s">
        <v>604</v>
      </c>
      <c r="B340" s="749" t="s">
        <v>605</v>
      </c>
      <c r="C340" s="750" t="s">
        <v>622</v>
      </c>
      <c r="D340" s="751" t="s">
        <v>623</v>
      </c>
      <c r="E340" s="752">
        <v>50113001</v>
      </c>
      <c r="F340" s="751" t="s">
        <v>637</v>
      </c>
      <c r="G340" s="750" t="s">
        <v>638</v>
      </c>
      <c r="H340" s="750">
        <v>216670</v>
      </c>
      <c r="I340" s="750">
        <v>216670</v>
      </c>
      <c r="J340" s="750" t="s">
        <v>1151</v>
      </c>
      <c r="K340" s="750" t="s">
        <v>1152</v>
      </c>
      <c r="L340" s="753">
        <v>314.27</v>
      </c>
      <c r="M340" s="753">
        <v>3</v>
      </c>
      <c r="N340" s="754">
        <v>942.81</v>
      </c>
    </row>
    <row r="341" spans="1:14" ht="14.45" customHeight="1" x14ac:dyDescent="0.2">
      <c r="A341" s="748" t="s">
        <v>604</v>
      </c>
      <c r="B341" s="749" t="s">
        <v>605</v>
      </c>
      <c r="C341" s="750" t="s">
        <v>622</v>
      </c>
      <c r="D341" s="751" t="s">
        <v>623</v>
      </c>
      <c r="E341" s="752">
        <v>50113001</v>
      </c>
      <c r="F341" s="751" t="s">
        <v>637</v>
      </c>
      <c r="G341" s="750" t="s">
        <v>638</v>
      </c>
      <c r="H341" s="750">
        <v>216572</v>
      </c>
      <c r="I341" s="750">
        <v>216572</v>
      </c>
      <c r="J341" s="750" t="s">
        <v>792</v>
      </c>
      <c r="K341" s="750" t="s">
        <v>793</v>
      </c>
      <c r="L341" s="753">
        <v>36.26161290322581</v>
      </c>
      <c r="M341" s="753">
        <v>93</v>
      </c>
      <c r="N341" s="754">
        <v>3372.3300000000004</v>
      </c>
    </row>
    <row r="342" spans="1:14" ht="14.45" customHeight="1" x14ac:dyDescent="0.2">
      <c r="A342" s="748" t="s">
        <v>604</v>
      </c>
      <c r="B342" s="749" t="s">
        <v>605</v>
      </c>
      <c r="C342" s="750" t="s">
        <v>622</v>
      </c>
      <c r="D342" s="751" t="s">
        <v>623</v>
      </c>
      <c r="E342" s="752">
        <v>50113001</v>
      </c>
      <c r="F342" s="751" t="s">
        <v>637</v>
      </c>
      <c r="G342" s="750" t="s">
        <v>638</v>
      </c>
      <c r="H342" s="750">
        <v>223200</v>
      </c>
      <c r="I342" s="750">
        <v>223200</v>
      </c>
      <c r="J342" s="750" t="s">
        <v>1153</v>
      </c>
      <c r="K342" s="750" t="s">
        <v>1154</v>
      </c>
      <c r="L342" s="753">
        <v>147.43000000000004</v>
      </c>
      <c r="M342" s="753">
        <v>1</v>
      </c>
      <c r="N342" s="754">
        <v>147.43000000000004</v>
      </c>
    </row>
    <row r="343" spans="1:14" ht="14.45" customHeight="1" x14ac:dyDescent="0.2">
      <c r="A343" s="748" t="s">
        <v>604</v>
      </c>
      <c r="B343" s="749" t="s">
        <v>605</v>
      </c>
      <c r="C343" s="750" t="s">
        <v>622</v>
      </c>
      <c r="D343" s="751" t="s">
        <v>623</v>
      </c>
      <c r="E343" s="752">
        <v>50113001</v>
      </c>
      <c r="F343" s="751" t="s">
        <v>637</v>
      </c>
      <c r="G343" s="750" t="s">
        <v>638</v>
      </c>
      <c r="H343" s="750">
        <v>51366</v>
      </c>
      <c r="I343" s="750">
        <v>51366</v>
      </c>
      <c r="J343" s="750" t="s">
        <v>1155</v>
      </c>
      <c r="K343" s="750" t="s">
        <v>1156</v>
      </c>
      <c r="L343" s="753">
        <v>171.59999999999994</v>
      </c>
      <c r="M343" s="753">
        <v>395</v>
      </c>
      <c r="N343" s="754">
        <v>67781.999999999971</v>
      </c>
    </row>
    <row r="344" spans="1:14" ht="14.45" customHeight="1" x14ac:dyDescent="0.2">
      <c r="A344" s="748" t="s">
        <v>604</v>
      </c>
      <c r="B344" s="749" t="s">
        <v>605</v>
      </c>
      <c r="C344" s="750" t="s">
        <v>622</v>
      </c>
      <c r="D344" s="751" t="s">
        <v>623</v>
      </c>
      <c r="E344" s="752">
        <v>50113001</v>
      </c>
      <c r="F344" s="751" t="s">
        <v>637</v>
      </c>
      <c r="G344" s="750" t="s">
        <v>638</v>
      </c>
      <c r="H344" s="750">
        <v>51367</v>
      </c>
      <c r="I344" s="750">
        <v>51367</v>
      </c>
      <c r="J344" s="750" t="s">
        <v>1155</v>
      </c>
      <c r="K344" s="750" t="s">
        <v>1157</v>
      </c>
      <c r="L344" s="753">
        <v>92.95</v>
      </c>
      <c r="M344" s="753">
        <v>45</v>
      </c>
      <c r="N344" s="754">
        <v>4182.75</v>
      </c>
    </row>
    <row r="345" spans="1:14" ht="14.45" customHeight="1" x14ac:dyDescent="0.2">
      <c r="A345" s="748" t="s">
        <v>604</v>
      </c>
      <c r="B345" s="749" t="s">
        <v>605</v>
      </c>
      <c r="C345" s="750" t="s">
        <v>622</v>
      </c>
      <c r="D345" s="751" t="s">
        <v>623</v>
      </c>
      <c r="E345" s="752">
        <v>50113001</v>
      </c>
      <c r="F345" s="751" t="s">
        <v>637</v>
      </c>
      <c r="G345" s="750" t="s">
        <v>638</v>
      </c>
      <c r="H345" s="750">
        <v>51383</v>
      </c>
      <c r="I345" s="750">
        <v>51383</v>
      </c>
      <c r="J345" s="750" t="s">
        <v>1155</v>
      </c>
      <c r="K345" s="750" t="s">
        <v>1158</v>
      </c>
      <c r="L345" s="753">
        <v>93.500013106352128</v>
      </c>
      <c r="M345" s="753">
        <v>2</v>
      </c>
      <c r="N345" s="754">
        <v>187.00002621270426</v>
      </c>
    </row>
    <row r="346" spans="1:14" ht="14.45" customHeight="1" x14ac:dyDescent="0.2">
      <c r="A346" s="748" t="s">
        <v>604</v>
      </c>
      <c r="B346" s="749" t="s">
        <v>605</v>
      </c>
      <c r="C346" s="750" t="s">
        <v>622</v>
      </c>
      <c r="D346" s="751" t="s">
        <v>623</v>
      </c>
      <c r="E346" s="752">
        <v>50113001</v>
      </c>
      <c r="F346" s="751" t="s">
        <v>637</v>
      </c>
      <c r="G346" s="750" t="s">
        <v>638</v>
      </c>
      <c r="H346" s="750">
        <v>207899</v>
      </c>
      <c r="I346" s="750">
        <v>207899</v>
      </c>
      <c r="J346" s="750" t="s">
        <v>1159</v>
      </c>
      <c r="K346" s="750" t="s">
        <v>1160</v>
      </c>
      <c r="L346" s="753">
        <v>66.884999999999991</v>
      </c>
      <c r="M346" s="753">
        <v>2</v>
      </c>
      <c r="N346" s="754">
        <v>133.76999999999998</v>
      </c>
    </row>
    <row r="347" spans="1:14" ht="14.45" customHeight="1" x14ac:dyDescent="0.2">
      <c r="A347" s="748" t="s">
        <v>604</v>
      </c>
      <c r="B347" s="749" t="s">
        <v>605</v>
      </c>
      <c r="C347" s="750" t="s">
        <v>622</v>
      </c>
      <c r="D347" s="751" t="s">
        <v>623</v>
      </c>
      <c r="E347" s="752">
        <v>50113001</v>
      </c>
      <c r="F347" s="751" t="s">
        <v>637</v>
      </c>
      <c r="G347" s="750" t="s">
        <v>638</v>
      </c>
      <c r="H347" s="750">
        <v>157607</v>
      </c>
      <c r="I347" s="750">
        <v>57607</v>
      </c>
      <c r="J347" s="750" t="s">
        <v>798</v>
      </c>
      <c r="K347" s="750" t="s">
        <v>1161</v>
      </c>
      <c r="L347" s="753">
        <v>42.639999999999993</v>
      </c>
      <c r="M347" s="753">
        <v>1</v>
      </c>
      <c r="N347" s="754">
        <v>42.639999999999993</v>
      </c>
    </row>
    <row r="348" spans="1:14" ht="14.45" customHeight="1" x14ac:dyDescent="0.2">
      <c r="A348" s="748" t="s">
        <v>604</v>
      </c>
      <c r="B348" s="749" t="s">
        <v>605</v>
      </c>
      <c r="C348" s="750" t="s">
        <v>622</v>
      </c>
      <c r="D348" s="751" t="s">
        <v>623</v>
      </c>
      <c r="E348" s="752">
        <v>50113001</v>
      </c>
      <c r="F348" s="751" t="s">
        <v>637</v>
      </c>
      <c r="G348" s="750" t="s">
        <v>638</v>
      </c>
      <c r="H348" s="750">
        <v>157608</v>
      </c>
      <c r="I348" s="750">
        <v>57608</v>
      </c>
      <c r="J348" s="750" t="s">
        <v>798</v>
      </c>
      <c r="K348" s="750" t="s">
        <v>799</v>
      </c>
      <c r="L348" s="753">
        <v>100.24999999999999</v>
      </c>
      <c r="M348" s="753">
        <v>1</v>
      </c>
      <c r="N348" s="754">
        <v>100.24999999999999</v>
      </c>
    </row>
    <row r="349" spans="1:14" ht="14.45" customHeight="1" x14ac:dyDescent="0.2">
      <c r="A349" s="748" t="s">
        <v>604</v>
      </c>
      <c r="B349" s="749" t="s">
        <v>605</v>
      </c>
      <c r="C349" s="750" t="s">
        <v>622</v>
      </c>
      <c r="D349" s="751" t="s">
        <v>623</v>
      </c>
      <c r="E349" s="752">
        <v>50113001</v>
      </c>
      <c r="F349" s="751" t="s">
        <v>637</v>
      </c>
      <c r="G349" s="750" t="s">
        <v>638</v>
      </c>
      <c r="H349" s="750">
        <v>208990</v>
      </c>
      <c r="I349" s="750">
        <v>208990</v>
      </c>
      <c r="J349" s="750" t="s">
        <v>1162</v>
      </c>
      <c r="K349" s="750" t="s">
        <v>1163</v>
      </c>
      <c r="L349" s="753">
        <v>667.46292453491162</v>
      </c>
      <c r="M349" s="753">
        <v>58</v>
      </c>
      <c r="N349" s="754">
        <v>38712.849623024871</v>
      </c>
    </row>
    <row r="350" spans="1:14" ht="14.45" customHeight="1" x14ac:dyDescent="0.2">
      <c r="A350" s="748" t="s">
        <v>604</v>
      </c>
      <c r="B350" s="749" t="s">
        <v>605</v>
      </c>
      <c r="C350" s="750" t="s">
        <v>622</v>
      </c>
      <c r="D350" s="751" t="s">
        <v>623</v>
      </c>
      <c r="E350" s="752">
        <v>50113001</v>
      </c>
      <c r="F350" s="751" t="s">
        <v>637</v>
      </c>
      <c r="G350" s="750" t="s">
        <v>638</v>
      </c>
      <c r="H350" s="750">
        <v>224964</v>
      </c>
      <c r="I350" s="750">
        <v>224964</v>
      </c>
      <c r="J350" s="750" t="s">
        <v>1164</v>
      </c>
      <c r="K350" s="750" t="s">
        <v>1165</v>
      </c>
      <c r="L350" s="753">
        <v>106.92000000000002</v>
      </c>
      <c r="M350" s="753">
        <v>2</v>
      </c>
      <c r="N350" s="754">
        <v>213.84000000000003</v>
      </c>
    </row>
    <row r="351" spans="1:14" ht="14.45" customHeight="1" x14ac:dyDescent="0.2">
      <c r="A351" s="748" t="s">
        <v>604</v>
      </c>
      <c r="B351" s="749" t="s">
        <v>605</v>
      </c>
      <c r="C351" s="750" t="s">
        <v>622</v>
      </c>
      <c r="D351" s="751" t="s">
        <v>623</v>
      </c>
      <c r="E351" s="752">
        <v>50113001</v>
      </c>
      <c r="F351" s="751" t="s">
        <v>637</v>
      </c>
      <c r="G351" s="750" t="s">
        <v>638</v>
      </c>
      <c r="H351" s="750">
        <v>193724</v>
      </c>
      <c r="I351" s="750">
        <v>93724</v>
      </c>
      <c r="J351" s="750" t="s">
        <v>802</v>
      </c>
      <c r="K351" s="750" t="s">
        <v>803</v>
      </c>
      <c r="L351" s="753">
        <v>68.284285714285701</v>
      </c>
      <c r="M351" s="753">
        <v>14</v>
      </c>
      <c r="N351" s="754">
        <v>955.97999999999979</v>
      </c>
    </row>
    <row r="352" spans="1:14" ht="14.45" customHeight="1" x14ac:dyDescent="0.2">
      <c r="A352" s="748" t="s">
        <v>604</v>
      </c>
      <c r="B352" s="749" t="s">
        <v>605</v>
      </c>
      <c r="C352" s="750" t="s">
        <v>622</v>
      </c>
      <c r="D352" s="751" t="s">
        <v>623</v>
      </c>
      <c r="E352" s="752">
        <v>50113001</v>
      </c>
      <c r="F352" s="751" t="s">
        <v>637</v>
      </c>
      <c r="G352" s="750" t="s">
        <v>638</v>
      </c>
      <c r="H352" s="750">
        <v>193723</v>
      </c>
      <c r="I352" s="750">
        <v>93723</v>
      </c>
      <c r="J352" s="750" t="s">
        <v>1166</v>
      </c>
      <c r="K352" s="750" t="s">
        <v>1167</v>
      </c>
      <c r="L352" s="753">
        <v>40.25</v>
      </c>
      <c r="M352" s="753">
        <v>2</v>
      </c>
      <c r="N352" s="754">
        <v>80.5</v>
      </c>
    </row>
    <row r="353" spans="1:14" ht="14.45" customHeight="1" x14ac:dyDescent="0.2">
      <c r="A353" s="748" t="s">
        <v>604</v>
      </c>
      <c r="B353" s="749" t="s">
        <v>605</v>
      </c>
      <c r="C353" s="750" t="s">
        <v>622</v>
      </c>
      <c r="D353" s="751" t="s">
        <v>623</v>
      </c>
      <c r="E353" s="752">
        <v>50113001</v>
      </c>
      <c r="F353" s="751" t="s">
        <v>637</v>
      </c>
      <c r="G353" s="750" t="s">
        <v>638</v>
      </c>
      <c r="H353" s="750">
        <v>844864</v>
      </c>
      <c r="I353" s="750">
        <v>85346</v>
      </c>
      <c r="J353" s="750" t="s">
        <v>1168</v>
      </c>
      <c r="K353" s="750" t="s">
        <v>1169</v>
      </c>
      <c r="L353" s="753">
        <v>304.29000000000008</v>
      </c>
      <c r="M353" s="753">
        <v>2</v>
      </c>
      <c r="N353" s="754">
        <v>608.58000000000015</v>
      </c>
    </row>
    <row r="354" spans="1:14" ht="14.45" customHeight="1" x14ac:dyDescent="0.2">
      <c r="A354" s="748" t="s">
        <v>604</v>
      </c>
      <c r="B354" s="749" t="s">
        <v>605</v>
      </c>
      <c r="C354" s="750" t="s">
        <v>622</v>
      </c>
      <c r="D354" s="751" t="s">
        <v>623</v>
      </c>
      <c r="E354" s="752">
        <v>50113001</v>
      </c>
      <c r="F354" s="751" t="s">
        <v>637</v>
      </c>
      <c r="G354" s="750" t="s">
        <v>638</v>
      </c>
      <c r="H354" s="750">
        <v>208466</v>
      </c>
      <c r="I354" s="750">
        <v>208466</v>
      </c>
      <c r="J354" s="750" t="s">
        <v>1170</v>
      </c>
      <c r="K354" s="750" t="s">
        <v>1171</v>
      </c>
      <c r="L354" s="753">
        <v>792.76955651368075</v>
      </c>
      <c r="M354" s="753">
        <v>2</v>
      </c>
      <c r="N354" s="754">
        <v>1585.5391130273615</v>
      </c>
    </row>
    <row r="355" spans="1:14" ht="14.45" customHeight="1" x14ac:dyDescent="0.2">
      <c r="A355" s="748" t="s">
        <v>604</v>
      </c>
      <c r="B355" s="749" t="s">
        <v>605</v>
      </c>
      <c r="C355" s="750" t="s">
        <v>622</v>
      </c>
      <c r="D355" s="751" t="s">
        <v>623</v>
      </c>
      <c r="E355" s="752">
        <v>50113001</v>
      </c>
      <c r="F355" s="751" t="s">
        <v>637</v>
      </c>
      <c r="G355" s="750" t="s">
        <v>638</v>
      </c>
      <c r="H355" s="750">
        <v>101674</v>
      </c>
      <c r="I355" s="750">
        <v>1674</v>
      </c>
      <c r="J355" s="750" t="s">
        <v>1172</v>
      </c>
      <c r="K355" s="750" t="s">
        <v>606</v>
      </c>
      <c r="L355" s="753">
        <v>90.51</v>
      </c>
      <c r="M355" s="753">
        <v>1</v>
      </c>
      <c r="N355" s="754">
        <v>90.51</v>
      </c>
    </row>
    <row r="356" spans="1:14" ht="14.45" customHeight="1" x14ac:dyDescent="0.2">
      <c r="A356" s="748" t="s">
        <v>604</v>
      </c>
      <c r="B356" s="749" t="s">
        <v>605</v>
      </c>
      <c r="C356" s="750" t="s">
        <v>622</v>
      </c>
      <c r="D356" s="751" t="s">
        <v>623</v>
      </c>
      <c r="E356" s="752">
        <v>50113001</v>
      </c>
      <c r="F356" s="751" t="s">
        <v>637</v>
      </c>
      <c r="G356" s="750" t="s">
        <v>638</v>
      </c>
      <c r="H356" s="750">
        <v>230426</v>
      </c>
      <c r="I356" s="750">
        <v>230426</v>
      </c>
      <c r="J356" s="750" t="s">
        <v>808</v>
      </c>
      <c r="K356" s="750" t="s">
        <v>810</v>
      </c>
      <c r="L356" s="753">
        <v>78.640000000000015</v>
      </c>
      <c r="M356" s="753">
        <v>1</v>
      </c>
      <c r="N356" s="754">
        <v>78.640000000000015</v>
      </c>
    </row>
    <row r="357" spans="1:14" ht="14.45" customHeight="1" x14ac:dyDescent="0.2">
      <c r="A357" s="748" t="s">
        <v>604</v>
      </c>
      <c r="B357" s="749" t="s">
        <v>605</v>
      </c>
      <c r="C357" s="750" t="s">
        <v>622</v>
      </c>
      <c r="D357" s="751" t="s">
        <v>623</v>
      </c>
      <c r="E357" s="752">
        <v>50113001</v>
      </c>
      <c r="F357" s="751" t="s">
        <v>637</v>
      </c>
      <c r="G357" s="750" t="s">
        <v>638</v>
      </c>
      <c r="H357" s="750">
        <v>100489</v>
      </c>
      <c r="I357" s="750">
        <v>489</v>
      </c>
      <c r="J357" s="750" t="s">
        <v>808</v>
      </c>
      <c r="K357" s="750" t="s">
        <v>809</v>
      </c>
      <c r="L357" s="753">
        <v>47.29</v>
      </c>
      <c r="M357" s="753">
        <v>3</v>
      </c>
      <c r="N357" s="754">
        <v>141.87</v>
      </c>
    </row>
    <row r="358" spans="1:14" ht="14.45" customHeight="1" x14ac:dyDescent="0.2">
      <c r="A358" s="748" t="s">
        <v>604</v>
      </c>
      <c r="B358" s="749" t="s">
        <v>605</v>
      </c>
      <c r="C358" s="750" t="s">
        <v>622</v>
      </c>
      <c r="D358" s="751" t="s">
        <v>623</v>
      </c>
      <c r="E358" s="752">
        <v>50113001</v>
      </c>
      <c r="F358" s="751" t="s">
        <v>637</v>
      </c>
      <c r="G358" s="750" t="s">
        <v>650</v>
      </c>
      <c r="H358" s="750">
        <v>169623</v>
      </c>
      <c r="I358" s="750">
        <v>169623</v>
      </c>
      <c r="J358" s="750" t="s">
        <v>1173</v>
      </c>
      <c r="K358" s="750" t="s">
        <v>908</v>
      </c>
      <c r="L358" s="753">
        <v>32.97</v>
      </c>
      <c r="M358" s="753">
        <v>1</v>
      </c>
      <c r="N358" s="754">
        <v>32.97</v>
      </c>
    </row>
    <row r="359" spans="1:14" ht="14.45" customHeight="1" x14ac:dyDescent="0.2">
      <c r="A359" s="748" t="s">
        <v>604</v>
      </c>
      <c r="B359" s="749" t="s">
        <v>605</v>
      </c>
      <c r="C359" s="750" t="s">
        <v>622</v>
      </c>
      <c r="D359" s="751" t="s">
        <v>623</v>
      </c>
      <c r="E359" s="752">
        <v>50113001</v>
      </c>
      <c r="F359" s="751" t="s">
        <v>637</v>
      </c>
      <c r="G359" s="750" t="s">
        <v>650</v>
      </c>
      <c r="H359" s="750">
        <v>166759</v>
      </c>
      <c r="I359" s="750">
        <v>166759</v>
      </c>
      <c r="J359" s="750" t="s">
        <v>811</v>
      </c>
      <c r="K359" s="750" t="s">
        <v>812</v>
      </c>
      <c r="L359" s="753">
        <v>123.20000000000003</v>
      </c>
      <c r="M359" s="753">
        <v>1</v>
      </c>
      <c r="N359" s="754">
        <v>123.20000000000003</v>
      </c>
    </row>
    <row r="360" spans="1:14" ht="14.45" customHeight="1" x14ac:dyDescent="0.2">
      <c r="A360" s="748" t="s">
        <v>604</v>
      </c>
      <c r="B360" s="749" t="s">
        <v>605</v>
      </c>
      <c r="C360" s="750" t="s">
        <v>622</v>
      </c>
      <c r="D360" s="751" t="s">
        <v>623</v>
      </c>
      <c r="E360" s="752">
        <v>50113001</v>
      </c>
      <c r="F360" s="751" t="s">
        <v>637</v>
      </c>
      <c r="G360" s="750" t="s">
        <v>638</v>
      </c>
      <c r="H360" s="750">
        <v>921134</v>
      </c>
      <c r="I360" s="750">
        <v>0</v>
      </c>
      <c r="J360" s="750" t="s">
        <v>1174</v>
      </c>
      <c r="K360" s="750" t="s">
        <v>606</v>
      </c>
      <c r="L360" s="753">
        <v>296.8735432983695</v>
      </c>
      <c r="M360" s="753">
        <v>1</v>
      </c>
      <c r="N360" s="754">
        <v>296.8735432983695</v>
      </c>
    </row>
    <row r="361" spans="1:14" ht="14.45" customHeight="1" x14ac:dyDescent="0.2">
      <c r="A361" s="748" t="s">
        <v>604</v>
      </c>
      <c r="B361" s="749" t="s">
        <v>605</v>
      </c>
      <c r="C361" s="750" t="s">
        <v>622</v>
      </c>
      <c r="D361" s="751" t="s">
        <v>623</v>
      </c>
      <c r="E361" s="752">
        <v>50113001</v>
      </c>
      <c r="F361" s="751" t="s">
        <v>637</v>
      </c>
      <c r="G361" s="750" t="s">
        <v>638</v>
      </c>
      <c r="H361" s="750">
        <v>990927</v>
      </c>
      <c r="I361" s="750">
        <v>0</v>
      </c>
      <c r="J361" s="750" t="s">
        <v>1175</v>
      </c>
      <c r="K361" s="750" t="s">
        <v>606</v>
      </c>
      <c r="L361" s="753">
        <v>140.13499999999999</v>
      </c>
      <c r="M361" s="753">
        <v>2</v>
      </c>
      <c r="N361" s="754">
        <v>280.27</v>
      </c>
    </row>
    <row r="362" spans="1:14" ht="14.45" customHeight="1" x14ac:dyDescent="0.2">
      <c r="A362" s="748" t="s">
        <v>604</v>
      </c>
      <c r="B362" s="749" t="s">
        <v>605</v>
      </c>
      <c r="C362" s="750" t="s">
        <v>622</v>
      </c>
      <c r="D362" s="751" t="s">
        <v>623</v>
      </c>
      <c r="E362" s="752">
        <v>50113001</v>
      </c>
      <c r="F362" s="751" t="s">
        <v>637</v>
      </c>
      <c r="G362" s="750" t="s">
        <v>638</v>
      </c>
      <c r="H362" s="750">
        <v>225402</v>
      </c>
      <c r="I362" s="750">
        <v>225402</v>
      </c>
      <c r="J362" s="750" t="s">
        <v>1176</v>
      </c>
      <c r="K362" s="750" t="s">
        <v>1177</v>
      </c>
      <c r="L362" s="753">
        <v>110.97000000000001</v>
      </c>
      <c r="M362" s="753">
        <v>1</v>
      </c>
      <c r="N362" s="754">
        <v>110.97000000000001</v>
      </c>
    </row>
    <row r="363" spans="1:14" ht="14.45" customHeight="1" x14ac:dyDescent="0.2">
      <c r="A363" s="748" t="s">
        <v>604</v>
      </c>
      <c r="B363" s="749" t="s">
        <v>605</v>
      </c>
      <c r="C363" s="750" t="s">
        <v>622</v>
      </c>
      <c r="D363" s="751" t="s">
        <v>623</v>
      </c>
      <c r="E363" s="752">
        <v>50113001</v>
      </c>
      <c r="F363" s="751" t="s">
        <v>637</v>
      </c>
      <c r="G363" s="750" t="s">
        <v>606</v>
      </c>
      <c r="H363" s="750">
        <v>168584</v>
      </c>
      <c r="I363" s="750">
        <v>168584</v>
      </c>
      <c r="J363" s="750" t="s">
        <v>1178</v>
      </c>
      <c r="K363" s="750" t="s">
        <v>1179</v>
      </c>
      <c r="L363" s="753">
        <v>170.95</v>
      </c>
      <c r="M363" s="753">
        <v>1</v>
      </c>
      <c r="N363" s="754">
        <v>170.95</v>
      </c>
    </row>
    <row r="364" spans="1:14" ht="14.45" customHeight="1" x14ac:dyDescent="0.2">
      <c r="A364" s="748" t="s">
        <v>604</v>
      </c>
      <c r="B364" s="749" t="s">
        <v>605</v>
      </c>
      <c r="C364" s="750" t="s">
        <v>622</v>
      </c>
      <c r="D364" s="751" t="s">
        <v>623</v>
      </c>
      <c r="E364" s="752">
        <v>50113001</v>
      </c>
      <c r="F364" s="751" t="s">
        <v>637</v>
      </c>
      <c r="G364" s="750" t="s">
        <v>638</v>
      </c>
      <c r="H364" s="750">
        <v>188219</v>
      </c>
      <c r="I364" s="750">
        <v>88219</v>
      </c>
      <c r="J364" s="750" t="s">
        <v>819</v>
      </c>
      <c r="K364" s="750" t="s">
        <v>820</v>
      </c>
      <c r="L364" s="753">
        <v>141.45000000000002</v>
      </c>
      <c r="M364" s="753">
        <v>1</v>
      </c>
      <c r="N364" s="754">
        <v>141.45000000000002</v>
      </c>
    </row>
    <row r="365" spans="1:14" ht="14.45" customHeight="1" x14ac:dyDescent="0.2">
      <c r="A365" s="748" t="s">
        <v>604</v>
      </c>
      <c r="B365" s="749" t="s">
        <v>605</v>
      </c>
      <c r="C365" s="750" t="s">
        <v>622</v>
      </c>
      <c r="D365" s="751" t="s">
        <v>623</v>
      </c>
      <c r="E365" s="752">
        <v>50113001</v>
      </c>
      <c r="F365" s="751" t="s">
        <v>637</v>
      </c>
      <c r="G365" s="750" t="s">
        <v>650</v>
      </c>
      <c r="H365" s="750">
        <v>214919</v>
      </c>
      <c r="I365" s="750">
        <v>214919</v>
      </c>
      <c r="J365" s="750" t="s">
        <v>1180</v>
      </c>
      <c r="K365" s="750" t="s">
        <v>1181</v>
      </c>
      <c r="L365" s="753">
        <v>119.73999999999997</v>
      </c>
      <c r="M365" s="753">
        <v>1</v>
      </c>
      <c r="N365" s="754">
        <v>119.73999999999997</v>
      </c>
    </row>
    <row r="366" spans="1:14" ht="14.45" customHeight="1" x14ac:dyDescent="0.2">
      <c r="A366" s="748" t="s">
        <v>604</v>
      </c>
      <c r="B366" s="749" t="s">
        <v>605</v>
      </c>
      <c r="C366" s="750" t="s">
        <v>622</v>
      </c>
      <c r="D366" s="751" t="s">
        <v>623</v>
      </c>
      <c r="E366" s="752">
        <v>50113001</v>
      </c>
      <c r="F366" s="751" t="s">
        <v>637</v>
      </c>
      <c r="G366" s="750" t="s">
        <v>638</v>
      </c>
      <c r="H366" s="750">
        <v>192853</v>
      </c>
      <c r="I366" s="750">
        <v>192853</v>
      </c>
      <c r="J366" s="750" t="s">
        <v>828</v>
      </c>
      <c r="K366" s="750" t="s">
        <v>829</v>
      </c>
      <c r="L366" s="753">
        <v>107.82</v>
      </c>
      <c r="M366" s="753">
        <v>2</v>
      </c>
      <c r="N366" s="754">
        <v>215.64</v>
      </c>
    </row>
    <row r="367" spans="1:14" ht="14.45" customHeight="1" x14ac:dyDescent="0.2">
      <c r="A367" s="748" t="s">
        <v>604</v>
      </c>
      <c r="B367" s="749" t="s">
        <v>605</v>
      </c>
      <c r="C367" s="750" t="s">
        <v>622</v>
      </c>
      <c r="D367" s="751" t="s">
        <v>623</v>
      </c>
      <c r="E367" s="752">
        <v>50113001</v>
      </c>
      <c r="F367" s="751" t="s">
        <v>637</v>
      </c>
      <c r="G367" s="750" t="s">
        <v>650</v>
      </c>
      <c r="H367" s="750">
        <v>844554</v>
      </c>
      <c r="I367" s="750">
        <v>114065</v>
      </c>
      <c r="J367" s="750" t="s">
        <v>831</v>
      </c>
      <c r="K367" s="750" t="s">
        <v>918</v>
      </c>
      <c r="L367" s="753">
        <v>18.29</v>
      </c>
      <c r="M367" s="753">
        <v>1</v>
      </c>
      <c r="N367" s="754">
        <v>18.29</v>
      </c>
    </row>
    <row r="368" spans="1:14" ht="14.45" customHeight="1" x14ac:dyDescent="0.2">
      <c r="A368" s="748" t="s">
        <v>604</v>
      </c>
      <c r="B368" s="749" t="s">
        <v>605</v>
      </c>
      <c r="C368" s="750" t="s">
        <v>622</v>
      </c>
      <c r="D368" s="751" t="s">
        <v>623</v>
      </c>
      <c r="E368" s="752">
        <v>50113001</v>
      </c>
      <c r="F368" s="751" t="s">
        <v>637</v>
      </c>
      <c r="G368" s="750" t="s">
        <v>650</v>
      </c>
      <c r="H368" s="750">
        <v>115316</v>
      </c>
      <c r="I368" s="750">
        <v>15316</v>
      </c>
      <c r="J368" s="750" t="s">
        <v>833</v>
      </c>
      <c r="K368" s="750" t="s">
        <v>834</v>
      </c>
      <c r="L368" s="753">
        <v>19.010000000000002</v>
      </c>
      <c r="M368" s="753">
        <v>1</v>
      </c>
      <c r="N368" s="754">
        <v>19.010000000000002</v>
      </c>
    </row>
    <row r="369" spans="1:14" ht="14.45" customHeight="1" x14ac:dyDescent="0.2">
      <c r="A369" s="748" t="s">
        <v>604</v>
      </c>
      <c r="B369" s="749" t="s">
        <v>605</v>
      </c>
      <c r="C369" s="750" t="s">
        <v>622</v>
      </c>
      <c r="D369" s="751" t="s">
        <v>623</v>
      </c>
      <c r="E369" s="752">
        <v>50113001</v>
      </c>
      <c r="F369" s="751" t="s">
        <v>637</v>
      </c>
      <c r="G369" s="750" t="s">
        <v>638</v>
      </c>
      <c r="H369" s="750">
        <v>105693</v>
      </c>
      <c r="I369" s="750">
        <v>5693</v>
      </c>
      <c r="J369" s="750" t="s">
        <v>835</v>
      </c>
      <c r="K369" s="750" t="s">
        <v>836</v>
      </c>
      <c r="L369" s="753">
        <v>81.776666666666657</v>
      </c>
      <c r="M369" s="753">
        <v>3</v>
      </c>
      <c r="N369" s="754">
        <v>245.32999999999998</v>
      </c>
    </row>
    <row r="370" spans="1:14" ht="14.45" customHeight="1" x14ac:dyDescent="0.2">
      <c r="A370" s="748" t="s">
        <v>604</v>
      </c>
      <c r="B370" s="749" t="s">
        <v>605</v>
      </c>
      <c r="C370" s="750" t="s">
        <v>622</v>
      </c>
      <c r="D370" s="751" t="s">
        <v>623</v>
      </c>
      <c r="E370" s="752">
        <v>50113001</v>
      </c>
      <c r="F370" s="751" t="s">
        <v>637</v>
      </c>
      <c r="G370" s="750" t="s">
        <v>638</v>
      </c>
      <c r="H370" s="750">
        <v>67558</v>
      </c>
      <c r="I370" s="750">
        <v>67558</v>
      </c>
      <c r="J370" s="750" t="s">
        <v>839</v>
      </c>
      <c r="K370" s="750" t="s">
        <v>840</v>
      </c>
      <c r="L370" s="753">
        <v>28.206585365853655</v>
      </c>
      <c r="M370" s="753">
        <v>82</v>
      </c>
      <c r="N370" s="754">
        <v>2312.9399999999996</v>
      </c>
    </row>
    <row r="371" spans="1:14" ht="14.45" customHeight="1" x14ac:dyDescent="0.2">
      <c r="A371" s="748" t="s">
        <v>604</v>
      </c>
      <c r="B371" s="749" t="s">
        <v>605</v>
      </c>
      <c r="C371" s="750" t="s">
        <v>622</v>
      </c>
      <c r="D371" s="751" t="s">
        <v>623</v>
      </c>
      <c r="E371" s="752">
        <v>50113001</v>
      </c>
      <c r="F371" s="751" t="s">
        <v>637</v>
      </c>
      <c r="G371" s="750" t="s">
        <v>638</v>
      </c>
      <c r="H371" s="750">
        <v>196635</v>
      </c>
      <c r="I371" s="750">
        <v>96635</v>
      </c>
      <c r="J371" s="750" t="s">
        <v>1182</v>
      </c>
      <c r="K371" s="750" t="s">
        <v>1183</v>
      </c>
      <c r="L371" s="753">
        <v>111.6</v>
      </c>
      <c r="M371" s="753">
        <v>1</v>
      </c>
      <c r="N371" s="754">
        <v>111.6</v>
      </c>
    </row>
    <row r="372" spans="1:14" ht="14.45" customHeight="1" x14ac:dyDescent="0.2">
      <c r="A372" s="748" t="s">
        <v>604</v>
      </c>
      <c r="B372" s="749" t="s">
        <v>605</v>
      </c>
      <c r="C372" s="750" t="s">
        <v>622</v>
      </c>
      <c r="D372" s="751" t="s">
        <v>623</v>
      </c>
      <c r="E372" s="752">
        <v>50113001</v>
      </c>
      <c r="F372" s="751" t="s">
        <v>637</v>
      </c>
      <c r="G372" s="750" t="s">
        <v>638</v>
      </c>
      <c r="H372" s="750">
        <v>186393</v>
      </c>
      <c r="I372" s="750">
        <v>86393</v>
      </c>
      <c r="J372" s="750" t="s">
        <v>843</v>
      </c>
      <c r="K372" s="750" t="s">
        <v>1184</v>
      </c>
      <c r="L372" s="753">
        <v>51.54999999999999</v>
      </c>
      <c r="M372" s="753">
        <v>3</v>
      </c>
      <c r="N372" s="754">
        <v>154.64999999999998</v>
      </c>
    </row>
    <row r="373" spans="1:14" ht="14.45" customHeight="1" x14ac:dyDescent="0.2">
      <c r="A373" s="748" t="s">
        <v>604</v>
      </c>
      <c r="B373" s="749" t="s">
        <v>605</v>
      </c>
      <c r="C373" s="750" t="s">
        <v>622</v>
      </c>
      <c r="D373" s="751" t="s">
        <v>623</v>
      </c>
      <c r="E373" s="752">
        <v>50113001</v>
      </c>
      <c r="F373" s="751" t="s">
        <v>637</v>
      </c>
      <c r="G373" s="750" t="s">
        <v>638</v>
      </c>
      <c r="H373" s="750">
        <v>117992</v>
      </c>
      <c r="I373" s="750">
        <v>17992</v>
      </c>
      <c r="J373" s="750" t="s">
        <v>843</v>
      </c>
      <c r="K373" s="750" t="s">
        <v>844</v>
      </c>
      <c r="L373" s="753">
        <v>85.497500000000002</v>
      </c>
      <c r="M373" s="753">
        <v>8</v>
      </c>
      <c r="N373" s="754">
        <v>683.98</v>
      </c>
    </row>
    <row r="374" spans="1:14" ht="14.45" customHeight="1" x14ac:dyDescent="0.2">
      <c r="A374" s="748" t="s">
        <v>604</v>
      </c>
      <c r="B374" s="749" t="s">
        <v>605</v>
      </c>
      <c r="C374" s="750" t="s">
        <v>622</v>
      </c>
      <c r="D374" s="751" t="s">
        <v>623</v>
      </c>
      <c r="E374" s="752">
        <v>50113001</v>
      </c>
      <c r="F374" s="751" t="s">
        <v>637</v>
      </c>
      <c r="G374" s="750" t="s">
        <v>638</v>
      </c>
      <c r="H374" s="750">
        <v>100498</v>
      </c>
      <c r="I374" s="750">
        <v>498</v>
      </c>
      <c r="J374" s="750" t="s">
        <v>845</v>
      </c>
      <c r="K374" s="750" t="s">
        <v>846</v>
      </c>
      <c r="L374" s="753">
        <v>108.70666666666669</v>
      </c>
      <c r="M374" s="753">
        <v>24</v>
      </c>
      <c r="N374" s="754">
        <v>2608.9600000000005</v>
      </c>
    </row>
    <row r="375" spans="1:14" ht="14.45" customHeight="1" x14ac:dyDescent="0.2">
      <c r="A375" s="748" t="s">
        <v>604</v>
      </c>
      <c r="B375" s="749" t="s">
        <v>605</v>
      </c>
      <c r="C375" s="750" t="s">
        <v>622</v>
      </c>
      <c r="D375" s="751" t="s">
        <v>623</v>
      </c>
      <c r="E375" s="752">
        <v>50113001</v>
      </c>
      <c r="F375" s="751" t="s">
        <v>637</v>
      </c>
      <c r="G375" s="750" t="s">
        <v>638</v>
      </c>
      <c r="H375" s="750">
        <v>215978</v>
      </c>
      <c r="I375" s="750">
        <v>215978</v>
      </c>
      <c r="J375" s="750" t="s">
        <v>847</v>
      </c>
      <c r="K375" s="750" t="s">
        <v>848</v>
      </c>
      <c r="L375" s="753">
        <v>120.29333333333335</v>
      </c>
      <c r="M375" s="753">
        <v>3</v>
      </c>
      <c r="N375" s="754">
        <v>360.88000000000005</v>
      </c>
    </row>
    <row r="376" spans="1:14" ht="14.45" customHeight="1" x14ac:dyDescent="0.2">
      <c r="A376" s="748" t="s">
        <v>604</v>
      </c>
      <c r="B376" s="749" t="s">
        <v>605</v>
      </c>
      <c r="C376" s="750" t="s">
        <v>622</v>
      </c>
      <c r="D376" s="751" t="s">
        <v>623</v>
      </c>
      <c r="E376" s="752">
        <v>50113001</v>
      </c>
      <c r="F376" s="751" t="s">
        <v>637</v>
      </c>
      <c r="G376" s="750" t="s">
        <v>638</v>
      </c>
      <c r="H376" s="750">
        <v>234736</v>
      </c>
      <c r="I376" s="750">
        <v>234736</v>
      </c>
      <c r="J376" s="750" t="s">
        <v>847</v>
      </c>
      <c r="K376" s="750" t="s">
        <v>848</v>
      </c>
      <c r="L376" s="753">
        <v>120.56428571428572</v>
      </c>
      <c r="M376" s="753">
        <v>7</v>
      </c>
      <c r="N376" s="754">
        <v>843.95</v>
      </c>
    </row>
    <row r="377" spans="1:14" ht="14.45" customHeight="1" x14ac:dyDescent="0.2">
      <c r="A377" s="748" t="s">
        <v>604</v>
      </c>
      <c r="B377" s="749" t="s">
        <v>605</v>
      </c>
      <c r="C377" s="750" t="s">
        <v>622</v>
      </c>
      <c r="D377" s="751" t="s">
        <v>623</v>
      </c>
      <c r="E377" s="752">
        <v>50113001</v>
      </c>
      <c r="F377" s="751" t="s">
        <v>637</v>
      </c>
      <c r="G377" s="750" t="s">
        <v>638</v>
      </c>
      <c r="H377" s="750">
        <v>102439</v>
      </c>
      <c r="I377" s="750">
        <v>2439</v>
      </c>
      <c r="J377" s="750" t="s">
        <v>1185</v>
      </c>
      <c r="K377" s="750" t="s">
        <v>1186</v>
      </c>
      <c r="L377" s="753">
        <v>285.08</v>
      </c>
      <c r="M377" s="753">
        <v>1</v>
      </c>
      <c r="N377" s="754">
        <v>285.08</v>
      </c>
    </row>
    <row r="378" spans="1:14" ht="14.45" customHeight="1" x14ac:dyDescent="0.2">
      <c r="A378" s="748" t="s">
        <v>604</v>
      </c>
      <c r="B378" s="749" t="s">
        <v>605</v>
      </c>
      <c r="C378" s="750" t="s">
        <v>622</v>
      </c>
      <c r="D378" s="751" t="s">
        <v>623</v>
      </c>
      <c r="E378" s="752">
        <v>50113001</v>
      </c>
      <c r="F378" s="751" t="s">
        <v>637</v>
      </c>
      <c r="G378" s="750" t="s">
        <v>638</v>
      </c>
      <c r="H378" s="750">
        <v>225168</v>
      </c>
      <c r="I378" s="750">
        <v>225168</v>
      </c>
      <c r="J378" s="750" t="s">
        <v>1187</v>
      </c>
      <c r="K378" s="750" t="s">
        <v>1188</v>
      </c>
      <c r="L378" s="753">
        <v>64.749999999999986</v>
      </c>
      <c r="M378" s="753">
        <v>1</v>
      </c>
      <c r="N378" s="754">
        <v>64.749999999999986</v>
      </c>
    </row>
    <row r="379" spans="1:14" ht="14.45" customHeight="1" x14ac:dyDescent="0.2">
      <c r="A379" s="748" t="s">
        <v>604</v>
      </c>
      <c r="B379" s="749" t="s">
        <v>605</v>
      </c>
      <c r="C379" s="750" t="s">
        <v>622</v>
      </c>
      <c r="D379" s="751" t="s">
        <v>623</v>
      </c>
      <c r="E379" s="752">
        <v>50113001</v>
      </c>
      <c r="F379" s="751" t="s">
        <v>637</v>
      </c>
      <c r="G379" s="750" t="s">
        <v>638</v>
      </c>
      <c r="H379" s="750">
        <v>225169</v>
      </c>
      <c r="I379" s="750">
        <v>225169</v>
      </c>
      <c r="J379" s="750" t="s">
        <v>1187</v>
      </c>
      <c r="K379" s="750" t="s">
        <v>1189</v>
      </c>
      <c r="L379" s="753">
        <v>44.45</v>
      </c>
      <c r="M379" s="753">
        <v>1</v>
      </c>
      <c r="N379" s="754">
        <v>44.45</v>
      </c>
    </row>
    <row r="380" spans="1:14" ht="14.45" customHeight="1" x14ac:dyDescent="0.2">
      <c r="A380" s="748" t="s">
        <v>604</v>
      </c>
      <c r="B380" s="749" t="s">
        <v>605</v>
      </c>
      <c r="C380" s="750" t="s">
        <v>622</v>
      </c>
      <c r="D380" s="751" t="s">
        <v>623</v>
      </c>
      <c r="E380" s="752">
        <v>50113001</v>
      </c>
      <c r="F380" s="751" t="s">
        <v>637</v>
      </c>
      <c r="G380" s="750" t="s">
        <v>638</v>
      </c>
      <c r="H380" s="750">
        <v>102684</v>
      </c>
      <c r="I380" s="750">
        <v>2684</v>
      </c>
      <c r="J380" s="750" t="s">
        <v>849</v>
      </c>
      <c r="K380" s="750" t="s">
        <v>851</v>
      </c>
      <c r="L380" s="753">
        <v>108.45699999999999</v>
      </c>
      <c r="M380" s="753">
        <v>10</v>
      </c>
      <c r="N380" s="754">
        <v>1084.57</v>
      </c>
    </row>
    <row r="381" spans="1:14" ht="14.45" customHeight="1" x14ac:dyDescent="0.2">
      <c r="A381" s="748" t="s">
        <v>604</v>
      </c>
      <c r="B381" s="749" t="s">
        <v>605</v>
      </c>
      <c r="C381" s="750" t="s">
        <v>622</v>
      </c>
      <c r="D381" s="751" t="s">
        <v>623</v>
      </c>
      <c r="E381" s="752">
        <v>50113001</v>
      </c>
      <c r="F381" s="751" t="s">
        <v>637</v>
      </c>
      <c r="G381" s="750" t="s">
        <v>638</v>
      </c>
      <c r="H381" s="750">
        <v>100502</v>
      </c>
      <c r="I381" s="750">
        <v>502</v>
      </c>
      <c r="J381" s="750" t="s">
        <v>849</v>
      </c>
      <c r="K381" s="750" t="s">
        <v>850</v>
      </c>
      <c r="L381" s="753">
        <v>263.52909090909094</v>
      </c>
      <c r="M381" s="753">
        <v>22</v>
      </c>
      <c r="N381" s="754">
        <v>5797.64</v>
      </c>
    </row>
    <row r="382" spans="1:14" ht="14.45" customHeight="1" x14ac:dyDescent="0.2">
      <c r="A382" s="748" t="s">
        <v>604</v>
      </c>
      <c r="B382" s="749" t="s">
        <v>605</v>
      </c>
      <c r="C382" s="750" t="s">
        <v>622</v>
      </c>
      <c r="D382" s="751" t="s">
        <v>623</v>
      </c>
      <c r="E382" s="752">
        <v>50113001</v>
      </c>
      <c r="F382" s="751" t="s">
        <v>637</v>
      </c>
      <c r="G382" s="750" t="s">
        <v>606</v>
      </c>
      <c r="H382" s="750">
        <v>216736</v>
      </c>
      <c r="I382" s="750">
        <v>216736</v>
      </c>
      <c r="J382" s="750" t="s">
        <v>852</v>
      </c>
      <c r="K382" s="750" t="s">
        <v>853</v>
      </c>
      <c r="L382" s="753">
        <v>193.50600000000003</v>
      </c>
      <c r="M382" s="753">
        <v>5</v>
      </c>
      <c r="N382" s="754">
        <v>967.53000000000009</v>
      </c>
    </row>
    <row r="383" spans="1:14" ht="14.45" customHeight="1" x14ac:dyDescent="0.2">
      <c r="A383" s="748" t="s">
        <v>604</v>
      </c>
      <c r="B383" s="749" t="s">
        <v>605</v>
      </c>
      <c r="C383" s="750" t="s">
        <v>622</v>
      </c>
      <c r="D383" s="751" t="s">
        <v>623</v>
      </c>
      <c r="E383" s="752">
        <v>50113001</v>
      </c>
      <c r="F383" s="751" t="s">
        <v>637</v>
      </c>
      <c r="G383" s="750" t="s">
        <v>606</v>
      </c>
      <c r="H383" s="750">
        <v>205931</v>
      </c>
      <c r="I383" s="750">
        <v>205931</v>
      </c>
      <c r="J383" s="750" t="s">
        <v>854</v>
      </c>
      <c r="K383" s="750" t="s">
        <v>855</v>
      </c>
      <c r="L383" s="753">
        <v>73.789999999999992</v>
      </c>
      <c r="M383" s="753">
        <v>10</v>
      </c>
      <c r="N383" s="754">
        <v>737.89999999999986</v>
      </c>
    </row>
    <row r="384" spans="1:14" ht="14.45" customHeight="1" x14ac:dyDescent="0.2">
      <c r="A384" s="748" t="s">
        <v>604</v>
      </c>
      <c r="B384" s="749" t="s">
        <v>605</v>
      </c>
      <c r="C384" s="750" t="s">
        <v>622</v>
      </c>
      <c r="D384" s="751" t="s">
        <v>623</v>
      </c>
      <c r="E384" s="752">
        <v>50113001</v>
      </c>
      <c r="F384" s="751" t="s">
        <v>637</v>
      </c>
      <c r="G384" s="750" t="s">
        <v>638</v>
      </c>
      <c r="H384" s="750">
        <v>208560</v>
      </c>
      <c r="I384" s="750">
        <v>208560</v>
      </c>
      <c r="J384" s="750" t="s">
        <v>1190</v>
      </c>
      <c r="K384" s="750" t="s">
        <v>1191</v>
      </c>
      <c r="L384" s="753">
        <v>191.73000000000002</v>
      </c>
      <c r="M384" s="753">
        <v>1</v>
      </c>
      <c r="N384" s="754">
        <v>191.73000000000002</v>
      </c>
    </row>
    <row r="385" spans="1:14" ht="14.45" customHeight="1" x14ac:dyDescent="0.2">
      <c r="A385" s="748" t="s">
        <v>604</v>
      </c>
      <c r="B385" s="749" t="s">
        <v>605</v>
      </c>
      <c r="C385" s="750" t="s">
        <v>622</v>
      </c>
      <c r="D385" s="751" t="s">
        <v>623</v>
      </c>
      <c r="E385" s="752">
        <v>50113001</v>
      </c>
      <c r="F385" s="751" t="s">
        <v>637</v>
      </c>
      <c r="G385" s="750" t="s">
        <v>638</v>
      </c>
      <c r="H385" s="750">
        <v>142475</v>
      </c>
      <c r="I385" s="750">
        <v>42475</v>
      </c>
      <c r="J385" s="750" t="s">
        <v>858</v>
      </c>
      <c r="K385" s="750" t="s">
        <v>1192</v>
      </c>
      <c r="L385" s="753">
        <v>146.52000000000004</v>
      </c>
      <c r="M385" s="753">
        <v>2</v>
      </c>
      <c r="N385" s="754">
        <v>293.04000000000008</v>
      </c>
    </row>
    <row r="386" spans="1:14" ht="14.45" customHeight="1" x14ac:dyDescent="0.2">
      <c r="A386" s="748" t="s">
        <v>604</v>
      </c>
      <c r="B386" s="749" t="s">
        <v>605</v>
      </c>
      <c r="C386" s="750" t="s">
        <v>622</v>
      </c>
      <c r="D386" s="751" t="s">
        <v>623</v>
      </c>
      <c r="E386" s="752">
        <v>50113001</v>
      </c>
      <c r="F386" s="751" t="s">
        <v>637</v>
      </c>
      <c r="G386" s="750" t="s">
        <v>638</v>
      </c>
      <c r="H386" s="750">
        <v>113816</v>
      </c>
      <c r="I386" s="750">
        <v>13816</v>
      </c>
      <c r="J386" s="750" t="s">
        <v>860</v>
      </c>
      <c r="K386" s="750" t="s">
        <v>862</v>
      </c>
      <c r="L386" s="753">
        <v>261.5</v>
      </c>
      <c r="M386" s="753">
        <v>1</v>
      </c>
      <c r="N386" s="754">
        <v>261.5</v>
      </c>
    </row>
    <row r="387" spans="1:14" ht="14.45" customHeight="1" x14ac:dyDescent="0.2">
      <c r="A387" s="748" t="s">
        <v>604</v>
      </c>
      <c r="B387" s="749" t="s">
        <v>605</v>
      </c>
      <c r="C387" s="750" t="s">
        <v>622</v>
      </c>
      <c r="D387" s="751" t="s">
        <v>623</v>
      </c>
      <c r="E387" s="752">
        <v>50113001</v>
      </c>
      <c r="F387" s="751" t="s">
        <v>637</v>
      </c>
      <c r="G387" s="750" t="s">
        <v>650</v>
      </c>
      <c r="H387" s="750">
        <v>146071</v>
      </c>
      <c r="I387" s="750">
        <v>146071</v>
      </c>
      <c r="J387" s="750" t="s">
        <v>1193</v>
      </c>
      <c r="K387" s="750" t="s">
        <v>1194</v>
      </c>
      <c r="L387" s="753">
        <v>137.16</v>
      </c>
      <c r="M387" s="753">
        <v>1</v>
      </c>
      <c r="N387" s="754">
        <v>137.16</v>
      </c>
    </row>
    <row r="388" spans="1:14" ht="14.45" customHeight="1" x14ac:dyDescent="0.2">
      <c r="A388" s="748" t="s">
        <v>604</v>
      </c>
      <c r="B388" s="749" t="s">
        <v>605</v>
      </c>
      <c r="C388" s="750" t="s">
        <v>622</v>
      </c>
      <c r="D388" s="751" t="s">
        <v>623</v>
      </c>
      <c r="E388" s="752">
        <v>50113001</v>
      </c>
      <c r="F388" s="751" t="s">
        <v>637</v>
      </c>
      <c r="G388" s="750" t="s">
        <v>650</v>
      </c>
      <c r="H388" s="750">
        <v>116932</v>
      </c>
      <c r="I388" s="750">
        <v>16932</v>
      </c>
      <c r="J388" s="750" t="s">
        <v>1195</v>
      </c>
      <c r="K388" s="750" t="s">
        <v>1196</v>
      </c>
      <c r="L388" s="753">
        <v>103.63999999999997</v>
      </c>
      <c r="M388" s="753">
        <v>1</v>
      </c>
      <c r="N388" s="754">
        <v>103.63999999999997</v>
      </c>
    </row>
    <row r="389" spans="1:14" ht="14.45" customHeight="1" x14ac:dyDescent="0.2">
      <c r="A389" s="748" t="s">
        <v>604</v>
      </c>
      <c r="B389" s="749" t="s">
        <v>605</v>
      </c>
      <c r="C389" s="750" t="s">
        <v>622</v>
      </c>
      <c r="D389" s="751" t="s">
        <v>623</v>
      </c>
      <c r="E389" s="752">
        <v>50113001</v>
      </c>
      <c r="F389" s="751" t="s">
        <v>637</v>
      </c>
      <c r="G389" s="750" t="s">
        <v>606</v>
      </c>
      <c r="H389" s="750">
        <v>223148</v>
      </c>
      <c r="I389" s="750">
        <v>223148</v>
      </c>
      <c r="J389" s="750" t="s">
        <v>1197</v>
      </c>
      <c r="K389" s="750" t="s">
        <v>1198</v>
      </c>
      <c r="L389" s="753">
        <v>111.455</v>
      </c>
      <c r="M389" s="753">
        <v>2</v>
      </c>
      <c r="N389" s="754">
        <v>222.91</v>
      </c>
    </row>
    <row r="390" spans="1:14" ht="14.45" customHeight="1" x14ac:dyDescent="0.2">
      <c r="A390" s="748" t="s">
        <v>604</v>
      </c>
      <c r="B390" s="749" t="s">
        <v>605</v>
      </c>
      <c r="C390" s="750" t="s">
        <v>622</v>
      </c>
      <c r="D390" s="751" t="s">
        <v>623</v>
      </c>
      <c r="E390" s="752">
        <v>50113001</v>
      </c>
      <c r="F390" s="751" t="s">
        <v>637</v>
      </c>
      <c r="G390" s="750" t="s">
        <v>638</v>
      </c>
      <c r="H390" s="750">
        <v>157525</v>
      </c>
      <c r="I390" s="750">
        <v>57525</v>
      </c>
      <c r="J390" s="750" t="s">
        <v>1199</v>
      </c>
      <c r="K390" s="750" t="s">
        <v>1200</v>
      </c>
      <c r="L390" s="753">
        <v>97.53000000000003</v>
      </c>
      <c r="M390" s="753">
        <v>1</v>
      </c>
      <c r="N390" s="754">
        <v>97.53000000000003</v>
      </c>
    </row>
    <row r="391" spans="1:14" ht="14.45" customHeight="1" x14ac:dyDescent="0.2">
      <c r="A391" s="748" t="s">
        <v>604</v>
      </c>
      <c r="B391" s="749" t="s">
        <v>605</v>
      </c>
      <c r="C391" s="750" t="s">
        <v>622</v>
      </c>
      <c r="D391" s="751" t="s">
        <v>623</v>
      </c>
      <c r="E391" s="752">
        <v>50113001</v>
      </c>
      <c r="F391" s="751" t="s">
        <v>637</v>
      </c>
      <c r="G391" s="750" t="s">
        <v>650</v>
      </c>
      <c r="H391" s="750">
        <v>132858</v>
      </c>
      <c r="I391" s="750">
        <v>32858</v>
      </c>
      <c r="J391" s="750" t="s">
        <v>1201</v>
      </c>
      <c r="K391" s="750" t="s">
        <v>1202</v>
      </c>
      <c r="L391" s="753">
        <v>78.8</v>
      </c>
      <c r="M391" s="753">
        <v>1</v>
      </c>
      <c r="N391" s="754">
        <v>78.8</v>
      </c>
    </row>
    <row r="392" spans="1:14" ht="14.45" customHeight="1" x14ac:dyDescent="0.2">
      <c r="A392" s="748" t="s">
        <v>604</v>
      </c>
      <c r="B392" s="749" t="s">
        <v>605</v>
      </c>
      <c r="C392" s="750" t="s">
        <v>622</v>
      </c>
      <c r="D392" s="751" t="s">
        <v>623</v>
      </c>
      <c r="E392" s="752">
        <v>50113001</v>
      </c>
      <c r="F392" s="751" t="s">
        <v>637</v>
      </c>
      <c r="G392" s="750" t="s">
        <v>638</v>
      </c>
      <c r="H392" s="750">
        <v>112572</v>
      </c>
      <c r="I392" s="750">
        <v>112572</v>
      </c>
      <c r="J392" s="750" t="s">
        <v>868</v>
      </c>
      <c r="K392" s="750" t="s">
        <v>869</v>
      </c>
      <c r="L392" s="753">
        <v>64.779999999999973</v>
      </c>
      <c r="M392" s="753">
        <v>1</v>
      </c>
      <c r="N392" s="754">
        <v>64.779999999999973</v>
      </c>
    </row>
    <row r="393" spans="1:14" ht="14.45" customHeight="1" x14ac:dyDescent="0.2">
      <c r="A393" s="748" t="s">
        <v>604</v>
      </c>
      <c r="B393" s="749" t="s">
        <v>605</v>
      </c>
      <c r="C393" s="750" t="s">
        <v>622</v>
      </c>
      <c r="D393" s="751" t="s">
        <v>623</v>
      </c>
      <c r="E393" s="752">
        <v>50113001</v>
      </c>
      <c r="F393" s="751" t="s">
        <v>637</v>
      </c>
      <c r="G393" s="750" t="s">
        <v>638</v>
      </c>
      <c r="H393" s="750">
        <v>230353</v>
      </c>
      <c r="I393" s="750">
        <v>230353</v>
      </c>
      <c r="J393" s="750" t="s">
        <v>1203</v>
      </c>
      <c r="K393" s="750" t="s">
        <v>1204</v>
      </c>
      <c r="L393" s="753">
        <v>1592.8000000000002</v>
      </c>
      <c r="M393" s="753">
        <v>8</v>
      </c>
      <c r="N393" s="754">
        <v>12742.400000000001</v>
      </c>
    </row>
    <row r="394" spans="1:14" ht="14.45" customHeight="1" x14ac:dyDescent="0.2">
      <c r="A394" s="748" t="s">
        <v>604</v>
      </c>
      <c r="B394" s="749" t="s">
        <v>605</v>
      </c>
      <c r="C394" s="750" t="s">
        <v>622</v>
      </c>
      <c r="D394" s="751" t="s">
        <v>623</v>
      </c>
      <c r="E394" s="752">
        <v>50113001</v>
      </c>
      <c r="F394" s="751" t="s">
        <v>637</v>
      </c>
      <c r="G394" s="750" t="s">
        <v>650</v>
      </c>
      <c r="H394" s="750">
        <v>191788</v>
      </c>
      <c r="I394" s="750">
        <v>91788</v>
      </c>
      <c r="J394" s="750" t="s">
        <v>870</v>
      </c>
      <c r="K394" s="750" t="s">
        <v>871</v>
      </c>
      <c r="L394" s="753">
        <v>9.1243243243243271</v>
      </c>
      <c r="M394" s="753">
        <v>74</v>
      </c>
      <c r="N394" s="754">
        <v>675.20000000000016</v>
      </c>
    </row>
    <row r="395" spans="1:14" ht="14.45" customHeight="1" x14ac:dyDescent="0.2">
      <c r="A395" s="748" t="s">
        <v>604</v>
      </c>
      <c r="B395" s="749" t="s">
        <v>605</v>
      </c>
      <c r="C395" s="750" t="s">
        <v>622</v>
      </c>
      <c r="D395" s="751" t="s">
        <v>623</v>
      </c>
      <c r="E395" s="752">
        <v>50113001</v>
      </c>
      <c r="F395" s="751" t="s">
        <v>637</v>
      </c>
      <c r="G395" s="750" t="s">
        <v>638</v>
      </c>
      <c r="H395" s="750">
        <v>207962</v>
      </c>
      <c r="I395" s="750">
        <v>207962</v>
      </c>
      <c r="J395" s="750" t="s">
        <v>1205</v>
      </c>
      <c r="K395" s="750" t="s">
        <v>1206</v>
      </c>
      <c r="L395" s="753">
        <v>32.875</v>
      </c>
      <c r="M395" s="753">
        <v>2</v>
      </c>
      <c r="N395" s="754">
        <v>65.75</v>
      </c>
    </row>
    <row r="396" spans="1:14" ht="14.45" customHeight="1" x14ac:dyDescent="0.2">
      <c r="A396" s="748" t="s">
        <v>604</v>
      </c>
      <c r="B396" s="749" t="s">
        <v>605</v>
      </c>
      <c r="C396" s="750" t="s">
        <v>622</v>
      </c>
      <c r="D396" s="751" t="s">
        <v>623</v>
      </c>
      <c r="E396" s="752">
        <v>50113001</v>
      </c>
      <c r="F396" s="751" t="s">
        <v>637</v>
      </c>
      <c r="G396" s="750" t="s">
        <v>638</v>
      </c>
      <c r="H396" s="750">
        <v>988466</v>
      </c>
      <c r="I396" s="750">
        <v>192729</v>
      </c>
      <c r="J396" s="750" t="s">
        <v>1207</v>
      </c>
      <c r="K396" s="750" t="s">
        <v>1208</v>
      </c>
      <c r="L396" s="753">
        <v>54.100000000000016</v>
      </c>
      <c r="M396" s="753">
        <v>1</v>
      </c>
      <c r="N396" s="754">
        <v>54.100000000000016</v>
      </c>
    </row>
    <row r="397" spans="1:14" ht="14.45" customHeight="1" x14ac:dyDescent="0.2">
      <c r="A397" s="748" t="s">
        <v>604</v>
      </c>
      <c r="B397" s="749" t="s">
        <v>605</v>
      </c>
      <c r="C397" s="750" t="s">
        <v>622</v>
      </c>
      <c r="D397" s="751" t="s">
        <v>623</v>
      </c>
      <c r="E397" s="752">
        <v>50113001</v>
      </c>
      <c r="F397" s="751" t="s">
        <v>637</v>
      </c>
      <c r="G397" s="750" t="s">
        <v>650</v>
      </c>
      <c r="H397" s="750">
        <v>155824</v>
      </c>
      <c r="I397" s="750">
        <v>55824</v>
      </c>
      <c r="J397" s="750" t="s">
        <v>874</v>
      </c>
      <c r="K397" s="750" t="s">
        <v>877</v>
      </c>
      <c r="L397" s="753">
        <v>50.652934362934367</v>
      </c>
      <c r="M397" s="753">
        <v>518</v>
      </c>
      <c r="N397" s="754">
        <v>26238.22</v>
      </c>
    </row>
    <row r="398" spans="1:14" ht="14.45" customHeight="1" x14ac:dyDescent="0.2">
      <c r="A398" s="748" t="s">
        <v>604</v>
      </c>
      <c r="B398" s="749" t="s">
        <v>605</v>
      </c>
      <c r="C398" s="750" t="s">
        <v>622</v>
      </c>
      <c r="D398" s="751" t="s">
        <v>623</v>
      </c>
      <c r="E398" s="752">
        <v>50113001</v>
      </c>
      <c r="F398" s="751" t="s">
        <v>637</v>
      </c>
      <c r="G398" s="750" t="s">
        <v>650</v>
      </c>
      <c r="H398" s="750">
        <v>155823</v>
      </c>
      <c r="I398" s="750">
        <v>55823</v>
      </c>
      <c r="J398" s="750" t="s">
        <v>874</v>
      </c>
      <c r="K398" s="750" t="s">
        <v>876</v>
      </c>
      <c r="L398" s="753">
        <v>33.591380952380952</v>
      </c>
      <c r="M398" s="753">
        <v>63</v>
      </c>
      <c r="N398" s="754">
        <v>2116.2570000000001</v>
      </c>
    </row>
    <row r="399" spans="1:14" ht="14.45" customHeight="1" x14ac:dyDescent="0.2">
      <c r="A399" s="748" t="s">
        <v>604</v>
      </c>
      <c r="B399" s="749" t="s">
        <v>605</v>
      </c>
      <c r="C399" s="750" t="s">
        <v>622</v>
      </c>
      <c r="D399" s="751" t="s">
        <v>623</v>
      </c>
      <c r="E399" s="752">
        <v>50113001</v>
      </c>
      <c r="F399" s="751" t="s">
        <v>637</v>
      </c>
      <c r="G399" s="750" t="s">
        <v>638</v>
      </c>
      <c r="H399" s="750">
        <v>162579</v>
      </c>
      <c r="I399" s="750">
        <v>162579</v>
      </c>
      <c r="J399" s="750" t="s">
        <v>1209</v>
      </c>
      <c r="K399" s="750" t="s">
        <v>1210</v>
      </c>
      <c r="L399" s="753">
        <v>45.103999999999999</v>
      </c>
      <c r="M399" s="753">
        <v>5</v>
      </c>
      <c r="N399" s="754">
        <v>225.52</v>
      </c>
    </row>
    <row r="400" spans="1:14" ht="14.45" customHeight="1" x14ac:dyDescent="0.2">
      <c r="A400" s="748" t="s">
        <v>604</v>
      </c>
      <c r="B400" s="749" t="s">
        <v>605</v>
      </c>
      <c r="C400" s="750" t="s">
        <v>622</v>
      </c>
      <c r="D400" s="751" t="s">
        <v>623</v>
      </c>
      <c r="E400" s="752">
        <v>50113001</v>
      </c>
      <c r="F400" s="751" t="s">
        <v>637</v>
      </c>
      <c r="G400" s="750" t="s">
        <v>638</v>
      </c>
      <c r="H400" s="750">
        <v>102668</v>
      </c>
      <c r="I400" s="750">
        <v>2668</v>
      </c>
      <c r="J400" s="750" t="s">
        <v>1211</v>
      </c>
      <c r="K400" s="750" t="s">
        <v>1212</v>
      </c>
      <c r="L400" s="753">
        <v>33.470000000000006</v>
      </c>
      <c r="M400" s="753">
        <v>1</v>
      </c>
      <c r="N400" s="754">
        <v>33.470000000000006</v>
      </c>
    </row>
    <row r="401" spans="1:14" ht="14.45" customHeight="1" x14ac:dyDescent="0.2">
      <c r="A401" s="748" t="s">
        <v>604</v>
      </c>
      <c r="B401" s="749" t="s">
        <v>605</v>
      </c>
      <c r="C401" s="750" t="s">
        <v>622</v>
      </c>
      <c r="D401" s="751" t="s">
        <v>623</v>
      </c>
      <c r="E401" s="752">
        <v>50113001</v>
      </c>
      <c r="F401" s="751" t="s">
        <v>637</v>
      </c>
      <c r="G401" s="750" t="s">
        <v>638</v>
      </c>
      <c r="H401" s="750">
        <v>200863</v>
      </c>
      <c r="I401" s="750">
        <v>200863</v>
      </c>
      <c r="J401" s="750" t="s">
        <v>883</v>
      </c>
      <c r="K401" s="750" t="s">
        <v>884</v>
      </c>
      <c r="L401" s="753">
        <v>85.190000000000012</v>
      </c>
      <c r="M401" s="753">
        <v>7</v>
      </c>
      <c r="N401" s="754">
        <v>596.33000000000004</v>
      </c>
    </row>
    <row r="402" spans="1:14" ht="14.45" customHeight="1" x14ac:dyDescent="0.2">
      <c r="A402" s="748" t="s">
        <v>604</v>
      </c>
      <c r="B402" s="749" t="s">
        <v>605</v>
      </c>
      <c r="C402" s="750" t="s">
        <v>622</v>
      </c>
      <c r="D402" s="751" t="s">
        <v>623</v>
      </c>
      <c r="E402" s="752">
        <v>50113001</v>
      </c>
      <c r="F402" s="751" t="s">
        <v>637</v>
      </c>
      <c r="G402" s="750" t="s">
        <v>638</v>
      </c>
      <c r="H402" s="750">
        <v>101940</v>
      </c>
      <c r="I402" s="750">
        <v>1940</v>
      </c>
      <c r="J402" s="750" t="s">
        <v>1213</v>
      </c>
      <c r="K402" s="750" t="s">
        <v>1214</v>
      </c>
      <c r="L402" s="753">
        <v>34.879999999999995</v>
      </c>
      <c r="M402" s="753">
        <v>1</v>
      </c>
      <c r="N402" s="754">
        <v>34.879999999999995</v>
      </c>
    </row>
    <row r="403" spans="1:14" ht="14.45" customHeight="1" x14ac:dyDescent="0.2">
      <c r="A403" s="748" t="s">
        <v>604</v>
      </c>
      <c r="B403" s="749" t="s">
        <v>605</v>
      </c>
      <c r="C403" s="750" t="s">
        <v>622</v>
      </c>
      <c r="D403" s="751" t="s">
        <v>623</v>
      </c>
      <c r="E403" s="752">
        <v>50113001</v>
      </c>
      <c r="F403" s="751" t="s">
        <v>637</v>
      </c>
      <c r="G403" s="750" t="s">
        <v>650</v>
      </c>
      <c r="H403" s="750">
        <v>850729</v>
      </c>
      <c r="I403" s="750">
        <v>157875</v>
      </c>
      <c r="J403" s="750" t="s">
        <v>1215</v>
      </c>
      <c r="K403" s="750" t="s">
        <v>1216</v>
      </c>
      <c r="L403" s="753">
        <v>208.02941139343892</v>
      </c>
      <c r="M403" s="753">
        <v>85</v>
      </c>
      <c r="N403" s="754">
        <v>17682.499968442309</v>
      </c>
    </row>
    <row r="404" spans="1:14" ht="14.45" customHeight="1" x14ac:dyDescent="0.2">
      <c r="A404" s="748" t="s">
        <v>604</v>
      </c>
      <c r="B404" s="749" t="s">
        <v>605</v>
      </c>
      <c r="C404" s="750" t="s">
        <v>622</v>
      </c>
      <c r="D404" s="751" t="s">
        <v>623</v>
      </c>
      <c r="E404" s="752">
        <v>50113001</v>
      </c>
      <c r="F404" s="751" t="s">
        <v>637</v>
      </c>
      <c r="G404" s="750" t="s">
        <v>638</v>
      </c>
      <c r="H404" s="750">
        <v>207820</v>
      </c>
      <c r="I404" s="750">
        <v>207820</v>
      </c>
      <c r="J404" s="750" t="s">
        <v>885</v>
      </c>
      <c r="K404" s="750" t="s">
        <v>886</v>
      </c>
      <c r="L404" s="753">
        <v>30.697514792899415</v>
      </c>
      <c r="M404" s="753">
        <v>169</v>
      </c>
      <c r="N404" s="754">
        <v>5187.880000000001</v>
      </c>
    </row>
    <row r="405" spans="1:14" ht="14.45" customHeight="1" x14ac:dyDescent="0.2">
      <c r="A405" s="748" t="s">
        <v>604</v>
      </c>
      <c r="B405" s="749" t="s">
        <v>605</v>
      </c>
      <c r="C405" s="750" t="s">
        <v>622</v>
      </c>
      <c r="D405" s="751" t="s">
        <v>623</v>
      </c>
      <c r="E405" s="752">
        <v>50113001</v>
      </c>
      <c r="F405" s="751" t="s">
        <v>637</v>
      </c>
      <c r="G405" s="750" t="s">
        <v>638</v>
      </c>
      <c r="H405" s="750">
        <v>207819</v>
      </c>
      <c r="I405" s="750">
        <v>207819</v>
      </c>
      <c r="J405" s="750" t="s">
        <v>1217</v>
      </c>
      <c r="K405" s="750" t="s">
        <v>1218</v>
      </c>
      <c r="L405" s="753">
        <v>22.299999999999997</v>
      </c>
      <c r="M405" s="753">
        <v>8</v>
      </c>
      <c r="N405" s="754">
        <v>178.39999999999998</v>
      </c>
    </row>
    <row r="406" spans="1:14" ht="14.45" customHeight="1" x14ac:dyDescent="0.2">
      <c r="A406" s="748" t="s">
        <v>604</v>
      </c>
      <c r="B406" s="749" t="s">
        <v>605</v>
      </c>
      <c r="C406" s="750" t="s">
        <v>622</v>
      </c>
      <c r="D406" s="751" t="s">
        <v>623</v>
      </c>
      <c r="E406" s="752">
        <v>50113001</v>
      </c>
      <c r="F406" s="751" t="s">
        <v>637</v>
      </c>
      <c r="G406" s="750" t="s">
        <v>650</v>
      </c>
      <c r="H406" s="750">
        <v>130073</v>
      </c>
      <c r="I406" s="750">
        <v>30073</v>
      </c>
      <c r="J406" s="750" t="s">
        <v>1219</v>
      </c>
      <c r="K406" s="750" t="s">
        <v>1220</v>
      </c>
      <c r="L406" s="753">
        <v>140.00000000000003</v>
      </c>
      <c r="M406" s="753">
        <v>1</v>
      </c>
      <c r="N406" s="754">
        <v>140.00000000000003</v>
      </c>
    </row>
    <row r="407" spans="1:14" ht="14.45" customHeight="1" x14ac:dyDescent="0.2">
      <c r="A407" s="748" t="s">
        <v>604</v>
      </c>
      <c r="B407" s="749" t="s">
        <v>605</v>
      </c>
      <c r="C407" s="750" t="s">
        <v>622</v>
      </c>
      <c r="D407" s="751" t="s">
        <v>623</v>
      </c>
      <c r="E407" s="752">
        <v>50113001</v>
      </c>
      <c r="F407" s="751" t="s">
        <v>637</v>
      </c>
      <c r="G407" s="750" t="s">
        <v>606</v>
      </c>
      <c r="H407" s="750">
        <v>211475</v>
      </c>
      <c r="I407" s="750">
        <v>211475</v>
      </c>
      <c r="J407" s="750" t="s">
        <v>1221</v>
      </c>
      <c r="K407" s="750" t="s">
        <v>1222</v>
      </c>
      <c r="L407" s="753">
        <v>254.60999999999999</v>
      </c>
      <c r="M407" s="753">
        <v>1</v>
      </c>
      <c r="N407" s="754">
        <v>254.60999999999999</v>
      </c>
    </row>
    <row r="408" spans="1:14" ht="14.45" customHeight="1" x14ac:dyDescent="0.2">
      <c r="A408" s="748" t="s">
        <v>604</v>
      </c>
      <c r="B408" s="749" t="s">
        <v>605</v>
      </c>
      <c r="C408" s="750" t="s">
        <v>622</v>
      </c>
      <c r="D408" s="751" t="s">
        <v>623</v>
      </c>
      <c r="E408" s="752">
        <v>50113001</v>
      </c>
      <c r="F408" s="751" t="s">
        <v>637</v>
      </c>
      <c r="G408" s="750" t="s">
        <v>606</v>
      </c>
      <c r="H408" s="750">
        <v>211465</v>
      </c>
      <c r="I408" s="750">
        <v>211465</v>
      </c>
      <c r="J408" s="750" t="s">
        <v>1221</v>
      </c>
      <c r="K408" s="750" t="s">
        <v>1223</v>
      </c>
      <c r="L408" s="753">
        <v>126.03999999999999</v>
      </c>
      <c r="M408" s="753">
        <v>1</v>
      </c>
      <c r="N408" s="754">
        <v>126.03999999999999</v>
      </c>
    </row>
    <row r="409" spans="1:14" ht="14.45" customHeight="1" x14ac:dyDescent="0.2">
      <c r="A409" s="748" t="s">
        <v>604</v>
      </c>
      <c r="B409" s="749" t="s">
        <v>605</v>
      </c>
      <c r="C409" s="750" t="s">
        <v>622</v>
      </c>
      <c r="D409" s="751" t="s">
        <v>623</v>
      </c>
      <c r="E409" s="752">
        <v>50113001</v>
      </c>
      <c r="F409" s="751" t="s">
        <v>637</v>
      </c>
      <c r="G409" s="750" t="s">
        <v>638</v>
      </c>
      <c r="H409" s="750">
        <v>161623</v>
      </c>
      <c r="I409" s="750">
        <v>161623</v>
      </c>
      <c r="J409" s="750" t="s">
        <v>1224</v>
      </c>
      <c r="K409" s="750" t="s">
        <v>1225</v>
      </c>
      <c r="L409" s="753">
        <v>128.72</v>
      </c>
      <c r="M409" s="753">
        <v>1</v>
      </c>
      <c r="N409" s="754">
        <v>128.72</v>
      </c>
    </row>
    <row r="410" spans="1:14" ht="14.45" customHeight="1" x14ac:dyDescent="0.2">
      <c r="A410" s="748" t="s">
        <v>604</v>
      </c>
      <c r="B410" s="749" t="s">
        <v>605</v>
      </c>
      <c r="C410" s="750" t="s">
        <v>622</v>
      </c>
      <c r="D410" s="751" t="s">
        <v>623</v>
      </c>
      <c r="E410" s="752">
        <v>50113001</v>
      </c>
      <c r="F410" s="751" t="s">
        <v>637</v>
      </c>
      <c r="G410" s="750" t="s">
        <v>650</v>
      </c>
      <c r="H410" s="750">
        <v>845220</v>
      </c>
      <c r="I410" s="750">
        <v>101211</v>
      </c>
      <c r="J410" s="750" t="s">
        <v>1226</v>
      </c>
      <c r="K410" s="750" t="s">
        <v>1227</v>
      </c>
      <c r="L410" s="753">
        <v>219.9</v>
      </c>
      <c r="M410" s="753">
        <v>2</v>
      </c>
      <c r="N410" s="754">
        <v>439.8</v>
      </c>
    </row>
    <row r="411" spans="1:14" ht="14.45" customHeight="1" x14ac:dyDescent="0.2">
      <c r="A411" s="748" t="s">
        <v>604</v>
      </c>
      <c r="B411" s="749" t="s">
        <v>605</v>
      </c>
      <c r="C411" s="750" t="s">
        <v>622</v>
      </c>
      <c r="D411" s="751" t="s">
        <v>623</v>
      </c>
      <c r="E411" s="752">
        <v>50113001</v>
      </c>
      <c r="F411" s="751" t="s">
        <v>637</v>
      </c>
      <c r="G411" s="750" t="s">
        <v>638</v>
      </c>
      <c r="H411" s="750">
        <v>207692</v>
      </c>
      <c r="I411" s="750">
        <v>207692</v>
      </c>
      <c r="J411" s="750" t="s">
        <v>1228</v>
      </c>
      <c r="K411" s="750" t="s">
        <v>1229</v>
      </c>
      <c r="L411" s="753">
        <v>40.190000000000019</v>
      </c>
      <c r="M411" s="753">
        <v>1</v>
      </c>
      <c r="N411" s="754">
        <v>40.190000000000019</v>
      </c>
    </row>
    <row r="412" spans="1:14" ht="14.45" customHeight="1" x14ac:dyDescent="0.2">
      <c r="A412" s="748" t="s">
        <v>604</v>
      </c>
      <c r="B412" s="749" t="s">
        <v>605</v>
      </c>
      <c r="C412" s="750" t="s">
        <v>622</v>
      </c>
      <c r="D412" s="751" t="s">
        <v>623</v>
      </c>
      <c r="E412" s="752">
        <v>50113001</v>
      </c>
      <c r="F412" s="751" t="s">
        <v>637</v>
      </c>
      <c r="G412" s="750" t="s">
        <v>638</v>
      </c>
      <c r="H412" s="750">
        <v>845758</v>
      </c>
      <c r="I412" s="750">
        <v>280</v>
      </c>
      <c r="J412" s="750" t="s">
        <v>1230</v>
      </c>
      <c r="K412" s="750" t="s">
        <v>1231</v>
      </c>
      <c r="L412" s="753">
        <v>40.19</v>
      </c>
      <c r="M412" s="753">
        <v>1</v>
      </c>
      <c r="N412" s="754">
        <v>40.19</v>
      </c>
    </row>
    <row r="413" spans="1:14" ht="14.45" customHeight="1" x14ac:dyDescent="0.2">
      <c r="A413" s="748" t="s">
        <v>604</v>
      </c>
      <c r="B413" s="749" t="s">
        <v>605</v>
      </c>
      <c r="C413" s="750" t="s">
        <v>622</v>
      </c>
      <c r="D413" s="751" t="s">
        <v>623</v>
      </c>
      <c r="E413" s="752">
        <v>50113001</v>
      </c>
      <c r="F413" s="751" t="s">
        <v>637</v>
      </c>
      <c r="G413" s="750" t="s">
        <v>638</v>
      </c>
      <c r="H413" s="750">
        <v>114958</v>
      </c>
      <c r="I413" s="750">
        <v>14958</v>
      </c>
      <c r="J413" s="750" t="s">
        <v>1232</v>
      </c>
      <c r="K413" s="750" t="s">
        <v>1233</v>
      </c>
      <c r="L413" s="753">
        <v>32.85</v>
      </c>
      <c r="M413" s="753">
        <v>1</v>
      </c>
      <c r="N413" s="754">
        <v>32.85</v>
      </c>
    </row>
    <row r="414" spans="1:14" ht="14.45" customHeight="1" x14ac:dyDescent="0.2">
      <c r="A414" s="748" t="s">
        <v>604</v>
      </c>
      <c r="B414" s="749" t="s">
        <v>605</v>
      </c>
      <c r="C414" s="750" t="s">
        <v>622</v>
      </c>
      <c r="D414" s="751" t="s">
        <v>623</v>
      </c>
      <c r="E414" s="752">
        <v>50113001</v>
      </c>
      <c r="F414" s="751" t="s">
        <v>637</v>
      </c>
      <c r="G414" s="750" t="s">
        <v>638</v>
      </c>
      <c r="H414" s="750">
        <v>114938</v>
      </c>
      <c r="I414" s="750">
        <v>14938</v>
      </c>
      <c r="J414" s="750" t="s">
        <v>1234</v>
      </c>
      <c r="K414" s="750" t="s">
        <v>1235</v>
      </c>
      <c r="L414" s="753">
        <v>94.95999999999998</v>
      </c>
      <c r="M414" s="753">
        <v>1</v>
      </c>
      <c r="N414" s="754">
        <v>94.95999999999998</v>
      </c>
    </row>
    <row r="415" spans="1:14" ht="14.45" customHeight="1" x14ac:dyDescent="0.2">
      <c r="A415" s="748" t="s">
        <v>604</v>
      </c>
      <c r="B415" s="749" t="s">
        <v>605</v>
      </c>
      <c r="C415" s="750" t="s">
        <v>622</v>
      </c>
      <c r="D415" s="751" t="s">
        <v>623</v>
      </c>
      <c r="E415" s="752">
        <v>50113001</v>
      </c>
      <c r="F415" s="751" t="s">
        <v>637</v>
      </c>
      <c r="G415" s="750" t="s">
        <v>638</v>
      </c>
      <c r="H415" s="750">
        <v>191032</v>
      </c>
      <c r="I415" s="750">
        <v>91032</v>
      </c>
      <c r="J415" s="750" t="s">
        <v>913</v>
      </c>
      <c r="K415" s="750" t="s">
        <v>914</v>
      </c>
      <c r="L415" s="753">
        <v>29.78</v>
      </c>
      <c r="M415" s="753">
        <v>2</v>
      </c>
      <c r="N415" s="754">
        <v>59.56</v>
      </c>
    </row>
    <row r="416" spans="1:14" ht="14.45" customHeight="1" x14ac:dyDescent="0.2">
      <c r="A416" s="748" t="s">
        <v>604</v>
      </c>
      <c r="B416" s="749" t="s">
        <v>605</v>
      </c>
      <c r="C416" s="750" t="s">
        <v>622</v>
      </c>
      <c r="D416" s="751" t="s">
        <v>623</v>
      </c>
      <c r="E416" s="752">
        <v>50113001</v>
      </c>
      <c r="F416" s="751" t="s">
        <v>637</v>
      </c>
      <c r="G416" s="750" t="s">
        <v>638</v>
      </c>
      <c r="H416" s="750">
        <v>180058</v>
      </c>
      <c r="I416" s="750">
        <v>80058</v>
      </c>
      <c r="J416" s="750" t="s">
        <v>1236</v>
      </c>
      <c r="K416" s="750" t="s">
        <v>1237</v>
      </c>
      <c r="L416" s="753">
        <v>123.30000000000003</v>
      </c>
      <c r="M416" s="753">
        <v>1</v>
      </c>
      <c r="N416" s="754">
        <v>123.30000000000003</v>
      </c>
    </row>
    <row r="417" spans="1:14" ht="14.45" customHeight="1" x14ac:dyDescent="0.2">
      <c r="A417" s="748" t="s">
        <v>604</v>
      </c>
      <c r="B417" s="749" t="s">
        <v>605</v>
      </c>
      <c r="C417" s="750" t="s">
        <v>622</v>
      </c>
      <c r="D417" s="751" t="s">
        <v>623</v>
      </c>
      <c r="E417" s="752">
        <v>50113001</v>
      </c>
      <c r="F417" s="751" t="s">
        <v>637</v>
      </c>
      <c r="G417" s="750" t="s">
        <v>650</v>
      </c>
      <c r="H417" s="750">
        <v>208204</v>
      </c>
      <c r="I417" s="750">
        <v>208204</v>
      </c>
      <c r="J417" s="750" t="s">
        <v>1238</v>
      </c>
      <c r="K417" s="750" t="s">
        <v>1239</v>
      </c>
      <c r="L417" s="753">
        <v>48.980000000000011</v>
      </c>
      <c r="M417" s="753">
        <v>1</v>
      </c>
      <c r="N417" s="754">
        <v>48.980000000000011</v>
      </c>
    </row>
    <row r="418" spans="1:14" ht="14.45" customHeight="1" x14ac:dyDescent="0.2">
      <c r="A418" s="748" t="s">
        <v>604</v>
      </c>
      <c r="B418" s="749" t="s">
        <v>605</v>
      </c>
      <c r="C418" s="750" t="s">
        <v>622</v>
      </c>
      <c r="D418" s="751" t="s">
        <v>623</v>
      </c>
      <c r="E418" s="752">
        <v>50113001</v>
      </c>
      <c r="F418" s="751" t="s">
        <v>637</v>
      </c>
      <c r="G418" s="750" t="s">
        <v>638</v>
      </c>
      <c r="H418" s="750">
        <v>159941</v>
      </c>
      <c r="I418" s="750">
        <v>59941</v>
      </c>
      <c r="J418" s="750" t="s">
        <v>1240</v>
      </c>
      <c r="K418" s="750" t="s">
        <v>1241</v>
      </c>
      <c r="L418" s="753">
        <v>238.95999999999995</v>
      </c>
      <c r="M418" s="753">
        <v>1</v>
      </c>
      <c r="N418" s="754">
        <v>238.95999999999995</v>
      </c>
    </row>
    <row r="419" spans="1:14" ht="14.45" customHeight="1" x14ac:dyDescent="0.2">
      <c r="A419" s="748" t="s">
        <v>604</v>
      </c>
      <c r="B419" s="749" t="s">
        <v>605</v>
      </c>
      <c r="C419" s="750" t="s">
        <v>622</v>
      </c>
      <c r="D419" s="751" t="s">
        <v>623</v>
      </c>
      <c r="E419" s="752">
        <v>50113001</v>
      </c>
      <c r="F419" s="751" t="s">
        <v>637</v>
      </c>
      <c r="G419" s="750" t="s">
        <v>650</v>
      </c>
      <c r="H419" s="750">
        <v>109709</v>
      </c>
      <c r="I419" s="750">
        <v>9709</v>
      </c>
      <c r="J419" s="750" t="s">
        <v>926</v>
      </c>
      <c r="K419" s="750" t="s">
        <v>927</v>
      </c>
      <c r="L419" s="753">
        <v>64.941764705882349</v>
      </c>
      <c r="M419" s="753">
        <v>17</v>
      </c>
      <c r="N419" s="754">
        <v>1104.01</v>
      </c>
    </row>
    <row r="420" spans="1:14" ht="14.45" customHeight="1" x14ac:dyDescent="0.2">
      <c r="A420" s="748" t="s">
        <v>604</v>
      </c>
      <c r="B420" s="749" t="s">
        <v>605</v>
      </c>
      <c r="C420" s="750" t="s">
        <v>622</v>
      </c>
      <c r="D420" s="751" t="s">
        <v>623</v>
      </c>
      <c r="E420" s="752">
        <v>50113001</v>
      </c>
      <c r="F420" s="751" t="s">
        <v>637</v>
      </c>
      <c r="G420" s="750" t="s">
        <v>638</v>
      </c>
      <c r="H420" s="750">
        <v>848866</v>
      </c>
      <c r="I420" s="750">
        <v>119654</v>
      </c>
      <c r="J420" s="750" t="s">
        <v>928</v>
      </c>
      <c r="K420" s="750" t="s">
        <v>929</v>
      </c>
      <c r="L420" s="753">
        <v>255.40000000000006</v>
      </c>
      <c r="M420" s="753">
        <v>1</v>
      </c>
      <c r="N420" s="754">
        <v>255.40000000000006</v>
      </c>
    </row>
    <row r="421" spans="1:14" ht="14.45" customHeight="1" x14ac:dyDescent="0.2">
      <c r="A421" s="748" t="s">
        <v>604</v>
      </c>
      <c r="B421" s="749" t="s">
        <v>605</v>
      </c>
      <c r="C421" s="750" t="s">
        <v>622</v>
      </c>
      <c r="D421" s="751" t="s">
        <v>623</v>
      </c>
      <c r="E421" s="752">
        <v>50113001</v>
      </c>
      <c r="F421" s="751" t="s">
        <v>637</v>
      </c>
      <c r="G421" s="750" t="s">
        <v>638</v>
      </c>
      <c r="H421" s="750">
        <v>119653</v>
      </c>
      <c r="I421" s="750">
        <v>119653</v>
      </c>
      <c r="J421" s="750" t="s">
        <v>928</v>
      </c>
      <c r="K421" s="750" t="s">
        <v>930</v>
      </c>
      <c r="L421" s="753">
        <v>157.19000000000003</v>
      </c>
      <c r="M421" s="753">
        <v>1</v>
      </c>
      <c r="N421" s="754">
        <v>157.19000000000003</v>
      </c>
    </row>
    <row r="422" spans="1:14" ht="14.45" customHeight="1" x14ac:dyDescent="0.2">
      <c r="A422" s="748" t="s">
        <v>604</v>
      </c>
      <c r="B422" s="749" t="s">
        <v>605</v>
      </c>
      <c r="C422" s="750" t="s">
        <v>622</v>
      </c>
      <c r="D422" s="751" t="s">
        <v>623</v>
      </c>
      <c r="E422" s="752">
        <v>50113001</v>
      </c>
      <c r="F422" s="751" t="s">
        <v>637</v>
      </c>
      <c r="G422" s="750" t="s">
        <v>638</v>
      </c>
      <c r="H422" s="750">
        <v>188900</v>
      </c>
      <c r="I422" s="750">
        <v>88900</v>
      </c>
      <c r="J422" s="750" t="s">
        <v>931</v>
      </c>
      <c r="K422" s="750" t="s">
        <v>932</v>
      </c>
      <c r="L422" s="753">
        <v>83.29</v>
      </c>
      <c r="M422" s="753">
        <v>2</v>
      </c>
      <c r="N422" s="754">
        <v>166.58</v>
      </c>
    </row>
    <row r="423" spans="1:14" ht="14.45" customHeight="1" x14ac:dyDescent="0.2">
      <c r="A423" s="748" t="s">
        <v>604</v>
      </c>
      <c r="B423" s="749" t="s">
        <v>605</v>
      </c>
      <c r="C423" s="750" t="s">
        <v>622</v>
      </c>
      <c r="D423" s="751" t="s">
        <v>623</v>
      </c>
      <c r="E423" s="752">
        <v>50113001</v>
      </c>
      <c r="F423" s="751" t="s">
        <v>637</v>
      </c>
      <c r="G423" s="750" t="s">
        <v>638</v>
      </c>
      <c r="H423" s="750">
        <v>162243</v>
      </c>
      <c r="I423" s="750">
        <v>162243</v>
      </c>
      <c r="J423" s="750" t="s">
        <v>1242</v>
      </c>
      <c r="K423" s="750" t="s">
        <v>1243</v>
      </c>
      <c r="L423" s="753">
        <v>115.32000000000002</v>
      </c>
      <c r="M423" s="753">
        <v>1</v>
      </c>
      <c r="N423" s="754">
        <v>115.32000000000002</v>
      </c>
    </row>
    <row r="424" spans="1:14" ht="14.45" customHeight="1" x14ac:dyDescent="0.2">
      <c r="A424" s="748" t="s">
        <v>604</v>
      </c>
      <c r="B424" s="749" t="s">
        <v>605</v>
      </c>
      <c r="C424" s="750" t="s">
        <v>622</v>
      </c>
      <c r="D424" s="751" t="s">
        <v>623</v>
      </c>
      <c r="E424" s="752">
        <v>50113001</v>
      </c>
      <c r="F424" s="751" t="s">
        <v>637</v>
      </c>
      <c r="G424" s="750" t="s">
        <v>638</v>
      </c>
      <c r="H424" s="750">
        <v>195459</v>
      </c>
      <c r="I424" s="750">
        <v>95459</v>
      </c>
      <c r="J424" s="750" t="s">
        <v>1244</v>
      </c>
      <c r="K424" s="750" t="s">
        <v>1245</v>
      </c>
      <c r="L424" s="753">
        <v>81.849999999999994</v>
      </c>
      <c r="M424" s="753">
        <v>3</v>
      </c>
      <c r="N424" s="754">
        <v>245.54999999999998</v>
      </c>
    </row>
    <row r="425" spans="1:14" ht="14.45" customHeight="1" x14ac:dyDescent="0.2">
      <c r="A425" s="748" t="s">
        <v>604</v>
      </c>
      <c r="B425" s="749" t="s">
        <v>605</v>
      </c>
      <c r="C425" s="750" t="s">
        <v>622</v>
      </c>
      <c r="D425" s="751" t="s">
        <v>623</v>
      </c>
      <c r="E425" s="752">
        <v>50113001</v>
      </c>
      <c r="F425" s="751" t="s">
        <v>637</v>
      </c>
      <c r="G425" s="750" t="s">
        <v>650</v>
      </c>
      <c r="H425" s="750">
        <v>849266</v>
      </c>
      <c r="I425" s="750">
        <v>162444</v>
      </c>
      <c r="J425" s="750" t="s">
        <v>1246</v>
      </c>
      <c r="K425" s="750" t="s">
        <v>1247</v>
      </c>
      <c r="L425" s="753">
        <v>82.066666666666663</v>
      </c>
      <c r="M425" s="753">
        <v>6</v>
      </c>
      <c r="N425" s="754">
        <v>492.4</v>
      </c>
    </row>
    <row r="426" spans="1:14" ht="14.45" customHeight="1" x14ac:dyDescent="0.2">
      <c r="A426" s="748" t="s">
        <v>604</v>
      </c>
      <c r="B426" s="749" t="s">
        <v>605</v>
      </c>
      <c r="C426" s="750" t="s">
        <v>622</v>
      </c>
      <c r="D426" s="751" t="s">
        <v>623</v>
      </c>
      <c r="E426" s="752">
        <v>50113001</v>
      </c>
      <c r="F426" s="751" t="s">
        <v>637</v>
      </c>
      <c r="G426" s="750" t="s">
        <v>638</v>
      </c>
      <c r="H426" s="750">
        <v>225261</v>
      </c>
      <c r="I426" s="750">
        <v>225261</v>
      </c>
      <c r="J426" s="750" t="s">
        <v>935</v>
      </c>
      <c r="K426" s="750" t="s">
        <v>936</v>
      </c>
      <c r="L426" s="753">
        <v>57.91115384615383</v>
      </c>
      <c r="M426" s="753">
        <v>26</v>
      </c>
      <c r="N426" s="754">
        <v>1505.6899999999996</v>
      </c>
    </row>
    <row r="427" spans="1:14" ht="14.45" customHeight="1" x14ac:dyDescent="0.2">
      <c r="A427" s="748" t="s">
        <v>604</v>
      </c>
      <c r="B427" s="749" t="s">
        <v>605</v>
      </c>
      <c r="C427" s="750" t="s">
        <v>622</v>
      </c>
      <c r="D427" s="751" t="s">
        <v>623</v>
      </c>
      <c r="E427" s="752">
        <v>50113001</v>
      </c>
      <c r="F427" s="751" t="s">
        <v>637</v>
      </c>
      <c r="G427" s="750" t="s">
        <v>638</v>
      </c>
      <c r="H427" s="750">
        <v>100610</v>
      </c>
      <c r="I427" s="750">
        <v>610</v>
      </c>
      <c r="J427" s="750" t="s">
        <v>939</v>
      </c>
      <c r="K427" s="750" t="s">
        <v>940</v>
      </c>
      <c r="L427" s="753">
        <v>72.470588235294102</v>
      </c>
      <c r="M427" s="753">
        <v>17</v>
      </c>
      <c r="N427" s="754">
        <v>1231.9999999999998</v>
      </c>
    </row>
    <row r="428" spans="1:14" ht="14.45" customHeight="1" x14ac:dyDescent="0.2">
      <c r="A428" s="748" t="s">
        <v>604</v>
      </c>
      <c r="B428" s="749" t="s">
        <v>605</v>
      </c>
      <c r="C428" s="750" t="s">
        <v>622</v>
      </c>
      <c r="D428" s="751" t="s">
        <v>623</v>
      </c>
      <c r="E428" s="752">
        <v>50113001</v>
      </c>
      <c r="F428" s="751" t="s">
        <v>637</v>
      </c>
      <c r="G428" s="750" t="s">
        <v>638</v>
      </c>
      <c r="H428" s="750">
        <v>395293</v>
      </c>
      <c r="I428" s="750">
        <v>180305</v>
      </c>
      <c r="J428" s="750" t="s">
        <v>943</v>
      </c>
      <c r="K428" s="750" t="s">
        <v>944</v>
      </c>
      <c r="L428" s="753">
        <v>122.56999999999998</v>
      </c>
      <c r="M428" s="753">
        <v>1</v>
      </c>
      <c r="N428" s="754">
        <v>122.56999999999998</v>
      </c>
    </row>
    <row r="429" spans="1:14" ht="14.45" customHeight="1" x14ac:dyDescent="0.2">
      <c r="A429" s="748" t="s">
        <v>604</v>
      </c>
      <c r="B429" s="749" t="s">
        <v>605</v>
      </c>
      <c r="C429" s="750" t="s">
        <v>622</v>
      </c>
      <c r="D429" s="751" t="s">
        <v>623</v>
      </c>
      <c r="E429" s="752">
        <v>50113001</v>
      </c>
      <c r="F429" s="751" t="s">
        <v>637</v>
      </c>
      <c r="G429" s="750" t="s">
        <v>638</v>
      </c>
      <c r="H429" s="750">
        <v>395294</v>
      </c>
      <c r="I429" s="750">
        <v>180306</v>
      </c>
      <c r="J429" s="750" t="s">
        <v>943</v>
      </c>
      <c r="K429" s="750" t="s">
        <v>1248</v>
      </c>
      <c r="L429" s="753">
        <v>179.17500000000001</v>
      </c>
      <c r="M429" s="753">
        <v>2</v>
      </c>
      <c r="N429" s="754">
        <v>358.35</v>
      </c>
    </row>
    <row r="430" spans="1:14" ht="14.45" customHeight="1" x14ac:dyDescent="0.2">
      <c r="A430" s="748" t="s">
        <v>604</v>
      </c>
      <c r="B430" s="749" t="s">
        <v>605</v>
      </c>
      <c r="C430" s="750" t="s">
        <v>622</v>
      </c>
      <c r="D430" s="751" t="s">
        <v>623</v>
      </c>
      <c r="E430" s="752">
        <v>50113001</v>
      </c>
      <c r="F430" s="751" t="s">
        <v>637</v>
      </c>
      <c r="G430" s="750" t="s">
        <v>638</v>
      </c>
      <c r="H430" s="750">
        <v>110603</v>
      </c>
      <c r="I430" s="750">
        <v>10603</v>
      </c>
      <c r="J430" s="750" t="s">
        <v>1249</v>
      </c>
      <c r="K430" s="750" t="s">
        <v>1250</v>
      </c>
      <c r="L430" s="753">
        <v>132.81000000000003</v>
      </c>
      <c r="M430" s="753">
        <v>1</v>
      </c>
      <c r="N430" s="754">
        <v>132.81000000000003</v>
      </c>
    </row>
    <row r="431" spans="1:14" ht="14.45" customHeight="1" x14ac:dyDescent="0.2">
      <c r="A431" s="748" t="s">
        <v>604</v>
      </c>
      <c r="B431" s="749" t="s">
        <v>605</v>
      </c>
      <c r="C431" s="750" t="s">
        <v>622</v>
      </c>
      <c r="D431" s="751" t="s">
        <v>623</v>
      </c>
      <c r="E431" s="752">
        <v>50113001</v>
      </c>
      <c r="F431" s="751" t="s">
        <v>637</v>
      </c>
      <c r="G431" s="750" t="s">
        <v>638</v>
      </c>
      <c r="H431" s="750">
        <v>116444</v>
      </c>
      <c r="I431" s="750">
        <v>16444</v>
      </c>
      <c r="J431" s="750" t="s">
        <v>1251</v>
      </c>
      <c r="K431" s="750" t="s">
        <v>1252</v>
      </c>
      <c r="L431" s="753">
        <v>127.47999999999999</v>
      </c>
      <c r="M431" s="753">
        <v>1</v>
      </c>
      <c r="N431" s="754">
        <v>127.47999999999999</v>
      </c>
    </row>
    <row r="432" spans="1:14" ht="14.45" customHeight="1" x14ac:dyDescent="0.2">
      <c r="A432" s="748" t="s">
        <v>604</v>
      </c>
      <c r="B432" s="749" t="s">
        <v>605</v>
      </c>
      <c r="C432" s="750" t="s">
        <v>622</v>
      </c>
      <c r="D432" s="751" t="s">
        <v>623</v>
      </c>
      <c r="E432" s="752">
        <v>50113001</v>
      </c>
      <c r="F432" s="751" t="s">
        <v>637</v>
      </c>
      <c r="G432" s="750" t="s">
        <v>606</v>
      </c>
      <c r="H432" s="750">
        <v>183073</v>
      </c>
      <c r="I432" s="750">
        <v>183073</v>
      </c>
      <c r="J432" s="750" t="s">
        <v>1253</v>
      </c>
      <c r="K432" s="750" t="s">
        <v>1254</v>
      </c>
      <c r="L432" s="753">
        <v>58.909999999999989</v>
      </c>
      <c r="M432" s="753">
        <v>1</v>
      </c>
      <c r="N432" s="754">
        <v>58.909999999999989</v>
      </c>
    </row>
    <row r="433" spans="1:14" ht="14.45" customHeight="1" x14ac:dyDescent="0.2">
      <c r="A433" s="748" t="s">
        <v>604</v>
      </c>
      <c r="B433" s="749" t="s">
        <v>605</v>
      </c>
      <c r="C433" s="750" t="s">
        <v>622</v>
      </c>
      <c r="D433" s="751" t="s">
        <v>623</v>
      </c>
      <c r="E433" s="752">
        <v>50113001</v>
      </c>
      <c r="F433" s="751" t="s">
        <v>637</v>
      </c>
      <c r="G433" s="750" t="s">
        <v>638</v>
      </c>
      <c r="H433" s="750">
        <v>131385</v>
      </c>
      <c r="I433" s="750">
        <v>31385</v>
      </c>
      <c r="J433" s="750" t="s">
        <v>1255</v>
      </c>
      <c r="K433" s="750" t="s">
        <v>1256</v>
      </c>
      <c r="L433" s="753">
        <v>39.14</v>
      </c>
      <c r="M433" s="753">
        <v>1</v>
      </c>
      <c r="N433" s="754">
        <v>39.14</v>
      </c>
    </row>
    <row r="434" spans="1:14" ht="14.45" customHeight="1" x14ac:dyDescent="0.2">
      <c r="A434" s="748" t="s">
        <v>604</v>
      </c>
      <c r="B434" s="749" t="s">
        <v>605</v>
      </c>
      <c r="C434" s="750" t="s">
        <v>622</v>
      </c>
      <c r="D434" s="751" t="s">
        <v>623</v>
      </c>
      <c r="E434" s="752">
        <v>50113001</v>
      </c>
      <c r="F434" s="751" t="s">
        <v>637</v>
      </c>
      <c r="G434" s="750" t="s">
        <v>638</v>
      </c>
      <c r="H434" s="750">
        <v>172034</v>
      </c>
      <c r="I434" s="750">
        <v>172034</v>
      </c>
      <c r="J434" s="750" t="s">
        <v>1257</v>
      </c>
      <c r="K434" s="750" t="s">
        <v>1258</v>
      </c>
      <c r="L434" s="753">
        <v>27.48</v>
      </c>
      <c r="M434" s="753">
        <v>1</v>
      </c>
      <c r="N434" s="754">
        <v>27.48</v>
      </c>
    </row>
    <row r="435" spans="1:14" ht="14.45" customHeight="1" x14ac:dyDescent="0.2">
      <c r="A435" s="748" t="s">
        <v>604</v>
      </c>
      <c r="B435" s="749" t="s">
        <v>605</v>
      </c>
      <c r="C435" s="750" t="s">
        <v>622</v>
      </c>
      <c r="D435" s="751" t="s">
        <v>623</v>
      </c>
      <c r="E435" s="752">
        <v>50113001</v>
      </c>
      <c r="F435" s="751" t="s">
        <v>637</v>
      </c>
      <c r="G435" s="750" t="s">
        <v>638</v>
      </c>
      <c r="H435" s="750">
        <v>175025</v>
      </c>
      <c r="I435" s="750">
        <v>75025</v>
      </c>
      <c r="J435" s="750" t="s">
        <v>1259</v>
      </c>
      <c r="K435" s="750" t="s">
        <v>1260</v>
      </c>
      <c r="L435" s="753">
        <v>43.919999999999987</v>
      </c>
      <c r="M435" s="753">
        <v>1</v>
      </c>
      <c r="N435" s="754">
        <v>43.919999999999987</v>
      </c>
    </row>
    <row r="436" spans="1:14" ht="14.45" customHeight="1" x14ac:dyDescent="0.2">
      <c r="A436" s="748" t="s">
        <v>604</v>
      </c>
      <c r="B436" s="749" t="s">
        <v>605</v>
      </c>
      <c r="C436" s="750" t="s">
        <v>622</v>
      </c>
      <c r="D436" s="751" t="s">
        <v>623</v>
      </c>
      <c r="E436" s="752">
        <v>50113001</v>
      </c>
      <c r="F436" s="751" t="s">
        <v>637</v>
      </c>
      <c r="G436" s="750" t="s">
        <v>638</v>
      </c>
      <c r="H436" s="750">
        <v>101845</v>
      </c>
      <c r="I436" s="750">
        <v>1845</v>
      </c>
      <c r="J436" s="750" t="s">
        <v>953</v>
      </c>
      <c r="K436" s="750" t="s">
        <v>1261</v>
      </c>
      <c r="L436" s="753">
        <v>75.120000000000019</v>
      </c>
      <c r="M436" s="753">
        <v>1</v>
      </c>
      <c r="N436" s="754">
        <v>75.120000000000019</v>
      </c>
    </row>
    <row r="437" spans="1:14" ht="14.45" customHeight="1" x14ac:dyDescent="0.2">
      <c r="A437" s="748" t="s">
        <v>604</v>
      </c>
      <c r="B437" s="749" t="s">
        <v>605</v>
      </c>
      <c r="C437" s="750" t="s">
        <v>622</v>
      </c>
      <c r="D437" s="751" t="s">
        <v>623</v>
      </c>
      <c r="E437" s="752">
        <v>50113001</v>
      </c>
      <c r="F437" s="751" t="s">
        <v>637</v>
      </c>
      <c r="G437" s="750" t="s">
        <v>638</v>
      </c>
      <c r="H437" s="750">
        <v>191836</v>
      </c>
      <c r="I437" s="750">
        <v>91836</v>
      </c>
      <c r="J437" s="750" t="s">
        <v>954</v>
      </c>
      <c r="K437" s="750" t="s">
        <v>956</v>
      </c>
      <c r="L437" s="753">
        <v>44.616</v>
      </c>
      <c r="M437" s="753">
        <v>10</v>
      </c>
      <c r="N437" s="754">
        <v>446.15999999999997</v>
      </c>
    </row>
    <row r="438" spans="1:14" ht="14.45" customHeight="1" x14ac:dyDescent="0.2">
      <c r="A438" s="748" t="s">
        <v>604</v>
      </c>
      <c r="B438" s="749" t="s">
        <v>605</v>
      </c>
      <c r="C438" s="750" t="s">
        <v>622</v>
      </c>
      <c r="D438" s="751" t="s">
        <v>623</v>
      </c>
      <c r="E438" s="752">
        <v>50113001</v>
      </c>
      <c r="F438" s="751" t="s">
        <v>637</v>
      </c>
      <c r="G438" s="750" t="s">
        <v>638</v>
      </c>
      <c r="H438" s="750">
        <v>109847</v>
      </c>
      <c r="I438" s="750">
        <v>9847</v>
      </c>
      <c r="J438" s="750" t="s">
        <v>954</v>
      </c>
      <c r="K438" s="750" t="s">
        <v>955</v>
      </c>
      <c r="L438" s="753">
        <v>41.059999999999995</v>
      </c>
      <c r="M438" s="753">
        <v>1</v>
      </c>
      <c r="N438" s="754">
        <v>41.059999999999995</v>
      </c>
    </row>
    <row r="439" spans="1:14" ht="14.45" customHeight="1" x14ac:dyDescent="0.2">
      <c r="A439" s="748" t="s">
        <v>604</v>
      </c>
      <c r="B439" s="749" t="s">
        <v>605</v>
      </c>
      <c r="C439" s="750" t="s">
        <v>622</v>
      </c>
      <c r="D439" s="751" t="s">
        <v>623</v>
      </c>
      <c r="E439" s="752">
        <v>50113001</v>
      </c>
      <c r="F439" s="751" t="s">
        <v>637</v>
      </c>
      <c r="G439" s="750" t="s">
        <v>638</v>
      </c>
      <c r="H439" s="750">
        <v>128791</v>
      </c>
      <c r="I439" s="750">
        <v>28791</v>
      </c>
      <c r="J439" s="750" t="s">
        <v>1262</v>
      </c>
      <c r="K439" s="750" t="s">
        <v>1263</v>
      </c>
      <c r="L439" s="753">
        <v>684.17</v>
      </c>
      <c r="M439" s="753">
        <v>1</v>
      </c>
      <c r="N439" s="754">
        <v>684.17</v>
      </c>
    </row>
    <row r="440" spans="1:14" ht="14.45" customHeight="1" x14ac:dyDescent="0.2">
      <c r="A440" s="748" t="s">
        <v>604</v>
      </c>
      <c r="B440" s="749" t="s">
        <v>605</v>
      </c>
      <c r="C440" s="750" t="s">
        <v>622</v>
      </c>
      <c r="D440" s="751" t="s">
        <v>623</v>
      </c>
      <c r="E440" s="752">
        <v>50113001</v>
      </c>
      <c r="F440" s="751" t="s">
        <v>637</v>
      </c>
      <c r="G440" s="750" t="s">
        <v>638</v>
      </c>
      <c r="H440" s="750">
        <v>207966</v>
      </c>
      <c r="I440" s="750">
        <v>207966</v>
      </c>
      <c r="J440" s="750" t="s">
        <v>1264</v>
      </c>
      <c r="K440" s="750" t="s">
        <v>1265</v>
      </c>
      <c r="L440" s="753">
        <v>19.350000000000001</v>
      </c>
      <c r="M440" s="753">
        <v>1</v>
      </c>
      <c r="N440" s="754">
        <v>19.350000000000001</v>
      </c>
    </row>
    <row r="441" spans="1:14" ht="14.45" customHeight="1" x14ac:dyDescent="0.2">
      <c r="A441" s="748" t="s">
        <v>604</v>
      </c>
      <c r="B441" s="749" t="s">
        <v>605</v>
      </c>
      <c r="C441" s="750" t="s">
        <v>622</v>
      </c>
      <c r="D441" s="751" t="s">
        <v>623</v>
      </c>
      <c r="E441" s="752">
        <v>50113001</v>
      </c>
      <c r="F441" s="751" t="s">
        <v>637</v>
      </c>
      <c r="G441" s="750" t="s">
        <v>638</v>
      </c>
      <c r="H441" s="750">
        <v>221998</v>
      </c>
      <c r="I441" s="750">
        <v>221998</v>
      </c>
      <c r="J441" s="750" t="s">
        <v>1266</v>
      </c>
      <c r="K441" s="750" t="s">
        <v>1267</v>
      </c>
      <c r="L441" s="753">
        <v>22.413214285714286</v>
      </c>
      <c r="M441" s="753">
        <v>28</v>
      </c>
      <c r="N441" s="754">
        <v>627.57000000000005</v>
      </c>
    </row>
    <row r="442" spans="1:14" ht="14.45" customHeight="1" x14ac:dyDescent="0.2">
      <c r="A442" s="748" t="s">
        <v>604</v>
      </c>
      <c r="B442" s="749" t="s">
        <v>605</v>
      </c>
      <c r="C442" s="750" t="s">
        <v>622</v>
      </c>
      <c r="D442" s="751" t="s">
        <v>623</v>
      </c>
      <c r="E442" s="752">
        <v>50113001</v>
      </c>
      <c r="F442" s="751" t="s">
        <v>637</v>
      </c>
      <c r="G442" s="750" t="s">
        <v>638</v>
      </c>
      <c r="H442" s="750">
        <v>143979</v>
      </c>
      <c r="I442" s="750">
        <v>43979</v>
      </c>
      <c r="J442" s="750" t="s">
        <v>959</v>
      </c>
      <c r="K442" s="750" t="s">
        <v>960</v>
      </c>
      <c r="L442" s="753">
        <v>81.789999999999992</v>
      </c>
      <c r="M442" s="753">
        <v>4</v>
      </c>
      <c r="N442" s="754">
        <v>327.15999999999997</v>
      </c>
    </row>
    <row r="443" spans="1:14" ht="14.45" customHeight="1" x14ac:dyDescent="0.2">
      <c r="A443" s="748" t="s">
        <v>604</v>
      </c>
      <c r="B443" s="749" t="s">
        <v>605</v>
      </c>
      <c r="C443" s="750" t="s">
        <v>622</v>
      </c>
      <c r="D443" s="751" t="s">
        <v>623</v>
      </c>
      <c r="E443" s="752">
        <v>50113001</v>
      </c>
      <c r="F443" s="751" t="s">
        <v>637</v>
      </c>
      <c r="G443" s="750" t="s">
        <v>650</v>
      </c>
      <c r="H443" s="750">
        <v>174681</v>
      </c>
      <c r="I443" s="750">
        <v>174681</v>
      </c>
      <c r="J443" s="750" t="s">
        <v>1268</v>
      </c>
      <c r="K443" s="750" t="s">
        <v>1269</v>
      </c>
      <c r="L443" s="753">
        <v>169.24000000000009</v>
      </c>
      <c r="M443" s="753">
        <v>1</v>
      </c>
      <c r="N443" s="754">
        <v>169.24000000000009</v>
      </c>
    </row>
    <row r="444" spans="1:14" ht="14.45" customHeight="1" x14ac:dyDescent="0.2">
      <c r="A444" s="748" t="s">
        <v>604</v>
      </c>
      <c r="B444" s="749" t="s">
        <v>605</v>
      </c>
      <c r="C444" s="750" t="s">
        <v>622</v>
      </c>
      <c r="D444" s="751" t="s">
        <v>623</v>
      </c>
      <c r="E444" s="752">
        <v>50113001</v>
      </c>
      <c r="F444" s="751" t="s">
        <v>637</v>
      </c>
      <c r="G444" s="750" t="s">
        <v>650</v>
      </c>
      <c r="H444" s="750">
        <v>150311</v>
      </c>
      <c r="I444" s="750">
        <v>50311</v>
      </c>
      <c r="J444" s="750" t="s">
        <v>1270</v>
      </c>
      <c r="K444" s="750" t="s">
        <v>997</v>
      </c>
      <c r="L444" s="753">
        <v>103.96000000000002</v>
      </c>
      <c r="M444" s="753">
        <v>1</v>
      </c>
      <c r="N444" s="754">
        <v>103.96000000000002</v>
      </c>
    </row>
    <row r="445" spans="1:14" ht="14.45" customHeight="1" x14ac:dyDescent="0.2">
      <c r="A445" s="748" t="s">
        <v>604</v>
      </c>
      <c r="B445" s="749" t="s">
        <v>605</v>
      </c>
      <c r="C445" s="750" t="s">
        <v>622</v>
      </c>
      <c r="D445" s="751" t="s">
        <v>623</v>
      </c>
      <c r="E445" s="752">
        <v>50113001</v>
      </c>
      <c r="F445" s="751" t="s">
        <v>637</v>
      </c>
      <c r="G445" s="750" t="s">
        <v>650</v>
      </c>
      <c r="H445" s="750">
        <v>150316</v>
      </c>
      <c r="I445" s="750">
        <v>50316</v>
      </c>
      <c r="J445" s="750" t="s">
        <v>1271</v>
      </c>
      <c r="K445" s="750" t="s">
        <v>647</v>
      </c>
      <c r="L445" s="753">
        <v>69.370000000000019</v>
      </c>
      <c r="M445" s="753">
        <v>1</v>
      </c>
      <c r="N445" s="754">
        <v>69.370000000000019</v>
      </c>
    </row>
    <row r="446" spans="1:14" ht="14.45" customHeight="1" x14ac:dyDescent="0.2">
      <c r="A446" s="748" t="s">
        <v>604</v>
      </c>
      <c r="B446" s="749" t="s">
        <v>605</v>
      </c>
      <c r="C446" s="750" t="s">
        <v>622</v>
      </c>
      <c r="D446" s="751" t="s">
        <v>623</v>
      </c>
      <c r="E446" s="752">
        <v>50113001</v>
      </c>
      <c r="F446" s="751" t="s">
        <v>637</v>
      </c>
      <c r="G446" s="750" t="s">
        <v>638</v>
      </c>
      <c r="H446" s="750">
        <v>148306</v>
      </c>
      <c r="I446" s="750">
        <v>148306</v>
      </c>
      <c r="J446" s="750" t="s">
        <v>1272</v>
      </c>
      <c r="K446" s="750" t="s">
        <v>1254</v>
      </c>
      <c r="L446" s="753">
        <v>106.71999999999997</v>
      </c>
      <c r="M446" s="753">
        <v>1</v>
      </c>
      <c r="N446" s="754">
        <v>106.71999999999997</v>
      </c>
    </row>
    <row r="447" spans="1:14" ht="14.45" customHeight="1" x14ac:dyDescent="0.2">
      <c r="A447" s="748" t="s">
        <v>604</v>
      </c>
      <c r="B447" s="749" t="s">
        <v>605</v>
      </c>
      <c r="C447" s="750" t="s">
        <v>622</v>
      </c>
      <c r="D447" s="751" t="s">
        <v>623</v>
      </c>
      <c r="E447" s="752">
        <v>50113001</v>
      </c>
      <c r="F447" s="751" t="s">
        <v>637</v>
      </c>
      <c r="G447" s="750" t="s">
        <v>650</v>
      </c>
      <c r="H447" s="750">
        <v>131934</v>
      </c>
      <c r="I447" s="750">
        <v>31934</v>
      </c>
      <c r="J447" s="750" t="s">
        <v>975</v>
      </c>
      <c r="K447" s="750" t="s">
        <v>976</v>
      </c>
      <c r="L447" s="753">
        <v>49.789999999999992</v>
      </c>
      <c r="M447" s="753">
        <v>6</v>
      </c>
      <c r="N447" s="754">
        <v>298.73999999999995</v>
      </c>
    </row>
    <row r="448" spans="1:14" ht="14.45" customHeight="1" x14ac:dyDescent="0.2">
      <c r="A448" s="748" t="s">
        <v>604</v>
      </c>
      <c r="B448" s="749" t="s">
        <v>605</v>
      </c>
      <c r="C448" s="750" t="s">
        <v>622</v>
      </c>
      <c r="D448" s="751" t="s">
        <v>623</v>
      </c>
      <c r="E448" s="752">
        <v>50113001</v>
      </c>
      <c r="F448" s="751" t="s">
        <v>637</v>
      </c>
      <c r="G448" s="750" t="s">
        <v>638</v>
      </c>
      <c r="H448" s="750">
        <v>202789</v>
      </c>
      <c r="I448" s="750">
        <v>202789</v>
      </c>
      <c r="J448" s="750" t="s">
        <v>1273</v>
      </c>
      <c r="K448" s="750" t="s">
        <v>1274</v>
      </c>
      <c r="L448" s="753">
        <v>73.3</v>
      </c>
      <c r="M448" s="753">
        <v>2</v>
      </c>
      <c r="N448" s="754">
        <v>146.6</v>
      </c>
    </row>
    <row r="449" spans="1:14" ht="14.45" customHeight="1" x14ac:dyDescent="0.2">
      <c r="A449" s="748" t="s">
        <v>604</v>
      </c>
      <c r="B449" s="749" t="s">
        <v>605</v>
      </c>
      <c r="C449" s="750" t="s">
        <v>622</v>
      </c>
      <c r="D449" s="751" t="s">
        <v>623</v>
      </c>
      <c r="E449" s="752">
        <v>50113001</v>
      </c>
      <c r="F449" s="751" t="s">
        <v>637</v>
      </c>
      <c r="G449" s="750" t="s">
        <v>638</v>
      </c>
      <c r="H449" s="750">
        <v>103550</v>
      </c>
      <c r="I449" s="750">
        <v>3550</v>
      </c>
      <c r="J449" s="750" t="s">
        <v>977</v>
      </c>
      <c r="K449" s="750" t="s">
        <v>978</v>
      </c>
      <c r="L449" s="753">
        <v>39.809999999999995</v>
      </c>
      <c r="M449" s="753">
        <v>1</v>
      </c>
      <c r="N449" s="754">
        <v>39.809999999999995</v>
      </c>
    </row>
    <row r="450" spans="1:14" ht="14.45" customHeight="1" x14ac:dyDescent="0.2">
      <c r="A450" s="748" t="s">
        <v>604</v>
      </c>
      <c r="B450" s="749" t="s">
        <v>605</v>
      </c>
      <c r="C450" s="750" t="s">
        <v>622</v>
      </c>
      <c r="D450" s="751" t="s">
        <v>623</v>
      </c>
      <c r="E450" s="752">
        <v>50113001</v>
      </c>
      <c r="F450" s="751" t="s">
        <v>637</v>
      </c>
      <c r="G450" s="750" t="s">
        <v>638</v>
      </c>
      <c r="H450" s="750">
        <v>100641</v>
      </c>
      <c r="I450" s="750">
        <v>641</v>
      </c>
      <c r="J450" s="750" t="s">
        <v>1275</v>
      </c>
      <c r="K450" s="750" t="s">
        <v>1276</v>
      </c>
      <c r="L450" s="753">
        <v>31.210000000000008</v>
      </c>
      <c r="M450" s="753">
        <v>1</v>
      </c>
      <c r="N450" s="754">
        <v>31.210000000000008</v>
      </c>
    </row>
    <row r="451" spans="1:14" ht="14.45" customHeight="1" x14ac:dyDescent="0.2">
      <c r="A451" s="748" t="s">
        <v>604</v>
      </c>
      <c r="B451" s="749" t="s">
        <v>605</v>
      </c>
      <c r="C451" s="750" t="s">
        <v>622</v>
      </c>
      <c r="D451" s="751" t="s">
        <v>623</v>
      </c>
      <c r="E451" s="752">
        <v>50113001</v>
      </c>
      <c r="F451" s="751" t="s">
        <v>637</v>
      </c>
      <c r="G451" s="750" t="s">
        <v>638</v>
      </c>
      <c r="H451" s="750">
        <v>840464</v>
      </c>
      <c r="I451" s="750">
        <v>0</v>
      </c>
      <c r="J451" s="750" t="s">
        <v>1277</v>
      </c>
      <c r="K451" s="750" t="s">
        <v>1278</v>
      </c>
      <c r="L451" s="753">
        <v>45.49</v>
      </c>
      <c r="M451" s="753">
        <v>1</v>
      </c>
      <c r="N451" s="754">
        <v>45.49</v>
      </c>
    </row>
    <row r="452" spans="1:14" ht="14.45" customHeight="1" x14ac:dyDescent="0.2">
      <c r="A452" s="748" t="s">
        <v>604</v>
      </c>
      <c r="B452" s="749" t="s">
        <v>605</v>
      </c>
      <c r="C452" s="750" t="s">
        <v>622</v>
      </c>
      <c r="D452" s="751" t="s">
        <v>623</v>
      </c>
      <c r="E452" s="752">
        <v>50113001</v>
      </c>
      <c r="F452" s="751" t="s">
        <v>637</v>
      </c>
      <c r="G452" s="750" t="s">
        <v>638</v>
      </c>
      <c r="H452" s="750">
        <v>848469</v>
      </c>
      <c r="I452" s="750">
        <v>500719</v>
      </c>
      <c r="J452" s="750" t="s">
        <v>987</v>
      </c>
      <c r="K452" s="750" t="s">
        <v>988</v>
      </c>
      <c r="L452" s="753">
        <v>3960</v>
      </c>
      <c r="M452" s="753">
        <v>2</v>
      </c>
      <c r="N452" s="754">
        <v>7920</v>
      </c>
    </row>
    <row r="453" spans="1:14" ht="14.45" customHeight="1" x14ac:dyDescent="0.2">
      <c r="A453" s="748" t="s">
        <v>604</v>
      </c>
      <c r="B453" s="749" t="s">
        <v>605</v>
      </c>
      <c r="C453" s="750" t="s">
        <v>622</v>
      </c>
      <c r="D453" s="751" t="s">
        <v>623</v>
      </c>
      <c r="E453" s="752">
        <v>50113001</v>
      </c>
      <c r="F453" s="751" t="s">
        <v>637</v>
      </c>
      <c r="G453" s="750" t="s">
        <v>638</v>
      </c>
      <c r="H453" s="750">
        <v>200901</v>
      </c>
      <c r="I453" s="750">
        <v>200901</v>
      </c>
      <c r="J453" s="750" t="s">
        <v>989</v>
      </c>
      <c r="K453" s="750" t="s">
        <v>990</v>
      </c>
      <c r="L453" s="753">
        <v>128.97999999999996</v>
      </c>
      <c r="M453" s="753">
        <v>5</v>
      </c>
      <c r="N453" s="754">
        <v>644.89999999999986</v>
      </c>
    </row>
    <row r="454" spans="1:14" ht="14.45" customHeight="1" x14ac:dyDescent="0.2">
      <c r="A454" s="748" t="s">
        <v>604</v>
      </c>
      <c r="B454" s="749" t="s">
        <v>605</v>
      </c>
      <c r="C454" s="750" t="s">
        <v>622</v>
      </c>
      <c r="D454" s="751" t="s">
        <v>623</v>
      </c>
      <c r="E454" s="752">
        <v>50113001</v>
      </c>
      <c r="F454" s="751" t="s">
        <v>637</v>
      </c>
      <c r="G454" s="750" t="s">
        <v>638</v>
      </c>
      <c r="H454" s="750">
        <v>201608</v>
      </c>
      <c r="I454" s="750">
        <v>201608</v>
      </c>
      <c r="J454" s="750" t="s">
        <v>991</v>
      </c>
      <c r="K454" s="750" t="s">
        <v>992</v>
      </c>
      <c r="L454" s="753">
        <v>36.116666666666667</v>
      </c>
      <c r="M454" s="753">
        <v>6</v>
      </c>
      <c r="N454" s="754">
        <v>216.7</v>
      </c>
    </row>
    <row r="455" spans="1:14" ht="14.45" customHeight="1" x14ac:dyDescent="0.2">
      <c r="A455" s="748" t="s">
        <v>604</v>
      </c>
      <c r="B455" s="749" t="s">
        <v>605</v>
      </c>
      <c r="C455" s="750" t="s">
        <v>622</v>
      </c>
      <c r="D455" s="751" t="s">
        <v>623</v>
      </c>
      <c r="E455" s="752">
        <v>50113001</v>
      </c>
      <c r="F455" s="751" t="s">
        <v>637</v>
      </c>
      <c r="G455" s="750" t="s">
        <v>638</v>
      </c>
      <c r="H455" s="750">
        <v>117926</v>
      </c>
      <c r="I455" s="750">
        <v>201609</v>
      </c>
      <c r="J455" s="750" t="s">
        <v>991</v>
      </c>
      <c r="K455" s="750" t="s">
        <v>1279</v>
      </c>
      <c r="L455" s="753">
        <v>40.78</v>
      </c>
      <c r="M455" s="753">
        <v>2</v>
      </c>
      <c r="N455" s="754">
        <v>81.56</v>
      </c>
    </row>
    <row r="456" spans="1:14" ht="14.45" customHeight="1" x14ac:dyDescent="0.2">
      <c r="A456" s="748" t="s">
        <v>604</v>
      </c>
      <c r="B456" s="749" t="s">
        <v>605</v>
      </c>
      <c r="C456" s="750" t="s">
        <v>622</v>
      </c>
      <c r="D456" s="751" t="s">
        <v>623</v>
      </c>
      <c r="E456" s="752">
        <v>50113001</v>
      </c>
      <c r="F456" s="751" t="s">
        <v>637</v>
      </c>
      <c r="G456" s="750" t="s">
        <v>638</v>
      </c>
      <c r="H456" s="750">
        <v>846281</v>
      </c>
      <c r="I456" s="750">
        <v>107611</v>
      </c>
      <c r="J456" s="750" t="s">
        <v>993</v>
      </c>
      <c r="K456" s="750" t="s">
        <v>1280</v>
      </c>
      <c r="L456" s="753">
        <v>212.05</v>
      </c>
      <c r="M456" s="753">
        <v>2</v>
      </c>
      <c r="N456" s="754">
        <v>424.1</v>
      </c>
    </row>
    <row r="457" spans="1:14" ht="14.45" customHeight="1" x14ac:dyDescent="0.2">
      <c r="A457" s="748" t="s">
        <v>604</v>
      </c>
      <c r="B457" s="749" t="s">
        <v>605</v>
      </c>
      <c r="C457" s="750" t="s">
        <v>622</v>
      </c>
      <c r="D457" s="751" t="s">
        <v>623</v>
      </c>
      <c r="E457" s="752">
        <v>50113001</v>
      </c>
      <c r="F457" s="751" t="s">
        <v>637</v>
      </c>
      <c r="G457" s="750" t="s">
        <v>638</v>
      </c>
      <c r="H457" s="750">
        <v>130526</v>
      </c>
      <c r="I457" s="750">
        <v>30526</v>
      </c>
      <c r="J457" s="750" t="s">
        <v>1281</v>
      </c>
      <c r="K457" s="750" t="s">
        <v>1282</v>
      </c>
      <c r="L457" s="753">
        <v>328.90000000000003</v>
      </c>
      <c r="M457" s="753">
        <v>1</v>
      </c>
      <c r="N457" s="754">
        <v>328.90000000000003</v>
      </c>
    </row>
    <row r="458" spans="1:14" ht="14.45" customHeight="1" x14ac:dyDescent="0.2">
      <c r="A458" s="748" t="s">
        <v>604</v>
      </c>
      <c r="B458" s="749" t="s">
        <v>605</v>
      </c>
      <c r="C458" s="750" t="s">
        <v>622</v>
      </c>
      <c r="D458" s="751" t="s">
        <v>623</v>
      </c>
      <c r="E458" s="752">
        <v>50113001</v>
      </c>
      <c r="F458" s="751" t="s">
        <v>637</v>
      </c>
      <c r="G458" s="750" t="s">
        <v>650</v>
      </c>
      <c r="H458" s="750">
        <v>166030</v>
      </c>
      <c r="I458" s="750">
        <v>66030</v>
      </c>
      <c r="J458" s="750" t="s">
        <v>995</v>
      </c>
      <c r="K458" s="750" t="s">
        <v>998</v>
      </c>
      <c r="L458" s="753">
        <v>29.881999999999998</v>
      </c>
      <c r="M458" s="753">
        <v>5</v>
      </c>
      <c r="N458" s="754">
        <v>149.41</v>
      </c>
    </row>
    <row r="459" spans="1:14" ht="14.45" customHeight="1" x14ac:dyDescent="0.2">
      <c r="A459" s="748" t="s">
        <v>604</v>
      </c>
      <c r="B459" s="749" t="s">
        <v>605</v>
      </c>
      <c r="C459" s="750" t="s">
        <v>622</v>
      </c>
      <c r="D459" s="751" t="s">
        <v>623</v>
      </c>
      <c r="E459" s="752">
        <v>50113001</v>
      </c>
      <c r="F459" s="751" t="s">
        <v>637</v>
      </c>
      <c r="G459" s="750" t="s">
        <v>650</v>
      </c>
      <c r="H459" s="750">
        <v>199600</v>
      </c>
      <c r="I459" s="750">
        <v>99600</v>
      </c>
      <c r="J459" s="750" t="s">
        <v>995</v>
      </c>
      <c r="K459" s="750" t="s">
        <v>997</v>
      </c>
      <c r="L459" s="753">
        <v>99.875</v>
      </c>
      <c r="M459" s="753">
        <v>4</v>
      </c>
      <c r="N459" s="754">
        <v>399.5</v>
      </c>
    </row>
    <row r="460" spans="1:14" ht="14.45" customHeight="1" x14ac:dyDescent="0.2">
      <c r="A460" s="748" t="s">
        <v>604</v>
      </c>
      <c r="B460" s="749" t="s">
        <v>605</v>
      </c>
      <c r="C460" s="750" t="s">
        <v>622</v>
      </c>
      <c r="D460" s="751" t="s">
        <v>623</v>
      </c>
      <c r="E460" s="752">
        <v>50113001</v>
      </c>
      <c r="F460" s="751" t="s">
        <v>637</v>
      </c>
      <c r="G460" s="750" t="s">
        <v>650</v>
      </c>
      <c r="H460" s="750">
        <v>233360</v>
      </c>
      <c r="I460" s="750">
        <v>233360</v>
      </c>
      <c r="J460" s="750" t="s">
        <v>1001</v>
      </c>
      <c r="K460" s="750" t="s">
        <v>1002</v>
      </c>
      <c r="L460" s="753">
        <v>22.13</v>
      </c>
      <c r="M460" s="753">
        <v>2</v>
      </c>
      <c r="N460" s="754">
        <v>44.26</v>
      </c>
    </row>
    <row r="461" spans="1:14" ht="14.45" customHeight="1" x14ac:dyDescent="0.2">
      <c r="A461" s="748" t="s">
        <v>604</v>
      </c>
      <c r="B461" s="749" t="s">
        <v>605</v>
      </c>
      <c r="C461" s="750" t="s">
        <v>622</v>
      </c>
      <c r="D461" s="751" t="s">
        <v>623</v>
      </c>
      <c r="E461" s="752">
        <v>50113001</v>
      </c>
      <c r="F461" s="751" t="s">
        <v>637</v>
      </c>
      <c r="G461" s="750" t="s">
        <v>650</v>
      </c>
      <c r="H461" s="750">
        <v>233366</v>
      </c>
      <c r="I461" s="750">
        <v>233366</v>
      </c>
      <c r="J461" s="750" t="s">
        <v>1001</v>
      </c>
      <c r="K461" s="750" t="s">
        <v>1003</v>
      </c>
      <c r="L461" s="753">
        <v>45.49</v>
      </c>
      <c r="M461" s="753">
        <v>1</v>
      </c>
      <c r="N461" s="754">
        <v>45.49</v>
      </c>
    </row>
    <row r="462" spans="1:14" ht="14.45" customHeight="1" x14ac:dyDescent="0.2">
      <c r="A462" s="748" t="s">
        <v>604</v>
      </c>
      <c r="B462" s="749" t="s">
        <v>605</v>
      </c>
      <c r="C462" s="750" t="s">
        <v>622</v>
      </c>
      <c r="D462" s="751" t="s">
        <v>623</v>
      </c>
      <c r="E462" s="752">
        <v>50113001</v>
      </c>
      <c r="F462" s="751" t="s">
        <v>637</v>
      </c>
      <c r="G462" s="750" t="s">
        <v>638</v>
      </c>
      <c r="H462" s="750">
        <v>113703</v>
      </c>
      <c r="I462" s="750">
        <v>13703</v>
      </c>
      <c r="J462" s="750" t="s">
        <v>1283</v>
      </c>
      <c r="K462" s="750" t="s">
        <v>1284</v>
      </c>
      <c r="L462" s="753">
        <v>174.38000000000005</v>
      </c>
      <c r="M462" s="753">
        <v>1</v>
      </c>
      <c r="N462" s="754">
        <v>174.38000000000005</v>
      </c>
    </row>
    <row r="463" spans="1:14" ht="14.45" customHeight="1" x14ac:dyDescent="0.2">
      <c r="A463" s="748" t="s">
        <v>604</v>
      </c>
      <c r="B463" s="749" t="s">
        <v>605</v>
      </c>
      <c r="C463" s="750" t="s">
        <v>622</v>
      </c>
      <c r="D463" s="751" t="s">
        <v>623</v>
      </c>
      <c r="E463" s="752">
        <v>50113011</v>
      </c>
      <c r="F463" s="751" t="s">
        <v>1010</v>
      </c>
      <c r="G463" s="750"/>
      <c r="H463" s="750"/>
      <c r="I463" s="750">
        <v>158152</v>
      </c>
      <c r="J463" s="750" t="s">
        <v>1011</v>
      </c>
      <c r="K463" s="750" t="s">
        <v>1008</v>
      </c>
      <c r="L463" s="753">
        <v>912.989990234375</v>
      </c>
      <c r="M463" s="753">
        <v>4</v>
      </c>
      <c r="N463" s="754">
        <v>3651.9599609375</v>
      </c>
    </row>
    <row r="464" spans="1:14" ht="14.45" customHeight="1" x14ac:dyDescent="0.2">
      <c r="A464" s="748" t="s">
        <v>604</v>
      </c>
      <c r="B464" s="749" t="s">
        <v>605</v>
      </c>
      <c r="C464" s="750" t="s">
        <v>622</v>
      </c>
      <c r="D464" s="751" t="s">
        <v>623</v>
      </c>
      <c r="E464" s="752">
        <v>50113013</v>
      </c>
      <c r="F464" s="751" t="s">
        <v>1012</v>
      </c>
      <c r="G464" s="750" t="s">
        <v>650</v>
      </c>
      <c r="H464" s="750">
        <v>185525</v>
      </c>
      <c r="I464" s="750">
        <v>85525</v>
      </c>
      <c r="J464" s="750" t="s">
        <v>1285</v>
      </c>
      <c r="K464" s="750" t="s">
        <v>1286</v>
      </c>
      <c r="L464" s="753">
        <v>111.31000000000002</v>
      </c>
      <c r="M464" s="753">
        <v>1</v>
      </c>
      <c r="N464" s="754">
        <v>111.31000000000002</v>
      </c>
    </row>
    <row r="465" spans="1:14" ht="14.45" customHeight="1" x14ac:dyDescent="0.2">
      <c r="A465" s="748" t="s">
        <v>604</v>
      </c>
      <c r="B465" s="749" t="s">
        <v>605</v>
      </c>
      <c r="C465" s="750" t="s">
        <v>622</v>
      </c>
      <c r="D465" s="751" t="s">
        <v>623</v>
      </c>
      <c r="E465" s="752">
        <v>50113013</v>
      </c>
      <c r="F465" s="751" t="s">
        <v>1012</v>
      </c>
      <c r="G465" s="750" t="s">
        <v>638</v>
      </c>
      <c r="H465" s="750">
        <v>203097</v>
      </c>
      <c r="I465" s="750">
        <v>203097</v>
      </c>
      <c r="J465" s="750" t="s">
        <v>1013</v>
      </c>
      <c r="K465" s="750" t="s">
        <v>1014</v>
      </c>
      <c r="L465" s="753">
        <v>167.36500000000004</v>
      </c>
      <c r="M465" s="753">
        <v>8</v>
      </c>
      <c r="N465" s="754">
        <v>1338.9200000000003</v>
      </c>
    </row>
    <row r="466" spans="1:14" ht="14.45" customHeight="1" x14ac:dyDescent="0.2">
      <c r="A466" s="748" t="s">
        <v>604</v>
      </c>
      <c r="B466" s="749" t="s">
        <v>605</v>
      </c>
      <c r="C466" s="750" t="s">
        <v>622</v>
      </c>
      <c r="D466" s="751" t="s">
        <v>623</v>
      </c>
      <c r="E466" s="752">
        <v>50113013</v>
      </c>
      <c r="F466" s="751" t="s">
        <v>1012</v>
      </c>
      <c r="G466" s="750" t="s">
        <v>638</v>
      </c>
      <c r="H466" s="750">
        <v>172972</v>
      </c>
      <c r="I466" s="750">
        <v>72972</v>
      </c>
      <c r="J466" s="750" t="s">
        <v>1015</v>
      </c>
      <c r="K466" s="750" t="s">
        <v>1016</v>
      </c>
      <c r="L466" s="753">
        <v>193.69985915492956</v>
      </c>
      <c r="M466" s="753">
        <v>21.3</v>
      </c>
      <c r="N466" s="754">
        <v>4125.8069999999998</v>
      </c>
    </row>
    <row r="467" spans="1:14" ht="14.45" customHeight="1" x14ac:dyDescent="0.2">
      <c r="A467" s="748" t="s">
        <v>604</v>
      </c>
      <c r="B467" s="749" t="s">
        <v>605</v>
      </c>
      <c r="C467" s="750" t="s">
        <v>622</v>
      </c>
      <c r="D467" s="751" t="s">
        <v>623</v>
      </c>
      <c r="E467" s="752">
        <v>50113013</v>
      </c>
      <c r="F467" s="751" t="s">
        <v>1012</v>
      </c>
      <c r="G467" s="750" t="s">
        <v>650</v>
      </c>
      <c r="H467" s="750">
        <v>105951</v>
      </c>
      <c r="I467" s="750">
        <v>5951</v>
      </c>
      <c r="J467" s="750" t="s">
        <v>1287</v>
      </c>
      <c r="K467" s="750" t="s">
        <v>1288</v>
      </c>
      <c r="L467" s="753">
        <v>114.53749999999999</v>
      </c>
      <c r="M467" s="753">
        <v>4</v>
      </c>
      <c r="N467" s="754">
        <v>458.15</v>
      </c>
    </row>
    <row r="468" spans="1:14" ht="14.45" customHeight="1" x14ac:dyDescent="0.2">
      <c r="A468" s="748" t="s">
        <v>604</v>
      </c>
      <c r="B468" s="749" t="s">
        <v>605</v>
      </c>
      <c r="C468" s="750" t="s">
        <v>622</v>
      </c>
      <c r="D468" s="751" t="s">
        <v>623</v>
      </c>
      <c r="E468" s="752">
        <v>50113013</v>
      </c>
      <c r="F468" s="751" t="s">
        <v>1012</v>
      </c>
      <c r="G468" s="750" t="s">
        <v>606</v>
      </c>
      <c r="H468" s="750">
        <v>183817</v>
      </c>
      <c r="I468" s="750">
        <v>183817</v>
      </c>
      <c r="J468" s="750" t="s">
        <v>1019</v>
      </c>
      <c r="K468" s="750" t="s">
        <v>1020</v>
      </c>
      <c r="L468" s="753">
        <v>2125.7200000000003</v>
      </c>
      <c r="M468" s="753">
        <v>0.1</v>
      </c>
      <c r="N468" s="754">
        <v>212.57200000000003</v>
      </c>
    </row>
    <row r="469" spans="1:14" ht="14.45" customHeight="1" x14ac:dyDescent="0.2">
      <c r="A469" s="748" t="s">
        <v>604</v>
      </c>
      <c r="B469" s="749" t="s">
        <v>605</v>
      </c>
      <c r="C469" s="750" t="s">
        <v>622</v>
      </c>
      <c r="D469" s="751" t="s">
        <v>623</v>
      </c>
      <c r="E469" s="752">
        <v>50113013</v>
      </c>
      <c r="F469" s="751" t="s">
        <v>1012</v>
      </c>
      <c r="G469" s="750" t="s">
        <v>650</v>
      </c>
      <c r="H469" s="750">
        <v>164831</v>
      </c>
      <c r="I469" s="750">
        <v>64831</v>
      </c>
      <c r="J469" s="750" t="s">
        <v>1021</v>
      </c>
      <c r="K469" s="750" t="s">
        <v>1022</v>
      </c>
      <c r="L469" s="753">
        <v>198.38689655172413</v>
      </c>
      <c r="M469" s="753">
        <v>8.6999999999999993</v>
      </c>
      <c r="N469" s="754">
        <v>1725.9659999999999</v>
      </c>
    </row>
    <row r="470" spans="1:14" ht="14.45" customHeight="1" x14ac:dyDescent="0.2">
      <c r="A470" s="748" t="s">
        <v>604</v>
      </c>
      <c r="B470" s="749" t="s">
        <v>605</v>
      </c>
      <c r="C470" s="750" t="s">
        <v>622</v>
      </c>
      <c r="D470" s="751" t="s">
        <v>623</v>
      </c>
      <c r="E470" s="752">
        <v>50113013</v>
      </c>
      <c r="F470" s="751" t="s">
        <v>1012</v>
      </c>
      <c r="G470" s="750" t="s">
        <v>650</v>
      </c>
      <c r="H470" s="750">
        <v>164835</v>
      </c>
      <c r="I470" s="750">
        <v>64835</v>
      </c>
      <c r="J470" s="750" t="s">
        <v>1023</v>
      </c>
      <c r="K470" s="750" t="s">
        <v>1024</v>
      </c>
      <c r="L470" s="753">
        <v>143.66</v>
      </c>
      <c r="M470" s="753">
        <v>0.1</v>
      </c>
      <c r="N470" s="754">
        <v>14.366</v>
      </c>
    </row>
    <row r="471" spans="1:14" ht="14.45" customHeight="1" x14ac:dyDescent="0.2">
      <c r="A471" s="748" t="s">
        <v>604</v>
      </c>
      <c r="B471" s="749" t="s">
        <v>605</v>
      </c>
      <c r="C471" s="750" t="s">
        <v>622</v>
      </c>
      <c r="D471" s="751" t="s">
        <v>623</v>
      </c>
      <c r="E471" s="752">
        <v>50113013</v>
      </c>
      <c r="F471" s="751" t="s">
        <v>1012</v>
      </c>
      <c r="G471" s="750" t="s">
        <v>638</v>
      </c>
      <c r="H471" s="750">
        <v>183926</v>
      </c>
      <c r="I471" s="750">
        <v>183926</v>
      </c>
      <c r="J471" s="750" t="s">
        <v>1025</v>
      </c>
      <c r="K471" s="750" t="s">
        <v>1020</v>
      </c>
      <c r="L471" s="753">
        <v>135.9470805043629</v>
      </c>
      <c r="M471" s="753">
        <v>309.30000000000382</v>
      </c>
      <c r="N471" s="754">
        <v>42048.431999999964</v>
      </c>
    </row>
    <row r="472" spans="1:14" ht="14.45" customHeight="1" x14ac:dyDescent="0.2">
      <c r="A472" s="748" t="s">
        <v>604</v>
      </c>
      <c r="B472" s="749" t="s">
        <v>605</v>
      </c>
      <c r="C472" s="750" t="s">
        <v>622</v>
      </c>
      <c r="D472" s="751" t="s">
        <v>623</v>
      </c>
      <c r="E472" s="752">
        <v>50113013</v>
      </c>
      <c r="F472" s="751" t="s">
        <v>1012</v>
      </c>
      <c r="G472" s="750" t="s">
        <v>638</v>
      </c>
      <c r="H472" s="750">
        <v>162187</v>
      </c>
      <c r="I472" s="750">
        <v>162187</v>
      </c>
      <c r="J472" s="750" t="s">
        <v>1031</v>
      </c>
      <c r="K472" s="750" t="s">
        <v>1032</v>
      </c>
      <c r="L472" s="753">
        <v>286</v>
      </c>
      <c r="M472" s="753">
        <v>1.2</v>
      </c>
      <c r="N472" s="754">
        <v>343.2</v>
      </c>
    </row>
    <row r="473" spans="1:14" ht="14.45" customHeight="1" x14ac:dyDescent="0.2">
      <c r="A473" s="748" t="s">
        <v>604</v>
      </c>
      <c r="B473" s="749" t="s">
        <v>605</v>
      </c>
      <c r="C473" s="750" t="s">
        <v>622</v>
      </c>
      <c r="D473" s="751" t="s">
        <v>623</v>
      </c>
      <c r="E473" s="752">
        <v>50113013</v>
      </c>
      <c r="F473" s="751" t="s">
        <v>1012</v>
      </c>
      <c r="G473" s="750" t="s">
        <v>650</v>
      </c>
      <c r="H473" s="750">
        <v>849655</v>
      </c>
      <c r="I473" s="750">
        <v>129836</v>
      </c>
      <c r="J473" s="750" t="s">
        <v>1033</v>
      </c>
      <c r="K473" s="750" t="s">
        <v>1034</v>
      </c>
      <c r="L473" s="753">
        <v>263.82154255319176</v>
      </c>
      <c r="M473" s="753">
        <v>37.599999999999987</v>
      </c>
      <c r="N473" s="754">
        <v>9919.6900000000078</v>
      </c>
    </row>
    <row r="474" spans="1:14" ht="14.45" customHeight="1" x14ac:dyDescent="0.2">
      <c r="A474" s="748" t="s">
        <v>604</v>
      </c>
      <c r="B474" s="749" t="s">
        <v>605</v>
      </c>
      <c r="C474" s="750" t="s">
        <v>622</v>
      </c>
      <c r="D474" s="751" t="s">
        <v>623</v>
      </c>
      <c r="E474" s="752">
        <v>50113013</v>
      </c>
      <c r="F474" s="751" t="s">
        <v>1012</v>
      </c>
      <c r="G474" s="750" t="s">
        <v>650</v>
      </c>
      <c r="H474" s="750">
        <v>849887</v>
      </c>
      <c r="I474" s="750">
        <v>129834</v>
      </c>
      <c r="J474" s="750" t="s">
        <v>1035</v>
      </c>
      <c r="K474" s="750" t="s">
        <v>606</v>
      </c>
      <c r="L474" s="753">
        <v>152.68795180722896</v>
      </c>
      <c r="M474" s="753">
        <v>8.2999999999999989</v>
      </c>
      <c r="N474" s="754">
        <v>1267.3100000000002</v>
      </c>
    </row>
    <row r="475" spans="1:14" ht="14.45" customHeight="1" x14ac:dyDescent="0.2">
      <c r="A475" s="748" t="s">
        <v>604</v>
      </c>
      <c r="B475" s="749" t="s">
        <v>605</v>
      </c>
      <c r="C475" s="750" t="s">
        <v>622</v>
      </c>
      <c r="D475" s="751" t="s">
        <v>623</v>
      </c>
      <c r="E475" s="752">
        <v>50113013</v>
      </c>
      <c r="F475" s="751" t="s">
        <v>1012</v>
      </c>
      <c r="G475" s="750" t="s">
        <v>638</v>
      </c>
      <c r="H475" s="750">
        <v>844576</v>
      </c>
      <c r="I475" s="750">
        <v>100339</v>
      </c>
      <c r="J475" s="750" t="s">
        <v>1036</v>
      </c>
      <c r="K475" s="750" t="s">
        <v>1037</v>
      </c>
      <c r="L475" s="753">
        <v>97.118000000000009</v>
      </c>
      <c r="M475" s="753">
        <v>10</v>
      </c>
      <c r="N475" s="754">
        <v>971.18000000000006</v>
      </c>
    </row>
    <row r="476" spans="1:14" ht="14.45" customHeight="1" x14ac:dyDescent="0.2">
      <c r="A476" s="748" t="s">
        <v>604</v>
      </c>
      <c r="B476" s="749" t="s">
        <v>605</v>
      </c>
      <c r="C476" s="750" t="s">
        <v>622</v>
      </c>
      <c r="D476" s="751" t="s">
        <v>623</v>
      </c>
      <c r="E476" s="752">
        <v>50113013</v>
      </c>
      <c r="F476" s="751" t="s">
        <v>1012</v>
      </c>
      <c r="G476" s="750" t="s">
        <v>638</v>
      </c>
      <c r="H476" s="750">
        <v>190986</v>
      </c>
      <c r="I476" s="750">
        <v>90986</v>
      </c>
      <c r="J476" s="750" t="s">
        <v>1289</v>
      </c>
      <c r="K476" s="750" t="s">
        <v>1290</v>
      </c>
      <c r="L476" s="753">
        <v>56.1</v>
      </c>
      <c r="M476" s="753">
        <v>1</v>
      </c>
      <c r="N476" s="754">
        <v>56.1</v>
      </c>
    </row>
    <row r="477" spans="1:14" ht="14.45" customHeight="1" x14ac:dyDescent="0.2">
      <c r="A477" s="748" t="s">
        <v>604</v>
      </c>
      <c r="B477" s="749" t="s">
        <v>605</v>
      </c>
      <c r="C477" s="750" t="s">
        <v>622</v>
      </c>
      <c r="D477" s="751" t="s">
        <v>623</v>
      </c>
      <c r="E477" s="752">
        <v>50113013</v>
      </c>
      <c r="F477" s="751" t="s">
        <v>1012</v>
      </c>
      <c r="G477" s="750" t="s">
        <v>638</v>
      </c>
      <c r="H477" s="750">
        <v>101066</v>
      </c>
      <c r="I477" s="750">
        <v>1066</v>
      </c>
      <c r="J477" s="750" t="s">
        <v>1040</v>
      </c>
      <c r="K477" s="750" t="s">
        <v>1041</v>
      </c>
      <c r="L477" s="753">
        <v>57.420000000000009</v>
      </c>
      <c r="M477" s="753">
        <v>3</v>
      </c>
      <c r="N477" s="754">
        <v>172.26000000000002</v>
      </c>
    </row>
    <row r="478" spans="1:14" ht="14.45" customHeight="1" x14ac:dyDescent="0.2">
      <c r="A478" s="748" t="s">
        <v>604</v>
      </c>
      <c r="B478" s="749" t="s">
        <v>605</v>
      </c>
      <c r="C478" s="750" t="s">
        <v>622</v>
      </c>
      <c r="D478" s="751" t="s">
        <v>623</v>
      </c>
      <c r="E478" s="752">
        <v>50113013</v>
      </c>
      <c r="F478" s="751" t="s">
        <v>1012</v>
      </c>
      <c r="G478" s="750" t="s">
        <v>638</v>
      </c>
      <c r="H478" s="750">
        <v>96414</v>
      </c>
      <c r="I478" s="750">
        <v>96414</v>
      </c>
      <c r="J478" s="750" t="s">
        <v>1291</v>
      </c>
      <c r="K478" s="750" t="s">
        <v>1292</v>
      </c>
      <c r="L478" s="753">
        <v>59.20000000000001</v>
      </c>
      <c r="M478" s="753">
        <v>0.89999999999999991</v>
      </c>
      <c r="N478" s="754">
        <v>53.28</v>
      </c>
    </row>
    <row r="479" spans="1:14" ht="14.45" customHeight="1" x14ac:dyDescent="0.2">
      <c r="A479" s="748" t="s">
        <v>604</v>
      </c>
      <c r="B479" s="749" t="s">
        <v>605</v>
      </c>
      <c r="C479" s="750" t="s">
        <v>622</v>
      </c>
      <c r="D479" s="751" t="s">
        <v>623</v>
      </c>
      <c r="E479" s="752">
        <v>50113013</v>
      </c>
      <c r="F479" s="751" t="s">
        <v>1012</v>
      </c>
      <c r="G479" s="750" t="s">
        <v>650</v>
      </c>
      <c r="H479" s="750">
        <v>113453</v>
      </c>
      <c r="I479" s="750">
        <v>113453</v>
      </c>
      <c r="J479" s="750" t="s">
        <v>1051</v>
      </c>
      <c r="K479" s="750" t="s">
        <v>1052</v>
      </c>
      <c r="L479" s="753">
        <v>458.7</v>
      </c>
      <c r="M479" s="753">
        <v>1.7999999999999998</v>
      </c>
      <c r="N479" s="754">
        <v>825.65999999999985</v>
      </c>
    </row>
    <row r="480" spans="1:14" ht="14.45" customHeight="1" x14ac:dyDescent="0.2">
      <c r="A480" s="748" t="s">
        <v>604</v>
      </c>
      <c r="B480" s="749" t="s">
        <v>605</v>
      </c>
      <c r="C480" s="750" t="s">
        <v>622</v>
      </c>
      <c r="D480" s="751" t="s">
        <v>623</v>
      </c>
      <c r="E480" s="752">
        <v>50113013</v>
      </c>
      <c r="F480" s="751" t="s">
        <v>1012</v>
      </c>
      <c r="G480" s="750" t="s">
        <v>638</v>
      </c>
      <c r="H480" s="750">
        <v>106264</v>
      </c>
      <c r="I480" s="750">
        <v>6264</v>
      </c>
      <c r="J480" s="750" t="s">
        <v>1053</v>
      </c>
      <c r="K480" s="750" t="s">
        <v>1054</v>
      </c>
      <c r="L480" s="753">
        <v>31.653077463277441</v>
      </c>
      <c r="M480" s="753">
        <v>13</v>
      </c>
      <c r="N480" s="754">
        <v>411.49000702260673</v>
      </c>
    </row>
    <row r="481" spans="1:14" ht="14.45" customHeight="1" x14ac:dyDescent="0.2">
      <c r="A481" s="748" t="s">
        <v>604</v>
      </c>
      <c r="B481" s="749" t="s">
        <v>605</v>
      </c>
      <c r="C481" s="750" t="s">
        <v>622</v>
      </c>
      <c r="D481" s="751" t="s">
        <v>623</v>
      </c>
      <c r="E481" s="752">
        <v>50113013</v>
      </c>
      <c r="F481" s="751" t="s">
        <v>1012</v>
      </c>
      <c r="G481" s="750" t="s">
        <v>650</v>
      </c>
      <c r="H481" s="750">
        <v>118547</v>
      </c>
      <c r="I481" s="750">
        <v>18547</v>
      </c>
      <c r="J481" s="750" t="s">
        <v>1057</v>
      </c>
      <c r="K481" s="750" t="s">
        <v>1058</v>
      </c>
      <c r="L481" s="753">
        <v>114.33609756097563</v>
      </c>
      <c r="M481" s="753">
        <v>41</v>
      </c>
      <c r="N481" s="754">
        <v>4687.7800000000007</v>
      </c>
    </row>
    <row r="482" spans="1:14" ht="14.45" customHeight="1" x14ac:dyDescent="0.2">
      <c r="A482" s="748" t="s">
        <v>604</v>
      </c>
      <c r="B482" s="749" t="s">
        <v>605</v>
      </c>
      <c r="C482" s="750" t="s">
        <v>622</v>
      </c>
      <c r="D482" s="751" t="s">
        <v>623</v>
      </c>
      <c r="E482" s="752">
        <v>50113014</v>
      </c>
      <c r="F482" s="751" t="s">
        <v>1061</v>
      </c>
      <c r="G482" s="750" t="s">
        <v>650</v>
      </c>
      <c r="H482" s="750">
        <v>164401</v>
      </c>
      <c r="I482" s="750">
        <v>164401</v>
      </c>
      <c r="J482" s="750" t="s">
        <v>1293</v>
      </c>
      <c r="K482" s="750" t="s">
        <v>1294</v>
      </c>
      <c r="L482" s="753">
        <v>148.5</v>
      </c>
      <c r="M482" s="753">
        <v>0.2</v>
      </c>
      <c r="N482" s="754">
        <v>29.700000000000003</v>
      </c>
    </row>
    <row r="483" spans="1:14" ht="14.45" customHeight="1" x14ac:dyDescent="0.2">
      <c r="A483" s="748" t="s">
        <v>604</v>
      </c>
      <c r="B483" s="749" t="s">
        <v>605</v>
      </c>
      <c r="C483" s="750" t="s">
        <v>625</v>
      </c>
      <c r="D483" s="751" t="s">
        <v>626</v>
      </c>
      <c r="E483" s="752">
        <v>50113001</v>
      </c>
      <c r="F483" s="751" t="s">
        <v>637</v>
      </c>
      <c r="G483" s="750" t="s">
        <v>638</v>
      </c>
      <c r="H483" s="750">
        <v>176064</v>
      </c>
      <c r="I483" s="750">
        <v>76064</v>
      </c>
      <c r="J483" s="750" t="s">
        <v>1066</v>
      </c>
      <c r="K483" s="750" t="s">
        <v>1067</v>
      </c>
      <c r="L483" s="753">
        <v>83.84999999999998</v>
      </c>
      <c r="M483" s="753">
        <v>1</v>
      </c>
      <c r="N483" s="754">
        <v>83.84999999999998</v>
      </c>
    </row>
    <row r="484" spans="1:14" ht="14.45" customHeight="1" x14ac:dyDescent="0.2">
      <c r="A484" s="748" t="s">
        <v>604</v>
      </c>
      <c r="B484" s="749" t="s">
        <v>605</v>
      </c>
      <c r="C484" s="750" t="s">
        <v>625</v>
      </c>
      <c r="D484" s="751" t="s">
        <v>626</v>
      </c>
      <c r="E484" s="752">
        <v>50113001</v>
      </c>
      <c r="F484" s="751" t="s">
        <v>637</v>
      </c>
      <c r="G484" s="750" t="s">
        <v>638</v>
      </c>
      <c r="H484" s="750">
        <v>224725</v>
      </c>
      <c r="I484" s="750">
        <v>224725</v>
      </c>
      <c r="J484" s="750" t="s">
        <v>1295</v>
      </c>
      <c r="K484" s="750" t="s">
        <v>1296</v>
      </c>
      <c r="L484" s="753">
        <v>58.179999999999993</v>
      </c>
      <c r="M484" s="753">
        <v>1</v>
      </c>
      <c r="N484" s="754">
        <v>58.179999999999993</v>
      </c>
    </row>
    <row r="485" spans="1:14" ht="14.45" customHeight="1" x14ac:dyDescent="0.2">
      <c r="A485" s="748" t="s">
        <v>604</v>
      </c>
      <c r="B485" s="749" t="s">
        <v>605</v>
      </c>
      <c r="C485" s="750" t="s">
        <v>625</v>
      </c>
      <c r="D485" s="751" t="s">
        <v>626</v>
      </c>
      <c r="E485" s="752">
        <v>50113001</v>
      </c>
      <c r="F485" s="751" t="s">
        <v>637</v>
      </c>
      <c r="G485" s="750" t="s">
        <v>638</v>
      </c>
      <c r="H485" s="750">
        <v>202701</v>
      </c>
      <c r="I485" s="750">
        <v>202701</v>
      </c>
      <c r="J485" s="750" t="s">
        <v>645</v>
      </c>
      <c r="K485" s="750" t="s">
        <v>646</v>
      </c>
      <c r="L485" s="753">
        <v>134.09611111111113</v>
      </c>
      <c r="M485" s="753">
        <v>18</v>
      </c>
      <c r="N485" s="754">
        <v>2413.7300000000005</v>
      </c>
    </row>
    <row r="486" spans="1:14" ht="14.45" customHeight="1" x14ac:dyDescent="0.2">
      <c r="A486" s="748" t="s">
        <v>604</v>
      </c>
      <c r="B486" s="749" t="s">
        <v>605</v>
      </c>
      <c r="C486" s="750" t="s">
        <v>625</v>
      </c>
      <c r="D486" s="751" t="s">
        <v>626</v>
      </c>
      <c r="E486" s="752">
        <v>50113001</v>
      </c>
      <c r="F486" s="751" t="s">
        <v>637</v>
      </c>
      <c r="G486" s="750" t="s">
        <v>638</v>
      </c>
      <c r="H486" s="750">
        <v>845008</v>
      </c>
      <c r="I486" s="750">
        <v>107806</v>
      </c>
      <c r="J486" s="750" t="s">
        <v>645</v>
      </c>
      <c r="K486" s="750" t="s">
        <v>647</v>
      </c>
      <c r="L486" s="753">
        <v>66.89666666666669</v>
      </c>
      <c r="M486" s="753">
        <v>3</v>
      </c>
      <c r="N486" s="754">
        <v>200.69000000000005</v>
      </c>
    </row>
    <row r="487" spans="1:14" ht="14.45" customHeight="1" x14ac:dyDescent="0.2">
      <c r="A487" s="748" t="s">
        <v>604</v>
      </c>
      <c r="B487" s="749" t="s">
        <v>605</v>
      </c>
      <c r="C487" s="750" t="s">
        <v>625</v>
      </c>
      <c r="D487" s="751" t="s">
        <v>626</v>
      </c>
      <c r="E487" s="752">
        <v>50113001</v>
      </c>
      <c r="F487" s="751" t="s">
        <v>637</v>
      </c>
      <c r="G487" s="750" t="s">
        <v>606</v>
      </c>
      <c r="H487" s="750">
        <v>136507</v>
      </c>
      <c r="I487" s="750">
        <v>136507</v>
      </c>
      <c r="J487" s="750" t="s">
        <v>655</v>
      </c>
      <c r="K487" s="750" t="s">
        <v>1297</v>
      </c>
      <c r="L487" s="753">
        <v>47.96</v>
      </c>
      <c r="M487" s="753">
        <v>1</v>
      </c>
      <c r="N487" s="754">
        <v>47.96</v>
      </c>
    </row>
    <row r="488" spans="1:14" ht="14.45" customHeight="1" x14ac:dyDescent="0.2">
      <c r="A488" s="748" t="s">
        <v>604</v>
      </c>
      <c r="B488" s="749" t="s">
        <v>605</v>
      </c>
      <c r="C488" s="750" t="s">
        <v>625</v>
      </c>
      <c r="D488" s="751" t="s">
        <v>626</v>
      </c>
      <c r="E488" s="752">
        <v>50113001</v>
      </c>
      <c r="F488" s="751" t="s">
        <v>637</v>
      </c>
      <c r="G488" s="750" t="s">
        <v>638</v>
      </c>
      <c r="H488" s="750">
        <v>167547</v>
      </c>
      <c r="I488" s="750">
        <v>67547</v>
      </c>
      <c r="J488" s="750" t="s">
        <v>657</v>
      </c>
      <c r="K488" s="750" t="s">
        <v>658</v>
      </c>
      <c r="L488" s="753">
        <v>47.12</v>
      </c>
      <c r="M488" s="753">
        <v>15</v>
      </c>
      <c r="N488" s="754">
        <v>706.8</v>
      </c>
    </row>
    <row r="489" spans="1:14" ht="14.45" customHeight="1" x14ac:dyDescent="0.2">
      <c r="A489" s="748" t="s">
        <v>604</v>
      </c>
      <c r="B489" s="749" t="s">
        <v>605</v>
      </c>
      <c r="C489" s="750" t="s">
        <v>625</v>
      </c>
      <c r="D489" s="751" t="s">
        <v>626</v>
      </c>
      <c r="E489" s="752">
        <v>50113001</v>
      </c>
      <c r="F489" s="751" t="s">
        <v>637</v>
      </c>
      <c r="G489" s="750" t="s">
        <v>650</v>
      </c>
      <c r="H489" s="750">
        <v>127272</v>
      </c>
      <c r="I489" s="750">
        <v>127272</v>
      </c>
      <c r="J489" s="750" t="s">
        <v>659</v>
      </c>
      <c r="K489" s="750" t="s">
        <v>1297</v>
      </c>
      <c r="L489" s="753">
        <v>48.129999999999995</v>
      </c>
      <c r="M489" s="753">
        <v>1</v>
      </c>
      <c r="N489" s="754">
        <v>48.129999999999995</v>
      </c>
    </row>
    <row r="490" spans="1:14" ht="14.45" customHeight="1" x14ac:dyDescent="0.2">
      <c r="A490" s="748" t="s">
        <v>604</v>
      </c>
      <c r="B490" s="749" t="s">
        <v>605</v>
      </c>
      <c r="C490" s="750" t="s">
        <v>625</v>
      </c>
      <c r="D490" s="751" t="s">
        <v>626</v>
      </c>
      <c r="E490" s="752">
        <v>50113001</v>
      </c>
      <c r="F490" s="751" t="s">
        <v>637</v>
      </c>
      <c r="G490" s="750" t="s">
        <v>650</v>
      </c>
      <c r="H490" s="750">
        <v>127263</v>
      </c>
      <c r="I490" s="750">
        <v>127263</v>
      </c>
      <c r="J490" s="750" t="s">
        <v>659</v>
      </c>
      <c r="K490" s="750" t="s">
        <v>656</v>
      </c>
      <c r="L490" s="753">
        <v>54.49</v>
      </c>
      <c r="M490" s="753">
        <v>1</v>
      </c>
      <c r="N490" s="754">
        <v>54.49</v>
      </c>
    </row>
    <row r="491" spans="1:14" ht="14.45" customHeight="1" x14ac:dyDescent="0.2">
      <c r="A491" s="748" t="s">
        <v>604</v>
      </c>
      <c r="B491" s="749" t="s">
        <v>605</v>
      </c>
      <c r="C491" s="750" t="s">
        <v>625</v>
      </c>
      <c r="D491" s="751" t="s">
        <v>626</v>
      </c>
      <c r="E491" s="752">
        <v>50113001</v>
      </c>
      <c r="F491" s="751" t="s">
        <v>637</v>
      </c>
      <c r="G491" s="750" t="s">
        <v>650</v>
      </c>
      <c r="H491" s="750">
        <v>849453</v>
      </c>
      <c r="I491" s="750">
        <v>163077</v>
      </c>
      <c r="J491" s="750" t="s">
        <v>1298</v>
      </c>
      <c r="K491" s="750" t="s">
        <v>1299</v>
      </c>
      <c r="L491" s="753">
        <v>15.490000000000002</v>
      </c>
      <c r="M491" s="753">
        <v>3</v>
      </c>
      <c r="N491" s="754">
        <v>46.470000000000006</v>
      </c>
    </row>
    <row r="492" spans="1:14" ht="14.45" customHeight="1" x14ac:dyDescent="0.2">
      <c r="A492" s="748" t="s">
        <v>604</v>
      </c>
      <c r="B492" s="749" t="s">
        <v>605</v>
      </c>
      <c r="C492" s="750" t="s">
        <v>625</v>
      </c>
      <c r="D492" s="751" t="s">
        <v>626</v>
      </c>
      <c r="E492" s="752">
        <v>50113001</v>
      </c>
      <c r="F492" s="751" t="s">
        <v>637</v>
      </c>
      <c r="G492" s="750" t="s">
        <v>638</v>
      </c>
      <c r="H492" s="750">
        <v>116029</v>
      </c>
      <c r="I492" s="750">
        <v>16029</v>
      </c>
      <c r="J492" s="750" t="s">
        <v>1300</v>
      </c>
      <c r="K492" s="750" t="s">
        <v>1301</v>
      </c>
      <c r="L492" s="753">
        <v>39.75</v>
      </c>
      <c r="M492" s="753">
        <v>1</v>
      </c>
      <c r="N492" s="754">
        <v>39.75</v>
      </c>
    </row>
    <row r="493" spans="1:14" ht="14.45" customHeight="1" x14ac:dyDescent="0.2">
      <c r="A493" s="748" t="s">
        <v>604</v>
      </c>
      <c r="B493" s="749" t="s">
        <v>605</v>
      </c>
      <c r="C493" s="750" t="s">
        <v>625</v>
      </c>
      <c r="D493" s="751" t="s">
        <v>626</v>
      </c>
      <c r="E493" s="752">
        <v>50113001</v>
      </c>
      <c r="F493" s="751" t="s">
        <v>637</v>
      </c>
      <c r="G493" s="750" t="s">
        <v>638</v>
      </c>
      <c r="H493" s="750">
        <v>116028</v>
      </c>
      <c r="I493" s="750">
        <v>16028</v>
      </c>
      <c r="J493" s="750" t="s">
        <v>1302</v>
      </c>
      <c r="K493" s="750" t="s">
        <v>1303</v>
      </c>
      <c r="L493" s="753">
        <v>63.7</v>
      </c>
      <c r="M493" s="753">
        <v>1</v>
      </c>
      <c r="N493" s="754">
        <v>63.7</v>
      </c>
    </row>
    <row r="494" spans="1:14" ht="14.45" customHeight="1" x14ac:dyDescent="0.2">
      <c r="A494" s="748" t="s">
        <v>604</v>
      </c>
      <c r="B494" s="749" t="s">
        <v>605</v>
      </c>
      <c r="C494" s="750" t="s">
        <v>625</v>
      </c>
      <c r="D494" s="751" t="s">
        <v>626</v>
      </c>
      <c r="E494" s="752">
        <v>50113001</v>
      </c>
      <c r="F494" s="751" t="s">
        <v>637</v>
      </c>
      <c r="G494" s="750" t="s">
        <v>638</v>
      </c>
      <c r="H494" s="750">
        <v>156926</v>
      </c>
      <c r="I494" s="750">
        <v>56926</v>
      </c>
      <c r="J494" s="750" t="s">
        <v>1304</v>
      </c>
      <c r="K494" s="750" t="s">
        <v>1305</v>
      </c>
      <c r="L494" s="753">
        <v>48.4</v>
      </c>
      <c r="M494" s="753">
        <v>3</v>
      </c>
      <c r="N494" s="754">
        <v>145.19999999999999</v>
      </c>
    </row>
    <row r="495" spans="1:14" ht="14.45" customHeight="1" x14ac:dyDescent="0.2">
      <c r="A495" s="748" t="s">
        <v>604</v>
      </c>
      <c r="B495" s="749" t="s">
        <v>605</v>
      </c>
      <c r="C495" s="750" t="s">
        <v>625</v>
      </c>
      <c r="D495" s="751" t="s">
        <v>626</v>
      </c>
      <c r="E495" s="752">
        <v>50113001</v>
      </c>
      <c r="F495" s="751" t="s">
        <v>637</v>
      </c>
      <c r="G495" s="750" t="s">
        <v>638</v>
      </c>
      <c r="H495" s="750">
        <v>112891</v>
      </c>
      <c r="I495" s="750">
        <v>12891</v>
      </c>
      <c r="J495" s="750" t="s">
        <v>668</v>
      </c>
      <c r="K495" s="750" t="s">
        <v>670</v>
      </c>
      <c r="L495" s="753">
        <v>57.77</v>
      </c>
      <c r="M495" s="753">
        <v>4</v>
      </c>
      <c r="N495" s="754">
        <v>231.08</v>
      </c>
    </row>
    <row r="496" spans="1:14" ht="14.45" customHeight="1" x14ac:dyDescent="0.2">
      <c r="A496" s="748" t="s">
        <v>604</v>
      </c>
      <c r="B496" s="749" t="s">
        <v>605</v>
      </c>
      <c r="C496" s="750" t="s">
        <v>625</v>
      </c>
      <c r="D496" s="751" t="s">
        <v>626</v>
      </c>
      <c r="E496" s="752">
        <v>50113001</v>
      </c>
      <c r="F496" s="751" t="s">
        <v>637</v>
      </c>
      <c r="G496" s="750" t="s">
        <v>638</v>
      </c>
      <c r="H496" s="750">
        <v>112892</v>
      </c>
      <c r="I496" s="750">
        <v>12892</v>
      </c>
      <c r="J496" s="750" t="s">
        <v>668</v>
      </c>
      <c r="K496" s="750" t="s">
        <v>669</v>
      </c>
      <c r="L496" s="753">
        <v>103.99599999999998</v>
      </c>
      <c r="M496" s="753">
        <v>10</v>
      </c>
      <c r="N496" s="754">
        <v>1039.9599999999998</v>
      </c>
    </row>
    <row r="497" spans="1:14" ht="14.45" customHeight="1" x14ac:dyDescent="0.2">
      <c r="A497" s="748" t="s">
        <v>604</v>
      </c>
      <c r="B497" s="749" t="s">
        <v>605</v>
      </c>
      <c r="C497" s="750" t="s">
        <v>625</v>
      </c>
      <c r="D497" s="751" t="s">
        <v>626</v>
      </c>
      <c r="E497" s="752">
        <v>50113001</v>
      </c>
      <c r="F497" s="751" t="s">
        <v>637</v>
      </c>
      <c r="G497" s="750" t="s">
        <v>638</v>
      </c>
      <c r="H497" s="750">
        <v>132853</v>
      </c>
      <c r="I497" s="750">
        <v>132853</v>
      </c>
      <c r="J497" s="750" t="s">
        <v>668</v>
      </c>
      <c r="K497" s="750" t="s">
        <v>669</v>
      </c>
      <c r="L497" s="753">
        <v>103.32</v>
      </c>
      <c r="M497" s="753">
        <v>3</v>
      </c>
      <c r="N497" s="754">
        <v>309.95999999999998</v>
      </c>
    </row>
    <row r="498" spans="1:14" ht="14.45" customHeight="1" x14ac:dyDescent="0.2">
      <c r="A498" s="748" t="s">
        <v>604</v>
      </c>
      <c r="B498" s="749" t="s">
        <v>605</v>
      </c>
      <c r="C498" s="750" t="s">
        <v>625</v>
      </c>
      <c r="D498" s="751" t="s">
        <v>626</v>
      </c>
      <c r="E498" s="752">
        <v>50113001</v>
      </c>
      <c r="F498" s="751" t="s">
        <v>637</v>
      </c>
      <c r="G498" s="750" t="s">
        <v>638</v>
      </c>
      <c r="H498" s="750">
        <v>119757</v>
      </c>
      <c r="I498" s="750">
        <v>19757</v>
      </c>
      <c r="J498" s="750" t="s">
        <v>671</v>
      </c>
      <c r="K498" s="750" t="s">
        <v>672</v>
      </c>
      <c r="L498" s="753">
        <v>71.800000000000011</v>
      </c>
      <c r="M498" s="753">
        <v>3</v>
      </c>
      <c r="N498" s="754">
        <v>215.40000000000003</v>
      </c>
    </row>
    <row r="499" spans="1:14" ht="14.45" customHeight="1" x14ac:dyDescent="0.2">
      <c r="A499" s="748" t="s">
        <v>604</v>
      </c>
      <c r="B499" s="749" t="s">
        <v>605</v>
      </c>
      <c r="C499" s="750" t="s">
        <v>625</v>
      </c>
      <c r="D499" s="751" t="s">
        <v>626</v>
      </c>
      <c r="E499" s="752">
        <v>50113001</v>
      </c>
      <c r="F499" s="751" t="s">
        <v>637</v>
      </c>
      <c r="G499" s="750" t="s">
        <v>638</v>
      </c>
      <c r="H499" s="750">
        <v>162318</v>
      </c>
      <c r="I499" s="750">
        <v>62318</v>
      </c>
      <c r="J499" s="750" t="s">
        <v>1306</v>
      </c>
      <c r="K499" s="750" t="s">
        <v>1307</v>
      </c>
      <c r="L499" s="753">
        <v>88.649999999999991</v>
      </c>
      <c r="M499" s="753">
        <v>1</v>
      </c>
      <c r="N499" s="754">
        <v>88.649999999999991</v>
      </c>
    </row>
    <row r="500" spans="1:14" ht="14.45" customHeight="1" x14ac:dyDescent="0.2">
      <c r="A500" s="748" t="s">
        <v>604</v>
      </c>
      <c r="B500" s="749" t="s">
        <v>605</v>
      </c>
      <c r="C500" s="750" t="s">
        <v>625</v>
      </c>
      <c r="D500" s="751" t="s">
        <v>626</v>
      </c>
      <c r="E500" s="752">
        <v>50113001</v>
      </c>
      <c r="F500" s="751" t="s">
        <v>637</v>
      </c>
      <c r="G500" s="750" t="s">
        <v>650</v>
      </c>
      <c r="H500" s="750">
        <v>231702</v>
      </c>
      <c r="I500" s="750">
        <v>231702</v>
      </c>
      <c r="J500" s="750" t="s">
        <v>676</v>
      </c>
      <c r="K500" s="750" t="s">
        <v>1308</v>
      </c>
      <c r="L500" s="753">
        <v>252.04</v>
      </c>
      <c r="M500" s="753">
        <v>1</v>
      </c>
      <c r="N500" s="754">
        <v>252.04</v>
      </c>
    </row>
    <row r="501" spans="1:14" ht="14.45" customHeight="1" x14ac:dyDescent="0.2">
      <c r="A501" s="748" t="s">
        <v>604</v>
      </c>
      <c r="B501" s="749" t="s">
        <v>605</v>
      </c>
      <c r="C501" s="750" t="s">
        <v>625</v>
      </c>
      <c r="D501" s="751" t="s">
        <v>626</v>
      </c>
      <c r="E501" s="752">
        <v>50113001</v>
      </c>
      <c r="F501" s="751" t="s">
        <v>637</v>
      </c>
      <c r="G501" s="750" t="s">
        <v>638</v>
      </c>
      <c r="H501" s="750">
        <v>191729</v>
      </c>
      <c r="I501" s="750">
        <v>191729</v>
      </c>
      <c r="J501" s="750" t="s">
        <v>1309</v>
      </c>
      <c r="K501" s="750" t="s">
        <v>1310</v>
      </c>
      <c r="L501" s="753">
        <v>91.839999999999989</v>
      </c>
      <c r="M501" s="753">
        <v>1</v>
      </c>
      <c r="N501" s="754">
        <v>91.839999999999989</v>
      </c>
    </row>
    <row r="502" spans="1:14" ht="14.45" customHeight="1" x14ac:dyDescent="0.2">
      <c r="A502" s="748" t="s">
        <v>604</v>
      </c>
      <c r="B502" s="749" t="s">
        <v>605</v>
      </c>
      <c r="C502" s="750" t="s">
        <v>625</v>
      </c>
      <c r="D502" s="751" t="s">
        <v>626</v>
      </c>
      <c r="E502" s="752">
        <v>50113001</v>
      </c>
      <c r="F502" s="751" t="s">
        <v>637</v>
      </c>
      <c r="G502" s="750" t="s">
        <v>638</v>
      </c>
      <c r="H502" s="750">
        <v>993603</v>
      </c>
      <c r="I502" s="750">
        <v>0</v>
      </c>
      <c r="J502" s="750" t="s">
        <v>678</v>
      </c>
      <c r="K502" s="750" t="s">
        <v>606</v>
      </c>
      <c r="L502" s="753">
        <v>178.26956521739129</v>
      </c>
      <c r="M502" s="753">
        <v>23</v>
      </c>
      <c r="N502" s="754">
        <v>4100.2</v>
      </c>
    </row>
    <row r="503" spans="1:14" ht="14.45" customHeight="1" x14ac:dyDescent="0.2">
      <c r="A503" s="748" t="s">
        <v>604</v>
      </c>
      <c r="B503" s="749" t="s">
        <v>605</v>
      </c>
      <c r="C503" s="750" t="s">
        <v>625</v>
      </c>
      <c r="D503" s="751" t="s">
        <v>626</v>
      </c>
      <c r="E503" s="752">
        <v>50113001</v>
      </c>
      <c r="F503" s="751" t="s">
        <v>637</v>
      </c>
      <c r="G503" s="750" t="s">
        <v>606</v>
      </c>
      <c r="H503" s="750">
        <v>241307</v>
      </c>
      <c r="I503" s="750">
        <v>241307</v>
      </c>
      <c r="J503" s="750" t="s">
        <v>1311</v>
      </c>
      <c r="K503" s="750" t="s">
        <v>1312</v>
      </c>
      <c r="L503" s="753">
        <v>92.399999999999991</v>
      </c>
      <c r="M503" s="753">
        <v>4</v>
      </c>
      <c r="N503" s="754">
        <v>369.59999999999997</v>
      </c>
    </row>
    <row r="504" spans="1:14" ht="14.45" customHeight="1" x14ac:dyDescent="0.2">
      <c r="A504" s="748" t="s">
        <v>604</v>
      </c>
      <c r="B504" s="749" t="s">
        <v>605</v>
      </c>
      <c r="C504" s="750" t="s">
        <v>625</v>
      </c>
      <c r="D504" s="751" t="s">
        <v>626</v>
      </c>
      <c r="E504" s="752">
        <v>50113001</v>
      </c>
      <c r="F504" s="751" t="s">
        <v>637</v>
      </c>
      <c r="G504" s="750" t="s">
        <v>650</v>
      </c>
      <c r="H504" s="750">
        <v>233559</v>
      </c>
      <c r="I504" s="750">
        <v>233559</v>
      </c>
      <c r="J504" s="750" t="s">
        <v>1313</v>
      </c>
      <c r="K504" s="750" t="s">
        <v>1314</v>
      </c>
      <c r="L504" s="753">
        <v>26.429999999999993</v>
      </c>
      <c r="M504" s="753">
        <v>1</v>
      </c>
      <c r="N504" s="754">
        <v>26.429999999999993</v>
      </c>
    </row>
    <row r="505" spans="1:14" ht="14.45" customHeight="1" x14ac:dyDescent="0.2">
      <c r="A505" s="748" t="s">
        <v>604</v>
      </c>
      <c r="B505" s="749" t="s">
        <v>605</v>
      </c>
      <c r="C505" s="750" t="s">
        <v>625</v>
      </c>
      <c r="D505" s="751" t="s">
        <v>626</v>
      </c>
      <c r="E505" s="752">
        <v>50113001</v>
      </c>
      <c r="F505" s="751" t="s">
        <v>637</v>
      </c>
      <c r="G505" s="750" t="s">
        <v>650</v>
      </c>
      <c r="H505" s="750">
        <v>233584</v>
      </c>
      <c r="I505" s="750">
        <v>233584</v>
      </c>
      <c r="J505" s="750" t="s">
        <v>1081</v>
      </c>
      <c r="K505" s="750" t="s">
        <v>1083</v>
      </c>
      <c r="L505" s="753">
        <v>87.02000000000001</v>
      </c>
      <c r="M505" s="753">
        <v>1</v>
      </c>
      <c r="N505" s="754">
        <v>87.02000000000001</v>
      </c>
    </row>
    <row r="506" spans="1:14" ht="14.45" customHeight="1" x14ac:dyDescent="0.2">
      <c r="A506" s="748" t="s">
        <v>604</v>
      </c>
      <c r="B506" s="749" t="s">
        <v>605</v>
      </c>
      <c r="C506" s="750" t="s">
        <v>625</v>
      </c>
      <c r="D506" s="751" t="s">
        <v>626</v>
      </c>
      <c r="E506" s="752">
        <v>50113001</v>
      </c>
      <c r="F506" s="751" t="s">
        <v>637</v>
      </c>
      <c r="G506" s="750" t="s">
        <v>638</v>
      </c>
      <c r="H506" s="750">
        <v>194726</v>
      </c>
      <c r="I506" s="750">
        <v>194726</v>
      </c>
      <c r="J506" s="750" t="s">
        <v>1315</v>
      </c>
      <c r="K506" s="750" t="s">
        <v>1316</v>
      </c>
      <c r="L506" s="753">
        <v>840.86000000000024</v>
      </c>
      <c r="M506" s="753">
        <v>1</v>
      </c>
      <c r="N506" s="754">
        <v>840.86000000000024</v>
      </c>
    </row>
    <row r="507" spans="1:14" ht="14.45" customHeight="1" x14ac:dyDescent="0.2">
      <c r="A507" s="748" t="s">
        <v>604</v>
      </c>
      <c r="B507" s="749" t="s">
        <v>605</v>
      </c>
      <c r="C507" s="750" t="s">
        <v>625</v>
      </c>
      <c r="D507" s="751" t="s">
        <v>626</v>
      </c>
      <c r="E507" s="752">
        <v>50113001</v>
      </c>
      <c r="F507" s="751" t="s">
        <v>637</v>
      </c>
      <c r="G507" s="750" t="s">
        <v>638</v>
      </c>
      <c r="H507" s="750">
        <v>195474</v>
      </c>
      <c r="I507" s="750">
        <v>195474</v>
      </c>
      <c r="J507" s="750" t="s">
        <v>1317</v>
      </c>
      <c r="K507" s="750" t="s">
        <v>1318</v>
      </c>
      <c r="L507" s="753">
        <v>70.659999999999954</v>
      </c>
      <c r="M507" s="753">
        <v>1</v>
      </c>
      <c r="N507" s="754">
        <v>70.659999999999954</v>
      </c>
    </row>
    <row r="508" spans="1:14" ht="14.45" customHeight="1" x14ac:dyDescent="0.2">
      <c r="A508" s="748" t="s">
        <v>604</v>
      </c>
      <c r="B508" s="749" t="s">
        <v>605</v>
      </c>
      <c r="C508" s="750" t="s">
        <v>625</v>
      </c>
      <c r="D508" s="751" t="s">
        <v>626</v>
      </c>
      <c r="E508" s="752">
        <v>50113001</v>
      </c>
      <c r="F508" s="751" t="s">
        <v>637</v>
      </c>
      <c r="G508" s="750" t="s">
        <v>638</v>
      </c>
      <c r="H508" s="750">
        <v>850078</v>
      </c>
      <c r="I508" s="750">
        <v>102608</v>
      </c>
      <c r="J508" s="750" t="s">
        <v>682</v>
      </c>
      <c r="K508" s="750" t="s">
        <v>683</v>
      </c>
      <c r="L508" s="753">
        <v>43.77000000000001</v>
      </c>
      <c r="M508" s="753">
        <v>1</v>
      </c>
      <c r="N508" s="754">
        <v>43.77000000000001</v>
      </c>
    </row>
    <row r="509" spans="1:14" ht="14.45" customHeight="1" x14ac:dyDescent="0.2">
      <c r="A509" s="748" t="s">
        <v>604</v>
      </c>
      <c r="B509" s="749" t="s">
        <v>605</v>
      </c>
      <c r="C509" s="750" t="s">
        <v>625</v>
      </c>
      <c r="D509" s="751" t="s">
        <v>626</v>
      </c>
      <c r="E509" s="752">
        <v>50113001</v>
      </c>
      <c r="F509" s="751" t="s">
        <v>637</v>
      </c>
      <c r="G509" s="750" t="s">
        <v>638</v>
      </c>
      <c r="H509" s="750">
        <v>849990</v>
      </c>
      <c r="I509" s="750">
        <v>102596</v>
      </c>
      <c r="J509" s="750" t="s">
        <v>1319</v>
      </c>
      <c r="K509" s="750" t="s">
        <v>1320</v>
      </c>
      <c r="L509" s="753">
        <v>24.719999999999995</v>
      </c>
      <c r="M509" s="753">
        <v>1</v>
      </c>
      <c r="N509" s="754">
        <v>24.719999999999995</v>
      </c>
    </row>
    <row r="510" spans="1:14" ht="14.45" customHeight="1" x14ac:dyDescent="0.2">
      <c r="A510" s="748" t="s">
        <v>604</v>
      </c>
      <c r="B510" s="749" t="s">
        <v>605</v>
      </c>
      <c r="C510" s="750" t="s">
        <v>625</v>
      </c>
      <c r="D510" s="751" t="s">
        <v>626</v>
      </c>
      <c r="E510" s="752">
        <v>50113001</v>
      </c>
      <c r="F510" s="751" t="s">
        <v>637</v>
      </c>
      <c r="G510" s="750" t="s">
        <v>638</v>
      </c>
      <c r="H510" s="750">
        <v>171547</v>
      </c>
      <c r="I510" s="750">
        <v>171547</v>
      </c>
      <c r="J510" s="750" t="s">
        <v>1321</v>
      </c>
      <c r="K510" s="750" t="s">
        <v>1322</v>
      </c>
      <c r="L510" s="753">
        <v>54.900000000000013</v>
      </c>
      <c r="M510" s="753">
        <v>1</v>
      </c>
      <c r="N510" s="754">
        <v>54.900000000000013</v>
      </c>
    </row>
    <row r="511" spans="1:14" ht="14.45" customHeight="1" x14ac:dyDescent="0.2">
      <c r="A511" s="748" t="s">
        <v>604</v>
      </c>
      <c r="B511" s="749" t="s">
        <v>605</v>
      </c>
      <c r="C511" s="750" t="s">
        <v>625</v>
      </c>
      <c r="D511" s="751" t="s">
        <v>626</v>
      </c>
      <c r="E511" s="752">
        <v>50113001</v>
      </c>
      <c r="F511" s="751" t="s">
        <v>637</v>
      </c>
      <c r="G511" s="750" t="s">
        <v>638</v>
      </c>
      <c r="H511" s="750">
        <v>183377</v>
      </c>
      <c r="I511" s="750">
        <v>183377</v>
      </c>
      <c r="J511" s="750" t="s">
        <v>1323</v>
      </c>
      <c r="K511" s="750" t="s">
        <v>1318</v>
      </c>
      <c r="L511" s="753">
        <v>162.88000000000002</v>
      </c>
      <c r="M511" s="753">
        <v>1</v>
      </c>
      <c r="N511" s="754">
        <v>162.88000000000002</v>
      </c>
    </row>
    <row r="512" spans="1:14" ht="14.45" customHeight="1" x14ac:dyDescent="0.2">
      <c r="A512" s="748" t="s">
        <v>604</v>
      </c>
      <c r="B512" s="749" t="s">
        <v>605</v>
      </c>
      <c r="C512" s="750" t="s">
        <v>625</v>
      </c>
      <c r="D512" s="751" t="s">
        <v>626</v>
      </c>
      <c r="E512" s="752">
        <v>50113001</v>
      </c>
      <c r="F512" s="751" t="s">
        <v>637</v>
      </c>
      <c r="G512" s="750" t="s">
        <v>638</v>
      </c>
      <c r="H512" s="750">
        <v>169154</v>
      </c>
      <c r="I512" s="750">
        <v>169154</v>
      </c>
      <c r="J512" s="750" t="s">
        <v>686</v>
      </c>
      <c r="K512" s="750" t="s">
        <v>687</v>
      </c>
      <c r="L512" s="753">
        <v>195.71</v>
      </c>
      <c r="M512" s="753">
        <v>1</v>
      </c>
      <c r="N512" s="754">
        <v>195.71</v>
      </c>
    </row>
    <row r="513" spans="1:14" ht="14.45" customHeight="1" x14ac:dyDescent="0.2">
      <c r="A513" s="748" t="s">
        <v>604</v>
      </c>
      <c r="B513" s="749" t="s">
        <v>605</v>
      </c>
      <c r="C513" s="750" t="s">
        <v>625</v>
      </c>
      <c r="D513" s="751" t="s">
        <v>626</v>
      </c>
      <c r="E513" s="752">
        <v>50113001</v>
      </c>
      <c r="F513" s="751" t="s">
        <v>637</v>
      </c>
      <c r="G513" s="750" t="s">
        <v>650</v>
      </c>
      <c r="H513" s="750">
        <v>214435</v>
      </c>
      <c r="I513" s="750">
        <v>214435</v>
      </c>
      <c r="J513" s="750" t="s">
        <v>1324</v>
      </c>
      <c r="K513" s="750" t="s">
        <v>1325</v>
      </c>
      <c r="L513" s="753">
        <v>42.850000000000009</v>
      </c>
      <c r="M513" s="753">
        <v>1</v>
      </c>
      <c r="N513" s="754">
        <v>42.850000000000009</v>
      </c>
    </row>
    <row r="514" spans="1:14" ht="14.45" customHeight="1" x14ac:dyDescent="0.2">
      <c r="A514" s="748" t="s">
        <v>604</v>
      </c>
      <c r="B514" s="749" t="s">
        <v>605</v>
      </c>
      <c r="C514" s="750" t="s">
        <v>625</v>
      </c>
      <c r="D514" s="751" t="s">
        <v>626</v>
      </c>
      <c r="E514" s="752">
        <v>50113001</v>
      </c>
      <c r="F514" s="751" t="s">
        <v>637</v>
      </c>
      <c r="G514" s="750" t="s">
        <v>650</v>
      </c>
      <c r="H514" s="750">
        <v>214433</v>
      </c>
      <c r="I514" s="750">
        <v>214433</v>
      </c>
      <c r="J514" s="750" t="s">
        <v>1324</v>
      </c>
      <c r="K514" s="750" t="s">
        <v>1326</v>
      </c>
      <c r="L514" s="753">
        <v>12.205</v>
      </c>
      <c r="M514" s="753">
        <v>2</v>
      </c>
      <c r="N514" s="754">
        <v>24.41</v>
      </c>
    </row>
    <row r="515" spans="1:14" ht="14.45" customHeight="1" x14ac:dyDescent="0.2">
      <c r="A515" s="748" t="s">
        <v>604</v>
      </c>
      <c r="B515" s="749" t="s">
        <v>605</v>
      </c>
      <c r="C515" s="750" t="s">
        <v>625</v>
      </c>
      <c r="D515" s="751" t="s">
        <v>626</v>
      </c>
      <c r="E515" s="752">
        <v>50113001</v>
      </c>
      <c r="F515" s="751" t="s">
        <v>637</v>
      </c>
      <c r="G515" s="750" t="s">
        <v>638</v>
      </c>
      <c r="H515" s="750">
        <v>214525</v>
      </c>
      <c r="I515" s="750">
        <v>214525</v>
      </c>
      <c r="J515" s="750" t="s">
        <v>1327</v>
      </c>
      <c r="K515" s="750" t="s">
        <v>1328</v>
      </c>
      <c r="L515" s="753">
        <v>26.429999999999993</v>
      </c>
      <c r="M515" s="753">
        <v>1</v>
      </c>
      <c r="N515" s="754">
        <v>26.429999999999993</v>
      </c>
    </row>
    <row r="516" spans="1:14" ht="14.45" customHeight="1" x14ac:dyDescent="0.2">
      <c r="A516" s="748" t="s">
        <v>604</v>
      </c>
      <c r="B516" s="749" t="s">
        <v>605</v>
      </c>
      <c r="C516" s="750" t="s">
        <v>625</v>
      </c>
      <c r="D516" s="751" t="s">
        <v>626</v>
      </c>
      <c r="E516" s="752">
        <v>50113001</v>
      </c>
      <c r="F516" s="751" t="s">
        <v>637</v>
      </c>
      <c r="G516" s="750" t="s">
        <v>638</v>
      </c>
      <c r="H516" s="750">
        <v>994448</v>
      </c>
      <c r="I516" s="750">
        <v>9999999</v>
      </c>
      <c r="J516" s="750" t="s">
        <v>1329</v>
      </c>
      <c r="K516" s="750" t="s">
        <v>1330</v>
      </c>
      <c r="L516" s="753">
        <v>390.84999999999997</v>
      </c>
      <c r="M516" s="753">
        <v>6</v>
      </c>
      <c r="N516" s="754">
        <v>2345.1</v>
      </c>
    </row>
    <row r="517" spans="1:14" ht="14.45" customHeight="1" x14ac:dyDescent="0.2">
      <c r="A517" s="748" t="s">
        <v>604</v>
      </c>
      <c r="B517" s="749" t="s">
        <v>605</v>
      </c>
      <c r="C517" s="750" t="s">
        <v>625</v>
      </c>
      <c r="D517" s="751" t="s">
        <v>626</v>
      </c>
      <c r="E517" s="752">
        <v>50113001</v>
      </c>
      <c r="F517" s="751" t="s">
        <v>637</v>
      </c>
      <c r="G517" s="750" t="s">
        <v>650</v>
      </c>
      <c r="H517" s="750">
        <v>190044</v>
      </c>
      <c r="I517" s="750">
        <v>90044</v>
      </c>
      <c r="J517" s="750" t="s">
        <v>704</v>
      </c>
      <c r="K517" s="750" t="s">
        <v>706</v>
      </c>
      <c r="L517" s="753">
        <v>0</v>
      </c>
      <c r="M517" s="753">
        <v>0</v>
      </c>
      <c r="N517" s="754">
        <v>0</v>
      </c>
    </row>
    <row r="518" spans="1:14" ht="14.45" customHeight="1" x14ac:dyDescent="0.2">
      <c r="A518" s="748" t="s">
        <v>604</v>
      </c>
      <c r="B518" s="749" t="s">
        <v>605</v>
      </c>
      <c r="C518" s="750" t="s">
        <v>625</v>
      </c>
      <c r="D518" s="751" t="s">
        <v>626</v>
      </c>
      <c r="E518" s="752">
        <v>50113001</v>
      </c>
      <c r="F518" s="751" t="s">
        <v>637</v>
      </c>
      <c r="G518" s="750" t="s">
        <v>638</v>
      </c>
      <c r="H518" s="750">
        <v>149950</v>
      </c>
      <c r="I518" s="750">
        <v>49950</v>
      </c>
      <c r="J518" s="750" t="s">
        <v>1331</v>
      </c>
      <c r="K518" s="750" t="s">
        <v>1332</v>
      </c>
      <c r="L518" s="753">
        <v>74.66</v>
      </c>
      <c r="M518" s="753">
        <v>2</v>
      </c>
      <c r="N518" s="754">
        <v>149.32</v>
      </c>
    </row>
    <row r="519" spans="1:14" ht="14.45" customHeight="1" x14ac:dyDescent="0.2">
      <c r="A519" s="748" t="s">
        <v>604</v>
      </c>
      <c r="B519" s="749" t="s">
        <v>605</v>
      </c>
      <c r="C519" s="750" t="s">
        <v>625</v>
      </c>
      <c r="D519" s="751" t="s">
        <v>626</v>
      </c>
      <c r="E519" s="752">
        <v>50113001</v>
      </c>
      <c r="F519" s="751" t="s">
        <v>637</v>
      </c>
      <c r="G519" s="750" t="s">
        <v>638</v>
      </c>
      <c r="H519" s="750">
        <v>201992</v>
      </c>
      <c r="I519" s="750">
        <v>201992</v>
      </c>
      <c r="J519" s="750" t="s">
        <v>707</v>
      </c>
      <c r="K519" s="750" t="s">
        <v>708</v>
      </c>
      <c r="L519" s="753">
        <v>553.51</v>
      </c>
      <c r="M519" s="753">
        <v>1</v>
      </c>
      <c r="N519" s="754">
        <v>553.51</v>
      </c>
    </row>
    <row r="520" spans="1:14" ht="14.45" customHeight="1" x14ac:dyDescent="0.2">
      <c r="A520" s="748" t="s">
        <v>604</v>
      </c>
      <c r="B520" s="749" t="s">
        <v>605</v>
      </c>
      <c r="C520" s="750" t="s">
        <v>625</v>
      </c>
      <c r="D520" s="751" t="s">
        <v>626</v>
      </c>
      <c r="E520" s="752">
        <v>50113001</v>
      </c>
      <c r="F520" s="751" t="s">
        <v>637</v>
      </c>
      <c r="G520" s="750" t="s">
        <v>638</v>
      </c>
      <c r="H520" s="750">
        <v>114075</v>
      </c>
      <c r="I520" s="750">
        <v>14075</v>
      </c>
      <c r="J520" s="750" t="s">
        <v>707</v>
      </c>
      <c r="K520" s="750" t="s">
        <v>709</v>
      </c>
      <c r="L520" s="753">
        <v>294.78199999999998</v>
      </c>
      <c r="M520" s="753">
        <v>5</v>
      </c>
      <c r="N520" s="754">
        <v>1473.9099999999999</v>
      </c>
    </row>
    <row r="521" spans="1:14" ht="14.45" customHeight="1" x14ac:dyDescent="0.2">
      <c r="A521" s="748" t="s">
        <v>604</v>
      </c>
      <c r="B521" s="749" t="s">
        <v>605</v>
      </c>
      <c r="C521" s="750" t="s">
        <v>625</v>
      </c>
      <c r="D521" s="751" t="s">
        <v>626</v>
      </c>
      <c r="E521" s="752">
        <v>50113001</v>
      </c>
      <c r="F521" s="751" t="s">
        <v>637</v>
      </c>
      <c r="G521" s="750" t="s">
        <v>638</v>
      </c>
      <c r="H521" s="750">
        <v>197522</v>
      </c>
      <c r="I521" s="750">
        <v>97522</v>
      </c>
      <c r="J521" s="750" t="s">
        <v>707</v>
      </c>
      <c r="K521" s="750" t="s">
        <v>1109</v>
      </c>
      <c r="L521" s="753">
        <v>159.02000000000001</v>
      </c>
      <c r="M521" s="753">
        <v>2</v>
      </c>
      <c r="N521" s="754">
        <v>318.04000000000002</v>
      </c>
    </row>
    <row r="522" spans="1:14" ht="14.45" customHeight="1" x14ac:dyDescent="0.2">
      <c r="A522" s="748" t="s">
        <v>604</v>
      </c>
      <c r="B522" s="749" t="s">
        <v>605</v>
      </c>
      <c r="C522" s="750" t="s">
        <v>625</v>
      </c>
      <c r="D522" s="751" t="s">
        <v>626</v>
      </c>
      <c r="E522" s="752">
        <v>50113001</v>
      </c>
      <c r="F522" s="751" t="s">
        <v>637</v>
      </c>
      <c r="G522" s="750" t="s">
        <v>638</v>
      </c>
      <c r="H522" s="750">
        <v>230420</v>
      </c>
      <c r="I522" s="750">
        <v>230420</v>
      </c>
      <c r="J522" s="750" t="s">
        <v>710</v>
      </c>
      <c r="K522" s="750" t="s">
        <v>712</v>
      </c>
      <c r="L522" s="753">
        <v>76.849999999999994</v>
      </c>
      <c r="M522" s="753">
        <v>5</v>
      </c>
      <c r="N522" s="754">
        <v>384.25</v>
      </c>
    </row>
    <row r="523" spans="1:14" ht="14.45" customHeight="1" x14ac:dyDescent="0.2">
      <c r="A523" s="748" t="s">
        <v>604</v>
      </c>
      <c r="B523" s="749" t="s">
        <v>605</v>
      </c>
      <c r="C523" s="750" t="s">
        <v>625</v>
      </c>
      <c r="D523" s="751" t="s">
        <v>626</v>
      </c>
      <c r="E523" s="752">
        <v>50113001</v>
      </c>
      <c r="F523" s="751" t="s">
        <v>637</v>
      </c>
      <c r="G523" s="750" t="s">
        <v>638</v>
      </c>
      <c r="H523" s="750">
        <v>230422</v>
      </c>
      <c r="I523" s="750">
        <v>230422</v>
      </c>
      <c r="J523" s="750" t="s">
        <v>710</v>
      </c>
      <c r="K523" s="750" t="s">
        <v>1333</v>
      </c>
      <c r="L523" s="753">
        <v>39.859999999999992</v>
      </c>
      <c r="M523" s="753">
        <v>1</v>
      </c>
      <c r="N523" s="754">
        <v>39.859999999999992</v>
      </c>
    </row>
    <row r="524" spans="1:14" ht="14.45" customHeight="1" x14ac:dyDescent="0.2">
      <c r="A524" s="748" t="s">
        <v>604</v>
      </c>
      <c r="B524" s="749" t="s">
        <v>605</v>
      </c>
      <c r="C524" s="750" t="s">
        <v>625</v>
      </c>
      <c r="D524" s="751" t="s">
        <v>626</v>
      </c>
      <c r="E524" s="752">
        <v>50113001</v>
      </c>
      <c r="F524" s="751" t="s">
        <v>637</v>
      </c>
      <c r="G524" s="750" t="s">
        <v>638</v>
      </c>
      <c r="H524" s="750">
        <v>102478</v>
      </c>
      <c r="I524" s="750">
        <v>2478</v>
      </c>
      <c r="J524" s="750" t="s">
        <v>710</v>
      </c>
      <c r="K524" s="750" t="s">
        <v>711</v>
      </c>
      <c r="L524" s="753">
        <v>77.760000000000005</v>
      </c>
      <c r="M524" s="753">
        <v>2</v>
      </c>
      <c r="N524" s="754">
        <v>155.52000000000001</v>
      </c>
    </row>
    <row r="525" spans="1:14" ht="14.45" customHeight="1" x14ac:dyDescent="0.2">
      <c r="A525" s="748" t="s">
        <v>604</v>
      </c>
      <c r="B525" s="749" t="s">
        <v>605</v>
      </c>
      <c r="C525" s="750" t="s">
        <v>625</v>
      </c>
      <c r="D525" s="751" t="s">
        <v>626</v>
      </c>
      <c r="E525" s="752">
        <v>50113001</v>
      </c>
      <c r="F525" s="751" t="s">
        <v>637</v>
      </c>
      <c r="G525" s="750" t="s">
        <v>638</v>
      </c>
      <c r="H525" s="750">
        <v>846346</v>
      </c>
      <c r="I525" s="750">
        <v>119672</v>
      </c>
      <c r="J525" s="750" t="s">
        <v>713</v>
      </c>
      <c r="K525" s="750" t="s">
        <v>714</v>
      </c>
      <c r="L525" s="753">
        <v>109.06333333333335</v>
      </c>
      <c r="M525" s="753">
        <v>6</v>
      </c>
      <c r="N525" s="754">
        <v>654.38000000000011</v>
      </c>
    </row>
    <row r="526" spans="1:14" ht="14.45" customHeight="1" x14ac:dyDescent="0.2">
      <c r="A526" s="748" t="s">
        <v>604</v>
      </c>
      <c r="B526" s="749" t="s">
        <v>605</v>
      </c>
      <c r="C526" s="750" t="s">
        <v>625</v>
      </c>
      <c r="D526" s="751" t="s">
        <v>626</v>
      </c>
      <c r="E526" s="752">
        <v>50113001</v>
      </c>
      <c r="F526" s="751" t="s">
        <v>637</v>
      </c>
      <c r="G526" s="750" t="s">
        <v>638</v>
      </c>
      <c r="H526" s="750">
        <v>117011</v>
      </c>
      <c r="I526" s="750">
        <v>17011</v>
      </c>
      <c r="J526" s="750" t="s">
        <v>1112</v>
      </c>
      <c r="K526" s="750" t="s">
        <v>1113</v>
      </c>
      <c r="L526" s="753">
        <v>145.32000000000002</v>
      </c>
      <c r="M526" s="753">
        <v>2</v>
      </c>
      <c r="N526" s="754">
        <v>290.64000000000004</v>
      </c>
    </row>
    <row r="527" spans="1:14" ht="14.45" customHeight="1" x14ac:dyDescent="0.2">
      <c r="A527" s="748" t="s">
        <v>604</v>
      </c>
      <c r="B527" s="749" t="s">
        <v>605</v>
      </c>
      <c r="C527" s="750" t="s">
        <v>625</v>
      </c>
      <c r="D527" s="751" t="s">
        <v>626</v>
      </c>
      <c r="E527" s="752">
        <v>50113001</v>
      </c>
      <c r="F527" s="751" t="s">
        <v>637</v>
      </c>
      <c r="G527" s="750" t="s">
        <v>638</v>
      </c>
      <c r="H527" s="750">
        <v>183318</v>
      </c>
      <c r="I527" s="750">
        <v>83318</v>
      </c>
      <c r="J527" s="750" t="s">
        <v>715</v>
      </c>
      <c r="K527" s="750" t="s">
        <v>716</v>
      </c>
      <c r="L527" s="753">
        <v>31.770000000000007</v>
      </c>
      <c r="M527" s="753">
        <v>1</v>
      </c>
      <c r="N527" s="754">
        <v>31.770000000000007</v>
      </c>
    </row>
    <row r="528" spans="1:14" ht="14.45" customHeight="1" x14ac:dyDescent="0.2">
      <c r="A528" s="748" t="s">
        <v>604</v>
      </c>
      <c r="B528" s="749" t="s">
        <v>605</v>
      </c>
      <c r="C528" s="750" t="s">
        <v>625</v>
      </c>
      <c r="D528" s="751" t="s">
        <v>626</v>
      </c>
      <c r="E528" s="752">
        <v>50113001</v>
      </c>
      <c r="F528" s="751" t="s">
        <v>637</v>
      </c>
      <c r="G528" s="750" t="s">
        <v>638</v>
      </c>
      <c r="H528" s="750">
        <v>114723</v>
      </c>
      <c r="I528" s="750">
        <v>14723</v>
      </c>
      <c r="J528" s="750" t="s">
        <v>1334</v>
      </c>
      <c r="K528" s="750" t="s">
        <v>932</v>
      </c>
      <c r="L528" s="753">
        <v>73.297499999999999</v>
      </c>
      <c r="M528" s="753">
        <v>4</v>
      </c>
      <c r="N528" s="754">
        <v>293.19</v>
      </c>
    </row>
    <row r="529" spans="1:14" ht="14.45" customHeight="1" x14ac:dyDescent="0.2">
      <c r="A529" s="748" t="s">
        <v>604</v>
      </c>
      <c r="B529" s="749" t="s">
        <v>605</v>
      </c>
      <c r="C529" s="750" t="s">
        <v>625</v>
      </c>
      <c r="D529" s="751" t="s">
        <v>626</v>
      </c>
      <c r="E529" s="752">
        <v>50113001</v>
      </c>
      <c r="F529" s="751" t="s">
        <v>637</v>
      </c>
      <c r="G529" s="750" t="s">
        <v>638</v>
      </c>
      <c r="H529" s="750">
        <v>154539</v>
      </c>
      <c r="I529" s="750">
        <v>54539</v>
      </c>
      <c r="J529" s="750" t="s">
        <v>722</v>
      </c>
      <c r="K529" s="750" t="s">
        <v>723</v>
      </c>
      <c r="L529" s="753">
        <v>60.176000000000002</v>
      </c>
      <c r="M529" s="753">
        <v>10</v>
      </c>
      <c r="N529" s="754">
        <v>601.76</v>
      </c>
    </row>
    <row r="530" spans="1:14" ht="14.45" customHeight="1" x14ac:dyDescent="0.2">
      <c r="A530" s="748" t="s">
        <v>604</v>
      </c>
      <c r="B530" s="749" t="s">
        <v>605</v>
      </c>
      <c r="C530" s="750" t="s">
        <v>625</v>
      </c>
      <c r="D530" s="751" t="s">
        <v>626</v>
      </c>
      <c r="E530" s="752">
        <v>50113001</v>
      </c>
      <c r="F530" s="751" t="s">
        <v>637</v>
      </c>
      <c r="G530" s="750" t="s">
        <v>638</v>
      </c>
      <c r="H530" s="750">
        <v>226525</v>
      </c>
      <c r="I530" s="750">
        <v>226525</v>
      </c>
      <c r="J530" s="750" t="s">
        <v>726</v>
      </c>
      <c r="K530" s="750" t="s">
        <v>727</v>
      </c>
      <c r="L530" s="753">
        <v>66.339999999999989</v>
      </c>
      <c r="M530" s="753">
        <v>1</v>
      </c>
      <c r="N530" s="754">
        <v>66.339999999999989</v>
      </c>
    </row>
    <row r="531" spans="1:14" ht="14.45" customHeight="1" x14ac:dyDescent="0.2">
      <c r="A531" s="748" t="s">
        <v>604</v>
      </c>
      <c r="B531" s="749" t="s">
        <v>605</v>
      </c>
      <c r="C531" s="750" t="s">
        <v>625</v>
      </c>
      <c r="D531" s="751" t="s">
        <v>626</v>
      </c>
      <c r="E531" s="752">
        <v>50113001</v>
      </c>
      <c r="F531" s="751" t="s">
        <v>637</v>
      </c>
      <c r="G531" s="750" t="s">
        <v>638</v>
      </c>
      <c r="H531" s="750">
        <v>905098</v>
      </c>
      <c r="I531" s="750">
        <v>23989</v>
      </c>
      <c r="J531" s="750" t="s">
        <v>729</v>
      </c>
      <c r="K531" s="750" t="s">
        <v>606</v>
      </c>
      <c r="L531" s="753">
        <v>398.86066666666659</v>
      </c>
      <c r="M531" s="753">
        <v>1</v>
      </c>
      <c r="N531" s="754">
        <v>398.86066666666659</v>
      </c>
    </row>
    <row r="532" spans="1:14" ht="14.45" customHeight="1" x14ac:dyDescent="0.2">
      <c r="A532" s="748" t="s">
        <v>604</v>
      </c>
      <c r="B532" s="749" t="s">
        <v>605</v>
      </c>
      <c r="C532" s="750" t="s">
        <v>625</v>
      </c>
      <c r="D532" s="751" t="s">
        <v>626</v>
      </c>
      <c r="E532" s="752">
        <v>50113001</v>
      </c>
      <c r="F532" s="751" t="s">
        <v>637</v>
      </c>
      <c r="G532" s="750" t="s">
        <v>638</v>
      </c>
      <c r="H532" s="750">
        <v>920154</v>
      </c>
      <c r="I532" s="750">
        <v>0</v>
      </c>
      <c r="J532" s="750" t="s">
        <v>730</v>
      </c>
      <c r="K532" s="750" t="s">
        <v>606</v>
      </c>
      <c r="L532" s="753">
        <v>315.38655552750635</v>
      </c>
      <c r="M532" s="753">
        <v>1</v>
      </c>
      <c r="N532" s="754">
        <v>315.38655552750635</v>
      </c>
    </row>
    <row r="533" spans="1:14" ht="14.45" customHeight="1" x14ac:dyDescent="0.2">
      <c r="A533" s="748" t="s">
        <v>604</v>
      </c>
      <c r="B533" s="749" t="s">
        <v>605</v>
      </c>
      <c r="C533" s="750" t="s">
        <v>625</v>
      </c>
      <c r="D533" s="751" t="s">
        <v>626</v>
      </c>
      <c r="E533" s="752">
        <v>50113001</v>
      </c>
      <c r="F533" s="751" t="s">
        <v>637</v>
      </c>
      <c r="G533" s="750" t="s">
        <v>638</v>
      </c>
      <c r="H533" s="750">
        <v>229191</v>
      </c>
      <c r="I533" s="750">
        <v>229191</v>
      </c>
      <c r="J533" s="750" t="s">
        <v>737</v>
      </c>
      <c r="K533" s="750" t="s">
        <v>739</v>
      </c>
      <c r="L533" s="753">
        <v>142.05500000000001</v>
      </c>
      <c r="M533" s="753">
        <v>4</v>
      </c>
      <c r="N533" s="754">
        <v>568.22</v>
      </c>
    </row>
    <row r="534" spans="1:14" ht="14.45" customHeight="1" x14ac:dyDescent="0.2">
      <c r="A534" s="748" t="s">
        <v>604</v>
      </c>
      <c r="B534" s="749" t="s">
        <v>605</v>
      </c>
      <c r="C534" s="750" t="s">
        <v>625</v>
      </c>
      <c r="D534" s="751" t="s">
        <v>626</v>
      </c>
      <c r="E534" s="752">
        <v>50113001</v>
      </c>
      <c r="F534" s="751" t="s">
        <v>637</v>
      </c>
      <c r="G534" s="750" t="s">
        <v>638</v>
      </c>
      <c r="H534" s="750">
        <v>229192</v>
      </c>
      <c r="I534" s="750">
        <v>229192</v>
      </c>
      <c r="J534" s="750" t="s">
        <v>737</v>
      </c>
      <c r="K534" s="750" t="s">
        <v>738</v>
      </c>
      <c r="L534" s="753">
        <v>224.78500000000003</v>
      </c>
      <c r="M534" s="753">
        <v>2</v>
      </c>
      <c r="N534" s="754">
        <v>449.57000000000005</v>
      </c>
    </row>
    <row r="535" spans="1:14" ht="14.45" customHeight="1" x14ac:dyDescent="0.2">
      <c r="A535" s="748" t="s">
        <v>604</v>
      </c>
      <c r="B535" s="749" t="s">
        <v>605</v>
      </c>
      <c r="C535" s="750" t="s">
        <v>625</v>
      </c>
      <c r="D535" s="751" t="s">
        <v>626</v>
      </c>
      <c r="E535" s="752">
        <v>50113001</v>
      </c>
      <c r="F535" s="751" t="s">
        <v>637</v>
      </c>
      <c r="G535" s="750" t="s">
        <v>638</v>
      </c>
      <c r="H535" s="750">
        <v>197026</v>
      </c>
      <c r="I535" s="750">
        <v>97026</v>
      </c>
      <c r="J535" s="750" t="s">
        <v>1129</v>
      </c>
      <c r="K535" s="750" t="s">
        <v>1130</v>
      </c>
      <c r="L535" s="753">
        <v>45.069999999999993</v>
      </c>
      <c r="M535" s="753">
        <v>2</v>
      </c>
      <c r="N535" s="754">
        <v>90.139999999999986</v>
      </c>
    </row>
    <row r="536" spans="1:14" ht="14.45" customHeight="1" x14ac:dyDescent="0.2">
      <c r="A536" s="748" t="s">
        <v>604</v>
      </c>
      <c r="B536" s="749" t="s">
        <v>605</v>
      </c>
      <c r="C536" s="750" t="s">
        <v>625</v>
      </c>
      <c r="D536" s="751" t="s">
        <v>626</v>
      </c>
      <c r="E536" s="752">
        <v>50113001</v>
      </c>
      <c r="F536" s="751" t="s">
        <v>637</v>
      </c>
      <c r="G536" s="750" t="s">
        <v>638</v>
      </c>
      <c r="H536" s="750">
        <v>187076</v>
      </c>
      <c r="I536" s="750">
        <v>87076</v>
      </c>
      <c r="J536" s="750" t="s">
        <v>744</v>
      </c>
      <c r="K536" s="750" t="s">
        <v>745</v>
      </c>
      <c r="L536" s="753">
        <v>133.51000000000002</v>
      </c>
      <c r="M536" s="753">
        <v>1</v>
      </c>
      <c r="N536" s="754">
        <v>133.51000000000002</v>
      </c>
    </row>
    <row r="537" spans="1:14" ht="14.45" customHeight="1" x14ac:dyDescent="0.2">
      <c r="A537" s="748" t="s">
        <v>604</v>
      </c>
      <c r="B537" s="749" t="s">
        <v>605</v>
      </c>
      <c r="C537" s="750" t="s">
        <v>625</v>
      </c>
      <c r="D537" s="751" t="s">
        <v>626</v>
      </c>
      <c r="E537" s="752">
        <v>50113001</v>
      </c>
      <c r="F537" s="751" t="s">
        <v>637</v>
      </c>
      <c r="G537" s="750" t="s">
        <v>638</v>
      </c>
      <c r="H537" s="750">
        <v>157586</v>
      </c>
      <c r="I537" s="750">
        <v>57586</v>
      </c>
      <c r="J537" s="750" t="s">
        <v>1131</v>
      </c>
      <c r="K537" s="750" t="s">
        <v>1132</v>
      </c>
      <c r="L537" s="753">
        <v>73.709999999999994</v>
      </c>
      <c r="M537" s="753">
        <v>1</v>
      </c>
      <c r="N537" s="754">
        <v>73.709999999999994</v>
      </c>
    </row>
    <row r="538" spans="1:14" ht="14.45" customHeight="1" x14ac:dyDescent="0.2">
      <c r="A538" s="748" t="s">
        <v>604</v>
      </c>
      <c r="B538" s="749" t="s">
        <v>605</v>
      </c>
      <c r="C538" s="750" t="s">
        <v>625</v>
      </c>
      <c r="D538" s="751" t="s">
        <v>626</v>
      </c>
      <c r="E538" s="752">
        <v>50113001</v>
      </c>
      <c r="F538" s="751" t="s">
        <v>637</v>
      </c>
      <c r="G538" s="750" t="s">
        <v>638</v>
      </c>
      <c r="H538" s="750">
        <v>181293</v>
      </c>
      <c r="I538" s="750">
        <v>181293</v>
      </c>
      <c r="J538" s="750" t="s">
        <v>746</v>
      </c>
      <c r="K538" s="750" t="s">
        <v>747</v>
      </c>
      <c r="L538" s="753">
        <v>224.10999999999996</v>
      </c>
      <c r="M538" s="753">
        <v>1</v>
      </c>
      <c r="N538" s="754">
        <v>224.10999999999996</v>
      </c>
    </row>
    <row r="539" spans="1:14" ht="14.45" customHeight="1" x14ac:dyDescent="0.2">
      <c r="A539" s="748" t="s">
        <v>604</v>
      </c>
      <c r="B539" s="749" t="s">
        <v>605</v>
      </c>
      <c r="C539" s="750" t="s">
        <v>625</v>
      </c>
      <c r="D539" s="751" t="s">
        <v>626</v>
      </c>
      <c r="E539" s="752">
        <v>50113001</v>
      </c>
      <c r="F539" s="751" t="s">
        <v>637</v>
      </c>
      <c r="G539" s="750" t="s">
        <v>638</v>
      </c>
      <c r="H539" s="750">
        <v>129740</v>
      </c>
      <c r="I539" s="750">
        <v>29740</v>
      </c>
      <c r="J539" s="750" t="s">
        <v>1335</v>
      </c>
      <c r="K539" s="750" t="s">
        <v>709</v>
      </c>
      <c r="L539" s="753">
        <v>694.09999999999991</v>
      </c>
      <c r="M539" s="753">
        <v>1</v>
      </c>
      <c r="N539" s="754">
        <v>694.09999999999991</v>
      </c>
    </row>
    <row r="540" spans="1:14" ht="14.45" customHeight="1" x14ac:dyDescent="0.2">
      <c r="A540" s="748" t="s">
        <v>604</v>
      </c>
      <c r="B540" s="749" t="s">
        <v>605</v>
      </c>
      <c r="C540" s="750" t="s">
        <v>625</v>
      </c>
      <c r="D540" s="751" t="s">
        <v>626</v>
      </c>
      <c r="E540" s="752">
        <v>50113001</v>
      </c>
      <c r="F540" s="751" t="s">
        <v>637</v>
      </c>
      <c r="G540" s="750" t="s">
        <v>638</v>
      </c>
      <c r="H540" s="750">
        <v>225510</v>
      </c>
      <c r="I540" s="750">
        <v>225510</v>
      </c>
      <c r="J540" s="750" t="s">
        <v>1336</v>
      </c>
      <c r="K540" s="750" t="s">
        <v>1337</v>
      </c>
      <c r="L540" s="753">
        <v>64.72</v>
      </c>
      <c r="M540" s="753">
        <v>1</v>
      </c>
      <c r="N540" s="754">
        <v>64.72</v>
      </c>
    </row>
    <row r="541" spans="1:14" ht="14.45" customHeight="1" x14ac:dyDescent="0.2">
      <c r="A541" s="748" t="s">
        <v>604</v>
      </c>
      <c r="B541" s="749" t="s">
        <v>605</v>
      </c>
      <c r="C541" s="750" t="s">
        <v>625</v>
      </c>
      <c r="D541" s="751" t="s">
        <v>626</v>
      </c>
      <c r="E541" s="752">
        <v>50113001</v>
      </c>
      <c r="F541" s="751" t="s">
        <v>637</v>
      </c>
      <c r="G541" s="750" t="s">
        <v>650</v>
      </c>
      <c r="H541" s="750">
        <v>848697</v>
      </c>
      <c r="I541" s="750">
        <v>122593</v>
      </c>
      <c r="J541" s="750" t="s">
        <v>1338</v>
      </c>
      <c r="K541" s="750" t="s">
        <v>1339</v>
      </c>
      <c r="L541" s="753">
        <v>368.52</v>
      </c>
      <c r="M541" s="753">
        <v>2</v>
      </c>
      <c r="N541" s="754">
        <v>737.04</v>
      </c>
    </row>
    <row r="542" spans="1:14" ht="14.45" customHeight="1" x14ac:dyDescent="0.2">
      <c r="A542" s="748" t="s">
        <v>604</v>
      </c>
      <c r="B542" s="749" t="s">
        <v>605</v>
      </c>
      <c r="C542" s="750" t="s">
        <v>625</v>
      </c>
      <c r="D542" s="751" t="s">
        <v>626</v>
      </c>
      <c r="E542" s="752">
        <v>50113001</v>
      </c>
      <c r="F542" s="751" t="s">
        <v>637</v>
      </c>
      <c r="G542" s="750" t="s">
        <v>650</v>
      </c>
      <c r="H542" s="750">
        <v>213485</v>
      </c>
      <c r="I542" s="750">
        <v>213485</v>
      </c>
      <c r="J542" s="750" t="s">
        <v>765</v>
      </c>
      <c r="K542" s="750" t="s">
        <v>766</v>
      </c>
      <c r="L542" s="753">
        <v>721.20000000000016</v>
      </c>
      <c r="M542" s="753">
        <v>21</v>
      </c>
      <c r="N542" s="754">
        <v>15145.200000000004</v>
      </c>
    </row>
    <row r="543" spans="1:14" ht="14.45" customHeight="1" x14ac:dyDescent="0.2">
      <c r="A543" s="748" t="s">
        <v>604</v>
      </c>
      <c r="B543" s="749" t="s">
        <v>605</v>
      </c>
      <c r="C543" s="750" t="s">
        <v>625</v>
      </c>
      <c r="D543" s="751" t="s">
        <v>626</v>
      </c>
      <c r="E543" s="752">
        <v>50113001</v>
      </c>
      <c r="F543" s="751" t="s">
        <v>637</v>
      </c>
      <c r="G543" s="750" t="s">
        <v>650</v>
      </c>
      <c r="H543" s="750">
        <v>213490</v>
      </c>
      <c r="I543" s="750">
        <v>213490</v>
      </c>
      <c r="J543" s="750" t="s">
        <v>765</v>
      </c>
      <c r="K543" s="750" t="s">
        <v>769</v>
      </c>
      <c r="L543" s="753">
        <v>913.65</v>
      </c>
      <c r="M543" s="753">
        <v>4</v>
      </c>
      <c r="N543" s="754">
        <v>3654.6</v>
      </c>
    </row>
    <row r="544" spans="1:14" ht="14.45" customHeight="1" x14ac:dyDescent="0.2">
      <c r="A544" s="748" t="s">
        <v>604</v>
      </c>
      <c r="B544" s="749" t="s">
        <v>605</v>
      </c>
      <c r="C544" s="750" t="s">
        <v>625</v>
      </c>
      <c r="D544" s="751" t="s">
        <v>626</v>
      </c>
      <c r="E544" s="752">
        <v>50113001</v>
      </c>
      <c r="F544" s="751" t="s">
        <v>637</v>
      </c>
      <c r="G544" s="750" t="s">
        <v>650</v>
      </c>
      <c r="H544" s="750">
        <v>213487</v>
      </c>
      <c r="I544" s="750">
        <v>213487</v>
      </c>
      <c r="J544" s="750" t="s">
        <v>765</v>
      </c>
      <c r="K544" s="750" t="s">
        <v>767</v>
      </c>
      <c r="L544" s="753">
        <v>271.85000000000002</v>
      </c>
      <c r="M544" s="753">
        <v>4</v>
      </c>
      <c r="N544" s="754">
        <v>1087.4000000000001</v>
      </c>
    </row>
    <row r="545" spans="1:14" ht="14.45" customHeight="1" x14ac:dyDescent="0.2">
      <c r="A545" s="748" t="s">
        <v>604</v>
      </c>
      <c r="B545" s="749" t="s">
        <v>605</v>
      </c>
      <c r="C545" s="750" t="s">
        <v>625</v>
      </c>
      <c r="D545" s="751" t="s">
        <v>626</v>
      </c>
      <c r="E545" s="752">
        <v>50113001</v>
      </c>
      <c r="F545" s="751" t="s">
        <v>637</v>
      </c>
      <c r="G545" s="750" t="s">
        <v>650</v>
      </c>
      <c r="H545" s="750">
        <v>213494</v>
      </c>
      <c r="I545" s="750">
        <v>213494</v>
      </c>
      <c r="J545" s="750" t="s">
        <v>765</v>
      </c>
      <c r="K545" s="750" t="s">
        <v>770</v>
      </c>
      <c r="L545" s="753">
        <v>408.95000000000005</v>
      </c>
      <c r="M545" s="753">
        <v>42</v>
      </c>
      <c r="N545" s="754">
        <v>17175.900000000001</v>
      </c>
    </row>
    <row r="546" spans="1:14" ht="14.45" customHeight="1" x14ac:dyDescent="0.2">
      <c r="A546" s="748" t="s">
        <v>604</v>
      </c>
      <c r="B546" s="749" t="s">
        <v>605</v>
      </c>
      <c r="C546" s="750" t="s">
        <v>625</v>
      </c>
      <c r="D546" s="751" t="s">
        <v>626</v>
      </c>
      <c r="E546" s="752">
        <v>50113001</v>
      </c>
      <c r="F546" s="751" t="s">
        <v>637</v>
      </c>
      <c r="G546" s="750" t="s">
        <v>650</v>
      </c>
      <c r="H546" s="750">
        <v>213489</v>
      </c>
      <c r="I546" s="750">
        <v>213489</v>
      </c>
      <c r="J546" s="750" t="s">
        <v>765</v>
      </c>
      <c r="K546" s="750" t="s">
        <v>768</v>
      </c>
      <c r="L546" s="753">
        <v>630.66000000000031</v>
      </c>
      <c r="M546" s="753">
        <v>105</v>
      </c>
      <c r="N546" s="754">
        <v>66219.300000000032</v>
      </c>
    </row>
    <row r="547" spans="1:14" ht="14.45" customHeight="1" x14ac:dyDescent="0.2">
      <c r="A547" s="748" t="s">
        <v>604</v>
      </c>
      <c r="B547" s="749" t="s">
        <v>605</v>
      </c>
      <c r="C547" s="750" t="s">
        <v>625</v>
      </c>
      <c r="D547" s="751" t="s">
        <v>626</v>
      </c>
      <c r="E547" s="752">
        <v>50113001</v>
      </c>
      <c r="F547" s="751" t="s">
        <v>637</v>
      </c>
      <c r="G547" s="750" t="s">
        <v>650</v>
      </c>
      <c r="H547" s="750">
        <v>156805</v>
      </c>
      <c r="I547" s="750">
        <v>56805</v>
      </c>
      <c r="J547" s="750" t="s">
        <v>1340</v>
      </c>
      <c r="K547" s="750" t="s">
        <v>1341</v>
      </c>
      <c r="L547" s="753">
        <v>58.686666666666675</v>
      </c>
      <c r="M547" s="753">
        <v>3</v>
      </c>
      <c r="N547" s="754">
        <v>176.06000000000003</v>
      </c>
    </row>
    <row r="548" spans="1:14" ht="14.45" customHeight="1" x14ac:dyDescent="0.2">
      <c r="A548" s="748" t="s">
        <v>604</v>
      </c>
      <c r="B548" s="749" t="s">
        <v>605</v>
      </c>
      <c r="C548" s="750" t="s">
        <v>625</v>
      </c>
      <c r="D548" s="751" t="s">
        <v>626</v>
      </c>
      <c r="E548" s="752">
        <v>50113001</v>
      </c>
      <c r="F548" s="751" t="s">
        <v>637</v>
      </c>
      <c r="G548" s="750" t="s">
        <v>650</v>
      </c>
      <c r="H548" s="750">
        <v>214036</v>
      </c>
      <c r="I548" s="750">
        <v>214036</v>
      </c>
      <c r="J548" s="750" t="s">
        <v>1137</v>
      </c>
      <c r="K548" s="750" t="s">
        <v>1138</v>
      </c>
      <c r="L548" s="753">
        <v>40.349999999999994</v>
      </c>
      <c r="M548" s="753">
        <v>1</v>
      </c>
      <c r="N548" s="754">
        <v>40.349999999999994</v>
      </c>
    </row>
    <row r="549" spans="1:14" ht="14.45" customHeight="1" x14ac:dyDescent="0.2">
      <c r="A549" s="748" t="s">
        <v>604</v>
      </c>
      <c r="B549" s="749" t="s">
        <v>605</v>
      </c>
      <c r="C549" s="750" t="s">
        <v>625</v>
      </c>
      <c r="D549" s="751" t="s">
        <v>626</v>
      </c>
      <c r="E549" s="752">
        <v>50113001</v>
      </c>
      <c r="F549" s="751" t="s">
        <v>637</v>
      </c>
      <c r="G549" s="750" t="s">
        <v>638</v>
      </c>
      <c r="H549" s="750">
        <v>198880</v>
      </c>
      <c r="I549" s="750">
        <v>98880</v>
      </c>
      <c r="J549" s="750" t="s">
        <v>1342</v>
      </c>
      <c r="K549" s="750" t="s">
        <v>1343</v>
      </c>
      <c r="L549" s="753">
        <v>201.3</v>
      </c>
      <c r="M549" s="753">
        <v>1</v>
      </c>
      <c r="N549" s="754">
        <v>201.3</v>
      </c>
    </row>
    <row r="550" spans="1:14" ht="14.45" customHeight="1" x14ac:dyDescent="0.2">
      <c r="A550" s="748" t="s">
        <v>604</v>
      </c>
      <c r="B550" s="749" t="s">
        <v>605</v>
      </c>
      <c r="C550" s="750" t="s">
        <v>625</v>
      </c>
      <c r="D550" s="751" t="s">
        <v>626</v>
      </c>
      <c r="E550" s="752">
        <v>50113001</v>
      </c>
      <c r="F550" s="751" t="s">
        <v>637</v>
      </c>
      <c r="G550" s="750" t="s">
        <v>638</v>
      </c>
      <c r="H550" s="750">
        <v>111242</v>
      </c>
      <c r="I550" s="750">
        <v>11242</v>
      </c>
      <c r="J550" s="750" t="s">
        <v>1344</v>
      </c>
      <c r="K550" s="750" t="s">
        <v>1345</v>
      </c>
      <c r="L550" s="753">
        <v>146.00999999999996</v>
      </c>
      <c r="M550" s="753">
        <v>1</v>
      </c>
      <c r="N550" s="754">
        <v>146.00999999999996</v>
      </c>
    </row>
    <row r="551" spans="1:14" ht="14.45" customHeight="1" x14ac:dyDescent="0.2">
      <c r="A551" s="748" t="s">
        <v>604</v>
      </c>
      <c r="B551" s="749" t="s">
        <v>605</v>
      </c>
      <c r="C551" s="750" t="s">
        <v>625</v>
      </c>
      <c r="D551" s="751" t="s">
        <v>626</v>
      </c>
      <c r="E551" s="752">
        <v>50113001</v>
      </c>
      <c r="F551" s="751" t="s">
        <v>637</v>
      </c>
      <c r="G551" s="750" t="s">
        <v>638</v>
      </c>
      <c r="H551" s="750">
        <v>31915</v>
      </c>
      <c r="I551" s="750">
        <v>31915</v>
      </c>
      <c r="J551" s="750" t="s">
        <v>1141</v>
      </c>
      <c r="K551" s="750" t="s">
        <v>1142</v>
      </c>
      <c r="L551" s="753">
        <v>173.69</v>
      </c>
      <c r="M551" s="753">
        <v>2</v>
      </c>
      <c r="N551" s="754">
        <v>347.38</v>
      </c>
    </row>
    <row r="552" spans="1:14" ht="14.45" customHeight="1" x14ac:dyDescent="0.2">
      <c r="A552" s="748" t="s">
        <v>604</v>
      </c>
      <c r="B552" s="749" t="s">
        <v>605</v>
      </c>
      <c r="C552" s="750" t="s">
        <v>625</v>
      </c>
      <c r="D552" s="751" t="s">
        <v>626</v>
      </c>
      <c r="E552" s="752">
        <v>50113001</v>
      </c>
      <c r="F552" s="751" t="s">
        <v>637</v>
      </c>
      <c r="G552" s="750" t="s">
        <v>638</v>
      </c>
      <c r="H552" s="750">
        <v>47244</v>
      </c>
      <c r="I552" s="750">
        <v>47244</v>
      </c>
      <c r="J552" s="750" t="s">
        <v>1143</v>
      </c>
      <c r="K552" s="750" t="s">
        <v>1142</v>
      </c>
      <c r="L552" s="753">
        <v>143</v>
      </c>
      <c r="M552" s="753">
        <v>1</v>
      </c>
      <c r="N552" s="754">
        <v>143</v>
      </c>
    </row>
    <row r="553" spans="1:14" ht="14.45" customHeight="1" x14ac:dyDescent="0.2">
      <c r="A553" s="748" t="s">
        <v>604</v>
      </c>
      <c r="B553" s="749" t="s">
        <v>605</v>
      </c>
      <c r="C553" s="750" t="s">
        <v>625</v>
      </c>
      <c r="D553" s="751" t="s">
        <v>626</v>
      </c>
      <c r="E553" s="752">
        <v>50113001</v>
      </c>
      <c r="F553" s="751" t="s">
        <v>637</v>
      </c>
      <c r="G553" s="750" t="s">
        <v>638</v>
      </c>
      <c r="H553" s="750">
        <v>188465</v>
      </c>
      <c r="I553" s="750">
        <v>188465</v>
      </c>
      <c r="J553" s="750" t="s">
        <v>1144</v>
      </c>
      <c r="K553" s="750" t="s">
        <v>1346</v>
      </c>
      <c r="L553" s="753">
        <v>46.500000000000007</v>
      </c>
      <c r="M553" s="753">
        <v>1</v>
      </c>
      <c r="N553" s="754">
        <v>46.500000000000007</v>
      </c>
    </row>
    <row r="554" spans="1:14" ht="14.45" customHeight="1" x14ac:dyDescent="0.2">
      <c r="A554" s="748" t="s">
        <v>604</v>
      </c>
      <c r="B554" s="749" t="s">
        <v>605</v>
      </c>
      <c r="C554" s="750" t="s">
        <v>625</v>
      </c>
      <c r="D554" s="751" t="s">
        <v>626</v>
      </c>
      <c r="E554" s="752">
        <v>50113001</v>
      </c>
      <c r="F554" s="751" t="s">
        <v>637</v>
      </c>
      <c r="G554" s="750" t="s">
        <v>638</v>
      </c>
      <c r="H554" s="750">
        <v>215605</v>
      </c>
      <c r="I554" s="750">
        <v>215605</v>
      </c>
      <c r="J554" s="750" t="s">
        <v>778</v>
      </c>
      <c r="K554" s="750" t="s">
        <v>780</v>
      </c>
      <c r="L554" s="753">
        <v>28.27</v>
      </c>
      <c r="M554" s="753">
        <v>1</v>
      </c>
      <c r="N554" s="754">
        <v>28.27</v>
      </c>
    </row>
    <row r="555" spans="1:14" ht="14.45" customHeight="1" x14ac:dyDescent="0.2">
      <c r="A555" s="748" t="s">
        <v>604</v>
      </c>
      <c r="B555" s="749" t="s">
        <v>605</v>
      </c>
      <c r="C555" s="750" t="s">
        <v>625</v>
      </c>
      <c r="D555" s="751" t="s">
        <v>626</v>
      </c>
      <c r="E555" s="752">
        <v>50113001</v>
      </c>
      <c r="F555" s="751" t="s">
        <v>637</v>
      </c>
      <c r="G555" s="750" t="s">
        <v>638</v>
      </c>
      <c r="H555" s="750">
        <v>125366</v>
      </c>
      <c r="I555" s="750">
        <v>25366</v>
      </c>
      <c r="J555" s="750" t="s">
        <v>778</v>
      </c>
      <c r="K555" s="750" t="s">
        <v>779</v>
      </c>
      <c r="L555" s="753">
        <v>72.013333333333321</v>
      </c>
      <c r="M555" s="753">
        <v>3</v>
      </c>
      <c r="N555" s="754">
        <v>216.03999999999996</v>
      </c>
    </row>
    <row r="556" spans="1:14" ht="14.45" customHeight="1" x14ac:dyDescent="0.2">
      <c r="A556" s="748" t="s">
        <v>604</v>
      </c>
      <c r="B556" s="749" t="s">
        <v>605</v>
      </c>
      <c r="C556" s="750" t="s">
        <v>625</v>
      </c>
      <c r="D556" s="751" t="s">
        <v>626</v>
      </c>
      <c r="E556" s="752">
        <v>50113001</v>
      </c>
      <c r="F556" s="751" t="s">
        <v>637</v>
      </c>
      <c r="G556" s="750" t="s">
        <v>638</v>
      </c>
      <c r="H556" s="750">
        <v>155936</v>
      </c>
      <c r="I556" s="750">
        <v>155936</v>
      </c>
      <c r="J556" s="750" t="s">
        <v>784</v>
      </c>
      <c r="K556" s="750" t="s">
        <v>785</v>
      </c>
      <c r="L556" s="753">
        <v>245.76999999999998</v>
      </c>
      <c r="M556" s="753">
        <v>2</v>
      </c>
      <c r="N556" s="754">
        <v>491.53999999999996</v>
      </c>
    </row>
    <row r="557" spans="1:14" ht="14.45" customHeight="1" x14ac:dyDescent="0.2">
      <c r="A557" s="748" t="s">
        <v>604</v>
      </c>
      <c r="B557" s="749" t="s">
        <v>605</v>
      </c>
      <c r="C557" s="750" t="s">
        <v>625</v>
      </c>
      <c r="D557" s="751" t="s">
        <v>626</v>
      </c>
      <c r="E557" s="752">
        <v>50113001</v>
      </c>
      <c r="F557" s="751" t="s">
        <v>637</v>
      </c>
      <c r="G557" s="750" t="s">
        <v>650</v>
      </c>
      <c r="H557" s="750">
        <v>100308</v>
      </c>
      <c r="I557" s="750">
        <v>100308</v>
      </c>
      <c r="J557" s="750" t="s">
        <v>787</v>
      </c>
      <c r="K557" s="750" t="s">
        <v>788</v>
      </c>
      <c r="L557" s="753">
        <v>39.932857142857138</v>
      </c>
      <c r="M557" s="753">
        <v>7</v>
      </c>
      <c r="N557" s="754">
        <v>279.52999999999997</v>
      </c>
    </row>
    <row r="558" spans="1:14" ht="14.45" customHeight="1" x14ac:dyDescent="0.2">
      <c r="A558" s="748" t="s">
        <v>604</v>
      </c>
      <c r="B558" s="749" t="s">
        <v>605</v>
      </c>
      <c r="C558" s="750" t="s">
        <v>625</v>
      </c>
      <c r="D558" s="751" t="s">
        <v>626</v>
      </c>
      <c r="E558" s="752">
        <v>50113001</v>
      </c>
      <c r="F558" s="751" t="s">
        <v>637</v>
      </c>
      <c r="G558" s="750" t="s">
        <v>650</v>
      </c>
      <c r="H558" s="750">
        <v>846694</v>
      </c>
      <c r="I558" s="750">
        <v>100311</v>
      </c>
      <c r="J558" s="750" t="s">
        <v>1347</v>
      </c>
      <c r="K558" s="750" t="s">
        <v>788</v>
      </c>
      <c r="L558" s="753">
        <v>60.700000000000024</v>
      </c>
      <c r="M558" s="753">
        <v>2</v>
      </c>
      <c r="N558" s="754">
        <v>121.40000000000005</v>
      </c>
    </row>
    <row r="559" spans="1:14" ht="14.45" customHeight="1" x14ac:dyDescent="0.2">
      <c r="A559" s="748" t="s">
        <v>604</v>
      </c>
      <c r="B559" s="749" t="s">
        <v>605</v>
      </c>
      <c r="C559" s="750" t="s">
        <v>625</v>
      </c>
      <c r="D559" s="751" t="s">
        <v>626</v>
      </c>
      <c r="E559" s="752">
        <v>50113001</v>
      </c>
      <c r="F559" s="751" t="s">
        <v>637</v>
      </c>
      <c r="G559" s="750" t="s">
        <v>638</v>
      </c>
      <c r="H559" s="750">
        <v>214355</v>
      </c>
      <c r="I559" s="750">
        <v>214355</v>
      </c>
      <c r="J559" s="750" t="s">
        <v>789</v>
      </c>
      <c r="K559" s="750" t="s">
        <v>790</v>
      </c>
      <c r="L559" s="753">
        <v>215.0971428571429</v>
      </c>
      <c r="M559" s="753">
        <v>7</v>
      </c>
      <c r="N559" s="754">
        <v>1505.6800000000003</v>
      </c>
    </row>
    <row r="560" spans="1:14" ht="14.45" customHeight="1" x14ac:dyDescent="0.2">
      <c r="A560" s="748" t="s">
        <v>604</v>
      </c>
      <c r="B560" s="749" t="s">
        <v>605</v>
      </c>
      <c r="C560" s="750" t="s">
        <v>625</v>
      </c>
      <c r="D560" s="751" t="s">
        <v>626</v>
      </c>
      <c r="E560" s="752">
        <v>50113001</v>
      </c>
      <c r="F560" s="751" t="s">
        <v>637</v>
      </c>
      <c r="G560" s="750" t="s">
        <v>638</v>
      </c>
      <c r="H560" s="750">
        <v>216572</v>
      </c>
      <c r="I560" s="750">
        <v>216572</v>
      </c>
      <c r="J560" s="750" t="s">
        <v>792</v>
      </c>
      <c r="K560" s="750" t="s">
        <v>793</v>
      </c>
      <c r="L560" s="753">
        <v>36.270000000000003</v>
      </c>
      <c r="M560" s="753">
        <v>25</v>
      </c>
      <c r="N560" s="754">
        <v>906.75</v>
      </c>
    </row>
    <row r="561" spans="1:14" ht="14.45" customHeight="1" x14ac:dyDescent="0.2">
      <c r="A561" s="748" t="s">
        <v>604</v>
      </c>
      <c r="B561" s="749" t="s">
        <v>605</v>
      </c>
      <c r="C561" s="750" t="s">
        <v>625</v>
      </c>
      <c r="D561" s="751" t="s">
        <v>626</v>
      </c>
      <c r="E561" s="752">
        <v>50113001</v>
      </c>
      <c r="F561" s="751" t="s">
        <v>637</v>
      </c>
      <c r="G561" s="750" t="s">
        <v>638</v>
      </c>
      <c r="H561" s="750">
        <v>51366</v>
      </c>
      <c r="I561" s="750">
        <v>51366</v>
      </c>
      <c r="J561" s="750" t="s">
        <v>1155</v>
      </c>
      <c r="K561" s="750" t="s">
        <v>1156</v>
      </c>
      <c r="L561" s="753">
        <v>171.6</v>
      </c>
      <c r="M561" s="753">
        <v>244</v>
      </c>
      <c r="N561" s="754">
        <v>41870.400000000001</v>
      </c>
    </row>
    <row r="562" spans="1:14" ht="14.45" customHeight="1" x14ac:dyDescent="0.2">
      <c r="A562" s="748" t="s">
        <v>604</v>
      </c>
      <c r="B562" s="749" t="s">
        <v>605</v>
      </c>
      <c r="C562" s="750" t="s">
        <v>625</v>
      </c>
      <c r="D562" s="751" t="s">
        <v>626</v>
      </c>
      <c r="E562" s="752">
        <v>50113001</v>
      </c>
      <c r="F562" s="751" t="s">
        <v>637</v>
      </c>
      <c r="G562" s="750" t="s">
        <v>638</v>
      </c>
      <c r="H562" s="750">
        <v>51367</v>
      </c>
      <c r="I562" s="750">
        <v>51367</v>
      </c>
      <c r="J562" s="750" t="s">
        <v>1155</v>
      </c>
      <c r="K562" s="750" t="s">
        <v>1157</v>
      </c>
      <c r="L562" s="753">
        <v>92.950000000000017</v>
      </c>
      <c r="M562" s="753">
        <v>32</v>
      </c>
      <c r="N562" s="754">
        <v>2974.4000000000005</v>
      </c>
    </row>
    <row r="563" spans="1:14" ht="14.45" customHeight="1" x14ac:dyDescent="0.2">
      <c r="A563" s="748" t="s">
        <v>604</v>
      </c>
      <c r="B563" s="749" t="s">
        <v>605</v>
      </c>
      <c r="C563" s="750" t="s">
        <v>625</v>
      </c>
      <c r="D563" s="751" t="s">
        <v>626</v>
      </c>
      <c r="E563" s="752">
        <v>50113001</v>
      </c>
      <c r="F563" s="751" t="s">
        <v>637</v>
      </c>
      <c r="G563" s="750" t="s">
        <v>638</v>
      </c>
      <c r="H563" s="750">
        <v>51383</v>
      </c>
      <c r="I563" s="750">
        <v>51383</v>
      </c>
      <c r="J563" s="750" t="s">
        <v>1155</v>
      </c>
      <c r="K563" s="750" t="s">
        <v>1158</v>
      </c>
      <c r="L563" s="753">
        <v>93.5</v>
      </c>
      <c r="M563" s="753">
        <v>4</v>
      </c>
      <c r="N563" s="754">
        <v>374</v>
      </c>
    </row>
    <row r="564" spans="1:14" ht="14.45" customHeight="1" x14ac:dyDescent="0.2">
      <c r="A564" s="748" t="s">
        <v>604</v>
      </c>
      <c r="B564" s="749" t="s">
        <v>605</v>
      </c>
      <c r="C564" s="750" t="s">
        <v>625</v>
      </c>
      <c r="D564" s="751" t="s">
        <v>626</v>
      </c>
      <c r="E564" s="752">
        <v>50113001</v>
      </c>
      <c r="F564" s="751" t="s">
        <v>637</v>
      </c>
      <c r="G564" s="750" t="s">
        <v>638</v>
      </c>
      <c r="H564" s="750">
        <v>207899</v>
      </c>
      <c r="I564" s="750">
        <v>207899</v>
      </c>
      <c r="J564" s="750" t="s">
        <v>1159</v>
      </c>
      <c r="K564" s="750" t="s">
        <v>1160</v>
      </c>
      <c r="L564" s="753">
        <v>66.850000000000009</v>
      </c>
      <c r="M564" s="753">
        <v>1</v>
      </c>
      <c r="N564" s="754">
        <v>66.850000000000009</v>
      </c>
    </row>
    <row r="565" spans="1:14" ht="14.45" customHeight="1" x14ac:dyDescent="0.2">
      <c r="A565" s="748" t="s">
        <v>604</v>
      </c>
      <c r="B565" s="749" t="s">
        <v>605</v>
      </c>
      <c r="C565" s="750" t="s">
        <v>625</v>
      </c>
      <c r="D565" s="751" t="s">
        <v>626</v>
      </c>
      <c r="E565" s="752">
        <v>50113001</v>
      </c>
      <c r="F565" s="751" t="s">
        <v>637</v>
      </c>
      <c r="G565" s="750" t="s">
        <v>638</v>
      </c>
      <c r="H565" s="750">
        <v>225166</v>
      </c>
      <c r="I565" s="750">
        <v>225166</v>
      </c>
      <c r="J565" s="750" t="s">
        <v>1348</v>
      </c>
      <c r="K565" s="750" t="s">
        <v>1349</v>
      </c>
      <c r="L565" s="753">
        <v>58.31</v>
      </c>
      <c r="M565" s="753">
        <v>2</v>
      </c>
      <c r="N565" s="754">
        <v>116.62</v>
      </c>
    </row>
    <row r="566" spans="1:14" ht="14.45" customHeight="1" x14ac:dyDescent="0.2">
      <c r="A566" s="748" t="s">
        <v>604</v>
      </c>
      <c r="B566" s="749" t="s">
        <v>605</v>
      </c>
      <c r="C566" s="750" t="s">
        <v>625</v>
      </c>
      <c r="D566" s="751" t="s">
        <v>626</v>
      </c>
      <c r="E566" s="752">
        <v>50113001</v>
      </c>
      <c r="F566" s="751" t="s">
        <v>637</v>
      </c>
      <c r="G566" s="750" t="s">
        <v>638</v>
      </c>
      <c r="H566" s="750">
        <v>224964</v>
      </c>
      <c r="I566" s="750">
        <v>224964</v>
      </c>
      <c r="J566" s="750" t="s">
        <v>1164</v>
      </c>
      <c r="K566" s="750" t="s">
        <v>1165</v>
      </c>
      <c r="L566" s="753">
        <v>107.83</v>
      </c>
      <c r="M566" s="753">
        <v>9</v>
      </c>
      <c r="N566" s="754">
        <v>970.47</v>
      </c>
    </row>
    <row r="567" spans="1:14" ht="14.45" customHeight="1" x14ac:dyDescent="0.2">
      <c r="A567" s="748" t="s">
        <v>604</v>
      </c>
      <c r="B567" s="749" t="s">
        <v>605</v>
      </c>
      <c r="C567" s="750" t="s">
        <v>625</v>
      </c>
      <c r="D567" s="751" t="s">
        <v>626</v>
      </c>
      <c r="E567" s="752">
        <v>50113001</v>
      </c>
      <c r="F567" s="751" t="s">
        <v>637</v>
      </c>
      <c r="G567" s="750" t="s">
        <v>638</v>
      </c>
      <c r="H567" s="750">
        <v>233899</v>
      </c>
      <c r="I567" s="750">
        <v>233899</v>
      </c>
      <c r="J567" s="750" t="s">
        <v>1350</v>
      </c>
      <c r="K567" s="750" t="s">
        <v>1351</v>
      </c>
      <c r="L567" s="753">
        <v>139.10000000000002</v>
      </c>
      <c r="M567" s="753">
        <v>1</v>
      </c>
      <c r="N567" s="754">
        <v>139.10000000000002</v>
      </c>
    </row>
    <row r="568" spans="1:14" ht="14.45" customHeight="1" x14ac:dyDescent="0.2">
      <c r="A568" s="748" t="s">
        <v>604</v>
      </c>
      <c r="B568" s="749" t="s">
        <v>605</v>
      </c>
      <c r="C568" s="750" t="s">
        <v>625</v>
      </c>
      <c r="D568" s="751" t="s">
        <v>626</v>
      </c>
      <c r="E568" s="752">
        <v>50113001</v>
      </c>
      <c r="F568" s="751" t="s">
        <v>637</v>
      </c>
      <c r="G568" s="750" t="s">
        <v>638</v>
      </c>
      <c r="H568" s="750">
        <v>213080</v>
      </c>
      <c r="I568" s="750">
        <v>213080</v>
      </c>
      <c r="J568" s="750" t="s">
        <v>1350</v>
      </c>
      <c r="K568" s="750" t="s">
        <v>1351</v>
      </c>
      <c r="L568" s="753">
        <v>132.31999999999996</v>
      </c>
      <c r="M568" s="753">
        <v>1</v>
      </c>
      <c r="N568" s="754">
        <v>132.31999999999996</v>
      </c>
    </row>
    <row r="569" spans="1:14" ht="14.45" customHeight="1" x14ac:dyDescent="0.2">
      <c r="A569" s="748" t="s">
        <v>604</v>
      </c>
      <c r="B569" s="749" t="s">
        <v>605</v>
      </c>
      <c r="C569" s="750" t="s">
        <v>625</v>
      </c>
      <c r="D569" s="751" t="s">
        <v>626</v>
      </c>
      <c r="E569" s="752">
        <v>50113001</v>
      </c>
      <c r="F569" s="751" t="s">
        <v>637</v>
      </c>
      <c r="G569" s="750" t="s">
        <v>638</v>
      </c>
      <c r="H569" s="750">
        <v>132272</v>
      </c>
      <c r="I569" s="750">
        <v>146257</v>
      </c>
      <c r="J569" s="750" t="s">
        <v>1350</v>
      </c>
      <c r="K569" s="750" t="s">
        <v>1352</v>
      </c>
      <c r="L569" s="753">
        <v>83.660000000000011</v>
      </c>
      <c r="M569" s="753">
        <v>2</v>
      </c>
      <c r="N569" s="754">
        <v>167.32000000000002</v>
      </c>
    </row>
    <row r="570" spans="1:14" ht="14.45" customHeight="1" x14ac:dyDescent="0.2">
      <c r="A570" s="748" t="s">
        <v>604</v>
      </c>
      <c r="B570" s="749" t="s">
        <v>605</v>
      </c>
      <c r="C570" s="750" t="s">
        <v>625</v>
      </c>
      <c r="D570" s="751" t="s">
        <v>626</v>
      </c>
      <c r="E570" s="752">
        <v>50113001</v>
      </c>
      <c r="F570" s="751" t="s">
        <v>637</v>
      </c>
      <c r="G570" s="750" t="s">
        <v>638</v>
      </c>
      <c r="H570" s="750">
        <v>187299</v>
      </c>
      <c r="I570" s="750">
        <v>87299</v>
      </c>
      <c r="J570" s="750" t="s">
        <v>1353</v>
      </c>
      <c r="K570" s="750" t="s">
        <v>1354</v>
      </c>
      <c r="L570" s="753">
        <v>1013.7199999999997</v>
      </c>
      <c r="M570" s="753">
        <v>2</v>
      </c>
      <c r="N570" s="754">
        <v>2027.4399999999994</v>
      </c>
    </row>
    <row r="571" spans="1:14" ht="14.45" customHeight="1" x14ac:dyDescent="0.2">
      <c r="A571" s="748" t="s">
        <v>604</v>
      </c>
      <c r="B571" s="749" t="s">
        <v>605</v>
      </c>
      <c r="C571" s="750" t="s">
        <v>625</v>
      </c>
      <c r="D571" s="751" t="s">
        <v>626</v>
      </c>
      <c r="E571" s="752">
        <v>50113001</v>
      </c>
      <c r="F571" s="751" t="s">
        <v>637</v>
      </c>
      <c r="G571" s="750" t="s">
        <v>638</v>
      </c>
      <c r="H571" s="750">
        <v>850724</v>
      </c>
      <c r="I571" s="750">
        <v>120325</v>
      </c>
      <c r="J571" s="750" t="s">
        <v>1355</v>
      </c>
      <c r="K571" s="750" t="s">
        <v>1356</v>
      </c>
      <c r="L571" s="753">
        <v>47.740000000000009</v>
      </c>
      <c r="M571" s="753">
        <v>1</v>
      </c>
      <c r="N571" s="754">
        <v>47.740000000000009</v>
      </c>
    </row>
    <row r="572" spans="1:14" ht="14.45" customHeight="1" x14ac:dyDescent="0.2">
      <c r="A572" s="748" t="s">
        <v>604</v>
      </c>
      <c r="B572" s="749" t="s">
        <v>605</v>
      </c>
      <c r="C572" s="750" t="s">
        <v>625</v>
      </c>
      <c r="D572" s="751" t="s">
        <v>626</v>
      </c>
      <c r="E572" s="752">
        <v>50113001</v>
      </c>
      <c r="F572" s="751" t="s">
        <v>637</v>
      </c>
      <c r="G572" s="750" t="s">
        <v>638</v>
      </c>
      <c r="H572" s="750">
        <v>193724</v>
      </c>
      <c r="I572" s="750">
        <v>93724</v>
      </c>
      <c r="J572" s="750" t="s">
        <v>802</v>
      </c>
      <c r="K572" s="750" t="s">
        <v>803</v>
      </c>
      <c r="L572" s="753">
        <v>68.31</v>
      </c>
      <c r="M572" s="753">
        <v>3</v>
      </c>
      <c r="N572" s="754">
        <v>204.93</v>
      </c>
    </row>
    <row r="573" spans="1:14" ht="14.45" customHeight="1" x14ac:dyDescent="0.2">
      <c r="A573" s="748" t="s">
        <v>604</v>
      </c>
      <c r="B573" s="749" t="s">
        <v>605</v>
      </c>
      <c r="C573" s="750" t="s">
        <v>625</v>
      </c>
      <c r="D573" s="751" t="s">
        <v>626</v>
      </c>
      <c r="E573" s="752">
        <v>50113001</v>
      </c>
      <c r="F573" s="751" t="s">
        <v>637</v>
      </c>
      <c r="G573" s="750" t="s">
        <v>638</v>
      </c>
      <c r="H573" s="750">
        <v>193723</v>
      </c>
      <c r="I573" s="750">
        <v>93723</v>
      </c>
      <c r="J573" s="750" t="s">
        <v>1166</v>
      </c>
      <c r="K573" s="750" t="s">
        <v>1167</v>
      </c>
      <c r="L573" s="753">
        <v>40.270000000000003</v>
      </c>
      <c r="M573" s="753">
        <v>1</v>
      </c>
      <c r="N573" s="754">
        <v>40.270000000000003</v>
      </c>
    </row>
    <row r="574" spans="1:14" ht="14.45" customHeight="1" x14ac:dyDescent="0.2">
      <c r="A574" s="748" t="s">
        <v>604</v>
      </c>
      <c r="B574" s="749" t="s">
        <v>605</v>
      </c>
      <c r="C574" s="750" t="s">
        <v>625</v>
      </c>
      <c r="D574" s="751" t="s">
        <v>626</v>
      </c>
      <c r="E574" s="752">
        <v>50113001</v>
      </c>
      <c r="F574" s="751" t="s">
        <v>637</v>
      </c>
      <c r="G574" s="750" t="s">
        <v>638</v>
      </c>
      <c r="H574" s="750">
        <v>114926</v>
      </c>
      <c r="I574" s="750">
        <v>14926</v>
      </c>
      <c r="J574" s="750" t="s">
        <v>1357</v>
      </c>
      <c r="K574" s="750" t="s">
        <v>1358</v>
      </c>
      <c r="L574" s="753">
        <v>53.240000000000016</v>
      </c>
      <c r="M574" s="753">
        <v>1</v>
      </c>
      <c r="N574" s="754">
        <v>53.240000000000016</v>
      </c>
    </row>
    <row r="575" spans="1:14" ht="14.45" customHeight="1" x14ac:dyDescent="0.2">
      <c r="A575" s="748" t="s">
        <v>604</v>
      </c>
      <c r="B575" s="749" t="s">
        <v>605</v>
      </c>
      <c r="C575" s="750" t="s">
        <v>625</v>
      </c>
      <c r="D575" s="751" t="s">
        <v>626</v>
      </c>
      <c r="E575" s="752">
        <v>50113001</v>
      </c>
      <c r="F575" s="751" t="s">
        <v>637</v>
      </c>
      <c r="G575" s="750" t="s">
        <v>638</v>
      </c>
      <c r="H575" s="750">
        <v>134824</v>
      </c>
      <c r="I575" s="750">
        <v>134824</v>
      </c>
      <c r="J575" s="750" t="s">
        <v>1359</v>
      </c>
      <c r="K575" s="750" t="s">
        <v>1360</v>
      </c>
      <c r="L575" s="753">
        <v>326.48</v>
      </c>
      <c r="M575" s="753">
        <v>1</v>
      </c>
      <c r="N575" s="754">
        <v>326.48</v>
      </c>
    </row>
    <row r="576" spans="1:14" ht="14.45" customHeight="1" x14ac:dyDescent="0.2">
      <c r="A576" s="748" t="s">
        <v>604</v>
      </c>
      <c r="B576" s="749" t="s">
        <v>605</v>
      </c>
      <c r="C576" s="750" t="s">
        <v>625</v>
      </c>
      <c r="D576" s="751" t="s">
        <v>626</v>
      </c>
      <c r="E576" s="752">
        <v>50113001</v>
      </c>
      <c r="F576" s="751" t="s">
        <v>637</v>
      </c>
      <c r="G576" s="750" t="s">
        <v>638</v>
      </c>
      <c r="H576" s="750">
        <v>102486</v>
      </c>
      <c r="I576" s="750">
        <v>2486</v>
      </c>
      <c r="J576" s="750" t="s">
        <v>1361</v>
      </c>
      <c r="K576" s="750" t="s">
        <v>1362</v>
      </c>
      <c r="L576" s="753">
        <v>123.07599999999999</v>
      </c>
      <c r="M576" s="753">
        <v>5</v>
      </c>
      <c r="N576" s="754">
        <v>615.38</v>
      </c>
    </row>
    <row r="577" spans="1:14" ht="14.45" customHeight="1" x14ac:dyDescent="0.2">
      <c r="A577" s="748" t="s">
        <v>604</v>
      </c>
      <c r="B577" s="749" t="s">
        <v>605</v>
      </c>
      <c r="C577" s="750" t="s">
        <v>625</v>
      </c>
      <c r="D577" s="751" t="s">
        <v>626</v>
      </c>
      <c r="E577" s="752">
        <v>50113001</v>
      </c>
      <c r="F577" s="751" t="s">
        <v>637</v>
      </c>
      <c r="G577" s="750" t="s">
        <v>638</v>
      </c>
      <c r="H577" s="750">
        <v>845697</v>
      </c>
      <c r="I577" s="750">
        <v>200935</v>
      </c>
      <c r="J577" s="750" t="s">
        <v>806</v>
      </c>
      <c r="K577" s="750" t="s">
        <v>807</v>
      </c>
      <c r="L577" s="753">
        <v>44.803333333333342</v>
      </c>
      <c r="M577" s="753">
        <v>6</v>
      </c>
      <c r="N577" s="754">
        <v>268.82000000000005</v>
      </c>
    </row>
    <row r="578" spans="1:14" ht="14.45" customHeight="1" x14ac:dyDescent="0.2">
      <c r="A578" s="748" t="s">
        <v>604</v>
      </c>
      <c r="B578" s="749" t="s">
        <v>605</v>
      </c>
      <c r="C578" s="750" t="s">
        <v>625</v>
      </c>
      <c r="D578" s="751" t="s">
        <v>626</v>
      </c>
      <c r="E578" s="752">
        <v>50113001</v>
      </c>
      <c r="F578" s="751" t="s">
        <v>637</v>
      </c>
      <c r="G578" s="750" t="s">
        <v>638</v>
      </c>
      <c r="H578" s="750">
        <v>100489</v>
      </c>
      <c r="I578" s="750">
        <v>489</v>
      </c>
      <c r="J578" s="750" t="s">
        <v>808</v>
      </c>
      <c r="K578" s="750" t="s">
        <v>809</v>
      </c>
      <c r="L578" s="753">
        <v>47.289999999999985</v>
      </c>
      <c r="M578" s="753">
        <v>5</v>
      </c>
      <c r="N578" s="754">
        <v>236.44999999999993</v>
      </c>
    </row>
    <row r="579" spans="1:14" ht="14.45" customHeight="1" x14ac:dyDescent="0.2">
      <c r="A579" s="748" t="s">
        <v>604</v>
      </c>
      <c r="B579" s="749" t="s">
        <v>605</v>
      </c>
      <c r="C579" s="750" t="s">
        <v>625</v>
      </c>
      <c r="D579" s="751" t="s">
        <v>626</v>
      </c>
      <c r="E579" s="752">
        <v>50113001</v>
      </c>
      <c r="F579" s="751" t="s">
        <v>637</v>
      </c>
      <c r="G579" s="750" t="s">
        <v>638</v>
      </c>
      <c r="H579" s="750">
        <v>230426</v>
      </c>
      <c r="I579" s="750">
        <v>230426</v>
      </c>
      <c r="J579" s="750" t="s">
        <v>808</v>
      </c>
      <c r="K579" s="750" t="s">
        <v>810</v>
      </c>
      <c r="L579" s="753">
        <v>78.607142857142861</v>
      </c>
      <c r="M579" s="753">
        <v>7</v>
      </c>
      <c r="N579" s="754">
        <v>550.25</v>
      </c>
    </row>
    <row r="580" spans="1:14" ht="14.45" customHeight="1" x14ac:dyDescent="0.2">
      <c r="A580" s="748" t="s">
        <v>604</v>
      </c>
      <c r="B580" s="749" t="s">
        <v>605</v>
      </c>
      <c r="C580" s="750" t="s">
        <v>625</v>
      </c>
      <c r="D580" s="751" t="s">
        <v>626</v>
      </c>
      <c r="E580" s="752">
        <v>50113001</v>
      </c>
      <c r="F580" s="751" t="s">
        <v>637</v>
      </c>
      <c r="G580" s="750" t="s">
        <v>650</v>
      </c>
      <c r="H580" s="750">
        <v>169623</v>
      </c>
      <c r="I580" s="750">
        <v>169623</v>
      </c>
      <c r="J580" s="750" t="s">
        <v>1173</v>
      </c>
      <c r="K580" s="750" t="s">
        <v>908</v>
      </c>
      <c r="L580" s="753">
        <v>32.97</v>
      </c>
      <c r="M580" s="753">
        <v>1</v>
      </c>
      <c r="N580" s="754">
        <v>32.97</v>
      </c>
    </row>
    <row r="581" spans="1:14" ht="14.45" customHeight="1" x14ac:dyDescent="0.2">
      <c r="A581" s="748" t="s">
        <v>604</v>
      </c>
      <c r="B581" s="749" t="s">
        <v>605</v>
      </c>
      <c r="C581" s="750" t="s">
        <v>625</v>
      </c>
      <c r="D581" s="751" t="s">
        <v>626</v>
      </c>
      <c r="E581" s="752">
        <v>50113001</v>
      </c>
      <c r="F581" s="751" t="s">
        <v>637</v>
      </c>
      <c r="G581" s="750" t="s">
        <v>638</v>
      </c>
      <c r="H581" s="750">
        <v>930589</v>
      </c>
      <c r="I581" s="750">
        <v>0</v>
      </c>
      <c r="J581" s="750" t="s">
        <v>1363</v>
      </c>
      <c r="K581" s="750" t="s">
        <v>606</v>
      </c>
      <c r="L581" s="753">
        <v>89.88995576256454</v>
      </c>
      <c r="M581" s="753">
        <v>2</v>
      </c>
      <c r="N581" s="754">
        <v>179.77991152512908</v>
      </c>
    </row>
    <row r="582" spans="1:14" ht="14.45" customHeight="1" x14ac:dyDescent="0.2">
      <c r="A582" s="748" t="s">
        <v>604</v>
      </c>
      <c r="B582" s="749" t="s">
        <v>605</v>
      </c>
      <c r="C582" s="750" t="s">
        <v>625</v>
      </c>
      <c r="D582" s="751" t="s">
        <v>626</v>
      </c>
      <c r="E582" s="752">
        <v>50113001</v>
      </c>
      <c r="F582" s="751" t="s">
        <v>637</v>
      </c>
      <c r="G582" s="750" t="s">
        <v>638</v>
      </c>
      <c r="H582" s="750">
        <v>119571</v>
      </c>
      <c r="I582" s="750">
        <v>19571</v>
      </c>
      <c r="J582" s="750" t="s">
        <v>1364</v>
      </c>
      <c r="K582" s="750" t="s">
        <v>1365</v>
      </c>
      <c r="L582" s="753">
        <v>233.12333333333331</v>
      </c>
      <c r="M582" s="753">
        <v>3</v>
      </c>
      <c r="N582" s="754">
        <v>699.36999999999989</v>
      </c>
    </row>
    <row r="583" spans="1:14" ht="14.45" customHeight="1" x14ac:dyDescent="0.2">
      <c r="A583" s="748" t="s">
        <v>604</v>
      </c>
      <c r="B583" s="749" t="s">
        <v>605</v>
      </c>
      <c r="C583" s="750" t="s">
        <v>625</v>
      </c>
      <c r="D583" s="751" t="s">
        <v>626</v>
      </c>
      <c r="E583" s="752">
        <v>50113001</v>
      </c>
      <c r="F583" s="751" t="s">
        <v>637</v>
      </c>
      <c r="G583" s="750" t="s">
        <v>638</v>
      </c>
      <c r="H583" s="750">
        <v>188217</v>
      </c>
      <c r="I583" s="750">
        <v>88217</v>
      </c>
      <c r="J583" s="750" t="s">
        <v>817</v>
      </c>
      <c r="K583" s="750" t="s">
        <v>818</v>
      </c>
      <c r="L583" s="753">
        <v>126.40999999999997</v>
      </c>
      <c r="M583" s="753">
        <v>1</v>
      </c>
      <c r="N583" s="754">
        <v>126.40999999999997</v>
      </c>
    </row>
    <row r="584" spans="1:14" ht="14.45" customHeight="1" x14ac:dyDescent="0.2">
      <c r="A584" s="748" t="s">
        <v>604</v>
      </c>
      <c r="B584" s="749" t="s">
        <v>605</v>
      </c>
      <c r="C584" s="750" t="s">
        <v>625</v>
      </c>
      <c r="D584" s="751" t="s">
        <v>626</v>
      </c>
      <c r="E584" s="752">
        <v>50113001</v>
      </c>
      <c r="F584" s="751" t="s">
        <v>637</v>
      </c>
      <c r="G584" s="750" t="s">
        <v>638</v>
      </c>
      <c r="H584" s="750">
        <v>183106</v>
      </c>
      <c r="I584" s="750">
        <v>83106</v>
      </c>
      <c r="J584" s="750" t="s">
        <v>821</v>
      </c>
      <c r="K584" s="750" t="s">
        <v>822</v>
      </c>
      <c r="L584" s="753">
        <v>149.88999999999996</v>
      </c>
      <c r="M584" s="753">
        <v>2</v>
      </c>
      <c r="N584" s="754">
        <v>299.77999999999992</v>
      </c>
    </row>
    <row r="585" spans="1:14" ht="14.45" customHeight="1" x14ac:dyDescent="0.2">
      <c r="A585" s="748" t="s">
        <v>604</v>
      </c>
      <c r="B585" s="749" t="s">
        <v>605</v>
      </c>
      <c r="C585" s="750" t="s">
        <v>625</v>
      </c>
      <c r="D585" s="751" t="s">
        <v>626</v>
      </c>
      <c r="E585" s="752">
        <v>50113001</v>
      </c>
      <c r="F585" s="751" t="s">
        <v>637</v>
      </c>
      <c r="G585" s="750" t="s">
        <v>638</v>
      </c>
      <c r="H585" s="750">
        <v>225965</v>
      </c>
      <c r="I585" s="750">
        <v>225965</v>
      </c>
      <c r="J585" s="750" t="s">
        <v>1366</v>
      </c>
      <c r="K585" s="750" t="s">
        <v>1367</v>
      </c>
      <c r="L585" s="753">
        <v>134.31999999999996</v>
      </c>
      <c r="M585" s="753">
        <v>1</v>
      </c>
      <c r="N585" s="754">
        <v>134.31999999999996</v>
      </c>
    </row>
    <row r="586" spans="1:14" ht="14.45" customHeight="1" x14ac:dyDescent="0.2">
      <c r="A586" s="748" t="s">
        <v>604</v>
      </c>
      <c r="B586" s="749" t="s">
        <v>605</v>
      </c>
      <c r="C586" s="750" t="s">
        <v>625</v>
      </c>
      <c r="D586" s="751" t="s">
        <v>626</v>
      </c>
      <c r="E586" s="752">
        <v>50113001</v>
      </c>
      <c r="F586" s="751" t="s">
        <v>637</v>
      </c>
      <c r="G586" s="750" t="s">
        <v>638</v>
      </c>
      <c r="H586" s="750">
        <v>110151</v>
      </c>
      <c r="I586" s="750">
        <v>10151</v>
      </c>
      <c r="J586" s="750" t="s">
        <v>828</v>
      </c>
      <c r="K586" s="750" t="s">
        <v>830</v>
      </c>
      <c r="L586" s="753">
        <v>66.260000000000005</v>
      </c>
      <c r="M586" s="753">
        <v>1</v>
      </c>
      <c r="N586" s="754">
        <v>66.260000000000005</v>
      </c>
    </row>
    <row r="587" spans="1:14" ht="14.45" customHeight="1" x14ac:dyDescent="0.2">
      <c r="A587" s="748" t="s">
        <v>604</v>
      </c>
      <c r="B587" s="749" t="s">
        <v>605</v>
      </c>
      <c r="C587" s="750" t="s">
        <v>625</v>
      </c>
      <c r="D587" s="751" t="s">
        <v>626</v>
      </c>
      <c r="E587" s="752">
        <v>50113001</v>
      </c>
      <c r="F587" s="751" t="s">
        <v>637</v>
      </c>
      <c r="G587" s="750" t="s">
        <v>638</v>
      </c>
      <c r="H587" s="750">
        <v>220635</v>
      </c>
      <c r="I587" s="750">
        <v>220635</v>
      </c>
      <c r="J587" s="750" t="s">
        <v>1368</v>
      </c>
      <c r="K587" s="750" t="s">
        <v>1369</v>
      </c>
      <c r="L587" s="753">
        <v>135.09000000000003</v>
      </c>
      <c r="M587" s="753">
        <v>1</v>
      </c>
      <c r="N587" s="754">
        <v>135.09000000000003</v>
      </c>
    </row>
    <row r="588" spans="1:14" ht="14.45" customHeight="1" x14ac:dyDescent="0.2">
      <c r="A588" s="748" t="s">
        <v>604</v>
      </c>
      <c r="B588" s="749" t="s">
        <v>605</v>
      </c>
      <c r="C588" s="750" t="s">
        <v>625</v>
      </c>
      <c r="D588" s="751" t="s">
        <v>626</v>
      </c>
      <c r="E588" s="752">
        <v>50113001</v>
      </c>
      <c r="F588" s="751" t="s">
        <v>637</v>
      </c>
      <c r="G588" s="750" t="s">
        <v>638</v>
      </c>
      <c r="H588" s="750">
        <v>147476</v>
      </c>
      <c r="I588" s="750">
        <v>47476</v>
      </c>
      <c r="J588" s="750" t="s">
        <v>1370</v>
      </c>
      <c r="K588" s="750" t="s">
        <v>1371</v>
      </c>
      <c r="L588" s="753">
        <v>86.70999999999998</v>
      </c>
      <c r="M588" s="753">
        <v>1</v>
      </c>
      <c r="N588" s="754">
        <v>86.70999999999998</v>
      </c>
    </row>
    <row r="589" spans="1:14" ht="14.45" customHeight="1" x14ac:dyDescent="0.2">
      <c r="A589" s="748" t="s">
        <v>604</v>
      </c>
      <c r="B589" s="749" t="s">
        <v>605</v>
      </c>
      <c r="C589" s="750" t="s">
        <v>625</v>
      </c>
      <c r="D589" s="751" t="s">
        <v>626</v>
      </c>
      <c r="E589" s="752">
        <v>50113001</v>
      </c>
      <c r="F589" s="751" t="s">
        <v>637</v>
      </c>
      <c r="G589" s="750" t="s">
        <v>638</v>
      </c>
      <c r="H589" s="750">
        <v>147478</v>
      </c>
      <c r="I589" s="750">
        <v>47478</v>
      </c>
      <c r="J589" s="750" t="s">
        <v>1372</v>
      </c>
      <c r="K589" s="750" t="s">
        <v>1371</v>
      </c>
      <c r="L589" s="753">
        <v>84.590000000000018</v>
      </c>
      <c r="M589" s="753">
        <v>1</v>
      </c>
      <c r="N589" s="754">
        <v>84.590000000000018</v>
      </c>
    </row>
    <row r="590" spans="1:14" ht="14.45" customHeight="1" x14ac:dyDescent="0.2">
      <c r="A590" s="748" t="s">
        <v>604</v>
      </c>
      <c r="B590" s="749" t="s">
        <v>605</v>
      </c>
      <c r="C590" s="750" t="s">
        <v>625</v>
      </c>
      <c r="D590" s="751" t="s">
        <v>626</v>
      </c>
      <c r="E590" s="752">
        <v>50113001</v>
      </c>
      <c r="F590" s="751" t="s">
        <v>637</v>
      </c>
      <c r="G590" s="750" t="s">
        <v>638</v>
      </c>
      <c r="H590" s="750">
        <v>67558</v>
      </c>
      <c r="I590" s="750">
        <v>67558</v>
      </c>
      <c r="J590" s="750" t="s">
        <v>839</v>
      </c>
      <c r="K590" s="750" t="s">
        <v>840</v>
      </c>
      <c r="L590" s="753">
        <v>27.49</v>
      </c>
      <c r="M590" s="753">
        <v>5</v>
      </c>
      <c r="N590" s="754">
        <v>137.44999999999999</v>
      </c>
    </row>
    <row r="591" spans="1:14" ht="14.45" customHeight="1" x14ac:dyDescent="0.2">
      <c r="A591" s="748" t="s">
        <v>604</v>
      </c>
      <c r="B591" s="749" t="s">
        <v>605</v>
      </c>
      <c r="C591" s="750" t="s">
        <v>625</v>
      </c>
      <c r="D591" s="751" t="s">
        <v>626</v>
      </c>
      <c r="E591" s="752">
        <v>50113001</v>
      </c>
      <c r="F591" s="751" t="s">
        <v>637</v>
      </c>
      <c r="G591" s="750" t="s">
        <v>638</v>
      </c>
      <c r="H591" s="750">
        <v>117992</v>
      </c>
      <c r="I591" s="750">
        <v>17992</v>
      </c>
      <c r="J591" s="750" t="s">
        <v>843</v>
      </c>
      <c r="K591" s="750" t="s">
        <v>844</v>
      </c>
      <c r="L591" s="753">
        <v>87.333999999999989</v>
      </c>
      <c r="M591" s="753">
        <v>5</v>
      </c>
      <c r="N591" s="754">
        <v>436.66999999999996</v>
      </c>
    </row>
    <row r="592" spans="1:14" ht="14.45" customHeight="1" x14ac:dyDescent="0.2">
      <c r="A592" s="748" t="s">
        <v>604</v>
      </c>
      <c r="B592" s="749" t="s">
        <v>605</v>
      </c>
      <c r="C592" s="750" t="s">
        <v>625</v>
      </c>
      <c r="D592" s="751" t="s">
        <v>626</v>
      </c>
      <c r="E592" s="752">
        <v>50113001</v>
      </c>
      <c r="F592" s="751" t="s">
        <v>637</v>
      </c>
      <c r="G592" s="750" t="s">
        <v>638</v>
      </c>
      <c r="H592" s="750">
        <v>100498</v>
      </c>
      <c r="I592" s="750">
        <v>498</v>
      </c>
      <c r="J592" s="750" t="s">
        <v>845</v>
      </c>
      <c r="K592" s="750" t="s">
        <v>846</v>
      </c>
      <c r="L592" s="753">
        <v>108.75</v>
      </c>
      <c r="M592" s="753">
        <v>3</v>
      </c>
      <c r="N592" s="754">
        <v>326.25</v>
      </c>
    </row>
    <row r="593" spans="1:14" ht="14.45" customHeight="1" x14ac:dyDescent="0.2">
      <c r="A593" s="748" t="s">
        <v>604</v>
      </c>
      <c r="B593" s="749" t="s">
        <v>605</v>
      </c>
      <c r="C593" s="750" t="s">
        <v>625</v>
      </c>
      <c r="D593" s="751" t="s">
        <v>626</v>
      </c>
      <c r="E593" s="752">
        <v>50113001</v>
      </c>
      <c r="F593" s="751" t="s">
        <v>637</v>
      </c>
      <c r="G593" s="750" t="s">
        <v>650</v>
      </c>
      <c r="H593" s="750">
        <v>140373</v>
      </c>
      <c r="I593" s="750">
        <v>40373</v>
      </c>
      <c r="J593" s="750" t="s">
        <v>1373</v>
      </c>
      <c r="K593" s="750" t="s">
        <v>1374</v>
      </c>
      <c r="L593" s="753">
        <v>180.47</v>
      </c>
      <c r="M593" s="753">
        <v>2</v>
      </c>
      <c r="N593" s="754">
        <v>360.94</v>
      </c>
    </row>
    <row r="594" spans="1:14" ht="14.45" customHeight="1" x14ac:dyDescent="0.2">
      <c r="A594" s="748" t="s">
        <v>604</v>
      </c>
      <c r="B594" s="749" t="s">
        <v>605</v>
      </c>
      <c r="C594" s="750" t="s">
        <v>625</v>
      </c>
      <c r="D594" s="751" t="s">
        <v>626</v>
      </c>
      <c r="E594" s="752">
        <v>50113001</v>
      </c>
      <c r="F594" s="751" t="s">
        <v>637</v>
      </c>
      <c r="G594" s="750" t="s">
        <v>638</v>
      </c>
      <c r="H594" s="750">
        <v>207527</v>
      </c>
      <c r="I594" s="750">
        <v>207527</v>
      </c>
      <c r="J594" s="750" t="s">
        <v>1375</v>
      </c>
      <c r="K594" s="750" t="s">
        <v>1376</v>
      </c>
      <c r="L594" s="753">
        <v>61.7</v>
      </c>
      <c r="M594" s="753">
        <v>1</v>
      </c>
      <c r="N594" s="754">
        <v>61.7</v>
      </c>
    </row>
    <row r="595" spans="1:14" ht="14.45" customHeight="1" x14ac:dyDescent="0.2">
      <c r="A595" s="748" t="s">
        <v>604</v>
      </c>
      <c r="B595" s="749" t="s">
        <v>605</v>
      </c>
      <c r="C595" s="750" t="s">
        <v>625</v>
      </c>
      <c r="D595" s="751" t="s">
        <v>626</v>
      </c>
      <c r="E595" s="752">
        <v>50113001</v>
      </c>
      <c r="F595" s="751" t="s">
        <v>637</v>
      </c>
      <c r="G595" s="750" t="s">
        <v>638</v>
      </c>
      <c r="H595" s="750">
        <v>102684</v>
      </c>
      <c r="I595" s="750">
        <v>2684</v>
      </c>
      <c r="J595" s="750" t="s">
        <v>849</v>
      </c>
      <c r="K595" s="750" t="s">
        <v>851</v>
      </c>
      <c r="L595" s="753">
        <v>109.21857142857142</v>
      </c>
      <c r="M595" s="753">
        <v>14</v>
      </c>
      <c r="N595" s="754">
        <v>1529.06</v>
      </c>
    </row>
    <row r="596" spans="1:14" ht="14.45" customHeight="1" x14ac:dyDescent="0.2">
      <c r="A596" s="748" t="s">
        <v>604</v>
      </c>
      <c r="B596" s="749" t="s">
        <v>605</v>
      </c>
      <c r="C596" s="750" t="s">
        <v>625</v>
      </c>
      <c r="D596" s="751" t="s">
        <v>626</v>
      </c>
      <c r="E596" s="752">
        <v>50113001</v>
      </c>
      <c r="F596" s="751" t="s">
        <v>637</v>
      </c>
      <c r="G596" s="750" t="s">
        <v>638</v>
      </c>
      <c r="H596" s="750">
        <v>100502</v>
      </c>
      <c r="I596" s="750">
        <v>502</v>
      </c>
      <c r="J596" s="750" t="s">
        <v>849</v>
      </c>
      <c r="K596" s="750" t="s">
        <v>850</v>
      </c>
      <c r="L596" s="753">
        <v>253.85666666666671</v>
      </c>
      <c r="M596" s="753">
        <v>6</v>
      </c>
      <c r="N596" s="754">
        <v>1523.1400000000003</v>
      </c>
    </row>
    <row r="597" spans="1:14" ht="14.45" customHeight="1" x14ac:dyDescent="0.2">
      <c r="A597" s="748" t="s">
        <v>604</v>
      </c>
      <c r="B597" s="749" t="s">
        <v>605</v>
      </c>
      <c r="C597" s="750" t="s">
        <v>625</v>
      </c>
      <c r="D597" s="751" t="s">
        <v>626</v>
      </c>
      <c r="E597" s="752">
        <v>50113001</v>
      </c>
      <c r="F597" s="751" t="s">
        <v>637</v>
      </c>
      <c r="G597" s="750" t="s">
        <v>606</v>
      </c>
      <c r="H597" s="750">
        <v>216736</v>
      </c>
      <c r="I597" s="750">
        <v>216736</v>
      </c>
      <c r="J597" s="750" t="s">
        <v>852</v>
      </c>
      <c r="K597" s="750" t="s">
        <v>853</v>
      </c>
      <c r="L597" s="753">
        <v>193.75</v>
      </c>
      <c r="M597" s="753">
        <v>1</v>
      </c>
      <c r="N597" s="754">
        <v>193.75</v>
      </c>
    </row>
    <row r="598" spans="1:14" ht="14.45" customHeight="1" x14ac:dyDescent="0.2">
      <c r="A598" s="748" t="s">
        <v>604</v>
      </c>
      <c r="B598" s="749" t="s">
        <v>605</v>
      </c>
      <c r="C598" s="750" t="s">
        <v>625</v>
      </c>
      <c r="D598" s="751" t="s">
        <v>626</v>
      </c>
      <c r="E598" s="752">
        <v>50113001</v>
      </c>
      <c r="F598" s="751" t="s">
        <v>637</v>
      </c>
      <c r="G598" s="750" t="s">
        <v>606</v>
      </c>
      <c r="H598" s="750">
        <v>205931</v>
      </c>
      <c r="I598" s="750">
        <v>205931</v>
      </c>
      <c r="J598" s="750" t="s">
        <v>854</v>
      </c>
      <c r="K598" s="750" t="s">
        <v>855</v>
      </c>
      <c r="L598" s="753">
        <v>73.040000000000006</v>
      </c>
      <c r="M598" s="753">
        <v>6</v>
      </c>
      <c r="N598" s="754">
        <v>438.24</v>
      </c>
    </row>
    <row r="599" spans="1:14" ht="14.45" customHeight="1" x14ac:dyDescent="0.2">
      <c r="A599" s="748" t="s">
        <v>604</v>
      </c>
      <c r="B599" s="749" t="s">
        <v>605</v>
      </c>
      <c r="C599" s="750" t="s">
        <v>625</v>
      </c>
      <c r="D599" s="751" t="s">
        <v>626</v>
      </c>
      <c r="E599" s="752">
        <v>50113001</v>
      </c>
      <c r="F599" s="751" t="s">
        <v>637</v>
      </c>
      <c r="G599" s="750" t="s">
        <v>650</v>
      </c>
      <c r="H599" s="750">
        <v>116932</v>
      </c>
      <c r="I599" s="750">
        <v>16932</v>
      </c>
      <c r="J599" s="750" t="s">
        <v>1195</v>
      </c>
      <c r="K599" s="750" t="s">
        <v>1196</v>
      </c>
      <c r="L599" s="753">
        <v>104.67000000000003</v>
      </c>
      <c r="M599" s="753">
        <v>1</v>
      </c>
      <c r="N599" s="754">
        <v>104.67000000000003</v>
      </c>
    </row>
    <row r="600" spans="1:14" ht="14.45" customHeight="1" x14ac:dyDescent="0.2">
      <c r="A600" s="748" t="s">
        <v>604</v>
      </c>
      <c r="B600" s="749" t="s">
        <v>605</v>
      </c>
      <c r="C600" s="750" t="s">
        <v>625</v>
      </c>
      <c r="D600" s="751" t="s">
        <v>626</v>
      </c>
      <c r="E600" s="752">
        <v>50113001</v>
      </c>
      <c r="F600" s="751" t="s">
        <v>637</v>
      </c>
      <c r="G600" s="750" t="s">
        <v>638</v>
      </c>
      <c r="H600" s="750">
        <v>223159</v>
      </c>
      <c r="I600" s="750">
        <v>223159</v>
      </c>
      <c r="J600" s="750" t="s">
        <v>1377</v>
      </c>
      <c r="K600" s="750" t="s">
        <v>1378</v>
      </c>
      <c r="L600" s="753">
        <v>74.347500000000011</v>
      </c>
      <c r="M600" s="753">
        <v>4</v>
      </c>
      <c r="N600" s="754">
        <v>297.39000000000004</v>
      </c>
    </row>
    <row r="601" spans="1:14" ht="14.45" customHeight="1" x14ac:dyDescent="0.2">
      <c r="A601" s="748" t="s">
        <v>604</v>
      </c>
      <c r="B601" s="749" t="s">
        <v>605</v>
      </c>
      <c r="C601" s="750" t="s">
        <v>625</v>
      </c>
      <c r="D601" s="751" t="s">
        <v>626</v>
      </c>
      <c r="E601" s="752">
        <v>50113001</v>
      </c>
      <c r="F601" s="751" t="s">
        <v>637</v>
      </c>
      <c r="G601" s="750" t="s">
        <v>638</v>
      </c>
      <c r="H601" s="750">
        <v>112572</v>
      </c>
      <c r="I601" s="750">
        <v>112572</v>
      </c>
      <c r="J601" s="750" t="s">
        <v>868</v>
      </c>
      <c r="K601" s="750" t="s">
        <v>869</v>
      </c>
      <c r="L601" s="753">
        <v>64.860000000000028</v>
      </c>
      <c r="M601" s="753">
        <v>1</v>
      </c>
      <c r="N601" s="754">
        <v>64.860000000000028</v>
      </c>
    </row>
    <row r="602" spans="1:14" ht="14.45" customHeight="1" x14ac:dyDescent="0.2">
      <c r="A602" s="748" t="s">
        <v>604</v>
      </c>
      <c r="B602" s="749" t="s">
        <v>605</v>
      </c>
      <c r="C602" s="750" t="s">
        <v>625</v>
      </c>
      <c r="D602" s="751" t="s">
        <v>626</v>
      </c>
      <c r="E602" s="752">
        <v>50113001</v>
      </c>
      <c r="F602" s="751" t="s">
        <v>637</v>
      </c>
      <c r="G602" s="750" t="s">
        <v>650</v>
      </c>
      <c r="H602" s="750">
        <v>191788</v>
      </c>
      <c r="I602" s="750">
        <v>91788</v>
      </c>
      <c r="J602" s="750" t="s">
        <v>870</v>
      </c>
      <c r="K602" s="750" t="s">
        <v>871</v>
      </c>
      <c r="L602" s="753">
        <v>9.0933333333333337</v>
      </c>
      <c r="M602" s="753">
        <v>3</v>
      </c>
      <c r="N602" s="754">
        <v>27.28</v>
      </c>
    </row>
    <row r="603" spans="1:14" ht="14.45" customHeight="1" x14ac:dyDescent="0.2">
      <c r="A603" s="748" t="s">
        <v>604</v>
      </c>
      <c r="B603" s="749" t="s">
        <v>605</v>
      </c>
      <c r="C603" s="750" t="s">
        <v>625</v>
      </c>
      <c r="D603" s="751" t="s">
        <v>626</v>
      </c>
      <c r="E603" s="752">
        <v>50113001</v>
      </c>
      <c r="F603" s="751" t="s">
        <v>637</v>
      </c>
      <c r="G603" s="750" t="s">
        <v>650</v>
      </c>
      <c r="H603" s="750">
        <v>184399</v>
      </c>
      <c r="I603" s="750">
        <v>84399</v>
      </c>
      <c r="J603" s="750" t="s">
        <v>872</v>
      </c>
      <c r="K603" s="750" t="s">
        <v>873</v>
      </c>
      <c r="L603" s="753">
        <v>126.35</v>
      </c>
      <c r="M603" s="753">
        <v>1</v>
      </c>
      <c r="N603" s="754">
        <v>126.35</v>
      </c>
    </row>
    <row r="604" spans="1:14" ht="14.45" customHeight="1" x14ac:dyDescent="0.2">
      <c r="A604" s="748" t="s">
        <v>604</v>
      </c>
      <c r="B604" s="749" t="s">
        <v>605</v>
      </c>
      <c r="C604" s="750" t="s">
        <v>625</v>
      </c>
      <c r="D604" s="751" t="s">
        <v>626</v>
      </c>
      <c r="E604" s="752">
        <v>50113001</v>
      </c>
      <c r="F604" s="751" t="s">
        <v>637</v>
      </c>
      <c r="G604" s="750" t="s">
        <v>650</v>
      </c>
      <c r="H604" s="750">
        <v>155824</v>
      </c>
      <c r="I604" s="750">
        <v>55824</v>
      </c>
      <c r="J604" s="750" t="s">
        <v>874</v>
      </c>
      <c r="K604" s="750" t="s">
        <v>877</v>
      </c>
      <c r="L604" s="753">
        <v>50.659148936170226</v>
      </c>
      <c r="M604" s="753">
        <v>47</v>
      </c>
      <c r="N604" s="754">
        <v>2380.9800000000005</v>
      </c>
    </row>
    <row r="605" spans="1:14" ht="14.45" customHeight="1" x14ac:dyDescent="0.2">
      <c r="A605" s="748" t="s">
        <v>604</v>
      </c>
      <c r="B605" s="749" t="s">
        <v>605</v>
      </c>
      <c r="C605" s="750" t="s">
        <v>625</v>
      </c>
      <c r="D605" s="751" t="s">
        <v>626</v>
      </c>
      <c r="E605" s="752">
        <v>50113001</v>
      </c>
      <c r="F605" s="751" t="s">
        <v>637</v>
      </c>
      <c r="G605" s="750" t="s">
        <v>650</v>
      </c>
      <c r="H605" s="750">
        <v>155823</v>
      </c>
      <c r="I605" s="750">
        <v>55823</v>
      </c>
      <c r="J605" s="750" t="s">
        <v>874</v>
      </c>
      <c r="K605" s="750" t="s">
        <v>876</v>
      </c>
      <c r="L605" s="753">
        <v>33.447775</v>
      </c>
      <c r="M605" s="753">
        <v>40</v>
      </c>
      <c r="N605" s="754">
        <v>1337.9110000000001</v>
      </c>
    </row>
    <row r="606" spans="1:14" ht="14.45" customHeight="1" x14ac:dyDescent="0.2">
      <c r="A606" s="748" t="s">
        <v>604</v>
      </c>
      <c r="B606" s="749" t="s">
        <v>605</v>
      </c>
      <c r="C606" s="750" t="s">
        <v>625</v>
      </c>
      <c r="D606" s="751" t="s">
        <v>626</v>
      </c>
      <c r="E606" s="752">
        <v>50113001</v>
      </c>
      <c r="F606" s="751" t="s">
        <v>637</v>
      </c>
      <c r="G606" s="750" t="s">
        <v>638</v>
      </c>
      <c r="H606" s="750">
        <v>200863</v>
      </c>
      <c r="I606" s="750">
        <v>200863</v>
      </c>
      <c r="J606" s="750" t="s">
        <v>883</v>
      </c>
      <c r="K606" s="750" t="s">
        <v>884</v>
      </c>
      <c r="L606" s="753">
        <v>85.450000000000017</v>
      </c>
      <c r="M606" s="753">
        <v>1</v>
      </c>
      <c r="N606" s="754">
        <v>85.450000000000017</v>
      </c>
    </row>
    <row r="607" spans="1:14" ht="14.45" customHeight="1" x14ac:dyDescent="0.2">
      <c r="A607" s="748" t="s">
        <v>604</v>
      </c>
      <c r="B607" s="749" t="s">
        <v>605</v>
      </c>
      <c r="C607" s="750" t="s">
        <v>625</v>
      </c>
      <c r="D607" s="751" t="s">
        <v>626</v>
      </c>
      <c r="E607" s="752">
        <v>50113001</v>
      </c>
      <c r="F607" s="751" t="s">
        <v>637</v>
      </c>
      <c r="G607" s="750" t="s">
        <v>638</v>
      </c>
      <c r="H607" s="750">
        <v>100876</v>
      </c>
      <c r="I607" s="750">
        <v>876</v>
      </c>
      <c r="J607" s="750" t="s">
        <v>883</v>
      </c>
      <c r="K607" s="750" t="s">
        <v>1048</v>
      </c>
      <c r="L607" s="753">
        <v>74.460000000000008</v>
      </c>
      <c r="M607" s="753">
        <v>2</v>
      </c>
      <c r="N607" s="754">
        <v>148.92000000000002</v>
      </c>
    </row>
    <row r="608" spans="1:14" ht="14.45" customHeight="1" x14ac:dyDescent="0.2">
      <c r="A608" s="748" t="s">
        <v>604</v>
      </c>
      <c r="B608" s="749" t="s">
        <v>605</v>
      </c>
      <c r="C608" s="750" t="s">
        <v>625</v>
      </c>
      <c r="D608" s="751" t="s">
        <v>626</v>
      </c>
      <c r="E608" s="752">
        <v>50113001</v>
      </c>
      <c r="F608" s="751" t="s">
        <v>637</v>
      </c>
      <c r="G608" s="750" t="s">
        <v>650</v>
      </c>
      <c r="H608" s="750">
        <v>850729</v>
      </c>
      <c r="I608" s="750">
        <v>157875</v>
      </c>
      <c r="J608" s="750" t="s">
        <v>1215</v>
      </c>
      <c r="K608" s="750" t="s">
        <v>1216</v>
      </c>
      <c r="L608" s="753">
        <v>228.03846153846155</v>
      </c>
      <c r="M608" s="753">
        <v>13</v>
      </c>
      <c r="N608" s="754">
        <v>2964.5</v>
      </c>
    </row>
    <row r="609" spans="1:14" ht="14.45" customHeight="1" x14ac:dyDescent="0.2">
      <c r="A609" s="748" t="s">
        <v>604</v>
      </c>
      <c r="B609" s="749" t="s">
        <v>605</v>
      </c>
      <c r="C609" s="750" t="s">
        <v>625</v>
      </c>
      <c r="D609" s="751" t="s">
        <v>626</v>
      </c>
      <c r="E609" s="752">
        <v>50113001</v>
      </c>
      <c r="F609" s="751" t="s">
        <v>637</v>
      </c>
      <c r="G609" s="750" t="s">
        <v>638</v>
      </c>
      <c r="H609" s="750">
        <v>207820</v>
      </c>
      <c r="I609" s="750">
        <v>207820</v>
      </c>
      <c r="J609" s="750" t="s">
        <v>885</v>
      </c>
      <c r="K609" s="750" t="s">
        <v>886</v>
      </c>
      <c r="L609" s="753">
        <v>31.067999999999994</v>
      </c>
      <c r="M609" s="753">
        <v>10</v>
      </c>
      <c r="N609" s="754">
        <v>310.67999999999995</v>
      </c>
    </row>
    <row r="610" spans="1:14" ht="14.45" customHeight="1" x14ac:dyDescent="0.2">
      <c r="A610" s="748" t="s">
        <v>604</v>
      </c>
      <c r="B610" s="749" t="s">
        <v>605</v>
      </c>
      <c r="C610" s="750" t="s">
        <v>625</v>
      </c>
      <c r="D610" s="751" t="s">
        <v>626</v>
      </c>
      <c r="E610" s="752">
        <v>50113001</v>
      </c>
      <c r="F610" s="751" t="s">
        <v>637</v>
      </c>
      <c r="G610" s="750" t="s">
        <v>638</v>
      </c>
      <c r="H610" s="750">
        <v>186616</v>
      </c>
      <c r="I610" s="750">
        <v>86616</v>
      </c>
      <c r="J610" s="750" t="s">
        <v>893</v>
      </c>
      <c r="K610" s="750" t="s">
        <v>894</v>
      </c>
      <c r="L610" s="753">
        <v>770.79</v>
      </c>
      <c r="M610" s="753">
        <v>1</v>
      </c>
      <c r="N610" s="754">
        <v>770.79</v>
      </c>
    </row>
    <row r="611" spans="1:14" ht="14.45" customHeight="1" x14ac:dyDescent="0.2">
      <c r="A611" s="748" t="s">
        <v>604</v>
      </c>
      <c r="B611" s="749" t="s">
        <v>605</v>
      </c>
      <c r="C611" s="750" t="s">
        <v>625</v>
      </c>
      <c r="D611" s="751" t="s">
        <v>626</v>
      </c>
      <c r="E611" s="752">
        <v>50113001</v>
      </c>
      <c r="F611" s="751" t="s">
        <v>637</v>
      </c>
      <c r="G611" s="750" t="s">
        <v>638</v>
      </c>
      <c r="H611" s="750">
        <v>173196</v>
      </c>
      <c r="I611" s="750">
        <v>173196</v>
      </c>
      <c r="J611" s="750" t="s">
        <v>895</v>
      </c>
      <c r="K611" s="750" t="s">
        <v>896</v>
      </c>
      <c r="L611" s="753">
        <v>113.25</v>
      </c>
      <c r="M611" s="753">
        <v>1</v>
      </c>
      <c r="N611" s="754">
        <v>113.25</v>
      </c>
    </row>
    <row r="612" spans="1:14" ht="14.45" customHeight="1" x14ac:dyDescent="0.2">
      <c r="A612" s="748" t="s">
        <v>604</v>
      </c>
      <c r="B612" s="749" t="s">
        <v>605</v>
      </c>
      <c r="C612" s="750" t="s">
        <v>625</v>
      </c>
      <c r="D612" s="751" t="s">
        <v>626</v>
      </c>
      <c r="E612" s="752">
        <v>50113001</v>
      </c>
      <c r="F612" s="751" t="s">
        <v>637</v>
      </c>
      <c r="G612" s="750" t="s">
        <v>638</v>
      </c>
      <c r="H612" s="750">
        <v>113424</v>
      </c>
      <c r="I612" s="750">
        <v>9999999</v>
      </c>
      <c r="J612" s="750" t="s">
        <v>1379</v>
      </c>
      <c r="K612" s="750" t="s">
        <v>1380</v>
      </c>
      <c r="L612" s="753">
        <v>2393.2599999999998</v>
      </c>
      <c r="M612" s="753">
        <v>5</v>
      </c>
      <c r="N612" s="754">
        <v>11966.3</v>
      </c>
    </row>
    <row r="613" spans="1:14" ht="14.45" customHeight="1" x14ac:dyDescent="0.2">
      <c r="A613" s="748" t="s">
        <v>604</v>
      </c>
      <c r="B613" s="749" t="s">
        <v>605</v>
      </c>
      <c r="C613" s="750" t="s">
        <v>625</v>
      </c>
      <c r="D613" s="751" t="s">
        <v>626</v>
      </c>
      <c r="E613" s="752">
        <v>50113001</v>
      </c>
      <c r="F613" s="751" t="s">
        <v>637</v>
      </c>
      <c r="G613" s="750" t="s">
        <v>638</v>
      </c>
      <c r="H613" s="750">
        <v>102963</v>
      </c>
      <c r="I613" s="750">
        <v>2963</v>
      </c>
      <c r="J613" s="750" t="s">
        <v>897</v>
      </c>
      <c r="K613" s="750" t="s">
        <v>898</v>
      </c>
      <c r="L613" s="753">
        <v>97.11</v>
      </c>
      <c r="M613" s="753">
        <v>1</v>
      </c>
      <c r="N613" s="754">
        <v>97.11</v>
      </c>
    </row>
    <row r="614" spans="1:14" ht="14.45" customHeight="1" x14ac:dyDescent="0.2">
      <c r="A614" s="748" t="s">
        <v>604</v>
      </c>
      <c r="B614" s="749" t="s">
        <v>605</v>
      </c>
      <c r="C614" s="750" t="s">
        <v>625</v>
      </c>
      <c r="D614" s="751" t="s">
        <v>626</v>
      </c>
      <c r="E614" s="752">
        <v>50113001</v>
      </c>
      <c r="F614" s="751" t="s">
        <v>637</v>
      </c>
      <c r="G614" s="750" t="s">
        <v>638</v>
      </c>
      <c r="H614" s="750">
        <v>100269</v>
      </c>
      <c r="I614" s="750">
        <v>269</v>
      </c>
      <c r="J614" s="750" t="s">
        <v>899</v>
      </c>
      <c r="K614" s="750" t="s">
        <v>900</v>
      </c>
      <c r="L614" s="753">
        <v>40.570000000000007</v>
      </c>
      <c r="M614" s="753">
        <v>2</v>
      </c>
      <c r="N614" s="754">
        <v>81.140000000000015</v>
      </c>
    </row>
    <row r="615" spans="1:14" ht="14.45" customHeight="1" x14ac:dyDescent="0.2">
      <c r="A615" s="748" t="s">
        <v>604</v>
      </c>
      <c r="B615" s="749" t="s">
        <v>605</v>
      </c>
      <c r="C615" s="750" t="s">
        <v>625</v>
      </c>
      <c r="D615" s="751" t="s">
        <v>626</v>
      </c>
      <c r="E615" s="752">
        <v>50113001</v>
      </c>
      <c r="F615" s="751" t="s">
        <v>637</v>
      </c>
      <c r="G615" s="750" t="s">
        <v>650</v>
      </c>
      <c r="H615" s="750">
        <v>847149</v>
      </c>
      <c r="I615" s="750">
        <v>124115</v>
      </c>
      <c r="J615" s="750" t="s">
        <v>1381</v>
      </c>
      <c r="K615" s="750" t="s">
        <v>661</v>
      </c>
      <c r="L615" s="753">
        <v>213.24</v>
      </c>
      <c r="M615" s="753">
        <v>1</v>
      </c>
      <c r="N615" s="754">
        <v>213.24</v>
      </c>
    </row>
    <row r="616" spans="1:14" ht="14.45" customHeight="1" x14ac:dyDescent="0.2">
      <c r="A616" s="748" t="s">
        <v>604</v>
      </c>
      <c r="B616" s="749" t="s">
        <v>605</v>
      </c>
      <c r="C616" s="750" t="s">
        <v>625</v>
      </c>
      <c r="D616" s="751" t="s">
        <v>626</v>
      </c>
      <c r="E616" s="752">
        <v>50113001</v>
      </c>
      <c r="F616" s="751" t="s">
        <v>637</v>
      </c>
      <c r="G616" s="750" t="s">
        <v>650</v>
      </c>
      <c r="H616" s="750">
        <v>142865</v>
      </c>
      <c r="I616" s="750">
        <v>142865</v>
      </c>
      <c r="J616" s="750" t="s">
        <v>1382</v>
      </c>
      <c r="K616" s="750" t="s">
        <v>1383</v>
      </c>
      <c r="L616" s="753">
        <v>47.189999999999991</v>
      </c>
      <c r="M616" s="753">
        <v>1</v>
      </c>
      <c r="N616" s="754">
        <v>47.189999999999991</v>
      </c>
    </row>
    <row r="617" spans="1:14" ht="14.45" customHeight="1" x14ac:dyDescent="0.2">
      <c r="A617" s="748" t="s">
        <v>604</v>
      </c>
      <c r="B617" s="749" t="s">
        <v>605</v>
      </c>
      <c r="C617" s="750" t="s">
        <v>625</v>
      </c>
      <c r="D617" s="751" t="s">
        <v>626</v>
      </c>
      <c r="E617" s="752">
        <v>50113001</v>
      </c>
      <c r="F617" s="751" t="s">
        <v>637</v>
      </c>
      <c r="G617" s="750" t="s">
        <v>650</v>
      </c>
      <c r="H617" s="750">
        <v>844243</v>
      </c>
      <c r="I617" s="750">
        <v>112561</v>
      </c>
      <c r="J617" s="750" t="s">
        <v>1384</v>
      </c>
      <c r="K617" s="750" t="s">
        <v>1385</v>
      </c>
      <c r="L617" s="753">
        <v>52.430000000000014</v>
      </c>
      <c r="M617" s="753">
        <v>2</v>
      </c>
      <c r="N617" s="754">
        <v>104.86000000000003</v>
      </c>
    </row>
    <row r="618" spans="1:14" ht="14.45" customHeight="1" x14ac:dyDescent="0.2">
      <c r="A618" s="748" t="s">
        <v>604</v>
      </c>
      <c r="B618" s="749" t="s">
        <v>605</v>
      </c>
      <c r="C618" s="750" t="s">
        <v>625</v>
      </c>
      <c r="D618" s="751" t="s">
        <v>626</v>
      </c>
      <c r="E618" s="752">
        <v>50113001</v>
      </c>
      <c r="F618" s="751" t="s">
        <v>637</v>
      </c>
      <c r="G618" s="750" t="s">
        <v>638</v>
      </c>
      <c r="H618" s="750">
        <v>159357</v>
      </c>
      <c r="I618" s="750">
        <v>59357</v>
      </c>
      <c r="J618" s="750" t="s">
        <v>1386</v>
      </c>
      <c r="K618" s="750" t="s">
        <v>1387</v>
      </c>
      <c r="L618" s="753">
        <v>188.88</v>
      </c>
      <c r="M618" s="753">
        <v>1</v>
      </c>
      <c r="N618" s="754">
        <v>188.88</v>
      </c>
    </row>
    <row r="619" spans="1:14" ht="14.45" customHeight="1" x14ac:dyDescent="0.2">
      <c r="A619" s="748" t="s">
        <v>604</v>
      </c>
      <c r="B619" s="749" t="s">
        <v>605</v>
      </c>
      <c r="C619" s="750" t="s">
        <v>625</v>
      </c>
      <c r="D619" s="751" t="s">
        <v>626</v>
      </c>
      <c r="E619" s="752">
        <v>50113001</v>
      </c>
      <c r="F619" s="751" t="s">
        <v>637</v>
      </c>
      <c r="G619" s="750" t="s">
        <v>638</v>
      </c>
      <c r="H619" s="750">
        <v>114957</v>
      </c>
      <c r="I619" s="750">
        <v>14957</v>
      </c>
      <c r="J619" s="750" t="s">
        <v>1388</v>
      </c>
      <c r="K619" s="750" t="s">
        <v>1389</v>
      </c>
      <c r="L619" s="753">
        <v>40.07</v>
      </c>
      <c r="M619" s="753">
        <v>1</v>
      </c>
      <c r="N619" s="754">
        <v>40.07</v>
      </c>
    </row>
    <row r="620" spans="1:14" ht="14.45" customHeight="1" x14ac:dyDescent="0.2">
      <c r="A620" s="748" t="s">
        <v>604</v>
      </c>
      <c r="B620" s="749" t="s">
        <v>605</v>
      </c>
      <c r="C620" s="750" t="s">
        <v>625</v>
      </c>
      <c r="D620" s="751" t="s">
        <v>626</v>
      </c>
      <c r="E620" s="752">
        <v>50113001</v>
      </c>
      <c r="F620" s="751" t="s">
        <v>637</v>
      </c>
      <c r="G620" s="750" t="s">
        <v>638</v>
      </c>
      <c r="H620" s="750">
        <v>145583</v>
      </c>
      <c r="I620" s="750">
        <v>145583</v>
      </c>
      <c r="J620" s="750" t="s">
        <v>1390</v>
      </c>
      <c r="K620" s="750" t="s">
        <v>1391</v>
      </c>
      <c r="L620" s="753">
        <v>164.18000000000004</v>
      </c>
      <c r="M620" s="753">
        <v>1</v>
      </c>
      <c r="N620" s="754">
        <v>164.18000000000004</v>
      </c>
    </row>
    <row r="621" spans="1:14" ht="14.45" customHeight="1" x14ac:dyDescent="0.2">
      <c r="A621" s="748" t="s">
        <v>604</v>
      </c>
      <c r="B621" s="749" t="s">
        <v>605</v>
      </c>
      <c r="C621" s="750" t="s">
        <v>625</v>
      </c>
      <c r="D621" s="751" t="s">
        <v>626</v>
      </c>
      <c r="E621" s="752">
        <v>50113001</v>
      </c>
      <c r="F621" s="751" t="s">
        <v>637</v>
      </c>
      <c r="G621" s="750" t="s">
        <v>638</v>
      </c>
      <c r="H621" s="750">
        <v>100810</v>
      </c>
      <c r="I621" s="750">
        <v>810</v>
      </c>
      <c r="J621" s="750" t="s">
        <v>1392</v>
      </c>
      <c r="K621" s="750" t="s">
        <v>1393</v>
      </c>
      <c r="L621" s="753">
        <v>77.87</v>
      </c>
      <c r="M621" s="753">
        <v>1</v>
      </c>
      <c r="N621" s="754">
        <v>77.87</v>
      </c>
    </row>
    <row r="622" spans="1:14" ht="14.45" customHeight="1" x14ac:dyDescent="0.2">
      <c r="A622" s="748" t="s">
        <v>604</v>
      </c>
      <c r="B622" s="749" t="s">
        <v>605</v>
      </c>
      <c r="C622" s="750" t="s">
        <v>625</v>
      </c>
      <c r="D622" s="751" t="s">
        <v>626</v>
      </c>
      <c r="E622" s="752">
        <v>50113001</v>
      </c>
      <c r="F622" s="751" t="s">
        <v>637</v>
      </c>
      <c r="G622" s="750" t="s">
        <v>638</v>
      </c>
      <c r="H622" s="750">
        <v>191032</v>
      </c>
      <c r="I622" s="750">
        <v>91032</v>
      </c>
      <c r="J622" s="750" t="s">
        <v>913</v>
      </c>
      <c r="K622" s="750" t="s">
        <v>914</v>
      </c>
      <c r="L622" s="753">
        <v>29.779999999999994</v>
      </c>
      <c r="M622" s="753">
        <v>2</v>
      </c>
      <c r="N622" s="754">
        <v>59.559999999999988</v>
      </c>
    </row>
    <row r="623" spans="1:14" ht="14.45" customHeight="1" x14ac:dyDescent="0.2">
      <c r="A623" s="748" t="s">
        <v>604</v>
      </c>
      <c r="B623" s="749" t="s">
        <v>605</v>
      </c>
      <c r="C623" s="750" t="s">
        <v>625</v>
      </c>
      <c r="D623" s="751" t="s">
        <v>626</v>
      </c>
      <c r="E623" s="752">
        <v>50113001</v>
      </c>
      <c r="F623" s="751" t="s">
        <v>637</v>
      </c>
      <c r="G623" s="750" t="s">
        <v>638</v>
      </c>
      <c r="H623" s="750">
        <v>119653</v>
      </c>
      <c r="I623" s="750">
        <v>119653</v>
      </c>
      <c r="J623" s="750" t="s">
        <v>928</v>
      </c>
      <c r="K623" s="750" t="s">
        <v>930</v>
      </c>
      <c r="L623" s="753">
        <v>157.22875000000002</v>
      </c>
      <c r="M623" s="753">
        <v>8</v>
      </c>
      <c r="N623" s="754">
        <v>1257.8300000000002</v>
      </c>
    </row>
    <row r="624" spans="1:14" ht="14.45" customHeight="1" x14ac:dyDescent="0.2">
      <c r="A624" s="748" t="s">
        <v>604</v>
      </c>
      <c r="B624" s="749" t="s">
        <v>605</v>
      </c>
      <c r="C624" s="750" t="s">
        <v>625</v>
      </c>
      <c r="D624" s="751" t="s">
        <v>626</v>
      </c>
      <c r="E624" s="752">
        <v>50113001</v>
      </c>
      <c r="F624" s="751" t="s">
        <v>637</v>
      </c>
      <c r="G624" s="750" t="s">
        <v>638</v>
      </c>
      <c r="H624" s="750">
        <v>848866</v>
      </c>
      <c r="I624" s="750">
        <v>119654</v>
      </c>
      <c r="J624" s="750" t="s">
        <v>928</v>
      </c>
      <c r="K624" s="750" t="s">
        <v>929</v>
      </c>
      <c r="L624" s="753">
        <v>255.39999999999998</v>
      </c>
      <c r="M624" s="753">
        <v>2</v>
      </c>
      <c r="N624" s="754">
        <v>510.79999999999995</v>
      </c>
    </row>
    <row r="625" spans="1:14" ht="14.45" customHeight="1" x14ac:dyDescent="0.2">
      <c r="A625" s="748" t="s">
        <v>604</v>
      </c>
      <c r="B625" s="749" t="s">
        <v>605</v>
      </c>
      <c r="C625" s="750" t="s">
        <v>625</v>
      </c>
      <c r="D625" s="751" t="s">
        <v>626</v>
      </c>
      <c r="E625" s="752">
        <v>50113001</v>
      </c>
      <c r="F625" s="751" t="s">
        <v>637</v>
      </c>
      <c r="G625" s="750" t="s">
        <v>638</v>
      </c>
      <c r="H625" s="750">
        <v>225688</v>
      </c>
      <c r="I625" s="750">
        <v>225688</v>
      </c>
      <c r="J625" s="750" t="s">
        <v>928</v>
      </c>
      <c r="K625" s="750" t="s">
        <v>1394</v>
      </c>
      <c r="L625" s="753">
        <v>78.656666666666652</v>
      </c>
      <c r="M625" s="753">
        <v>3</v>
      </c>
      <c r="N625" s="754">
        <v>235.96999999999997</v>
      </c>
    </row>
    <row r="626" spans="1:14" ht="14.45" customHeight="1" x14ac:dyDescent="0.2">
      <c r="A626" s="748" t="s">
        <v>604</v>
      </c>
      <c r="B626" s="749" t="s">
        <v>605</v>
      </c>
      <c r="C626" s="750" t="s">
        <v>625</v>
      </c>
      <c r="D626" s="751" t="s">
        <v>626</v>
      </c>
      <c r="E626" s="752">
        <v>50113001</v>
      </c>
      <c r="F626" s="751" t="s">
        <v>637</v>
      </c>
      <c r="G626" s="750" t="s">
        <v>638</v>
      </c>
      <c r="H626" s="750">
        <v>117162</v>
      </c>
      <c r="I626" s="750">
        <v>17162</v>
      </c>
      <c r="J626" s="750" t="s">
        <v>1395</v>
      </c>
      <c r="K626" s="750" t="s">
        <v>1396</v>
      </c>
      <c r="L626" s="753">
        <v>126.405</v>
      </c>
      <c r="M626" s="753">
        <v>2</v>
      </c>
      <c r="N626" s="754">
        <v>252.81</v>
      </c>
    </row>
    <row r="627" spans="1:14" ht="14.45" customHeight="1" x14ac:dyDescent="0.2">
      <c r="A627" s="748" t="s">
        <v>604</v>
      </c>
      <c r="B627" s="749" t="s">
        <v>605</v>
      </c>
      <c r="C627" s="750" t="s">
        <v>625</v>
      </c>
      <c r="D627" s="751" t="s">
        <v>626</v>
      </c>
      <c r="E627" s="752">
        <v>50113001</v>
      </c>
      <c r="F627" s="751" t="s">
        <v>637</v>
      </c>
      <c r="G627" s="750" t="s">
        <v>638</v>
      </c>
      <c r="H627" s="750">
        <v>845133</v>
      </c>
      <c r="I627" s="750">
        <v>27900</v>
      </c>
      <c r="J627" s="750" t="s">
        <v>1397</v>
      </c>
      <c r="K627" s="750" t="s">
        <v>1398</v>
      </c>
      <c r="L627" s="753">
        <v>286.27999999999997</v>
      </c>
      <c r="M627" s="753">
        <v>9</v>
      </c>
      <c r="N627" s="754">
        <v>2576.5199999999995</v>
      </c>
    </row>
    <row r="628" spans="1:14" ht="14.45" customHeight="1" x14ac:dyDescent="0.2">
      <c r="A628" s="748" t="s">
        <v>604</v>
      </c>
      <c r="B628" s="749" t="s">
        <v>605</v>
      </c>
      <c r="C628" s="750" t="s">
        <v>625</v>
      </c>
      <c r="D628" s="751" t="s">
        <v>626</v>
      </c>
      <c r="E628" s="752">
        <v>50113001</v>
      </c>
      <c r="F628" s="751" t="s">
        <v>637</v>
      </c>
      <c r="G628" s="750" t="s">
        <v>638</v>
      </c>
      <c r="H628" s="750">
        <v>397057</v>
      </c>
      <c r="I628" s="750">
        <v>0</v>
      </c>
      <c r="J628" s="750" t="s">
        <v>934</v>
      </c>
      <c r="K628" s="750" t="s">
        <v>606</v>
      </c>
      <c r="L628" s="753">
        <v>55.070000000000007</v>
      </c>
      <c r="M628" s="753">
        <v>1</v>
      </c>
      <c r="N628" s="754">
        <v>55.070000000000007</v>
      </c>
    </row>
    <row r="629" spans="1:14" ht="14.45" customHeight="1" x14ac:dyDescent="0.2">
      <c r="A629" s="748" t="s">
        <v>604</v>
      </c>
      <c r="B629" s="749" t="s">
        <v>605</v>
      </c>
      <c r="C629" s="750" t="s">
        <v>625</v>
      </c>
      <c r="D629" s="751" t="s">
        <v>626</v>
      </c>
      <c r="E629" s="752">
        <v>50113001</v>
      </c>
      <c r="F629" s="751" t="s">
        <v>637</v>
      </c>
      <c r="G629" s="750" t="s">
        <v>638</v>
      </c>
      <c r="H629" s="750">
        <v>225261</v>
      </c>
      <c r="I629" s="750">
        <v>225261</v>
      </c>
      <c r="J629" s="750" t="s">
        <v>935</v>
      </c>
      <c r="K629" s="750" t="s">
        <v>936</v>
      </c>
      <c r="L629" s="753">
        <v>57.912499999999994</v>
      </c>
      <c r="M629" s="753">
        <v>4</v>
      </c>
      <c r="N629" s="754">
        <v>231.64999999999998</v>
      </c>
    </row>
    <row r="630" spans="1:14" ht="14.45" customHeight="1" x14ac:dyDescent="0.2">
      <c r="A630" s="748" t="s">
        <v>604</v>
      </c>
      <c r="B630" s="749" t="s">
        <v>605</v>
      </c>
      <c r="C630" s="750" t="s">
        <v>625</v>
      </c>
      <c r="D630" s="751" t="s">
        <v>626</v>
      </c>
      <c r="E630" s="752">
        <v>50113001</v>
      </c>
      <c r="F630" s="751" t="s">
        <v>637</v>
      </c>
      <c r="G630" s="750" t="s">
        <v>638</v>
      </c>
      <c r="H630" s="750">
        <v>100610</v>
      </c>
      <c r="I630" s="750">
        <v>610</v>
      </c>
      <c r="J630" s="750" t="s">
        <v>939</v>
      </c>
      <c r="K630" s="750" t="s">
        <v>940</v>
      </c>
      <c r="L630" s="753">
        <v>72.42</v>
      </c>
      <c r="M630" s="753">
        <v>1</v>
      </c>
      <c r="N630" s="754">
        <v>72.42</v>
      </c>
    </row>
    <row r="631" spans="1:14" ht="14.45" customHeight="1" x14ac:dyDescent="0.2">
      <c r="A631" s="748" t="s">
        <v>604</v>
      </c>
      <c r="B631" s="749" t="s">
        <v>605</v>
      </c>
      <c r="C631" s="750" t="s">
        <v>625</v>
      </c>
      <c r="D631" s="751" t="s">
        <v>626</v>
      </c>
      <c r="E631" s="752">
        <v>50113001</v>
      </c>
      <c r="F631" s="751" t="s">
        <v>637</v>
      </c>
      <c r="G631" s="750" t="s">
        <v>638</v>
      </c>
      <c r="H631" s="750">
        <v>114711</v>
      </c>
      <c r="I631" s="750">
        <v>14711</v>
      </c>
      <c r="J631" s="750" t="s">
        <v>1399</v>
      </c>
      <c r="K631" s="750" t="s">
        <v>1400</v>
      </c>
      <c r="L631" s="753">
        <v>54.419999999999987</v>
      </c>
      <c r="M631" s="753">
        <v>1</v>
      </c>
      <c r="N631" s="754">
        <v>54.419999999999987</v>
      </c>
    </row>
    <row r="632" spans="1:14" ht="14.45" customHeight="1" x14ac:dyDescent="0.2">
      <c r="A632" s="748" t="s">
        <v>604</v>
      </c>
      <c r="B632" s="749" t="s">
        <v>605</v>
      </c>
      <c r="C632" s="750" t="s">
        <v>625</v>
      </c>
      <c r="D632" s="751" t="s">
        <v>626</v>
      </c>
      <c r="E632" s="752">
        <v>50113001</v>
      </c>
      <c r="F632" s="751" t="s">
        <v>637</v>
      </c>
      <c r="G632" s="750" t="s">
        <v>638</v>
      </c>
      <c r="H632" s="750">
        <v>185636</v>
      </c>
      <c r="I632" s="750">
        <v>185636</v>
      </c>
      <c r="J632" s="750" t="s">
        <v>1401</v>
      </c>
      <c r="K632" s="750" t="s">
        <v>1402</v>
      </c>
      <c r="L632" s="753">
        <v>155.38</v>
      </c>
      <c r="M632" s="753">
        <v>1</v>
      </c>
      <c r="N632" s="754">
        <v>155.38</v>
      </c>
    </row>
    <row r="633" spans="1:14" ht="14.45" customHeight="1" x14ac:dyDescent="0.2">
      <c r="A633" s="748" t="s">
        <v>604</v>
      </c>
      <c r="B633" s="749" t="s">
        <v>605</v>
      </c>
      <c r="C633" s="750" t="s">
        <v>625</v>
      </c>
      <c r="D633" s="751" t="s">
        <v>626</v>
      </c>
      <c r="E633" s="752">
        <v>50113001</v>
      </c>
      <c r="F633" s="751" t="s">
        <v>637</v>
      </c>
      <c r="G633" s="750" t="s">
        <v>638</v>
      </c>
      <c r="H633" s="750">
        <v>158198</v>
      </c>
      <c r="I633" s="750">
        <v>158198</v>
      </c>
      <c r="J633" s="750" t="s">
        <v>947</v>
      </c>
      <c r="K633" s="750" t="s">
        <v>949</v>
      </c>
      <c r="L633" s="753">
        <v>196.90999999999997</v>
      </c>
      <c r="M633" s="753">
        <v>1</v>
      </c>
      <c r="N633" s="754">
        <v>196.90999999999997</v>
      </c>
    </row>
    <row r="634" spans="1:14" ht="14.45" customHeight="1" x14ac:dyDescent="0.2">
      <c r="A634" s="748" t="s">
        <v>604</v>
      </c>
      <c r="B634" s="749" t="s">
        <v>605</v>
      </c>
      <c r="C634" s="750" t="s">
        <v>625</v>
      </c>
      <c r="D634" s="751" t="s">
        <v>626</v>
      </c>
      <c r="E634" s="752">
        <v>50113001</v>
      </c>
      <c r="F634" s="751" t="s">
        <v>637</v>
      </c>
      <c r="G634" s="750" t="s">
        <v>638</v>
      </c>
      <c r="H634" s="750">
        <v>848632</v>
      </c>
      <c r="I634" s="750">
        <v>125315</v>
      </c>
      <c r="J634" s="750" t="s">
        <v>950</v>
      </c>
      <c r="K634" s="750" t="s">
        <v>951</v>
      </c>
      <c r="L634" s="753">
        <v>58.15</v>
      </c>
      <c r="M634" s="753">
        <v>1</v>
      </c>
      <c r="N634" s="754">
        <v>58.15</v>
      </c>
    </row>
    <row r="635" spans="1:14" ht="14.45" customHeight="1" x14ac:dyDescent="0.2">
      <c r="A635" s="748" t="s">
        <v>604</v>
      </c>
      <c r="B635" s="749" t="s">
        <v>605</v>
      </c>
      <c r="C635" s="750" t="s">
        <v>625</v>
      </c>
      <c r="D635" s="751" t="s">
        <v>626</v>
      </c>
      <c r="E635" s="752">
        <v>50113001</v>
      </c>
      <c r="F635" s="751" t="s">
        <v>637</v>
      </c>
      <c r="G635" s="750" t="s">
        <v>638</v>
      </c>
      <c r="H635" s="750">
        <v>102429</v>
      </c>
      <c r="I635" s="750">
        <v>2429</v>
      </c>
      <c r="J635" s="750" t="s">
        <v>953</v>
      </c>
      <c r="K635" s="750" t="s">
        <v>687</v>
      </c>
      <c r="L635" s="753">
        <v>50.554999999999993</v>
      </c>
      <c r="M635" s="753">
        <v>4</v>
      </c>
      <c r="N635" s="754">
        <v>202.21999999999997</v>
      </c>
    </row>
    <row r="636" spans="1:14" ht="14.45" customHeight="1" x14ac:dyDescent="0.2">
      <c r="A636" s="748" t="s">
        <v>604</v>
      </c>
      <c r="B636" s="749" t="s">
        <v>605</v>
      </c>
      <c r="C636" s="750" t="s">
        <v>625</v>
      </c>
      <c r="D636" s="751" t="s">
        <v>626</v>
      </c>
      <c r="E636" s="752">
        <v>50113001</v>
      </c>
      <c r="F636" s="751" t="s">
        <v>637</v>
      </c>
      <c r="G636" s="750" t="s">
        <v>638</v>
      </c>
      <c r="H636" s="750">
        <v>191836</v>
      </c>
      <c r="I636" s="750">
        <v>91836</v>
      </c>
      <c r="J636" s="750" t="s">
        <v>954</v>
      </c>
      <c r="K636" s="750" t="s">
        <v>956</v>
      </c>
      <c r="L636" s="753">
        <v>44.483333333333327</v>
      </c>
      <c r="M636" s="753">
        <v>3</v>
      </c>
      <c r="N636" s="754">
        <v>133.44999999999999</v>
      </c>
    </row>
    <row r="637" spans="1:14" ht="14.45" customHeight="1" x14ac:dyDescent="0.2">
      <c r="A637" s="748" t="s">
        <v>604</v>
      </c>
      <c r="B637" s="749" t="s">
        <v>605</v>
      </c>
      <c r="C637" s="750" t="s">
        <v>625</v>
      </c>
      <c r="D637" s="751" t="s">
        <v>626</v>
      </c>
      <c r="E637" s="752">
        <v>50113001</v>
      </c>
      <c r="F637" s="751" t="s">
        <v>637</v>
      </c>
      <c r="G637" s="750" t="s">
        <v>638</v>
      </c>
      <c r="H637" s="750">
        <v>204678</v>
      </c>
      <c r="I637" s="750">
        <v>204678</v>
      </c>
      <c r="J637" s="750" t="s">
        <v>1403</v>
      </c>
      <c r="K637" s="750" t="s">
        <v>647</v>
      </c>
      <c r="L637" s="753">
        <v>35.204999999999998</v>
      </c>
      <c r="M637" s="753">
        <v>2</v>
      </c>
      <c r="N637" s="754">
        <v>70.41</v>
      </c>
    </row>
    <row r="638" spans="1:14" ht="14.45" customHeight="1" x14ac:dyDescent="0.2">
      <c r="A638" s="748" t="s">
        <v>604</v>
      </c>
      <c r="B638" s="749" t="s">
        <v>605</v>
      </c>
      <c r="C638" s="750" t="s">
        <v>625</v>
      </c>
      <c r="D638" s="751" t="s">
        <v>626</v>
      </c>
      <c r="E638" s="752">
        <v>50113001</v>
      </c>
      <c r="F638" s="751" t="s">
        <v>637</v>
      </c>
      <c r="G638" s="750" t="s">
        <v>638</v>
      </c>
      <c r="H638" s="750">
        <v>128791</v>
      </c>
      <c r="I638" s="750">
        <v>28791</v>
      </c>
      <c r="J638" s="750" t="s">
        <v>1262</v>
      </c>
      <c r="K638" s="750" t="s">
        <v>1263</v>
      </c>
      <c r="L638" s="753">
        <v>684.16999999999985</v>
      </c>
      <c r="M638" s="753">
        <v>1</v>
      </c>
      <c r="N638" s="754">
        <v>684.16999999999985</v>
      </c>
    </row>
    <row r="639" spans="1:14" ht="14.45" customHeight="1" x14ac:dyDescent="0.2">
      <c r="A639" s="748" t="s">
        <v>604</v>
      </c>
      <c r="B639" s="749" t="s">
        <v>605</v>
      </c>
      <c r="C639" s="750" t="s">
        <v>625</v>
      </c>
      <c r="D639" s="751" t="s">
        <v>626</v>
      </c>
      <c r="E639" s="752">
        <v>50113001</v>
      </c>
      <c r="F639" s="751" t="s">
        <v>637</v>
      </c>
      <c r="G639" s="750" t="s">
        <v>638</v>
      </c>
      <c r="H639" s="750">
        <v>159672</v>
      </c>
      <c r="I639" s="750">
        <v>59672</v>
      </c>
      <c r="J639" s="750" t="s">
        <v>957</v>
      </c>
      <c r="K639" s="750" t="s">
        <v>1404</v>
      </c>
      <c r="L639" s="753">
        <v>47.069999999999993</v>
      </c>
      <c r="M639" s="753">
        <v>1</v>
      </c>
      <c r="N639" s="754">
        <v>47.069999999999993</v>
      </c>
    </row>
    <row r="640" spans="1:14" ht="14.45" customHeight="1" x14ac:dyDescent="0.2">
      <c r="A640" s="748" t="s">
        <v>604</v>
      </c>
      <c r="B640" s="749" t="s">
        <v>605</v>
      </c>
      <c r="C640" s="750" t="s">
        <v>625</v>
      </c>
      <c r="D640" s="751" t="s">
        <v>626</v>
      </c>
      <c r="E640" s="752">
        <v>50113001</v>
      </c>
      <c r="F640" s="751" t="s">
        <v>637</v>
      </c>
      <c r="G640" s="750" t="s">
        <v>638</v>
      </c>
      <c r="H640" s="750">
        <v>230438</v>
      </c>
      <c r="I640" s="750">
        <v>230438</v>
      </c>
      <c r="J640" s="750" t="s">
        <v>957</v>
      </c>
      <c r="K640" s="750" t="s">
        <v>958</v>
      </c>
      <c r="L640" s="753">
        <v>71.47</v>
      </c>
      <c r="M640" s="753">
        <v>2</v>
      </c>
      <c r="N640" s="754">
        <v>142.94</v>
      </c>
    </row>
    <row r="641" spans="1:14" ht="14.45" customHeight="1" x14ac:dyDescent="0.2">
      <c r="A641" s="748" t="s">
        <v>604</v>
      </c>
      <c r="B641" s="749" t="s">
        <v>605</v>
      </c>
      <c r="C641" s="750" t="s">
        <v>625</v>
      </c>
      <c r="D641" s="751" t="s">
        <v>626</v>
      </c>
      <c r="E641" s="752">
        <v>50113001</v>
      </c>
      <c r="F641" s="751" t="s">
        <v>637</v>
      </c>
      <c r="G641" s="750" t="s">
        <v>650</v>
      </c>
      <c r="H641" s="750">
        <v>142755</v>
      </c>
      <c r="I641" s="750">
        <v>42755</v>
      </c>
      <c r="J641" s="750" t="s">
        <v>1405</v>
      </c>
      <c r="K641" s="750" t="s">
        <v>1406</v>
      </c>
      <c r="L641" s="753">
        <v>590.92250000000001</v>
      </c>
      <c r="M641" s="753">
        <v>4</v>
      </c>
      <c r="N641" s="754">
        <v>2363.69</v>
      </c>
    </row>
    <row r="642" spans="1:14" ht="14.45" customHeight="1" x14ac:dyDescent="0.2">
      <c r="A642" s="748" t="s">
        <v>604</v>
      </c>
      <c r="B642" s="749" t="s">
        <v>605</v>
      </c>
      <c r="C642" s="750" t="s">
        <v>625</v>
      </c>
      <c r="D642" s="751" t="s">
        <v>626</v>
      </c>
      <c r="E642" s="752">
        <v>50113001</v>
      </c>
      <c r="F642" s="751" t="s">
        <v>637</v>
      </c>
      <c r="G642" s="750" t="s">
        <v>638</v>
      </c>
      <c r="H642" s="750">
        <v>190973</v>
      </c>
      <c r="I642" s="750">
        <v>190973</v>
      </c>
      <c r="J642" s="750" t="s">
        <v>1407</v>
      </c>
      <c r="K642" s="750" t="s">
        <v>834</v>
      </c>
      <c r="L642" s="753">
        <v>224.36999999999998</v>
      </c>
      <c r="M642" s="753">
        <v>3</v>
      </c>
      <c r="N642" s="754">
        <v>673.1099999999999</v>
      </c>
    </row>
    <row r="643" spans="1:14" ht="14.45" customHeight="1" x14ac:dyDescent="0.2">
      <c r="A643" s="748" t="s">
        <v>604</v>
      </c>
      <c r="B643" s="749" t="s">
        <v>605</v>
      </c>
      <c r="C643" s="750" t="s">
        <v>625</v>
      </c>
      <c r="D643" s="751" t="s">
        <v>626</v>
      </c>
      <c r="E643" s="752">
        <v>50113001</v>
      </c>
      <c r="F643" s="751" t="s">
        <v>637</v>
      </c>
      <c r="G643" s="750" t="s">
        <v>650</v>
      </c>
      <c r="H643" s="750">
        <v>156981</v>
      </c>
      <c r="I643" s="750">
        <v>56981</v>
      </c>
      <c r="J643" s="750" t="s">
        <v>1408</v>
      </c>
      <c r="K643" s="750" t="s">
        <v>1409</v>
      </c>
      <c r="L643" s="753">
        <v>30.180000000000007</v>
      </c>
      <c r="M643" s="753">
        <v>1</v>
      </c>
      <c r="N643" s="754">
        <v>30.180000000000007</v>
      </c>
    </row>
    <row r="644" spans="1:14" ht="14.45" customHeight="1" x14ac:dyDescent="0.2">
      <c r="A644" s="748" t="s">
        <v>604</v>
      </c>
      <c r="B644" s="749" t="s">
        <v>605</v>
      </c>
      <c r="C644" s="750" t="s">
        <v>625</v>
      </c>
      <c r="D644" s="751" t="s">
        <v>626</v>
      </c>
      <c r="E644" s="752">
        <v>50113001</v>
      </c>
      <c r="F644" s="751" t="s">
        <v>637</v>
      </c>
      <c r="G644" s="750" t="s">
        <v>638</v>
      </c>
      <c r="H644" s="750">
        <v>154094</v>
      </c>
      <c r="I644" s="750">
        <v>54094</v>
      </c>
      <c r="J644" s="750" t="s">
        <v>969</v>
      </c>
      <c r="K644" s="750" t="s">
        <v>970</v>
      </c>
      <c r="L644" s="753">
        <v>111.38</v>
      </c>
      <c r="M644" s="753">
        <v>1</v>
      </c>
      <c r="N644" s="754">
        <v>111.38</v>
      </c>
    </row>
    <row r="645" spans="1:14" ht="14.45" customHeight="1" x14ac:dyDescent="0.2">
      <c r="A645" s="748" t="s">
        <v>604</v>
      </c>
      <c r="B645" s="749" t="s">
        <v>605</v>
      </c>
      <c r="C645" s="750" t="s">
        <v>625</v>
      </c>
      <c r="D645" s="751" t="s">
        <v>626</v>
      </c>
      <c r="E645" s="752">
        <v>50113001</v>
      </c>
      <c r="F645" s="751" t="s">
        <v>637</v>
      </c>
      <c r="G645" s="750" t="s">
        <v>650</v>
      </c>
      <c r="H645" s="750">
        <v>138854</v>
      </c>
      <c r="I645" s="750">
        <v>138854</v>
      </c>
      <c r="J645" s="750" t="s">
        <v>1410</v>
      </c>
      <c r="K645" s="750" t="s">
        <v>1411</v>
      </c>
      <c r="L645" s="753">
        <v>422.32999999999993</v>
      </c>
      <c r="M645" s="753">
        <v>1</v>
      </c>
      <c r="N645" s="754">
        <v>422.32999999999993</v>
      </c>
    </row>
    <row r="646" spans="1:14" ht="14.45" customHeight="1" x14ac:dyDescent="0.2">
      <c r="A646" s="748" t="s">
        <v>604</v>
      </c>
      <c r="B646" s="749" t="s">
        <v>605</v>
      </c>
      <c r="C646" s="750" t="s">
        <v>625</v>
      </c>
      <c r="D646" s="751" t="s">
        <v>626</v>
      </c>
      <c r="E646" s="752">
        <v>50113001</v>
      </c>
      <c r="F646" s="751" t="s">
        <v>637</v>
      </c>
      <c r="G646" s="750" t="s">
        <v>650</v>
      </c>
      <c r="H646" s="750">
        <v>150309</v>
      </c>
      <c r="I646" s="750">
        <v>50309</v>
      </c>
      <c r="J646" s="750" t="s">
        <v>1270</v>
      </c>
      <c r="K646" s="750" t="s">
        <v>908</v>
      </c>
      <c r="L646" s="753">
        <v>34.659999999999989</v>
      </c>
      <c r="M646" s="753">
        <v>1</v>
      </c>
      <c r="N646" s="754">
        <v>34.659999999999989</v>
      </c>
    </row>
    <row r="647" spans="1:14" ht="14.45" customHeight="1" x14ac:dyDescent="0.2">
      <c r="A647" s="748" t="s">
        <v>604</v>
      </c>
      <c r="B647" s="749" t="s">
        <v>605</v>
      </c>
      <c r="C647" s="750" t="s">
        <v>625</v>
      </c>
      <c r="D647" s="751" t="s">
        <v>626</v>
      </c>
      <c r="E647" s="752">
        <v>50113001</v>
      </c>
      <c r="F647" s="751" t="s">
        <v>637</v>
      </c>
      <c r="G647" s="750" t="s">
        <v>638</v>
      </c>
      <c r="H647" s="750">
        <v>148306</v>
      </c>
      <c r="I647" s="750">
        <v>148306</v>
      </c>
      <c r="J647" s="750" t="s">
        <v>1272</v>
      </c>
      <c r="K647" s="750" t="s">
        <v>1254</v>
      </c>
      <c r="L647" s="753">
        <v>106.58999999999997</v>
      </c>
      <c r="M647" s="753">
        <v>1</v>
      </c>
      <c r="N647" s="754">
        <v>106.58999999999997</v>
      </c>
    </row>
    <row r="648" spans="1:14" ht="14.45" customHeight="1" x14ac:dyDescent="0.2">
      <c r="A648" s="748" t="s">
        <v>604</v>
      </c>
      <c r="B648" s="749" t="s">
        <v>605</v>
      </c>
      <c r="C648" s="750" t="s">
        <v>625</v>
      </c>
      <c r="D648" s="751" t="s">
        <v>626</v>
      </c>
      <c r="E648" s="752">
        <v>50113001</v>
      </c>
      <c r="F648" s="751" t="s">
        <v>637</v>
      </c>
      <c r="G648" s="750" t="s">
        <v>638</v>
      </c>
      <c r="H648" s="750">
        <v>197864</v>
      </c>
      <c r="I648" s="750">
        <v>97864</v>
      </c>
      <c r="J648" s="750" t="s">
        <v>971</v>
      </c>
      <c r="K648" s="750" t="s">
        <v>1412</v>
      </c>
      <c r="L648" s="753">
        <v>302.48333333333335</v>
      </c>
      <c r="M648" s="753">
        <v>3</v>
      </c>
      <c r="N648" s="754">
        <v>907.45</v>
      </c>
    </row>
    <row r="649" spans="1:14" ht="14.45" customHeight="1" x14ac:dyDescent="0.2">
      <c r="A649" s="748" t="s">
        <v>604</v>
      </c>
      <c r="B649" s="749" t="s">
        <v>605</v>
      </c>
      <c r="C649" s="750" t="s">
        <v>625</v>
      </c>
      <c r="D649" s="751" t="s">
        <v>626</v>
      </c>
      <c r="E649" s="752">
        <v>50113001</v>
      </c>
      <c r="F649" s="751" t="s">
        <v>637</v>
      </c>
      <c r="G649" s="750" t="s">
        <v>650</v>
      </c>
      <c r="H649" s="750">
        <v>214628</v>
      </c>
      <c r="I649" s="750">
        <v>214628</v>
      </c>
      <c r="J649" s="750" t="s">
        <v>973</v>
      </c>
      <c r="K649" s="750" t="s">
        <v>974</v>
      </c>
      <c r="L649" s="753">
        <v>78.530000000000015</v>
      </c>
      <c r="M649" s="753">
        <v>1</v>
      </c>
      <c r="N649" s="754">
        <v>78.530000000000015</v>
      </c>
    </row>
    <row r="650" spans="1:14" ht="14.45" customHeight="1" x14ac:dyDescent="0.2">
      <c r="A650" s="748" t="s">
        <v>604</v>
      </c>
      <c r="B650" s="749" t="s">
        <v>605</v>
      </c>
      <c r="C650" s="750" t="s">
        <v>625</v>
      </c>
      <c r="D650" s="751" t="s">
        <v>626</v>
      </c>
      <c r="E650" s="752">
        <v>50113001</v>
      </c>
      <c r="F650" s="751" t="s">
        <v>637</v>
      </c>
      <c r="G650" s="750" t="s">
        <v>650</v>
      </c>
      <c r="H650" s="750">
        <v>115551</v>
      </c>
      <c r="I650" s="750">
        <v>115551</v>
      </c>
      <c r="J650" s="750" t="s">
        <v>1413</v>
      </c>
      <c r="K650" s="750" t="s">
        <v>1414</v>
      </c>
      <c r="L650" s="753">
        <v>71.080000000000013</v>
      </c>
      <c r="M650" s="753">
        <v>2</v>
      </c>
      <c r="N650" s="754">
        <v>142.16000000000003</v>
      </c>
    </row>
    <row r="651" spans="1:14" ht="14.45" customHeight="1" x14ac:dyDescent="0.2">
      <c r="A651" s="748" t="s">
        <v>604</v>
      </c>
      <c r="B651" s="749" t="s">
        <v>605</v>
      </c>
      <c r="C651" s="750" t="s">
        <v>625</v>
      </c>
      <c r="D651" s="751" t="s">
        <v>626</v>
      </c>
      <c r="E651" s="752">
        <v>50113001</v>
      </c>
      <c r="F651" s="751" t="s">
        <v>637</v>
      </c>
      <c r="G651" s="750" t="s">
        <v>638</v>
      </c>
      <c r="H651" s="750">
        <v>112023</v>
      </c>
      <c r="I651" s="750">
        <v>12023</v>
      </c>
      <c r="J651" s="750" t="s">
        <v>979</v>
      </c>
      <c r="K651" s="750" t="s">
        <v>980</v>
      </c>
      <c r="L651" s="753">
        <v>72.33</v>
      </c>
      <c r="M651" s="753">
        <v>1</v>
      </c>
      <c r="N651" s="754">
        <v>72.33</v>
      </c>
    </row>
    <row r="652" spans="1:14" ht="14.45" customHeight="1" x14ac:dyDescent="0.2">
      <c r="A652" s="748" t="s">
        <v>604</v>
      </c>
      <c r="B652" s="749" t="s">
        <v>605</v>
      </c>
      <c r="C652" s="750" t="s">
        <v>625</v>
      </c>
      <c r="D652" s="751" t="s">
        <v>626</v>
      </c>
      <c r="E652" s="752">
        <v>50113001</v>
      </c>
      <c r="F652" s="751" t="s">
        <v>637</v>
      </c>
      <c r="G652" s="750" t="s">
        <v>638</v>
      </c>
      <c r="H652" s="750">
        <v>100643</v>
      </c>
      <c r="I652" s="750">
        <v>643</v>
      </c>
      <c r="J652" s="750" t="s">
        <v>1415</v>
      </c>
      <c r="K652" s="750" t="s">
        <v>1416</v>
      </c>
      <c r="L652" s="753">
        <v>63.56</v>
      </c>
      <c r="M652" s="753">
        <v>1</v>
      </c>
      <c r="N652" s="754">
        <v>63.56</v>
      </c>
    </row>
    <row r="653" spans="1:14" ht="14.45" customHeight="1" x14ac:dyDescent="0.2">
      <c r="A653" s="748" t="s">
        <v>604</v>
      </c>
      <c r="B653" s="749" t="s">
        <v>605</v>
      </c>
      <c r="C653" s="750" t="s">
        <v>625</v>
      </c>
      <c r="D653" s="751" t="s">
        <v>626</v>
      </c>
      <c r="E653" s="752">
        <v>50113001</v>
      </c>
      <c r="F653" s="751" t="s">
        <v>637</v>
      </c>
      <c r="G653" s="750" t="s">
        <v>638</v>
      </c>
      <c r="H653" s="750">
        <v>173208</v>
      </c>
      <c r="I653" s="750">
        <v>173208</v>
      </c>
      <c r="J653" s="750" t="s">
        <v>983</v>
      </c>
      <c r="K653" s="750" t="s">
        <v>984</v>
      </c>
      <c r="L653" s="753">
        <v>92.59</v>
      </c>
      <c r="M653" s="753">
        <v>1</v>
      </c>
      <c r="N653" s="754">
        <v>92.59</v>
      </c>
    </row>
    <row r="654" spans="1:14" ht="14.45" customHeight="1" x14ac:dyDescent="0.2">
      <c r="A654" s="748" t="s">
        <v>604</v>
      </c>
      <c r="B654" s="749" t="s">
        <v>605</v>
      </c>
      <c r="C654" s="750" t="s">
        <v>625</v>
      </c>
      <c r="D654" s="751" t="s">
        <v>626</v>
      </c>
      <c r="E654" s="752">
        <v>50113001</v>
      </c>
      <c r="F654" s="751" t="s">
        <v>637</v>
      </c>
      <c r="G654" s="750" t="s">
        <v>638</v>
      </c>
      <c r="H654" s="750">
        <v>148675</v>
      </c>
      <c r="I654" s="750">
        <v>148675</v>
      </c>
      <c r="J654" s="750" t="s">
        <v>985</v>
      </c>
      <c r="K654" s="750" t="s">
        <v>986</v>
      </c>
      <c r="L654" s="753">
        <v>243.72999999999988</v>
      </c>
      <c r="M654" s="753">
        <v>1</v>
      </c>
      <c r="N654" s="754">
        <v>243.72999999999988</v>
      </c>
    </row>
    <row r="655" spans="1:14" ht="14.45" customHeight="1" x14ac:dyDescent="0.2">
      <c r="A655" s="748" t="s">
        <v>604</v>
      </c>
      <c r="B655" s="749" t="s">
        <v>605</v>
      </c>
      <c r="C655" s="750" t="s">
        <v>625</v>
      </c>
      <c r="D655" s="751" t="s">
        <v>626</v>
      </c>
      <c r="E655" s="752">
        <v>50113001</v>
      </c>
      <c r="F655" s="751" t="s">
        <v>637</v>
      </c>
      <c r="G655" s="750" t="s">
        <v>638</v>
      </c>
      <c r="H655" s="750">
        <v>148673</v>
      </c>
      <c r="I655" s="750">
        <v>148673</v>
      </c>
      <c r="J655" s="750" t="s">
        <v>985</v>
      </c>
      <c r="K655" s="750" t="s">
        <v>1417</v>
      </c>
      <c r="L655" s="753">
        <v>146.16999999999993</v>
      </c>
      <c r="M655" s="753">
        <v>1</v>
      </c>
      <c r="N655" s="754">
        <v>146.16999999999993</v>
      </c>
    </row>
    <row r="656" spans="1:14" ht="14.45" customHeight="1" x14ac:dyDescent="0.2">
      <c r="A656" s="748" t="s">
        <v>604</v>
      </c>
      <c r="B656" s="749" t="s">
        <v>605</v>
      </c>
      <c r="C656" s="750" t="s">
        <v>625</v>
      </c>
      <c r="D656" s="751" t="s">
        <v>626</v>
      </c>
      <c r="E656" s="752">
        <v>50113001</v>
      </c>
      <c r="F656" s="751" t="s">
        <v>637</v>
      </c>
      <c r="G656" s="750" t="s">
        <v>638</v>
      </c>
      <c r="H656" s="750">
        <v>201608</v>
      </c>
      <c r="I656" s="750">
        <v>201608</v>
      </c>
      <c r="J656" s="750" t="s">
        <v>991</v>
      </c>
      <c r="K656" s="750" t="s">
        <v>992</v>
      </c>
      <c r="L656" s="753">
        <v>36.109999999999992</v>
      </c>
      <c r="M656" s="753">
        <v>1</v>
      </c>
      <c r="N656" s="754">
        <v>36.109999999999992</v>
      </c>
    </row>
    <row r="657" spans="1:14" ht="14.45" customHeight="1" x14ac:dyDescent="0.2">
      <c r="A657" s="748" t="s">
        <v>604</v>
      </c>
      <c r="B657" s="749" t="s">
        <v>605</v>
      </c>
      <c r="C657" s="750" t="s">
        <v>625</v>
      </c>
      <c r="D657" s="751" t="s">
        <v>626</v>
      </c>
      <c r="E657" s="752">
        <v>50113001</v>
      </c>
      <c r="F657" s="751" t="s">
        <v>637</v>
      </c>
      <c r="G657" s="750" t="s">
        <v>650</v>
      </c>
      <c r="H657" s="750">
        <v>166030</v>
      </c>
      <c r="I657" s="750">
        <v>66030</v>
      </c>
      <c r="J657" s="750" t="s">
        <v>995</v>
      </c>
      <c r="K657" s="750" t="s">
        <v>998</v>
      </c>
      <c r="L657" s="753">
        <v>29.85</v>
      </c>
      <c r="M657" s="753">
        <v>1</v>
      </c>
      <c r="N657" s="754">
        <v>29.85</v>
      </c>
    </row>
    <row r="658" spans="1:14" ht="14.45" customHeight="1" x14ac:dyDescent="0.2">
      <c r="A658" s="748" t="s">
        <v>604</v>
      </c>
      <c r="B658" s="749" t="s">
        <v>605</v>
      </c>
      <c r="C658" s="750" t="s">
        <v>625</v>
      </c>
      <c r="D658" s="751" t="s">
        <v>626</v>
      </c>
      <c r="E658" s="752">
        <v>50113001</v>
      </c>
      <c r="F658" s="751" t="s">
        <v>637</v>
      </c>
      <c r="G658" s="750" t="s">
        <v>650</v>
      </c>
      <c r="H658" s="750">
        <v>199600</v>
      </c>
      <c r="I658" s="750">
        <v>99600</v>
      </c>
      <c r="J658" s="750" t="s">
        <v>995</v>
      </c>
      <c r="K658" s="750" t="s">
        <v>997</v>
      </c>
      <c r="L658" s="753">
        <v>100.4</v>
      </c>
      <c r="M658" s="753">
        <v>1</v>
      </c>
      <c r="N658" s="754">
        <v>100.4</v>
      </c>
    </row>
    <row r="659" spans="1:14" ht="14.45" customHeight="1" x14ac:dyDescent="0.2">
      <c r="A659" s="748" t="s">
        <v>604</v>
      </c>
      <c r="B659" s="749" t="s">
        <v>605</v>
      </c>
      <c r="C659" s="750" t="s">
        <v>625</v>
      </c>
      <c r="D659" s="751" t="s">
        <v>626</v>
      </c>
      <c r="E659" s="752">
        <v>50113001</v>
      </c>
      <c r="F659" s="751" t="s">
        <v>637</v>
      </c>
      <c r="G659" s="750" t="s">
        <v>650</v>
      </c>
      <c r="H659" s="750">
        <v>153950</v>
      </c>
      <c r="I659" s="750">
        <v>53950</v>
      </c>
      <c r="J659" s="750" t="s">
        <v>999</v>
      </c>
      <c r="K659" s="750" t="s">
        <v>1000</v>
      </c>
      <c r="L659" s="753">
        <v>91.490000000000009</v>
      </c>
      <c r="M659" s="753">
        <v>2</v>
      </c>
      <c r="N659" s="754">
        <v>182.98000000000002</v>
      </c>
    </row>
    <row r="660" spans="1:14" ht="14.45" customHeight="1" x14ac:dyDescent="0.2">
      <c r="A660" s="748" t="s">
        <v>604</v>
      </c>
      <c r="B660" s="749" t="s">
        <v>605</v>
      </c>
      <c r="C660" s="750" t="s">
        <v>625</v>
      </c>
      <c r="D660" s="751" t="s">
        <v>626</v>
      </c>
      <c r="E660" s="752">
        <v>50113001</v>
      </c>
      <c r="F660" s="751" t="s">
        <v>637</v>
      </c>
      <c r="G660" s="750" t="s">
        <v>650</v>
      </c>
      <c r="H660" s="750">
        <v>233366</v>
      </c>
      <c r="I660" s="750">
        <v>233366</v>
      </c>
      <c r="J660" s="750" t="s">
        <v>1001</v>
      </c>
      <c r="K660" s="750" t="s">
        <v>1003</v>
      </c>
      <c r="L660" s="753">
        <v>45.75</v>
      </c>
      <c r="M660" s="753">
        <v>1</v>
      </c>
      <c r="N660" s="754">
        <v>45.75</v>
      </c>
    </row>
    <row r="661" spans="1:14" ht="14.45" customHeight="1" x14ac:dyDescent="0.2">
      <c r="A661" s="748" t="s">
        <v>604</v>
      </c>
      <c r="B661" s="749" t="s">
        <v>605</v>
      </c>
      <c r="C661" s="750" t="s">
        <v>625</v>
      </c>
      <c r="D661" s="751" t="s">
        <v>626</v>
      </c>
      <c r="E661" s="752">
        <v>50113001</v>
      </c>
      <c r="F661" s="751" t="s">
        <v>637</v>
      </c>
      <c r="G661" s="750" t="s">
        <v>606</v>
      </c>
      <c r="H661" s="750">
        <v>989453</v>
      </c>
      <c r="I661" s="750">
        <v>146899</v>
      </c>
      <c r="J661" s="750" t="s">
        <v>1001</v>
      </c>
      <c r="K661" s="750" t="s">
        <v>1003</v>
      </c>
      <c r="L661" s="753">
        <v>45.490000000000009</v>
      </c>
      <c r="M661" s="753">
        <v>1</v>
      </c>
      <c r="N661" s="754">
        <v>45.490000000000009</v>
      </c>
    </row>
    <row r="662" spans="1:14" ht="14.45" customHeight="1" x14ac:dyDescent="0.2">
      <c r="A662" s="748" t="s">
        <v>604</v>
      </c>
      <c r="B662" s="749" t="s">
        <v>605</v>
      </c>
      <c r="C662" s="750" t="s">
        <v>625</v>
      </c>
      <c r="D662" s="751" t="s">
        <v>626</v>
      </c>
      <c r="E662" s="752">
        <v>50113001</v>
      </c>
      <c r="F662" s="751" t="s">
        <v>637</v>
      </c>
      <c r="G662" s="750" t="s">
        <v>650</v>
      </c>
      <c r="H662" s="750">
        <v>849578</v>
      </c>
      <c r="I662" s="750">
        <v>149480</v>
      </c>
      <c r="J662" s="750" t="s">
        <v>1418</v>
      </c>
      <c r="K662" s="750" t="s">
        <v>1419</v>
      </c>
      <c r="L662" s="753">
        <v>68.88</v>
      </c>
      <c r="M662" s="753">
        <v>1</v>
      </c>
      <c r="N662" s="754">
        <v>68.88</v>
      </c>
    </row>
    <row r="663" spans="1:14" ht="14.45" customHeight="1" x14ac:dyDescent="0.2">
      <c r="A663" s="748" t="s">
        <v>604</v>
      </c>
      <c r="B663" s="749" t="s">
        <v>605</v>
      </c>
      <c r="C663" s="750" t="s">
        <v>625</v>
      </c>
      <c r="D663" s="751" t="s">
        <v>626</v>
      </c>
      <c r="E663" s="752">
        <v>50113008</v>
      </c>
      <c r="F663" s="751" t="s">
        <v>1006</v>
      </c>
      <c r="G663" s="750"/>
      <c r="H663" s="750"/>
      <c r="I663" s="750">
        <v>138455</v>
      </c>
      <c r="J663" s="750" t="s">
        <v>1007</v>
      </c>
      <c r="K663" s="750" t="s">
        <v>1008</v>
      </c>
      <c r="L663" s="753">
        <v>1068.2099609375</v>
      </c>
      <c r="M663" s="753">
        <v>2</v>
      </c>
      <c r="N663" s="754">
        <v>2136.419921875</v>
      </c>
    </row>
    <row r="664" spans="1:14" ht="14.45" customHeight="1" x14ac:dyDescent="0.2">
      <c r="A664" s="748" t="s">
        <v>604</v>
      </c>
      <c r="B664" s="749" t="s">
        <v>605</v>
      </c>
      <c r="C664" s="750" t="s">
        <v>625</v>
      </c>
      <c r="D664" s="751" t="s">
        <v>626</v>
      </c>
      <c r="E664" s="752">
        <v>50113008</v>
      </c>
      <c r="F664" s="751" t="s">
        <v>1006</v>
      </c>
      <c r="G664" s="750"/>
      <c r="H664" s="750"/>
      <c r="I664" s="750">
        <v>205966</v>
      </c>
      <c r="J664" s="750" t="s">
        <v>1009</v>
      </c>
      <c r="K664" s="750" t="s">
        <v>1008</v>
      </c>
      <c r="L664" s="753">
        <v>912.989990234375</v>
      </c>
      <c r="M664" s="753">
        <v>6</v>
      </c>
      <c r="N664" s="754">
        <v>5477.93994140625</v>
      </c>
    </row>
    <row r="665" spans="1:14" ht="14.45" customHeight="1" x14ac:dyDescent="0.2">
      <c r="A665" s="748" t="s">
        <v>604</v>
      </c>
      <c r="B665" s="749" t="s">
        <v>605</v>
      </c>
      <c r="C665" s="750" t="s">
        <v>625</v>
      </c>
      <c r="D665" s="751" t="s">
        <v>626</v>
      </c>
      <c r="E665" s="752">
        <v>50113011</v>
      </c>
      <c r="F665" s="751" t="s">
        <v>1010</v>
      </c>
      <c r="G665" s="750"/>
      <c r="H665" s="750"/>
      <c r="I665" s="750">
        <v>158152</v>
      </c>
      <c r="J665" s="750" t="s">
        <v>1011</v>
      </c>
      <c r="K665" s="750" t="s">
        <v>1008</v>
      </c>
      <c r="L665" s="753">
        <v>912.989990234375</v>
      </c>
      <c r="M665" s="753">
        <v>46</v>
      </c>
      <c r="N665" s="754">
        <v>41997.53955078125</v>
      </c>
    </row>
    <row r="666" spans="1:14" ht="14.45" customHeight="1" x14ac:dyDescent="0.2">
      <c r="A666" s="748" t="s">
        <v>604</v>
      </c>
      <c r="B666" s="749" t="s">
        <v>605</v>
      </c>
      <c r="C666" s="750" t="s">
        <v>625</v>
      </c>
      <c r="D666" s="751" t="s">
        <v>626</v>
      </c>
      <c r="E666" s="752">
        <v>50113013</v>
      </c>
      <c r="F666" s="751" t="s">
        <v>1012</v>
      </c>
      <c r="G666" s="750" t="s">
        <v>650</v>
      </c>
      <c r="H666" s="750">
        <v>194155</v>
      </c>
      <c r="I666" s="750">
        <v>94155</v>
      </c>
      <c r="J666" s="750" t="s">
        <v>1420</v>
      </c>
      <c r="K666" s="750" t="s">
        <v>1421</v>
      </c>
      <c r="L666" s="753">
        <v>320.31999999999994</v>
      </c>
      <c r="M666" s="753">
        <v>1.6</v>
      </c>
      <c r="N666" s="754">
        <v>512.51199999999994</v>
      </c>
    </row>
    <row r="667" spans="1:14" ht="14.45" customHeight="1" x14ac:dyDescent="0.2">
      <c r="A667" s="748" t="s">
        <v>604</v>
      </c>
      <c r="B667" s="749" t="s">
        <v>605</v>
      </c>
      <c r="C667" s="750" t="s">
        <v>625</v>
      </c>
      <c r="D667" s="751" t="s">
        <v>626</v>
      </c>
      <c r="E667" s="752">
        <v>50113013</v>
      </c>
      <c r="F667" s="751" t="s">
        <v>1012</v>
      </c>
      <c r="G667" s="750" t="s">
        <v>638</v>
      </c>
      <c r="H667" s="750">
        <v>203097</v>
      </c>
      <c r="I667" s="750">
        <v>203097</v>
      </c>
      <c r="J667" s="750" t="s">
        <v>1013</v>
      </c>
      <c r="K667" s="750" t="s">
        <v>1014</v>
      </c>
      <c r="L667" s="753">
        <v>167.405</v>
      </c>
      <c r="M667" s="753">
        <v>4</v>
      </c>
      <c r="N667" s="754">
        <v>669.62</v>
      </c>
    </row>
    <row r="668" spans="1:14" ht="14.45" customHeight="1" x14ac:dyDescent="0.2">
      <c r="A668" s="748" t="s">
        <v>604</v>
      </c>
      <c r="B668" s="749" t="s">
        <v>605</v>
      </c>
      <c r="C668" s="750" t="s">
        <v>625</v>
      </c>
      <c r="D668" s="751" t="s">
        <v>626</v>
      </c>
      <c r="E668" s="752">
        <v>50113013</v>
      </c>
      <c r="F668" s="751" t="s">
        <v>1012</v>
      </c>
      <c r="G668" s="750" t="s">
        <v>638</v>
      </c>
      <c r="H668" s="750">
        <v>172972</v>
      </c>
      <c r="I668" s="750">
        <v>72972</v>
      </c>
      <c r="J668" s="750" t="s">
        <v>1015</v>
      </c>
      <c r="K668" s="750" t="s">
        <v>1016</v>
      </c>
      <c r="L668" s="753">
        <v>187.65855215827403</v>
      </c>
      <c r="M668" s="753">
        <v>444.8</v>
      </c>
      <c r="N668" s="754">
        <v>83470.524000000296</v>
      </c>
    </row>
    <row r="669" spans="1:14" ht="14.45" customHeight="1" x14ac:dyDescent="0.2">
      <c r="A669" s="748" t="s">
        <v>604</v>
      </c>
      <c r="B669" s="749" t="s">
        <v>605</v>
      </c>
      <c r="C669" s="750" t="s">
        <v>625</v>
      </c>
      <c r="D669" s="751" t="s">
        <v>626</v>
      </c>
      <c r="E669" s="752">
        <v>50113013</v>
      </c>
      <c r="F669" s="751" t="s">
        <v>1012</v>
      </c>
      <c r="G669" s="750" t="s">
        <v>606</v>
      </c>
      <c r="H669" s="750">
        <v>183817</v>
      </c>
      <c r="I669" s="750">
        <v>183817</v>
      </c>
      <c r="J669" s="750" t="s">
        <v>1019</v>
      </c>
      <c r="K669" s="750" t="s">
        <v>1020</v>
      </c>
      <c r="L669" s="753">
        <v>1539.2449999999999</v>
      </c>
      <c r="M669" s="753">
        <v>4</v>
      </c>
      <c r="N669" s="754">
        <v>6156.98</v>
      </c>
    </row>
    <row r="670" spans="1:14" ht="14.45" customHeight="1" x14ac:dyDescent="0.2">
      <c r="A670" s="748" t="s">
        <v>604</v>
      </c>
      <c r="B670" s="749" t="s">
        <v>605</v>
      </c>
      <c r="C670" s="750" t="s">
        <v>625</v>
      </c>
      <c r="D670" s="751" t="s">
        <v>626</v>
      </c>
      <c r="E670" s="752">
        <v>50113013</v>
      </c>
      <c r="F670" s="751" t="s">
        <v>1012</v>
      </c>
      <c r="G670" s="750" t="s">
        <v>650</v>
      </c>
      <c r="H670" s="750">
        <v>164831</v>
      </c>
      <c r="I670" s="750">
        <v>64831</v>
      </c>
      <c r="J670" s="750" t="s">
        <v>1021</v>
      </c>
      <c r="K670" s="750" t="s">
        <v>1022</v>
      </c>
      <c r="L670" s="753">
        <v>212.27887029288704</v>
      </c>
      <c r="M670" s="753">
        <v>71.7</v>
      </c>
      <c r="N670" s="754">
        <v>15220.395</v>
      </c>
    </row>
    <row r="671" spans="1:14" ht="14.45" customHeight="1" x14ac:dyDescent="0.2">
      <c r="A671" s="748" t="s">
        <v>604</v>
      </c>
      <c r="B671" s="749" t="s">
        <v>605</v>
      </c>
      <c r="C671" s="750" t="s">
        <v>625</v>
      </c>
      <c r="D671" s="751" t="s">
        <v>626</v>
      </c>
      <c r="E671" s="752">
        <v>50113013</v>
      </c>
      <c r="F671" s="751" t="s">
        <v>1012</v>
      </c>
      <c r="G671" s="750" t="s">
        <v>638</v>
      </c>
      <c r="H671" s="750">
        <v>183926</v>
      </c>
      <c r="I671" s="750">
        <v>183926</v>
      </c>
      <c r="J671" s="750" t="s">
        <v>1025</v>
      </c>
      <c r="K671" s="750" t="s">
        <v>1020</v>
      </c>
      <c r="L671" s="753">
        <v>132.66</v>
      </c>
      <c r="M671" s="753">
        <v>0.5</v>
      </c>
      <c r="N671" s="754">
        <v>66.33</v>
      </c>
    </row>
    <row r="672" spans="1:14" ht="14.45" customHeight="1" x14ac:dyDescent="0.2">
      <c r="A672" s="748" t="s">
        <v>604</v>
      </c>
      <c r="B672" s="749" t="s">
        <v>605</v>
      </c>
      <c r="C672" s="750" t="s">
        <v>625</v>
      </c>
      <c r="D672" s="751" t="s">
        <v>626</v>
      </c>
      <c r="E672" s="752">
        <v>50113013</v>
      </c>
      <c r="F672" s="751" t="s">
        <v>1012</v>
      </c>
      <c r="G672" s="750" t="s">
        <v>638</v>
      </c>
      <c r="H672" s="750">
        <v>193922</v>
      </c>
      <c r="I672" s="750">
        <v>93922</v>
      </c>
      <c r="J672" s="750" t="s">
        <v>1026</v>
      </c>
      <c r="K672" s="750" t="s">
        <v>1027</v>
      </c>
      <c r="L672" s="753">
        <v>382.79666666666668</v>
      </c>
      <c r="M672" s="753">
        <v>3</v>
      </c>
      <c r="N672" s="754">
        <v>1148.3900000000001</v>
      </c>
    </row>
    <row r="673" spans="1:14" ht="14.45" customHeight="1" x14ac:dyDescent="0.2">
      <c r="A673" s="748" t="s">
        <v>604</v>
      </c>
      <c r="B673" s="749" t="s">
        <v>605</v>
      </c>
      <c r="C673" s="750" t="s">
        <v>625</v>
      </c>
      <c r="D673" s="751" t="s">
        <v>626</v>
      </c>
      <c r="E673" s="752">
        <v>50113013</v>
      </c>
      <c r="F673" s="751" t="s">
        <v>1012</v>
      </c>
      <c r="G673" s="750" t="s">
        <v>638</v>
      </c>
      <c r="H673" s="750">
        <v>111706</v>
      </c>
      <c r="I673" s="750">
        <v>11706</v>
      </c>
      <c r="J673" s="750" t="s">
        <v>1422</v>
      </c>
      <c r="K673" s="750" t="s">
        <v>1423</v>
      </c>
      <c r="L673" s="753">
        <v>528.75666666666666</v>
      </c>
      <c r="M673" s="753">
        <v>12</v>
      </c>
      <c r="N673" s="754">
        <v>6345.08</v>
      </c>
    </row>
    <row r="674" spans="1:14" ht="14.45" customHeight="1" x14ac:dyDescent="0.2">
      <c r="A674" s="748" t="s">
        <v>604</v>
      </c>
      <c r="B674" s="749" t="s">
        <v>605</v>
      </c>
      <c r="C674" s="750" t="s">
        <v>625</v>
      </c>
      <c r="D674" s="751" t="s">
        <v>626</v>
      </c>
      <c r="E674" s="752">
        <v>50113013</v>
      </c>
      <c r="F674" s="751" t="s">
        <v>1012</v>
      </c>
      <c r="G674" s="750" t="s">
        <v>606</v>
      </c>
      <c r="H674" s="750">
        <v>223812</v>
      </c>
      <c r="I674" s="750">
        <v>223812</v>
      </c>
      <c r="J674" s="750" t="s">
        <v>1424</v>
      </c>
      <c r="K674" s="750" t="s">
        <v>1425</v>
      </c>
      <c r="L674" s="753">
        <v>309.01</v>
      </c>
      <c r="M674" s="753">
        <v>22</v>
      </c>
      <c r="N674" s="754">
        <v>6798.2199999999993</v>
      </c>
    </row>
    <row r="675" spans="1:14" ht="14.45" customHeight="1" x14ac:dyDescent="0.2">
      <c r="A675" s="748" t="s">
        <v>604</v>
      </c>
      <c r="B675" s="749" t="s">
        <v>605</v>
      </c>
      <c r="C675" s="750" t="s">
        <v>625</v>
      </c>
      <c r="D675" s="751" t="s">
        <v>626</v>
      </c>
      <c r="E675" s="752">
        <v>50113013</v>
      </c>
      <c r="F675" s="751" t="s">
        <v>1012</v>
      </c>
      <c r="G675" s="750" t="s">
        <v>638</v>
      </c>
      <c r="H675" s="750">
        <v>131656</v>
      </c>
      <c r="I675" s="750">
        <v>131656</v>
      </c>
      <c r="J675" s="750" t="s">
        <v>1426</v>
      </c>
      <c r="K675" s="750" t="s">
        <v>1427</v>
      </c>
      <c r="L675" s="753">
        <v>517</v>
      </c>
      <c r="M675" s="753">
        <v>36.6</v>
      </c>
      <c r="N675" s="754">
        <v>18922.2</v>
      </c>
    </row>
    <row r="676" spans="1:14" ht="14.45" customHeight="1" x14ac:dyDescent="0.2">
      <c r="A676" s="748" t="s">
        <v>604</v>
      </c>
      <c r="B676" s="749" t="s">
        <v>605</v>
      </c>
      <c r="C676" s="750" t="s">
        <v>625</v>
      </c>
      <c r="D676" s="751" t="s">
        <v>626</v>
      </c>
      <c r="E676" s="752">
        <v>50113013</v>
      </c>
      <c r="F676" s="751" t="s">
        <v>1012</v>
      </c>
      <c r="G676" s="750" t="s">
        <v>638</v>
      </c>
      <c r="H676" s="750">
        <v>108606</v>
      </c>
      <c r="I676" s="750">
        <v>108606</v>
      </c>
      <c r="J676" s="750" t="s">
        <v>1028</v>
      </c>
      <c r="K676" s="750" t="s">
        <v>1029</v>
      </c>
      <c r="L676" s="753">
        <v>73.849999999999994</v>
      </c>
      <c r="M676" s="753">
        <v>3</v>
      </c>
      <c r="N676" s="754">
        <v>221.54999999999998</v>
      </c>
    </row>
    <row r="677" spans="1:14" ht="14.45" customHeight="1" x14ac:dyDescent="0.2">
      <c r="A677" s="748" t="s">
        <v>604</v>
      </c>
      <c r="B677" s="749" t="s">
        <v>605</v>
      </c>
      <c r="C677" s="750" t="s">
        <v>625</v>
      </c>
      <c r="D677" s="751" t="s">
        <v>626</v>
      </c>
      <c r="E677" s="752">
        <v>50113013</v>
      </c>
      <c r="F677" s="751" t="s">
        <v>1012</v>
      </c>
      <c r="G677" s="750" t="s">
        <v>638</v>
      </c>
      <c r="H677" s="750">
        <v>87104</v>
      </c>
      <c r="I677" s="750">
        <v>87104</v>
      </c>
      <c r="J677" s="750" t="s">
        <v>1028</v>
      </c>
      <c r="K677" s="750" t="s">
        <v>1030</v>
      </c>
      <c r="L677" s="753">
        <v>44.45</v>
      </c>
      <c r="M677" s="753">
        <v>1</v>
      </c>
      <c r="N677" s="754">
        <v>44.45</v>
      </c>
    </row>
    <row r="678" spans="1:14" ht="14.45" customHeight="1" x14ac:dyDescent="0.2">
      <c r="A678" s="748" t="s">
        <v>604</v>
      </c>
      <c r="B678" s="749" t="s">
        <v>605</v>
      </c>
      <c r="C678" s="750" t="s">
        <v>625</v>
      </c>
      <c r="D678" s="751" t="s">
        <v>626</v>
      </c>
      <c r="E678" s="752">
        <v>50113013</v>
      </c>
      <c r="F678" s="751" t="s">
        <v>1012</v>
      </c>
      <c r="G678" s="750" t="s">
        <v>638</v>
      </c>
      <c r="H678" s="750">
        <v>162180</v>
      </c>
      <c r="I678" s="750">
        <v>162180</v>
      </c>
      <c r="J678" s="750" t="s">
        <v>1428</v>
      </c>
      <c r="K678" s="750" t="s">
        <v>1429</v>
      </c>
      <c r="L678" s="753">
        <v>341</v>
      </c>
      <c r="M678" s="753">
        <v>0.5</v>
      </c>
      <c r="N678" s="754">
        <v>170.5</v>
      </c>
    </row>
    <row r="679" spans="1:14" ht="14.45" customHeight="1" x14ac:dyDescent="0.2">
      <c r="A679" s="748" t="s">
        <v>604</v>
      </c>
      <c r="B679" s="749" t="s">
        <v>605</v>
      </c>
      <c r="C679" s="750" t="s">
        <v>625</v>
      </c>
      <c r="D679" s="751" t="s">
        <v>626</v>
      </c>
      <c r="E679" s="752">
        <v>50113013</v>
      </c>
      <c r="F679" s="751" t="s">
        <v>1012</v>
      </c>
      <c r="G679" s="750" t="s">
        <v>638</v>
      </c>
      <c r="H679" s="750">
        <v>162187</v>
      </c>
      <c r="I679" s="750">
        <v>162187</v>
      </c>
      <c r="J679" s="750" t="s">
        <v>1031</v>
      </c>
      <c r="K679" s="750" t="s">
        <v>1032</v>
      </c>
      <c r="L679" s="753">
        <v>462.03107250695933</v>
      </c>
      <c r="M679" s="753">
        <v>70.800000000000011</v>
      </c>
      <c r="N679" s="754">
        <v>32711.799933492726</v>
      </c>
    </row>
    <row r="680" spans="1:14" ht="14.45" customHeight="1" x14ac:dyDescent="0.2">
      <c r="A680" s="748" t="s">
        <v>604</v>
      </c>
      <c r="B680" s="749" t="s">
        <v>605</v>
      </c>
      <c r="C680" s="750" t="s">
        <v>625</v>
      </c>
      <c r="D680" s="751" t="s">
        <v>626</v>
      </c>
      <c r="E680" s="752">
        <v>50113013</v>
      </c>
      <c r="F680" s="751" t="s">
        <v>1012</v>
      </c>
      <c r="G680" s="750" t="s">
        <v>650</v>
      </c>
      <c r="H680" s="750">
        <v>849655</v>
      </c>
      <c r="I680" s="750">
        <v>129836</v>
      </c>
      <c r="J680" s="750" t="s">
        <v>1033</v>
      </c>
      <c r="K680" s="750" t="s">
        <v>1034</v>
      </c>
      <c r="L680" s="753">
        <v>264.13010752688189</v>
      </c>
      <c r="M680" s="753">
        <v>92.999999999999986</v>
      </c>
      <c r="N680" s="754">
        <v>24564.100000000009</v>
      </c>
    </row>
    <row r="681" spans="1:14" ht="14.45" customHeight="1" x14ac:dyDescent="0.2">
      <c r="A681" s="748" t="s">
        <v>604</v>
      </c>
      <c r="B681" s="749" t="s">
        <v>605</v>
      </c>
      <c r="C681" s="750" t="s">
        <v>625</v>
      </c>
      <c r="D681" s="751" t="s">
        <v>626</v>
      </c>
      <c r="E681" s="752">
        <v>50113013</v>
      </c>
      <c r="F681" s="751" t="s">
        <v>1012</v>
      </c>
      <c r="G681" s="750" t="s">
        <v>650</v>
      </c>
      <c r="H681" s="750">
        <v>849887</v>
      </c>
      <c r="I681" s="750">
        <v>129834</v>
      </c>
      <c r="J681" s="750" t="s">
        <v>1035</v>
      </c>
      <c r="K681" s="750" t="s">
        <v>606</v>
      </c>
      <c r="L681" s="753">
        <v>153.36129032258066</v>
      </c>
      <c r="M681" s="753">
        <v>93</v>
      </c>
      <c r="N681" s="754">
        <v>14262.600000000002</v>
      </c>
    </row>
    <row r="682" spans="1:14" ht="14.45" customHeight="1" x14ac:dyDescent="0.2">
      <c r="A682" s="748" t="s">
        <v>604</v>
      </c>
      <c r="B682" s="749" t="s">
        <v>605</v>
      </c>
      <c r="C682" s="750" t="s">
        <v>625</v>
      </c>
      <c r="D682" s="751" t="s">
        <v>626</v>
      </c>
      <c r="E682" s="752">
        <v>50113013</v>
      </c>
      <c r="F682" s="751" t="s">
        <v>1012</v>
      </c>
      <c r="G682" s="750" t="s">
        <v>638</v>
      </c>
      <c r="H682" s="750">
        <v>844576</v>
      </c>
      <c r="I682" s="750">
        <v>100339</v>
      </c>
      <c r="J682" s="750" t="s">
        <v>1036</v>
      </c>
      <c r="K682" s="750" t="s">
        <v>1037</v>
      </c>
      <c r="L682" s="753">
        <v>97.600000000000009</v>
      </c>
      <c r="M682" s="753">
        <v>7</v>
      </c>
      <c r="N682" s="754">
        <v>683.2</v>
      </c>
    </row>
    <row r="683" spans="1:14" ht="14.45" customHeight="1" x14ac:dyDescent="0.2">
      <c r="A683" s="748" t="s">
        <v>604</v>
      </c>
      <c r="B683" s="749" t="s">
        <v>605</v>
      </c>
      <c r="C683" s="750" t="s">
        <v>625</v>
      </c>
      <c r="D683" s="751" t="s">
        <v>626</v>
      </c>
      <c r="E683" s="752">
        <v>50113013</v>
      </c>
      <c r="F683" s="751" t="s">
        <v>1012</v>
      </c>
      <c r="G683" s="750" t="s">
        <v>638</v>
      </c>
      <c r="H683" s="750">
        <v>190986</v>
      </c>
      <c r="I683" s="750">
        <v>90986</v>
      </c>
      <c r="J683" s="750" t="s">
        <v>1289</v>
      </c>
      <c r="K683" s="750" t="s">
        <v>1290</v>
      </c>
      <c r="L683" s="753">
        <v>56.1</v>
      </c>
      <c r="M683" s="753">
        <v>1</v>
      </c>
      <c r="N683" s="754">
        <v>56.1</v>
      </c>
    </row>
    <row r="684" spans="1:14" ht="14.45" customHeight="1" x14ac:dyDescent="0.2">
      <c r="A684" s="748" t="s">
        <v>604</v>
      </c>
      <c r="B684" s="749" t="s">
        <v>605</v>
      </c>
      <c r="C684" s="750" t="s">
        <v>625</v>
      </c>
      <c r="D684" s="751" t="s">
        <v>626</v>
      </c>
      <c r="E684" s="752">
        <v>50113013</v>
      </c>
      <c r="F684" s="751" t="s">
        <v>1012</v>
      </c>
      <c r="G684" s="750" t="s">
        <v>638</v>
      </c>
      <c r="H684" s="750">
        <v>102427</v>
      </c>
      <c r="I684" s="750">
        <v>2427</v>
      </c>
      <c r="J684" s="750" t="s">
        <v>1038</v>
      </c>
      <c r="K684" s="750" t="s">
        <v>1039</v>
      </c>
      <c r="L684" s="753">
        <v>88.376666666666679</v>
      </c>
      <c r="M684" s="753">
        <v>3</v>
      </c>
      <c r="N684" s="754">
        <v>265.13000000000005</v>
      </c>
    </row>
    <row r="685" spans="1:14" ht="14.45" customHeight="1" x14ac:dyDescent="0.2">
      <c r="A685" s="748" t="s">
        <v>604</v>
      </c>
      <c r="B685" s="749" t="s">
        <v>605</v>
      </c>
      <c r="C685" s="750" t="s">
        <v>625</v>
      </c>
      <c r="D685" s="751" t="s">
        <v>626</v>
      </c>
      <c r="E685" s="752">
        <v>50113013</v>
      </c>
      <c r="F685" s="751" t="s">
        <v>1012</v>
      </c>
      <c r="G685" s="750" t="s">
        <v>638</v>
      </c>
      <c r="H685" s="750">
        <v>207280</v>
      </c>
      <c r="I685" s="750">
        <v>207280</v>
      </c>
      <c r="J685" s="750" t="s">
        <v>1042</v>
      </c>
      <c r="K685" s="750" t="s">
        <v>669</v>
      </c>
      <c r="L685" s="753">
        <v>129.82000000000005</v>
      </c>
      <c r="M685" s="753">
        <v>1</v>
      </c>
      <c r="N685" s="754">
        <v>129.82000000000005</v>
      </c>
    </row>
    <row r="686" spans="1:14" ht="14.45" customHeight="1" x14ac:dyDescent="0.2">
      <c r="A686" s="748" t="s">
        <v>604</v>
      </c>
      <c r="B686" s="749" t="s">
        <v>605</v>
      </c>
      <c r="C686" s="750" t="s">
        <v>625</v>
      </c>
      <c r="D686" s="751" t="s">
        <v>626</v>
      </c>
      <c r="E686" s="752">
        <v>50113013</v>
      </c>
      <c r="F686" s="751" t="s">
        <v>1012</v>
      </c>
      <c r="G686" s="750" t="s">
        <v>638</v>
      </c>
      <c r="H686" s="750">
        <v>96414</v>
      </c>
      <c r="I686" s="750">
        <v>96414</v>
      </c>
      <c r="J686" s="750" t="s">
        <v>1291</v>
      </c>
      <c r="K686" s="750" t="s">
        <v>1292</v>
      </c>
      <c r="L686" s="753">
        <v>58.1</v>
      </c>
      <c r="M686" s="753">
        <v>2</v>
      </c>
      <c r="N686" s="754">
        <v>116.2</v>
      </c>
    </row>
    <row r="687" spans="1:14" ht="14.45" customHeight="1" x14ac:dyDescent="0.2">
      <c r="A687" s="748" t="s">
        <v>604</v>
      </c>
      <c r="B687" s="749" t="s">
        <v>605</v>
      </c>
      <c r="C687" s="750" t="s">
        <v>625</v>
      </c>
      <c r="D687" s="751" t="s">
        <v>626</v>
      </c>
      <c r="E687" s="752">
        <v>50113013</v>
      </c>
      <c r="F687" s="751" t="s">
        <v>1012</v>
      </c>
      <c r="G687" s="750" t="s">
        <v>638</v>
      </c>
      <c r="H687" s="750">
        <v>216199</v>
      </c>
      <c r="I687" s="750">
        <v>216199</v>
      </c>
      <c r="J687" s="750" t="s">
        <v>1043</v>
      </c>
      <c r="K687" s="750" t="s">
        <v>1044</v>
      </c>
      <c r="L687" s="753">
        <v>99.855000000000018</v>
      </c>
      <c r="M687" s="753">
        <v>6</v>
      </c>
      <c r="N687" s="754">
        <v>599.13000000000011</v>
      </c>
    </row>
    <row r="688" spans="1:14" ht="14.45" customHeight="1" x14ac:dyDescent="0.2">
      <c r="A688" s="748" t="s">
        <v>604</v>
      </c>
      <c r="B688" s="749" t="s">
        <v>605</v>
      </c>
      <c r="C688" s="750" t="s">
        <v>625</v>
      </c>
      <c r="D688" s="751" t="s">
        <v>626</v>
      </c>
      <c r="E688" s="752">
        <v>50113013</v>
      </c>
      <c r="F688" s="751" t="s">
        <v>1012</v>
      </c>
      <c r="G688" s="750" t="s">
        <v>638</v>
      </c>
      <c r="H688" s="750">
        <v>216183</v>
      </c>
      <c r="I688" s="750">
        <v>216183</v>
      </c>
      <c r="J688" s="750" t="s">
        <v>1430</v>
      </c>
      <c r="K688" s="750" t="s">
        <v>1431</v>
      </c>
      <c r="L688" s="753">
        <v>251.66</v>
      </c>
      <c r="M688" s="753">
        <v>1</v>
      </c>
      <c r="N688" s="754">
        <v>251.66</v>
      </c>
    </row>
    <row r="689" spans="1:14" ht="14.45" customHeight="1" x14ac:dyDescent="0.2">
      <c r="A689" s="748" t="s">
        <v>604</v>
      </c>
      <c r="B689" s="749" t="s">
        <v>605</v>
      </c>
      <c r="C689" s="750" t="s">
        <v>625</v>
      </c>
      <c r="D689" s="751" t="s">
        <v>626</v>
      </c>
      <c r="E689" s="752">
        <v>50113013</v>
      </c>
      <c r="F689" s="751" t="s">
        <v>1012</v>
      </c>
      <c r="G689" s="750" t="s">
        <v>606</v>
      </c>
      <c r="H689" s="750">
        <v>156835</v>
      </c>
      <c r="I689" s="750">
        <v>156835</v>
      </c>
      <c r="J689" s="750" t="s">
        <v>1432</v>
      </c>
      <c r="K689" s="750" t="s">
        <v>1433</v>
      </c>
      <c r="L689" s="753">
        <v>1171.5</v>
      </c>
      <c r="M689" s="753">
        <v>1</v>
      </c>
      <c r="N689" s="754">
        <v>1171.5</v>
      </c>
    </row>
    <row r="690" spans="1:14" ht="14.45" customHeight="1" x14ac:dyDescent="0.2">
      <c r="A690" s="748" t="s">
        <v>604</v>
      </c>
      <c r="B690" s="749" t="s">
        <v>605</v>
      </c>
      <c r="C690" s="750" t="s">
        <v>625</v>
      </c>
      <c r="D690" s="751" t="s">
        <v>626</v>
      </c>
      <c r="E690" s="752">
        <v>50113013</v>
      </c>
      <c r="F690" s="751" t="s">
        <v>1012</v>
      </c>
      <c r="G690" s="750" t="s">
        <v>606</v>
      </c>
      <c r="H690" s="750">
        <v>111592</v>
      </c>
      <c r="I690" s="750">
        <v>11592</v>
      </c>
      <c r="J690" s="750" t="s">
        <v>1434</v>
      </c>
      <c r="K690" s="750" t="s">
        <v>1435</v>
      </c>
      <c r="L690" s="753">
        <v>368.97</v>
      </c>
      <c r="M690" s="753">
        <v>7.8</v>
      </c>
      <c r="N690" s="754">
        <v>2877.9660000000003</v>
      </c>
    </row>
    <row r="691" spans="1:14" ht="14.45" customHeight="1" x14ac:dyDescent="0.2">
      <c r="A691" s="748" t="s">
        <v>604</v>
      </c>
      <c r="B691" s="749" t="s">
        <v>605</v>
      </c>
      <c r="C691" s="750" t="s">
        <v>625</v>
      </c>
      <c r="D691" s="751" t="s">
        <v>626</v>
      </c>
      <c r="E691" s="752">
        <v>50113013</v>
      </c>
      <c r="F691" s="751" t="s">
        <v>1012</v>
      </c>
      <c r="G691" s="750" t="s">
        <v>638</v>
      </c>
      <c r="H691" s="750">
        <v>155636</v>
      </c>
      <c r="I691" s="750">
        <v>55636</v>
      </c>
      <c r="J691" s="750" t="s">
        <v>1436</v>
      </c>
      <c r="K691" s="750" t="s">
        <v>1437</v>
      </c>
      <c r="L691" s="753">
        <v>52.670000000000016</v>
      </c>
      <c r="M691" s="753">
        <v>2</v>
      </c>
      <c r="N691" s="754">
        <v>105.34000000000003</v>
      </c>
    </row>
    <row r="692" spans="1:14" ht="14.45" customHeight="1" x14ac:dyDescent="0.2">
      <c r="A692" s="748" t="s">
        <v>604</v>
      </c>
      <c r="B692" s="749" t="s">
        <v>605</v>
      </c>
      <c r="C692" s="750" t="s">
        <v>625</v>
      </c>
      <c r="D692" s="751" t="s">
        <v>626</v>
      </c>
      <c r="E692" s="752">
        <v>50113013</v>
      </c>
      <c r="F692" s="751" t="s">
        <v>1012</v>
      </c>
      <c r="G692" s="750" t="s">
        <v>650</v>
      </c>
      <c r="H692" s="750">
        <v>113453</v>
      </c>
      <c r="I692" s="750">
        <v>113453</v>
      </c>
      <c r="J692" s="750" t="s">
        <v>1051</v>
      </c>
      <c r="K692" s="750" t="s">
        <v>1052</v>
      </c>
      <c r="L692" s="753">
        <v>458.69999999999987</v>
      </c>
      <c r="M692" s="753">
        <v>15.9</v>
      </c>
      <c r="N692" s="754">
        <v>7293.3299999999981</v>
      </c>
    </row>
    <row r="693" spans="1:14" ht="14.45" customHeight="1" x14ac:dyDescent="0.2">
      <c r="A693" s="748" t="s">
        <v>604</v>
      </c>
      <c r="B693" s="749" t="s">
        <v>605</v>
      </c>
      <c r="C693" s="750" t="s">
        <v>625</v>
      </c>
      <c r="D693" s="751" t="s">
        <v>626</v>
      </c>
      <c r="E693" s="752">
        <v>50113013</v>
      </c>
      <c r="F693" s="751" t="s">
        <v>1012</v>
      </c>
      <c r="G693" s="750" t="s">
        <v>606</v>
      </c>
      <c r="H693" s="750">
        <v>201030</v>
      </c>
      <c r="I693" s="750">
        <v>201030</v>
      </c>
      <c r="J693" s="750" t="s">
        <v>1438</v>
      </c>
      <c r="K693" s="750" t="s">
        <v>1439</v>
      </c>
      <c r="L693" s="753">
        <v>26.610000000000003</v>
      </c>
      <c r="M693" s="753">
        <v>36</v>
      </c>
      <c r="N693" s="754">
        <v>957.96000000000015</v>
      </c>
    </row>
    <row r="694" spans="1:14" ht="14.45" customHeight="1" x14ac:dyDescent="0.2">
      <c r="A694" s="748" t="s">
        <v>604</v>
      </c>
      <c r="B694" s="749" t="s">
        <v>605</v>
      </c>
      <c r="C694" s="750" t="s">
        <v>625</v>
      </c>
      <c r="D694" s="751" t="s">
        <v>626</v>
      </c>
      <c r="E694" s="752">
        <v>50113013</v>
      </c>
      <c r="F694" s="751" t="s">
        <v>1012</v>
      </c>
      <c r="G694" s="750" t="s">
        <v>638</v>
      </c>
      <c r="H694" s="750">
        <v>106264</v>
      </c>
      <c r="I694" s="750">
        <v>6264</v>
      </c>
      <c r="J694" s="750" t="s">
        <v>1053</v>
      </c>
      <c r="K694" s="750" t="s">
        <v>1054</v>
      </c>
      <c r="L694" s="753">
        <v>31.669999999999998</v>
      </c>
      <c r="M694" s="753">
        <v>6</v>
      </c>
      <c r="N694" s="754">
        <v>190.01999999999998</v>
      </c>
    </row>
    <row r="695" spans="1:14" ht="14.45" customHeight="1" x14ac:dyDescent="0.2">
      <c r="A695" s="748" t="s">
        <v>604</v>
      </c>
      <c r="B695" s="749" t="s">
        <v>605</v>
      </c>
      <c r="C695" s="750" t="s">
        <v>625</v>
      </c>
      <c r="D695" s="751" t="s">
        <v>626</v>
      </c>
      <c r="E695" s="752">
        <v>50113013</v>
      </c>
      <c r="F695" s="751" t="s">
        <v>1012</v>
      </c>
      <c r="G695" s="750" t="s">
        <v>606</v>
      </c>
      <c r="H695" s="750">
        <v>847759</v>
      </c>
      <c r="I695" s="750">
        <v>142077</v>
      </c>
      <c r="J695" s="750" t="s">
        <v>1440</v>
      </c>
      <c r="K695" s="750" t="s">
        <v>1441</v>
      </c>
      <c r="L695" s="753">
        <v>2245.5769999999998</v>
      </c>
      <c r="M695" s="753">
        <v>5</v>
      </c>
      <c r="N695" s="754">
        <v>11227.884999999998</v>
      </c>
    </row>
    <row r="696" spans="1:14" ht="14.45" customHeight="1" x14ac:dyDescent="0.2">
      <c r="A696" s="748" t="s">
        <v>604</v>
      </c>
      <c r="B696" s="749" t="s">
        <v>605</v>
      </c>
      <c r="C696" s="750" t="s">
        <v>625</v>
      </c>
      <c r="D696" s="751" t="s">
        <v>626</v>
      </c>
      <c r="E696" s="752">
        <v>50113013</v>
      </c>
      <c r="F696" s="751" t="s">
        <v>1012</v>
      </c>
      <c r="G696" s="750" t="s">
        <v>650</v>
      </c>
      <c r="H696" s="750">
        <v>126127</v>
      </c>
      <c r="I696" s="750">
        <v>26127</v>
      </c>
      <c r="J696" s="750" t="s">
        <v>1442</v>
      </c>
      <c r="K696" s="750" t="s">
        <v>1443</v>
      </c>
      <c r="L696" s="753">
        <v>3158.0000000000005</v>
      </c>
      <c r="M696" s="753">
        <v>3</v>
      </c>
      <c r="N696" s="754">
        <v>9474.0000000000018</v>
      </c>
    </row>
    <row r="697" spans="1:14" ht="14.45" customHeight="1" x14ac:dyDescent="0.2">
      <c r="A697" s="748" t="s">
        <v>604</v>
      </c>
      <c r="B697" s="749" t="s">
        <v>605</v>
      </c>
      <c r="C697" s="750" t="s">
        <v>625</v>
      </c>
      <c r="D697" s="751" t="s">
        <v>626</v>
      </c>
      <c r="E697" s="752">
        <v>50113013</v>
      </c>
      <c r="F697" s="751" t="s">
        <v>1012</v>
      </c>
      <c r="G697" s="750" t="s">
        <v>638</v>
      </c>
      <c r="H697" s="750">
        <v>116600</v>
      </c>
      <c r="I697" s="750">
        <v>16600</v>
      </c>
      <c r="J697" s="750" t="s">
        <v>1444</v>
      </c>
      <c r="K697" s="750" t="s">
        <v>1445</v>
      </c>
      <c r="L697" s="753">
        <v>31.267727272727267</v>
      </c>
      <c r="M697" s="753">
        <v>44</v>
      </c>
      <c r="N697" s="754">
        <v>1375.7799999999997</v>
      </c>
    </row>
    <row r="698" spans="1:14" ht="14.45" customHeight="1" x14ac:dyDescent="0.2">
      <c r="A698" s="748" t="s">
        <v>604</v>
      </c>
      <c r="B698" s="749" t="s">
        <v>605</v>
      </c>
      <c r="C698" s="750" t="s">
        <v>625</v>
      </c>
      <c r="D698" s="751" t="s">
        <v>626</v>
      </c>
      <c r="E698" s="752">
        <v>50113013</v>
      </c>
      <c r="F698" s="751" t="s">
        <v>1012</v>
      </c>
      <c r="G698" s="750" t="s">
        <v>650</v>
      </c>
      <c r="H698" s="750">
        <v>166269</v>
      </c>
      <c r="I698" s="750">
        <v>166269</v>
      </c>
      <c r="J698" s="750" t="s">
        <v>1055</v>
      </c>
      <c r="K698" s="750" t="s">
        <v>1056</v>
      </c>
      <c r="L698" s="753">
        <v>52.88000000000001</v>
      </c>
      <c r="M698" s="753">
        <v>128</v>
      </c>
      <c r="N698" s="754">
        <v>6768.6400000000012</v>
      </c>
    </row>
    <row r="699" spans="1:14" ht="14.45" customHeight="1" x14ac:dyDescent="0.2">
      <c r="A699" s="748" t="s">
        <v>604</v>
      </c>
      <c r="B699" s="749" t="s">
        <v>605</v>
      </c>
      <c r="C699" s="750" t="s">
        <v>625</v>
      </c>
      <c r="D699" s="751" t="s">
        <v>626</v>
      </c>
      <c r="E699" s="752">
        <v>50113013</v>
      </c>
      <c r="F699" s="751" t="s">
        <v>1012</v>
      </c>
      <c r="G699" s="750" t="s">
        <v>650</v>
      </c>
      <c r="H699" s="750">
        <v>118547</v>
      </c>
      <c r="I699" s="750">
        <v>18547</v>
      </c>
      <c r="J699" s="750" t="s">
        <v>1057</v>
      </c>
      <c r="K699" s="750" t="s">
        <v>1058</v>
      </c>
      <c r="L699" s="753">
        <v>126.94000000000003</v>
      </c>
      <c r="M699" s="753">
        <v>1</v>
      </c>
      <c r="N699" s="754">
        <v>126.94000000000003</v>
      </c>
    </row>
    <row r="700" spans="1:14" ht="14.45" customHeight="1" x14ac:dyDescent="0.2">
      <c r="A700" s="748" t="s">
        <v>604</v>
      </c>
      <c r="B700" s="749" t="s">
        <v>605</v>
      </c>
      <c r="C700" s="750" t="s">
        <v>625</v>
      </c>
      <c r="D700" s="751" t="s">
        <v>626</v>
      </c>
      <c r="E700" s="752">
        <v>50113013</v>
      </c>
      <c r="F700" s="751" t="s">
        <v>1012</v>
      </c>
      <c r="G700" s="750" t="s">
        <v>638</v>
      </c>
      <c r="H700" s="750">
        <v>209414</v>
      </c>
      <c r="I700" s="750">
        <v>209414</v>
      </c>
      <c r="J700" s="750" t="s">
        <v>1446</v>
      </c>
      <c r="K700" s="750" t="s">
        <v>1447</v>
      </c>
      <c r="L700" s="753">
        <v>21311.68</v>
      </c>
      <c r="M700" s="753">
        <v>2.5</v>
      </c>
      <c r="N700" s="754">
        <v>53279.199999999997</v>
      </c>
    </row>
    <row r="701" spans="1:14" ht="14.45" customHeight="1" x14ac:dyDescent="0.2">
      <c r="A701" s="748" t="s">
        <v>604</v>
      </c>
      <c r="B701" s="749" t="s">
        <v>605</v>
      </c>
      <c r="C701" s="750" t="s">
        <v>625</v>
      </c>
      <c r="D701" s="751" t="s">
        <v>626</v>
      </c>
      <c r="E701" s="752">
        <v>50113013</v>
      </c>
      <c r="F701" s="751" t="s">
        <v>1012</v>
      </c>
      <c r="G701" s="750" t="s">
        <v>638</v>
      </c>
      <c r="H701" s="750">
        <v>193477</v>
      </c>
      <c r="I701" s="750">
        <v>193477</v>
      </c>
      <c r="J701" s="750" t="s">
        <v>1448</v>
      </c>
      <c r="K701" s="750" t="s">
        <v>1449</v>
      </c>
      <c r="L701" s="753">
        <v>9982.7999999999993</v>
      </c>
      <c r="M701" s="753">
        <v>2</v>
      </c>
      <c r="N701" s="754">
        <v>19965.599999999999</v>
      </c>
    </row>
    <row r="702" spans="1:14" ht="14.45" customHeight="1" x14ac:dyDescent="0.2">
      <c r="A702" s="748" t="s">
        <v>604</v>
      </c>
      <c r="B702" s="749" t="s">
        <v>605</v>
      </c>
      <c r="C702" s="750" t="s">
        <v>625</v>
      </c>
      <c r="D702" s="751" t="s">
        <v>626</v>
      </c>
      <c r="E702" s="752">
        <v>50113013</v>
      </c>
      <c r="F702" s="751" t="s">
        <v>1012</v>
      </c>
      <c r="G702" s="750" t="s">
        <v>650</v>
      </c>
      <c r="H702" s="750">
        <v>103708</v>
      </c>
      <c r="I702" s="750">
        <v>3708</v>
      </c>
      <c r="J702" s="750" t="s">
        <v>1059</v>
      </c>
      <c r="K702" s="750" t="s">
        <v>1060</v>
      </c>
      <c r="L702" s="753">
        <v>1133.6382329317271</v>
      </c>
      <c r="M702" s="753">
        <v>24.9</v>
      </c>
      <c r="N702" s="754">
        <v>28227.592000000001</v>
      </c>
    </row>
    <row r="703" spans="1:14" ht="14.45" customHeight="1" x14ac:dyDescent="0.2">
      <c r="A703" s="748" t="s">
        <v>604</v>
      </c>
      <c r="B703" s="749" t="s">
        <v>605</v>
      </c>
      <c r="C703" s="750" t="s">
        <v>625</v>
      </c>
      <c r="D703" s="751" t="s">
        <v>626</v>
      </c>
      <c r="E703" s="752">
        <v>50113014</v>
      </c>
      <c r="F703" s="751" t="s">
        <v>1061</v>
      </c>
      <c r="G703" s="750" t="s">
        <v>638</v>
      </c>
      <c r="H703" s="750">
        <v>176152</v>
      </c>
      <c r="I703" s="750">
        <v>76152</v>
      </c>
      <c r="J703" s="750" t="s">
        <v>1450</v>
      </c>
      <c r="K703" s="750" t="s">
        <v>1451</v>
      </c>
      <c r="L703" s="753">
        <v>134.49</v>
      </c>
      <c r="M703" s="753">
        <v>1</v>
      </c>
      <c r="N703" s="754">
        <v>134.49</v>
      </c>
    </row>
    <row r="704" spans="1:14" ht="14.45" customHeight="1" x14ac:dyDescent="0.2">
      <c r="A704" s="748" t="s">
        <v>604</v>
      </c>
      <c r="B704" s="749" t="s">
        <v>605</v>
      </c>
      <c r="C704" s="750" t="s">
        <v>625</v>
      </c>
      <c r="D704" s="751" t="s">
        <v>626</v>
      </c>
      <c r="E704" s="752">
        <v>50113014</v>
      </c>
      <c r="F704" s="751" t="s">
        <v>1061</v>
      </c>
      <c r="G704" s="750" t="s">
        <v>650</v>
      </c>
      <c r="H704" s="750">
        <v>164401</v>
      </c>
      <c r="I704" s="750">
        <v>164401</v>
      </c>
      <c r="J704" s="750" t="s">
        <v>1293</v>
      </c>
      <c r="K704" s="750" t="s">
        <v>1294</v>
      </c>
      <c r="L704" s="753">
        <v>254.85909090909092</v>
      </c>
      <c r="M704" s="753">
        <v>2.2000000000000002</v>
      </c>
      <c r="N704" s="754">
        <v>560.69000000000005</v>
      </c>
    </row>
    <row r="705" spans="1:14" ht="14.45" customHeight="1" x14ac:dyDescent="0.2">
      <c r="A705" s="748" t="s">
        <v>604</v>
      </c>
      <c r="B705" s="749" t="s">
        <v>605</v>
      </c>
      <c r="C705" s="750" t="s">
        <v>625</v>
      </c>
      <c r="D705" s="751" t="s">
        <v>626</v>
      </c>
      <c r="E705" s="752">
        <v>50113014</v>
      </c>
      <c r="F705" s="751" t="s">
        <v>1061</v>
      </c>
      <c r="G705" s="750" t="s">
        <v>650</v>
      </c>
      <c r="H705" s="750">
        <v>189220</v>
      </c>
      <c r="I705" s="750">
        <v>189220</v>
      </c>
      <c r="J705" s="750" t="s">
        <v>1452</v>
      </c>
      <c r="K705" s="750" t="s">
        <v>1453</v>
      </c>
      <c r="L705" s="753">
        <v>6764.329999999999</v>
      </c>
      <c r="M705" s="753">
        <v>1</v>
      </c>
      <c r="N705" s="754">
        <v>6764.329999999999</v>
      </c>
    </row>
    <row r="706" spans="1:14" ht="14.45" customHeight="1" x14ac:dyDescent="0.2">
      <c r="A706" s="748" t="s">
        <v>604</v>
      </c>
      <c r="B706" s="749" t="s">
        <v>605</v>
      </c>
      <c r="C706" s="750" t="s">
        <v>628</v>
      </c>
      <c r="D706" s="751" t="s">
        <v>629</v>
      </c>
      <c r="E706" s="752">
        <v>50113001</v>
      </c>
      <c r="F706" s="751" t="s">
        <v>637</v>
      </c>
      <c r="G706" s="750" t="s">
        <v>638</v>
      </c>
      <c r="H706" s="750">
        <v>100362</v>
      </c>
      <c r="I706" s="750">
        <v>362</v>
      </c>
      <c r="J706" s="750" t="s">
        <v>643</v>
      </c>
      <c r="K706" s="750" t="s">
        <v>644</v>
      </c>
      <c r="L706" s="753">
        <v>72.75</v>
      </c>
      <c r="M706" s="753">
        <v>2</v>
      </c>
      <c r="N706" s="754">
        <v>145.5</v>
      </c>
    </row>
    <row r="707" spans="1:14" ht="14.45" customHeight="1" x14ac:dyDescent="0.2">
      <c r="A707" s="748" t="s">
        <v>604</v>
      </c>
      <c r="B707" s="749" t="s">
        <v>605</v>
      </c>
      <c r="C707" s="750" t="s">
        <v>628</v>
      </c>
      <c r="D707" s="751" t="s">
        <v>629</v>
      </c>
      <c r="E707" s="752">
        <v>50113001</v>
      </c>
      <c r="F707" s="751" t="s">
        <v>637</v>
      </c>
      <c r="G707" s="750" t="s">
        <v>638</v>
      </c>
      <c r="H707" s="750">
        <v>156926</v>
      </c>
      <c r="I707" s="750">
        <v>56926</v>
      </c>
      <c r="J707" s="750" t="s">
        <v>1304</v>
      </c>
      <c r="K707" s="750" t="s">
        <v>1305</v>
      </c>
      <c r="L707" s="753">
        <v>48.4</v>
      </c>
      <c r="M707" s="753">
        <v>1</v>
      </c>
      <c r="N707" s="754">
        <v>48.4</v>
      </c>
    </row>
    <row r="708" spans="1:14" ht="14.45" customHeight="1" x14ac:dyDescent="0.2">
      <c r="A708" s="748" t="s">
        <v>604</v>
      </c>
      <c r="B708" s="749" t="s">
        <v>605</v>
      </c>
      <c r="C708" s="750" t="s">
        <v>628</v>
      </c>
      <c r="D708" s="751" t="s">
        <v>629</v>
      </c>
      <c r="E708" s="752">
        <v>50113001</v>
      </c>
      <c r="F708" s="751" t="s">
        <v>637</v>
      </c>
      <c r="G708" s="750" t="s">
        <v>638</v>
      </c>
      <c r="H708" s="750">
        <v>208456</v>
      </c>
      <c r="I708" s="750">
        <v>208456</v>
      </c>
      <c r="J708" s="750" t="s">
        <v>1454</v>
      </c>
      <c r="K708" s="750" t="s">
        <v>1455</v>
      </c>
      <c r="L708" s="753">
        <v>738.54</v>
      </c>
      <c r="M708" s="753">
        <v>0.05</v>
      </c>
      <c r="N708" s="754">
        <v>36.927</v>
      </c>
    </row>
    <row r="709" spans="1:14" ht="14.45" customHeight="1" x14ac:dyDescent="0.2">
      <c r="A709" s="748" t="s">
        <v>604</v>
      </c>
      <c r="B709" s="749" t="s">
        <v>605</v>
      </c>
      <c r="C709" s="750" t="s">
        <v>628</v>
      </c>
      <c r="D709" s="751" t="s">
        <v>629</v>
      </c>
      <c r="E709" s="752">
        <v>50113001</v>
      </c>
      <c r="F709" s="751" t="s">
        <v>637</v>
      </c>
      <c r="G709" s="750" t="s">
        <v>638</v>
      </c>
      <c r="H709" s="750">
        <v>102679</v>
      </c>
      <c r="I709" s="750">
        <v>2679</v>
      </c>
      <c r="J709" s="750" t="s">
        <v>674</v>
      </c>
      <c r="K709" s="750" t="s">
        <v>675</v>
      </c>
      <c r="L709" s="753">
        <v>164.48</v>
      </c>
      <c r="M709" s="753">
        <v>1</v>
      </c>
      <c r="N709" s="754">
        <v>164.48</v>
      </c>
    </row>
    <row r="710" spans="1:14" ht="14.45" customHeight="1" x14ac:dyDescent="0.2">
      <c r="A710" s="748" t="s">
        <v>604</v>
      </c>
      <c r="B710" s="749" t="s">
        <v>605</v>
      </c>
      <c r="C710" s="750" t="s">
        <v>628</v>
      </c>
      <c r="D710" s="751" t="s">
        <v>629</v>
      </c>
      <c r="E710" s="752">
        <v>50113001</v>
      </c>
      <c r="F710" s="751" t="s">
        <v>637</v>
      </c>
      <c r="G710" s="750" t="s">
        <v>638</v>
      </c>
      <c r="H710" s="750">
        <v>116320</v>
      </c>
      <c r="I710" s="750">
        <v>16320</v>
      </c>
      <c r="J710" s="750" t="s">
        <v>1456</v>
      </c>
      <c r="K710" s="750" t="s">
        <v>1457</v>
      </c>
      <c r="L710" s="753">
        <v>118.68000000000004</v>
      </c>
      <c r="M710" s="753">
        <v>1</v>
      </c>
      <c r="N710" s="754">
        <v>118.68000000000004</v>
      </c>
    </row>
    <row r="711" spans="1:14" ht="14.45" customHeight="1" x14ac:dyDescent="0.2">
      <c r="A711" s="748" t="s">
        <v>604</v>
      </c>
      <c r="B711" s="749" t="s">
        <v>605</v>
      </c>
      <c r="C711" s="750" t="s">
        <v>628</v>
      </c>
      <c r="D711" s="751" t="s">
        <v>629</v>
      </c>
      <c r="E711" s="752">
        <v>50113001</v>
      </c>
      <c r="F711" s="751" t="s">
        <v>637</v>
      </c>
      <c r="G711" s="750" t="s">
        <v>638</v>
      </c>
      <c r="H711" s="750">
        <v>212884</v>
      </c>
      <c r="I711" s="750">
        <v>212884</v>
      </c>
      <c r="J711" s="750" t="s">
        <v>1086</v>
      </c>
      <c r="K711" s="750" t="s">
        <v>1087</v>
      </c>
      <c r="L711" s="753">
        <v>46.81333333333334</v>
      </c>
      <c r="M711" s="753">
        <v>30</v>
      </c>
      <c r="N711" s="754">
        <v>1404.4</v>
      </c>
    </row>
    <row r="712" spans="1:14" ht="14.45" customHeight="1" x14ac:dyDescent="0.2">
      <c r="A712" s="748" t="s">
        <v>604</v>
      </c>
      <c r="B712" s="749" t="s">
        <v>605</v>
      </c>
      <c r="C712" s="750" t="s">
        <v>628</v>
      </c>
      <c r="D712" s="751" t="s">
        <v>629</v>
      </c>
      <c r="E712" s="752">
        <v>50113001</v>
      </c>
      <c r="F712" s="751" t="s">
        <v>637</v>
      </c>
      <c r="G712" s="750" t="s">
        <v>638</v>
      </c>
      <c r="H712" s="750">
        <v>842161</v>
      </c>
      <c r="I712" s="750">
        <v>31950</v>
      </c>
      <c r="J712" s="750" t="s">
        <v>1458</v>
      </c>
      <c r="K712" s="750" t="s">
        <v>606</v>
      </c>
      <c r="L712" s="753">
        <v>53.259999999999991</v>
      </c>
      <c r="M712" s="753">
        <v>1</v>
      </c>
      <c r="N712" s="754">
        <v>53.259999999999991</v>
      </c>
    </row>
    <row r="713" spans="1:14" ht="14.45" customHeight="1" x14ac:dyDescent="0.2">
      <c r="A713" s="748" t="s">
        <v>604</v>
      </c>
      <c r="B713" s="749" t="s">
        <v>605</v>
      </c>
      <c r="C713" s="750" t="s">
        <v>628</v>
      </c>
      <c r="D713" s="751" t="s">
        <v>629</v>
      </c>
      <c r="E713" s="752">
        <v>50113001</v>
      </c>
      <c r="F713" s="751" t="s">
        <v>637</v>
      </c>
      <c r="G713" s="750" t="s">
        <v>650</v>
      </c>
      <c r="H713" s="750">
        <v>140536</v>
      </c>
      <c r="I713" s="750">
        <v>40536</v>
      </c>
      <c r="J713" s="750" t="s">
        <v>704</v>
      </c>
      <c r="K713" s="750" t="s">
        <v>705</v>
      </c>
      <c r="L713" s="753">
        <v>79.50284348864993</v>
      </c>
      <c r="M713" s="753">
        <v>837</v>
      </c>
      <c r="N713" s="754">
        <v>66543.87999999999</v>
      </c>
    </row>
    <row r="714" spans="1:14" ht="14.45" customHeight="1" x14ac:dyDescent="0.2">
      <c r="A714" s="748" t="s">
        <v>604</v>
      </c>
      <c r="B714" s="749" t="s">
        <v>605</v>
      </c>
      <c r="C714" s="750" t="s">
        <v>628</v>
      </c>
      <c r="D714" s="751" t="s">
        <v>629</v>
      </c>
      <c r="E714" s="752">
        <v>50113001</v>
      </c>
      <c r="F714" s="751" t="s">
        <v>637</v>
      </c>
      <c r="G714" s="750" t="s">
        <v>638</v>
      </c>
      <c r="H714" s="750">
        <v>154539</v>
      </c>
      <c r="I714" s="750">
        <v>54539</v>
      </c>
      <c r="J714" s="750" t="s">
        <v>722</v>
      </c>
      <c r="K714" s="750" t="s">
        <v>723</v>
      </c>
      <c r="L714" s="753">
        <v>60.160000000000011</v>
      </c>
      <c r="M714" s="753">
        <v>2</v>
      </c>
      <c r="N714" s="754">
        <v>120.32000000000002</v>
      </c>
    </row>
    <row r="715" spans="1:14" ht="14.45" customHeight="1" x14ac:dyDescent="0.2">
      <c r="A715" s="748" t="s">
        <v>604</v>
      </c>
      <c r="B715" s="749" t="s">
        <v>605</v>
      </c>
      <c r="C715" s="750" t="s">
        <v>628</v>
      </c>
      <c r="D715" s="751" t="s">
        <v>629</v>
      </c>
      <c r="E715" s="752">
        <v>50113001</v>
      </c>
      <c r="F715" s="751" t="s">
        <v>637</v>
      </c>
      <c r="G715" s="750" t="s">
        <v>638</v>
      </c>
      <c r="H715" s="750">
        <v>900240</v>
      </c>
      <c r="I715" s="750">
        <v>0</v>
      </c>
      <c r="J715" s="750" t="s">
        <v>1124</v>
      </c>
      <c r="K715" s="750" t="s">
        <v>606</v>
      </c>
      <c r="L715" s="753">
        <v>67.759995025198592</v>
      </c>
      <c r="M715" s="753">
        <v>1</v>
      </c>
      <c r="N715" s="754">
        <v>67.759995025198592</v>
      </c>
    </row>
    <row r="716" spans="1:14" ht="14.45" customHeight="1" x14ac:dyDescent="0.2">
      <c r="A716" s="748" t="s">
        <v>604</v>
      </c>
      <c r="B716" s="749" t="s">
        <v>605</v>
      </c>
      <c r="C716" s="750" t="s">
        <v>628</v>
      </c>
      <c r="D716" s="751" t="s">
        <v>629</v>
      </c>
      <c r="E716" s="752">
        <v>50113001</v>
      </c>
      <c r="F716" s="751" t="s">
        <v>637</v>
      </c>
      <c r="G716" s="750" t="s">
        <v>638</v>
      </c>
      <c r="H716" s="750">
        <v>149990</v>
      </c>
      <c r="I716" s="750">
        <v>49990</v>
      </c>
      <c r="J716" s="750" t="s">
        <v>752</v>
      </c>
      <c r="K716" s="750" t="s">
        <v>753</v>
      </c>
      <c r="L716" s="753">
        <v>121.77</v>
      </c>
      <c r="M716" s="753">
        <v>6</v>
      </c>
      <c r="N716" s="754">
        <v>730.62</v>
      </c>
    </row>
    <row r="717" spans="1:14" ht="14.45" customHeight="1" x14ac:dyDescent="0.2">
      <c r="A717" s="748" t="s">
        <v>604</v>
      </c>
      <c r="B717" s="749" t="s">
        <v>605</v>
      </c>
      <c r="C717" s="750" t="s">
        <v>628</v>
      </c>
      <c r="D717" s="751" t="s">
        <v>629</v>
      </c>
      <c r="E717" s="752">
        <v>50113001</v>
      </c>
      <c r="F717" s="751" t="s">
        <v>637</v>
      </c>
      <c r="G717" s="750" t="s">
        <v>638</v>
      </c>
      <c r="H717" s="750">
        <v>216978</v>
      </c>
      <c r="I717" s="750">
        <v>216978</v>
      </c>
      <c r="J717" s="750" t="s">
        <v>1459</v>
      </c>
      <c r="K717" s="750" t="s">
        <v>1460</v>
      </c>
      <c r="L717" s="753">
        <v>291.62</v>
      </c>
      <c r="M717" s="753">
        <v>1</v>
      </c>
      <c r="N717" s="754">
        <v>291.62</v>
      </c>
    </row>
    <row r="718" spans="1:14" ht="14.45" customHeight="1" x14ac:dyDescent="0.2">
      <c r="A718" s="748" t="s">
        <v>604</v>
      </c>
      <c r="B718" s="749" t="s">
        <v>605</v>
      </c>
      <c r="C718" s="750" t="s">
        <v>628</v>
      </c>
      <c r="D718" s="751" t="s">
        <v>629</v>
      </c>
      <c r="E718" s="752">
        <v>50113001</v>
      </c>
      <c r="F718" s="751" t="s">
        <v>637</v>
      </c>
      <c r="G718" s="750" t="s">
        <v>650</v>
      </c>
      <c r="H718" s="750">
        <v>213489</v>
      </c>
      <c r="I718" s="750">
        <v>213489</v>
      </c>
      <c r="J718" s="750" t="s">
        <v>765</v>
      </c>
      <c r="K718" s="750" t="s">
        <v>768</v>
      </c>
      <c r="L718" s="753">
        <v>630.66000000000008</v>
      </c>
      <c r="M718" s="753">
        <v>1</v>
      </c>
      <c r="N718" s="754">
        <v>630.66000000000008</v>
      </c>
    </row>
    <row r="719" spans="1:14" ht="14.45" customHeight="1" x14ac:dyDescent="0.2">
      <c r="A719" s="748" t="s">
        <v>604</v>
      </c>
      <c r="B719" s="749" t="s">
        <v>605</v>
      </c>
      <c r="C719" s="750" t="s">
        <v>628</v>
      </c>
      <c r="D719" s="751" t="s">
        <v>629</v>
      </c>
      <c r="E719" s="752">
        <v>50113001</v>
      </c>
      <c r="F719" s="751" t="s">
        <v>637</v>
      </c>
      <c r="G719" s="750" t="s">
        <v>650</v>
      </c>
      <c r="H719" s="750">
        <v>213494</v>
      </c>
      <c r="I719" s="750">
        <v>213494</v>
      </c>
      <c r="J719" s="750" t="s">
        <v>765</v>
      </c>
      <c r="K719" s="750" t="s">
        <v>770</v>
      </c>
      <c r="L719" s="753">
        <v>408.95</v>
      </c>
      <c r="M719" s="753">
        <v>1</v>
      </c>
      <c r="N719" s="754">
        <v>408.95</v>
      </c>
    </row>
    <row r="720" spans="1:14" ht="14.45" customHeight="1" x14ac:dyDescent="0.2">
      <c r="A720" s="748" t="s">
        <v>604</v>
      </c>
      <c r="B720" s="749" t="s">
        <v>605</v>
      </c>
      <c r="C720" s="750" t="s">
        <v>628</v>
      </c>
      <c r="D720" s="751" t="s">
        <v>629</v>
      </c>
      <c r="E720" s="752">
        <v>50113001</v>
      </c>
      <c r="F720" s="751" t="s">
        <v>637</v>
      </c>
      <c r="G720" s="750" t="s">
        <v>638</v>
      </c>
      <c r="H720" s="750">
        <v>193724</v>
      </c>
      <c r="I720" s="750">
        <v>93724</v>
      </c>
      <c r="J720" s="750" t="s">
        <v>802</v>
      </c>
      <c r="K720" s="750" t="s">
        <v>803</v>
      </c>
      <c r="L720" s="753">
        <v>68.329999999999984</v>
      </c>
      <c r="M720" s="753">
        <v>2</v>
      </c>
      <c r="N720" s="754">
        <v>136.65999999999997</v>
      </c>
    </row>
    <row r="721" spans="1:14" ht="14.45" customHeight="1" x14ac:dyDescent="0.2">
      <c r="A721" s="748" t="s">
        <v>604</v>
      </c>
      <c r="B721" s="749" t="s">
        <v>605</v>
      </c>
      <c r="C721" s="750" t="s">
        <v>628</v>
      </c>
      <c r="D721" s="751" t="s">
        <v>629</v>
      </c>
      <c r="E721" s="752">
        <v>50113001</v>
      </c>
      <c r="F721" s="751" t="s">
        <v>637</v>
      </c>
      <c r="G721" s="750" t="s">
        <v>638</v>
      </c>
      <c r="H721" s="750">
        <v>930589</v>
      </c>
      <c r="I721" s="750">
        <v>0</v>
      </c>
      <c r="J721" s="750" t="s">
        <v>1363</v>
      </c>
      <c r="K721" s="750" t="s">
        <v>606</v>
      </c>
      <c r="L721" s="753">
        <v>111.74652983092464</v>
      </c>
      <c r="M721" s="753">
        <v>1</v>
      </c>
      <c r="N721" s="754">
        <v>111.74652983092464</v>
      </c>
    </row>
    <row r="722" spans="1:14" ht="14.45" customHeight="1" x14ac:dyDescent="0.2">
      <c r="A722" s="748" t="s">
        <v>604</v>
      </c>
      <c r="B722" s="749" t="s">
        <v>605</v>
      </c>
      <c r="C722" s="750" t="s">
        <v>628</v>
      </c>
      <c r="D722" s="751" t="s">
        <v>629</v>
      </c>
      <c r="E722" s="752">
        <v>50113001</v>
      </c>
      <c r="F722" s="751" t="s">
        <v>637</v>
      </c>
      <c r="G722" s="750" t="s">
        <v>638</v>
      </c>
      <c r="H722" s="750">
        <v>100498</v>
      </c>
      <c r="I722" s="750">
        <v>498</v>
      </c>
      <c r="J722" s="750" t="s">
        <v>845</v>
      </c>
      <c r="K722" s="750" t="s">
        <v>846</v>
      </c>
      <c r="L722" s="753">
        <v>108.71555555555554</v>
      </c>
      <c r="M722" s="753">
        <v>27</v>
      </c>
      <c r="N722" s="754">
        <v>2935.3199999999997</v>
      </c>
    </row>
    <row r="723" spans="1:14" ht="14.45" customHeight="1" x14ac:dyDescent="0.2">
      <c r="A723" s="748" t="s">
        <v>604</v>
      </c>
      <c r="B723" s="749" t="s">
        <v>605</v>
      </c>
      <c r="C723" s="750" t="s">
        <v>628</v>
      </c>
      <c r="D723" s="751" t="s">
        <v>629</v>
      </c>
      <c r="E723" s="752">
        <v>50113001</v>
      </c>
      <c r="F723" s="751" t="s">
        <v>637</v>
      </c>
      <c r="G723" s="750" t="s">
        <v>638</v>
      </c>
      <c r="H723" s="750">
        <v>237329</v>
      </c>
      <c r="I723" s="750">
        <v>237329</v>
      </c>
      <c r="J723" s="750" t="s">
        <v>845</v>
      </c>
      <c r="K723" s="750" t="s">
        <v>846</v>
      </c>
      <c r="L723" s="753">
        <v>108.64</v>
      </c>
      <c r="M723" s="753">
        <v>1</v>
      </c>
      <c r="N723" s="754">
        <v>108.64</v>
      </c>
    </row>
    <row r="724" spans="1:14" ht="14.45" customHeight="1" x14ac:dyDescent="0.2">
      <c r="A724" s="748" t="s">
        <v>604</v>
      </c>
      <c r="B724" s="749" t="s">
        <v>605</v>
      </c>
      <c r="C724" s="750" t="s">
        <v>628</v>
      </c>
      <c r="D724" s="751" t="s">
        <v>629</v>
      </c>
      <c r="E724" s="752">
        <v>50113001</v>
      </c>
      <c r="F724" s="751" t="s">
        <v>637</v>
      </c>
      <c r="G724" s="750" t="s">
        <v>638</v>
      </c>
      <c r="H724" s="750">
        <v>102439</v>
      </c>
      <c r="I724" s="750">
        <v>2439</v>
      </c>
      <c r="J724" s="750" t="s">
        <v>1185</v>
      </c>
      <c r="K724" s="750" t="s">
        <v>1186</v>
      </c>
      <c r="L724" s="753">
        <v>285.08000000000004</v>
      </c>
      <c r="M724" s="753">
        <v>5</v>
      </c>
      <c r="N724" s="754">
        <v>1425.4</v>
      </c>
    </row>
    <row r="725" spans="1:14" ht="14.45" customHeight="1" x14ac:dyDescent="0.2">
      <c r="A725" s="748" t="s">
        <v>604</v>
      </c>
      <c r="B725" s="749" t="s">
        <v>605</v>
      </c>
      <c r="C725" s="750" t="s">
        <v>628</v>
      </c>
      <c r="D725" s="751" t="s">
        <v>629</v>
      </c>
      <c r="E725" s="752">
        <v>50113001</v>
      </c>
      <c r="F725" s="751" t="s">
        <v>637</v>
      </c>
      <c r="G725" s="750" t="s">
        <v>638</v>
      </c>
      <c r="H725" s="750">
        <v>100502</v>
      </c>
      <c r="I725" s="750">
        <v>502</v>
      </c>
      <c r="J725" s="750" t="s">
        <v>849</v>
      </c>
      <c r="K725" s="750" t="s">
        <v>850</v>
      </c>
      <c r="L725" s="753">
        <v>264.30764044943822</v>
      </c>
      <c r="M725" s="753">
        <v>267</v>
      </c>
      <c r="N725" s="754">
        <v>70570.14</v>
      </c>
    </row>
    <row r="726" spans="1:14" ht="14.45" customHeight="1" x14ac:dyDescent="0.2">
      <c r="A726" s="748" t="s">
        <v>604</v>
      </c>
      <c r="B726" s="749" t="s">
        <v>605</v>
      </c>
      <c r="C726" s="750" t="s">
        <v>628</v>
      </c>
      <c r="D726" s="751" t="s">
        <v>629</v>
      </c>
      <c r="E726" s="752">
        <v>50113001</v>
      </c>
      <c r="F726" s="751" t="s">
        <v>637</v>
      </c>
      <c r="G726" s="750" t="s">
        <v>638</v>
      </c>
      <c r="H726" s="750">
        <v>102684</v>
      </c>
      <c r="I726" s="750">
        <v>2684</v>
      </c>
      <c r="J726" s="750" t="s">
        <v>849</v>
      </c>
      <c r="K726" s="750" t="s">
        <v>851</v>
      </c>
      <c r="L726" s="753">
        <v>108.68999999999997</v>
      </c>
      <c r="M726" s="753">
        <v>1</v>
      </c>
      <c r="N726" s="754">
        <v>108.68999999999997</v>
      </c>
    </row>
    <row r="727" spans="1:14" ht="14.45" customHeight="1" x14ac:dyDescent="0.2">
      <c r="A727" s="748" t="s">
        <v>604</v>
      </c>
      <c r="B727" s="749" t="s">
        <v>605</v>
      </c>
      <c r="C727" s="750" t="s">
        <v>628</v>
      </c>
      <c r="D727" s="751" t="s">
        <v>629</v>
      </c>
      <c r="E727" s="752">
        <v>50113001</v>
      </c>
      <c r="F727" s="751" t="s">
        <v>637</v>
      </c>
      <c r="G727" s="750" t="s">
        <v>650</v>
      </c>
      <c r="H727" s="750">
        <v>191788</v>
      </c>
      <c r="I727" s="750">
        <v>91788</v>
      </c>
      <c r="J727" s="750" t="s">
        <v>870</v>
      </c>
      <c r="K727" s="750" t="s">
        <v>871</v>
      </c>
      <c r="L727" s="753">
        <v>9.16</v>
      </c>
      <c r="M727" s="753">
        <v>3</v>
      </c>
      <c r="N727" s="754">
        <v>27.48</v>
      </c>
    </row>
    <row r="728" spans="1:14" ht="14.45" customHeight="1" x14ac:dyDescent="0.2">
      <c r="A728" s="748" t="s">
        <v>604</v>
      </c>
      <c r="B728" s="749" t="s">
        <v>605</v>
      </c>
      <c r="C728" s="750" t="s">
        <v>628</v>
      </c>
      <c r="D728" s="751" t="s">
        <v>629</v>
      </c>
      <c r="E728" s="752">
        <v>50113001</v>
      </c>
      <c r="F728" s="751" t="s">
        <v>637</v>
      </c>
      <c r="G728" s="750" t="s">
        <v>650</v>
      </c>
      <c r="H728" s="750">
        <v>155823</v>
      </c>
      <c r="I728" s="750">
        <v>55823</v>
      </c>
      <c r="J728" s="750" t="s">
        <v>874</v>
      </c>
      <c r="K728" s="750" t="s">
        <v>876</v>
      </c>
      <c r="L728" s="753">
        <v>34.4</v>
      </c>
      <c r="M728" s="753">
        <v>1</v>
      </c>
      <c r="N728" s="754">
        <v>34.4</v>
      </c>
    </row>
    <row r="729" spans="1:14" ht="14.45" customHeight="1" x14ac:dyDescent="0.2">
      <c r="A729" s="748" t="s">
        <v>604</v>
      </c>
      <c r="B729" s="749" t="s">
        <v>605</v>
      </c>
      <c r="C729" s="750" t="s">
        <v>628</v>
      </c>
      <c r="D729" s="751" t="s">
        <v>629</v>
      </c>
      <c r="E729" s="752">
        <v>50113001</v>
      </c>
      <c r="F729" s="751" t="s">
        <v>637</v>
      </c>
      <c r="G729" s="750" t="s">
        <v>650</v>
      </c>
      <c r="H729" s="750">
        <v>155824</v>
      </c>
      <c r="I729" s="750">
        <v>55824</v>
      </c>
      <c r="J729" s="750" t="s">
        <v>874</v>
      </c>
      <c r="K729" s="750" t="s">
        <v>877</v>
      </c>
      <c r="L729" s="753">
        <v>50.640000000000008</v>
      </c>
      <c r="M729" s="753">
        <v>10</v>
      </c>
      <c r="N729" s="754">
        <v>506.40000000000009</v>
      </c>
    </row>
    <row r="730" spans="1:14" ht="14.45" customHeight="1" x14ac:dyDescent="0.2">
      <c r="A730" s="748" t="s">
        <v>604</v>
      </c>
      <c r="B730" s="749" t="s">
        <v>605</v>
      </c>
      <c r="C730" s="750" t="s">
        <v>628</v>
      </c>
      <c r="D730" s="751" t="s">
        <v>629</v>
      </c>
      <c r="E730" s="752">
        <v>50113001</v>
      </c>
      <c r="F730" s="751" t="s">
        <v>637</v>
      </c>
      <c r="G730" s="750" t="s">
        <v>638</v>
      </c>
      <c r="H730" s="750">
        <v>155911</v>
      </c>
      <c r="I730" s="750">
        <v>55911</v>
      </c>
      <c r="J730" s="750" t="s">
        <v>1461</v>
      </c>
      <c r="K730" s="750" t="s">
        <v>1462</v>
      </c>
      <c r="L730" s="753">
        <v>37.564999999999998</v>
      </c>
      <c r="M730" s="753">
        <v>2</v>
      </c>
      <c r="N730" s="754">
        <v>75.13</v>
      </c>
    </row>
    <row r="731" spans="1:14" ht="14.45" customHeight="1" x14ac:dyDescent="0.2">
      <c r="A731" s="748" t="s">
        <v>604</v>
      </c>
      <c r="B731" s="749" t="s">
        <v>605</v>
      </c>
      <c r="C731" s="750" t="s">
        <v>628</v>
      </c>
      <c r="D731" s="751" t="s">
        <v>629</v>
      </c>
      <c r="E731" s="752">
        <v>50113001</v>
      </c>
      <c r="F731" s="751" t="s">
        <v>637</v>
      </c>
      <c r="G731" s="750" t="s">
        <v>638</v>
      </c>
      <c r="H731" s="750">
        <v>192414</v>
      </c>
      <c r="I731" s="750">
        <v>92414</v>
      </c>
      <c r="J731" s="750" t="s">
        <v>915</v>
      </c>
      <c r="K731" s="750" t="s">
        <v>916</v>
      </c>
      <c r="L731" s="753">
        <v>63.21</v>
      </c>
      <c r="M731" s="753">
        <v>2</v>
      </c>
      <c r="N731" s="754">
        <v>126.42</v>
      </c>
    </row>
    <row r="732" spans="1:14" ht="14.45" customHeight="1" x14ac:dyDescent="0.2">
      <c r="A732" s="748" t="s">
        <v>604</v>
      </c>
      <c r="B732" s="749" t="s">
        <v>605</v>
      </c>
      <c r="C732" s="750" t="s">
        <v>628</v>
      </c>
      <c r="D732" s="751" t="s">
        <v>629</v>
      </c>
      <c r="E732" s="752">
        <v>50113001</v>
      </c>
      <c r="F732" s="751" t="s">
        <v>637</v>
      </c>
      <c r="G732" s="750" t="s">
        <v>638</v>
      </c>
      <c r="H732" s="750">
        <v>207264</v>
      </c>
      <c r="I732" s="750">
        <v>207264</v>
      </c>
      <c r="J732" s="750" t="s">
        <v>921</v>
      </c>
      <c r="K732" s="750" t="s">
        <v>667</v>
      </c>
      <c r="L732" s="753">
        <v>143.9666666666667</v>
      </c>
      <c r="M732" s="753">
        <v>3</v>
      </c>
      <c r="N732" s="754">
        <v>431.90000000000009</v>
      </c>
    </row>
    <row r="733" spans="1:14" ht="14.45" customHeight="1" x14ac:dyDescent="0.2">
      <c r="A733" s="748" t="s">
        <v>604</v>
      </c>
      <c r="B733" s="749" t="s">
        <v>605</v>
      </c>
      <c r="C733" s="750" t="s">
        <v>628</v>
      </c>
      <c r="D733" s="751" t="s">
        <v>629</v>
      </c>
      <c r="E733" s="752">
        <v>50113001</v>
      </c>
      <c r="F733" s="751" t="s">
        <v>637</v>
      </c>
      <c r="G733" s="750" t="s">
        <v>638</v>
      </c>
      <c r="H733" s="750">
        <v>848866</v>
      </c>
      <c r="I733" s="750">
        <v>119654</v>
      </c>
      <c r="J733" s="750" t="s">
        <v>928</v>
      </c>
      <c r="K733" s="750" t="s">
        <v>929</v>
      </c>
      <c r="L733" s="753">
        <v>255.40000000000006</v>
      </c>
      <c r="M733" s="753">
        <v>1</v>
      </c>
      <c r="N733" s="754">
        <v>255.40000000000006</v>
      </c>
    </row>
    <row r="734" spans="1:14" ht="14.45" customHeight="1" x14ac:dyDescent="0.2">
      <c r="A734" s="748" t="s">
        <v>604</v>
      </c>
      <c r="B734" s="749" t="s">
        <v>605</v>
      </c>
      <c r="C734" s="750" t="s">
        <v>628</v>
      </c>
      <c r="D734" s="751" t="s">
        <v>629</v>
      </c>
      <c r="E734" s="752">
        <v>50113001</v>
      </c>
      <c r="F734" s="751" t="s">
        <v>637</v>
      </c>
      <c r="G734" s="750" t="s">
        <v>638</v>
      </c>
      <c r="H734" s="750">
        <v>203637</v>
      </c>
      <c r="I734" s="750">
        <v>203637</v>
      </c>
      <c r="J734" s="750" t="s">
        <v>1463</v>
      </c>
      <c r="K734" s="750" t="s">
        <v>1464</v>
      </c>
      <c r="L734" s="753">
        <v>875.27</v>
      </c>
      <c r="M734" s="753">
        <v>1</v>
      </c>
      <c r="N734" s="754">
        <v>875.27</v>
      </c>
    </row>
    <row r="735" spans="1:14" ht="14.45" customHeight="1" x14ac:dyDescent="0.2">
      <c r="A735" s="748" t="s">
        <v>604</v>
      </c>
      <c r="B735" s="749" t="s">
        <v>605</v>
      </c>
      <c r="C735" s="750" t="s">
        <v>628</v>
      </c>
      <c r="D735" s="751" t="s">
        <v>629</v>
      </c>
      <c r="E735" s="752">
        <v>50113001</v>
      </c>
      <c r="F735" s="751" t="s">
        <v>637</v>
      </c>
      <c r="G735" s="750" t="s">
        <v>638</v>
      </c>
      <c r="H735" s="750">
        <v>848469</v>
      </c>
      <c r="I735" s="750">
        <v>500719</v>
      </c>
      <c r="J735" s="750" t="s">
        <v>987</v>
      </c>
      <c r="K735" s="750" t="s">
        <v>988</v>
      </c>
      <c r="L735" s="753">
        <v>3960</v>
      </c>
      <c r="M735" s="753">
        <v>1</v>
      </c>
      <c r="N735" s="754">
        <v>3960</v>
      </c>
    </row>
    <row r="736" spans="1:14" ht="14.45" customHeight="1" x14ac:dyDescent="0.2">
      <c r="A736" s="748" t="s">
        <v>604</v>
      </c>
      <c r="B736" s="749" t="s">
        <v>605</v>
      </c>
      <c r="C736" s="750" t="s">
        <v>628</v>
      </c>
      <c r="D736" s="751" t="s">
        <v>629</v>
      </c>
      <c r="E736" s="752">
        <v>50113001</v>
      </c>
      <c r="F736" s="751" t="s">
        <v>637</v>
      </c>
      <c r="G736" s="750" t="s">
        <v>638</v>
      </c>
      <c r="H736" s="750">
        <v>201608</v>
      </c>
      <c r="I736" s="750">
        <v>201608</v>
      </c>
      <c r="J736" s="750" t="s">
        <v>991</v>
      </c>
      <c r="K736" s="750" t="s">
        <v>992</v>
      </c>
      <c r="L736" s="753">
        <v>36.150000000000006</v>
      </c>
      <c r="M736" s="753">
        <v>3</v>
      </c>
      <c r="N736" s="754">
        <v>108.45000000000002</v>
      </c>
    </row>
    <row r="737" spans="1:14" ht="14.45" customHeight="1" x14ac:dyDescent="0.2">
      <c r="A737" s="748" t="s">
        <v>604</v>
      </c>
      <c r="B737" s="749" t="s">
        <v>605</v>
      </c>
      <c r="C737" s="750" t="s">
        <v>631</v>
      </c>
      <c r="D737" s="751" t="s">
        <v>632</v>
      </c>
      <c r="E737" s="752">
        <v>50113001</v>
      </c>
      <c r="F737" s="751" t="s">
        <v>637</v>
      </c>
      <c r="G737" s="750" t="s">
        <v>638</v>
      </c>
      <c r="H737" s="750">
        <v>846758</v>
      </c>
      <c r="I737" s="750">
        <v>103387</v>
      </c>
      <c r="J737" s="750" t="s">
        <v>639</v>
      </c>
      <c r="K737" s="750" t="s">
        <v>640</v>
      </c>
      <c r="L737" s="753">
        <v>71.72</v>
      </c>
      <c r="M737" s="753">
        <v>1</v>
      </c>
      <c r="N737" s="754">
        <v>71.72</v>
      </c>
    </row>
    <row r="738" spans="1:14" ht="14.45" customHeight="1" x14ac:dyDescent="0.2">
      <c r="A738" s="748" t="s">
        <v>604</v>
      </c>
      <c r="B738" s="749" t="s">
        <v>605</v>
      </c>
      <c r="C738" s="750" t="s">
        <v>631</v>
      </c>
      <c r="D738" s="751" t="s">
        <v>632</v>
      </c>
      <c r="E738" s="752">
        <v>50113001</v>
      </c>
      <c r="F738" s="751" t="s">
        <v>637</v>
      </c>
      <c r="G738" s="750" t="s">
        <v>638</v>
      </c>
      <c r="H738" s="750">
        <v>192729</v>
      </c>
      <c r="I738" s="750">
        <v>92729</v>
      </c>
      <c r="J738" s="750" t="s">
        <v>1064</v>
      </c>
      <c r="K738" s="750" t="s">
        <v>1065</v>
      </c>
      <c r="L738" s="753">
        <v>48.32</v>
      </c>
      <c r="M738" s="753">
        <v>1</v>
      </c>
      <c r="N738" s="754">
        <v>48.32</v>
      </c>
    </row>
    <row r="739" spans="1:14" ht="14.45" customHeight="1" x14ac:dyDescent="0.2">
      <c r="A739" s="748" t="s">
        <v>604</v>
      </c>
      <c r="B739" s="749" t="s">
        <v>605</v>
      </c>
      <c r="C739" s="750" t="s">
        <v>631</v>
      </c>
      <c r="D739" s="751" t="s">
        <v>632</v>
      </c>
      <c r="E739" s="752">
        <v>50113001</v>
      </c>
      <c r="F739" s="751" t="s">
        <v>637</v>
      </c>
      <c r="G739" s="750" t="s">
        <v>638</v>
      </c>
      <c r="H739" s="750">
        <v>100362</v>
      </c>
      <c r="I739" s="750">
        <v>362</v>
      </c>
      <c r="J739" s="750" t="s">
        <v>643</v>
      </c>
      <c r="K739" s="750" t="s">
        <v>644</v>
      </c>
      <c r="L739" s="753">
        <v>72.690769230769234</v>
      </c>
      <c r="M739" s="753">
        <v>13</v>
      </c>
      <c r="N739" s="754">
        <v>944.98</v>
      </c>
    </row>
    <row r="740" spans="1:14" ht="14.45" customHeight="1" x14ac:dyDescent="0.2">
      <c r="A740" s="748" t="s">
        <v>604</v>
      </c>
      <c r="B740" s="749" t="s">
        <v>605</v>
      </c>
      <c r="C740" s="750" t="s">
        <v>631</v>
      </c>
      <c r="D740" s="751" t="s">
        <v>632</v>
      </c>
      <c r="E740" s="752">
        <v>50113001</v>
      </c>
      <c r="F740" s="751" t="s">
        <v>637</v>
      </c>
      <c r="G740" s="750" t="s">
        <v>638</v>
      </c>
      <c r="H740" s="750">
        <v>128831</v>
      </c>
      <c r="I740" s="750">
        <v>28831</v>
      </c>
      <c r="J740" s="750" t="s">
        <v>1465</v>
      </c>
      <c r="K740" s="750" t="s">
        <v>1466</v>
      </c>
      <c r="L740" s="753">
        <v>162.89999999999995</v>
      </c>
      <c r="M740" s="753">
        <v>7</v>
      </c>
      <c r="N740" s="754">
        <v>1140.2999999999997</v>
      </c>
    </row>
    <row r="741" spans="1:14" ht="14.45" customHeight="1" x14ac:dyDescent="0.2">
      <c r="A741" s="748" t="s">
        <v>604</v>
      </c>
      <c r="B741" s="749" t="s">
        <v>605</v>
      </c>
      <c r="C741" s="750" t="s">
        <v>631</v>
      </c>
      <c r="D741" s="751" t="s">
        <v>632</v>
      </c>
      <c r="E741" s="752">
        <v>50113001</v>
      </c>
      <c r="F741" s="751" t="s">
        <v>637</v>
      </c>
      <c r="G741" s="750" t="s">
        <v>638</v>
      </c>
      <c r="H741" s="750">
        <v>845008</v>
      </c>
      <c r="I741" s="750">
        <v>107806</v>
      </c>
      <c r="J741" s="750" t="s">
        <v>645</v>
      </c>
      <c r="K741" s="750" t="s">
        <v>647</v>
      </c>
      <c r="L741" s="753">
        <v>66.920000000000016</v>
      </c>
      <c r="M741" s="753">
        <v>1</v>
      </c>
      <c r="N741" s="754">
        <v>66.920000000000016</v>
      </c>
    </row>
    <row r="742" spans="1:14" ht="14.45" customHeight="1" x14ac:dyDescent="0.2">
      <c r="A742" s="748" t="s">
        <v>604</v>
      </c>
      <c r="B742" s="749" t="s">
        <v>605</v>
      </c>
      <c r="C742" s="750" t="s">
        <v>631</v>
      </c>
      <c r="D742" s="751" t="s">
        <v>632</v>
      </c>
      <c r="E742" s="752">
        <v>50113001</v>
      </c>
      <c r="F742" s="751" t="s">
        <v>637</v>
      </c>
      <c r="G742" s="750" t="s">
        <v>638</v>
      </c>
      <c r="H742" s="750">
        <v>202701</v>
      </c>
      <c r="I742" s="750">
        <v>202701</v>
      </c>
      <c r="J742" s="750" t="s">
        <v>645</v>
      </c>
      <c r="K742" s="750" t="s">
        <v>646</v>
      </c>
      <c r="L742" s="753">
        <v>136.86999999999998</v>
      </c>
      <c r="M742" s="753">
        <v>1</v>
      </c>
      <c r="N742" s="754">
        <v>136.86999999999998</v>
      </c>
    </row>
    <row r="743" spans="1:14" ht="14.45" customHeight="1" x14ac:dyDescent="0.2">
      <c r="A743" s="748" t="s">
        <v>604</v>
      </c>
      <c r="B743" s="749" t="s">
        <v>605</v>
      </c>
      <c r="C743" s="750" t="s">
        <v>631</v>
      </c>
      <c r="D743" s="751" t="s">
        <v>632</v>
      </c>
      <c r="E743" s="752">
        <v>50113001</v>
      </c>
      <c r="F743" s="751" t="s">
        <v>637</v>
      </c>
      <c r="G743" s="750" t="s">
        <v>638</v>
      </c>
      <c r="H743" s="750">
        <v>153200</v>
      </c>
      <c r="I743" s="750">
        <v>53200</v>
      </c>
      <c r="J743" s="750" t="s">
        <v>1467</v>
      </c>
      <c r="K743" s="750" t="s">
        <v>1468</v>
      </c>
      <c r="L743" s="753">
        <v>52.360000000000028</v>
      </c>
      <c r="M743" s="753">
        <v>1</v>
      </c>
      <c r="N743" s="754">
        <v>52.360000000000028</v>
      </c>
    </row>
    <row r="744" spans="1:14" ht="14.45" customHeight="1" x14ac:dyDescent="0.2">
      <c r="A744" s="748" t="s">
        <v>604</v>
      </c>
      <c r="B744" s="749" t="s">
        <v>605</v>
      </c>
      <c r="C744" s="750" t="s">
        <v>631</v>
      </c>
      <c r="D744" s="751" t="s">
        <v>632</v>
      </c>
      <c r="E744" s="752">
        <v>50113001</v>
      </c>
      <c r="F744" s="751" t="s">
        <v>637</v>
      </c>
      <c r="G744" s="750" t="s">
        <v>638</v>
      </c>
      <c r="H744" s="750">
        <v>176954</v>
      </c>
      <c r="I744" s="750">
        <v>176954</v>
      </c>
      <c r="J744" s="750" t="s">
        <v>653</v>
      </c>
      <c r="K744" s="750" t="s">
        <v>654</v>
      </c>
      <c r="L744" s="753">
        <v>94.3</v>
      </c>
      <c r="M744" s="753">
        <v>1</v>
      </c>
      <c r="N744" s="754">
        <v>94.3</v>
      </c>
    </row>
    <row r="745" spans="1:14" ht="14.45" customHeight="1" x14ac:dyDescent="0.2">
      <c r="A745" s="748" t="s">
        <v>604</v>
      </c>
      <c r="B745" s="749" t="s">
        <v>605</v>
      </c>
      <c r="C745" s="750" t="s">
        <v>631</v>
      </c>
      <c r="D745" s="751" t="s">
        <v>632</v>
      </c>
      <c r="E745" s="752">
        <v>50113001</v>
      </c>
      <c r="F745" s="751" t="s">
        <v>637</v>
      </c>
      <c r="G745" s="750" t="s">
        <v>638</v>
      </c>
      <c r="H745" s="750">
        <v>167547</v>
      </c>
      <c r="I745" s="750">
        <v>67547</v>
      </c>
      <c r="J745" s="750" t="s">
        <v>657</v>
      </c>
      <c r="K745" s="750" t="s">
        <v>658</v>
      </c>
      <c r="L745" s="753">
        <v>47.15</v>
      </c>
      <c r="M745" s="753">
        <v>30</v>
      </c>
      <c r="N745" s="754">
        <v>1414.5</v>
      </c>
    </row>
    <row r="746" spans="1:14" ht="14.45" customHeight="1" x14ac:dyDescent="0.2">
      <c r="A746" s="748" t="s">
        <v>604</v>
      </c>
      <c r="B746" s="749" t="s">
        <v>605</v>
      </c>
      <c r="C746" s="750" t="s">
        <v>631</v>
      </c>
      <c r="D746" s="751" t="s">
        <v>632</v>
      </c>
      <c r="E746" s="752">
        <v>50113001</v>
      </c>
      <c r="F746" s="751" t="s">
        <v>637</v>
      </c>
      <c r="G746" s="750" t="s">
        <v>650</v>
      </c>
      <c r="H746" s="750">
        <v>127263</v>
      </c>
      <c r="I746" s="750">
        <v>127263</v>
      </c>
      <c r="J746" s="750" t="s">
        <v>659</v>
      </c>
      <c r="K746" s="750" t="s">
        <v>656</v>
      </c>
      <c r="L746" s="753">
        <v>54.01</v>
      </c>
      <c r="M746" s="753">
        <v>3</v>
      </c>
      <c r="N746" s="754">
        <v>162.03</v>
      </c>
    </row>
    <row r="747" spans="1:14" ht="14.45" customHeight="1" x14ac:dyDescent="0.2">
      <c r="A747" s="748" t="s">
        <v>604</v>
      </c>
      <c r="B747" s="749" t="s">
        <v>605</v>
      </c>
      <c r="C747" s="750" t="s">
        <v>631</v>
      </c>
      <c r="D747" s="751" t="s">
        <v>632</v>
      </c>
      <c r="E747" s="752">
        <v>50113001</v>
      </c>
      <c r="F747" s="751" t="s">
        <v>637</v>
      </c>
      <c r="G747" s="750" t="s">
        <v>638</v>
      </c>
      <c r="H747" s="750">
        <v>114398</v>
      </c>
      <c r="I747" s="750">
        <v>14398</v>
      </c>
      <c r="J747" s="750" t="s">
        <v>1469</v>
      </c>
      <c r="K747" s="750" t="s">
        <v>1470</v>
      </c>
      <c r="L747" s="753">
        <v>209.55000000000007</v>
      </c>
      <c r="M747" s="753">
        <v>1</v>
      </c>
      <c r="N747" s="754">
        <v>209.55000000000007</v>
      </c>
    </row>
    <row r="748" spans="1:14" ht="14.45" customHeight="1" x14ac:dyDescent="0.2">
      <c r="A748" s="748" t="s">
        <v>604</v>
      </c>
      <c r="B748" s="749" t="s">
        <v>605</v>
      </c>
      <c r="C748" s="750" t="s">
        <v>631</v>
      </c>
      <c r="D748" s="751" t="s">
        <v>632</v>
      </c>
      <c r="E748" s="752">
        <v>50113001</v>
      </c>
      <c r="F748" s="751" t="s">
        <v>637</v>
      </c>
      <c r="G748" s="750" t="s">
        <v>638</v>
      </c>
      <c r="H748" s="750">
        <v>207931</v>
      </c>
      <c r="I748" s="750">
        <v>207931</v>
      </c>
      <c r="J748" s="750" t="s">
        <v>1074</v>
      </c>
      <c r="K748" s="750" t="s">
        <v>1075</v>
      </c>
      <c r="L748" s="753">
        <v>25.840000000000003</v>
      </c>
      <c r="M748" s="753">
        <v>1</v>
      </c>
      <c r="N748" s="754">
        <v>25.840000000000003</v>
      </c>
    </row>
    <row r="749" spans="1:14" ht="14.45" customHeight="1" x14ac:dyDescent="0.2">
      <c r="A749" s="748" t="s">
        <v>604</v>
      </c>
      <c r="B749" s="749" t="s">
        <v>605</v>
      </c>
      <c r="C749" s="750" t="s">
        <v>631</v>
      </c>
      <c r="D749" s="751" t="s">
        <v>632</v>
      </c>
      <c r="E749" s="752">
        <v>50113001</v>
      </c>
      <c r="F749" s="751" t="s">
        <v>637</v>
      </c>
      <c r="G749" s="750" t="s">
        <v>638</v>
      </c>
      <c r="H749" s="750">
        <v>196610</v>
      </c>
      <c r="I749" s="750">
        <v>96610</v>
      </c>
      <c r="J749" s="750" t="s">
        <v>1076</v>
      </c>
      <c r="K749" s="750" t="s">
        <v>1077</v>
      </c>
      <c r="L749" s="753">
        <v>46.365000000000009</v>
      </c>
      <c r="M749" s="753">
        <v>6</v>
      </c>
      <c r="N749" s="754">
        <v>278.19000000000005</v>
      </c>
    </row>
    <row r="750" spans="1:14" ht="14.45" customHeight="1" x14ac:dyDescent="0.2">
      <c r="A750" s="748" t="s">
        <v>604</v>
      </c>
      <c r="B750" s="749" t="s">
        <v>605</v>
      </c>
      <c r="C750" s="750" t="s">
        <v>631</v>
      </c>
      <c r="D750" s="751" t="s">
        <v>632</v>
      </c>
      <c r="E750" s="752">
        <v>50113001</v>
      </c>
      <c r="F750" s="751" t="s">
        <v>637</v>
      </c>
      <c r="G750" s="750" t="s">
        <v>638</v>
      </c>
      <c r="H750" s="750">
        <v>110555</v>
      </c>
      <c r="I750" s="750">
        <v>10555</v>
      </c>
      <c r="J750" s="750" t="s">
        <v>1304</v>
      </c>
      <c r="K750" s="750" t="s">
        <v>1471</v>
      </c>
      <c r="L750" s="753">
        <v>254.98000000000005</v>
      </c>
      <c r="M750" s="753">
        <v>1</v>
      </c>
      <c r="N750" s="754">
        <v>254.98000000000005</v>
      </c>
    </row>
    <row r="751" spans="1:14" ht="14.45" customHeight="1" x14ac:dyDescent="0.2">
      <c r="A751" s="748" t="s">
        <v>604</v>
      </c>
      <c r="B751" s="749" t="s">
        <v>605</v>
      </c>
      <c r="C751" s="750" t="s">
        <v>631</v>
      </c>
      <c r="D751" s="751" t="s">
        <v>632</v>
      </c>
      <c r="E751" s="752">
        <v>50113001</v>
      </c>
      <c r="F751" s="751" t="s">
        <v>637</v>
      </c>
      <c r="G751" s="750" t="s">
        <v>638</v>
      </c>
      <c r="H751" s="750">
        <v>173320</v>
      </c>
      <c r="I751" s="750">
        <v>173320</v>
      </c>
      <c r="J751" s="750" t="s">
        <v>1472</v>
      </c>
      <c r="K751" s="750" t="s">
        <v>1473</v>
      </c>
      <c r="L751" s="753">
        <v>524.59</v>
      </c>
      <c r="M751" s="753">
        <v>1</v>
      </c>
      <c r="N751" s="754">
        <v>524.59</v>
      </c>
    </row>
    <row r="752" spans="1:14" ht="14.45" customHeight="1" x14ac:dyDescent="0.2">
      <c r="A752" s="748" t="s">
        <v>604</v>
      </c>
      <c r="B752" s="749" t="s">
        <v>605</v>
      </c>
      <c r="C752" s="750" t="s">
        <v>631</v>
      </c>
      <c r="D752" s="751" t="s">
        <v>632</v>
      </c>
      <c r="E752" s="752">
        <v>50113001</v>
      </c>
      <c r="F752" s="751" t="s">
        <v>637</v>
      </c>
      <c r="G752" s="750" t="s">
        <v>638</v>
      </c>
      <c r="H752" s="750">
        <v>208456</v>
      </c>
      <c r="I752" s="750">
        <v>208456</v>
      </c>
      <c r="J752" s="750" t="s">
        <v>1454</v>
      </c>
      <c r="K752" s="750" t="s">
        <v>1455</v>
      </c>
      <c r="L752" s="753">
        <v>738.54</v>
      </c>
      <c r="M752" s="753">
        <v>0.25</v>
      </c>
      <c r="N752" s="754">
        <v>184.63499999999999</v>
      </c>
    </row>
    <row r="753" spans="1:14" ht="14.45" customHeight="1" x14ac:dyDescent="0.2">
      <c r="A753" s="748" t="s">
        <v>604</v>
      </c>
      <c r="B753" s="749" t="s">
        <v>605</v>
      </c>
      <c r="C753" s="750" t="s">
        <v>631</v>
      </c>
      <c r="D753" s="751" t="s">
        <v>632</v>
      </c>
      <c r="E753" s="752">
        <v>50113001</v>
      </c>
      <c r="F753" s="751" t="s">
        <v>637</v>
      </c>
      <c r="G753" s="750" t="s">
        <v>638</v>
      </c>
      <c r="H753" s="750">
        <v>100392</v>
      </c>
      <c r="I753" s="750">
        <v>392</v>
      </c>
      <c r="J753" s="750" t="s">
        <v>1474</v>
      </c>
      <c r="K753" s="750" t="s">
        <v>942</v>
      </c>
      <c r="L753" s="753">
        <v>57.59</v>
      </c>
      <c r="M753" s="753">
        <v>3</v>
      </c>
      <c r="N753" s="754">
        <v>172.77</v>
      </c>
    </row>
    <row r="754" spans="1:14" ht="14.45" customHeight="1" x14ac:dyDescent="0.2">
      <c r="A754" s="748" t="s">
        <v>604</v>
      </c>
      <c r="B754" s="749" t="s">
        <v>605</v>
      </c>
      <c r="C754" s="750" t="s">
        <v>631</v>
      </c>
      <c r="D754" s="751" t="s">
        <v>632</v>
      </c>
      <c r="E754" s="752">
        <v>50113001</v>
      </c>
      <c r="F754" s="751" t="s">
        <v>637</v>
      </c>
      <c r="G754" s="750" t="s">
        <v>638</v>
      </c>
      <c r="H754" s="750">
        <v>132992</v>
      </c>
      <c r="I754" s="750">
        <v>32992</v>
      </c>
      <c r="J754" s="750" t="s">
        <v>1475</v>
      </c>
      <c r="K754" s="750" t="s">
        <v>1476</v>
      </c>
      <c r="L754" s="753">
        <v>108.39</v>
      </c>
      <c r="M754" s="753">
        <v>1</v>
      </c>
      <c r="N754" s="754">
        <v>108.39</v>
      </c>
    </row>
    <row r="755" spans="1:14" ht="14.45" customHeight="1" x14ac:dyDescent="0.2">
      <c r="A755" s="748" t="s">
        <v>604</v>
      </c>
      <c r="B755" s="749" t="s">
        <v>605</v>
      </c>
      <c r="C755" s="750" t="s">
        <v>631</v>
      </c>
      <c r="D755" s="751" t="s">
        <v>632</v>
      </c>
      <c r="E755" s="752">
        <v>50113001</v>
      </c>
      <c r="F755" s="751" t="s">
        <v>637</v>
      </c>
      <c r="G755" s="750" t="s">
        <v>638</v>
      </c>
      <c r="H755" s="750">
        <v>132853</v>
      </c>
      <c r="I755" s="750">
        <v>132853</v>
      </c>
      <c r="J755" s="750" t="s">
        <v>668</v>
      </c>
      <c r="K755" s="750" t="s">
        <v>669</v>
      </c>
      <c r="L755" s="753">
        <v>103.32</v>
      </c>
      <c r="M755" s="753">
        <v>1</v>
      </c>
      <c r="N755" s="754">
        <v>103.32</v>
      </c>
    </row>
    <row r="756" spans="1:14" ht="14.45" customHeight="1" x14ac:dyDescent="0.2">
      <c r="A756" s="748" t="s">
        <v>604</v>
      </c>
      <c r="B756" s="749" t="s">
        <v>605</v>
      </c>
      <c r="C756" s="750" t="s">
        <v>631</v>
      </c>
      <c r="D756" s="751" t="s">
        <v>632</v>
      </c>
      <c r="E756" s="752">
        <v>50113001</v>
      </c>
      <c r="F756" s="751" t="s">
        <v>637</v>
      </c>
      <c r="G756" s="750" t="s">
        <v>638</v>
      </c>
      <c r="H756" s="750">
        <v>112892</v>
      </c>
      <c r="I756" s="750">
        <v>12892</v>
      </c>
      <c r="J756" s="750" t="s">
        <v>668</v>
      </c>
      <c r="K756" s="750" t="s">
        <v>669</v>
      </c>
      <c r="L756" s="753">
        <v>103.78499999999998</v>
      </c>
      <c r="M756" s="753">
        <v>2</v>
      </c>
      <c r="N756" s="754">
        <v>207.56999999999996</v>
      </c>
    </row>
    <row r="757" spans="1:14" ht="14.45" customHeight="1" x14ac:dyDescent="0.2">
      <c r="A757" s="748" t="s">
        <v>604</v>
      </c>
      <c r="B757" s="749" t="s">
        <v>605</v>
      </c>
      <c r="C757" s="750" t="s">
        <v>631</v>
      </c>
      <c r="D757" s="751" t="s">
        <v>632</v>
      </c>
      <c r="E757" s="752">
        <v>50113001</v>
      </c>
      <c r="F757" s="751" t="s">
        <v>637</v>
      </c>
      <c r="G757" s="750" t="s">
        <v>638</v>
      </c>
      <c r="H757" s="750">
        <v>844257</v>
      </c>
      <c r="I757" s="750">
        <v>29816</v>
      </c>
      <c r="J757" s="750" t="s">
        <v>1477</v>
      </c>
      <c r="K757" s="750" t="s">
        <v>606</v>
      </c>
      <c r="L757" s="753">
        <v>177.52000000000004</v>
      </c>
      <c r="M757" s="753">
        <v>1</v>
      </c>
      <c r="N757" s="754">
        <v>177.52000000000004</v>
      </c>
    </row>
    <row r="758" spans="1:14" ht="14.45" customHeight="1" x14ac:dyDescent="0.2">
      <c r="A758" s="748" t="s">
        <v>604</v>
      </c>
      <c r="B758" s="749" t="s">
        <v>605</v>
      </c>
      <c r="C758" s="750" t="s">
        <v>631</v>
      </c>
      <c r="D758" s="751" t="s">
        <v>632</v>
      </c>
      <c r="E758" s="752">
        <v>50113001</v>
      </c>
      <c r="F758" s="751" t="s">
        <v>637</v>
      </c>
      <c r="G758" s="750" t="s">
        <v>638</v>
      </c>
      <c r="H758" s="750">
        <v>176496</v>
      </c>
      <c r="I758" s="750">
        <v>76496</v>
      </c>
      <c r="J758" s="750" t="s">
        <v>1478</v>
      </c>
      <c r="K758" s="750" t="s">
        <v>1479</v>
      </c>
      <c r="L758" s="753">
        <v>125.43000000000004</v>
      </c>
      <c r="M758" s="753">
        <v>2</v>
      </c>
      <c r="N758" s="754">
        <v>250.86000000000007</v>
      </c>
    </row>
    <row r="759" spans="1:14" ht="14.45" customHeight="1" x14ac:dyDescent="0.2">
      <c r="A759" s="748" t="s">
        <v>604</v>
      </c>
      <c r="B759" s="749" t="s">
        <v>605</v>
      </c>
      <c r="C759" s="750" t="s">
        <v>631</v>
      </c>
      <c r="D759" s="751" t="s">
        <v>632</v>
      </c>
      <c r="E759" s="752">
        <v>50113001</v>
      </c>
      <c r="F759" s="751" t="s">
        <v>637</v>
      </c>
      <c r="G759" s="750" t="s">
        <v>606</v>
      </c>
      <c r="H759" s="750">
        <v>848562</v>
      </c>
      <c r="I759" s="750">
        <v>126618</v>
      </c>
      <c r="J759" s="750" t="s">
        <v>1078</v>
      </c>
      <c r="K759" s="750" t="s">
        <v>1079</v>
      </c>
      <c r="L759" s="753">
        <v>77.290000000000006</v>
      </c>
      <c r="M759" s="753">
        <v>1</v>
      </c>
      <c r="N759" s="754">
        <v>77.290000000000006</v>
      </c>
    </row>
    <row r="760" spans="1:14" ht="14.45" customHeight="1" x14ac:dyDescent="0.2">
      <c r="A760" s="748" t="s">
        <v>604</v>
      </c>
      <c r="B760" s="749" t="s">
        <v>605</v>
      </c>
      <c r="C760" s="750" t="s">
        <v>631</v>
      </c>
      <c r="D760" s="751" t="s">
        <v>632</v>
      </c>
      <c r="E760" s="752">
        <v>50113001</v>
      </c>
      <c r="F760" s="751" t="s">
        <v>637</v>
      </c>
      <c r="G760" s="750" t="s">
        <v>650</v>
      </c>
      <c r="H760" s="750">
        <v>231703</v>
      </c>
      <c r="I760" s="750">
        <v>231703</v>
      </c>
      <c r="J760" s="750" t="s">
        <v>1480</v>
      </c>
      <c r="K760" s="750" t="s">
        <v>1481</v>
      </c>
      <c r="L760" s="753">
        <v>91.175000000000011</v>
      </c>
      <c r="M760" s="753">
        <v>2</v>
      </c>
      <c r="N760" s="754">
        <v>182.35000000000002</v>
      </c>
    </row>
    <row r="761" spans="1:14" ht="14.45" customHeight="1" x14ac:dyDescent="0.2">
      <c r="A761" s="748" t="s">
        <v>604</v>
      </c>
      <c r="B761" s="749" t="s">
        <v>605</v>
      </c>
      <c r="C761" s="750" t="s">
        <v>631</v>
      </c>
      <c r="D761" s="751" t="s">
        <v>632</v>
      </c>
      <c r="E761" s="752">
        <v>50113001</v>
      </c>
      <c r="F761" s="751" t="s">
        <v>637</v>
      </c>
      <c r="G761" s="750" t="s">
        <v>638</v>
      </c>
      <c r="H761" s="750">
        <v>993603</v>
      </c>
      <c r="I761" s="750">
        <v>0</v>
      </c>
      <c r="J761" s="750" t="s">
        <v>678</v>
      </c>
      <c r="K761" s="750" t="s">
        <v>606</v>
      </c>
      <c r="L761" s="753">
        <v>178.34200000000004</v>
      </c>
      <c r="M761" s="753">
        <v>10</v>
      </c>
      <c r="N761" s="754">
        <v>1783.4200000000003</v>
      </c>
    </row>
    <row r="762" spans="1:14" ht="14.45" customHeight="1" x14ac:dyDescent="0.2">
      <c r="A762" s="748" t="s">
        <v>604</v>
      </c>
      <c r="B762" s="749" t="s">
        <v>605</v>
      </c>
      <c r="C762" s="750" t="s">
        <v>631</v>
      </c>
      <c r="D762" s="751" t="s">
        <v>632</v>
      </c>
      <c r="E762" s="752">
        <v>50113001</v>
      </c>
      <c r="F762" s="751" t="s">
        <v>637</v>
      </c>
      <c r="G762" s="750" t="s">
        <v>638</v>
      </c>
      <c r="H762" s="750">
        <v>203954</v>
      </c>
      <c r="I762" s="750">
        <v>203954</v>
      </c>
      <c r="J762" s="750" t="s">
        <v>1311</v>
      </c>
      <c r="K762" s="750" t="s">
        <v>1312</v>
      </c>
      <c r="L762" s="753">
        <v>92.400000000000048</v>
      </c>
      <c r="M762" s="753">
        <v>1</v>
      </c>
      <c r="N762" s="754">
        <v>92.400000000000048</v>
      </c>
    </row>
    <row r="763" spans="1:14" ht="14.45" customHeight="1" x14ac:dyDescent="0.2">
      <c r="A763" s="748" t="s">
        <v>604</v>
      </c>
      <c r="B763" s="749" t="s">
        <v>605</v>
      </c>
      <c r="C763" s="750" t="s">
        <v>631</v>
      </c>
      <c r="D763" s="751" t="s">
        <v>632</v>
      </c>
      <c r="E763" s="752">
        <v>50113001</v>
      </c>
      <c r="F763" s="751" t="s">
        <v>637</v>
      </c>
      <c r="G763" s="750" t="s">
        <v>606</v>
      </c>
      <c r="H763" s="750">
        <v>158673</v>
      </c>
      <c r="I763" s="750">
        <v>158673</v>
      </c>
      <c r="J763" s="750" t="s">
        <v>1313</v>
      </c>
      <c r="K763" s="750" t="s">
        <v>1314</v>
      </c>
      <c r="L763" s="753">
        <v>26.47000000000001</v>
      </c>
      <c r="M763" s="753">
        <v>1</v>
      </c>
      <c r="N763" s="754">
        <v>26.47000000000001</v>
      </c>
    </row>
    <row r="764" spans="1:14" ht="14.45" customHeight="1" x14ac:dyDescent="0.2">
      <c r="A764" s="748" t="s">
        <v>604</v>
      </c>
      <c r="B764" s="749" t="s">
        <v>605</v>
      </c>
      <c r="C764" s="750" t="s">
        <v>631</v>
      </c>
      <c r="D764" s="751" t="s">
        <v>632</v>
      </c>
      <c r="E764" s="752">
        <v>50113001</v>
      </c>
      <c r="F764" s="751" t="s">
        <v>637</v>
      </c>
      <c r="G764" s="750" t="s">
        <v>638</v>
      </c>
      <c r="H764" s="750">
        <v>500458</v>
      </c>
      <c r="I764" s="750">
        <v>0</v>
      </c>
      <c r="J764" s="750" t="s">
        <v>1482</v>
      </c>
      <c r="K764" s="750" t="s">
        <v>606</v>
      </c>
      <c r="L764" s="753">
        <v>136.69</v>
      </c>
      <c r="M764" s="753">
        <v>1</v>
      </c>
      <c r="N764" s="754">
        <v>136.69</v>
      </c>
    </row>
    <row r="765" spans="1:14" ht="14.45" customHeight="1" x14ac:dyDescent="0.2">
      <c r="A765" s="748" t="s">
        <v>604</v>
      </c>
      <c r="B765" s="749" t="s">
        <v>605</v>
      </c>
      <c r="C765" s="750" t="s">
        <v>631</v>
      </c>
      <c r="D765" s="751" t="s">
        <v>632</v>
      </c>
      <c r="E765" s="752">
        <v>50113001</v>
      </c>
      <c r="F765" s="751" t="s">
        <v>637</v>
      </c>
      <c r="G765" s="750" t="s">
        <v>638</v>
      </c>
      <c r="H765" s="750">
        <v>194726</v>
      </c>
      <c r="I765" s="750">
        <v>194726</v>
      </c>
      <c r="J765" s="750" t="s">
        <v>1315</v>
      </c>
      <c r="K765" s="750" t="s">
        <v>1316</v>
      </c>
      <c r="L765" s="753">
        <v>840.86000000000024</v>
      </c>
      <c r="M765" s="753">
        <v>1</v>
      </c>
      <c r="N765" s="754">
        <v>840.86000000000024</v>
      </c>
    </row>
    <row r="766" spans="1:14" ht="14.45" customHeight="1" x14ac:dyDescent="0.2">
      <c r="A766" s="748" t="s">
        <v>604</v>
      </c>
      <c r="B766" s="749" t="s">
        <v>605</v>
      </c>
      <c r="C766" s="750" t="s">
        <v>631</v>
      </c>
      <c r="D766" s="751" t="s">
        <v>632</v>
      </c>
      <c r="E766" s="752">
        <v>50113001</v>
      </c>
      <c r="F766" s="751" t="s">
        <v>637</v>
      </c>
      <c r="G766" s="750" t="s">
        <v>638</v>
      </c>
      <c r="H766" s="750">
        <v>185625</v>
      </c>
      <c r="I766" s="750">
        <v>185625</v>
      </c>
      <c r="J766" s="750" t="s">
        <v>1483</v>
      </c>
      <c r="K766" s="750" t="s">
        <v>664</v>
      </c>
      <c r="L766" s="753">
        <v>51.370000000000012</v>
      </c>
      <c r="M766" s="753">
        <v>1</v>
      </c>
      <c r="N766" s="754">
        <v>51.370000000000012</v>
      </c>
    </row>
    <row r="767" spans="1:14" ht="14.45" customHeight="1" x14ac:dyDescent="0.2">
      <c r="A767" s="748" t="s">
        <v>604</v>
      </c>
      <c r="B767" s="749" t="s">
        <v>605</v>
      </c>
      <c r="C767" s="750" t="s">
        <v>631</v>
      </c>
      <c r="D767" s="751" t="s">
        <v>632</v>
      </c>
      <c r="E767" s="752">
        <v>50113001</v>
      </c>
      <c r="F767" s="751" t="s">
        <v>637</v>
      </c>
      <c r="G767" s="750" t="s">
        <v>638</v>
      </c>
      <c r="H767" s="750">
        <v>212884</v>
      </c>
      <c r="I767" s="750">
        <v>212884</v>
      </c>
      <c r="J767" s="750" t="s">
        <v>1086</v>
      </c>
      <c r="K767" s="750" t="s">
        <v>1087</v>
      </c>
      <c r="L767" s="753">
        <v>48.09</v>
      </c>
      <c r="M767" s="753">
        <v>50</v>
      </c>
      <c r="N767" s="754">
        <v>2404.5</v>
      </c>
    </row>
    <row r="768" spans="1:14" ht="14.45" customHeight="1" x14ac:dyDescent="0.2">
      <c r="A768" s="748" t="s">
        <v>604</v>
      </c>
      <c r="B768" s="749" t="s">
        <v>605</v>
      </c>
      <c r="C768" s="750" t="s">
        <v>631</v>
      </c>
      <c r="D768" s="751" t="s">
        <v>632</v>
      </c>
      <c r="E768" s="752">
        <v>50113001</v>
      </c>
      <c r="F768" s="751" t="s">
        <v>637</v>
      </c>
      <c r="G768" s="750" t="s">
        <v>638</v>
      </c>
      <c r="H768" s="750">
        <v>199466</v>
      </c>
      <c r="I768" s="750">
        <v>199466</v>
      </c>
      <c r="J768" s="750" t="s">
        <v>1484</v>
      </c>
      <c r="K768" s="750" t="s">
        <v>1485</v>
      </c>
      <c r="L768" s="753">
        <v>112.41000000000003</v>
      </c>
      <c r="M768" s="753">
        <v>1</v>
      </c>
      <c r="N768" s="754">
        <v>112.41000000000003</v>
      </c>
    </row>
    <row r="769" spans="1:14" ht="14.45" customHeight="1" x14ac:dyDescent="0.2">
      <c r="A769" s="748" t="s">
        <v>604</v>
      </c>
      <c r="B769" s="749" t="s">
        <v>605</v>
      </c>
      <c r="C769" s="750" t="s">
        <v>631</v>
      </c>
      <c r="D769" s="751" t="s">
        <v>632</v>
      </c>
      <c r="E769" s="752">
        <v>50113001</v>
      </c>
      <c r="F769" s="751" t="s">
        <v>637</v>
      </c>
      <c r="G769" s="750" t="s">
        <v>638</v>
      </c>
      <c r="H769" s="750">
        <v>147515</v>
      </c>
      <c r="I769" s="750">
        <v>47515</v>
      </c>
      <c r="J769" s="750" t="s">
        <v>1088</v>
      </c>
      <c r="K769" s="750" t="s">
        <v>1486</v>
      </c>
      <c r="L769" s="753">
        <v>143.49999999999997</v>
      </c>
      <c r="M769" s="753">
        <v>1</v>
      </c>
      <c r="N769" s="754">
        <v>143.49999999999997</v>
      </c>
    </row>
    <row r="770" spans="1:14" ht="14.45" customHeight="1" x14ac:dyDescent="0.2">
      <c r="A770" s="748" t="s">
        <v>604</v>
      </c>
      <c r="B770" s="749" t="s">
        <v>605</v>
      </c>
      <c r="C770" s="750" t="s">
        <v>631</v>
      </c>
      <c r="D770" s="751" t="s">
        <v>632</v>
      </c>
      <c r="E770" s="752">
        <v>50113001</v>
      </c>
      <c r="F770" s="751" t="s">
        <v>637</v>
      </c>
      <c r="G770" s="750" t="s">
        <v>638</v>
      </c>
      <c r="H770" s="750">
        <v>100407</v>
      </c>
      <c r="I770" s="750">
        <v>407</v>
      </c>
      <c r="J770" s="750" t="s">
        <v>1487</v>
      </c>
      <c r="K770" s="750" t="s">
        <v>1488</v>
      </c>
      <c r="L770" s="753">
        <v>185.24000000000004</v>
      </c>
      <c r="M770" s="753">
        <v>2</v>
      </c>
      <c r="N770" s="754">
        <v>370.48000000000008</v>
      </c>
    </row>
    <row r="771" spans="1:14" ht="14.45" customHeight="1" x14ac:dyDescent="0.2">
      <c r="A771" s="748" t="s">
        <v>604</v>
      </c>
      <c r="B771" s="749" t="s">
        <v>605</v>
      </c>
      <c r="C771" s="750" t="s">
        <v>631</v>
      </c>
      <c r="D771" s="751" t="s">
        <v>632</v>
      </c>
      <c r="E771" s="752">
        <v>50113001</v>
      </c>
      <c r="F771" s="751" t="s">
        <v>637</v>
      </c>
      <c r="G771" s="750" t="s">
        <v>638</v>
      </c>
      <c r="H771" s="750">
        <v>100982</v>
      </c>
      <c r="I771" s="750">
        <v>982</v>
      </c>
      <c r="J771" s="750" t="s">
        <v>1090</v>
      </c>
      <c r="K771" s="750" t="s">
        <v>1489</v>
      </c>
      <c r="L771" s="753">
        <v>79.239999999999995</v>
      </c>
      <c r="M771" s="753">
        <v>1</v>
      </c>
      <c r="N771" s="754">
        <v>79.239999999999995</v>
      </c>
    </row>
    <row r="772" spans="1:14" ht="14.45" customHeight="1" x14ac:dyDescent="0.2">
      <c r="A772" s="748" t="s">
        <v>604</v>
      </c>
      <c r="B772" s="749" t="s">
        <v>605</v>
      </c>
      <c r="C772" s="750" t="s">
        <v>631</v>
      </c>
      <c r="D772" s="751" t="s">
        <v>632</v>
      </c>
      <c r="E772" s="752">
        <v>50113001</v>
      </c>
      <c r="F772" s="751" t="s">
        <v>637</v>
      </c>
      <c r="G772" s="750" t="s">
        <v>638</v>
      </c>
      <c r="H772" s="750">
        <v>188356</v>
      </c>
      <c r="I772" s="750">
        <v>88356</v>
      </c>
      <c r="J772" s="750" t="s">
        <v>1490</v>
      </c>
      <c r="K772" s="750" t="s">
        <v>1491</v>
      </c>
      <c r="L772" s="753">
        <v>103.49000000000004</v>
      </c>
      <c r="M772" s="753">
        <v>1</v>
      </c>
      <c r="N772" s="754">
        <v>103.49000000000004</v>
      </c>
    </row>
    <row r="773" spans="1:14" ht="14.45" customHeight="1" x14ac:dyDescent="0.2">
      <c r="A773" s="748" t="s">
        <v>604</v>
      </c>
      <c r="B773" s="749" t="s">
        <v>605</v>
      </c>
      <c r="C773" s="750" t="s">
        <v>631</v>
      </c>
      <c r="D773" s="751" t="s">
        <v>632</v>
      </c>
      <c r="E773" s="752">
        <v>50113001</v>
      </c>
      <c r="F773" s="751" t="s">
        <v>637</v>
      </c>
      <c r="G773" s="750" t="s">
        <v>638</v>
      </c>
      <c r="H773" s="750">
        <v>102132</v>
      </c>
      <c r="I773" s="750">
        <v>2132</v>
      </c>
      <c r="J773" s="750" t="s">
        <v>1490</v>
      </c>
      <c r="K773" s="750" t="s">
        <v>1492</v>
      </c>
      <c r="L773" s="753">
        <v>153.44999999999996</v>
      </c>
      <c r="M773" s="753">
        <v>1</v>
      </c>
      <c r="N773" s="754">
        <v>153.44999999999996</v>
      </c>
    </row>
    <row r="774" spans="1:14" ht="14.45" customHeight="1" x14ac:dyDescent="0.2">
      <c r="A774" s="748" t="s">
        <v>604</v>
      </c>
      <c r="B774" s="749" t="s">
        <v>605</v>
      </c>
      <c r="C774" s="750" t="s">
        <v>631</v>
      </c>
      <c r="D774" s="751" t="s">
        <v>632</v>
      </c>
      <c r="E774" s="752">
        <v>50113001</v>
      </c>
      <c r="F774" s="751" t="s">
        <v>637</v>
      </c>
      <c r="G774" s="750" t="s">
        <v>650</v>
      </c>
      <c r="H774" s="750">
        <v>104063</v>
      </c>
      <c r="I774" s="750">
        <v>4063</v>
      </c>
      <c r="J774" s="750" t="s">
        <v>1493</v>
      </c>
      <c r="K774" s="750" t="s">
        <v>1494</v>
      </c>
      <c r="L774" s="753">
        <v>79.22</v>
      </c>
      <c r="M774" s="753">
        <v>1</v>
      </c>
      <c r="N774" s="754">
        <v>79.22</v>
      </c>
    </row>
    <row r="775" spans="1:14" ht="14.45" customHeight="1" x14ac:dyDescent="0.2">
      <c r="A775" s="748" t="s">
        <v>604</v>
      </c>
      <c r="B775" s="749" t="s">
        <v>605</v>
      </c>
      <c r="C775" s="750" t="s">
        <v>631</v>
      </c>
      <c r="D775" s="751" t="s">
        <v>632</v>
      </c>
      <c r="E775" s="752">
        <v>50113001</v>
      </c>
      <c r="F775" s="751" t="s">
        <v>637</v>
      </c>
      <c r="G775" s="750" t="s">
        <v>638</v>
      </c>
      <c r="H775" s="750">
        <v>230496</v>
      </c>
      <c r="I775" s="750">
        <v>230496</v>
      </c>
      <c r="J775" s="750" t="s">
        <v>684</v>
      </c>
      <c r="K775" s="750" t="s">
        <v>606</v>
      </c>
      <c r="L775" s="753">
        <v>105.07</v>
      </c>
      <c r="M775" s="753">
        <v>1</v>
      </c>
      <c r="N775" s="754">
        <v>105.07</v>
      </c>
    </row>
    <row r="776" spans="1:14" ht="14.45" customHeight="1" x14ac:dyDescent="0.2">
      <c r="A776" s="748" t="s">
        <v>604</v>
      </c>
      <c r="B776" s="749" t="s">
        <v>605</v>
      </c>
      <c r="C776" s="750" t="s">
        <v>631</v>
      </c>
      <c r="D776" s="751" t="s">
        <v>632</v>
      </c>
      <c r="E776" s="752">
        <v>50113001</v>
      </c>
      <c r="F776" s="751" t="s">
        <v>637</v>
      </c>
      <c r="G776" s="750" t="s">
        <v>638</v>
      </c>
      <c r="H776" s="750">
        <v>230497</v>
      </c>
      <c r="I776" s="750">
        <v>230497</v>
      </c>
      <c r="J776" s="750" t="s">
        <v>685</v>
      </c>
      <c r="K776" s="750" t="s">
        <v>606</v>
      </c>
      <c r="L776" s="753">
        <v>163.71000000000004</v>
      </c>
      <c r="M776" s="753">
        <v>1</v>
      </c>
      <c r="N776" s="754">
        <v>163.71000000000004</v>
      </c>
    </row>
    <row r="777" spans="1:14" ht="14.45" customHeight="1" x14ac:dyDescent="0.2">
      <c r="A777" s="748" t="s">
        <v>604</v>
      </c>
      <c r="B777" s="749" t="s">
        <v>605</v>
      </c>
      <c r="C777" s="750" t="s">
        <v>631</v>
      </c>
      <c r="D777" s="751" t="s">
        <v>632</v>
      </c>
      <c r="E777" s="752">
        <v>50113001</v>
      </c>
      <c r="F777" s="751" t="s">
        <v>637</v>
      </c>
      <c r="G777" s="750" t="s">
        <v>638</v>
      </c>
      <c r="H777" s="750">
        <v>230417</v>
      </c>
      <c r="I777" s="750">
        <v>230417</v>
      </c>
      <c r="J777" s="750" t="s">
        <v>1096</v>
      </c>
      <c r="K777" s="750" t="s">
        <v>1097</v>
      </c>
      <c r="L777" s="753">
        <v>53.984999999999999</v>
      </c>
      <c r="M777" s="753">
        <v>4</v>
      </c>
      <c r="N777" s="754">
        <v>215.94</v>
      </c>
    </row>
    <row r="778" spans="1:14" ht="14.45" customHeight="1" x14ac:dyDescent="0.2">
      <c r="A778" s="748" t="s">
        <v>604</v>
      </c>
      <c r="B778" s="749" t="s">
        <v>605</v>
      </c>
      <c r="C778" s="750" t="s">
        <v>631</v>
      </c>
      <c r="D778" s="751" t="s">
        <v>632</v>
      </c>
      <c r="E778" s="752">
        <v>50113001</v>
      </c>
      <c r="F778" s="751" t="s">
        <v>637</v>
      </c>
      <c r="G778" s="750" t="s">
        <v>638</v>
      </c>
      <c r="H778" s="750">
        <v>230415</v>
      </c>
      <c r="I778" s="750">
        <v>230415</v>
      </c>
      <c r="J778" s="750" t="s">
        <v>690</v>
      </c>
      <c r="K778" s="750" t="s">
        <v>691</v>
      </c>
      <c r="L778" s="753">
        <v>27.09</v>
      </c>
      <c r="M778" s="753">
        <v>1</v>
      </c>
      <c r="N778" s="754">
        <v>27.09</v>
      </c>
    </row>
    <row r="779" spans="1:14" ht="14.45" customHeight="1" x14ac:dyDescent="0.2">
      <c r="A779" s="748" t="s">
        <v>604</v>
      </c>
      <c r="B779" s="749" t="s">
        <v>605</v>
      </c>
      <c r="C779" s="750" t="s">
        <v>631</v>
      </c>
      <c r="D779" s="751" t="s">
        <v>632</v>
      </c>
      <c r="E779" s="752">
        <v>50113001</v>
      </c>
      <c r="F779" s="751" t="s">
        <v>637</v>
      </c>
      <c r="G779" s="750" t="s">
        <v>638</v>
      </c>
      <c r="H779" s="750">
        <v>207940</v>
      </c>
      <c r="I779" s="750">
        <v>207940</v>
      </c>
      <c r="J779" s="750" t="s">
        <v>1101</v>
      </c>
      <c r="K779" s="750" t="s">
        <v>1102</v>
      </c>
      <c r="L779" s="753">
        <v>73.150000000000034</v>
      </c>
      <c r="M779" s="753">
        <v>2</v>
      </c>
      <c r="N779" s="754">
        <v>146.30000000000007</v>
      </c>
    </row>
    <row r="780" spans="1:14" ht="14.45" customHeight="1" x14ac:dyDescent="0.2">
      <c r="A780" s="748" t="s">
        <v>604</v>
      </c>
      <c r="B780" s="749" t="s">
        <v>605</v>
      </c>
      <c r="C780" s="750" t="s">
        <v>631</v>
      </c>
      <c r="D780" s="751" t="s">
        <v>632</v>
      </c>
      <c r="E780" s="752">
        <v>50113001</v>
      </c>
      <c r="F780" s="751" t="s">
        <v>637</v>
      </c>
      <c r="G780" s="750" t="s">
        <v>650</v>
      </c>
      <c r="H780" s="750">
        <v>214427</v>
      </c>
      <c r="I780" s="750">
        <v>214427</v>
      </c>
      <c r="J780" s="750" t="s">
        <v>694</v>
      </c>
      <c r="K780" s="750" t="s">
        <v>695</v>
      </c>
      <c r="L780" s="753">
        <v>16.579935483870972</v>
      </c>
      <c r="M780" s="753">
        <v>775</v>
      </c>
      <c r="N780" s="754">
        <v>12849.450000000004</v>
      </c>
    </row>
    <row r="781" spans="1:14" ht="14.45" customHeight="1" x14ac:dyDescent="0.2">
      <c r="A781" s="748" t="s">
        <v>604</v>
      </c>
      <c r="B781" s="749" t="s">
        <v>605</v>
      </c>
      <c r="C781" s="750" t="s">
        <v>631</v>
      </c>
      <c r="D781" s="751" t="s">
        <v>632</v>
      </c>
      <c r="E781" s="752">
        <v>50113001</v>
      </c>
      <c r="F781" s="751" t="s">
        <v>637</v>
      </c>
      <c r="G781" s="750" t="s">
        <v>650</v>
      </c>
      <c r="H781" s="750">
        <v>848765</v>
      </c>
      <c r="I781" s="750">
        <v>107938</v>
      </c>
      <c r="J781" s="750" t="s">
        <v>1495</v>
      </c>
      <c r="K781" s="750" t="s">
        <v>1496</v>
      </c>
      <c r="L781" s="753">
        <v>128.28000000000003</v>
      </c>
      <c r="M781" s="753">
        <v>2</v>
      </c>
      <c r="N781" s="754">
        <v>256.56000000000006</v>
      </c>
    </row>
    <row r="782" spans="1:14" ht="14.45" customHeight="1" x14ac:dyDescent="0.2">
      <c r="A782" s="748" t="s">
        <v>604</v>
      </c>
      <c r="B782" s="749" t="s">
        <v>605</v>
      </c>
      <c r="C782" s="750" t="s">
        <v>631</v>
      </c>
      <c r="D782" s="751" t="s">
        <v>632</v>
      </c>
      <c r="E782" s="752">
        <v>50113001</v>
      </c>
      <c r="F782" s="751" t="s">
        <v>637</v>
      </c>
      <c r="G782" s="750" t="s">
        <v>638</v>
      </c>
      <c r="H782" s="750">
        <v>198190</v>
      </c>
      <c r="I782" s="750">
        <v>98190</v>
      </c>
      <c r="J782" s="750" t="s">
        <v>702</v>
      </c>
      <c r="K782" s="750" t="s">
        <v>1497</v>
      </c>
      <c r="L782" s="753">
        <v>91.7</v>
      </c>
      <c r="M782" s="753">
        <v>1</v>
      </c>
      <c r="N782" s="754">
        <v>91.7</v>
      </c>
    </row>
    <row r="783" spans="1:14" ht="14.45" customHeight="1" x14ac:dyDescent="0.2">
      <c r="A783" s="748" t="s">
        <v>604</v>
      </c>
      <c r="B783" s="749" t="s">
        <v>605</v>
      </c>
      <c r="C783" s="750" t="s">
        <v>631</v>
      </c>
      <c r="D783" s="751" t="s">
        <v>632</v>
      </c>
      <c r="E783" s="752">
        <v>50113001</v>
      </c>
      <c r="F783" s="751" t="s">
        <v>637</v>
      </c>
      <c r="G783" s="750" t="s">
        <v>638</v>
      </c>
      <c r="H783" s="750">
        <v>902073</v>
      </c>
      <c r="I783" s="750">
        <v>9999999</v>
      </c>
      <c r="J783" s="750" t="s">
        <v>1498</v>
      </c>
      <c r="K783" s="750" t="s">
        <v>1499</v>
      </c>
      <c r="L783" s="753">
        <v>18.888658806546758</v>
      </c>
      <c r="M783" s="753">
        <v>20</v>
      </c>
      <c r="N783" s="754">
        <v>377.77317613093516</v>
      </c>
    </row>
    <row r="784" spans="1:14" ht="14.45" customHeight="1" x14ac:dyDescent="0.2">
      <c r="A784" s="748" t="s">
        <v>604</v>
      </c>
      <c r="B784" s="749" t="s">
        <v>605</v>
      </c>
      <c r="C784" s="750" t="s">
        <v>631</v>
      </c>
      <c r="D784" s="751" t="s">
        <v>632</v>
      </c>
      <c r="E784" s="752">
        <v>50113001</v>
      </c>
      <c r="F784" s="751" t="s">
        <v>637</v>
      </c>
      <c r="G784" s="750" t="s">
        <v>638</v>
      </c>
      <c r="H784" s="750">
        <v>193105</v>
      </c>
      <c r="I784" s="750">
        <v>93105</v>
      </c>
      <c r="J784" s="750" t="s">
        <v>1104</v>
      </c>
      <c r="K784" s="750" t="s">
        <v>1106</v>
      </c>
      <c r="L784" s="753">
        <v>208.41</v>
      </c>
      <c r="M784" s="753">
        <v>3</v>
      </c>
      <c r="N784" s="754">
        <v>625.23</v>
      </c>
    </row>
    <row r="785" spans="1:14" ht="14.45" customHeight="1" x14ac:dyDescent="0.2">
      <c r="A785" s="748" t="s">
        <v>604</v>
      </c>
      <c r="B785" s="749" t="s">
        <v>605</v>
      </c>
      <c r="C785" s="750" t="s">
        <v>631</v>
      </c>
      <c r="D785" s="751" t="s">
        <v>632</v>
      </c>
      <c r="E785" s="752">
        <v>50113001</v>
      </c>
      <c r="F785" s="751" t="s">
        <v>637</v>
      </c>
      <c r="G785" s="750" t="s">
        <v>650</v>
      </c>
      <c r="H785" s="750">
        <v>190044</v>
      </c>
      <c r="I785" s="750">
        <v>90044</v>
      </c>
      <c r="J785" s="750" t="s">
        <v>704</v>
      </c>
      <c r="K785" s="750" t="s">
        <v>706</v>
      </c>
      <c r="L785" s="753">
        <v>37.549999999999997</v>
      </c>
      <c r="M785" s="753">
        <v>5</v>
      </c>
      <c r="N785" s="754">
        <v>187.75</v>
      </c>
    </row>
    <row r="786" spans="1:14" ht="14.45" customHeight="1" x14ac:dyDescent="0.2">
      <c r="A786" s="748" t="s">
        <v>604</v>
      </c>
      <c r="B786" s="749" t="s">
        <v>605</v>
      </c>
      <c r="C786" s="750" t="s">
        <v>631</v>
      </c>
      <c r="D786" s="751" t="s">
        <v>632</v>
      </c>
      <c r="E786" s="752">
        <v>50113001</v>
      </c>
      <c r="F786" s="751" t="s">
        <v>637</v>
      </c>
      <c r="G786" s="750" t="s">
        <v>638</v>
      </c>
      <c r="H786" s="750">
        <v>114075</v>
      </c>
      <c r="I786" s="750">
        <v>14075</v>
      </c>
      <c r="J786" s="750" t="s">
        <v>707</v>
      </c>
      <c r="K786" s="750" t="s">
        <v>709</v>
      </c>
      <c r="L786" s="753">
        <v>294.72333333333336</v>
      </c>
      <c r="M786" s="753">
        <v>3</v>
      </c>
      <c r="N786" s="754">
        <v>884.17000000000007</v>
      </c>
    </row>
    <row r="787" spans="1:14" ht="14.45" customHeight="1" x14ac:dyDescent="0.2">
      <c r="A787" s="748" t="s">
        <v>604</v>
      </c>
      <c r="B787" s="749" t="s">
        <v>605</v>
      </c>
      <c r="C787" s="750" t="s">
        <v>631</v>
      </c>
      <c r="D787" s="751" t="s">
        <v>632</v>
      </c>
      <c r="E787" s="752">
        <v>50113001</v>
      </c>
      <c r="F787" s="751" t="s">
        <v>637</v>
      </c>
      <c r="G787" s="750" t="s">
        <v>638</v>
      </c>
      <c r="H787" s="750">
        <v>846346</v>
      </c>
      <c r="I787" s="750">
        <v>119672</v>
      </c>
      <c r="J787" s="750" t="s">
        <v>713</v>
      </c>
      <c r="K787" s="750" t="s">
        <v>714</v>
      </c>
      <c r="L787" s="753">
        <v>123.41</v>
      </c>
      <c r="M787" s="753">
        <v>2</v>
      </c>
      <c r="N787" s="754">
        <v>246.82</v>
      </c>
    </row>
    <row r="788" spans="1:14" ht="14.45" customHeight="1" x14ac:dyDescent="0.2">
      <c r="A788" s="748" t="s">
        <v>604</v>
      </c>
      <c r="B788" s="749" t="s">
        <v>605</v>
      </c>
      <c r="C788" s="750" t="s">
        <v>631</v>
      </c>
      <c r="D788" s="751" t="s">
        <v>632</v>
      </c>
      <c r="E788" s="752">
        <v>50113001</v>
      </c>
      <c r="F788" s="751" t="s">
        <v>637</v>
      </c>
      <c r="G788" s="750" t="s">
        <v>638</v>
      </c>
      <c r="H788" s="750">
        <v>117011</v>
      </c>
      <c r="I788" s="750">
        <v>17011</v>
      </c>
      <c r="J788" s="750" t="s">
        <v>1112</v>
      </c>
      <c r="K788" s="750" t="s">
        <v>1113</v>
      </c>
      <c r="L788" s="753">
        <v>145.00000000000003</v>
      </c>
      <c r="M788" s="753">
        <v>5</v>
      </c>
      <c r="N788" s="754">
        <v>725.00000000000011</v>
      </c>
    </row>
    <row r="789" spans="1:14" ht="14.45" customHeight="1" x14ac:dyDescent="0.2">
      <c r="A789" s="748" t="s">
        <v>604</v>
      </c>
      <c r="B789" s="749" t="s">
        <v>605</v>
      </c>
      <c r="C789" s="750" t="s">
        <v>631</v>
      </c>
      <c r="D789" s="751" t="s">
        <v>632</v>
      </c>
      <c r="E789" s="752">
        <v>50113001</v>
      </c>
      <c r="F789" s="751" t="s">
        <v>637</v>
      </c>
      <c r="G789" s="750" t="s">
        <v>638</v>
      </c>
      <c r="H789" s="750">
        <v>100113</v>
      </c>
      <c r="I789" s="750">
        <v>113</v>
      </c>
      <c r="J789" s="750" t="s">
        <v>1500</v>
      </c>
      <c r="K789" s="750" t="s">
        <v>1039</v>
      </c>
      <c r="L789" s="753">
        <v>46.05</v>
      </c>
      <c r="M789" s="753">
        <v>1</v>
      </c>
      <c r="N789" s="754">
        <v>46.05</v>
      </c>
    </row>
    <row r="790" spans="1:14" ht="14.45" customHeight="1" x14ac:dyDescent="0.2">
      <c r="A790" s="748" t="s">
        <v>604</v>
      </c>
      <c r="B790" s="749" t="s">
        <v>605</v>
      </c>
      <c r="C790" s="750" t="s">
        <v>631</v>
      </c>
      <c r="D790" s="751" t="s">
        <v>632</v>
      </c>
      <c r="E790" s="752">
        <v>50113001</v>
      </c>
      <c r="F790" s="751" t="s">
        <v>637</v>
      </c>
      <c r="G790" s="750" t="s">
        <v>638</v>
      </c>
      <c r="H790" s="750">
        <v>108499</v>
      </c>
      <c r="I790" s="750">
        <v>8499</v>
      </c>
      <c r="J790" s="750" t="s">
        <v>1116</v>
      </c>
      <c r="K790" s="750" t="s">
        <v>1117</v>
      </c>
      <c r="L790" s="753">
        <v>111.51999999999998</v>
      </c>
      <c r="M790" s="753">
        <v>60</v>
      </c>
      <c r="N790" s="754">
        <v>6691.1999999999989</v>
      </c>
    </row>
    <row r="791" spans="1:14" ht="14.45" customHeight="1" x14ac:dyDescent="0.2">
      <c r="A791" s="748" t="s">
        <v>604</v>
      </c>
      <c r="B791" s="749" t="s">
        <v>605</v>
      </c>
      <c r="C791" s="750" t="s">
        <v>631</v>
      </c>
      <c r="D791" s="751" t="s">
        <v>632</v>
      </c>
      <c r="E791" s="752">
        <v>50113001</v>
      </c>
      <c r="F791" s="751" t="s">
        <v>637</v>
      </c>
      <c r="G791" s="750" t="s">
        <v>638</v>
      </c>
      <c r="H791" s="750">
        <v>231751</v>
      </c>
      <c r="I791" s="750">
        <v>231751</v>
      </c>
      <c r="J791" s="750" t="s">
        <v>1116</v>
      </c>
      <c r="K791" s="750" t="s">
        <v>1117</v>
      </c>
      <c r="L791" s="753">
        <v>111.58699999999999</v>
      </c>
      <c r="M791" s="753">
        <v>140</v>
      </c>
      <c r="N791" s="754">
        <v>15622.179999999998</v>
      </c>
    </row>
    <row r="792" spans="1:14" ht="14.45" customHeight="1" x14ac:dyDescent="0.2">
      <c r="A792" s="748" t="s">
        <v>604</v>
      </c>
      <c r="B792" s="749" t="s">
        <v>605</v>
      </c>
      <c r="C792" s="750" t="s">
        <v>631</v>
      </c>
      <c r="D792" s="751" t="s">
        <v>632</v>
      </c>
      <c r="E792" s="752">
        <v>50113001</v>
      </c>
      <c r="F792" s="751" t="s">
        <v>637</v>
      </c>
      <c r="G792" s="750" t="s">
        <v>638</v>
      </c>
      <c r="H792" s="750">
        <v>104071</v>
      </c>
      <c r="I792" s="750">
        <v>4071</v>
      </c>
      <c r="J792" s="750" t="s">
        <v>1120</v>
      </c>
      <c r="K792" s="750" t="s">
        <v>1122</v>
      </c>
      <c r="L792" s="753">
        <v>152.97000000000003</v>
      </c>
      <c r="M792" s="753">
        <v>1</v>
      </c>
      <c r="N792" s="754">
        <v>152.97000000000003</v>
      </c>
    </row>
    <row r="793" spans="1:14" ht="14.45" customHeight="1" x14ac:dyDescent="0.2">
      <c r="A793" s="748" t="s">
        <v>604</v>
      </c>
      <c r="B793" s="749" t="s">
        <v>605</v>
      </c>
      <c r="C793" s="750" t="s">
        <v>631</v>
      </c>
      <c r="D793" s="751" t="s">
        <v>632</v>
      </c>
      <c r="E793" s="752">
        <v>50113001</v>
      </c>
      <c r="F793" s="751" t="s">
        <v>637</v>
      </c>
      <c r="G793" s="750" t="s">
        <v>638</v>
      </c>
      <c r="H793" s="750">
        <v>154539</v>
      </c>
      <c r="I793" s="750">
        <v>54539</v>
      </c>
      <c r="J793" s="750" t="s">
        <v>722</v>
      </c>
      <c r="K793" s="750" t="s">
        <v>723</v>
      </c>
      <c r="L793" s="753">
        <v>60.165562913907287</v>
      </c>
      <c r="M793" s="753">
        <v>151</v>
      </c>
      <c r="N793" s="754">
        <v>9085</v>
      </c>
    </row>
    <row r="794" spans="1:14" ht="14.45" customHeight="1" x14ac:dyDescent="0.2">
      <c r="A794" s="748" t="s">
        <v>604</v>
      </c>
      <c r="B794" s="749" t="s">
        <v>605</v>
      </c>
      <c r="C794" s="750" t="s">
        <v>631</v>
      </c>
      <c r="D794" s="751" t="s">
        <v>632</v>
      </c>
      <c r="E794" s="752">
        <v>50113001</v>
      </c>
      <c r="F794" s="751" t="s">
        <v>637</v>
      </c>
      <c r="G794" s="750" t="s">
        <v>638</v>
      </c>
      <c r="H794" s="750">
        <v>185656</v>
      </c>
      <c r="I794" s="750">
        <v>85656</v>
      </c>
      <c r="J794" s="750" t="s">
        <v>724</v>
      </c>
      <c r="K794" s="750" t="s">
        <v>725</v>
      </c>
      <c r="L794" s="753">
        <v>69.82999999999997</v>
      </c>
      <c r="M794" s="753">
        <v>1</v>
      </c>
      <c r="N794" s="754">
        <v>69.82999999999997</v>
      </c>
    </row>
    <row r="795" spans="1:14" ht="14.45" customHeight="1" x14ac:dyDescent="0.2">
      <c r="A795" s="748" t="s">
        <v>604</v>
      </c>
      <c r="B795" s="749" t="s">
        <v>605</v>
      </c>
      <c r="C795" s="750" t="s">
        <v>631</v>
      </c>
      <c r="D795" s="751" t="s">
        <v>632</v>
      </c>
      <c r="E795" s="752">
        <v>50113001</v>
      </c>
      <c r="F795" s="751" t="s">
        <v>637</v>
      </c>
      <c r="G795" s="750" t="s">
        <v>638</v>
      </c>
      <c r="H795" s="750">
        <v>226525</v>
      </c>
      <c r="I795" s="750">
        <v>226525</v>
      </c>
      <c r="J795" s="750" t="s">
        <v>726</v>
      </c>
      <c r="K795" s="750" t="s">
        <v>727</v>
      </c>
      <c r="L795" s="753">
        <v>66.34</v>
      </c>
      <c r="M795" s="753">
        <v>7</v>
      </c>
      <c r="N795" s="754">
        <v>464.38000000000005</v>
      </c>
    </row>
    <row r="796" spans="1:14" ht="14.45" customHeight="1" x14ac:dyDescent="0.2">
      <c r="A796" s="748" t="s">
        <v>604</v>
      </c>
      <c r="B796" s="749" t="s">
        <v>605</v>
      </c>
      <c r="C796" s="750" t="s">
        <v>631</v>
      </c>
      <c r="D796" s="751" t="s">
        <v>632</v>
      </c>
      <c r="E796" s="752">
        <v>50113001</v>
      </c>
      <c r="F796" s="751" t="s">
        <v>637</v>
      </c>
      <c r="G796" s="750" t="s">
        <v>650</v>
      </c>
      <c r="H796" s="750">
        <v>159449</v>
      </c>
      <c r="I796" s="750">
        <v>59449</v>
      </c>
      <c r="J796" s="750" t="s">
        <v>1501</v>
      </c>
      <c r="K796" s="750" t="s">
        <v>1502</v>
      </c>
      <c r="L796" s="753">
        <v>773.75</v>
      </c>
      <c r="M796" s="753">
        <v>1</v>
      </c>
      <c r="N796" s="754">
        <v>773.75</v>
      </c>
    </row>
    <row r="797" spans="1:14" ht="14.45" customHeight="1" x14ac:dyDescent="0.2">
      <c r="A797" s="748" t="s">
        <v>604</v>
      </c>
      <c r="B797" s="749" t="s">
        <v>605</v>
      </c>
      <c r="C797" s="750" t="s">
        <v>631</v>
      </c>
      <c r="D797" s="751" t="s">
        <v>632</v>
      </c>
      <c r="E797" s="752">
        <v>50113001</v>
      </c>
      <c r="F797" s="751" t="s">
        <v>637</v>
      </c>
      <c r="G797" s="750" t="s">
        <v>638</v>
      </c>
      <c r="H797" s="750">
        <v>905098</v>
      </c>
      <c r="I797" s="750">
        <v>23989</v>
      </c>
      <c r="J797" s="750" t="s">
        <v>729</v>
      </c>
      <c r="K797" s="750" t="s">
        <v>606</v>
      </c>
      <c r="L797" s="753">
        <v>402.4864043191962</v>
      </c>
      <c r="M797" s="753">
        <v>5</v>
      </c>
      <c r="N797" s="754">
        <v>2012.432021595981</v>
      </c>
    </row>
    <row r="798" spans="1:14" ht="14.45" customHeight="1" x14ac:dyDescent="0.2">
      <c r="A798" s="748" t="s">
        <v>604</v>
      </c>
      <c r="B798" s="749" t="s">
        <v>605</v>
      </c>
      <c r="C798" s="750" t="s">
        <v>631</v>
      </c>
      <c r="D798" s="751" t="s">
        <v>632</v>
      </c>
      <c r="E798" s="752">
        <v>50113001</v>
      </c>
      <c r="F798" s="751" t="s">
        <v>637</v>
      </c>
      <c r="G798" s="750" t="s">
        <v>638</v>
      </c>
      <c r="H798" s="750">
        <v>905097</v>
      </c>
      <c r="I798" s="750">
        <v>158767</v>
      </c>
      <c r="J798" s="750" t="s">
        <v>1503</v>
      </c>
      <c r="K798" s="750" t="s">
        <v>1504</v>
      </c>
      <c r="L798" s="753">
        <v>167.42002281857825</v>
      </c>
      <c r="M798" s="753">
        <v>3</v>
      </c>
      <c r="N798" s="754">
        <v>502.26006845573477</v>
      </c>
    </row>
    <row r="799" spans="1:14" ht="14.45" customHeight="1" x14ac:dyDescent="0.2">
      <c r="A799" s="748" t="s">
        <v>604</v>
      </c>
      <c r="B799" s="749" t="s">
        <v>605</v>
      </c>
      <c r="C799" s="750" t="s">
        <v>631</v>
      </c>
      <c r="D799" s="751" t="s">
        <v>632</v>
      </c>
      <c r="E799" s="752">
        <v>50113001</v>
      </c>
      <c r="F799" s="751" t="s">
        <v>637</v>
      </c>
      <c r="G799" s="750" t="s">
        <v>638</v>
      </c>
      <c r="H799" s="750">
        <v>920154</v>
      </c>
      <c r="I799" s="750">
        <v>0</v>
      </c>
      <c r="J799" s="750" t="s">
        <v>730</v>
      </c>
      <c r="K799" s="750" t="s">
        <v>606</v>
      </c>
      <c r="L799" s="753">
        <v>315.38747033607018</v>
      </c>
      <c r="M799" s="753">
        <v>1</v>
      </c>
      <c r="N799" s="754">
        <v>315.38747033607018</v>
      </c>
    </row>
    <row r="800" spans="1:14" ht="14.45" customHeight="1" x14ac:dyDescent="0.2">
      <c r="A800" s="748" t="s">
        <v>604</v>
      </c>
      <c r="B800" s="749" t="s">
        <v>605</v>
      </c>
      <c r="C800" s="750" t="s">
        <v>631</v>
      </c>
      <c r="D800" s="751" t="s">
        <v>632</v>
      </c>
      <c r="E800" s="752">
        <v>50113001</v>
      </c>
      <c r="F800" s="751" t="s">
        <v>637</v>
      </c>
      <c r="G800" s="750" t="s">
        <v>638</v>
      </c>
      <c r="H800" s="750">
        <v>500088</v>
      </c>
      <c r="I800" s="750">
        <v>0</v>
      </c>
      <c r="J800" s="750" t="s">
        <v>1505</v>
      </c>
      <c r="K800" s="750" t="s">
        <v>606</v>
      </c>
      <c r="L800" s="753">
        <v>236.58974159120979</v>
      </c>
      <c r="M800" s="753">
        <v>3</v>
      </c>
      <c r="N800" s="754">
        <v>709.76922477362939</v>
      </c>
    </row>
    <row r="801" spans="1:14" ht="14.45" customHeight="1" x14ac:dyDescent="0.2">
      <c r="A801" s="748" t="s">
        <v>604</v>
      </c>
      <c r="B801" s="749" t="s">
        <v>605</v>
      </c>
      <c r="C801" s="750" t="s">
        <v>631</v>
      </c>
      <c r="D801" s="751" t="s">
        <v>632</v>
      </c>
      <c r="E801" s="752">
        <v>50113001</v>
      </c>
      <c r="F801" s="751" t="s">
        <v>637</v>
      </c>
      <c r="G801" s="750" t="s">
        <v>638</v>
      </c>
      <c r="H801" s="750">
        <v>215473</v>
      </c>
      <c r="I801" s="750">
        <v>215473</v>
      </c>
      <c r="J801" s="750" t="s">
        <v>1506</v>
      </c>
      <c r="K801" s="750" t="s">
        <v>1507</v>
      </c>
      <c r="L801" s="753">
        <v>336.46999999999997</v>
      </c>
      <c r="M801" s="753">
        <v>3</v>
      </c>
      <c r="N801" s="754">
        <v>1009.4099999999999</v>
      </c>
    </row>
    <row r="802" spans="1:14" ht="14.45" customHeight="1" x14ac:dyDescent="0.2">
      <c r="A802" s="748" t="s">
        <v>604</v>
      </c>
      <c r="B802" s="749" t="s">
        <v>605</v>
      </c>
      <c r="C802" s="750" t="s">
        <v>631</v>
      </c>
      <c r="D802" s="751" t="s">
        <v>632</v>
      </c>
      <c r="E802" s="752">
        <v>50113001</v>
      </c>
      <c r="F802" s="751" t="s">
        <v>637</v>
      </c>
      <c r="G802" s="750" t="s">
        <v>638</v>
      </c>
      <c r="H802" s="750">
        <v>215474</v>
      </c>
      <c r="I802" s="750">
        <v>215474</v>
      </c>
      <c r="J802" s="750" t="s">
        <v>1508</v>
      </c>
      <c r="K802" s="750" t="s">
        <v>1509</v>
      </c>
      <c r="L802" s="753">
        <v>532</v>
      </c>
      <c r="M802" s="753">
        <v>1</v>
      </c>
      <c r="N802" s="754">
        <v>532</v>
      </c>
    </row>
    <row r="803" spans="1:14" ht="14.45" customHeight="1" x14ac:dyDescent="0.2">
      <c r="A803" s="748" t="s">
        <v>604</v>
      </c>
      <c r="B803" s="749" t="s">
        <v>605</v>
      </c>
      <c r="C803" s="750" t="s">
        <v>631</v>
      </c>
      <c r="D803" s="751" t="s">
        <v>632</v>
      </c>
      <c r="E803" s="752">
        <v>50113001</v>
      </c>
      <c r="F803" s="751" t="s">
        <v>637</v>
      </c>
      <c r="G803" s="750" t="s">
        <v>650</v>
      </c>
      <c r="H803" s="750">
        <v>134505</v>
      </c>
      <c r="I803" s="750">
        <v>134505</v>
      </c>
      <c r="J803" s="750" t="s">
        <v>733</v>
      </c>
      <c r="K803" s="750" t="s">
        <v>1510</v>
      </c>
      <c r="L803" s="753">
        <v>100.47000000000001</v>
      </c>
      <c r="M803" s="753">
        <v>2</v>
      </c>
      <c r="N803" s="754">
        <v>200.94000000000003</v>
      </c>
    </row>
    <row r="804" spans="1:14" ht="14.45" customHeight="1" x14ac:dyDescent="0.2">
      <c r="A804" s="748" t="s">
        <v>604</v>
      </c>
      <c r="B804" s="749" t="s">
        <v>605</v>
      </c>
      <c r="C804" s="750" t="s">
        <v>631</v>
      </c>
      <c r="D804" s="751" t="s">
        <v>632</v>
      </c>
      <c r="E804" s="752">
        <v>50113001</v>
      </c>
      <c r="F804" s="751" t="s">
        <v>637</v>
      </c>
      <c r="G804" s="750" t="s">
        <v>650</v>
      </c>
      <c r="H804" s="750">
        <v>135002</v>
      </c>
      <c r="I804" s="750">
        <v>135002</v>
      </c>
      <c r="J804" s="750" t="s">
        <v>1511</v>
      </c>
      <c r="K804" s="750" t="s">
        <v>1512</v>
      </c>
      <c r="L804" s="753">
        <v>25.110000000000007</v>
      </c>
      <c r="M804" s="753">
        <v>1</v>
      </c>
      <c r="N804" s="754">
        <v>25.110000000000007</v>
      </c>
    </row>
    <row r="805" spans="1:14" ht="14.45" customHeight="1" x14ac:dyDescent="0.2">
      <c r="A805" s="748" t="s">
        <v>604</v>
      </c>
      <c r="B805" s="749" t="s">
        <v>605</v>
      </c>
      <c r="C805" s="750" t="s">
        <v>631</v>
      </c>
      <c r="D805" s="751" t="s">
        <v>632</v>
      </c>
      <c r="E805" s="752">
        <v>50113001</v>
      </c>
      <c r="F805" s="751" t="s">
        <v>637</v>
      </c>
      <c r="G805" s="750" t="s">
        <v>650</v>
      </c>
      <c r="H805" s="750">
        <v>168326</v>
      </c>
      <c r="I805" s="750">
        <v>168326</v>
      </c>
      <c r="J805" s="750" t="s">
        <v>1513</v>
      </c>
      <c r="K805" s="750" t="s">
        <v>1514</v>
      </c>
      <c r="L805" s="753">
        <v>380.01</v>
      </c>
      <c r="M805" s="753">
        <v>1</v>
      </c>
      <c r="N805" s="754">
        <v>380.01</v>
      </c>
    </row>
    <row r="806" spans="1:14" ht="14.45" customHeight="1" x14ac:dyDescent="0.2">
      <c r="A806" s="748" t="s">
        <v>604</v>
      </c>
      <c r="B806" s="749" t="s">
        <v>605</v>
      </c>
      <c r="C806" s="750" t="s">
        <v>631</v>
      </c>
      <c r="D806" s="751" t="s">
        <v>632</v>
      </c>
      <c r="E806" s="752">
        <v>50113001</v>
      </c>
      <c r="F806" s="751" t="s">
        <v>637</v>
      </c>
      <c r="G806" s="750" t="s">
        <v>638</v>
      </c>
      <c r="H806" s="750">
        <v>225888</v>
      </c>
      <c r="I806" s="750">
        <v>225888</v>
      </c>
      <c r="J806" s="750" t="s">
        <v>1515</v>
      </c>
      <c r="K806" s="750" t="s">
        <v>1516</v>
      </c>
      <c r="L806" s="753">
        <v>674.52</v>
      </c>
      <c r="M806" s="753">
        <v>2</v>
      </c>
      <c r="N806" s="754">
        <v>1349.04</v>
      </c>
    </row>
    <row r="807" spans="1:14" ht="14.45" customHeight="1" x14ac:dyDescent="0.2">
      <c r="A807" s="748" t="s">
        <v>604</v>
      </c>
      <c r="B807" s="749" t="s">
        <v>605</v>
      </c>
      <c r="C807" s="750" t="s">
        <v>631</v>
      </c>
      <c r="D807" s="751" t="s">
        <v>632</v>
      </c>
      <c r="E807" s="752">
        <v>50113001</v>
      </c>
      <c r="F807" s="751" t="s">
        <v>637</v>
      </c>
      <c r="G807" s="750" t="s">
        <v>638</v>
      </c>
      <c r="H807" s="750">
        <v>229191</v>
      </c>
      <c r="I807" s="750">
        <v>229191</v>
      </c>
      <c r="J807" s="750" t="s">
        <v>737</v>
      </c>
      <c r="K807" s="750" t="s">
        <v>739</v>
      </c>
      <c r="L807" s="753">
        <v>141.37</v>
      </c>
      <c r="M807" s="753">
        <v>2</v>
      </c>
      <c r="N807" s="754">
        <v>282.74</v>
      </c>
    </row>
    <row r="808" spans="1:14" ht="14.45" customHeight="1" x14ac:dyDescent="0.2">
      <c r="A808" s="748" t="s">
        <v>604</v>
      </c>
      <c r="B808" s="749" t="s">
        <v>605</v>
      </c>
      <c r="C808" s="750" t="s">
        <v>631</v>
      </c>
      <c r="D808" s="751" t="s">
        <v>632</v>
      </c>
      <c r="E808" s="752">
        <v>50113001</v>
      </c>
      <c r="F808" s="751" t="s">
        <v>637</v>
      </c>
      <c r="G808" s="750" t="s">
        <v>638</v>
      </c>
      <c r="H808" s="750">
        <v>846113</v>
      </c>
      <c r="I808" s="750">
        <v>107712</v>
      </c>
      <c r="J808" s="750" t="s">
        <v>1517</v>
      </c>
      <c r="K808" s="750" t="s">
        <v>1518</v>
      </c>
      <c r="L808" s="753">
        <v>240.78000000000003</v>
      </c>
      <c r="M808" s="753">
        <v>1</v>
      </c>
      <c r="N808" s="754">
        <v>240.78000000000003</v>
      </c>
    </row>
    <row r="809" spans="1:14" ht="14.45" customHeight="1" x14ac:dyDescent="0.2">
      <c r="A809" s="748" t="s">
        <v>604</v>
      </c>
      <c r="B809" s="749" t="s">
        <v>605</v>
      </c>
      <c r="C809" s="750" t="s">
        <v>631</v>
      </c>
      <c r="D809" s="751" t="s">
        <v>632</v>
      </c>
      <c r="E809" s="752">
        <v>50113001</v>
      </c>
      <c r="F809" s="751" t="s">
        <v>637</v>
      </c>
      <c r="G809" s="750" t="s">
        <v>638</v>
      </c>
      <c r="H809" s="750">
        <v>447</v>
      </c>
      <c r="I809" s="750">
        <v>447</v>
      </c>
      <c r="J809" s="750" t="s">
        <v>1519</v>
      </c>
      <c r="K809" s="750" t="s">
        <v>1520</v>
      </c>
      <c r="L809" s="753">
        <v>178.48000000000002</v>
      </c>
      <c r="M809" s="753">
        <v>3</v>
      </c>
      <c r="N809" s="754">
        <v>535.44000000000005</v>
      </c>
    </row>
    <row r="810" spans="1:14" ht="14.45" customHeight="1" x14ac:dyDescent="0.2">
      <c r="A810" s="748" t="s">
        <v>604</v>
      </c>
      <c r="B810" s="749" t="s">
        <v>605</v>
      </c>
      <c r="C810" s="750" t="s">
        <v>631</v>
      </c>
      <c r="D810" s="751" t="s">
        <v>632</v>
      </c>
      <c r="E810" s="752">
        <v>50113001</v>
      </c>
      <c r="F810" s="751" t="s">
        <v>637</v>
      </c>
      <c r="G810" s="750" t="s">
        <v>638</v>
      </c>
      <c r="H810" s="750">
        <v>214593</v>
      </c>
      <c r="I810" s="750">
        <v>214593</v>
      </c>
      <c r="J810" s="750" t="s">
        <v>740</v>
      </c>
      <c r="K810" s="750" t="s">
        <v>741</v>
      </c>
      <c r="L810" s="753">
        <v>56.100000000000009</v>
      </c>
      <c r="M810" s="753">
        <v>4</v>
      </c>
      <c r="N810" s="754">
        <v>224.40000000000003</v>
      </c>
    </row>
    <row r="811" spans="1:14" ht="14.45" customHeight="1" x14ac:dyDescent="0.2">
      <c r="A811" s="748" t="s">
        <v>604</v>
      </c>
      <c r="B811" s="749" t="s">
        <v>605</v>
      </c>
      <c r="C811" s="750" t="s">
        <v>631</v>
      </c>
      <c r="D811" s="751" t="s">
        <v>632</v>
      </c>
      <c r="E811" s="752">
        <v>50113001</v>
      </c>
      <c r="F811" s="751" t="s">
        <v>637</v>
      </c>
      <c r="G811" s="750" t="s">
        <v>638</v>
      </c>
      <c r="H811" s="750">
        <v>187076</v>
      </c>
      <c r="I811" s="750">
        <v>87076</v>
      </c>
      <c r="J811" s="750" t="s">
        <v>744</v>
      </c>
      <c r="K811" s="750" t="s">
        <v>745</v>
      </c>
      <c r="L811" s="753">
        <v>133.51000000000002</v>
      </c>
      <c r="M811" s="753">
        <v>1</v>
      </c>
      <c r="N811" s="754">
        <v>133.51000000000002</v>
      </c>
    </row>
    <row r="812" spans="1:14" ht="14.45" customHeight="1" x14ac:dyDescent="0.2">
      <c r="A812" s="748" t="s">
        <v>604</v>
      </c>
      <c r="B812" s="749" t="s">
        <v>605</v>
      </c>
      <c r="C812" s="750" t="s">
        <v>631</v>
      </c>
      <c r="D812" s="751" t="s">
        <v>632</v>
      </c>
      <c r="E812" s="752">
        <v>50113001</v>
      </c>
      <c r="F812" s="751" t="s">
        <v>637</v>
      </c>
      <c r="G812" s="750" t="s">
        <v>638</v>
      </c>
      <c r="H812" s="750">
        <v>846413</v>
      </c>
      <c r="I812" s="750">
        <v>57585</v>
      </c>
      <c r="J812" s="750" t="s">
        <v>1521</v>
      </c>
      <c r="K812" s="750" t="s">
        <v>1522</v>
      </c>
      <c r="L812" s="753">
        <v>133.12000000000003</v>
      </c>
      <c r="M812" s="753">
        <v>1</v>
      </c>
      <c r="N812" s="754">
        <v>133.12000000000003</v>
      </c>
    </row>
    <row r="813" spans="1:14" ht="14.45" customHeight="1" x14ac:dyDescent="0.2">
      <c r="A813" s="748" t="s">
        <v>604</v>
      </c>
      <c r="B813" s="749" t="s">
        <v>605</v>
      </c>
      <c r="C813" s="750" t="s">
        <v>631</v>
      </c>
      <c r="D813" s="751" t="s">
        <v>632</v>
      </c>
      <c r="E813" s="752">
        <v>50113001</v>
      </c>
      <c r="F813" s="751" t="s">
        <v>637</v>
      </c>
      <c r="G813" s="750" t="s">
        <v>638</v>
      </c>
      <c r="H813" s="750">
        <v>181293</v>
      </c>
      <c r="I813" s="750">
        <v>181293</v>
      </c>
      <c r="J813" s="750" t="s">
        <v>746</v>
      </c>
      <c r="K813" s="750" t="s">
        <v>747</v>
      </c>
      <c r="L813" s="753">
        <v>224.11</v>
      </c>
      <c r="M813" s="753">
        <v>1</v>
      </c>
      <c r="N813" s="754">
        <v>224.11</v>
      </c>
    </row>
    <row r="814" spans="1:14" ht="14.45" customHeight="1" x14ac:dyDescent="0.2">
      <c r="A814" s="748" t="s">
        <v>604</v>
      </c>
      <c r="B814" s="749" t="s">
        <v>605</v>
      </c>
      <c r="C814" s="750" t="s">
        <v>631</v>
      </c>
      <c r="D814" s="751" t="s">
        <v>632</v>
      </c>
      <c r="E814" s="752">
        <v>50113001</v>
      </c>
      <c r="F814" s="751" t="s">
        <v>637</v>
      </c>
      <c r="G814" s="750" t="s">
        <v>638</v>
      </c>
      <c r="H814" s="750">
        <v>848560</v>
      </c>
      <c r="I814" s="750">
        <v>125752</v>
      </c>
      <c r="J814" s="750" t="s">
        <v>748</v>
      </c>
      <c r="K814" s="750" t="s">
        <v>749</v>
      </c>
      <c r="L814" s="753">
        <v>223.1925</v>
      </c>
      <c r="M814" s="753">
        <v>4</v>
      </c>
      <c r="N814" s="754">
        <v>892.77</v>
      </c>
    </row>
    <row r="815" spans="1:14" ht="14.45" customHeight="1" x14ac:dyDescent="0.2">
      <c r="A815" s="748" t="s">
        <v>604</v>
      </c>
      <c r="B815" s="749" t="s">
        <v>605</v>
      </c>
      <c r="C815" s="750" t="s">
        <v>631</v>
      </c>
      <c r="D815" s="751" t="s">
        <v>632</v>
      </c>
      <c r="E815" s="752">
        <v>50113001</v>
      </c>
      <c r="F815" s="751" t="s">
        <v>637</v>
      </c>
      <c r="G815" s="750" t="s">
        <v>638</v>
      </c>
      <c r="H815" s="750">
        <v>500618</v>
      </c>
      <c r="I815" s="750">
        <v>125753</v>
      </c>
      <c r="J815" s="750" t="s">
        <v>1523</v>
      </c>
      <c r="K815" s="750" t="s">
        <v>1524</v>
      </c>
      <c r="L815" s="753">
        <v>300.89</v>
      </c>
      <c r="M815" s="753">
        <v>1</v>
      </c>
      <c r="N815" s="754">
        <v>300.89</v>
      </c>
    </row>
    <row r="816" spans="1:14" ht="14.45" customHeight="1" x14ac:dyDescent="0.2">
      <c r="A816" s="748" t="s">
        <v>604</v>
      </c>
      <c r="B816" s="749" t="s">
        <v>605</v>
      </c>
      <c r="C816" s="750" t="s">
        <v>631</v>
      </c>
      <c r="D816" s="751" t="s">
        <v>632</v>
      </c>
      <c r="E816" s="752">
        <v>50113001</v>
      </c>
      <c r="F816" s="751" t="s">
        <v>637</v>
      </c>
      <c r="G816" s="750" t="s">
        <v>650</v>
      </c>
      <c r="H816" s="750">
        <v>146692</v>
      </c>
      <c r="I816" s="750">
        <v>46692</v>
      </c>
      <c r="J816" s="750" t="s">
        <v>1525</v>
      </c>
      <c r="K816" s="750" t="s">
        <v>1526</v>
      </c>
      <c r="L816" s="753">
        <v>77.75</v>
      </c>
      <c r="M816" s="753">
        <v>1</v>
      </c>
      <c r="N816" s="754">
        <v>77.75</v>
      </c>
    </row>
    <row r="817" spans="1:14" ht="14.45" customHeight="1" x14ac:dyDescent="0.2">
      <c r="A817" s="748" t="s">
        <v>604</v>
      </c>
      <c r="B817" s="749" t="s">
        <v>605</v>
      </c>
      <c r="C817" s="750" t="s">
        <v>631</v>
      </c>
      <c r="D817" s="751" t="s">
        <v>632</v>
      </c>
      <c r="E817" s="752">
        <v>50113001</v>
      </c>
      <c r="F817" s="751" t="s">
        <v>637</v>
      </c>
      <c r="G817" s="750" t="s">
        <v>638</v>
      </c>
      <c r="H817" s="750">
        <v>149990</v>
      </c>
      <c r="I817" s="750">
        <v>49990</v>
      </c>
      <c r="J817" s="750" t="s">
        <v>752</v>
      </c>
      <c r="K817" s="750" t="s">
        <v>753</v>
      </c>
      <c r="L817" s="753">
        <v>129.66054545454548</v>
      </c>
      <c r="M817" s="753">
        <v>110</v>
      </c>
      <c r="N817" s="754">
        <v>14262.660000000003</v>
      </c>
    </row>
    <row r="818" spans="1:14" ht="14.45" customHeight="1" x14ac:dyDescent="0.2">
      <c r="A818" s="748" t="s">
        <v>604</v>
      </c>
      <c r="B818" s="749" t="s">
        <v>605</v>
      </c>
      <c r="C818" s="750" t="s">
        <v>631</v>
      </c>
      <c r="D818" s="751" t="s">
        <v>632</v>
      </c>
      <c r="E818" s="752">
        <v>50113001</v>
      </c>
      <c r="F818" s="751" t="s">
        <v>637</v>
      </c>
      <c r="G818" s="750" t="s">
        <v>638</v>
      </c>
      <c r="H818" s="750">
        <v>196194</v>
      </c>
      <c r="I818" s="750">
        <v>96194</v>
      </c>
      <c r="J818" s="750" t="s">
        <v>1527</v>
      </c>
      <c r="K818" s="750" t="s">
        <v>1528</v>
      </c>
      <c r="L818" s="753">
        <v>56.200000000000017</v>
      </c>
      <c r="M818" s="753">
        <v>2</v>
      </c>
      <c r="N818" s="754">
        <v>112.40000000000003</v>
      </c>
    </row>
    <row r="819" spans="1:14" ht="14.45" customHeight="1" x14ac:dyDescent="0.2">
      <c r="A819" s="748" t="s">
        <v>604</v>
      </c>
      <c r="B819" s="749" t="s">
        <v>605</v>
      </c>
      <c r="C819" s="750" t="s">
        <v>631</v>
      </c>
      <c r="D819" s="751" t="s">
        <v>632</v>
      </c>
      <c r="E819" s="752">
        <v>50113001</v>
      </c>
      <c r="F819" s="751" t="s">
        <v>637</v>
      </c>
      <c r="G819" s="750" t="s">
        <v>638</v>
      </c>
      <c r="H819" s="750">
        <v>173497</v>
      </c>
      <c r="I819" s="750">
        <v>173497</v>
      </c>
      <c r="J819" s="750" t="s">
        <v>759</v>
      </c>
      <c r="K819" s="750" t="s">
        <v>1529</v>
      </c>
      <c r="L819" s="753">
        <v>144.41333333333333</v>
      </c>
      <c r="M819" s="753">
        <v>3</v>
      </c>
      <c r="N819" s="754">
        <v>433.24</v>
      </c>
    </row>
    <row r="820" spans="1:14" ht="14.45" customHeight="1" x14ac:dyDescent="0.2">
      <c r="A820" s="748" t="s">
        <v>604</v>
      </c>
      <c r="B820" s="749" t="s">
        <v>605</v>
      </c>
      <c r="C820" s="750" t="s">
        <v>631</v>
      </c>
      <c r="D820" s="751" t="s">
        <v>632</v>
      </c>
      <c r="E820" s="752">
        <v>50113001</v>
      </c>
      <c r="F820" s="751" t="s">
        <v>637</v>
      </c>
      <c r="G820" s="750" t="s">
        <v>638</v>
      </c>
      <c r="H820" s="750">
        <v>152334</v>
      </c>
      <c r="I820" s="750">
        <v>52334</v>
      </c>
      <c r="J820" s="750" t="s">
        <v>1530</v>
      </c>
      <c r="K820" s="750" t="s">
        <v>1531</v>
      </c>
      <c r="L820" s="753">
        <v>197.92999999999995</v>
      </c>
      <c r="M820" s="753">
        <v>1</v>
      </c>
      <c r="N820" s="754">
        <v>197.92999999999995</v>
      </c>
    </row>
    <row r="821" spans="1:14" ht="14.45" customHeight="1" x14ac:dyDescent="0.2">
      <c r="A821" s="748" t="s">
        <v>604</v>
      </c>
      <c r="B821" s="749" t="s">
        <v>605</v>
      </c>
      <c r="C821" s="750" t="s">
        <v>631</v>
      </c>
      <c r="D821" s="751" t="s">
        <v>632</v>
      </c>
      <c r="E821" s="752">
        <v>50113001</v>
      </c>
      <c r="F821" s="751" t="s">
        <v>637</v>
      </c>
      <c r="G821" s="750" t="s">
        <v>650</v>
      </c>
      <c r="H821" s="750">
        <v>213485</v>
      </c>
      <c r="I821" s="750">
        <v>213485</v>
      </c>
      <c r="J821" s="750" t="s">
        <v>765</v>
      </c>
      <c r="K821" s="750" t="s">
        <v>766</v>
      </c>
      <c r="L821" s="753">
        <v>721.19999999999993</v>
      </c>
      <c r="M821" s="753">
        <v>7</v>
      </c>
      <c r="N821" s="754">
        <v>5048.3999999999996</v>
      </c>
    </row>
    <row r="822" spans="1:14" ht="14.45" customHeight="1" x14ac:dyDescent="0.2">
      <c r="A822" s="748" t="s">
        <v>604</v>
      </c>
      <c r="B822" s="749" t="s">
        <v>605</v>
      </c>
      <c r="C822" s="750" t="s">
        <v>631</v>
      </c>
      <c r="D822" s="751" t="s">
        <v>632</v>
      </c>
      <c r="E822" s="752">
        <v>50113001</v>
      </c>
      <c r="F822" s="751" t="s">
        <v>637</v>
      </c>
      <c r="G822" s="750" t="s">
        <v>650</v>
      </c>
      <c r="H822" s="750">
        <v>213487</v>
      </c>
      <c r="I822" s="750">
        <v>213487</v>
      </c>
      <c r="J822" s="750" t="s">
        <v>765</v>
      </c>
      <c r="K822" s="750" t="s">
        <v>767</v>
      </c>
      <c r="L822" s="753">
        <v>271.85000000000002</v>
      </c>
      <c r="M822" s="753">
        <v>4</v>
      </c>
      <c r="N822" s="754">
        <v>1087.4000000000001</v>
      </c>
    </row>
    <row r="823" spans="1:14" ht="14.45" customHeight="1" x14ac:dyDescent="0.2">
      <c r="A823" s="748" t="s">
        <v>604</v>
      </c>
      <c r="B823" s="749" t="s">
        <v>605</v>
      </c>
      <c r="C823" s="750" t="s">
        <v>631</v>
      </c>
      <c r="D823" s="751" t="s">
        <v>632</v>
      </c>
      <c r="E823" s="752">
        <v>50113001</v>
      </c>
      <c r="F823" s="751" t="s">
        <v>637</v>
      </c>
      <c r="G823" s="750" t="s">
        <v>650</v>
      </c>
      <c r="H823" s="750">
        <v>213490</v>
      </c>
      <c r="I823" s="750">
        <v>213490</v>
      </c>
      <c r="J823" s="750" t="s">
        <v>765</v>
      </c>
      <c r="K823" s="750" t="s">
        <v>769</v>
      </c>
      <c r="L823" s="753">
        <v>913.65000000000009</v>
      </c>
      <c r="M823" s="753">
        <v>1</v>
      </c>
      <c r="N823" s="754">
        <v>913.65000000000009</v>
      </c>
    </row>
    <row r="824" spans="1:14" ht="14.45" customHeight="1" x14ac:dyDescent="0.2">
      <c r="A824" s="748" t="s">
        <v>604</v>
      </c>
      <c r="B824" s="749" t="s">
        <v>605</v>
      </c>
      <c r="C824" s="750" t="s">
        <v>631</v>
      </c>
      <c r="D824" s="751" t="s">
        <v>632</v>
      </c>
      <c r="E824" s="752">
        <v>50113001</v>
      </c>
      <c r="F824" s="751" t="s">
        <v>637</v>
      </c>
      <c r="G824" s="750" t="s">
        <v>650</v>
      </c>
      <c r="H824" s="750">
        <v>213494</v>
      </c>
      <c r="I824" s="750">
        <v>213494</v>
      </c>
      <c r="J824" s="750" t="s">
        <v>765</v>
      </c>
      <c r="K824" s="750" t="s">
        <v>770</v>
      </c>
      <c r="L824" s="753">
        <v>408.94999999999993</v>
      </c>
      <c r="M824" s="753">
        <v>95</v>
      </c>
      <c r="N824" s="754">
        <v>38850.249999999993</v>
      </c>
    </row>
    <row r="825" spans="1:14" ht="14.45" customHeight="1" x14ac:dyDescent="0.2">
      <c r="A825" s="748" t="s">
        <v>604</v>
      </c>
      <c r="B825" s="749" t="s">
        <v>605</v>
      </c>
      <c r="C825" s="750" t="s">
        <v>631</v>
      </c>
      <c r="D825" s="751" t="s">
        <v>632</v>
      </c>
      <c r="E825" s="752">
        <v>50113001</v>
      </c>
      <c r="F825" s="751" t="s">
        <v>637</v>
      </c>
      <c r="G825" s="750" t="s">
        <v>650</v>
      </c>
      <c r="H825" s="750">
        <v>213489</v>
      </c>
      <c r="I825" s="750">
        <v>213489</v>
      </c>
      <c r="J825" s="750" t="s">
        <v>765</v>
      </c>
      <c r="K825" s="750" t="s">
        <v>768</v>
      </c>
      <c r="L825" s="753">
        <v>630.65999999999985</v>
      </c>
      <c r="M825" s="753">
        <v>26</v>
      </c>
      <c r="N825" s="754">
        <v>16397.159999999996</v>
      </c>
    </row>
    <row r="826" spans="1:14" ht="14.45" customHeight="1" x14ac:dyDescent="0.2">
      <c r="A826" s="748" t="s">
        <v>604</v>
      </c>
      <c r="B826" s="749" t="s">
        <v>605</v>
      </c>
      <c r="C826" s="750" t="s">
        <v>631</v>
      </c>
      <c r="D826" s="751" t="s">
        <v>632</v>
      </c>
      <c r="E826" s="752">
        <v>50113001</v>
      </c>
      <c r="F826" s="751" t="s">
        <v>637</v>
      </c>
      <c r="G826" s="750" t="s">
        <v>606</v>
      </c>
      <c r="H826" s="750">
        <v>498429</v>
      </c>
      <c r="I826" s="750">
        <v>217208</v>
      </c>
      <c r="J826" s="750" t="s">
        <v>1532</v>
      </c>
      <c r="K826" s="750" t="s">
        <v>1533</v>
      </c>
      <c r="L826" s="753">
        <v>183.44999999999993</v>
      </c>
      <c r="M826" s="753">
        <v>19</v>
      </c>
      <c r="N826" s="754">
        <v>3485.5499999999988</v>
      </c>
    </row>
    <row r="827" spans="1:14" ht="14.45" customHeight="1" x14ac:dyDescent="0.2">
      <c r="A827" s="748" t="s">
        <v>604</v>
      </c>
      <c r="B827" s="749" t="s">
        <v>605</v>
      </c>
      <c r="C827" s="750" t="s">
        <v>631</v>
      </c>
      <c r="D827" s="751" t="s">
        <v>632</v>
      </c>
      <c r="E827" s="752">
        <v>50113001</v>
      </c>
      <c r="F827" s="751" t="s">
        <v>637</v>
      </c>
      <c r="G827" s="750" t="s">
        <v>650</v>
      </c>
      <c r="H827" s="750">
        <v>156809</v>
      </c>
      <c r="I827" s="750">
        <v>56809</v>
      </c>
      <c r="J827" s="750" t="s">
        <v>772</v>
      </c>
      <c r="K827" s="750" t="s">
        <v>773</v>
      </c>
      <c r="L827" s="753">
        <v>161.77999999999997</v>
      </c>
      <c r="M827" s="753">
        <v>1</v>
      </c>
      <c r="N827" s="754">
        <v>161.77999999999997</v>
      </c>
    </row>
    <row r="828" spans="1:14" ht="14.45" customHeight="1" x14ac:dyDescent="0.2">
      <c r="A828" s="748" t="s">
        <v>604</v>
      </c>
      <c r="B828" s="749" t="s">
        <v>605</v>
      </c>
      <c r="C828" s="750" t="s">
        <v>631</v>
      </c>
      <c r="D828" s="751" t="s">
        <v>632</v>
      </c>
      <c r="E828" s="752">
        <v>50113001</v>
      </c>
      <c r="F828" s="751" t="s">
        <v>637</v>
      </c>
      <c r="G828" s="750" t="s">
        <v>650</v>
      </c>
      <c r="H828" s="750">
        <v>214036</v>
      </c>
      <c r="I828" s="750">
        <v>214036</v>
      </c>
      <c r="J828" s="750" t="s">
        <v>1137</v>
      </c>
      <c r="K828" s="750" t="s">
        <v>1138</v>
      </c>
      <c r="L828" s="753">
        <v>40.322125000000007</v>
      </c>
      <c r="M828" s="753">
        <v>80</v>
      </c>
      <c r="N828" s="754">
        <v>3225.7700000000004</v>
      </c>
    </row>
    <row r="829" spans="1:14" ht="14.45" customHeight="1" x14ac:dyDescent="0.2">
      <c r="A829" s="748" t="s">
        <v>604</v>
      </c>
      <c r="B829" s="749" t="s">
        <v>605</v>
      </c>
      <c r="C829" s="750" t="s">
        <v>631</v>
      </c>
      <c r="D829" s="751" t="s">
        <v>632</v>
      </c>
      <c r="E829" s="752">
        <v>50113001</v>
      </c>
      <c r="F829" s="751" t="s">
        <v>637</v>
      </c>
      <c r="G829" s="750" t="s">
        <v>638</v>
      </c>
      <c r="H829" s="750">
        <v>199333</v>
      </c>
      <c r="I829" s="750">
        <v>99333</v>
      </c>
      <c r="J829" s="750" t="s">
        <v>1534</v>
      </c>
      <c r="K829" s="750" t="s">
        <v>1535</v>
      </c>
      <c r="L829" s="753">
        <v>246.94333333333338</v>
      </c>
      <c r="M829" s="753">
        <v>3</v>
      </c>
      <c r="N829" s="754">
        <v>740.83000000000015</v>
      </c>
    </row>
    <row r="830" spans="1:14" ht="14.45" customHeight="1" x14ac:dyDescent="0.2">
      <c r="A830" s="748" t="s">
        <v>604</v>
      </c>
      <c r="B830" s="749" t="s">
        <v>605</v>
      </c>
      <c r="C830" s="750" t="s">
        <v>631</v>
      </c>
      <c r="D830" s="751" t="s">
        <v>632</v>
      </c>
      <c r="E830" s="752">
        <v>50113001</v>
      </c>
      <c r="F830" s="751" t="s">
        <v>637</v>
      </c>
      <c r="G830" s="750" t="s">
        <v>638</v>
      </c>
      <c r="H830" s="750">
        <v>165633</v>
      </c>
      <c r="I830" s="750">
        <v>165751</v>
      </c>
      <c r="J830" s="750" t="s">
        <v>1536</v>
      </c>
      <c r="K830" s="750" t="s">
        <v>1537</v>
      </c>
      <c r="L830" s="753">
        <v>3951.64</v>
      </c>
      <c r="M830" s="753">
        <v>2</v>
      </c>
      <c r="N830" s="754">
        <v>7903.28</v>
      </c>
    </row>
    <row r="831" spans="1:14" ht="14.45" customHeight="1" x14ac:dyDescent="0.2">
      <c r="A831" s="748" t="s">
        <v>604</v>
      </c>
      <c r="B831" s="749" t="s">
        <v>605</v>
      </c>
      <c r="C831" s="750" t="s">
        <v>631</v>
      </c>
      <c r="D831" s="751" t="s">
        <v>632</v>
      </c>
      <c r="E831" s="752">
        <v>50113001</v>
      </c>
      <c r="F831" s="751" t="s">
        <v>637</v>
      </c>
      <c r="G831" s="750" t="s">
        <v>638</v>
      </c>
      <c r="H831" s="750">
        <v>31915</v>
      </c>
      <c r="I831" s="750">
        <v>31915</v>
      </c>
      <c r="J831" s="750" t="s">
        <v>1141</v>
      </c>
      <c r="K831" s="750" t="s">
        <v>1142</v>
      </c>
      <c r="L831" s="753">
        <v>173.68999999999994</v>
      </c>
      <c r="M831" s="753">
        <v>117.00000000000001</v>
      </c>
      <c r="N831" s="754">
        <v>20321.729999999996</v>
      </c>
    </row>
    <row r="832" spans="1:14" ht="14.45" customHeight="1" x14ac:dyDescent="0.2">
      <c r="A832" s="748" t="s">
        <v>604</v>
      </c>
      <c r="B832" s="749" t="s">
        <v>605</v>
      </c>
      <c r="C832" s="750" t="s">
        <v>631</v>
      </c>
      <c r="D832" s="751" t="s">
        <v>632</v>
      </c>
      <c r="E832" s="752">
        <v>50113001</v>
      </c>
      <c r="F832" s="751" t="s">
        <v>637</v>
      </c>
      <c r="G832" s="750" t="s">
        <v>638</v>
      </c>
      <c r="H832" s="750">
        <v>47244</v>
      </c>
      <c r="I832" s="750">
        <v>47244</v>
      </c>
      <c r="J832" s="750" t="s">
        <v>1143</v>
      </c>
      <c r="K832" s="750" t="s">
        <v>1142</v>
      </c>
      <c r="L832" s="753">
        <v>143</v>
      </c>
      <c r="M832" s="753">
        <v>1</v>
      </c>
      <c r="N832" s="754">
        <v>143</v>
      </c>
    </row>
    <row r="833" spans="1:14" ht="14.45" customHeight="1" x14ac:dyDescent="0.2">
      <c r="A833" s="748" t="s">
        <v>604</v>
      </c>
      <c r="B833" s="749" t="s">
        <v>605</v>
      </c>
      <c r="C833" s="750" t="s">
        <v>631</v>
      </c>
      <c r="D833" s="751" t="s">
        <v>632</v>
      </c>
      <c r="E833" s="752">
        <v>50113001</v>
      </c>
      <c r="F833" s="751" t="s">
        <v>637</v>
      </c>
      <c r="G833" s="750" t="s">
        <v>638</v>
      </c>
      <c r="H833" s="750">
        <v>47256</v>
      </c>
      <c r="I833" s="750">
        <v>47256</v>
      </c>
      <c r="J833" s="750" t="s">
        <v>1143</v>
      </c>
      <c r="K833" s="750" t="s">
        <v>1538</v>
      </c>
      <c r="L833" s="753">
        <v>222.20000000000002</v>
      </c>
      <c r="M833" s="753">
        <v>1</v>
      </c>
      <c r="N833" s="754">
        <v>222.20000000000002</v>
      </c>
    </row>
    <row r="834" spans="1:14" ht="14.45" customHeight="1" x14ac:dyDescent="0.2">
      <c r="A834" s="748" t="s">
        <v>604</v>
      </c>
      <c r="B834" s="749" t="s">
        <v>605</v>
      </c>
      <c r="C834" s="750" t="s">
        <v>631</v>
      </c>
      <c r="D834" s="751" t="s">
        <v>632</v>
      </c>
      <c r="E834" s="752">
        <v>50113001</v>
      </c>
      <c r="F834" s="751" t="s">
        <v>637</v>
      </c>
      <c r="G834" s="750" t="s">
        <v>638</v>
      </c>
      <c r="H834" s="750">
        <v>849254</v>
      </c>
      <c r="I834" s="750">
        <v>155780</v>
      </c>
      <c r="J834" s="750" t="s">
        <v>1539</v>
      </c>
      <c r="K834" s="750" t="s">
        <v>1245</v>
      </c>
      <c r="L834" s="753">
        <v>26.069999999999997</v>
      </c>
      <c r="M834" s="753">
        <v>1</v>
      </c>
      <c r="N834" s="754">
        <v>26.069999999999997</v>
      </c>
    </row>
    <row r="835" spans="1:14" ht="14.45" customHeight="1" x14ac:dyDescent="0.2">
      <c r="A835" s="748" t="s">
        <v>604</v>
      </c>
      <c r="B835" s="749" t="s">
        <v>605</v>
      </c>
      <c r="C835" s="750" t="s">
        <v>631</v>
      </c>
      <c r="D835" s="751" t="s">
        <v>632</v>
      </c>
      <c r="E835" s="752">
        <v>50113001</v>
      </c>
      <c r="F835" s="751" t="s">
        <v>637</v>
      </c>
      <c r="G835" s="750" t="s">
        <v>638</v>
      </c>
      <c r="H835" s="750">
        <v>158249</v>
      </c>
      <c r="I835" s="750">
        <v>58249</v>
      </c>
      <c r="J835" s="750" t="s">
        <v>1540</v>
      </c>
      <c r="K835" s="750" t="s">
        <v>606</v>
      </c>
      <c r="L835" s="753">
        <v>249.06</v>
      </c>
      <c r="M835" s="753">
        <v>1</v>
      </c>
      <c r="N835" s="754">
        <v>249.06</v>
      </c>
    </row>
    <row r="836" spans="1:14" ht="14.45" customHeight="1" x14ac:dyDescent="0.2">
      <c r="A836" s="748" t="s">
        <v>604</v>
      </c>
      <c r="B836" s="749" t="s">
        <v>605</v>
      </c>
      <c r="C836" s="750" t="s">
        <v>631</v>
      </c>
      <c r="D836" s="751" t="s">
        <v>632</v>
      </c>
      <c r="E836" s="752">
        <v>50113001</v>
      </c>
      <c r="F836" s="751" t="s">
        <v>637</v>
      </c>
      <c r="G836" s="750" t="s">
        <v>638</v>
      </c>
      <c r="H836" s="750">
        <v>125366</v>
      </c>
      <c r="I836" s="750">
        <v>25366</v>
      </c>
      <c r="J836" s="750" t="s">
        <v>778</v>
      </c>
      <c r="K836" s="750" t="s">
        <v>779</v>
      </c>
      <c r="L836" s="753">
        <v>72.015999999999991</v>
      </c>
      <c r="M836" s="753">
        <v>10</v>
      </c>
      <c r="N836" s="754">
        <v>720.15999999999985</v>
      </c>
    </row>
    <row r="837" spans="1:14" ht="14.45" customHeight="1" x14ac:dyDescent="0.2">
      <c r="A837" s="748" t="s">
        <v>604</v>
      </c>
      <c r="B837" s="749" t="s">
        <v>605</v>
      </c>
      <c r="C837" s="750" t="s">
        <v>631</v>
      </c>
      <c r="D837" s="751" t="s">
        <v>632</v>
      </c>
      <c r="E837" s="752">
        <v>50113001</v>
      </c>
      <c r="F837" s="751" t="s">
        <v>637</v>
      </c>
      <c r="G837" s="750" t="s">
        <v>638</v>
      </c>
      <c r="H837" s="750">
        <v>109139</v>
      </c>
      <c r="I837" s="750">
        <v>176129</v>
      </c>
      <c r="J837" s="750" t="s">
        <v>1541</v>
      </c>
      <c r="K837" s="750" t="s">
        <v>1542</v>
      </c>
      <c r="L837" s="753">
        <v>639.89</v>
      </c>
      <c r="M837" s="753">
        <v>1</v>
      </c>
      <c r="N837" s="754">
        <v>639.89</v>
      </c>
    </row>
    <row r="838" spans="1:14" ht="14.45" customHeight="1" x14ac:dyDescent="0.2">
      <c r="A838" s="748" t="s">
        <v>604</v>
      </c>
      <c r="B838" s="749" t="s">
        <v>605</v>
      </c>
      <c r="C838" s="750" t="s">
        <v>631</v>
      </c>
      <c r="D838" s="751" t="s">
        <v>632</v>
      </c>
      <c r="E838" s="752">
        <v>50113001</v>
      </c>
      <c r="F838" s="751" t="s">
        <v>637</v>
      </c>
      <c r="G838" s="750" t="s">
        <v>638</v>
      </c>
      <c r="H838" s="750">
        <v>193746</v>
      </c>
      <c r="I838" s="750">
        <v>93746</v>
      </c>
      <c r="J838" s="750" t="s">
        <v>1543</v>
      </c>
      <c r="K838" s="750" t="s">
        <v>1544</v>
      </c>
      <c r="L838" s="753">
        <v>366.22000000000008</v>
      </c>
      <c r="M838" s="753">
        <v>1</v>
      </c>
      <c r="N838" s="754">
        <v>366.22000000000008</v>
      </c>
    </row>
    <row r="839" spans="1:14" ht="14.45" customHeight="1" x14ac:dyDescent="0.2">
      <c r="A839" s="748" t="s">
        <v>604</v>
      </c>
      <c r="B839" s="749" t="s">
        <v>605</v>
      </c>
      <c r="C839" s="750" t="s">
        <v>631</v>
      </c>
      <c r="D839" s="751" t="s">
        <v>632</v>
      </c>
      <c r="E839" s="752">
        <v>50113001</v>
      </c>
      <c r="F839" s="751" t="s">
        <v>637</v>
      </c>
      <c r="G839" s="750" t="s">
        <v>638</v>
      </c>
      <c r="H839" s="750">
        <v>849143</v>
      </c>
      <c r="I839" s="750">
        <v>155940</v>
      </c>
      <c r="J839" s="750" t="s">
        <v>786</v>
      </c>
      <c r="K839" s="750" t="s">
        <v>606</v>
      </c>
      <c r="L839" s="753">
        <v>109.99000000000002</v>
      </c>
      <c r="M839" s="753">
        <v>2</v>
      </c>
      <c r="N839" s="754">
        <v>219.98000000000005</v>
      </c>
    </row>
    <row r="840" spans="1:14" ht="14.45" customHeight="1" x14ac:dyDescent="0.2">
      <c r="A840" s="748" t="s">
        <v>604</v>
      </c>
      <c r="B840" s="749" t="s">
        <v>605</v>
      </c>
      <c r="C840" s="750" t="s">
        <v>631</v>
      </c>
      <c r="D840" s="751" t="s">
        <v>632</v>
      </c>
      <c r="E840" s="752">
        <v>50113001</v>
      </c>
      <c r="F840" s="751" t="s">
        <v>637</v>
      </c>
      <c r="G840" s="750" t="s">
        <v>638</v>
      </c>
      <c r="H840" s="750">
        <v>214337</v>
      </c>
      <c r="I840" s="750">
        <v>214337</v>
      </c>
      <c r="J840" s="750" t="s">
        <v>1545</v>
      </c>
      <c r="K840" s="750" t="s">
        <v>790</v>
      </c>
      <c r="L840" s="753">
        <v>215.20000000000005</v>
      </c>
      <c r="M840" s="753">
        <v>1</v>
      </c>
      <c r="N840" s="754">
        <v>215.20000000000005</v>
      </c>
    </row>
    <row r="841" spans="1:14" ht="14.45" customHeight="1" x14ac:dyDescent="0.2">
      <c r="A841" s="748" t="s">
        <v>604</v>
      </c>
      <c r="B841" s="749" t="s">
        <v>605</v>
      </c>
      <c r="C841" s="750" t="s">
        <v>631</v>
      </c>
      <c r="D841" s="751" t="s">
        <v>632</v>
      </c>
      <c r="E841" s="752">
        <v>50113001</v>
      </c>
      <c r="F841" s="751" t="s">
        <v>637</v>
      </c>
      <c r="G841" s="750" t="s">
        <v>638</v>
      </c>
      <c r="H841" s="750">
        <v>216670</v>
      </c>
      <c r="I841" s="750">
        <v>216670</v>
      </c>
      <c r="J841" s="750" t="s">
        <v>1151</v>
      </c>
      <c r="K841" s="750" t="s">
        <v>1152</v>
      </c>
      <c r="L841" s="753">
        <v>314.27</v>
      </c>
      <c r="M841" s="753">
        <v>5</v>
      </c>
      <c r="N841" s="754">
        <v>1571.35</v>
      </c>
    </row>
    <row r="842" spans="1:14" ht="14.45" customHeight="1" x14ac:dyDescent="0.2">
      <c r="A842" s="748" t="s">
        <v>604</v>
      </c>
      <c r="B842" s="749" t="s">
        <v>605</v>
      </c>
      <c r="C842" s="750" t="s">
        <v>631</v>
      </c>
      <c r="D842" s="751" t="s">
        <v>632</v>
      </c>
      <c r="E842" s="752">
        <v>50113001</v>
      </c>
      <c r="F842" s="751" t="s">
        <v>637</v>
      </c>
      <c r="G842" s="750" t="s">
        <v>638</v>
      </c>
      <c r="H842" s="750">
        <v>216572</v>
      </c>
      <c r="I842" s="750">
        <v>216572</v>
      </c>
      <c r="J842" s="750" t="s">
        <v>792</v>
      </c>
      <c r="K842" s="750" t="s">
        <v>793</v>
      </c>
      <c r="L842" s="753">
        <v>36.251250000000006</v>
      </c>
      <c r="M842" s="753">
        <v>80</v>
      </c>
      <c r="N842" s="754">
        <v>2900.1000000000004</v>
      </c>
    </row>
    <row r="843" spans="1:14" ht="14.45" customHeight="1" x14ac:dyDescent="0.2">
      <c r="A843" s="748" t="s">
        <v>604</v>
      </c>
      <c r="B843" s="749" t="s">
        <v>605</v>
      </c>
      <c r="C843" s="750" t="s">
        <v>631</v>
      </c>
      <c r="D843" s="751" t="s">
        <v>632</v>
      </c>
      <c r="E843" s="752">
        <v>50113001</v>
      </c>
      <c r="F843" s="751" t="s">
        <v>637</v>
      </c>
      <c r="G843" s="750" t="s">
        <v>638</v>
      </c>
      <c r="H843" s="750">
        <v>395164</v>
      </c>
      <c r="I843" s="750">
        <v>0</v>
      </c>
      <c r="J843" s="750" t="s">
        <v>1546</v>
      </c>
      <c r="K843" s="750" t="s">
        <v>606</v>
      </c>
      <c r="L843" s="753">
        <v>443.75999999999988</v>
      </c>
      <c r="M843" s="753">
        <v>1</v>
      </c>
      <c r="N843" s="754">
        <v>443.75999999999988</v>
      </c>
    </row>
    <row r="844" spans="1:14" ht="14.45" customHeight="1" x14ac:dyDescent="0.2">
      <c r="A844" s="748" t="s">
        <v>604</v>
      </c>
      <c r="B844" s="749" t="s">
        <v>605</v>
      </c>
      <c r="C844" s="750" t="s">
        <v>631</v>
      </c>
      <c r="D844" s="751" t="s">
        <v>632</v>
      </c>
      <c r="E844" s="752">
        <v>50113001</v>
      </c>
      <c r="F844" s="751" t="s">
        <v>637</v>
      </c>
      <c r="G844" s="750" t="s">
        <v>638</v>
      </c>
      <c r="H844" s="750">
        <v>51383</v>
      </c>
      <c r="I844" s="750">
        <v>51383</v>
      </c>
      <c r="J844" s="750" t="s">
        <v>1155</v>
      </c>
      <c r="K844" s="750" t="s">
        <v>1158</v>
      </c>
      <c r="L844" s="753">
        <v>93.500001202417636</v>
      </c>
      <c r="M844" s="753">
        <v>218</v>
      </c>
      <c r="N844" s="754">
        <v>20383.000262127043</v>
      </c>
    </row>
    <row r="845" spans="1:14" ht="14.45" customHeight="1" x14ac:dyDescent="0.2">
      <c r="A845" s="748" t="s">
        <v>604</v>
      </c>
      <c r="B845" s="749" t="s">
        <v>605</v>
      </c>
      <c r="C845" s="750" t="s">
        <v>631</v>
      </c>
      <c r="D845" s="751" t="s">
        <v>632</v>
      </c>
      <c r="E845" s="752">
        <v>50113001</v>
      </c>
      <c r="F845" s="751" t="s">
        <v>637</v>
      </c>
      <c r="G845" s="750" t="s">
        <v>638</v>
      </c>
      <c r="H845" s="750">
        <v>51366</v>
      </c>
      <c r="I845" s="750">
        <v>51366</v>
      </c>
      <c r="J845" s="750" t="s">
        <v>1155</v>
      </c>
      <c r="K845" s="750" t="s">
        <v>1156</v>
      </c>
      <c r="L845" s="753">
        <v>171.6</v>
      </c>
      <c r="M845" s="753">
        <v>489</v>
      </c>
      <c r="N845" s="754">
        <v>83912.4</v>
      </c>
    </row>
    <row r="846" spans="1:14" ht="14.45" customHeight="1" x14ac:dyDescent="0.2">
      <c r="A846" s="748" t="s">
        <v>604</v>
      </c>
      <c r="B846" s="749" t="s">
        <v>605</v>
      </c>
      <c r="C846" s="750" t="s">
        <v>631</v>
      </c>
      <c r="D846" s="751" t="s">
        <v>632</v>
      </c>
      <c r="E846" s="752">
        <v>50113001</v>
      </c>
      <c r="F846" s="751" t="s">
        <v>637</v>
      </c>
      <c r="G846" s="750" t="s">
        <v>638</v>
      </c>
      <c r="H846" s="750">
        <v>51367</v>
      </c>
      <c r="I846" s="750">
        <v>51367</v>
      </c>
      <c r="J846" s="750" t="s">
        <v>1155</v>
      </c>
      <c r="K846" s="750" t="s">
        <v>1157</v>
      </c>
      <c r="L846" s="753">
        <v>92.950000000000031</v>
      </c>
      <c r="M846" s="753">
        <v>115</v>
      </c>
      <c r="N846" s="754">
        <v>10689.250000000004</v>
      </c>
    </row>
    <row r="847" spans="1:14" ht="14.45" customHeight="1" x14ac:dyDescent="0.2">
      <c r="A847" s="748" t="s">
        <v>604</v>
      </c>
      <c r="B847" s="749" t="s">
        <v>605</v>
      </c>
      <c r="C847" s="750" t="s">
        <v>631</v>
      </c>
      <c r="D847" s="751" t="s">
        <v>632</v>
      </c>
      <c r="E847" s="752">
        <v>50113001</v>
      </c>
      <c r="F847" s="751" t="s">
        <v>637</v>
      </c>
      <c r="G847" s="750" t="s">
        <v>638</v>
      </c>
      <c r="H847" s="750">
        <v>203760</v>
      </c>
      <c r="I847" s="750">
        <v>203760</v>
      </c>
      <c r="J847" s="750" t="s">
        <v>1547</v>
      </c>
      <c r="K847" s="750" t="s">
        <v>1548</v>
      </c>
      <c r="L847" s="753">
        <v>153.26000000000002</v>
      </c>
      <c r="M847" s="753">
        <v>1</v>
      </c>
      <c r="N847" s="754">
        <v>153.26000000000002</v>
      </c>
    </row>
    <row r="848" spans="1:14" ht="14.45" customHeight="1" x14ac:dyDescent="0.2">
      <c r="A848" s="748" t="s">
        <v>604</v>
      </c>
      <c r="B848" s="749" t="s">
        <v>605</v>
      </c>
      <c r="C848" s="750" t="s">
        <v>631</v>
      </c>
      <c r="D848" s="751" t="s">
        <v>632</v>
      </c>
      <c r="E848" s="752">
        <v>50113001</v>
      </c>
      <c r="F848" s="751" t="s">
        <v>637</v>
      </c>
      <c r="G848" s="750" t="s">
        <v>638</v>
      </c>
      <c r="H848" s="750">
        <v>157608</v>
      </c>
      <c r="I848" s="750">
        <v>57608</v>
      </c>
      <c r="J848" s="750" t="s">
        <v>798</v>
      </c>
      <c r="K848" s="750" t="s">
        <v>799</v>
      </c>
      <c r="L848" s="753">
        <v>100.25</v>
      </c>
      <c r="M848" s="753">
        <v>7</v>
      </c>
      <c r="N848" s="754">
        <v>701.75</v>
      </c>
    </row>
    <row r="849" spans="1:14" ht="14.45" customHeight="1" x14ac:dyDescent="0.2">
      <c r="A849" s="748" t="s">
        <v>604</v>
      </c>
      <c r="B849" s="749" t="s">
        <v>605</v>
      </c>
      <c r="C849" s="750" t="s">
        <v>631</v>
      </c>
      <c r="D849" s="751" t="s">
        <v>632</v>
      </c>
      <c r="E849" s="752">
        <v>50113001</v>
      </c>
      <c r="F849" s="751" t="s">
        <v>637</v>
      </c>
      <c r="G849" s="750" t="s">
        <v>638</v>
      </c>
      <c r="H849" s="750">
        <v>208990</v>
      </c>
      <c r="I849" s="750">
        <v>208990</v>
      </c>
      <c r="J849" s="750" t="s">
        <v>1162</v>
      </c>
      <c r="K849" s="750" t="s">
        <v>1163</v>
      </c>
      <c r="L849" s="753">
        <v>667.61102531227425</v>
      </c>
      <c r="M849" s="753">
        <v>68</v>
      </c>
      <c r="N849" s="754">
        <v>45397.549721234653</v>
      </c>
    </row>
    <row r="850" spans="1:14" ht="14.45" customHeight="1" x14ac:dyDescent="0.2">
      <c r="A850" s="748" t="s">
        <v>604</v>
      </c>
      <c r="B850" s="749" t="s">
        <v>605</v>
      </c>
      <c r="C850" s="750" t="s">
        <v>631</v>
      </c>
      <c r="D850" s="751" t="s">
        <v>632</v>
      </c>
      <c r="E850" s="752">
        <v>50113001</v>
      </c>
      <c r="F850" s="751" t="s">
        <v>637</v>
      </c>
      <c r="G850" s="750" t="s">
        <v>638</v>
      </c>
      <c r="H850" s="750">
        <v>224964</v>
      </c>
      <c r="I850" s="750">
        <v>224964</v>
      </c>
      <c r="J850" s="750" t="s">
        <v>1164</v>
      </c>
      <c r="K850" s="750" t="s">
        <v>1165</v>
      </c>
      <c r="L850" s="753">
        <v>107.77399999999997</v>
      </c>
      <c r="M850" s="753">
        <v>5</v>
      </c>
      <c r="N850" s="754">
        <v>538.86999999999989</v>
      </c>
    </row>
    <row r="851" spans="1:14" ht="14.45" customHeight="1" x14ac:dyDescent="0.2">
      <c r="A851" s="748" t="s">
        <v>604</v>
      </c>
      <c r="B851" s="749" t="s">
        <v>605</v>
      </c>
      <c r="C851" s="750" t="s">
        <v>631</v>
      </c>
      <c r="D851" s="751" t="s">
        <v>632</v>
      </c>
      <c r="E851" s="752">
        <v>50113001</v>
      </c>
      <c r="F851" s="751" t="s">
        <v>637</v>
      </c>
      <c r="G851" s="750" t="s">
        <v>638</v>
      </c>
      <c r="H851" s="750">
        <v>224965</v>
      </c>
      <c r="I851" s="750">
        <v>224965</v>
      </c>
      <c r="J851" s="750" t="s">
        <v>800</v>
      </c>
      <c r="K851" s="750" t="s">
        <v>801</v>
      </c>
      <c r="L851" s="753">
        <v>107.75000000000004</v>
      </c>
      <c r="M851" s="753">
        <v>2</v>
      </c>
      <c r="N851" s="754">
        <v>215.50000000000009</v>
      </c>
    </row>
    <row r="852" spans="1:14" ht="14.45" customHeight="1" x14ac:dyDescent="0.2">
      <c r="A852" s="748" t="s">
        <v>604</v>
      </c>
      <c r="B852" s="749" t="s">
        <v>605</v>
      </c>
      <c r="C852" s="750" t="s">
        <v>631</v>
      </c>
      <c r="D852" s="751" t="s">
        <v>632</v>
      </c>
      <c r="E852" s="752">
        <v>50113001</v>
      </c>
      <c r="F852" s="751" t="s">
        <v>637</v>
      </c>
      <c r="G852" s="750" t="s">
        <v>638</v>
      </c>
      <c r="H852" s="750">
        <v>213080</v>
      </c>
      <c r="I852" s="750">
        <v>213080</v>
      </c>
      <c r="J852" s="750" t="s">
        <v>1350</v>
      </c>
      <c r="K852" s="750" t="s">
        <v>1351</v>
      </c>
      <c r="L852" s="753">
        <v>132.18999999999994</v>
      </c>
      <c r="M852" s="753">
        <v>1</v>
      </c>
      <c r="N852" s="754">
        <v>132.18999999999994</v>
      </c>
    </row>
    <row r="853" spans="1:14" ht="14.45" customHeight="1" x14ac:dyDescent="0.2">
      <c r="A853" s="748" t="s">
        <v>604</v>
      </c>
      <c r="B853" s="749" t="s">
        <v>605</v>
      </c>
      <c r="C853" s="750" t="s">
        <v>631</v>
      </c>
      <c r="D853" s="751" t="s">
        <v>632</v>
      </c>
      <c r="E853" s="752">
        <v>50113001</v>
      </c>
      <c r="F853" s="751" t="s">
        <v>637</v>
      </c>
      <c r="G853" s="750" t="s">
        <v>638</v>
      </c>
      <c r="H853" s="750">
        <v>193724</v>
      </c>
      <c r="I853" s="750">
        <v>93724</v>
      </c>
      <c r="J853" s="750" t="s">
        <v>802</v>
      </c>
      <c r="K853" s="750" t="s">
        <v>803</v>
      </c>
      <c r="L853" s="753">
        <v>68.278333333333336</v>
      </c>
      <c r="M853" s="753">
        <v>12</v>
      </c>
      <c r="N853" s="754">
        <v>819.34</v>
      </c>
    </row>
    <row r="854" spans="1:14" ht="14.45" customHeight="1" x14ac:dyDescent="0.2">
      <c r="A854" s="748" t="s">
        <v>604</v>
      </c>
      <c r="B854" s="749" t="s">
        <v>605</v>
      </c>
      <c r="C854" s="750" t="s">
        <v>631</v>
      </c>
      <c r="D854" s="751" t="s">
        <v>632</v>
      </c>
      <c r="E854" s="752">
        <v>50113001</v>
      </c>
      <c r="F854" s="751" t="s">
        <v>637</v>
      </c>
      <c r="G854" s="750" t="s">
        <v>638</v>
      </c>
      <c r="H854" s="750">
        <v>134824</v>
      </c>
      <c r="I854" s="750">
        <v>134824</v>
      </c>
      <c r="J854" s="750" t="s">
        <v>1359</v>
      </c>
      <c r="K854" s="750" t="s">
        <v>1360</v>
      </c>
      <c r="L854" s="753">
        <v>326.48</v>
      </c>
      <c r="M854" s="753">
        <v>4</v>
      </c>
      <c r="N854" s="754">
        <v>1305.92</v>
      </c>
    </row>
    <row r="855" spans="1:14" ht="14.45" customHeight="1" x14ac:dyDescent="0.2">
      <c r="A855" s="748" t="s">
        <v>604</v>
      </c>
      <c r="B855" s="749" t="s">
        <v>605</v>
      </c>
      <c r="C855" s="750" t="s">
        <v>631</v>
      </c>
      <c r="D855" s="751" t="s">
        <v>632</v>
      </c>
      <c r="E855" s="752">
        <v>50113001</v>
      </c>
      <c r="F855" s="751" t="s">
        <v>637</v>
      </c>
      <c r="G855" s="750" t="s">
        <v>638</v>
      </c>
      <c r="H855" s="750">
        <v>125264</v>
      </c>
      <c r="I855" s="750">
        <v>25264</v>
      </c>
      <c r="J855" s="750" t="s">
        <v>1549</v>
      </c>
      <c r="K855" s="750" t="s">
        <v>1550</v>
      </c>
      <c r="L855" s="753">
        <v>59.279999999999987</v>
      </c>
      <c r="M855" s="753">
        <v>1</v>
      </c>
      <c r="N855" s="754">
        <v>59.279999999999987</v>
      </c>
    </row>
    <row r="856" spans="1:14" ht="14.45" customHeight="1" x14ac:dyDescent="0.2">
      <c r="A856" s="748" t="s">
        <v>604</v>
      </c>
      <c r="B856" s="749" t="s">
        <v>605</v>
      </c>
      <c r="C856" s="750" t="s">
        <v>631</v>
      </c>
      <c r="D856" s="751" t="s">
        <v>632</v>
      </c>
      <c r="E856" s="752">
        <v>50113001</v>
      </c>
      <c r="F856" s="751" t="s">
        <v>637</v>
      </c>
      <c r="G856" s="750" t="s">
        <v>650</v>
      </c>
      <c r="H856" s="750">
        <v>178682</v>
      </c>
      <c r="I856" s="750">
        <v>178682</v>
      </c>
      <c r="J856" s="750" t="s">
        <v>1551</v>
      </c>
      <c r="K856" s="750" t="s">
        <v>1552</v>
      </c>
      <c r="L856" s="753">
        <v>43.700000000000024</v>
      </c>
      <c r="M856" s="753">
        <v>1</v>
      </c>
      <c r="N856" s="754">
        <v>43.700000000000024</v>
      </c>
    </row>
    <row r="857" spans="1:14" ht="14.45" customHeight="1" x14ac:dyDescent="0.2">
      <c r="A857" s="748" t="s">
        <v>604</v>
      </c>
      <c r="B857" s="749" t="s">
        <v>605</v>
      </c>
      <c r="C857" s="750" t="s">
        <v>631</v>
      </c>
      <c r="D857" s="751" t="s">
        <v>632</v>
      </c>
      <c r="E857" s="752">
        <v>50113001</v>
      </c>
      <c r="F857" s="751" t="s">
        <v>637</v>
      </c>
      <c r="G857" s="750" t="s">
        <v>638</v>
      </c>
      <c r="H857" s="750">
        <v>102486</v>
      </c>
      <c r="I857" s="750">
        <v>2486</v>
      </c>
      <c r="J857" s="750" t="s">
        <v>1361</v>
      </c>
      <c r="K857" s="750" t="s">
        <v>1362</v>
      </c>
      <c r="L857" s="753">
        <v>122.98999999999998</v>
      </c>
      <c r="M857" s="753">
        <v>1</v>
      </c>
      <c r="N857" s="754">
        <v>122.98999999999998</v>
      </c>
    </row>
    <row r="858" spans="1:14" ht="14.45" customHeight="1" x14ac:dyDescent="0.2">
      <c r="A858" s="748" t="s">
        <v>604</v>
      </c>
      <c r="B858" s="749" t="s">
        <v>605</v>
      </c>
      <c r="C858" s="750" t="s">
        <v>631</v>
      </c>
      <c r="D858" s="751" t="s">
        <v>632</v>
      </c>
      <c r="E858" s="752">
        <v>50113001</v>
      </c>
      <c r="F858" s="751" t="s">
        <v>637</v>
      </c>
      <c r="G858" s="750" t="s">
        <v>638</v>
      </c>
      <c r="H858" s="750">
        <v>107678</v>
      </c>
      <c r="I858" s="750">
        <v>107678</v>
      </c>
      <c r="J858" s="750" t="s">
        <v>804</v>
      </c>
      <c r="K858" s="750" t="s">
        <v>805</v>
      </c>
      <c r="L858" s="753">
        <v>473.59399318841218</v>
      </c>
      <c r="M858" s="753">
        <v>7</v>
      </c>
      <c r="N858" s="754">
        <v>3315.1579523188852</v>
      </c>
    </row>
    <row r="859" spans="1:14" ht="14.45" customHeight="1" x14ac:dyDescent="0.2">
      <c r="A859" s="748" t="s">
        <v>604</v>
      </c>
      <c r="B859" s="749" t="s">
        <v>605</v>
      </c>
      <c r="C859" s="750" t="s">
        <v>631</v>
      </c>
      <c r="D859" s="751" t="s">
        <v>632</v>
      </c>
      <c r="E859" s="752">
        <v>50113001</v>
      </c>
      <c r="F859" s="751" t="s">
        <v>637</v>
      </c>
      <c r="G859" s="750" t="s">
        <v>638</v>
      </c>
      <c r="H859" s="750">
        <v>100489</v>
      </c>
      <c r="I859" s="750">
        <v>489</v>
      </c>
      <c r="J859" s="750" t="s">
        <v>808</v>
      </c>
      <c r="K859" s="750" t="s">
        <v>809</v>
      </c>
      <c r="L859" s="753">
        <v>47.301904761904765</v>
      </c>
      <c r="M859" s="753">
        <v>21</v>
      </c>
      <c r="N859" s="754">
        <v>993.34</v>
      </c>
    </row>
    <row r="860" spans="1:14" ht="14.45" customHeight="1" x14ac:dyDescent="0.2">
      <c r="A860" s="748" t="s">
        <v>604</v>
      </c>
      <c r="B860" s="749" t="s">
        <v>605</v>
      </c>
      <c r="C860" s="750" t="s">
        <v>631</v>
      </c>
      <c r="D860" s="751" t="s">
        <v>632</v>
      </c>
      <c r="E860" s="752">
        <v>50113001</v>
      </c>
      <c r="F860" s="751" t="s">
        <v>637</v>
      </c>
      <c r="G860" s="750" t="s">
        <v>638</v>
      </c>
      <c r="H860" s="750">
        <v>398229</v>
      </c>
      <c r="I860" s="750">
        <v>0</v>
      </c>
      <c r="J860" s="750" t="s">
        <v>1553</v>
      </c>
      <c r="K860" s="750" t="s">
        <v>606</v>
      </c>
      <c r="L860" s="753">
        <v>445.05008840813514</v>
      </c>
      <c r="M860" s="753">
        <v>1</v>
      </c>
      <c r="N860" s="754">
        <v>445.05008840813514</v>
      </c>
    </row>
    <row r="861" spans="1:14" ht="14.45" customHeight="1" x14ac:dyDescent="0.2">
      <c r="A861" s="748" t="s">
        <v>604</v>
      </c>
      <c r="B861" s="749" t="s">
        <v>605</v>
      </c>
      <c r="C861" s="750" t="s">
        <v>631</v>
      </c>
      <c r="D861" s="751" t="s">
        <v>632</v>
      </c>
      <c r="E861" s="752">
        <v>50113001</v>
      </c>
      <c r="F861" s="751" t="s">
        <v>637</v>
      </c>
      <c r="G861" s="750" t="s">
        <v>638</v>
      </c>
      <c r="H861" s="750">
        <v>900071</v>
      </c>
      <c r="I861" s="750">
        <v>0</v>
      </c>
      <c r="J861" s="750" t="s">
        <v>813</v>
      </c>
      <c r="K861" s="750" t="s">
        <v>606</v>
      </c>
      <c r="L861" s="753">
        <v>158.42621279993398</v>
      </c>
      <c r="M861" s="753">
        <v>11</v>
      </c>
      <c r="N861" s="754">
        <v>1742.6883407992736</v>
      </c>
    </row>
    <row r="862" spans="1:14" ht="14.45" customHeight="1" x14ac:dyDescent="0.2">
      <c r="A862" s="748" t="s">
        <v>604</v>
      </c>
      <c r="B862" s="749" t="s">
        <v>605</v>
      </c>
      <c r="C862" s="750" t="s">
        <v>631</v>
      </c>
      <c r="D862" s="751" t="s">
        <v>632</v>
      </c>
      <c r="E862" s="752">
        <v>50113001</v>
      </c>
      <c r="F862" s="751" t="s">
        <v>637</v>
      </c>
      <c r="G862" s="750" t="s">
        <v>638</v>
      </c>
      <c r="H862" s="750">
        <v>990947</v>
      </c>
      <c r="I862" s="750">
        <v>0</v>
      </c>
      <c r="J862" s="750" t="s">
        <v>814</v>
      </c>
      <c r="K862" s="750" t="s">
        <v>606</v>
      </c>
      <c r="L862" s="753">
        <v>1401.34</v>
      </c>
      <c r="M862" s="753">
        <v>2</v>
      </c>
      <c r="N862" s="754">
        <v>2802.68</v>
      </c>
    </row>
    <row r="863" spans="1:14" ht="14.45" customHeight="1" x14ac:dyDescent="0.2">
      <c r="A863" s="748" t="s">
        <v>604</v>
      </c>
      <c r="B863" s="749" t="s">
        <v>605</v>
      </c>
      <c r="C863" s="750" t="s">
        <v>631</v>
      </c>
      <c r="D863" s="751" t="s">
        <v>632</v>
      </c>
      <c r="E863" s="752">
        <v>50113001</v>
      </c>
      <c r="F863" s="751" t="s">
        <v>637</v>
      </c>
      <c r="G863" s="750" t="s">
        <v>638</v>
      </c>
      <c r="H863" s="750">
        <v>119571</v>
      </c>
      <c r="I863" s="750">
        <v>19571</v>
      </c>
      <c r="J863" s="750" t="s">
        <v>1364</v>
      </c>
      <c r="K863" s="750" t="s">
        <v>1365</v>
      </c>
      <c r="L863" s="753">
        <v>225.6100000000001</v>
      </c>
      <c r="M863" s="753">
        <v>1</v>
      </c>
      <c r="N863" s="754">
        <v>225.6100000000001</v>
      </c>
    </row>
    <row r="864" spans="1:14" ht="14.45" customHeight="1" x14ac:dyDescent="0.2">
      <c r="A864" s="748" t="s">
        <v>604</v>
      </c>
      <c r="B864" s="749" t="s">
        <v>605</v>
      </c>
      <c r="C864" s="750" t="s">
        <v>631</v>
      </c>
      <c r="D864" s="751" t="s">
        <v>632</v>
      </c>
      <c r="E864" s="752">
        <v>50113001</v>
      </c>
      <c r="F864" s="751" t="s">
        <v>637</v>
      </c>
      <c r="G864" s="750" t="s">
        <v>638</v>
      </c>
      <c r="H864" s="750">
        <v>116055</v>
      </c>
      <c r="I864" s="750">
        <v>16055</v>
      </c>
      <c r="J864" s="750" t="s">
        <v>1554</v>
      </c>
      <c r="K864" s="750" t="s">
        <v>1555</v>
      </c>
      <c r="L864" s="753">
        <v>125.65</v>
      </c>
      <c r="M864" s="753">
        <v>1</v>
      </c>
      <c r="N864" s="754">
        <v>125.65</v>
      </c>
    </row>
    <row r="865" spans="1:14" ht="14.45" customHeight="1" x14ac:dyDescent="0.2">
      <c r="A865" s="748" t="s">
        <v>604</v>
      </c>
      <c r="B865" s="749" t="s">
        <v>605</v>
      </c>
      <c r="C865" s="750" t="s">
        <v>631</v>
      </c>
      <c r="D865" s="751" t="s">
        <v>632</v>
      </c>
      <c r="E865" s="752">
        <v>50113001</v>
      </c>
      <c r="F865" s="751" t="s">
        <v>637</v>
      </c>
      <c r="G865" s="750" t="s">
        <v>638</v>
      </c>
      <c r="H865" s="750">
        <v>188217</v>
      </c>
      <c r="I865" s="750">
        <v>88217</v>
      </c>
      <c r="J865" s="750" t="s">
        <v>817</v>
      </c>
      <c r="K865" s="750" t="s">
        <v>818</v>
      </c>
      <c r="L865" s="753">
        <v>127.37666666666667</v>
      </c>
      <c r="M865" s="753">
        <v>3</v>
      </c>
      <c r="N865" s="754">
        <v>382.13</v>
      </c>
    </row>
    <row r="866" spans="1:14" ht="14.45" customHeight="1" x14ac:dyDescent="0.2">
      <c r="A866" s="748" t="s">
        <v>604</v>
      </c>
      <c r="B866" s="749" t="s">
        <v>605</v>
      </c>
      <c r="C866" s="750" t="s">
        <v>631</v>
      </c>
      <c r="D866" s="751" t="s">
        <v>632</v>
      </c>
      <c r="E866" s="752">
        <v>50113001</v>
      </c>
      <c r="F866" s="751" t="s">
        <v>637</v>
      </c>
      <c r="G866" s="750" t="s">
        <v>638</v>
      </c>
      <c r="H866" s="750">
        <v>188219</v>
      </c>
      <c r="I866" s="750">
        <v>88219</v>
      </c>
      <c r="J866" s="750" t="s">
        <v>819</v>
      </c>
      <c r="K866" s="750" t="s">
        <v>820</v>
      </c>
      <c r="L866" s="753">
        <v>142.52000000000004</v>
      </c>
      <c r="M866" s="753">
        <v>5</v>
      </c>
      <c r="N866" s="754">
        <v>712.60000000000014</v>
      </c>
    </row>
    <row r="867" spans="1:14" ht="14.45" customHeight="1" x14ac:dyDescent="0.2">
      <c r="A867" s="748" t="s">
        <v>604</v>
      </c>
      <c r="B867" s="749" t="s">
        <v>605</v>
      </c>
      <c r="C867" s="750" t="s">
        <v>631</v>
      </c>
      <c r="D867" s="751" t="s">
        <v>632</v>
      </c>
      <c r="E867" s="752">
        <v>50113001</v>
      </c>
      <c r="F867" s="751" t="s">
        <v>637</v>
      </c>
      <c r="G867" s="750" t="s">
        <v>638</v>
      </c>
      <c r="H867" s="750">
        <v>216680</v>
      </c>
      <c r="I867" s="750">
        <v>216680</v>
      </c>
      <c r="J867" s="750" t="s">
        <v>819</v>
      </c>
      <c r="K867" s="750" t="s">
        <v>1556</v>
      </c>
      <c r="L867" s="753">
        <v>123.90380420915987</v>
      </c>
      <c r="M867" s="753">
        <v>1</v>
      </c>
      <c r="N867" s="754">
        <v>123.90380420915987</v>
      </c>
    </row>
    <row r="868" spans="1:14" ht="14.45" customHeight="1" x14ac:dyDescent="0.2">
      <c r="A868" s="748" t="s">
        <v>604</v>
      </c>
      <c r="B868" s="749" t="s">
        <v>605</v>
      </c>
      <c r="C868" s="750" t="s">
        <v>631</v>
      </c>
      <c r="D868" s="751" t="s">
        <v>632</v>
      </c>
      <c r="E868" s="752">
        <v>50113001</v>
      </c>
      <c r="F868" s="751" t="s">
        <v>637</v>
      </c>
      <c r="G868" s="750" t="s">
        <v>638</v>
      </c>
      <c r="H868" s="750">
        <v>189997</v>
      </c>
      <c r="I868" s="750">
        <v>89997</v>
      </c>
      <c r="J868" s="750" t="s">
        <v>1557</v>
      </c>
      <c r="K868" s="750" t="s">
        <v>1558</v>
      </c>
      <c r="L868" s="753">
        <v>173.89000000000001</v>
      </c>
      <c r="M868" s="753">
        <v>1</v>
      </c>
      <c r="N868" s="754">
        <v>173.89000000000001</v>
      </c>
    </row>
    <row r="869" spans="1:14" ht="14.45" customHeight="1" x14ac:dyDescent="0.2">
      <c r="A869" s="748" t="s">
        <v>604</v>
      </c>
      <c r="B869" s="749" t="s">
        <v>605</v>
      </c>
      <c r="C869" s="750" t="s">
        <v>631</v>
      </c>
      <c r="D869" s="751" t="s">
        <v>632</v>
      </c>
      <c r="E869" s="752">
        <v>50113001</v>
      </c>
      <c r="F869" s="751" t="s">
        <v>637</v>
      </c>
      <c r="G869" s="750" t="s">
        <v>638</v>
      </c>
      <c r="H869" s="750">
        <v>117165</v>
      </c>
      <c r="I869" s="750">
        <v>17165</v>
      </c>
      <c r="J869" s="750" t="s">
        <v>1559</v>
      </c>
      <c r="K869" s="750" t="s">
        <v>1560</v>
      </c>
      <c r="L869" s="753">
        <v>235.6</v>
      </c>
      <c r="M869" s="753">
        <v>1</v>
      </c>
      <c r="N869" s="754">
        <v>235.6</v>
      </c>
    </row>
    <row r="870" spans="1:14" ht="14.45" customHeight="1" x14ac:dyDescent="0.2">
      <c r="A870" s="748" t="s">
        <v>604</v>
      </c>
      <c r="B870" s="749" t="s">
        <v>605</v>
      </c>
      <c r="C870" s="750" t="s">
        <v>631</v>
      </c>
      <c r="D870" s="751" t="s">
        <v>632</v>
      </c>
      <c r="E870" s="752">
        <v>50113001</v>
      </c>
      <c r="F870" s="751" t="s">
        <v>637</v>
      </c>
      <c r="G870" s="750" t="s">
        <v>650</v>
      </c>
      <c r="H870" s="750">
        <v>844554</v>
      </c>
      <c r="I870" s="750">
        <v>114065</v>
      </c>
      <c r="J870" s="750" t="s">
        <v>831</v>
      </c>
      <c r="K870" s="750" t="s">
        <v>918</v>
      </c>
      <c r="L870" s="753">
        <v>18.290000000000003</v>
      </c>
      <c r="M870" s="753">
        <v>1</v>
      </c>
      <c r="N870" s="754">
        <v>18.290000000000003</v>
      </c>
    </row>
    <row r="871" spans="1:14" ht="14.45" customHeight="1" x14ac:dyDescent="0.2">
      <c r="A871" s="748" t="s">
        <v>604</v>
      </c>
      <c r="B871" s="749" t="s">
        <v>605</v>
      </c>
      <c r="C871" s="750" t="s">
        <v>631</v>
      </c>
      <c r="D871" s="751" t="s">
        <v>632</v>
      </c>
      <c r="E871" s="752">
        <v>50113001</v>
      </c>
      <c r="F871" s="751" t="s">
        <v>637</v>
      </c>
      <c r="G871" s="750" t="s">
        <v>650</v>
      </c>
      <c r="H871" s="750">
        <v>115316</v>
      </c>
      <c r="I871" s="750">
        <v>15316</v>
      </c>
      <c r="J871" s="750" t="s">
        <v>833</v>
      </c>
      <c r="K871" s="750" t="s">
        <v>834</v>
      </c>
      <c r="L871" s="753">
        <v>19.010000000000002</v>
      </c>
      <c r="M871" s="753">
        <v>1</v>
      </c>
      <c r="N871" s="754">
        <v>19.010000000000002</v>
      </c>
    </row>
    <row r="872" spans="1:14" ht="14.45" customHeight="1" x14ac:dyDescent="0.2">
      <c r="A872" s="748" t="s">
        <v>604</v>
      </c>
      <c r="B872" s="749" t="s">
        <v>605</v>
      </c>
      <c r="C872" s="750" t="s">
        <v>631</v>
      </c>
      <c r="D872" s="751" t="s">
        <v>632</v>
      </c>
      <c r="E872" s="752">
        <v>50113001</v>
      </c>
      <c r="F872" s="751" t="s">
        <v>637</v>
      </c>
      <c r="G872" s="750" t="s">
        <v>638</v>
      </c>
      <c r="H872" s="750">
        <v>105693</v>
      </c>
      <c r="I872" s="750">
        <v>5693</v>
      </c>
      <c r="J872" s="750" t="s">
        <v>835</v>
      </c>
      <c r="K872" s="750" t="s">
        <v>836</v>
      </c>
      <c r="L872" s="753">
        <v>81.709999999999994</v>
      </c>
      <c r="M872" s="753">
        <v>1</v>
      </c>
      <c r="N872" s="754">
        <v>81.709999999999994</v>
      </c>
    </row>
    <row r="873" spans="1:14" ht="14.45" customHeight="1" x14ac:dyDescent="0.2">
      <c r="A873" s="748" t="s">
        <v>604</v>
      </c>
      <c r="B873" s="749" t="s">
        <v>605</v>
      </c>
      <c r="C873" s="750" t="s">
        <v>631</v>
      </c>
      <c r="D873" s="751" t="s">
        <v>632</v>
      </c>
      <c r="E873" s="752">
        <v>50113001</v>
      </c>
      <c r="F873" s="751" t="s">
        <v>637</v>
      </c>
      <c r="G873" s="750" t="s">
        <v>638</v>
      </c>
      <c r="H873" s="750">
        <v>67558</v>
      </c>
      <c r="I873" s="750">
        <v>67558</v>
      </c>
      <c r="J873" s="750" t="s">
        <v>839</v>
      </c>
      <c r="K873" s="750" t="s">
        <v>840</v>
      </c>
      <c r="L873" s="753">
        <v>28.678166666666666</v>
      </c>
      <c r="M873" s="753">
        <v>60</v>
      </c>
      <c r="N873" s="754">
        <v>1720.69</v>
      </c>
    </row>
    <row r="874" spans="1:14" ht="14.45" customHeight="1" x14ac:dyDescent="0.2">
      <c r="A874" s="748" t="s">
        <v>604</v>
      </c>
      <c r="B874" s="749" t="s">
        <v>605</v>
      </c>
      <c r="C874" s="750" t="s">
        <v>631</v>
      </c>
      <c r="D874" s="751" t="s">
        <v>632</v>
      </c>
      <c r="E874" s="752">
        <v>50113001</v>
      </c>
      <c r="F874" s="751" t="s">
        <v>637</v>
      </c>
      <c r="G874" s="750" t="s">
        <v>638</v>
      </c>
      <c r="H874" s="750">
        <v>117992</v>
      </c>
      <c r="I874" s="750">
        <v>17992</v>
      </c>
      <c r="J874" s="750" t="s">
        <v>843</v>
      </c>
      <c r="K874" s="750" t="s">
        <v>844</v>
      </c>
      <c r="L874" s="753">
        <v>94.240000000000009</v>
      </c>
      <c r="M874" s="753">
        <v>1</v>
      </c>
      <c r="N874" s="754">
        <v>94.240000000000009</v>
      </c>
    </row>
    <row r="875" spans="1:14" ht="14.45" customHeight="1" x14ac:dyDescent="0.2">
      <c r="A875" s="748" t="s">
        <v>604</v>
      </c>
      <c r="B875" s="749" t="s">
        <v>605</v>
      </c>
      <c r="C875" s="750" t="s">
        <v>631</v>
      </c>
      <c r="D875" s="751" t="s">
        <v>632</v>
      </c>
      <c r="E875" s="752">
        <v>50113001</v>
      </c>
      <c r="F875" s="751" t="s">
        <v>637</v>
      </c>
      <c r="G875" s="750" t="s">
        <v>638</v>
      </c>
      <c r="H875" s="750">
        <v>100498</v>
      </c>
      <c r="I875" s="750">
        <v>498</v>
      </c>
      <c r="J875" s="750" t="s">
        <v>845</v>
      </c>
      <c r="K875" s="750" t="s">
        <v>846</v>
      </c>
      <c r="L875" s="753">
        <v>108.7197543859649</v>
      </c>
      <c r="M875" s="753">
        <v>285</v>
      </c>
      <c r="N875" s="754">
        <v>30985.129999999997</v>
      </c>
    </row>
    <row r="876" spans="1:14" ht="14.45" customHeight="1" x14ac:dyDescent="0.2">
      <c r="A876" s="748" t="s">
        <v>604</v>
      </c>
      <c r="B876" s="749" t="s">
        <v>605</v>
      </c>
      <c r="C876" s="750" t="s">
        <v>631</v>
      </c>
      <c r="D876" s="751" t="s">
        <v>632</v>
      </c>
      <c r="E876" s="752">
        <v>50113001</v>
      </c>
      <c r="F876" s="751" t="s">
        <v>637</v>
      </c>
      <c r="G876" s="750" t="s">
        <v>638</v>
      </c>
      <c r="H876" s="750">
        <v>237329</v>
      </c>
      <c r="I876" s="750">
        <v>237329</v>
      </c>
      <c r="J876" s="750" t="s">
        <v>845</v>
      </c>
      <c r="K876" s="750" t="s">
        <v>846</v>
      </c>
      <c r="L876" s="753">
        <v>108.63999999999997</v>
      </c>
      <c r="M876" s="753">
        <v>105</v>
      </c>
      <c r="N876" s="754">
        <v>11407.199999999997</v>
      </c>
    </row>
    <row r="877" spans="1:14" ht="14.45" customHeight="1" x14ac:dyDescent="0.2">
      <c r="A877" s="748" t="s">
        <v>604</v>
      </c>
      <c r="B877" s="749" t="s">
        <v>605</v>
      </c>
      <c r="C877" s="750" t="s">
        <v>631</v>
      </c>
      <c r="D877" s="751" t="s">
        <v>632</v>
      </c>
      <c r="E877" s="752">
        <v>50113001</v>
      </c>
      <c r="F877" s="751" t="s">
        <v>637</v>
      </c>
      <c r="G877" s="750" t="s">
        <v>638</v>
      </c>
      <c r="H877" s="750">
        <v>234736</v>
      </c>
      <c r="I877" s="750">
        <v>234736</v>
      </c>
      <c r="J877" s="750" t="s">
        <v>847</v>
      </c>
      <c r="K877" s="750" t="s">
        <v>848</v>
      </c>
      <c r="L877" s="753">
        <v>120.59566666666665</v>
      </c>
      <c r="M877" s="753">
        <v>30</v>
      </c>
      <c r="N877" s="754">
        <v>3617.8699999999994</v>
      </c>
    </row>
    <row r="878" spans="1:14" ht="14.45" customHeight="1" x14ac:dyDescent="0.2">
      <c r="A878" s="748" t="s">
        <v>604</v>
      </c>
      <c r="B878" s="749" t="s">
        <v>605</v>
      </c>
      <c r="C878" s="750" t="s">
        <v>631</v>
      </c>
      <c r="D878" s="751" t="s">
        <v>632</v>
      </c>
      <c r="E878" s="752">
        <v>50113001</v>
      </c>
      <c r="F878" s="751" t="s">
        <v>637</v>
      </c>
      <c r="G878" s="750" t="s">
        <v>638</v>
      </c>
      <c r="H878" s="750">
        <v>215978</v>
      </c>
      <c r="I878" s="750">
        <v>215978</v>
      </c>
      <c r="J878" s="750" t="s">
        <v>847</v>
      </c>
      <c r="K878" s="750" t="s">
        <v>848</v>
      </c>
      <c r="L878" s="753">
        <v>120.57454545454549</v>
      </c>
      <c r="M878" s="753">
        <v>11</v>
      </c>
      <c r="N878" s="754">
        <v>1326.3200000000004</v>
      </c>
    </row>
    <row r="879" spans="1:14" ht="14.45" customHeight="1" x14ac:dyDescent="0.2">
      <c r="A879" s="748" t="s">
        <v>604</v>
      </c>
      <c r="B879" s="749" t="s">
        <v>605</v>
      </c>
      <c r="C879" s="750" t="s">
        <v>631</v>
      </c>
      <c r="D879" s="751" t="s">
        <v>632</v>
      </c>
      <c r="E879" s="752">
        <v>50113001</v>
      </c>
      <c r="F879" s="751" t="s">
        <v>637</v>
      </c>
      <c r="G879" s="750" t="s">
        <v>638</v>
      </c>
      <c r="H879" s="750">
        <v>102439</v>
      </c>
      <c r="I879" s="750">
        <v>2439</v>
      </c>
      <c r="J879" s="750" t="s">
        <v>1185</v>
      </c>
      <c r="K879" s="750" t="s">
        <v>1186</v>
      </c>
      <c r="L879" s="753">
        <v>285.08</v>
      </c>
      <c r="M879" s="753">
        <v>1</v>
      </c>
      <c r="N879" s="754">
        <v>285.08</v>
      </c>
    </row>
    <row r="880" spans="1:14" ht="14.45" customHeight="1" x14ac:dyDescent="0.2">
      <c r="A880" s="748" t="s">
        <v>604</v>
      </c>
      <c r="B880" s="749" t="s">
        <v>605</v>
      </c>
      <c r="C880" s="750" t="s">
        <v>631</v>
      </c>
      <c r="D880" s="751" t="s">
        <v>632</v>
      </c>
      <c r="E880" s="752">
        <v>50113001</v>
      </c>
      <c r="F880" s="751" t="s">
        <v>637</v>
      </c>
      <c r="G880" s="750" t="s">
        <v>638</v>
      </c>
      <c r="H880" s="750">
        <v>225169</v>
      </c>
      <c r="I880" s="750">
        <v>225169</v>
      </c>
      <c r="J880" s="750" t="s">
        <v>1187</v>
      </c>
      <c r="K880" s="750" t="s">
        <v>1189</v>
      </c>
      <c r="L880" s="753">
        <v>44.45</v>
      </c>
      <c r="M880" s="753">
        <v>1</v>
      </c>
      <c r="N880" s="754">
        <v>44.45</v>
      </c>
    </row>
    <row r="881" spans="1:14" ht="14.45" customHeight="1" x14ac:dyDescent="0.2">
      <c r="A881" s="748" t="s">
        <v>604</v>
      </c>
      <c r="B881" s="749" t="s">
        <v>605</v>
      </c>
      <c r="C881" s="750" t="s">
        <v>631</v>
      </c>
      <c r="D881" s="751" t="s">
        <v>632</v>
      </c>
      <c r="E881" s="752">
        <v>50113001</v>
      </c>
      <c r="F881" s="751" t="s">
        <v>637</v>
      </c>
      <c r="G881" s="750" t="s">
        <v>638</v>
      </c>
      <c r="H881" s="750">
        <v>102684</v>
      </c>
      <c r="I881" s="750">
        <v>2684</v>
      </c>
      <c r="J881" s="750" t="s">
        <v>849</v>
      </c>
      <c r="K881" s="750" t="s">
        <v>851</v>
      </c>
      <c r="L881" s="753">
        <v>108.55999999999999</v>
      </c>
      <c r="M881" s="753">
        <v>1</v>
      </c>
      <c r="N881" s="754">
        <v>108.55999999999999</v>
      </c>
    </row>
    <row r="882" spans="1:14" ht="14.45" customHeight="1" x14ac:dyDescent="0.2">
      <c r="A882" s="748" t="s">
        <v>604</v>
      </c>
      <c r="B882" s="749" t="s">
        <v>605</v>
      </c>
      <c r="C882" s="750" t="s">
        <v>631</v>
      </c>
      <c r="D882" s="751" t="s">
        <v>632</v>
      </c>
      <c r="E882" s="752">
        <v>50113001</v>
      </c>
      <c r="F882" s="751" t="s">
        <v>637</v>
      </c>
      <c r="G882" s="750" t="s">
        <v>638</v>
      </c>
      <c r="H882" s="750">
        <v>100502</v>
      </c>
      <c r="I882" s="750">
        <v>502</v>
      </c>
      <c r="J882" s="750" t="s">
        <v>849</v>
      </c>
      <c r="K882" s="750" t="s">
        <v>850</v>
      </c>
      <c r="L882" s="753">
        <v>269.07333333333332</v>
      </c>
      <c r="M882" s="753">
        <v>3</v>
      </c>
      <c r="N882" s="754">
        <v>807.22</v>
      </c>
    </row>
    <row r="883" spans="1:14" ht="14.45" customHeight="1" x14ac:dyDescent="0.2">
      <c r="A883" s="748" t="s">
        <v>604</v>
      </c>
      <c r="B883" s="749" t="s">
        <v>605</v>
      </c>
      <c r="C883" s="750" t="s">
        <v>631</v>
      </c>
      <c r="D883" s="751" t="s">
        <v>632</v>
      </c>
      <c r="E883" s="752">
        <v>50113001</v>
      </c>
      <c r="F883" s="751" t="s">
        <v>637</v>
      </c>
      <c r="G883" s="750" t="s">
        <v>606</v>
      </c>
      <c r="H883" s="750">
        <v>216736</v>
      </c>
      <c r="I883" s="750">
        <v>216736</v>
      </c>
      <c r="J883" s="750" t="s">
        <v>852</v>
      </c>
      <c r="K883" s="750" t="s">
        <v>853</v>
      </c>
      <c r="L883" s="753">
        <v>195.08333333333334</v>
      </c>
      <c r="M883" s="753">
        <v>6</v>
      </c>
      <c r="N883" s="754">
        <v>1170.5</v>
      </c>
    </row>
    <row r="884" spans="1:14" ht="14.45" customHeight="1" x14ac:dyDescent="0.2">
      <c r="A884" s="748" t="s">
        <v>604</v>
      </c>
      <c r="B884" s="749" t="s">
        <v>605</v>
      </c>
      <c r="C884" s="750" t="s">
        <v>631</v>
      </c>
      <c r="D884" s="751" t="s">
        <v>632</v>
      </c>
      <c r="E884" s="752">
        <v>50113001</v>
      </c>
      <c r="F884" s="751" t="s">
        <v>637</v>
      </c>
      <c r="G884" s="750" t="s">
        <v>650</v>
      </c>
      <c r="H884" s="750">
        <v>127736</v>
      </c>
      <c r="I884" s="750">
        <v>127736</v>
      </c>
      <c r="J884" s="750" t="s">
        <v>1561</v>
      </c>
      <c r="K884" s="750" t="s">
        <v>1562</v>
      </c>
      <c r="L884" s="753">
        <v>49.36999999999999</v>
      </c>
      <c r="M884" s="753">
        <v>1</v>
      </c>
      <c r="N884" s="754">
        <v>49.36999999999999</v>
      </c>
    </row>
    <row r="885" spans="1:14" ht="14.45" customHeight="1" x14ac:dyDescent="0.2">
      <c r="A885" s="748" t="s">
        <v>604</v>
      </c>
      <c r="B885" s="749" t="s">
        <v>605</v>
      </c>
      <c r="C885" s="750" t="s">
        <v>631</v>
      </c>
      <c r="D885" s="751" t="s">
        <v>632</v>
      </c>
      <c r="E885" s="752">
        <v>50113001</v>
      </c>
      <c r="F885" s="751" t="s">
        <v>637</v>
      </c>
      <c r="G885" s="750" t="s">
        <v>638</v>
      </c>
      <c r="H885" s="750">
        <v>142476</v>
      </c>
      <c r="I885" s="750">
        <v>42476</v>
      </c>
      <c r="J885" s="750" t="s">
        <v>858</v>
      </c>
      <c r="K885" s="750" t="s">
        <v>859</v>
      </c>
      <c r="L885" s="753">
        <v>257.44</v>
      </c>
      <c r="M885" s="753">
        <v>1</v>
      </c>
      <c r="N885" s="754">
        <v>257.44</v>
      </c>
    </row>
    <row r="886" spans="1:14" ht="14.45" customHeight="1" x14ac:dyDescent="0.2">
      <c r="A886" s="748" t="s">
        <v>604</v>
      </c>
      <c r="B886" s="749" t="s">
        <v>605</v>
      </c>
      <c r="C886" s="750" t="s">
        <v>631</v>
      </c>
      <c r="D886" s="751" t="s">
        <v>632</v>
      </c>
      <c r="E886" s="752">
        <v>50113001</v>
      </c>
      <c r="F886" s="751" t="s">
        <v>637</v>
      </c>
      <c r="G886" s="750" t="s">
        <v>650</v>
      </c>
      <c r="H886" s="750">
        <v>146071</v>
      </c>
      <c r="I886" s="750">
        <v>146071</v>
      </c>
      <c r="J886" s="750" t="s">
        <v>1193</v>
      </c>
      <c r="K886" s="750" t="s">
        <v>1194</v>
      </c>
      <c r="L886" s="753">
        <v>138.51000000000005</v>
      </c>
      <c r="M886" s="753">
        <v>1</v>
      </c>
      <c r="N886" s="754">
        <v>138.51000000000005</v>
      </c>
    </row>
    <row r="887" spans="1:14" ht="14.45" customHeight="1" x14ac:dyDescent="0.2">
      <c r="A887" s="748" t="s">
        <v>604</v>
      </c>
      <c r="B887" s="749" t="s">
        <v>605</v>
      </c>
      <c r="C887" s="750" t="s">
        <v>631</v>
      </c>
      <c r="D887" s="751" t="s">
        <v>632</v>
      </c>
      <c r="E887" s="752">
        <v>50113001</v>
      </c>
      <c r="F887" s="751" t="s">
        <v>637</v>
      </c>
      <c r="G887" s="750" t="s">
        <v>650</v>
      </c>
      <c r="H887" s="750">
        <v>184530</v>
      </c>
      <c r="I887" s="750">
        <v>200207</v>
      </c>
      <c r="J887" s="750" t="s">
        <v>1563</v>
      </c>
      <c r="K887" s="750" t="s">
        <v>1564</v>
      </c>
      <c r="L887" s="753">
        <v>78.5</v>
      </c>
      <c r="M887" s="753">
        <v>3</v>
      </c>
      <c r="N887" s="754">
        <v>235.5</v>
      </c>
    </row>
    <row r="888" spans="1:14" ht="14.45" customHeight="1" x14ac:dyDescent="0.2">
      <c r="A888" s="748" t="s">
        <v>604</v>
      </c>
      <c r="B888" s="749" t="s">
        <v>605</v>
      </c>
      <c r="C888" s="750" t="s">
        <v>631</v>
      </c>
      <c r="D888" s="751" t="s">
        <v>632</v>
      </c>
      <c r="E888" s="752">
        <v>50113001</v>
      </c>
      <c r="F888" s="751" t="s">
        <v>637</v>
      </c>
      <c r="G888" s="750" t="s">
        <v>638</v>
      </c>
      <c r="H888" s="750">
        <v>223144</v>
      </c>
      <c r="I888" s="750">
        <v>223144</v>
      </c>
      <c r="J888" s="750" t="s">
        <v>866</v>
      </c>
      <c r="K888" s="750" t="s">
        <v>867</v>
      </c>
      <c r="L888" s="753">
        <v>88.942068965517237</v>
      </c>
      <c r="M888" s="753">
        <v>29</v>
      </c>
      <c r="N888" s="754">
        <v>2579.3199999999997</v>
      </c>
    </row>
    <row r="889" spans="1:14" ht="14.45" customHeight="1" x14ac:dyDescent="0.2">
      <c r="A889" s="748" t="s">
        <v>604</v>
      </c>
      <c r="B889" s="749" t="s">
        <v>605</v>
      </c>
      <c r="C889" s="750" t="s">
        <v>631</v>
      </c>
      <c r="D889" s="751" t="s">
        <v>632</v>
      </c>
      <c r="E889" s="752">
        <v>50113001</v>
      </c>
      <c r="F889" s="751" t="s">
        <v>637</v>
      </c>
      <c r="G889" s="750" t="s">
        <v>638</v>
      </c>
      <c r="H889" s="750">
        <v>223159</v>
      </c>
      <c r="I889" s="750">
        <v>223159</v>
      </c>
      <c r="J889" s="750" t="s">
        <v>1377</v>
      </c>
      <c r="K889" s="750" t="s">
        <v>1378</v>
      </c>
      <c r="L889" s="753">
        <v>74.370000000000019</v>
      </c>
      <c r="M889" s="753">
        <v>1</v>
      </c>
      <c r="N889" s="754">
        <v>74.370000000000019</v>
      </c>
    </row>
    <row r="890" spans="1:14" ht="14.45" customHeight="1" x14ac:dyDescent="0.2">
      <c r="A890" s="748" t="s">
        <v>604</v>
      </c>
      <c r="B890" s="749" t="s">
        <v>605</v>
      </c>
      <c r="C890" s="750" t="s">
        <v>631</v>
      </c>
      <c r="D890" s="751" t="s">
        <v>632</v>
      </c>
      <c r="E890" s="752">
        <v>50113001</v>
      </c>
      <c r="F890" s="751" t="s">
        <v>637</v>
      </c>
      <c r="G890" s="750" t="s">
        <v>638</v>
      </c>
      <c r="H890" s="750">
        <v>848626</v>
      </c>
      <c r="I890" s="750">
        <v>107944</v>
      </c>
      <c r="J890" s="750" t="s">
        <v>1565</v>
      </c>
      <c r="K890" s="750" t="s">
        <v>1566</v>
      </c>
      <c r="L890" s="753">
        <v>113.47999999999999</v>
      </c>
      <c r="M890" s="753">
        <v>1</v>
      </c>
      <c r="N890" s="754">
        <v>113.47999999999999</v>
      </c>
    </row>
    <row r="891" spans="1:14" ht="14.45" customHeight="1" x14ac:dyDescent="0.2">
      <c r="A891" s="748" t="s">
        <v>604</v>
      </c>
      <c r="B891" s="749" t="s">
        <v>605</v>
      </c>
      <c r="C891" s="750" t="s">
        <v>631</v>
      </c>
      <c r="D891" s="751" t="s">
        <v>632</v>
      </c>
      <c r="E891" s="752">
        <v>50113001</v>
      </c>
      <c r="F891" s="751" t="s">
        <v>637</v>
      </c>
      <c r="G891" s="750" t="s">
        <v>638</v>
      </c>
      <c r="H891" s="750">
        <v>109414</v>
      </c>
      <c r="I891" s="750">
        <v>119687</v>
      </c>
      <c r="J891" s="750" t="s">
        <v>1567</v>
      </c>
      <c r="K891" s="750" t="s">
        <v>1568</v>
      </c>
      <c r="L891" s="753">
        <v>65.064999999999984</v>
      </c>
      <c r="M891" s="753">
        <v>2</v>
      </c>
      <c r="N891" s="754">
        <v>130.12999999999997</v>
      </c>
    </row>
    <row r="892" spans="1:14" ht="14.45" customHeight="1" x14ac:dyDescent="0.2">
      <c r="A892" s="748" t="s">
        <v>604</v>
      </c>
      <c r="B892" s="749" t="s">
        <v>605</v>
      </c>
      <c r="C892" s="750" t="s">
        <v>631</v>
      </c>
      <c r="D892" s="751" t="s">
        <v>632</v>
      </c>
      <c r="E892" s="752">
        <v>50113001</v>
      </c>
      <c r="F892" s="751" t="s">
        <v>637</v>
      </c>
      <c r="G892" s="750" t="s">
        <v>638</v>
      </c>
      <c r="H892" s="750">
        <v>100513</v>
      </c>
      <c r="I892" s="750">
        <v>513</v>
      </c>
      <c r="J892" s="750" t="s">
        <v>1569</v>
      </c>
      <c r="K892" s="750" t="s">
        <v>846</v>
      </c>
      <c r="L892" s="753">
        <v>56.779999999999994</v>
      </c>
      <c r="M892" s="753">
        <v>3</v>
      </c>
      <c r="N892" s="754">
        <v>170.33999999999997</v>
      </c>
    </row>
    <row r="893" spans="1:14" ht="14.45" customHeight="1" x14ac:dyDescent="0.2">
      <c r="A893" s="748" t="s">
        <v>604</v>
      </c>
      <c r="B893" s="749" t="s">
        <v>605</v>
      </c>
      <c r="C893" s="750" t="s">
        <v>631</v>
      </c>
      <c r="D893" s="751" t="s">
        <v>632</v>
      </c>
      <c r="E893" s="752">
        <v>50113001</v>
      </c>
      <c r="F893" s="751" t="s">
        <v>637</v>
      </c>
      <c r="G893" s="750" t="s">
        <v>638</v>
      </c>
      <c r="H893" s="750">
        <v>100516</v>
      </c>
      <c r="I893" s="750">
        <v>516</v>
      </c>
      <c r="J893" s="750" t="s">
        <v>1570</v>
      </c>
      <c r="K893" s="750" t="s">
        <v>1492</v>
      </c>
      <c r="L893" s="753">
        <v>98.359999999999971</v>
      </c>
      <c r="M893" s="753">
        <v>1</v>
      </c>
      <c r="N893" s="754">
        <v>98.359999999999971</v>
      </c>
    </row>
    <row r="894" spans="1:14" ht="14.45" customHeight="1" x14ac:dyDescent="0.2">
      <c r="A894" s="748" t="s">
        <v>604</v>
      </c>
      <c r="B894" s="749" t="s">
        <v>605</v>
      </c>
      <c r="C894" s="750" t="s">
        <v>631</v>
      </c>
      <c r="D894" s="751" t="s">
        <v>632</v>
      </c>
      <c r="E894" s="752">
        <v>50113001</v>
      </c>
      <c r="F894" s="751" t="s">
        <v>637</v>
      </c>
      <c r="G894" s="750" t="s">
        <v>638</v>
      </c>
      <c r="H894" s="750">
        <v>110086</v>
      </c>
      <c r="I894" s="750">
        <v>10086</v>
      </c>
      <c r="J894" s="750" t="s">
        <v>1203</v>
      </c>
      <c r="K894" s="750" t="s">
        <v>1571</v>
      </c>
      <c r="L894" s="753">
        <v>1592.8</v>
      </c>
      <c r="M894" s="753">
        <v>6</v>
      </c>
      <c r="N894" s="754">
        <v>9556.7999999999993</v>
      </c>
    </row>
    <row r="895" spans="1:14" ht="14.45" customHeight="1" x14ac:dyDescent="0.2">
      <c r="A895" s="748" t="s">
        <v>604</v>
      </c>
      <c r="B895" s="749" t="s">
        <v>605</v>
      </c>
      <c r="C895" s="750" t="s">
        <v>631</v>
      </c>
      <c r="D895" s="751" t="s">
        <v>632</v>
      </c>
      <c r="E895" s="752">
        <v>50113001</v>
      </c>
      <c r="F895" s="751" t="s">
        <v>637</v>
      </c>
      <c r="G895" s="750" t="s">
        <v>638</v>
      </c>
      <c r="H895" s="750">
        <v>230353</v>
      </c>
      <c r="I895" s="750">
        <v>230353</v>
      </c>
      <c r="J895" s="750" t="s">
        <v>1203</v>
      </c>
      <c r="K895" s="750" t="s">
        <v>1204</v>
      </c>
      <c r="L895" s="753">
        <v>1592.8</v>
      </c>
      <c r="M895" s="753">
        <v>3</v>
      </c>
      <c r="N895" s="754">
        <v>4778.3999999999996</v>
      </c>
    </row>
    <row r="896" spans="1:14" ht="14.45" customHeight="1" x14ac:dyDescent="0.2">
      <c r="A896" s="748" t="s">
        <v>604</v>
      </c>
      <c r="B896" s="749" t="s">
        <v>605</v>
      </c>
      <c r="C896" s="750" t="s">
        <v>631</v>
      </c>
      <c r="D896" s="751" t="s">
        <v>632</v>
      </c>
      <c r="E896" s="752">
        <v>50113001</v>
      </c>
      <c r="F896" s="751" t="s">
        <v>637</v>
      </c>
      <c r="G896" s="750" t="s">
        <v>650</v>
      </c>
      <c r="H896" s="750">
        <v>191788</v>
      </c>
      <c r="I896" s="750">
        <v>91788</v>
      </c>
      <c r="J896" s="750" t="s">
        <v>870</v>
      </c>
      <c r="K896" s="750" t="s">
        <v>871</v>
      </c>
      <c r="L896" s="753">
        <v>9.1199999999999992</v>
      </c>
      <c r="M896" s="753">
        <v>6</v>
      </c>
      <c r="N896" s="754">
        <v>54.72</v>
      </c>
    </row>
    <row r="897" spans="1:14" ht="14.45" customHeight="1" x14ac:dyDescent="0.2">
      <c r="A897" s="748" t="s">
        <v>604</v>
      </c>
      <c r="B897" s="749" t="s">
        <v>605</v>
      </c>
      <c r="C897" s="750" t="s">
        <v>631</v>
      </c>
      <c r="D897" s="751" t="s">
        <v>632</v>
      </c>
      <c r="E897" s="752">
        <v>50113001</v>
      </c>
      <c r="F897" s="751" t="s">
        <v>637</v>
      </c>
      <c r="G897" s="750" t="s">
        <v>650</v>
      </c>
      <c r="H897" s="750">
        <v>100536</v>
      </c>
      <c r="I897" s="750">
        <v>536</v>
      </c>
      <c r="J897" s="750" t="s">
        <v>1572</v>
      </c>
      <c r="K897" s="750" t="s">
        <v>644</v>
      </c>
      <c r="L897" s="753">
        <v>131.66890625000002</v>
      </c>
      <c r="M897" s="753">
        <v>64</v>
      </c>
      <c r="N897" s="754">
        <v>8426.8100000000013</v>
      </c>
    </row>
    <row r="898" spans="1:14" ht="14.45" customHeight="1" x14ac:dyDescent="0.2">
      <c r="A898" s="748" t="s">
        <v>604</v>
      </c>
      <c r="B898" s="749" t="s">
        <v>605</v>
      </c>
      <c r="C898" s="750" t="s">
        <v>631</v>
      </c>
      <c r="D898" s="751" t="s">
        <v>632</v>
      </c>
      <c r="E898" s="752">
        <v>50113001</v>
      </c>
      <c r="F898" s="751" t="s">
        <v>637</v>
      </c>
      <c r="G898" s="750" t="s">
        <v>650</v>
      </c>
      <c r="H898" s="750">
        <v>155823</v>
      </c>
      <c r="I898" s="750">
        <v>55823</v>
      </c>
      <c r="J898" s="750" t="s">
        <v>874</v>
      </c>
      <c r="K898" s="750" t="s">
        <v>876</v>
      </c>
      <c r="L898" s="753">
        <v>33.010999999999996</v>
      </c>
      <c r="M898" s="753">
        <v>5</v>
      </c>
      <c r="N898" s="754">
        <v>165.05499999999998</v>
      </c>
    </row>
    <row r="899" spans="1:14" ht="14.45" customHeight="1" x14ac:dyDescent="0.2">
      <c r="A899" s="748" t="s">
        <v>604</v>
      </c>
      <c r="B899" s="749" t="s">
        <v>605</v>
      </c>
      <c r="C899" s="750" t="s">
        <v>631</v>
      </c>
      <c r="D899" s="751" t="s">
        <v>632</v>
      </c>
      <c r="E899" s="752">
        <v>50113001</v>
      </c>
      <c r="F899" s="751" t="s">
        <v>637</v>
      </c>
      <c r="G899" s="750" t="s">
        <v>650</v>
      </c>
      <c r="H899" s="750">
        <v>107981</v>
      </c>
      <c r="I899" s="750">
        <v>7981</v>
      </c>
      <c r="J899" s="750" t="s">
        <v>874</v>
      </c>
      <c r="K899" s="750" t="s">
        <v>875</v>
      </c>
      <c r="L899" s="753">
        <v>50.640000000000008</v>
      </c>
      <c r="M899" s="753">
        <v>6</v>
      </c>
      <c r="N899" s="754">
        <v>303.84000000000003</v>
      </c>
    </row>
    <row r="900" spans="1:14" ht="14.45" customHeight="1" x14ac:dyDescent="0.2">
      <c r="A900" s="748" t="s">
        <v>604</v>
      </c>
      <c r="B900" s="749" t="s">
        <v>605</v>
      </c>
      <c r="C900" s="750" t="s">
        <v>631</v>
      </c>
      <c r="D900" s="751" t="s">
        <v>632</v>
      </c>
      <c r="E900" s="752">
        <v>50113001</v>
      </c>
      <c r="F900" s="751" t="s">
        <v>637</v>
      </c>
      <c r="G900" s="750" t="s">
        <v>650</v>
      </c>
      <c r="H900" s="750">
        <v>155824</v>
      </c>
      <c r="I900" s="750">
        <v>55824</v>
      </c>
      <c r="J900" s="750" t="s">
        <v>874</v>
      </c>
      <c r="K900" s="750" t="s">
        <v>877</v>
      </c>
      <c r="L900" s="753">
        <v>50.645901639344281</v>
      </c>
      <c r="M900" s="753">
        <v>305</v>
      </c>
      <c r="N900" s="754">
        <v>15447.000000000005</v>
      </c>
    </row>
    <row r="901" spans="1:14" ht="14.45" customHeight="1" x14ac:dyDescent="0.2">
      <c r="A901" s="748" t="s">
        <v>604</v>
      </c>
      <c r="B901" s="749" t="s">
        <v>605</v>
      </c>
      <c r="C901" s="750" t="s">
        <v>631</v>
      </c>
      <c r="D901" s="751" t="s">
        <v>632</v>
      </c>
      <c r="E901" s="752">
        <v>50113001</v>
      </c>
      <c r="F901" s="751" t="s">
        <v>637</v>
      </c>
      <c r="G901" s="750" t="s">
        <v>650</v>
      </c>
      <c r="H901" s="750">
        <v>126786</v>
      </c>
      <c r="I901" s="750">
        <v>26786</v>
      </c>
      <c r="J901" s="750" t="s">
        <v>1573</v>
      </c>
      <c r="K901" s="750" t="s">
        <v>1574</v>
      </c>
      <c r="L901" s="753">
        <v>406.70125000000002</v>
      </c>
      <c r="M901" s="753">
        <v>16</v>
      </c>
      <c r="N901" s="754">
        <v>6507.22</v>
      </c>
    </row>
    <row r="902" spans="1:14" ht="14.45" customHeight="1" x14ac:dyDescent="0.2">
      <c r="A902" s="748" t="s">
        <v>604</v>
      </c>
      <c r="B902" s="749" t="s">
        <v>605</v>
      </c>
      <c r="C902" s="750" t="s">
        <v>631</v>
      </c>
      <c r="D902" s="751" t="s">
        <v>632</v>
      </c>
      <c r="E902" s="752">
        <v>50113001</v>
      </c>
      <c r="F902" s="751" t="s">
        <v>637</v>
      </c>
      <c r="G902" s="750" t="s">
        <v>638</v>
      </c>
      <c r="H902" s="750">
        <v>217133</v>
      </c>
      <c r="I902" s="750">
        <v>217133</v>
      </c>
      <c r="J902" s="750" t="s">
        <v>1575</v>
      </c>
      <c r="K902" s="750" t="s">
        <v>1576</v>
      </c>
      <c r="L902" s="753">
        <v>170.49819334732948</v>
      </c>
      <c r="M902" s="753">
        <v>9</v>
      </c>
      <c r="N902" s="754">
        <v>1534.4837401259654</v>
      </c>
    </row>
    <row r="903" spans="1:14" ht="14.45" customHeight="1" x14ac:dyDescent="0.2">
      <c r="A903" s="748" t="s">
        <v>604</v>
      </c>
      <c r="B903" s="749" t="s">
        <v>605</v>
      </c>
      <c r="C903" s="750" t="s">
        <v>631</v>
      </c>
      <c r="D903" s="751" t="s">
        <v>632</v>
      </c>
      <c r="E903" s="752">
        <v>50113001</v>
      </c>
      <c r="F903" s="751" t="s">
        <v>637</v>
      </c>
      <c r="G903" s="750" t="s">
        <v>638</v>
      </c>
      <c r="H903" s="750">
        <v>217134</v>
      </c>
      <c r="I903" s="750">
        <v>217134</v>
      </c>
      <c r="J903" s="750" t="s">
        <v>1577</v>
      </c>
      <c r="K903" s="750" t="s">
        <v>1576</v>
      </c>
      <c r="L903" s="753">
        <v>156.9631248415846</v>
      </c>
      <c r="M903" s="753">
        <v>11</v>
      </c>
      <c r="N903" s="754">
        <v>1726.5943732574306</v>
      </c>
    </row>
    <row r="904" spans="1:14" ht="14.45" customHeight="1" x14ac:dyDescent="0.2">
      <c r="A904" s="748" t="s">
        <v>604</v>
      </c>
      <c r="B904" s="749" t="s">
        <v>605</v>
      </c>
      <c r="C904" s="750" t="s">
        <v>631</v>
      </c>
      <c r="D904" s="751" t="s">
        <v>632</v>
      </c>
      <c r="E904" s="752">
        <v>50113001</v>
      </c>
      <c r="F904" s="751" t="s">
        <v>637</v>
      </c>
      <c r="G904" s="750" t="s">
        <v>638</v>
      </c>
      <c r="H904" s="750">
        <v>217135</v>
      </c>
      <c r="I904" s="750">
        <v>217135</v>
      </c>
      <c r="J904" s="750" t="s">
        <v>1578</v>
      </c>
      <c r="K904" s="750" t="s">
        <v>1576</v>
      </c>
      <c r="L904" s="753">
        <v>166.7517409469593</v>
      </c>
      <c r="M904" s="753">
        <v>14</v>
      </c>
      <c r="N904" s="754">
        <v>2334.5243732574304</v>
      </c>
    </row>
    <row r="905" spans="1:14" ht="14.45" customHeight="1" x14ac:dyDescent="0.2">
      <c r="A905" s="748" t="s">
        <v>604</v>
      </c>
      <c r="B905" s="749" t="s">
        <v>605</v>
      </c>
      <c r="C905" s="750" t="s">
        <v>631</v>
      </c>
      <c r="D905" s="751" t="s">
        <v>632</v>
      </c>
      <c r="E905" s="752">
        <v>50113001</v>
      </c>
      <c r="F905" s="751" t="s">
        <v>637</v>
      </c>
      <c r="G905" s="750" t="s">
        <v>638</v>
      </c>
      <c r="H905" s="750">
        <v>217122</v>
      </c>
      <c r="I905" s="750">
        <v>217122</v>
      </c>
      <c r="J905" s="750" t="s">
        <v>1579</v>
      </c>
      <c r="K905" s="750" t="s">
        <v>1576</v>
      </c>
      <c r="L905" s="753">
        <v>191.95</v>
      </c>
      <c r="M905" s="753">
        <v>5</v>
      </c>
      <c r="N905" s="754">
        <v>959.75</v>
      </c>
    </row>
    <row r="906" spans="1:14" ht="14.45" customHeight="1" x14ac:dyDescent="0.2">
      <c r="A906" s="748" t="s">
        <v>604</v>
      </c>
      <c r="B906" s="749" t="s">
        <v>605</v>
      </c>
      <c r="C906" s="750" t="s">
        <v>631</v>
      </c>
      <c r="D906" s="751" t="s">
        <v>632</v>
      </c>
      <c r="E906" s="752">
        <v>50113001</v>
      </c>
      <c r="F906" s="751" t="s">
        <v>637</v>
      </c>
      <c r="G906" s="750" t="s">
        <v>638</v>
      </c>
      <c r="H906" s="750">
        <v>843581</v>
      </c>
      <c r="I906" s="750">
        <v>0</v>
      </c>
      <c r="J906" s="750" t="s">
        <v>1580</v>
      </c>
      <c r="K906" s="750" t="s">
        <v>606</v>
      </c>
      <c r="L906" s="753">
        <v>86.243333333333339</v>
      </c>
      <c r="M906" s="753">
        <v>3</v>
      </c>
      <c r="N906" s="754">
        <v>258.73</v>
      </c>
    </row>
    <row r="907" spans="1:14" ht="14.45" customHeight="1" x14ac:dyDescent="0.2">
      <c r="A907" s="748" t="s">
        <v>604</v>
      </c>
      <c r="B907" s="749" t="s">
        <v>605</v>
      </c>
      <c r="C907" s="750" t="s">
        <v>631</v>
      </c>
      <c r="D907" s="751" t="s">
        <v>632</v>
      </c>
      <c r="E907" s="752">
        <v>50113001</v>
      </c>
      <c r="F907" s="751" t="s">
        <v>637</v>
      </c>
      <c r="G907" s="750" t="s">
        <v>638</v>
      </c>
      <c r="H907" s="750">
        <v>186187</v>
      </c>
      <c r="I907" s="750">
        <v>186187</v>
      </c>
      <c r="J907" s="750" t="s">
        <v>879</v>
      </c>
      <c r="K907" s="750" t="s">
        <v>1581</v>
      </c>
      <c r="L907" s="753">
        <v>133.64999999999998</v>
      </c>
      <c r="M907" s="753">
        <v>1</v>
      </c>
      <c r="N907" s="754">
        <v>133.64999999999998</v>
      </c>
    </row>
    <row r="908" spans="1:14" ht="14.45" customHeight="1" x14ac:dyDescent="0.2">
      <c r="A908" s="748" t="s">
        <v>604</v>
      </c>
      <c r="B908" s="749" t="s">
        <v>605</v>
      </c>
      <c r="C908" s="750" t="s">
        <v>631</v>
      </c>
      <c r="D908" s="751" t="s">
        <v>632</v>
      </c>
      <c r="E908" s="752">
        <v>50113001</v>
      </c>
      <c r="F908" s="751" t="s">
        <v>637</v>
      </c>
      <c r="G908" s="750" t="s">
        <v>638</v>
      </c>
      <c r="H908" s="750">
        <v>186186</v>
      </c>
      <c r="I908" s="750">
        <v>186186</v>
      </c>
      <c r="J908" s="750" t="s">
        <v>879</v>
      </c>
      <c r="K908" s="750" t="s">
        <v>880</v>
      </c>
      <c r="L908" s="753">
        <v>74.370000000000019</v>
      </c>
      <c r="M908" s="753">
        <v>1</v>
      </c>
      <c r="N908" s="754">
        <v>74.370000000000019</v>
      </c>
    </row>
    <row r="909" spans="1:14" ht="14.45" customHeight="1" x14ac:dyDescent="0.2">
      <c r="A909" s="748" t="s">
        <v>604</v>
      </c>
      <c r="B909" s="749" t="s">
        <v>605</v>
      </c>
      <c r="C909" s="750" t="s">
        <v>631</v>
      </c>
      <c r="D909" s="751" t="s">
        <v>632</v>
      </c>
      <c r="E909" s="752">
        <v>50113001</v>
      </c>
      <c r="F909" s="751" t="s">
        <v>637</v>
      </c>
      <c r="G909" s="750" t="s">
        <v>638</v>
      </c>
      <c r="H909" s="750">
        <v>162579</v>
      </c>
      <c r="I909" s="750">
        <v>162579</v>
      </c>
      <c r="J909" s="750" t="s">
        <v>1209</v>
      </c>
      <c r="K909" s="750" t="s">
        <v>1210</v>
      </c>
      <c r="L909" s="753">
        <v>44.927058823529421</v>
      </c>
      <c r="M909" s="753">
        <v>34</v>
      </c>
      <c r="N909" s="754">
        <v>1527.5200000000002</v>
      </c>
    </row>
    <row r="910" spans="1:14" ht="14.45" customHeight="1" x14ac:dyDescent="0.2">
      <c r="A910" s="748" t="s">
        <v>604</v>
      </c>
      <c r="B910" s="749" t="s">
        <v>605</v>
      </c>
      <c r="C910" s="750" t="s">
        <v>631</v>
      </c>
      <c r="D910" s="751" t="s">
        <v>632</v>
      </c>
      <c r="E910" s="752">
        <v>50113001</v>
      </c>
      <c r="F910" s="751" t="s">
        <v>637</v>
      </c>
      <c r="G910" s="750" t="s">
        <v>638</v>
      </c>
      <c r="H910" s="750">
        <v>200863</v>
      </c>
      <c r="I910" s="750">
        <v>200863</v>
      </c>
      <c r="J910" s="750" t="s">
        <v>883</v>
      </c>
      <c r="K910" s="750" t="s">
        <v>884</v>
      </c>
      <c r="L910" s="753">
        <v>85.917500000000004</v>
      </c>
      <c r="M910" s="753">
        <v>8</v>
      </c>
      <c r="N910" s="754">
        <v>687.34</v>
      </c>
    </row>
    <row r="911" spans="1:14" ht="14.45" customHeight="1" x14ac:dyDescent="0.2">
      <c r="A911" s="748" t="s">
        <v>604</v>
      </c>
      <c r="B911" s="749" t="s">
        <v>605</v>
      </c>
      <c r="C911" s="750" t="s">
        <v>631</v>
      </c>
      <c r="D911" s="751" t="s">
        <v>632</v>
      </c>
      <c r="E911" s="752">
        <v>50113001</v>
      </c>
      <c r="F911" s="751" t="s">
        <v>637</v>
      </c>
      <c r="G911" s="750" t="s">
        <v>638</v>
      </c>
      <c r="H911" s="750">
        <v>230358</v>
      </c>
      <c r="I911" s="750">
        <v>230358</v>
      </c>
      <c r="J911" s="750" t="s">
        <v>1582</v>
      </c>
      <c r="K911" s="750" t="s">
        <v>1583</v>
      </c>
      <c r="L911" s="753">
        <v>120.19500000000002</v>
      </c>
      <c r="M911" s="753">
        <v>2</v>
      </c>
      <c r="N911" s="754">
        <v>240.39000000000004</v>
      </c>
    </row>
    <row r="912" spans="1:14" ht="14.45" customHeight="1" x14ac:dyDescent="0.2">
      <c r="A912" s="748" t="s">
        <v>604</v>
      </c>
      <c r="B912" s="749" t="s">
        <v>605</v>
      </c>
      <c r="C912" s="750" t="s">
        <v>631</v>
      </c>
      <c r="D912" s="751" t="s">
        <v>632</v>
      </c>
      <c r="E912" s="752">
        <v>50113001</v>
      </c>
      <c r="F912" s="751" t="s">
        <v>637</v>
      </c>
      <c r="G912" s="750" t="s">
        <v>638</v>
      </c>
      <c r="H912" s="750">
        <v>216228</v>
      </c>
      <c r="I912" s="750">
        <v>216228</v>
      </c>
      <c r="J912" s="750" t="s">
        <v>1584</v>
      </c>
      <c r="K912" s="750" t="s">
        <v>1585</v>
      </c>
      <c r="L912" s="753">
        <v>115.68</v>
      </c>
      <c r="M912" s="753">
        <v>2</v>
      </c>
      <c r="N912" s="754">
        <v>231.36</v>
      </c>
    </row>
    <row r="913" spans="1:14" ht="14.45" customHeight="1" x14ac:dyDescent="0.2">
      <c r="A913" s="748" t="s">
        <v>604</v>
      </c>
      <c r="B913" s="749" t="s">
        <v>605</v>
      </c>
      <c r="C913" s="750" t="s">
        <v>631</v>
      </c>
      <c r="D913" s="751" t="s">
        <v>632</v>
      </c>
      <c r="E913" s="752">
        <v>50113001</v>
      </c>
      <c r="F913" s="751" t="s">
        <v>637</v>
      </c>
      <c r="G913" s="750" t="s">
        <v>650</v>
      </c>
      <c r="H913" s="750">
        <v>850729</v>
      </c>
      <c r="I913" s="750">
        <v>157875</v>
      </c>
      <c r="J913" s="750" t="s">
        <v>1215</v>
      </c>
      <c r="K913" s="750" t="s">
        <v>1216</v>
      </c>
      <c r="L913" s="753">
        <v>212.21538412988173</v>
      </c>
      <c r="M913" s="753">
        <v>65</v>
      </c>
      <c r="N913" s="754">
        <v>13793.999968442313</v>
      </c>
    </row>
    <row r="914" spans="1:14" ht="14.45" customHeight="1" x14ac:dyDescent="0.2">
      <c r="A914" s="748" t="s">
        <v>604</v>
      </c>
      <c r="B914" s="749" t="s">
        <v>605</v>
      </c>
      <c r="C914" s="750" t="s">
        <v>631</v>
      </c>
      <c r="D914" s="751" t="s">
        <v>632</v>
      </c>
      <c r="E914" s="752">
        <v>50113001</v>
      </c>
      <c r="F914" s="751" t="s">
        <v>637</v>
      </c>
      <c r="G914" s="750" t="s">
        <v>638</v>
      </c>
      <c r="H914" s="750">
        <v>207820</v>
      </c>
      <c r="I914" s="750">
        <v>207820</v>
      </c>
      <c r="J914" s="750" t="s">
        <v>885</v>
      </c>
      <c r="K914" s="750" t="s">
        <v>886</v>
      </c>
      <c r="L914" s="753">
        <v>30.45</v>
      </c>
      <c r="M914" s="753">
        <v>11</v>
      </c>
      <c r="N914" s="754">
        <v>334.95</v>
      </c>
    </row>
    <row r="915" spans="1:14" ht="14.45" customHeight="1" x14ac:dyDescent="0.2">
      <c r="A915" s="748" t="s">
        <v>604</v>
      </c>
      <c r="B915" s="749" t="s">
        <v>605</v>
      </c>
      <c r="C915" s="750" t="s">
        <v>631</v>
      </c>
      <c r="D915" s="751" t="s">
        <v>632</v>
      </c>
      <c r="E915" s="752">
        <v>50113001</v>
      </c>
      <c r="F915" s="751" t="s">
        <v>637</v>
      </c>
      <c r="G915" s="750" t="s">
        <v>638</v>
      </c>
      <c r="H915" s="750">
        <v>207974</v>
      </c>
      <c r="I915" s="750">
        <v>207974</v>
      </c>
      <c r="J915" s="750" t="s">
        <v>891</v>
      </c>
      <c r="K915" s="750" t="s">
        <v>892</v>
      </c>
      <c r="L915" s="753">
        <v>111.46</v>
      </c>
      <c r="M915" s="753">
        <v>2</v>
      </c>
      <c r="N915" s="754">
        <v>222.92</v>
      </c>
    </row>
    <row r="916" spans="1:14" ht="14.45" customHeight="1" x14ac:dyDescent="0.2">
      <c r="A916" s="748" t="s">
        <v>604</v>
      </c>
      <c r="B916" s="749" t="s">
        <v>605</v>
      </c>
      <c r="C916" s="750" t="s">
        <v>631</v>
      </c>
      <c r="D916" s="751" t="s">
        <v>632</v>
      </c>
      <c r="E916" s="752">
        <v>50113001</v>
      </c>
      <c r="F916" s="751" t="s">
        <v>637</v>
      </c>
      <c r="G916" s="750" t="s">
        <v>638</v>
      </c>
      <c r="H916" s="750">
        <v>130229</v>
      </c>
      <c r="I916" s="750">
        <v>30229</v>
      </c>
      <c r="J916" s="750" t="s">
        <v>1586</v>
      </c>
      <c r="K916" s="750" t="s">
        <v>1587</v>
      </c>
      <c r="L916" s="753">
        <v>170.51999999999998</v>
      </c>
      <c r="M916" s="753">
        <v>1</v>
      </c>
      <c r="N916" s="754">
        <v>170.51999999999998</v>
      </c>
    </row>
    <row r="917" spans="1:14" ht="14.45" customHeight="1" x14ac:dyDescent="0.2">
      <c r="A917" s="748" t="s">
        <v>604</v>
      </c>
      <c r="B917" s="749" t="s">
        <v>605</v>
      </c>
      <c r="C917" s="750" t="s">
        <v>631</v>
      </c>
      <c r="D917" s="751" t="s">
        <v>632</v>
      </c>
      <c r="E917" s="752">
        <v>50113001</v>
      </c>
      <c r="F917" s="751" t="s">
        <v>637</v>
      </c>
      <c r="G917" s="750" t="s">
        <v>638</v>
      </c>
      <c r="H917" s="750">
        <v>229811</v>
      </c>
      <c r="I917" s="750">
        <v>229811</v>
      </c>
      <c r="J917" s="750" t="s">
        <v>1588</v>
      </c>
      <c r="K917" s="750" t="s">
        <v>1589</v>
      </c>
      <c r="L917" s="753">
        <v>172.28500000000003</v>
      </c>
      <c r="M917" s="753">
        <v>2</v>
      </c>
      <c r="N917" s="754">
        <v>344.57000000000005</v>
      </c>
    </row>
    <row r="918" spans="1:14" ht="14.45" customHeight="1" x14ac:dyDescent="0.2">
      <c r="A918" s="748" t="s">
        <v>604</v>
      </c>
      <c r="B918" s="749" t="s">
        <v>605</v>
      </c>
      <c r="C918" s="750" t="s">
        <v>631</v>
      </c>
      <c r="D918" s="751" t="s">
        <v>632</v>
      </c>
      <c r="E918" s="752">
        <v>50113001</v>
      </c>
      <c r="F918" s="751" t="s">
        <v>637</v>
      </c>
      <c r="G918" s="750" t="s">
        <v>650</v>
      </c>
      <c r="H918" s="750">
        <v>190591</v>
      </c>
      <c r="I918" s="750">
        <v>190591</v>
      </c>
      <c r="J918" s="750" t="s">
        <v>1590</v>
      </c>
      <c r="K918" s="750" t="s">
        <v>1591</v>
      </c>
      <c r="L918" s="753">
        <v>471.87999999999994</v>
      </c>
      <c r="M918" s="753">
        <v>1</v>
      </c>
      <c r="N918" s="754">
        <v>471.87999999999994</v>
      </c>
    </row>
    <row r="919" spans="1:14" ht="14.45" customHeight="1" x14ac:dyDescent="0.2">
      <c r="A919" s="748" t="s">
        <v>604</v>
      </c>
      <c r="B919" s="749" t="s">
        <v>605</v>
      </c>
      <c r="C919" s="750" t="s">
        <v>631</v>
      </c>
      <c r="D919" s="751" t="s">
        <v>632</v>
      </c>
      <c r="E919" s="752">
        <v>50113001</v>
      </c>
      <c r="F919" s="751" t="s">
        <v>637</v>
      </c>
      <c r="G919" s="750" t="s">
        <v>638</v>
      </c>
      <c r="H919" s="750">
        <v>102963</v>
      </c>
      <c r="I919" s="750">
        <v>2963</v>
      </c>
      <c r="J919" s="750" t="s">
        <v>897</v>
      </c>
      <c r="K919" s="750" t="s">
        <v>898</v>
      </c>
      <c r="L919" s="753">
        <v>97.109999999999971</v>
      </c>
      <c r="M919" s="753">
        <v>2</v>
      </c>
      <c r="N919" s="754">
        <v>194.21999999999994</v>
      </c>
    </row>
    <row r="920" spans="1:14" ht="14.45" customHeight="1" x14ac:dyDescent="0.2">
      <c r="A920" s="748" t="s">
        <v>604</v>
      </c>
      <c r="B920" s="749" t="s">
        <v>605</v>
      </c>
      <c r="C920" s="750" t="s">
        <v>631</v>
      </c>
      <c r="D920" s="751" t="s">
        <v>632</v>
      </c>
      <c r="E920" s="752">
        <v>50113001</v>
      </c>
      <c r="F920" s="751" t="s">
        <v>637</v>
      </c>
      <c r="G920" s="750" t="s">
        <v>638</v>
      </c>
      <c r="H920" s="750">
        <v>100269</v>
      </c>
      <c r="I920" s="750">
        <v>269</v>
      </c>
      <c r="J920" s="750" t="s">
        <v>899</v>
      </c>
      <c r="K920" s="750" t="s">
        <v>900</v>
      </c>
      <c r="L920" s="753">
        <v>40.570000000000007</v>
      </c>
      <c r="M920" s="753">
        <v>1</v>
      </c>
      <c r="N920" s="754">
        <v>40.570000000000007</v>
      </c>
    </row>
    <row r="921" spans="1:14" ht="14.45" customHeight="1" x14ac:dyDescent="0.2">
      <c r="A921" s="748" t="s">
        <v>604</v>
      </c>
      <c r="B921" s="749" t="s">
        <v>605</v>
      </c>
      <c r="C921" s="750" t="s">
        <v>631</v>
      </c>
      <c r="D921" s="751" t="s">
        <v>632</v>
      </c>
      <c r="E921" s="752">
        <v>50113001</v>
      </c>
      <c r="F921" s="751" t="s">
        <v>637</v>
      </c>
      <c r="G921" s="750" t="s">
        <v>650</v>
      </c>
      <c r="H921" s="750">
        <v>398010</v>
      </c>
      <c r="I921" s="750">
        <v>210546</v>
      </c>
      <c r="J921" s="750" t="s">
        <v>1592</v>
      </c>
      <c r="K921" s="750" t="s">
        <v>1593</v>
      </c>
      <c r="L921" s="753">
        <v>1043.0500000000004</v>
      </c>
      <c r="M921" s="753">
        <v>1</v>
      </c>
      <c r="N921" s="754">
        <v>1043.0500000000004</v>
      </c>
    </row>
    <row r="922" spans="1:14" ht="14.45" customHeight="1" x14ac:dyDescent="0.2">
      <c r="A922" s="748" t="s">
        <v>604</v>
      </c>
      <c r="B922" s="749" t="s">
        <v>605</v>
      </c>
      <c r="C922" s="750" t="s">
        <v>631</v>
      </c>
      <c r="D922" s="751" t="s">
        <v>632</v>
      </c>
      <c r="E922" s="752">
        <v>50113001</v>
      </c>
      <c r="F922" s="751" t="s">
        <v>637</v>
      </c>
      <c r="G922" s="750" t="s">
        <v>638</v>
      </c>
      <c r="H922" s="750">
        <v>229944</v>
      </c>
      <c r="I922" s="750">
        <v>229944</v>
      </c>
      <c r="J922" s="750" t="s">
        <v>1594</v>
      </c>
      <c r="K922" s="750" t="s">
        <v>661</v>
      </c>
      <c r="L922" s="753">
        <v>83.550000000000011</v>
      </c>
      <c r="M922" s="753">
        <v>1</v>
      </c>
      <c r="N922" s="754">
        <v>83.550000000000011</v>
      </c>
    </row>
    <row r="923" spans="1:14" ht="14.45" customHeight="1" x14ac:dyDescent="0.2">
      <c r="A923" s="748" t="s">
        <v>604</v>
      </c>
      <c r="B923" s="749" t="s">
        <v>605</v>
      </c>
      <c r="C923" s="750" t="s">
        <v>631</v>
      </c>
      <c r="D923" s="751" t="s">
        <v>632</v>
      </c>
      <c r="E923" s="752">
        <v>50113001</v>
      </c>
      <c r="F923" s="751" t="s">
        <v>637</v>
      </c>
      <c r="G923" s="750" t="s">
        <v>650</v>
      </c>
      <c r="H923" s="750">
        <v>845220</v>
      </c>
      <c r="I923" s="750">
        <v>101211</v>
      </c>
      <c r="J923" s="750" t="s">
        <v>1226</v>
      </c>
      <c r="K923" s="750" t="s">
        <v>1227</v>
      </c>
      <c r="L923" s="753">
        <v>219.48333333333335</v>
      </c>
      <c r="M923" s="753">
        <v>3</v>
      </c>
      <c r="N923" s="754">
        <v>658.45</v>
      </c>
    </row>
    <row r="924" spans="1:14" ht="14.45" customHeight="1" x14ac:dyDescent="0.2">
      <c r="A924" s="748" t="s">
        <v>604</v>
      </c>
      <c r="B924" s="749" t="s">
        <v>605</v>
      </c>
      <c r="C924" s="750" t="s">
        <v>631</v>
      </c>
      <c r="D924" s="751" t="s">
        <v>632</v>
      </c>
      <c r="E924" s="752">
        <v>50113001</v>
      </c>
      <c r="F924" s="751" t="s">
        <v>637</v>
      </c>
      <c r="G924" s="750" t="s">
        <v>650</v>
      </c>
      <c r="H924" s="750">
        <v>193969</v>
      </c>
      <c r="I924" s="750">
        <v>93969</v>
      </c>
      <c r="J924" s="750" t="s">
        <v>1595</v>
      </c>
      <c r="K924" s="750" t="s">
        <v>1596</v>
      </c>
      <c r="L924" s="753">
        <v>66.649999999999977</v>
      </c>
      <c r="M924" s="753">
        <v>2</v>
      </c>
      <c r="N924" s="754">
        <v>133.29999999999995</v>
      </c>
    </row>
    <row r="925" spans="1:14" ht="14.45" customHeight="1" x14ac:dyDescent="0.2">
      <c r="A925" s="748" t="s">
        <v>604</v>
      </c>
      <c r="B925" s="749" t="s">
        <v>605</v>
      </c>
      <c r="C925" s="750" t="s">
        <v>631</v>
      </c>
      <c r="D925" s="751" t="s">
        <v>632</v>
      </c>
      <c r="E925" s="752">
        <v>50113001</v>
      </c>
      <c r="F925" s="751" t="s">
        <v>637</v>
      </c>
      <c r="G925" s="750" t="s">
        <v>650</v>
      </c>
      <c r="H925" s="750">
        <v>844243</v>
      </c>
      <c r="I925" s="750">
        <v>112561</v>
      </c>
      <c r="J925" s="750" t="s">
        <v>1384</v>
      </c>
      <c r="K925" s="750" t="s">
        <v>1385</v>
      </c>
      <c r="L925" s="753">
        <v>52.470000000000013</v>
      </c>
      <c r="M925" s="753">
        <v>1</v>
      </c>
      <c r="N925" s="754">
        <v>52.470000000000013</v>
      </c>
    </row>
    <row r="926" spans="1:14" ht="14.45" customHeight="1" x14ac:dyDescent="0.2">
      <c r="A926" s="748" t="s">
        <v>604</v>
      </c>
      <c r="B926" s="749" t="s">
        <v>605</v>
      </c>
      <c r="C926" s="750" t="s">
        <v>631</v>
      </c>
      <c r="D926" s="751" t="s">
        <v>632</v>
      </c>
      <c r="E926" s="752">
        <v>50113001</v>
      </c>
      <c r="F926" s="751" t="s">
        <v>637</v>
      </c>
      <c r="G926" s="750" t="s">
        <v>638</v>
      </c>
      <c r="H926" s="750">
        <v>216993</v>
      </c>
      <c r="I926" s="750">
        <v>216993</v>
      </c>
      <c r="J926" s="750" t="s">
        <v>1597</v>
      </c>
      <c r="K926" s="750" t="s">
        <v>1598</v>
      </c>
      <c r="L926" s="753">
        <v>82.82</v>
      </c>
      <c r="M926" s="753">
        <v>1</v>
      </c>
      <c r="N926" s="754">
        <v>82.82</v>
      </c>
    </row>
    <row r="927" spans="1:14" ht="14.45" customHeight="1" x14ac:dyDescent="0.2">
      <c r="A927" s="748" t="s">
        <v>604</v>
      </c>
      <c r="B927" s="749" t="s">
        <v>605</v>
      </c>
      <c r="C927" s="750" t="s">
        <v>631</v>
      </c>
      <c r="D927" s="751" t="s">
        <v>632</v>
      </c>
      <c r="E927" s="752">
        <v>50113001</v>
      </c>
      <c r="F927" s="751" t="s">
        <v>637</v>
      </c>
      <c r="G927" s="750" t="s">
        <v>638</v>
      </c>
      <c r="H927" s="750">
        <v>159357</v>
      </c>
      <c r="I927" s="750">
        <v>59357</v>
      </c>
      <c r="J927" s="750" t="s">
        <v>1386</v>
      </c>
      <c r="K927" s="750" t="s">
        <v>1387</v>
      </c>
      <c r="L927" s="753">
        <v>188.87999999999994</v>
      </c>
      <c r="M927" s="753">
        <v>75</v>
      </c>
      <c r="N927" s="754">
        <v>14165.999999999996</v>
      </c>
    </row>
    <row r="928" spans="1:14" ht="14.45" customHeight="1" x14ac:dyDescent="0.2">
      <c r="A928" s="748" t="s">
        <v>604</v>
      </c>
      <c r="B928" s="749" t="s">
        <v>605</v>
      </c>
      <c r="C928" s="750" t="s">
        <v>631</v>
      </c>
      <c r="D928" s="751" t="s">
        <v>632</v>
      </c>
      <c r="E928" s="752">
        <v>50113001</v>
      </c>
      <c r="F928" s="751" t="s">
        <v>637</v>
      </c>
      <c r="G928" s="750" t="s">
        <v>638</v>
      </c>
      <c r="H928" s="750">
        <v>13440</v>
      </c>
      <c r="I928" s="750">
        <v>13440</v>
      </c>
      <c r="J928" s="750" t="s">
        <v>1599</v>
      </c>
      <c r="K928" s="750" t="s">
        <v>1600</v>
      </c>
      <c r="L928" s="753">
        <v>0</v>
      </c>
      <c r="M928" s="753">
        <v>0</v>
      </c>
      <c r="N928" s="754">
        <v>0</v>
      </c>
    </row>
    <row r="929" spans="1:14" ht="14.45" customHeight="1" x14ac:dyDescent="0.2">
      <c r="A929" s="748" t="s">
        <v>604</v>
      </c>
      <c r="B929" s="749" t="s">
        <v>605</v>
      </c>
      <c r="C929" s="750" t="s">
        <v>631</v>
      </c>
      <c r="D929" s="751" t="s">
        <v>632</v>
      </c>
      <c r="E929" s="752">
        <v>50113001</v>
      </c>
      <c r="F929" s="751" t="s">
        <v>637</v>
      </c>
      <c r="G929" s="750" t="s">
        <v>638</v>
      </c>
      <c r="H929" s="750">
        <v>114957</v>
      </c>
      <c r="I929" s="750">
        <v>14957</v>
      </c>
      <c r="J929" s="750" t="s">
        <v>1388</v>
      </c>
      <c r="K929" s="750" t="s">
        <v>1389</v>
      </c>
      <c r="L929" s="753">
        <v>40.069999999999993</v>
      </c>
      <c r="M929" s="753">
        <v>1</v>
      </c>
      <c r="N929" s="754">
        <v>40.069999999999993</v>
      </c>
    </row>
    <row r="930" spans="1:14" ht="14.45" customHeight="1" x14ac:dyDescent="0.2">
      <c r="A930" s="748" t="s">
        <v>604</v>
      </c>
      <c r="B930" s="749" t="s">
        <v>605</v>
      </c>
      <c r="C930" s="750" t="s">
        <v>631</v>
      </c>
      <c r="D930" s="751" t="s">
        <v>632</v>
      </c>
      <c r="E930" s="752">
        <v>50113001</v>
      </c>
      <c r="F930" s="751" t="s">
        <v>637</v>
      </c>
      <c r="G930" s="750" t="s">
        <v>638</v>
      </c>
      <c r="H930" s="750">
        <v>145583</v>
      </c>
      <c r="I930" s="750">
        <v>145583</v>
      </c>
      <c r="J930" s="750" t="s">
        <v>1390</v>
      </c>
      <c r="K930" s="750" t="s">
        <v>1391</v>
      </c>
      <c r="L930" s="753">
        <v>163.99000000000004</v>
      </c>
      <c r="M930" s="753">
        <v>1</v>
      </c>
      <c r="N930" s="754">
        <v>163.99000000000004</v>
      </c>
    </row>
    <row r="931" spans="1:14" ht="14.45" customHeight="1" x14ac:dyDescent="0.2">
      <c r="A931" s="748" t="s">
        <v>604</v>
      </c>
      <c r="B931" s="749" t="s">
        <v>605</v>
      </c>
      <c r="C931" s="750" t="s">
        <v>631</v>
      </c>
      <c r="D931" s="751" t="s">
        <v>632</v>
      </c>
      <c r="E931" s="752">
        <v>50113001</v>
      </c>
      <c r="F931" s="751" t="s">
        <v>637</v>
      </c>
      <c r="G931" s="750" t="s">
        <v>638</v>
      </c>
      <c r="H931" s="750">
        <v>232059</v>
      </c>
      <c r="I931" s="750">
        <v>232059</v>
      </c>
      <c r="J931" s="750" t="s">
        <v>1601</v>
      </c>
      <c r="K931" s="750" t="s">
        <v>1602</v>
      </c>
      <c r="L931" s="753">
        <v>199.52</v>
      </c>
      <c r="M931" s="753">
        <v>1</v>
      </c>
      <c r="N931" s="754">
        <v>199.52</v>
      </c>
    </row>
    <row r="932" spans="1:14" ht="14.45" customHeight="1" x14ac:dyDescent="0.2">
      <c r="A932" s="748" t="s">
        <v>604</v>
      </c>
      <c r="B932" s="749" t="s">
        <v>605</v>
      </c>
      <c r="C932" s="750" t="s">
        <v>631</v>
      </c>
      <c r="D932" s="751" t="s">
        <v>632</v>
      </c>
      <c r="E932" s="752">
        <v>50113001</v>
      </c>
      <c r="F932" s="751" t="s">
        <v>637</v>
      </c>
      <c r="G932" s="750" t="s">
        <v>650</v>
      </c>
      <c r="H932" s="750">
        <v>208204</v>
      </c>
      <c r="I932" s="750">
        <v>208204</v>
      </c>
      <c r="J932" s="750" t="s">
        <v>1238</v>
      </c>
      <c r="K932" s="750" t="s">
        <v>1239</v>
      </c>
      <c r="L932" s="753">
        <v>48.98</v>
      </c>
      <c r="M932" s="753">
        <v>1</v>
      </c>
      <c r="N932" s="754">
        <v>48.98</v>
      </c>
    </row>
    <row r="933" spans="1:14" ht="14.45" customHeight="1" x14ac:dyDescent="0.2">
      <c r="A933" s="748" t="s">
        <v>604</v>
      </c>
      <c r="B933" s="749" t="s">
        <v>605</v>
      </c>
      <c r="C933" s="750" t="s">
        <v>631</v>
      </c>
      <c r="D933" s="751" t="s">
        <v>632</v>
      </c>
      <c r="E933" s="752">
        <v>50113001</v>
      </c>
      <c r="F933" s="751" t="s">
        <v>637</v>
      </c>
      <c r="G933" s="750" t="s">
        <v>650</v>
      </c>
      <c r="H933" s="750">
        <v>208207</v>
      </c>
      <c r="I933" s="750">
        <v>208207</v>
      </c>
      <c r="J933" s="750" t="s">
        <v>924</v>
      </c>
      <c r="K933" s="750" t="s">
        <v>925</v>
      </c>
      <c r="L933" s="753">
        <v>80.989999999999981</v>
      </c>
      <c r="M933" s="753">
        <v>1</v>
      </c>
      <c r="N933" s="754">
        <v>80.989999999999981</v>
      </c>
    </row>
    <row r="934" spans="1:14" ht="14.45" customHeight="1" x14ac:dyDescent="0.2">
      <c r="A934" s="748" t="s">
        <v>604</v>
      </c>
      <c r="B934" s="749" t="s">
        <v>605</v>
      </c>
      <c r="C934" s="750" t="s">
        <v>631</v>
      </c>
      <c r="D934" s="751" t="s">
        <v>632</v>
      </c>
      <c r="E934" s="752">
        <v>50113001</v>
      </c>
      <c r="F934" s="751" t="s">
        <v>637</v>
      </c>
      <c r="G934" s="750" t="s">
        <v>638</v>
      </c>
      <c r="H934" s="750">
        <v>116052</v>
      </c>
      <c r="I934" s="750">
        <v>16052</v>
      </c>
      <c r="J934" s="750" t="s">
        <v>1603</v>
      </c>
      <c r="K934" s="750" t="s">
        <v>1604</v>
      </c>
      <c r="L934" s="753">
        <v>85.66</v>
      </c>
      <c r="M934" s="753">
        <v>1</v>
      </c>
      <c r="N934" s="754">
        <v>85.66</v>
      </c>
    </row>
    <row r="935" spans="1:14" ht="14.45" customHeight="1" x14ac:dyDescent="0.2">
      <c r="A935" s="748" t="s">
        <v>604</v>
      </c>
      <c r="B935" s="749" t="s">
        <v>605</v>
      </c>
      <c r="C935" s="750" t="s">
        <v>631</v>
      </c>
      <c r="D935" s="751" t="s">
        <v>632</v>
      </c>
      <c r="E935" s="752">
        <v>50113001</v>
      </c>
      <c r="F935" s="751" t="s">
        <v>637</v>
      </c>
      <c r="G935" s="750" t="s">
        <v>638</v>
      </c>
      <c r="H935" s="750">
        <v>159940</v>
      </c>
      <c r="I935" s="750">
        <v>59940</v>
      </c>
      <c r="J935" s="750" t="s">
        <v>1240</v>
      </c>
      <c r="K935" s="750" t="s">
        <v>1605</v>
      </c>
      <c r="L935" s="753">
        <v>112.19</v>
      </c>
      <c r="M935" s="753">
        <v>1</v>
      </c>
      <c r="N935" s="754">
        <v>112.19</v>
      </c>
    </row>
    <row r="936" spans="1:14" ht="14.45" customHeight="1" x14ac:dyDescent="0.2">
      <c r="A936" s="748" t="s">
        <v>604</v>
      </c>
      <c r="B936" s="749" t="s">
        <v>605</v>
      </c>
      <c r="C936" s="750" t="s">
        <v>631</v>
      </c>
      <c r="D936" s="751" t="s">
        <v>632</v>
      </c>
      <c r="E936" s="752">
        <v>50113001</v>
      </c>
      <c r="F936" s="751" t="s">
        <v>637</v>
      </c>
      <c r="G936" s="750" t="s">
        <v>650</v>
      </c>
      <c r="H936" s="750">
        <v>109709</v>
      </c>
      <c r="I936" s="750">
        <v>9709</v>
      </c>
      <c r="J936" s="750" t="s">
        <v>926</v>
      </c>
      <c r="K936" s="750" t="s">
        <v>927</v>
      </c>
      <c r="L936" s="753">
        <v>64.922499999999985</v>
      </c>
      <c r="M936" s="753">
        <v>16</v>
      </c>
      <c r="N936" s="754">
        <v>1038.7599999999998</v>
      </c>
    </row>
    <row r="937" spans="1:14" ht="14.45" customHeight="1" x14ac:dyDescent="0.2">
      <c r="A937" s="748" t="s">
        <v>604</v>
      </c>
      <c r="B937" s="749" t="s">
        <v>605</v>
      </c>
      <c r="C937" s="750" t="s">
        <v>631</v>
      </c>
      <c r="D937" s="751" t="s">
        <v>632</v>
      </c>
      <c r="E937" s="752">
        <v>50113001</v>
      </c>
      <c r="F937" s="751" t="s">
        <v>637</v>
      </c>
      <c r="G937" s="750" t="s">
        <v>638</v>
      </c>
      <c r="H937" s="750">
        <v>844145</v>
      </c>
      <c r="I937" s="750">
        <v>56350</v>
      </c>
      <c r="J937" s="750" t="s">
        <v>1606</v>
      </c>
      <c r="K937" s="750" t="s">
        <v>1607</v>
      </c>
      <c r="L937" s="753">
        <v>33.550000000000004</v>
      </c>
      <c r="M937" s="753">
        <v>1</v>
      </c>
      <c r="N937" s="754">
        <v>33.550000000000004</v>
      </c>
    </row>
    <row r="938" spans="1:14" ht="14.45" customHeight="1" x14ac:dyDescent="0.2">
      <c r="A938" s="748" t="s">
        <v>604</v>
      </c>
      <c r="B938" s="749" t="s">
        <v>605</v>
      </c>
      <c r="C938" s="750" t="s">
        <v>631</v>
      </c>
      <c r="D938" s="751" t="s">
        <v>632</v>
      </c>
      <c r="E938" s="752">
        <v>50113001</v>
      </c>
      <c r="F938" s="751" t="s">
        <v>637</v>
      </c>
      <c r="G938" s="750" t="s">
        <v>638</v>
      </c>
      <c r="H938" s="750">
        <v>230919</v>
      </c>
      <c r="I938" s="750">
        <v>230919</v>
      </c>
      <c r="J938" s="750" t="s">
        <v>1246</v>
      </c>
      <c r="K938" s="750" t="s">
        <v>1608</v>
      </c>
      <c r="L938" s="753">
        <v>82.04</v>
      </c>
      <c r="M938" s="753">
        <v>4</v>
      </c>
      <c r="N938" s="754">
        <v>328.16</v>
      </c>
    </row>
    <row r="939" spans="1:14" ht="14.45" customHeight="1" x14ac:dyDescent="0.2">
      <c r="A939" s="748" t="s">
        <v>604</v>
      </c>
      <c r="B939" s="749" t="s">
        <v>605</v>
      </c>
      <c r="C939" s="750" t="s">
        <v>631</v>
      </c>
      <c r="D939" s="751" t="s">
        <v>632</v>
      </c>
      <c r="E939" s="752">
        <v>50113001</v>
      </c>
      <c r="F939" s="751" t="s">
        <v>637</v>
      </c>
      <c r="G939" s="750" t="s">
        <v>650</v>
      </c>
      <c r="H939" s="750">
        <v>849266</v>
      </c>
      <c r="I939" s="750">
        <v>162444</v>
      </c>
      <c r="J939" s="750" t="s">
        <v>1246</v>
      </c>
      <c r="K939" s="750" t="s">
        <v>1247</v>
      </c>
      <c r="L939" s="753">
        <v>82.077551020408151</v>
      </c>
      <c r="M939" s="753">
        <v>49</v>
      </c>
      <c r="N939" s="754">
        <v>4021.7999999999997</v>
      </c>
    </row>
    <row r="940" spans="1:14" ht="14.45" customHeight="1" x14ac:dyDescent="0.2">
      <c r="A940" s="748" t="s">
        <v>604</v>
      </c>
      <c r="B940" s="749" t="s">
        <v>605</v>
      </c>
      <c r="C940" s="750" t="s">
        <v>631</v>
      </c>
      <c r="D940" s="751" t="s">
        <v>632</v>
      </c>
      <c r="E940" s="752">
        <v>50113001</v>
      </c>
      <c r="F940" s="751" t="s">
        <v>637</v>
      </c>
      <c r="G940" s="750" t="s">
        <v>638</v>
      </c>
      <c r="H940" s="750">
        <v>234945</v>
      </c>
      <c r="I940" s="750">
        <v>234945</v>
      </c>
      <c r="J940" s="750" t="s">
        <v>1609</v>
      </c>
      <c r="K940" s="750" t="s">
        <v>1610</v>
      </c>
      <c r="L940" s="753">
        <v>44.86</v>
      </c>
      <c r="M940" s="753">
        <v>8</v>
      </c>
      <c r="N940" s="754">
        <v>358.88</v>
      </c>
    </row>
    <row r="941" spans="1:14" ht="14.45" customHeight="1" x14ac:dyDescent="0.2">
      <c r="A941" s="748" t="s">
        <v>604</v>
      </c>
      <c r="B941" s="749" t="s">
        <v>605</v>
      </c>
      <c r="C941" s="750" t="s">
        <v>631</v>
      </c>
      <c r="D941" s="751" t="s">
        <v>632</v>
      </c>
      <c r="E941" s="752">
        <v>50113001</v>
      </c>
      <c r="F941" s="751" t="s">
        <v>637</v>
      </c>
      <c r="G941" s="750" t="s">
        <v>638</v>
      </c>
      <c r="H941" s="750">
        <v>225261</v>
      </c>
      <c r="I941" s="750">
        <v>225261</v>
      </c>
      <c r="J941" s="750" t="s">
        <v>935</v>
      </c>
      <c r="K941" s="750" t="s">
        <v>936</v>
      </c>
      <c r="L941" s="753">
        <v>57.908999999999992</v>
      </c>
      <c r="M941" s="753">
        <v>20</v>
      </c>
      <c r="N941" s="754">
        <v>1158.1799999999998</v>
      </c>
    </row>
    <row r="942" spans="1:14" ht="14.45" customHeight="1" x14ac:dyDescent="0.2">
      <c r="A942" s="748" t="s">
        <v>604</v>
      </c>
      <c r="B942" s="749" t="s">
        <v>605</v>
      </c>
      <c r="C942" s="750" t="s">
        <v>631</v>
      </c>
      <c r="D942" s="751" t="s">
        <v>632</v>
      </c>
      <c r="E942" s="752">
        <v>50113001</v>
      </c>
      <c r="F942" s="751" t="s">
        <v>637</v>
      </c>
      <c r="G942" s="750" t="s">
        <v>638</v>
      </c>
      <c r="H942" s="750">
        <v>100610</v>
      </c>
      <c r="I942" s="750">
        <v>610</v>
      </c>
      <c r="J942" s="750" t="s">
        <v>939</v>
      </c>
      <c r="K942" s="750" t="s">
        <v>940</v>
      </c>
      <c r="L942" s="753">
        <v>72.42</v>
      </c>
      <c r="M942" s="753">
        <v>6</v>
      </c>
      <c r="N942" s="754">
        <v>434.52</v>
      </c>
    </row>
    <row r="943" spans="1:14" ht="14.45" customHeight="1" x14ac:dyDescent="0.2">
      <c r="A943" s="748" t="s">
        <v>604</v>
      </c>
      <c r="B943" s="749" t="s">
        <v>605</v>
      </c>
      <c r="C943" s="750" t="s">
        <v>631</v>
      </c>
      <c r="D943" s="751" t="s">
        <v>632</v>
      </c>
      <c r="E943" s="752">
        <v>50113001</v>
      </c>
      <c r="F943" s="751" t="s">
        <v>637</v>
      </c>
      <c r="G943" s="750" t="s">
        <v>638</v>
      </c>
      <c r="H943" s="750">
        <v>171615</v>
      </c>
      <c r="I943" s="750">
        <v>171615</v>
      </c>
      <c r="J943" s="750" t="s">
        <v>1611</v>
      </c>
      <c r="K943" s="750" t="s">
        <v>1507</v>
      </c>
      <c r="L943" s="753">
        <v>286.95999999999998</v>
      </c>
      <c r="M943" s="753">
        <v>2</v>
      </c>
      <c r="N943" s="754">
        <v>573.91999999999996</v>
      </c>
    </row>
    <row r="944" spans="1:14" ht="14.45" customHeight="1" x14ac:dyDescent="0.2">
      <c r="A944" s="748" t="s">
        <v>604</v>
      </c>
      <c r="B944" s="749" t="s">
        <v>605</v>
      </c>
      <c r="C944" s="750" t="s">
        <v>631</v>
      </c>
      <c r="D944" s="751" t="s">
        <v>632</v>
      </c>
      <c r="E944" s="752">
        <v>50113001</v>
      </c>
      <c r="F944" s="751" t="s">
        <v>637</v>
      </c>
      <c r="G944" s="750" t="s">
        <v>638</v>
      </c>
      <c r="H944" s="750">
        <v>171616</v>
      </c>
      <c r="I944" s="750">
        <v>171616</v>
      </c>
      <c r="J944" s="750" t="s">
        <v>1612</v>
      </c>
      <c r="K944" s="750" t="s">
        <v>1509</v>
      </c>
      <c r="L944" s="753">
        <v>478.26000000000016</v>
      </c>
      <c r="M944" s="753">
        <v>1</v>
      </c>
      <c r="N944" s="754">
        <v>478.26000000000016</v>
      </c>
    </row>
    <row r="945" spans="1:14" ht="14.45" customHeight="1" x14ac:dyDescent="0.2">
      <c r="A945" s="748" t="s">
        <v>604</v>
      </c>
      <c r="B945" s="749" t="s">
        <v>605</v>
      </c>
      <c r="C945" s="750" t="s">
        <v>631</v>
      </c>
      <c r="D945" s="751" t="s">
        <v>632</v>
      </c>
      <c r="E945" s="752">
        <v>50113001</v>
      </c>
      <c r="F945" s="751" t="s">
        <v>637</v>
      </c>
      <c r="G945" s="750" t="s">
        <v>650</v>
      </c>
      <c r="H945" s="750">
        <v>158702</v>
      </c>
      <c r="I945" s="750">
        <v>58702</v>
      </c>
      <c r="J945" s="750" t="s">
        <v>1613</v>
      </c>
      <c r="K945" s="750" t="s">
        <v>1614</v>
      </c>
      <c r="L945" s="753">
        <v>448.99333333333328</v>
      </c>
      <c r="M945" s="753">
        <v>3</v>
      </c>
      <c r="N945" s="754">
        <v>1346.9799999999998</v>
      </c>
    </row>
    <row r="946" spans="1:14" ht="14.45" customHeight="1" x14ac:dyDescent="0.2">
      <c r="A946" s="748" t="s">
        <v>604</v>
      </c>
      <c r="B946" s="749" t="s">
        <v>605</v>
      </c>
      <c r="C946" s="750" t="s">
        <v>631</v>
      </c>
      <c r="D946" s="751" t="s">
        <v>632</v>
      </c>
      <c r="E946" s="752">
        <v>50113001</v>
      </c>
      <c r="F946" s="751" t="s">
        <v>637</v>
      </c>
      <c r="G946" s="750" t="s">
        <v>638</v>
      </c>
      <c r="H946" s="750">
        <v>395293</v>
      </c>
      <c r="I946" s="750">
        <v>180305</v>
      </c>
      <c r="J946" s="750" t="s">
        <v>943</v>
      </c>
      <c r="K946" s="750" t="s">
        <v>944</v>
      </c>
      <c r="L946" s="753">
        <v>122.72</v>
      </c>
      <c r="M946" s="753">
        <v>1</v>
      </c>
      <c r="N946" s="754">
        <v>122.72</v>
      </c>
    </row>
    <row r="947" spans="1:14" ht="14.45" customHeight="1" x14ac:dyDescent="0.2">
      <c r="A947" s="748" t="s">
        <v>604</v>
      </c>
      <c r="B947" s="749" t="s">
        <v>605</v>
      </c>
      <c r="C947" s="750" t="s">
        <v>631</v>
      </c>
      <c r="D947" s="751" t="s">
        <v>632</v>
      </c>
      <c r="E947" s="752">
        <v>50113001</v>
      </c>
      <c r="F947" s="751" t="s">
        <v>637</v>
      </c>
      <c r="G947" s="750" t="s">
        <v>638</v>
      </c>
      <c r="H947" s="750">
        <v>395294</v>
      </c>
      <c r="I947" s="750">
        <v>180306</v>
      </c>
      <c r="J947" s="750" t="s">
        <v>943</v>
      </c>
      <c r="K947" s="750" t="s">
        <v>1248</v>
      </c>
      <c r="L947" s="753">
        <v>179.15166666666667</v>
      </c>
      <c r="M947" s="753">
        <v>18</v>
      </c>
      <c r="N947" s="754">
        <v>3224.73</v>
      </c>
    </row>
    <row r="948" spans="1:14" ht="14.45" customHeight="1" x14ac:dyDescent="0.2">
      <c r="A948" s="748" t="s">
        <v>604</v>
      </c>
      <c r="B948" s="749" t="s">
        <v>605</v>
      </c>
      <c r="C948" s="750" t="s">
        <v>631</v>
      </c>
      <c r="D948" s="751" t="s">
        <v>632</v>
      </c>
      <c r="E948" s="752">
        <v>50113001</v>
      </c>
      <c r="F948" s="751" t="s">
        <v>637</v>
      </c>
      <c r="G948" s="750" t="s">
        <v>638</v>
      </c>
      <c r="H948" s="750">
        <v>848632</v>
      </c>
      <c r="I948" s="750">
        <v>125315</v>
      </c>
      <c r="J948" s="750" t="s">
        <v>950</v>
      </c>
      <c r="K948" s="750" t="s">
        <v>951</v>
      </c>
      <c r="L948" s="753">
        <v>58.186999999999998</v>
      </c>
      <c r="M948" s="753">
        <v>20</v>
      </c>
      <c r="N948" s="754">
        <v>1163.74</v>
      </c>
    </row>
    <row r="949" spans="1:14" ht="14.45" customHeight="1" x14ac:dyDescent="0.2">
      <c r="A949" s="748" t="s">
        <v>604</v>
      </c>
      <c r="B949" s="749" t="s">
        <v>605</v>
      </c>
      <c r="C949" s="750" t="s">
        <v>631</v>
      </c>
      <c r="D949" s="751" t="s">
        <v>632</v>
      </c>
      <c r="E949" s="752">
        <v>50113001</v>
      </c>
      <c r="F949" s="751" t="s">
        <v>637</v>
      </c>
      <c r="G949" s="750" t="s">
        <v>638</v>
      </c>
      <c r="H949" s="750">
        <v>191836</v>
      </c>
      <c r="I949" s="750">
        <v>91836</v>
      </c>
      <c r="J949" s="750" t="s">
        <v>954</v>
      </c>
      <c r="K949" s="750" t="s">
        <v>956</v>
      </c>
      <c r="L949" s="753">
        <v>44.628709677419359</v>
      </c>
      <c r="M949" s="753">
        <v>31</v>
      </c>
      <c r="N949" s="754">
        <v>1383.49</v>
      </c>
    </row>
    <row r="950" spans="1:14" ht="14.45" customHeight="1" x14ac:dyDescent="0.2">
      <c r="A950" s="748" t="s">
        <v>604</v>
      </c>
      <c r="B950" s="749" t="s">
        <v>605</v>
      </c>
      <c r="C950" s="750" t="s">
        <v>631</v>
      </c>
      <c r="D950" s="751" t="s">
        <v>632</v>
      </c>
      <c r="E950" s="752">
        <v>50113001</v>
      </c>
      <c r="F950" s="751" t="s">
        <v>637</v>
      </c>
      <c r="G950" s="750" t="s">
        <v>638</v>
      </c>
      <c r="H950" s="750">
        <v>204678</v>
      </c>
      <c r="I950" s="750">
        <v>204678</v>
      </c>
      <c r="J950" s="750" t="s">
        <v>1403</v>
      </c>
      <c r="K950" s="750" t="s">
        <v>647</v>
      </c>
      <c r="L950" s="753">
        <v>35.130000000000003</v>
      </c>
      <c r="M950" s="753">
        <v>1</v>
      </c>
      <c r="N950" s="754">
        <v>35.130000000000003</v>
      </c>
    </row>
    <row r="951" spans="1:14" ht="14.45" customHeight="1" x14ac:dyDescent="0.2">
      <c r="A951" s="748" t="s">
        <v>604</v>
      </c>
      <c r="B951" s="749" t="s">
        <v>605</v>
      </c>
      <c r="C951" s="750" t="s">
        <v>631</v>
      </c>
      <c r="D951" s="751" t="s">
        <v>632</v>
      </c>
      <c r="E951" s="752">
        <v>50113001</v>
      </c>
      <c r="F951" s="751" t="s">
        <v>637</v>
      </c>
      <c r="G951" s="750" t="s">
        <v>638</v>
      </c>
      <c r="H951" s="750">
        <v>221998</v>
      </c>
      <c r="I951" s="750">
        <v>221998</v>
      </c>
      <c r="J951" s="750" t="s">
        <v>1266</v>
      </c>
      <c r="K951" s="750" t="s">
        <v>1267</v>
      </c>
      <c r="L951" s="753">
        <v>22.415161290322576</v>
      </c>
      <c r="M951" s="753">
        <v>31</v>
      </c>
      <c r="N951" s="754">
        <v>694.86999999999989</v>
      </c>
    </row>
    <row r="952" spans="1:14" ht="14.45" customHeight="1" x14ac:dyDescent="0.2">
      <c r="A952" s="748" t="s">
        <v>604</v>
      </c>
      <c r="B952" s="749" t="s">
        <v>605</v>
      </c>
      <c r="C952" s="750" t="s">
        <v>631</v>
      </c>
      <c r="D952" s="751" t="s">
        <v>632</v>
      </c>
      <c r="E952" s="752">
        <v>50113001</v>
      </c>
      <c r="F952" s="751" t="s">
        <v>637</v>
      </c>
      <c r="G952" s="750" t="s">
        <v>650</v>
      </c>
      <c r="H952" s="750">
        <v>142755</v>
      </c>
      <c r="I952" s="750">
        <v>42755</v>
      </c>
      <c r="J952" s="750" t="s">
        <v>1405</v>
      </c>
      <c r="K952" s="750" t="s">
        <v>1406</v>
      </c>
      <c r="L952" s="753">
        <v>590.79</v>
      </c>
      <c r="M952" s="753">
        <v>1</v>
      </c>
      <c r="N952" s="754">
        <v>590.79</v>
      </c>
    </row>
    <row r="953" spans="1:14" ht="14.45" customHeight="1" x14ac:dyDescent="0.2">
      <c r="A953" s="748" t="s">
        <v>604</v>
      </c>
      <c r="B953" s="749" t="s">
        <v>605</v>
      </c>
      <c r="C953" s="750" t="s">
        <v>631</v>
      </c>
      <c r="D953" s="751" t="s">
        <v>632</v>
      </c>
      <c r="E953" s="752">
        <v>50113001</v>
      </c>
      <c r="F953" s="751" t="s">
        <v>637</v>
      </c>
      <c r="G953" s="750" t="s">
        <v>650</v>
      </c>
      <c r="H953" s="750">
        <v>142758</v>
      </c>
      <c r="I953" s="750">
        <v>42758</v>
      </c>
      <c r="J953" s="750" t="s">
        <v>1615</v>
      </c>
      <c r="K953" s="750" t="s">
        <v>1616</v>
      </c>
      <c r="L953" s="753">
        <v>910.95</v>
      </c>
      <c r="M953" s="753">
        <v>1</v>
      </c>
      <c r="N953" s="754">
        <v>910.95</v>
      </c>
    </row>
    <row r="954" spans="1:14" ht="14.45" customHeight="1" x14ac:dyDescent="0.2">
      <c r="A954" s="748" t="s">
        <v>604</v>
      </c>
      <c r="B954" s="749" t="s">
        <v>605</v>
      </c>
      <c r="C954" s="750" t="s">
        <v>631</v>
      </c>
      <c r="D954" s="751" t="s">
        <v>632</v>
      </c>
      <c r="E954" s="752">
        <v>50113001</v>
      </c>
      <c r="F954" s="751" t="s">
        <v>637</v>
      </c>
      <c r="G954" s="750" t="s">
        <v>638</v>
      </c>
      <c r="H954" s="750">
        <v>143979</v>
      </c>
      <c r="I954" s="750">
        <v>43979</v>
      </c>
      <c r="J954" s="750" t="s">
        <v>959</v>
      </c>
      <c r="K954" s="750" t="s">
        <v>960</v>
      </c>
      <c r="L954" s="753">
        <v>81.839999999999989</v>
      </c>
      <c r="M954" s="753">
        <v>9</v>
      </c>
      <c r="N954" s="754">
        <v>736.56</v>
      </c>
    </row>
    <row r="955" spans="1:14" ht="14.45" customHeight="1" x14ac:dyDescent="0.2">
      <c r="A955" s="748" t="s">
        <v>604</v>
      </c>
      <c r="B955" s="749" t="s">
        <v>605</v>
      </c>
      <c r="C955" s="750" t="s">
        <v>631</v>
      </c>
      <c r="D955" s="751" t="s">
        <v>632</v>
      </c>
      <c r="E955" s="752">
        <v>50113001</v>
      </c>
      <c r="F955" s="751" t="s">
        <v>637</v>
      </c>
      <c r="G955" s="750" t="s">
        <v>638</v>
      </c>
      <c r="H955" s="750">
        <v>190970</v>
      </c>
      <c r="I955" s="750">
        <v>190970</v>
      </c>
      <c r="J955" s="750" t="s">
        <v>1617</v>
      </c>
      <c r="K955" s="750" t="s">
        <v>1618</v>
      </c>
      <c r="L955" s="753">
        <v>545.79999999999995</v>
      </c>
      <c r="M955" s="753">
        <v>1</v>
      </c>
      <c r="N955" s="754">
        <v>545.79999999999995</v>
      </c>
    </row>
    <row r="956" spans="1:14" ht="14.45" customHeight="1" x14ac:dyDescent="0.2">
      <c r="A956" s="748" t="s">
        <v>604</v>
      </c>
      <c r="B956" s="749" t="s">
        <v>605</v>
      </c>
      <c r="C956" s="750" t="s">
        <v>631</v>
      </c>
      <c r="D956" s="751" t="s">
        <v>632</v>
      </c>
      <c r="E956" s="752">
        <v>50113001</v>
      </c>
      <c r="F956" s="751" t="s">
        <v>637</v>
      </c>
      <c r="G956" s="750" t="s">
        <v>650</v>
      </c>
      <c r="H956" s="750">
        <v>56972</v>
      </c>
      <c r="I956" s="750">
        <v>56972</v>
      </c>
      <c r="J956" s="750" t="s">
        <v>1619</v>
      </c>
      <c r="K956" s="750" t="s">
        <v>1620</v>
      </c>
      <c r="L956" s="753">
        <v>14.759999999999996</v>
      </c>
      <c r="M956" s="753">
        <v>1</v>
      </c>
      <c r="N956" s="754">
        <v>14.759999999999996</v>
      </c>
    </row>
    <row r="957" spans="1:14" ht="14.45" customHeight="1" x14ac:dyDescent="0.2">
      <c r="A957" s="748" t="s">
        <v>604</v>
      </c>
      <c r="B957" s="749" t="s">
        <v>605</v>
      </c>
      <c r="C957" s="750" t="s">
        <v>631</v>
      </c>
      <c r="D957" s="751" t="s">
        <v>632</v>
      </c>
      <c r="E957" s="752">
        <v>50113001</v>
      </c>
      <c r="F957" s="751" t="s">
        <v>637</v>
      </c>
      <c r="G957" s="750" t="s">
        <v>638</v>
      </c>
      <c r="H957" s="750">
        <v>146444</v>
      </c>
      <c r="I957" s="750">
        <v>46444</v>
      </c>
      <c r="J957" s="750" t="s">
        <v>1621</v>
      </c>
      <c r="K957" s="750" t="s">
        <v>1622</v>
      </c>
      <c r="L957" s="753">
        <v>348.45666666666665</v>
      </c>
      <c r="M957" s="753">
        <v>3</v>
      </c>
      <c r="N957" s="754">
        <v>1045.3699999999999</v>
      </c>
    </row>
    <row r="958" spans="1:14" ht="14.45" customHeight="1" x14ac:dyDescent="0.2">
      <c r="A958" s="748" t="s">
        <v>604</v>
      </c>
      <c r="B958" s="749" t="s">
        <v>605</v>
      </c>
      <c r="C958" s="750" t="s">
        <v>631</v>
      </c>
      <c r="D958" s="751" t="s">
        <v>632</v>
      </c>
      <c r="E958" s="752">
        <v>50113001</v>
      </c>
      <c r="F958" s="751" t="s">
        <v>637</v>
      </c>
      <c r="G958" s="750" t="s">
        <v>638</v>
      </c>
      <c r="H958" s="750">
        <v>114725</v>
      </c>
      <c r="I958" s="750">
        <v>14725</v>
      </c>
      <c r="J958" s="750" t="s">
        <v>1623</v>
      </c>
      <c r="K958" s="750" t="s">
        <v>932</v>
      </c>
      <c r="L958" s="753">
        <v>66.920000000000016</v>
      </c>
      <c r="M958" s="753">
        <v>1</v>
      </c>
      <c r="N958" s="754">
        <v>66.920000000000016</v>
      </c>
    </row>
    <row r="959" spans="1:14" ht="14.45" customHeight="1" x14ac:dyDescent="0.2">
      <c r="A959" s="748" t="s">
        <v>604</v>
      </c>
      <c r="B959" s="749" t="s">
        <v>605</v>
      </c>
      <c r="C959" s="750" t="s">
        <v>631</v>
      </c>
      <c r="D959" s="751" t="s">
        <v>632</v>
      </c>
      <c r="E959" s="752">
        <v>50113001</v>
      </c>
      <c r="F959" s="751" t="s">
        <v>637</v>
      </c>
      <c r="G959" s="750" t="s">
        <v>650</v>
      </c>
      <c r="H959" s="750">
        <v>850552</v>
      </c>
      <c r="I959" s="750">
        <v>167852</v>
      </c>
      <c r="J959" s="750" t="s">
        <v>1624</v>
      </c>
      <c r="K959" s="750" t="s">
        <v>1318</v>
      </c>
      <c r="L959" s="753">
        <v>148.97999999999999</v>
      </c>
      <c r="M959" s="753">
        <v>3</v>
      </c>
      <c r="N959" s="754">
        <v>446.93999999999994</v>
      </c>
    </row>
    <row r="960" spans="1:14" ht="14.45" customHeight="1" x14ac:dyDescent="0.2">
      <c r="A960" s="748" t="s">
        <v>604</v>
      </c>
      <c r="B960" s="749" t="s">
        <v>605</v>
      </c>
      <c r="C960" s="750" t="s">
        <v>631</v>
      </c>
      <c r="D960" s="751" t="s">
        <v>632</v>
      </c>
      <c r="E960" s="752">
        <v>50113001</v>
      </c>
      <c r="F960" s="751" t="s">
        <v>637</v>
      </c>
      <c r="G960" s="750" t="s">
        <v>638</v>
      </c>
      <c r="H960" s="750">
        <v>202789</v>
      </c>
      <c r="I960" s="750">
        <v>202789</v>
      </c>
      <c r="J960" s="750" t="s">
        <v>1273</v>
      </c>
      <c r="K960" s="750" t="s">
        <v>1274</v>
      </c>
      <c r="L960" s="753">
        <v>73.219999999999985</v>
      </c>
      <c r="M960" s="753">
        <v>2</v>
      </c>
      <c r="N960" s="754">
        <v>146.43999999999997</v>
      </c>
    </row>
    <row r="961" spans="1:14" ht="14.45" customHeight="1" x14ac:dyDescent="0.2">
      <c r="A961" s="748" t="s">
        <v>604</v>
      </c>
      <c r="B961" s="749" t="s">
        <v>605</v>
      </c>
      <c r="C961" s="750" t="s">
        <v>631</v>
      </c>
      <c r="D961" s="751" t="s">
        <v>632</v>
      </c>
      <c r="E961" s="752">
        <v>50113001</v>
      </c>
      <c r="F961" s="751" t="s">
        <v>637</v>
      </c>
      <c r="G961" s="750" t="s">
        <v>638</v>
      </c>
      <c r="H961" s="750">
        <v>112023</v>
      </c>
      <c r="I961" s="750">
        <v>12023</v>
      </c>
      <c r="J961" s="750" t="s">
        <v>979</v>
      </c>
      <c r="K961" s="750" t="s">
        <v>980</v>
      </c>
      <c r="L961" s="753">
        <v>72.33</v>
      </c>
      <c r="M961" s="753">
        <v>2</v>
      </c>
      <c r="N961" s="754">
        <v>144.66</v>
      </c>
    </row>
    <row r="962" spans="1:14" ht="14.45" customHeight="1" x14ac:dyDescent="0.2">
      <c r="A962" s="748" t="s">
        <v>604</v>
      </c>
      <c r="B962" s="749" t="s">
        <v>605</v>
      </c>
      <c r="C962" s="750" t="s">
        <v>631</v>
      </c>
      <c r="D962" s="751" t="s">
        <v>632</v>
      </c>
      <c r="E962" s="752">
        <v>50113001</v>
      </c>
      <c r="F962" s="751" t="s">
        <v>637</v>
      </c>
      <c r="G962" s="750" t="s">
        <v>638</v>
      </c>
      <c r="H962" s="750">
        <v>173208</v>
      </c>
      <c r="I962" s="750">
        <v>173208</v>
      </c>
      <c r="J962" s="750" t="s">
        <v>983</v>
      </c>
      <c r="K962" s="750" t="s">
        <v>984</v>
      </c>
      <c r="L962" s="753">
        <v>92.47999999999999</v>
      </c>
      <c r="M962" s="753">
        <v>5</v>
      </c>
      <c r="N962" s="754">
        <v>462.4</v>
      </c>
    </row>
    <row r="963" spans="1:14" ht="14.45" customHeight="1" x14ac:dyDescent="0.2">
      <c r="A963" s="748" t="s">
        <v>604</v>
      </c>
      <c r="B963" s="749" t="s">
        <v>605</v>
      </c>
      <c r="C963" s="750" t="s">
        <v>631</v>
      </c>
      <c r="D963" s="751" t="s">
        <v>632</v>
      </c>
      <c r="E963" s="752">
        <v>50113001</v>
      </c>
      <c r="F963" s="751" t="s">
        <v>637</v>
      </c>
      <c r="G963" s="750" t="s">
        <v>638</v>
      </c>
      <c r="H963" s="750">
        <v>173303</v>
      </c>
      <c r="I963" s="750">
        <v>173303</v>
      </c>
      <c r="J963" s="750" t="s">
        <v>1625</v>
      </c>
      <c r="K963" s="750" t="s">
        <v>1626</v>
      </c>
      <c r="L963" s="753">
        <v>247.79599999999996</v>
      </c>
      <c r="M963" s="753">
        <v>5</v>
      </c>
      <c r="N963" s="754">
        <v>1238.9799999999998</v>
      </c>
    </row>
    <row r="964" spans="1:14" ht="14.45" customHeight="1" x14ac:dyDescent="0.2">
      <c r="A964" s="748" t="s">
        <v>604</v>
      </c>
      <c r="B964" s="749" t="s">
        <v>605</v>
      </c>
      <c r="C964" s="750" t="s">
        <v>631</v>
      </c>
      <c r="D964" s="751" t="s">
        <v>632</v>
      </c>
      <c r="E964" s="752">
        <v>50113001</v>
      </c>
      <c r="F964" s="751" t="s">
        <v>637</v>
      </c>
      <c r="G964" s="750" t="s">
        <v>638</v>
      </c>
      <c r="H964" s="750">
        <v>848469</v>
      </c>
      <c r="I964" s="750">
        <v>500719</v>
      </c>
      <c r="J964" s="750" t="s">
        <v>987</v>
      </c>
      <c r="K964" s="750" t="s">
        <v>988</v>
      </c>
      <c r="L964" s="753">
        <v>3960</v>
      </c>
      <c r="M964" s="753">
        <v>7</v>
      </c>
      <c r="N964" s="754">
        <v>27720</v>
      </c>
    </row>
    <row r="965" spans="1:14" ht="14.45" customHeight="1" x14ac:dyDescent="0.2">
      <c r="A965" s="748" t="s">
        <v>604</v>
      </c>
      <c r="B965" s="749" t="s">
        <v>605</v>
      </c>
      <c r="C965" s="750" t="s">
        <v>631</v>
      </c>
      <c r="D965" s="751" t="s">
        <v>632</v>
      </c>
      <c r="E965" s="752">
        <v>50113001</v>
      </c>
      <c r="F965" s="751" t="s">
        <v>637</v>
      </c>
      <c r="G965" s="750" t="s">
        <v>638</v>
      </c>
      <c r="H965" s="750">
        <v>142953</v>
      </c>
      <c r="I965" s="750">
        <v>42953</v>
      </c>
      <c r="J965" s="750" t="s">
        <v>1627</v>
      </c>
      <c r="K965" s="750" t="s">
        <v>1512</v>
      </c>
      <c r="L965" s="753">
        <v>79.06</v>
      </c>
      <c r="M965" s="753">
        <v>1</v>
      </c>
      <c r="N965" s="754">
        <v>79.06</v>
      </c>
    </row>
    <row r="966" spans="1:14" ht="14.45" customHeight="1" x14ac:dyDescent="0.2">
      <c r="A966" s="748" t="s">
        <v>604</v>
      </c>
      <c r="B966" s="749" t="s">
        <v>605</v>
      </c>
      <c r="C966" s="750" t="s">
        <v>631</v>
      </c>
      <c r="D966" s="751" t="s">
        <v>632</v>
      </c>
      <c r="E966" s="752">
        <v>50113001</v>
      </c>
      <c r="F966" s="751" t="s">
        <v>637</v>
      </c>
      <c r="G966" s="750" t="s">
        <v>638</v>
      </c>
      <c r="H966" s="750">
        <v>130526</v>
      </c>
      <c r="I966" s="750">
        <v>30526</v>
      </c>
      <c r="J966" s="750" t="s">
        <v>1281</v>
      </c>
      <c r="K966" s="750" t="s">
        <v>1282</v>
      </c>
      <c r="L966" s="753">
        <v>328.93</v>
      </c>
      <c r="M966" s="753">
        <v>1</v>
      </c>
      <c r="N966" s="754">
        <v>328.93</v>
      </c>
    </row>
    <row r="967" spans="1:14" ht="14.45" customHeight="1" x14ac:dyDescent="0.2">
      <c r="A967" s="748" t="s">
        <v>604</v>
      </c>
      <c r="B967" s="749" t="s">
        <v>605</v>
      </c>
      <c r="C967" s="750" t="s">
        <v>631</v>
      </c>
      <c r="D967" s="751" t="s">
        <v>632</v>
      </c>
      <c r="E967" s="752">
        <v>50113001</v>
      </c>
      <c r="F967" s="751" t="s">
        <v>637</v>
      </c>
      <c r="G967" s="750" t="s">
        <v>650</v>
      </c>
      <c r="H967" s="750">
        <v>166029</v>
      </c>
      <c r="I967" s="750">
        <v>66029</v>
      </c>
      <c r="J967" s="750" t="s">
        <v>995</v>
      </c>
      <c r="K967" s="750" t="s">
        <v>1628</v>
      </c>
      <c r="L967" s="753">
        <v>28.660000000000011</v>
      </c>
      <c r="M967" s="753">
        <v>1</v>
      </c>
      <c r="N967" s="754">
        <v>28.660000000000011</v>
      </c>
    </row>
    <row r="968" spans="1:14" ht="14.45" customHeight="1" x14ac:dyDescent="0.2">
      <c r="A968" s="748" t="s">
        <v>604</v>
      </c>
      <c r="B968" s="749" t="s">
        <v>605</v>
      </c>
      <c r="C968" s="750" t="s">
        <v>631</v>
      </c>
      <c r="D968" s="751" t="s">
        <v>632</v>
      </c>
      <c r="E968" s="752">
        <v>50113001</v>
      </c>
      <c r="F968" s="751" t="s">
        <v>637</v>
      </c>
      <c r="G968" s="750" t="s">
        <v>650</v>
      </c>
      <c r="H968" s="750">
        <v>233366</v>
      </c>
      <c r="I968" s="750">
        <v>233366</v>
      </c>
      <c r="J968" s="750" t="s">
        <v>1001</v>
      </c>
      <c r="K968" s="750" t="s">
        <v>1003</v>
      </c>
      <c r="L968" s="753">
        <v>45.706666666666671</v>
      </c>
      <c r="M968" s="753">
        <v>6</v>
      </c>
      <c r="N968" s="754">
        <v>274.24</v>
      </c>
    </row>
    <row r="969" spans="1:14" ht="14.45" customHeight="1" x14ac:dyDescent="0.2">
      <c r="A969" s="748" t="s">
        <v>604</v>
      </c>
      <c r="B969" s="749" t="s">
        <v>605</v>
      </c>
      <c r="C969" s="750" t="s">
        <v>631</v>
      </c>
      <c r="D969" s="751" t="s">
        <v>632</v>
      </c>
      <c r="E969" s="752">
        <v>50113001</v>
      </c>
      <c r="F969" s="751" t="s">
        <v>637</v>
      </c>
      <c r="G969" s="750" t="s">
        <v>650</v>
      </c>
      <c r="H969" s="750">
        <v>233360</v>
      </c>
      <c r="I969" s="750">
        <v>233360</v>
      </c>
      <c r="J969" s="750" t="s">
        <v>1001</v>
      </c>
      <c r="K969" s="750" t="s">
        <v>1002</v>
      </c>
      <c r="L969" s="753">
        <v>22.13</v>
      </c>
      <c r="M969" s="753">
        <v>1</v>
      </c>
      <c r="N969" s="754">
        <v>22.13</v>
      </c>
    </row>
    <row r="970" spans="1:14" ht="14.45" customHeight="1" x14ac:dyDescent="0.2">
      <c r="A970" s="748" t="s">
        <v>604</v>
      </c>
      <c r="B970" s="749" t="s">
        <v>605</v>
      </c>
      <c r="C970" s="750" t="s">
        <v>631</v>
      </c>
      <c r="D970" s="751" t="s">
        <v>632</v>
      </c>
      <c r="E970" s="752">
        <v>50113001</v>
      </c>
      <c r="F970" s="751" t="s">
        <v>637</v>
      </c>
      <c r="G970" s="750" t="s">
        <v>606</v>
      </c>
      <c r="H970" s="750">
        <v>989453</v>
      </c>
      <c r="I970" s="750">
        <v>146899</v>
      </c>
      <c r="J970" s="750" t="s">
        <v>1001</v>
      </c>
      <c r="K970" s="750" t="s">
        <v>1003</v>
      </c>
      <c r="L970" s="753">
        <v>45.668000000000006</v>
      </c>
      <c r="M970" s="753">
        <v>5</v>
      </c>
      <c r="N970" s="754">
        <v>228.34000000000003</v>
      </c>
    </row>
    <row r="971" spans="1:14" ht="14.45" customHeight="1" x14ac:dyDescent="0.2">
      <c r="A971" s="748" t="s">
        <v>604</v>
      </c>
      <c r="B971" s="749" t="s">
        <v>605</v>
      </c>
      <c r="C971" s="750" t="s">
        <v>631</v>
      </c>
      <c r="D971" s="751" t="s">
        <v>632</v>
      </c>
      <c r="E971" s="752">
        <v>50113002</v>
      </c>
      <c r="F971" s="751" t="s">
        <v>1629</v>
      </c>
      <c r="G971" s="750" t="s">
        <v>638</v>
      </c>
      <c r="H971" s="750">
        <v>103414</v>
      </c>
      <c r="I971" s="750">
        <v>3414</v>
      </c>
      <c r="J971" s="750" t="s">
        <v>1630</v>
      </c>
      <c r="K971" s="750" t="s">
        <v>1631</v>
      </c>
      <c r="L971" s="753">
        <v>2513.7399999999998</v>
      </c>
      <c r="M971" s="753">
        <v>3</v>
      </c>
      <c r="N971" s="754">
        <v>7541.2199999999993</v>
      </c>
    </row>
    <row r="972" spans="1:14" ht="14.45" customHeight="1" x14ac:dyDescent="0.2">
      <c r="A972" s="748" t="s">
        <v>604</v>
      </c>
      <c r="B972" s="749" t="s">
        <v>605</v>
      </c>
      <c r="C972" s="750" t="s">
        <v>631</v>
      </c>
      <c r="D972" s="751" t="s">
        <v>632</v>
      </c>
      <c r="E972" s="752">
        <v>50113006</v>
      </c>
      <c r="F972" s="751" t="s">
        <v>1632</v>
      </c>
      <c r="G972" s="750" t="s">
        <v>650</v>
      </c>
      <c r="H972" s="750">
        <v>33833</v>
      </c>
      <c r="I972" s="750">
        <v>33833</v>
      </c>
      <c r="J972" s="750" t="s">
        <v>1633</v>
      </c>
      <c r="K972" s="750" t="s">
        <v>1576</v>
      </c>
      <c r="L972" s="753">
        <v>166.63758582218583</v>
      </c>
      <c r="M972" s="753">
        <v>29</v>
      </c>
      <c r="N972" s="754">
        <v>4832.4899888433893</v>
      </c>
    </row>
    <row r="973" spans="1:14" ht="14.45" customHeight="1" x14ac:dyDescent="0.2">
      <c r="A973" s="748" t="s">
        <v>604</v>
      </c>
      <c r="B973" s="749" t="s">
        <v>605</v>
      </c>
      <c r="C973" s="750" t="s">
        <v>631</v>
      </c>
      <c r="D973" s="751" t="s">
        <v>632</v>
      </c>
      <c r="E973" s="752">
        <v>50113006</v>
      </c>
      <c r="F973" s="751" t="s">
        <v>1632</v>
      </c>
      <c r="G973" s="750" t="s">
        <v>650</v>
      </c>
      <c r="H973" s="750">
        <v>133339</v>
      </c>
      <c r="I973" s="750">
        <v>33339</v>
      </c>
      <c r="J973" s="750" t="s">
        <v>1634</v>
      </c>
      <c r="K973" s="750" t="s">
        <v>1635</v>
      </c>
      <c r="L973" s="753">
        <v>41.21871559633027</v>
      </c>
      <c r="M973" s="753">
        <v>109</v>
      </c>
      <c r="N973" s="754">
        <v>4492.8399999999992</v>
      </c>
    </row>
    <row r="974" spans="1:14" ht="14.45" customHeight="1" x14ac:dyDescent="0.2">
      <c r="A974" s="748" t="s">
        <v>604</v>
      </c>
      <c r="B974" s="749" t="s">
        <v>605</v>
      </c>
      <c r="C974" s="750" t="s">
        <v>631</v>
      </c>
      <c r="D974" s="751" t="s">
        <v>632</v>
      </c>
      <c r="E974" s="752">
        <v>50113006</v>
      </c>
      <c r="F974" s="751" t="s">
        <v>1632</v>
      </c>
      <c r="G974" s="750" t="s">
        <v>650</v>
      </c>
      <c r="H974" s="750">
        <v>133340</v>
      </c>
      <c r="I974" s="750">
        <v>33340</v>
      </c>
      <c r="J974" s="750" t="s">
        <v>1636</v>
      </c>
      <c r="K974" s="750" t="s">
        <v>1635</v>
      </c>
      <c r="L974" s="753">
        <v>41.202264150943392</v>
      </c>
      <c r="M974" s="753">
        <v>106</v>
      </c>
      <c r="N974" s="754">
        <v>4367.4399999999996</v>
      </c>
    </row>
    <row r="975" spans="1:14" ht="14.45" customHeight="1" x14ac:dyDescent="0.2">
      <c r="A975" s="748" t="s">
        <v>604</v>
      </c>
      <c r="B975" s="749" t="s">
        <v>605</v>
      </c>
      <c r="C975" s="750" t="s">
        <v>631</v>
      </c>
      <c r="D975" s="751" t="s">
        <v>632</v>
      </c>
      <c r="E975" s="752">
        <v>50113006</v>
      </c>
      <c r="F975" s="751" t="s">
        <v>1632</v>
      </c>
      <c r="G975" s="750" t="s">
        <v>606</v>
      </c>
      <c r="H975" s="750">
        <v>33915</v>
      </c>
      <c r="I975" s="750">
        <v>33915</v>
      </c>
      <c r="J975" s="750" t="s">
        <v>1637</v>
      </c>
      <c r="K975" s="750" t="s">
        <v>1533</v>
      </c>
      <c r="L975" s="753">
        <v>141.92500000000001</v>
      </c>
      <c r="M975" s="753">
        <v>4</v>
      </c>
      <c r="N975" s="754">
        <v>567.70000000000005</v>
      </c>
    </row>
    <row r="976" spans="1:14" ht="14.45" customHeight="1" x14ac:dyDescent="0.2">
      <c r="A976" s="748" t="s">
        <v>604</v>
      </c>
      <c r="B976" s="749" t="s">
        <v>605</v>
      </c>
      <c r="C976" s="750" t="s">
        <v>631</v>
      </c>
      <c r="D976" s="751" t="s">
        <v>632</v>
      </c>
      <c r="E976" s="752">
        <v>50113006</v>
      </c>
      <c r="F976" s="751" t="s">
        <v>1632</v>
      </c>
      <c r="G976" s="750" t="s">
        <v>606</v>
      </c>
      <c r="H976" s="750">
        <v>33916</v>
      </c>
      <c r="I976" s="750">
        <v>33916</v>
      </c>
      <c r="J976" s="750" t="s">
        <v>1638</v>
      </c>
      <c r="K976" s="750" t="s">
        <v>1533</v>
      </c>
      <c r="L976" s="753">
        <v>141.16</v>
      </c>
      <c r="M976" s="753">
        <v>6</v>
      </c>
      <c r="N976" s="754">
        <v>846.96</v>
      </c>
    </row>
    <row r="977" spans="1:14" ht="14.45" customHeight="1" x14ac:dyDescent="0.2">
      <c r="A977" s="748" t="s">
        <v>604</v>
      </c>
      <c r="B977" s="749" t="s">
        <v>605</v>
      </c>
      <c r="C977" s="750" t="s">
        <v>631</v>
      </c>
      <c r="D977" s="751" t="s">
        <v>632</v>
      </c>
      <c r="E977" s="752">
        <v>50113006</v>
      </c>
      <c r="F977" s="751" t="s">
        <v>1632</v>
      </c>
      <c r="G977" s="750" t="s">
        <v>650</v>
      </c>
      <c r="H977" s="750">
        <v>33840</v>
      </c>
      <c r="I977" s="750">
        <v>33840</v>
      </c>
      <c r="J977" s="750" t="s">
        <v>1639</v>
      </c>
      <c r="K977" s="750" t="s">
        <v>1635</v>
      </c>
      <c r="L977" s="753">
        <v>61.569999999999993</v>
      </c>
      <c r="M977" s="753">
        <v>1</v>
      </c>
      <c r="N977" s="754">
        <v>61.569999999999993</v>
      </c>
    </row>
    <row r="978" spans="1:14" ht="14.45" customHeight="1" x14ac:dyDescent="0.2">
      <c r="A978" s="748" t="s">
        <v>604</v>
      </c>
      <c r="B978" s="749" t="s">
        <v>605</v>
      </c>
      <c r="C978" s="750" t="s">
        <v>631</v>
      </c>
      <c r="D978" s="751" t="s">
        <v>632</v>
      </c>
      <c r="E978" s="752">
        <v>50113006</v>
      </c>
      <c r="F978" s="751" t="s">
        <v>1632</v>
      </c>
      <c r="G978" s="750" t="s">
        <v>606</v>
      </c>
      <c r="H978" s="750">
        <v>33888</v>
      </c>
      <c r="I978" s="750">
        <v>33888</v>
      </c>
      <c r="J978" s="750" t="s">
        <v>1640</v>
      </c>
      <c r="K978" s="750" t="s">
        <v>1641</v>
      </c>
      <c r="L978" s="753">
        <v>115</v>
      </c>
      <c r="M978" s="753">
        <v>1</v>
      </c>
      <c r="N978" s="754">
        <v>115</v>
      </c>
    </row>
    <row r="979" spans="1:14" ht="14.45" customHeight="1" x14ac:dyDescent="0.2">
      <c r="A979" s="748" t="s">
        <v>604</v>
      </c>
      <c r="B979" s="749" t="s">
        <v>605</v>
      </c>
      <c r="C979" s="750" t="s">
        <v>631</v>
      </c>
      <c r="D979" s="751" t="s">
        <v>632</v>
      </c>
      <c r="E979" s="752">
        <v>50113006</v>
      </c>
      <c r="F979" s="751" t="s">
        <v>1632</v>
      </c>
      <c r="G979" s="750" t="s">
        <v>606</v>
      </c>
      <c r="H979" s="750">
        <v>33580</v>
      </c>
      <c r="I979" s="750">
        <v>33580</v>
      </c>
      <c r="J979" s="750" t="s">
        <v>1642</v>
      </c>
      <c r="K979" s="750" t="s">
        <v>1576</v>
      </c>
      <c r="L979" s="753">
        <v>124.2</v>
      </c>
      <c r="M979" s="753">
        <v>4</v>
      </c>
      <c r="N979" s="754">
        <v>496.8</v>
      </c>
    </row>
    <row r="980" spans="1:14" ht="14.45" customHeight="1" x14ac:dyDescent="0.2">
      <c r="A980" s="748" t="s">
        <v>604</v>
      </c>
      <c r="B980" s="749" t="s">
        <v>605</v>
      </c>
      <c r="C980" s="750" t="s">
        <v>631</v>
      </c>
      <c r="D980" s="751" t="s">
        <v>632</v>
      </c>
      <c r="E980" s="752">
        <v>50113006</v>
      </c>
      <c r="F980" s="751" t="s">
        <v>1632</v>
      </c>
      <c r="G980" s="750" t="s">
        <v>606</v>
      </c>
      <c r="H980" s="750">
        <v>217040</v>
      </c>
      <c r="I980" s="750">
        <v>217040</v>
      </c>
      <c r="J980" s="750" t="s">
        <v>1643</v>
      </c>
      <c r="K980" s="750" t="s">
        <v>1576</v>
      </c>
      <c r="L980" s="753">
        <v>124.2</v>
      </c>
      <c r="M980" s="753">
        <v>1</v>
      </c>
      <c r="N980" s="754">
        <v>124.2</v>
      </c>
    </row>
    <row r="981" spans="1:14" ht="14.45" customHeight="1" x14ac:dyDescent="0.2">
      <c r="A981" s="748" t="s">
        <v>604</v>
      </c>
      <c r="B981" s="749" t="s">
        <v>605</v>
      </c>
      <c r="C981" s="750" t="s">
        <v>631</v>
      </c>
      <c r="D981" s="751" t="s">
        <v>632</v>
      </c>
      <c r="E981" s="752">
        <v>50113006</v>
      </c>
      <c r="F981" s="751" t="s">
        <v>1632</v>
      </c>
      <c r="G981" s="750" t="s">
        <v>638</v>
      </c>
      <c r="H981" s="750">
        <v>397803</v>
      </c>
      <c r="I981" s="750">
        <v>217084</v>
      </c>
      <c r="J981" s="750" t="s">
        <v>1644</v>
      </c>
      <c r="K981" s="750" t="s">
        <v>1645</v>
      </c>
      <c r="L981" s="753">
        <v>1776.7500000000005</v>
      </c>
      <c r="M981" s="753">
        <v>1</v>
      </c>
      <c r="N981" s="754">
        <v>1776.7500000000005</v>
      </c>
    </row>
    <row r="982" spans="1:14" ht="14.45" customHeight="1" x14ac:dyDescent="0.2">
      <c r="A982" s="748" t="s">
        <v>604</v>
      </c>
      <c r="B982" s="749" t="s">
        <v>605</v>
      </c>
      <c r="C982" s="750" t="s">
        <v>631</v>
      </c>
      <c r="D982" s="751" t="s">
        <v>632</v>
      </c>
      <c r="E982" s="752">
        <v>50113006</v>
      </c>
      <c r="F982" s="751" t="s">
        <v>1632</v>
      </c>
      <c r="G982" s="750" t="s">
        <v>606</v>
      </c>
      <c r="H982" s="750">
        <v>217162</v>
      </c>
      <c r="I982" s="750">
        <v>217162</v>
      </c>
      <c r="J982" s="750" t="s">
        <v>1646</v>
      </c>
      <c r="K982" s="750" t="s">
        <v>1533</v>
      </c>
      <c r="L982" s="753">
        <v>183.45</v>
      </c>
      <c r="M982" s="753">
        <v>13</v>
      </c>
      <c r="N982" s="754">
        <v>2384.85</v>
      </c>
    </row>
    <row r="983" spans="1:14" ht="14.45" customHeight="1" x14ac:dyDescent="0.2">
      <c r="A983" s="748" t="s">
        <v>604</v>
      </c>
      <c r="B983" s="749" t="s">
        <v>605</v>
      </c>
      <c r="C983" s="750" t="s">
        <v>631</v>
      </c>
      <c r="D983" s="751" t="s">
        <v>632</v>
      </c>
      <c r="E983" s="752">
        <v>50113006</v>
      </c>
      <c r="F983" s="751" t="s">
        <v>1632</v>
      </c>
      <c r="G983" s="750" t="s">
        <v>606</v>
      </c>
      <c r="H983" s="750">
        <v>217160</v>
      </c>
      <c r="I983" s="750">
        <v>217160</v>
      </c>
      <c r="J983" s="750" t="s">
        <v>1647</v>
      </c>
      <c r="K983" s="750" t="s">
        <v>1533</v>
      </c>
      <c r="L983" s="753">
        <v>183.45000000000002</v>
      </c>
      <c r="M983" s="753">
        <v>11</v>
      </c>
      <c r="N983" s="754">
        <v>2017.9500000000003</v>
      </c>
    </row>
    <row r="984" spans="1:14" ht="14.45" customHeight="1" x14ac:dyDescent="0.2">
      <c r="A984" s="748" t="s">
        <v>604</v>
      </c>
      <c r="B984" s="749" t="s">
        <v>605</v>
      </c>
      <c r="C984" s="750" t="s">
        <v>631</v>
      </c>
      <c r="D984" s="751" t="s">
        <v>632</v>
      </c>
      <c r="E984" s="752">
        <v>50113006</v>
      </c>
      <c r="F984" s="751" t="s">
        <v>1632</v>
      </c>
      <c r="G984" s="750" t="s">
        <v>606</v>
      </c>
      <c r="H984" s="750">
        <v>33612</v>
      </c>
      <c r="I984" s="750">
        <v>33612</v>
      </c>
      <c r="J984" s="750" t="s">
        <v>1648</v>
      </c>
      <c r="K984" s="750" t="s">
        <v>1576</v>
      </c>
      <c r="L984" s="753">
        <v>157.69999999999999</v>
      </c>
      <c r="M984" s="753">
        <v>2</v>
      </c>
      <c r="N984" s="754">
        <v>315.39999999999998</v>
      </c>
    </row>
    <row r="985" spans="1:14" ht="14.45" customHeight="1" x14ac:dyDescent="0.2">
      <c r="A985" s="748" t="s">
        <v>604</v>
      </c>
      <c r="B985" s="749" t="s">
        <v>605</v>
      </c>
      <c r="C985" s="750" t="s">
        <v>631</v>
      </c>
      <c r="D985" s="751" t="s">
        <v>632</v>
      </c>
      <c r="E985" s="752">
        <v>50113006</v>
      </c>
      <c r="F985" s="751" t="s">
        <v>1632</v>
      </c>
      <c r="G985" s="750" t="s">
        <v>650</v>
      </c>
      <c r="H985" s="750">
        <v>217005</v>
      </c>
      <c r="I985" s="750">
        <v>217005</v>
      </c>
      <c r="J985" s="750" t="s">
        <v>1649</v>
      </c>
      <c r="K985" s="750" t="s">
        <v>1576</v>
      </c>
      <c r="L985" s="753">
        <v>137.43</v>
      </c>
      <c r="M985" s="753">
        <v>1</v>
      </c>
      <c r="N985" s="754">
        <v>137.43</v>
      </c>
    </row>
    <row r="986" spans="1:14" ht="14.45" customHeight="1" x14ac:dyDescent="0.2">
      <c r="A986" s="748" t="s">
        <v>604</v>
      </c>
      <c r="B986" s="749" t="s">
        <v>605</v>
      </c>
      <c r="C986" s="750" t="s">
        <v>631</v>
      </c>
      <c r="D986" s="751" t="s">
        <v>632</v>
      </c>
      <c r="E986" s="752">
        <v>50113006</v>
      </c>
      <c r="F986" s="751" t="s">
        <v>1632</v>
      </c>
      <c r="G986" s="750" t="s">
        <v>650</v>
      </c>
      <c r="H986" s="750">
        <v>33741</v>
      </c>
      <c r="I986" s="750">
        <v>33741</v>
      </c>
      <c r="J986" s="750" t="s">
        <v>1650</v>
      </c>
      <c r="K986" s="750" t="s">
        <v>1533</v>
      </c>
      <c r="L986" s="753">
        <v>126.24583333333335</v>
      </c>
      <c r="M986" s="753">
        <v>12</v>
      </c>
      <c r="N986" s="754">
        <v>1514.9500000000003</v>
      </c>
    </row>
    <row r="987" spans="1:14" ht="14.45" customHeight="1" x14ac:dyDescent="0.2">
      <c r="A987" s="748" t="s">
        <v>604</v>
      </c>
      <c r="B987" s="749" t="s">
        <v>605</v>
      </c>
      <c r="C987" s="750" t="s">
        <v>631</v>
      </c>
      <c r="D987" s="751" t="s">
        <v>632</v>
      </c>
      <c r="E987" s="752">
        <v>50113006</v>
      </c>
      <c r="F987" s="751" t="s">
        <v>1632</v>
      </c>
      <c r="G987" s="750" t="s">
        <v>650</v>
      </c>
      <c r="H987" s="750">
        <v>33897</v>
      </c>
      <c r="I987" s="750">
        <v>33897</v>
      </c>
      <c r="J987" s="750" t="s">
        <v>1651</v>
      </c>
      <c r="K987" s="750" t="s">
        <v>1533</v>
      </c>
      <c r="L987" s="753">
        <v>133.28416666666666</v>
      </c>
      <c r="M987" s="753">
        <v>24</v>
      </c>
      <c r="N987" s="754">
        <v>3198.8199999999997</v>
      </c>
    </row>
    <row r="988" spans="1:14" ht="14.45" customHeight="1" x14ac:dyDescent="0.2">
      <c r="A988" s="748" t="s">
        <v>604</v>
      </c>
      <c r="B988" s="749" t="s">
        <v>605</v>
      </c>
      <c r="C988" s="750" t="s">
        <v>631</v>
      </c>
      <c r="D988" s="751" t="s">
        <v>632</v>
      </c>
      <c r="E988" s="752">
        <v>50113006</v>
      </c>
      <c r="F988" s="751" t="s">
        <v>1632</v>
      </c>
      <c r="G988" s="750" t="s">
        <v>650</v>
      </c>
      <c r="H988" s="750">
        <v>33742</v>
      </c>
      <c r="I988" s="750">
        <v>33742</v>
      </c>
      <c r="J988" s="750" t="s">
        <v>1652</v>
      </c>
      <c r="K988" s="750" t="s">
        <v>1533</v>
      </c>
      <c r="L988" s="753">
        <v>131.25</v>
      </c>
      <c r="M988" s="753">
        <v>2</v>
      </c>
      <c r="N988" s="754">
        <v>262.5</v>
      </c>
    </row>
    <row r="989" spans="1:14" ht="14.45" customHeight="1" x14ac:dyDescent="0.2">
      <c r="A989" s="748" t="s">
        <v>604</v>
      </c>
      <c r="B989" s="749" t="s">
        <v>605</v>
      </c>
      <c r="C989" s="750" t="s">
        <v>631</v>
      </c>
      <c r="D989" s="751" t="s">
        <v>632</v>
      </c>
      <c r="E989" s="752">
        <v>50113006</v>
      </c>
      <c r="F989" s="751" t="s">
        <v>1632</v>
      </c>
      <c r="G989" s="750" t="s">
        <v>650</v>
      </c>
      <c r="H989" s="750">
        <v>33740</v>
      </c>
      <c r="I989" s="750">
        <v>33740</v>
      </c>
      <c r="J989" s="750" t="s">
        <v>1653</v>
      </c>
      <c r="K989" s="750" t="s">
        <v>1533</v>
      </c>
      <c r="L989" s="753">
        <v>122.26599999999999</v>
      </c>
      <c r="M989" s="753">
        <v>20</v>
      </c>
      <c r="N989" s="754">
        <v>2445.3199999999997</v>
      </c>
    </row>
    <row r="990" spans="1:14" ht="14.45" customHeight="1" x14ac:dyDescent="0.2">
      <c r="A990" s="748" t="s">
        <v>604</v>
      </c>
      <c r="B990" s="749" t="s">
        <v>605</v>
      </c>
      <c r="C990" s="750" t="s">
        <v>631</v>
      </c>
      <c r="D990" s="751" t="s">
        <v>632</v>
      </c>
      <c r="E990" s="752">
        <v>50113006</v>
      </c>
      <c r="F990" s="751" t="s">
        <v>1632</v>
      </c>
      <c r="G990" s="750" t="s">
        <v>650</v>
      </c>
      <c r="H990" s="750">
        <v>846763</v>
      </c>
      <c r="I990" s="750">
        <v>33419</v>
      </c>
      <c r="J990" s="750" t="s">
        <v>1654</v>
      </c>
      <c r="K990" s="750" t="s">
        <v>1533</v>
      </c>
      <c r="L990" s="753">
        <v>130.22333333333333</v>
      </c>
      <c r="M990" s="753">
        <v>3</v>
      </c>
      <c r="N990" s="754">
        <v>390.67</v>
      </c>
    </row>
    <row r="991" spans="1:14" ht="14.45" customHeight="1" x14ac:dyDescent="0.2">
      <c r="A991" s="748" t="s">
        <v>604</v>
      </c>
      <c r="B991" s="749" t="s">
        <v>605</v>
      </c>
      <c r="C991" s="750" t="s">
        <v>631</v>
      </c>
      <c r="D991" s="751" t="s">
        <v>632</v>
      </c>
      <c r="E991" s="752">
        <v>50113006</v>
      </c>
      <c r="F991" s="751" t="s">
        <v>1632</v>
      </c>
      <c r="G991" s="750" t="s">
        <v>650</v>
      </c>
      <c r="H991" s="750">
        <v>33865</v>
      </c>
      <c r="I991" s="750">
        <v>33865</v>
      </c>
      <c r="J991" s="750" t="s">
        <v>1655</v>
      </c>
      <c r="K991" s="750" t="s">
        <v>1533</v>
      </c>
      <c r="L991" s="753">
        <v>136.25333333333336</v>
      </c>
      <c r="M991" s="753">
        <v>9</v>
      </c>
      <c r="N991" s="754">
        <v>1226.2800000000002</v>
      </c>
    </row>
    <row r="992" spans="1:14" ht="14.45" customHeight="1" x14ac:dyDescent="0.2">
      <c r="A992" s="748" t="s">
        <v>604</v>
      </c>
      <c r="B992" s="749" t="s">
        <v>605</v>
      </c>
      <c r="C992" s="750" t="s">
        <v>631</v>
      </c>
      <c r="D992" s="751" t="s">
        <v>632</v>
      </c>
      <c r="E992" s="752">
        <v>50113006</v>
      </c>
      <c r="F992" s="751" t="s">
        <v>1632</v>
      </c>
      <c r="G992" s="750" t="s">
        <v>650</v>
      </c>
      <c r="H992" s="750">
        <v>33866</v>
      </c>
      <c r="I992" s="750">
        <v>33866</v>
      </c>
      <c r="J992" s="750" t="s">
        <v>1656</v>
      </c>
      <c r="K992" s="750" t="s">
        <v>1533</v>
      </c>
      <c r="L992" s="753">
        <v>136.26818181818177</v>
      </c>
      <c r="M992" s="753">
        <v>22</v>
      </c>
      <c r="N992" s="754">
        <v>2997.8999999999992</v>
      </c>
    </row>
    <row r="993" spans="1:14" ht="14.45" customHeight="1" x14ac:dyDescent="0.2">
      <c r="A993" s="748" t="s">
        <v>604</v>
      </c>
      <c r="B993" s="749" t="s">
        <v>605</v>
      </c>
      <c r="C993" s="750" t="s">
        <v>631</v>
      </c>
      <c r="D993" s="751" t="s">
        <v>632</v>
      </c>
      <c r="E993" s="752">
        <v>50113006</v>
      </c>
      <c r="F993" s="751" t="s">
        <v>1632</v>
      </c>
      <c r="G993" s="750" t="s">
        <v>650</v>
      </c>
      <c r="H993" s="750">
        <v>987792</v>
      </c>
      <c r="I993" s="750">
        <v>33749</v>
      </c>
      <c r="J993" s="750" t="s">
        <v>1657</v>
      </c>
      <c r="K993" s="750" t="s">
        <v>1658</v>
      </c>
      <c r="L993" s="753">
        <v>94.5</v>
      </c>
      <c r="M993" s="753">
        <v>1</v>
      </c>
      <c r="N993" s="754">
        <v>94.5</v>
      </c>
    </row>
    <row r="994" spans="1:14" ht="14.45" customHeight="1" x14ac:dyDescent="0.2">
      <c r="A994" s="748" t="s">
        <v>604</v>
      </c>
      <c r="B994" s="749" t="s">
        <v>605</v>
      </c>
      <c r="C994" s="750" t="s">
        <v>631</v>
      </c>
      <c r="D994" s="751" t="s">
        <v>632</v>
      </c>
      <c r="E994" s="752">
        <v>50113006</v>
      </c>
      <c r="F994" s="751" t="s">
        <v>1632</v>
      </c>
      <c r="G994" s="750" t="s">
        <v>650</v>
      </c>
      <c r="H994" s="750">
        <v>395579</v>
      </c>
      <c r="I994" s="750">
        <v>33752</v>
      </c>
      <c r="J994" s="750" t="s">
        <v>1659</v>
      </c>
      <c r="K994" s="750" t="s">
        <v>1660</v>
      </c>
      <c r="L994" s="753">
        <v>96.55</v>
      </c>
      <c r="M994" s="753">
        <v>2</v>
      </c>
      <c r="N994" s="754">
        <v>193.1</v>
      </c>
    </row>
    <row r="995" spans="1:14" ht="14.45" customHeight="1" x14ac:dyDescent="0.2">
      <c r="A995" s="748" t="s">
        <v>604</v>
      </c>
      <c r="B995" s="749" t="s">
        <v>605</v>
      </c>
      <c r="C995" s="750" t="s">
        <v>631</v>
      </c>
      <c r="D995" s="751" t="s">
        <v>632</v>
      </c>
      <c r="E995" s="752">
        <v>50113006</v>
      </c>
      <c r="F995" s="751" t="s">
        <v>1632</v>
      </c>
      <c r="G995" s="750" t="s">
        <v>650</v>
      </c>
      <c r="H995" s="750">
        <v>33859</v>
      </c>
      <c r="I995" s="750">
        <v>33859</v>
      </c>
      <c r="J995" s="750" t="s">
        <v>1661</v>
      </c>
      <c r="K995" s="750" t="s">
        <v>1576</v>
      </c>
      <c r="L995" s="753">
        <v>133.78666666666663</v>
      </c>
      <c r="M995" s="753">
        <v>33</v>
      </c>
      <c r="N995" s="754">
        <v>4414.9599999999991</v>
      </c>
    </row>
    <row r="996" spans="1:14" ht="14.45" customHeight="1" x14ac:dyDescent="0.2">
      <c r="A996" s="748" t="s">
        <v>604</v>
      </c>
      <c r="B996" s="749" t="s">
        <v>605</v>
      </c>
      <c r="C996" s="750" t="s">
        <v>631</v>
      </c>
      <c r="D996" s="751" t="s">
        <v>632</v>
      </c>
      <c r="E996" s="752">
        <v>50113006</v>
      </c>
      <c r="F996" s="751" t="s">
        <v>1632</v>
      </c>
      <c r="G996" s="750" t="s">
        <v>650</v>
      </c>
      <c r="H996" s="750">
        <v>33858</v>
      </c>
      <c r="I996" s="750">
        <v>33858</v>
      </c>
      <c r="J996" s="750" t="s">
        <v>1662</v>
      </c>
      <c r="K996" s="750" t="s">
        <v>1576</v>
      </c>
      <c r="L996" s="753">
        <v>135.05483870967734</v>
      </c>
      <c r="M996" s="753">
        <v>31</v>
      </c>
      <c r="N996" s="754">
        <v>4186.699999999998</v>
      </c>
    </row>
    <row r="997" spans="1:14" ht="14.45" customHeight="1" x14ac:dyDescent="0.2">
      <c r="A997" s="748" t="s">
        <v>604</v>
      </c>
      <c r="B997" s="749" t="s">
        <v>605</v>
      </c>
      <c r="C997" s="750" t="s">
        <v>631</v>
      </c>
      <c r="D997" s="751" t="s">
        <v>632</v>
      </c>
      <c r="E997" s="752">
        <v>50113006</v>
      </c>
      <c r="F997" s="751" t="s">
        <v>1632</v>
      </c>
      <c r="G997" s="750" t="s">
        <v>650</v>
      </c>
      <c r="H997" s="750">
        <v>990307</v>
      </c>
      <c r="I997" s="750">
        <v>33934</v>
      </c>
      <c r="J997" s="750" t="s">
        <v>1663</v>
      </c>
      <c r="K997" s="750" t="s">
        <v>1635</v>
      </c>
      <c r="L997" s="753">
        <v>33.860000000000007</v>
      </c>
      <c r="M997" s="753">
        <v>2</v>
      </c>
      <c r="N997" s="754">
        <v>67.720000000000013</v>
      </c>
    </row>
    <row r="998" spans="1:14" ht="14.45" customHeight="1" x14ac:dyDescent="0.2">
      <c r="A998" s="748" t="s">
        <v>604</v>
      </c>
      <c r="B998" s="749" t="s">
        <v>605</v>
      </c>
      <c r="C998" s="750" t="s">
        <v>631</v>
      </c>
      <c r="D998" s="751" t="s">
        <v>632</v>
      </c>
      <c r="E998" s="752">
        <v>50113006</v>
      </c>
      <c r="F998" s="751" t="s">
        <v>1632</v>
      </c>
      <c r="G998" s="750" t="s">
        <v>650</v>
      </c>
      <c r="H998" s="750">
        <v>33852</v>
      </c>
      <c r="I998" s="750">
        <v>33852</v>
      </c>
      <c r="J998" s="750" t="s">
        <v>1664</v>
      </c>
      <c r="K998" s="750" t="s">
        <v>1576</v>
      </c>
      <c r="L998" s="753">
        <v>148.66</v>
      </c>
      <c r="M998" s="753">
        <v>1</v>
      </c>
      <c r="N998" s="754">
        <v>148.66</v>
      </c>
    </row>
    <row r="999" spans="1:14" ht="14.45" customHeight="1" x14ac:dyDescent="0.2">
      <c r="A999" s="748" t="s">
        <v>604</v>
      </c>
      <c r="B999" s="749" t="s">
        <v>605</v>
      </c>
      <c r="C999" s="750" t="s">
        <v>631</v>
      </c>
      <c r="D999" s="751" t="s">
        <v>632</v>
      </c>
      <c r="E999" s="752">
        <v>50113006</v>
      </c>
      <c r="F999" s="751" t="s">
        <v>1632</v>
      </c>
      <c r="G999" s="750" t="s">
        <v>650</v>
      </c>
      <c r="H999" s="750">
        <v>33936</v>
      </c>
      <c r="I999" s="750">
        <v>33936</v>
      </c>
      <c r="J999" s="750" t="s">
        <v>1665</v>
      </c>
      <c r="K999" s="750" t="s">
        <v>1635</v>
      </c>
      <c r="L999" s="753">
        <v>30.670000000000009</v>
      </c>
      <c r="M999" s="753">
        <v>1</v>
      </c>
      <c r="N999" s="754">
        <v>30.670000000000009</v>
      </c>
    </row>
    <row r="1000" spans="1:14" ht="14.45" customHeight="1" x14ac:dyDescent="0.2">
      <c r="A1000" s="748" t="s">
        <v>604</v>
      </c>
      <c r="B1000" s="749" t="s">
        <v>605</v>
      </c>
      <c r="C1000" s="750" t="s">
        <v>631</v>
      </c>
      <c r="D1000" s="751" t="s">
        <v>632</v>
      </c>
      <c r="E1000" s="752">
        <v>50113006</v>
      </c>
      <c r="F1000" s="751" t="s">
        <v>1632</v>
      </c>
      <c r="G1000" s="750" t="s">
        <v>650</v>
      </c>
      <c r="H1000" s="750">
        <v>33847</v>
      </c>
      <c r="I1000" s="750">
        <v>33847</v>
      </c>
      <c r="J1000" s="750" t="s">
        <v>1666</v>
      </c>
      <c r="K1000" s="750" t="s">
        <v>1576</v>
      </c>
      <c r="L1000" s="753">
        <v>122.69</v>
      </c>
      <c r="M1000" s="753">
        <v>1</v>
      </c>
      <c r="N1000" s="754">
        <v>122.69</v>
      </c>
    </row>
    <row r="1001" spans="1:14" ht="14.45" customHeight="1" x14ac:dyDescent="0.2">
      <c r="A1001" s="748" t="s">
        <v>604</v>
      </c>
      <c r="B1001" s="749" t="s">
        <v>605</v>
      </c>
      <c r="C1001" s="750" t="s">
        <v>631</v>
      </c>
      <c r="D1001" s="751" t="s">
        <v>632</v>
      </c>
      <c r="E1001" s="752">
        <v>50113006</v>
      </c>
      <c r="F1001" s="751" t="s">
        <v>1632</v>
      </c>
      <c r="G1001" s="750" t="s">
        <v>650</v>
      </c>
      <c r="H1001" s="750">
        <v>33856</v>
      </c>
      <c r="I1001" s="750">
        <v>33856</v>
      </c>
      <c r="J1001" s="750" t="s">
        <v>1667</v>
      </c>
      <c r="K1001" s="750" t="s">
        <v>1576</v>
      </c>
      <c r="L1001" s="753">
        <v>131.38</v>
      </c>
      <c r="M1001" s="753">
        <v>2</v>
      </c>
      <c r="N1001" s="754">
        <v>262.76</v>
      </c>
    </row>
    <row r="1002" spans="1:14" ht="14.45" customHeight="1" x14ac:dyDescent="0.2">
      <c r="A1002" s="748" t="s">
        <v>604</v>
      </c>
      <c r="B1002" s="749" t="s">
        <v>605</v>
      </c>
      <c r="C1002" s="750" t="s">
        <v>631</v>
      </c>
      <c r="D1002" s="751" t="s">
        <v>632</v>
      </c>
      <c r="E1002" s="752">
        <v>50113006</v>
      </c>
      <c r="F1002" s="751" t="s">
        <v>1632</v>
      </c>
      <c r="G1002" s="750" t="s">
        <v>650</v>
      </c>
      <c r="H1002" s="750">
        <v>33857</v>
      </c>
      <c r="I1002" s="750">
        <v>33857</v>
      </c>
      <c r="J1002" s="750" t="s">
        <v>1668</v>
      </c>
      <c r="K1002" s="750" t="s">
        <v>1576</v>
      </c>
      <c r="L1002" s="753">
        <v>131.38</v>
      </c>
      <c r="M1002" s="753">
        <v>2</v>
      </c>
      <c r="N1002" s="754">
        <v>262.76</v>
      </c>
    </row>
    <row r="1003" spans="1:14" ht="14.45" customHeight="1" x14ac:dyDescent="0.2">
      <c r="A1003" s="748" t="s">
        <v>604</v>
      </c>
      <c r="B1003" s="749" t="s">
        <v>605</v>
      </c>
      <c r="C1003" s="750" t="s">
        <v>631</v>
      </c>
      <c r="D1003" s="751" t="s">
        <v>632</v>
      </c>
      <c r="E1003" s="752">
        <v>50113006</v>
      </c>
      <c r="F1003" s="751" t="s">
        <v>1632</v>
      </c>
      <c r="G1003" s="750" t="s">
        <v>638</v>
      </c>
      <c r="H1003" s="750">
        <v>994230</v>
      </c>
      <c r="I1003" s="750">
        <v>0</v>
      </c>
      <c r="J1003" s="750" t="s">
        <v>1669</v>
      </c>
      <c r="K1003" s="750" t="s">
        <v>1670</v>
      </c>
      <c r="L1003" s="753">
        <v>185.64</v>
      </c>
      <c r="M1003" s="753">
        <v>2</v>
      </c>
      <c r="N1003" s="754">
        <v>371.28</v>
      </c>
    </row>
    <row r="1004" spans="1:14" ht="14.45" customHeight="1" x14ac:dyDescent="0.2">
      <c r="A1004" s="748" t="s">
        <v>604</v>
      </c>
      <c r="B1004" s="749" t="s">
        <v>605</v>
      </c>
      <c r="C1004" s="750" t="s">
        <v>631</v>
      </c>
      <c r="D1004" s="751" t="s">
        <v>632</v>
      </c>
      <c r="E1004" s="752">
        <v>50113006</v>
      </c>
      <c r="F1004" s="751" t="s">
        <v>1632</v>
      </c>
      <c r="G1004" s="750" t="s">
        <v>638</v>
      </c>
      <c r="H1004" s="750">
        <v>33982</v>
      </c>
      <c r="I1004" s="750">
        <v>33982</v>
      </c>
      <c r="J1004" s="750" t="s">
        <v>1671</v>
      </c>
      <c r="K1004" s="750" t="s">
        <v>1672</v>
      </c>
      <c r="L1004" s="753">
        <v>179.16000000000003</v>
      </c>
      <c r="M1004" s="753">
        <v>1</v>
      </c>
      <c r="N1004" s="754">
        <v>179.16000000000003</v>
      </c>
    </row>
    <row r="1005" spans="1:14" ht="14.45" customHeight="1" x14ac:dyDescent="0.2">
      <c r="A1005" s="748" t="s">
        <v>604</v>
      </c>
      <c r="B1005" s="749" t="s">
        <v>605</v>
      </c>
      <c r="C1005" s="750" t="s">
        <v>631</v>
      </c>
      <c r="D1005" s="751" t="s">
        <v>632</v>
      </c>
      <c r="E1005" s="752">
        <v>50113006</v>
      </c>
      <c r="F1005" s="751" t="s">
        <v>1632</v>
      </c>
      <c r="G1005" s="750" t="s">
        <v>638</v>
      </c>
      <c r="H1005" s="750">
        <v>33990</v>
      </c>
      <c r="I1005" s="750">
        <v>33990</v>
      </c>
      <c r="J1005" s="750" t="s">
        <v>1673</v>
      </c>
      <c r="K1005" s="750" t="s">
        <v>1672</v>
      </c>
      <c r="L1005" s="753">
        <v>179.16000000000003</v>
      </c>
      <c r="M1005" s="753">
        <v>1</v>
      </c>
      <c r="N1005" s="754">
        <v>179.16000000000003</v>
      </c>
    </row>
    <row r="1006" spans="1:14" ht="14.45" customHeight="1" x14ac:dyDescent="0.2">
      <c r="A1006" s="748" t="s">
        <v>604</v>
      </c>
      <c r="B1006" s="749" t="s">
        <v>605</v>
      </c>
      <c r="C1006" s="750" t="s">
        <v>631</v>
      </c>
      <c r="D1006" s="751" t="s">
        <v>632</v>
      </c>
      <c r="E1006" s="752">
        <v>50113006</v>
      </c>
      <c r="F1006" s="751" t="s">
        <v>1632</v>
      </c>
      <c r="G1006" s="750" t="s">
        <v>650</v>
      </c>
      <c r="H1006" s="750">
        <v>133220</v>
      </c>
      <c r="I1006" s="750">
        <v>33220</v>
      </c>
      <c r="J1006" s="750" t="s">
        <v>1674</v>
      </c>
      <c r="K1006" s="750" t="s">
        <v>1675</v>
      </c>
      <c r="L1006" s="753">
        <v>195.89769230769235</v>
      </c>
      <c r="M1006" s="753">
        <v>26</v>
      </c>
      <c r="N1006" s="754">
        <v>5093.3400000000011</v>
      </c>
    </row>
    <row r="1007" spans="1:14" ht="14.45" customHeight="1" x14ac:dyDescent="0.2">
      <c r="A1007" s="748" t="s">
        <v>604</v>
      </c>
      <c r="B1007" s="749" t="s">
        <v>605</v>
      </c>
      <c r="C1007" s="750" t="s">
        <v>631</v>
      </c>
      <c r="D1007" s="751" t="s">
        <v>632</v>
      </c>
      <c r="E1007" s="752">
        <v>50113006</v>
      </c>
      <c r="F1007" s="751" t="s">
        <v>1632</v>
      </c>
      <c r="G1007" s="750" t="s">
        <v>606</v>
      </c>
      <c r="H1007" s="750">
        <v>217125</v>
      </c>
      <c r="I1007" s="750">
        <v>217125</v>
      </c>
      <c r="J1007" s="750" t="s">
        <v>1676</v>
      </c>
      <c r="K1007" s="750" t="s">
        <v>1641</v>
      </c>
      <c r="L1007" s="753">
        <v>91.91</v>
      </c>
      <c r="M1007" s="753">
        <v>2</v>
      </c>
      <c r="N1007" s="754">
        <v>183.82</v>
      </c>
    </row>
    <row r="1008" spans="1:14" ht="14.45" customHeight="1" x14ac:dyDescent="0.2">
      <c r="A1008" s="748" t="s">
        <v>604</v>
      </c>
      <c r="B1008" s="749" t="s">
        <v>605</v>
      </c>
      <c r="C1008" s="750" t="s">
        <v>631</v>
      </c>
      <c r="D1008" s="751" t="s">
        <v>632</v>
      </c>
      <c r="E1008" s="752">
        <v>50113006</v>
      </c>
      <c r="F1008" s="751" t="s">
        <v>1632</v>
      </c>
      <c r="G1008" s="750" t="s">
        <v>606</v>
      </c>
      <c r="H1008" s="750">
        <v>217131</v>
      </c>
      <c r="I1008" s="750">
        <v>217131</v>
      </c>
      <c r="J1008" s="750" t="s">
        <v>1677</v>
      </c>
      <c r="K1008" s="750" t="s">
        <v>1641</v>
      </c>
      <c r="L1008" s="753">
        <v>91.910000000000011</v>
      </c>
      <c r="M1008" s="753">
        <v>1</v>
      </c>
      <c r="N1008" s="754">
        <v>91.910000000000011</v>
      </c>
    </row>
    <row r="1009" spans="1:14" ht="14.45" customHeight="1" x14ac:dyDescent="0.2">
      <c r="A1009" s="748" t="s">
        <v>604</v>
      </c>
      <c r="B1009" s="749" t="s">
        <v>605</v>
      </c>
      <c r="C1009" s="750" t="s">
        <v>631</v>
      </c>
      <c r="D1009" s="751" t="s">
        <v>632</v>
      </c>
      <c r="E1009" s="752">
        <v>50113006</v>
      </c>
      <c r="F1009" s="751" t="s">
        <v>1632</v>
      </c>
      <c r="G1009" s="750" t="s">
        <v>638</v>
      </c>
      <c r="H1009" s="750">
        <v>217142</v>
      </c>
      <c r="I1009" s="750">
        <v>217142</v>
      </c>
      <c r="J1009" s="750" t="s">
        <v>1678</v>
      </c>
      <c r="K1009" s="750" t="s">
        <v>1576</v>
      </c>
      <c r="L1009" s="753">
        <v>140.75</v>
      </c>
      <c r="M1009" s="753">
        <v>1</v>
      </c>
      <c r="N1009" s="754">
        <v>140.75</v>
      </c>
    </row>
    <row r="1010" spans="1:14" ht="14.45" customHeight="1" x14ac:dyDescent="0.2">
      <c r="A1010" s="748" t="s">
        <v>604</v>
      </c>
      <c r="B1010" s="749" t="s">
        <v>605</v>
      </c>
      <c r="C1010" s="750" t="s">
        <v>631</v>
      </c>
      <c r="D1010" s="751" t="s">
        <v>632</v>
      </c>
      <c r="E1010" s="752">
        <v>50113006</v>
      </c>
      <c r="F1010" s="751" t="s">
        <v>1632</v>
      </c>
      <c r="G1010" s="750" t="s">
        <v>638</v>
      </c>
      <c r="H1010" s="750">
        <v>217143</v>
      </c>
      <c r="I1010" s="750">
        <v>217143</v>
      </c>
      <c r="J1010" s="750" t="s">
        <v>1679</v>
      </c>
      <c r="K1010" s="750" t="s">
        <v>1576</v>
      </c>
      <c r="L1010" s="753">
        <v>140.62</v>
      </c>
      <c r="M1010" s="753">
        <v>1</v>
      </c>
      <c r="N1010" s="754">
        <v>140.62</v>
      </c>
    </row>
    <row r="1011" spans="1:14" ht="14.45" customHeight="1" x14ac:dyDescent="0.2">
      <c r="A1011" s="748" t="s">
        <v>604</v>
      </c>
      <c r="B1011" s="749" t="s">
        <v>605</v>
      </c>
      <c r="C1011" s="750" t="s">
        <v>631</v>
      </c>
      <c r="D1011" s="751" t="s">
        <v>632</v>
      </c>
      <c r="E1011" s="752">
        <v>50113011</v>
      </c>
      <c r="F1011" s="751" t="s">
        <v>1010</v>
      </c>
      <c r="G1011" s="750"/>
      <c r="H1011" s="750"/>
      <c r="I1011" s="750">
        <v>158152</v>
      </c>
      <c r="J1011" s="750" t="s">
        <v>1011</v>
      </c>
      <c r="K1011" s="750" t="s">
        <v>1008</v>
      </c>
      <c r="L1011" s="753">
        <v>912.989990234375</v>
      </c>
      <c r="M1011" s="753">
        <v>2</v>
      </c>
      <c r="N1011" s="754">
        <v>1825.97998046875</v>
      </c>
    </row>
    <row r="1012" spans="1:14" ht="14.45" customHeight="1" x14ac:dyDescent="0.2">
      <c r="A1012" s="748" t="s">
        <v>604</v>
      </c>
      <c r="B1012" s="749" t="s">
        <v>605</v>
      </c>
      <c r="C1012" s="750" t="s">
        <v>631</v>
      </c>
      <c r="D1012" s="751" t="s">
        <v>632</v>
      </c>
      <c r="E1012" s="752">
        <v>50113013</v>
      </c>
      <c r="F1012" s="751" t="s">
        <v>1012</v>
      </c>
      <c r="G1012" s="750" t="s">
        <v>638</v>
      </c>
      <c r="H1012" s="750">
        <v>172972</v>
      </c>
      <c r="I1012" s="750">
        <v>72972</v>
      </c>
      <c r="J1012" s="750" t="s">
        <v>1015</v>
      </c>
      <c r="K1012" s="750" t="s">
        <v>1016</v>
      </c>
      <c r="L1012" s="753">
        <v>188.6701510574018</v>
      </c>
      <c r="M1012" s="753">
        <v>33.099999999999994</v>
      </c>
      <c r="N1012" s="754">
        <v>6244.9819999999982</v>
      </c>
    </row>
    <row r="1013" spans="1:14" ht="14.45" customHeight="1" x14ac:dyDescent="0.2">
      <c r="A1013" s="748" t="s">
        <v>604</v>
      </c>
      <c r="B1013" s="749" t="s">
        <v>605</v>
      </c>
      <c r="C1013" s="750" t="s">
        <v>631</v>
      </c>
      <c r="D1013" s="751" t="s">
        <v>632</v>
      </c>
      <c r="E1013" s="752">
        <v>50113013</v>
      </c>
      <c r="F1013" s="751" t="s">
        <v>1012</v>
      </c>
      <c r="G1013" s="750" t="s">
        <v>638</v>
      </c>
      <c r="H1013" s="750">
        <v>136083</v>
      </c>
      <c r="I1013" s="750">
        <v>136083</v>
      </c>
      <c r="J1013" s="750" t="s">
        <v>1017</v>
      </c>
      <c r="K1013" s="750" t="s">
        <v>1018</v>
      </c>
      <c r="L1013" s="753">
        <v>407.48</v>
      </c>
      <c r="M1013" s="753">
        <v>0.4</v>
      </c>
      <c r="N1013" s="754">
        <v>162.99200000000002</v>
      </c>
    </row>
    <row r="1014" spans="1:14" ht="14.45" customHeight="1" x14ac:dyDescent="0.2">
      <c r="A1014" s="748" t="s">
        <v>604</v>
      </c>
      <c r="B1014" s="749" t="s">
        <v>605</v>
      </c>
      <c r="C1014" s="750" t="s">
        <v>631</v>
      </c>
      <c r="D1014" s="751" t="s">
        <v>632</v>
      </c>
      <c r="E1014" s="752">
        <v>50113013</v>
      </c>
      <c r="F1014" s="751" t="s">
        <v>1012</v>
      </c>
      <c r="G1014" s="750" t="s">
        <v>650</v>
      </c>
      <c r="H1014" s="750">
        <v>164831</v>
      </c>
      <c r="I1014" s="750">
        <v>64831</v>
      </c>
      <c r="J1014" s="750" t="s">
        <v>1021</v>
      </c>
      <c r="K1014" s="750" t="s">
        <v>1022</v>
      </c>
      <c r="L1014" s="753">
        <v>225.40269927536218</v>
      </c>
      <c r="M1014" s="753">
        <v>55.200000000000038</v>
      </c>
      <c r="N1014" s="754">
        <v>12442.229000000001</v>
      </c>
    </row>
    <row r="1015" spans="1:14" ht="14.45" customHeight="1" x14ac:dyDescent="0.2">
      <c r="A1015" s="748" t="s">
        <v>604</v>
      </c>
      <c r="B1015" s="749" t="s">
        <v>605</v>
      </c>
      <c r="C1015" s="750" t="s">
        <v>631</v>
      </c>
      <c r="D1015" s="751" t="s">
        <v>632</v>
      </c>
      <c r="E1015" s="752">
        <v>50113013</v>
      </c>
      <c r="F1015" s="751" t="s">
        <v>1012</v>
      </c>
      <c r="G1015" s="750" t="s">
        <v>650</v>
      </c>
      <c r="H1015" s="750">
        <v>164835</v>
      </c>
      <c r="I1015" s="750">
        <v>64835</v>
      </c>
      <c r="J1015" s="750" t="s">
        <v>1023</v>
      </c>
      <c r="K1015" s="750" t="s">
        <v>1024</v>
      </c>
      <c r="L1015" s="753">
        <v>143.66</v>
      </c>
      <c r="M1015" s="753">
        <v>7.2</v>
      </c>
      <c r="N1015" s="754">
        <v>1034.3520000000001</v>
      </c>
    </row>
    <row r="1016" spans="1:14" ht="14.45" customHeight="1" x14ac:dyDescent="0.2">
      <c r="A1016" s="748" t="s">
        <v>604</v>
      </c>
      <c r="B1016" s="749" t="s">
        <v>605</v>
      </c>
      <c r="C1016" s="750" t="s">
        <v>631</v>
      </c>
      <c r="D1016" s="751" t="s">
        <v>632</v>
      </c>
      <c r="E1016" s="752">
        <v>50113013</v>
      </c>
      <c r="F1016" s="751" t="s">
        <v>1012</v>
      </c>
      <c r="G1016" s="750" t="s">
        <v>638</v>
      </c>
      <c r="H1016" s="750">
        <v>183926</v>
      </c>
      <c r="I1016" s="750">
        <v>183926</v>
      </c>
      <c r="J1016" s="750" t="s">
        <v>1025</v>
      </c>
      <c r="K1016" s="750" t="s">
        <v>1020</v>
      </c>
      <c r="L1016" s="753">
        <v>135.80445149911836</v>
      </c>
      <c r="M1016" s="753">
        <v>283.49999999999972</v>
      </c>
      <c r="N1016" s="754">
        <v>38500.562000000013</v>
      </c>
    </row>
    <row r="1017" spans="1:14" ht="14.45" customHeight="1" x14ac:dyDescent="0.2">
      <c r="A1017" s="748" t="s">
        <v>604</v>
      </c>
      <c r="B1017" s="749" t="s">
        <v>605</v>
      </c>
      <c r="C1017" s="750" t="s">
        <v>631</v>
      </c>
      <c r="D1017" s="751" t="s">
        <v>632</v>
      </c>
      <c r="E1017" s="752">
        <v>50113013</v>
      </c>
      <c r="F1017" s="751" t="s">
        <v>1012</v>
      </c>
      <c r="G1017" s="750" t="s">
        <v>650</v>
      </c>
      <c r="H1017" s="750">
        <v>145010</v>
      </c>
      <c r="I1017" s="750">
        <v>45010</v>
      </c>
      <c r="J1017" s="750" t="s">
        <v>1680</v>
      </c>
      <c r="K1017" s="750" t="s">
        <v>1681</v>
      </c>
      <c r="L1017" s="753">
        <v>41.730000000000004</v>
      </c>
      <c r="M1017" s="753">
        <v>3</v>
      </c>
      <c r="N1017" s="754">
        <v>125.19000000000001</v>
      </c>
    </row>
    <row r="1018" spans="1:14" ht="14.45" customHeight="1" x14ac:dyDescent="0.2">
      <c r="A1018" s="748" t="s">
        <v>604</v>
      </c>
      <c r="B1018" s="749" t="s">
        <v>605</v>
      </c>
      <c r="C1018" s="750" t="s">
        <v>631</v>
      </c>
      <c r="D1018" s="751" t="s">
        <v>632</v>
      </c>
      <c r="E1018" s="752">
        <v>50113013</v>
      </c>
      <c r="F1018" s="751" t="s">
        <v>1012</v>
      </c>
      <c r="G1018" s="750" t="s">
        <v>638</v>
      </c>
      <c r="H1018" s="750">
        <v>117170</v>
      </c>
      <c r="I1018" s="750">
        <v>17170</v>
      </c>
      <c r="J1018" s="750" t="s">
        <v>1682</v>
      </c>
      <c r="K1018" s="750" t="s">
        <v>1119</v>
      </c>
      <c r="L1018" s="753">
        <v>72.86</v>
      </c>
      <c r="M1018" s="753">
        <v>1</v>
      </c>
      <c r="N1018" s="754">
        <v>72.86</v>
      </c>
    </row>
    <row r="1019" spans="1:14" ht="14.45" customHeight="1" x14ac:dyDescent="0.2">
      <c r="A1019" s="748" t="s">
        <v>604</v>
      </c>
      <c r="B1019" s="749" t="s">
        <v>605</v>
      </c>
      <c r="C1019" s="750" t="s">
        <v>631</v>
      </c>
      <c r="D1019" s="751" t="s">
        <v>632</v>
      </c>
      <c r="E1019" s="752">
        <v>50113013</v>
      </c>
      <c r="F1019" s="751" t="s">
        <v>1012</v>
      </c>
      <c r="G1019" s="750" t="s">
        <v>638</v>
      </c>
      <c r="H1019" s="750">
        <v>162187</v>
      </c>
      <c r="I1019" s="750">
        <v>162187</v>
      </c>
      <c r="J1019" s="750" t="s">
        <v>1031</v>
      </c>
      <c r="K1019" s="750" t="s">
        <v>1032</v>
      </c>
      <c r="L1019" s="753">
        <v>330</v>
      </c>
      <c r="M1019" s="753">
        <v>3.5</v>
      </c>
      <c r="N1019" s="754">
        <v>1155</v>
      </c>
    </row>
    <row r="1020" spans="1:14" ht="14.45" customHeight="1" x14ac:dyDescent="0.2">
      <c r="A1020" s="748" t="s">
        <v>604</v>
      </c>
      <c r="B1020" s="749" t="s">
        <v>605</v>
      </c>
      <c r="C1020" s="750" t="s">
        <v>631</v>
      </c>
      <c r="D1020" s="751" t="s">
        <v>632</v>
      </c>
      <c r="E1020" s="752">
        <v>50113013</v>
      </c>
      <c r="F1020" s="751" t="s">
        <v>1012</v>
      </c>
      <c r="G1020" s="750" t="s">
        <v>650</v>
      </c>
      <c r="H1020" s="750">
        <v>849655</v>
      </c>
      <c r="I1020" s="750">
        <v>129836</v>
      </c>
      <c r="J1020" s="750" t="s">
        <v>1033</v>
      </c>
      <c r="K1020" s="750" t="s">
        <v>1034</v>
      </c>
      <c r="L1020" s="753">
        <v>263.81855670103084</v>
      </c>
      <c r="M1020" s="753">
        <v>29.099999999999994</v>
      </c>
      <c r="N1020" s="754">
        <v>7677.1199999999953</v>
      </c>
    </row>
    <row r="1021" spans="1:14" ht="14.45" customHeight="1" x14ac:dyDescent="0.2">
      <c r="A1021" s="748" t="s">
        <v>604</v>
      </c>
      <c r="B1021" s="749" t="s">
        <v>605</v>
      </c>
      <c r="C1021" s="750" t="s">
        <v>631</v>
      </c>
      <c r="D1021" s="751" t="s">
        <v>632</v>
      </c>
      <c r="E1021" s="752">
        <v>50113013</v>
      </c>
      <c r="F1021" s="751" t="s">
        <v>1012</v>
      </c>
      <c r="G1021" s="750" t="s">
        <v>650</v>
      </c>
      <c r="H1021" s="750">
        <v>849887</v>
      </c>
      <c r="I1021" s="750">
        <v>129834</v>
      </c>
      <c r="J1021" s="750" t="s">
        <v>1035</v>
      </c>
      <c r="K1021" s="750" t="s">
        <v>606</v>
      </c>
      <c r="L1021" s="753">
        <v>152.16142857142856</v>
      </c>
      <c r="M1021" s="753">
        <v>21.000000000000004</v>
      </c>
      <c r="N1021" s="754">
        <v>3195.3900000000003</v>
      </c>
    </row>
    <row r="1022" spans="1:14" ht="14.45" customHeight="1" x14ac:dyDescent="0.2">
      <c r="A1022" s="748" t="s">
        <v>604</v>
      </c>
      <c r="B1022" s="749" t="s">
        <v>605</v>
      </c>
      <c r="C1022" s="750" t="s">
        <v>631</v>
      </c>
      <c r="D1022" s="751" t="s">
        <v>632</v>
      </c>
      <c r="E1022" s="752">
        <v>50113013</v>
      </c>
      <c r="F1022" s="751" t="s">
        <v>1012</v>
      </c>
      <c r="G1022" s="750" t="s">
        <v>638</v>
      </c>
      <c r="H1022" s="750">
        <v>101066</v>
      </c>
      <c r="I1022" s="750">
        <v>1066</v>
      </c>
      <c r="J1022" s="750" t="s">
        <v>1040</v>
      </c>
      <c r="K1022" s="750" t="s">
        <v>1041</v>
      </c>
      <c r="L1022" s="753">
        <v>57.419999999999995</v>
      </c>
      <c r="M1022" s="753">
        <v>3</v>
      </c>
      <c r="N1022" s="754">
        <v>172.26</v>
      </c>
    </row>
    <row r="1023" spans="1:14" ht="14.45" customHeight="1" x14ac:dyDescent="0.2">
      <c r="A1023" s="748" t="s">
        <v>604</v>
      </c>
      <c r="B1023" s="749" t="s">
        <v>605</v>
      </c>
      <c r="C1023" s="750" t="s">
        <v>631</v>
      </c>
      <c r="D1023" s="751" t="s">
        <v>632</v>
      </c>
      <c r="E1023" s="752">
        <v>50113013</v>
      </c>
      <c r="F1023" s="751" t="s">
        <v>1012</v>
      </c>
      <c r="G1023" s="750" t="s">
        <v>638</v>
      </c>
      <c r="H1023" s="750">
        <v>96414</v>
      </c>
      <c r="I1023" s="750">
        <v>96414</v>
      </c>
      <c r="J1023" s="750" t="s">
        <v>1291</v>
      </c>
      <c r="K1023" s="750" t="s">
        <v>1292</v>
      </c>
      <c r="L1023" s="753">
        <v>59.2</v>
      </c>
      <c r="M1023" s="753">
        <v>0.9</v>
      </c>
      <c r="N1023" s="754">
        <v>53.28</v>
      </c>
    </row>
    <row r="1024" spans="1:14" ht="14.45" customHeight="1" x14ac:dyDescent="0.2">
      <c r="A1024" s="748" t="s">
        <v>604</v>
      </c>
      <c r="B1024" s="749" t="s">
        <v>605</v>
      </c>
      <c r="C1024" s="750" t="s">
        <v>631</v>
      </c>
      <c r="D1024" s="751" t="s">
        <v>632</v>
      </c>
      <c r="E1024" s="752">
        <v>50113013</v>
      </c>
      <c r="F1024" s="751" t="s">
        <v>1012</v>
      </c>
      <c r="G1024" s="750" t="s">
        <v>638</v>
      </c>
      <c r="H1024" s="750">
        <v>846019</v>
      </c>
      <c r="I1024" s="750">
        <v>107744</v>
      </c>
      <c r="J1024" s="750" t="s">
        <v>1683</v>
      </c>
      <c r="K1024" s="750" t="s">
        <v>1684</v>
      </c>
      <c r="L1024" s="753">
        <v>162.99</v>
      </c>
      <c r="M1024" s="753">
        <v>1</v>
      </c>
      <c r="N1024" s="754">
        <v>162.99</v>
      </c>
    </row>
    <row r="1025" spans="1:14" ht="14.45" customHeight="1" x14ac:dyDescent="0.2">
      <c r="A1025" s="748" t="s">
        <v>604</v>
      </c>
      <c r="B1025" s="749" t="s">
        <v>605</v>
      </c>
      <c r="C1025" s="750" t="s">
        <v>631</v>
      </c>
      <c r="D1025" s="751" t="s">
        <v>632</v>
      </c>
      <c r="E1025" s="752">
        <v>50113013</v>
      </c>
      <c r="F1025" s="751" t="s">
        <v>1012</v>
      </c>
      <c r="G1025" s="750" t="s">
        <v>650</v>
      </c>
      <c r="H1025" s="750">
        <v>113453</v>
      </c>
      <c r="I1025" s="750">
        <v>113453</v>
      </c>
      <c r="J1025" s="750" t="s">
        <v>1051</v>
      </c>
      <c r="K1025" s="750" t="s">
        <v>1052</v>
      </c>
      <c r="L1025" s="753">
        <v>458.7</v>
      </c>
      <c r="M1025" s="753">
        <v>1.2</v>
      </c>
      <c r="N1025" s="754">
        <v>550.43999999999994</v>
      </c>
    </row>
    <row r="1026" spans="1:14" ht="14.45" customHeight="1" x14ac:dyDescent="0.2">
      <c r="A1026" s="748" t="s">
        <v>604</v>
      </c>
      <c r="B1026" s="749" t="s">
        <v>605</v>
      </c>
      <c r="C1026" s="750" t="s">
        <v>631</v>
      </c>
      <c r="D1026" s="751" t="s">
        <v>632</v>
      </c>
      <c r="E1026" s="752">
        <v>50113013</v>
      </c>
      <c r="F1026" s="751" t="s">
        <v>1012</v>
      </c>
      <c r="G1026" s="750" t="s">
        <v>638</v>
      </c>
      <c r="H1026" s="750">
        <v>106264</v>
      </c>
      <c r="I1026" s="750">
        <v>6264</v>
      </c>
      <c r="J1026" s="750" t="s">
        <v>1053</v>
      </c>
      <c r="K1026" s="750" t="s">
        <v>1054</v>
      </c>
      <c r="L1026" s="753">
        <v>31.640000000000004</v>
      </c>
      <c r="M1026" s="753">
        <v>5</v>
      </c>
      <c r="N1026" s="754">
        <v>158.20000000000002</v>
      </c>
    </row>
    <row r="1027" spans="1:14" ht="14.45" customHeight="1" x14ac:dyDescent="0.2">
      <c r="A1027" s="748" t="s">
        <v>604</v>
      </c>
      <c r="B1027" s="749" t="s">
        <v>605</v>
      </c>
      <c r="C1027" s="750" t="s">
        <v>631</v>
      </c>
      <c r="D1027" s="751" t="s">
        <v>632</v>
      </c>
      <c r="E1027" s="752">
        <v>50113013</v>
      </c>
      <c r="F1027" s="751" t="s">
        <v>1012</v>
      </c>
      <c r="G1027" s="750" t="s">
        <v>650</v>
      </c>
      <c r="H1027" s="750">
        <v>166269</v>
      </c>
      <c r="I1027" s="750">
        <v>166269</v>
      </c>
      <c r="J1027" s="750" t="s">
        <v>1055</v>
      </c>
      <c r="K1027" s="750" t="s">
        <v>1056</v>
      </c>
      <c r="L1027" s="753">
        <v>52.879999999999995</v>
      </c>
      <c r="M1027" s="753">
        <v>14</v>
      </c>
      <c r="N1027" s="754">
        <v>740.31999999999994</v>
      </c>
    </row>
    <row r="1028" spans="1:14" ht="14.45" customHeight="1" x14ac:dyDescent="0.2">
      <c r="A1028" s="748" t="s">
        <v>604</v>
      </c>
      <c r="B1028" s="749" t="s">
        <v>605</v>
      </c>
      <c r="C1028" s="750" t="s">
        <v>631</v>
      </c>
      <c r="D1028" s="751" t="s">
        <v>632</v>
      </c>
      <c r="E1028" s="752">
        <v>50113013</v>
      </c>
      <c r="F1028" s="751" t="s">
        <v>1012</v>
      </c>
      <c r="G1028" s="750" t="s">
        <v>650</v>
      </c>
      <c r="H1028" s="750">
        <v>118547</v>
      </c>
      <c r="I1028" s="750">
        <v>18547</v>
      </c>
      <c r="J1028" s="750" t="s">
        <v>1057</v>
      </c>
      <c r="K1028" s="750" t="s">
        <v>1058</v>
      </c>
      <c r="L1028" s="753">
        <v>93.010000000000019</v>
      </c>
      <c r="M1028" s="753">
        <v>2</v>
      </c>
      <c r="N1028" s="754">
        <v>186.02000000000004</v>
      </c>
    </row>
    <row r="1029" spans="1:14" ht="14.45" customHeight="1" x14ac:dyDescent="0.2">
      <c r="A1029" s="748" t="s">
        <v>604</v>
      </c>
      <c r="B1029" s="749" t="s">
        <v>605</v>
      </c>
      <c r="C1029" s="750" t="s">
        <v>631</v>
      </c>
      <c r="D1029" s="751" t="s">
        <v>632</v>
      </c>
      <c r="E1029" s="752">
        <v>50113014</v>
      </c>
      <c r="F1029" s="751" t="s">
        <v>1061</v>
      </c>
      <c r="G1029" s="750" t="s">
        <v>638</v>
      </c>
      <c r="H1029" s="750">
        <v>176150</v>
      </c>
      <c r="I1029" s="750">
        <v>76150</v>
      </c>
      <c r="J1029" s="750" t="s">
        <v>1062</v>
      </c>
      <c r="K1029" s="750" t="s">
        <v>1063</v>
      </c>
      <c r="L1029" s="753">
        <v>117.51000000000005</v>
      </c>
      <c r="M1029" s="753">
        <v>1</v>
      </c>
      <c r="N1029" s="754">
        <v>117.51000000000005</v>
      </c>
    </row>
    <row r="1030" spans="1:14" ht="14.45" customHeight="1" x14ac:dyDescent="0.2">
      <c r="A1030" s="748" t="s">
        <v>604</v>
      </c>
      <c r="B1030" s="749" t="s">
        <v>605</v>
      </c>
      <c r="C1030" s="750" t="s">
        <v>631</v>
      </c>
      <c r="D1030" s="751" t="s">
        <v>632</v>
      </c>
      <c r="E1030" s="752">
        <v>50113014</v>
      </c>
      <c r="F1030" s="751" t="s">
        <v>1061</v>
      </c>
      <c r="G1030" s="750" t="s">
        <v>638</v>
      </c>
      <c r="H1030" s="750">
        <v>211845</v>
      </c>
      <c r="I1030" s="750">
        <v>211845</v>
      </c>
      <c r="J1030" s="750" t="s">
        <v>1685</v>
      </c>
      <c r="K1030" s="750" t="s">
        <v>1686</v>
      </c>
      <c r="L1030" s="753">
        <v>129.66000000000003</v>
      </c>
      <c r="M1030" s="753">
        <v>1</v>
      </c>
      <c r="N1030" s="754">
        <v>129.66000000000003</v>
      </c>
    </row>
    <row r="1031" spans="1:14" ht="14.45" customHeight="1" x14ac:dyDescent="0.2">
      <c r="A1031" s="748" t="s">
        <v>604</v>
      </c>
      <c r="B1031" s="749" t="s">
        <v>605</v>
      </c>
      <c r="C1031" s="750" t="s">
        <v>634</v>
      </c>
      <c r="D1031" s="751" t="s">
        <v>635</v>
      </c>
      <c r="E1031" s="752">
        <v>50113001</v>
      </c>
      <c r="F1031" s="751" t="s">
        <v>637</v>
      </c>
      <c r="G1031" s="750" t="s">
        <v>638</v>
      </c>
      <c r="H1031" s="750">
        <v>100362</v>
      </c>
      <c r="I1031" s="750">
        <v>362</v>
      </c>
      <c r="J1031" s="750" t="s">
        <v>643</v>
      </c>
      <c r="K1031" s="750" t="s">
        <v>644</v>
      </c>
      <c r="L1031" s="753">
        <v>72.673297297297296</v>
      </c>
      <c r="M1031" s="753">
        <v>185</v>
      </c>
      <c r="N1031" s="754">
        <v>13444.56</v>
      </c>
    </row>
    <row r="1032" spans="1:14" ht="14.45" customHeight="1" x14ac:dyDescent="0.2">
      <c r="A1032" s="748" t="s">
        <v>604</v>
      </c>
      <c r="B1032" s="749" t="s">
        <v>605</v>
      </c>
      <c r="C1032" s="750" t="s">
        <v>634</v>
      </c>
      <c r="D1032" s="751" t="s">
        <v>635</v>
      </c>
      <c r="E1032" s="752">
        <v>50113001</v>
      </c>
      <c r="F1032" s="751" t="s">
        <v>637</v>
      </c>
      <c r="G1032" s="750" t="s">
        <v>638</v>
      </c>
      <c r="H1032" s="750">
        <v>993603</v>
      </c>
      <c r="I1032" s="750">
        <v>0</v>
      </c>
      <c r="J1032" s="750" t="s">
        <v>678</v>
      </c>
      <c r="K1032" s="750" t="s">
        <v>606</v>
      </c>
      <c r="L1032" s="753">
        <v>178.24</v>
      </c>
      <c r="M1032" s="753">
        <v>3</v>
      </c>
      <c r="N1032" s="754">
        <v>534.72</v>
      </c>
    </row>
    <row r="1033" spans="1:14" ht="14.45" customHeight="1" x14ac:dyDescent="0.2">
      <c r="A1033" s="748" t="s">
        <v>604</v>
      </c>
      <c r="B1033" s="749" t="s">
        <v>605</v>
      </c>
      <c r="C1033" s="750" t="s">
        <v>634</v>
      </c>
      <c r="D1033" s="751" t="s">
        <v>635</v>
      </c>
      <c r="E1033" s="752">
        <v>50113001</v>
      </c>
      <c r="F1033" s="751" t="s">
        <v>637</v>
      </c>
      <c r="G1033" s="750" t="s">
        <v>638</v>
      </c>
      <c r="H1033" s="750">
        <v>212884</v>
      </c>
      <c r="I1033" s="750">
        <v>212884</v>
      </c>
      <c r="J1033" s="750" t="s">
        <v>1086</v>
      </c>
      <c r="K1033" s="750" t="s">
        <v>1087</v>
      </c>
      <c r="L1033" s="753">
        <v>47.236171874999989</v>
      </c>
      <c r="M1033" s="753">
        <v>128</v>
      </c>
      <c r="N1033" s="754">
        <v>6046.2299999999987</v>
      </c>
    </row>
    <row r="1034" spans="1:14" ht="14.45" customHeight="1" x14ac:dyDescent="0.2">
      <c r="A1034" s="748" t="s">
        <v>604</v>
      </c>
      <c r="B1034" s="749" t="s">
        <v>605</v>
      </c>
      <c r="C1034" s="750" t="s">
        <v>634</v>
      </c>
      <c r="D1034" s="751" t="s">
        <v>635</v>
      </c>
      <c r="E1034" s="752">
        <v>50113001</v>
      </c>
      <c r="F1034" s="751" t="s">
        <v>637</v>
      </c>
      <c r="G1034" s="750" t="s">
        <v>638</v>
      </c>
      <c r="H1034" s="750">
        <v>100982</v>
      </c>
      <c r="I1034" s="750">
        <v>982</v>
      </c>
      <c r="J1034" s="750" t="s">
        <v>1090</v>
      </c>
      <c r="K1034" s="750" t="s">
        <v>1489</v>
      </c>
      <c r="L1034" s="753">
        <v>0</v>
      </c>
      <c r="M1034" s="753">
        <v>0</v>
      </c>
      <c r="N1034" s="754">
        <v>0</v>
      </c>
    </row>
    <row r="1035" spans="1:14" ht="14.45" customHeight="1" x14ac:dyDescent="0.2">
      <c r="A1035" s="748" t="s">
        <v>604</v>
      </c>
      <c r="B1035" s="749" t="s">
        <v>605</v>
      </c>
      <c r="C1035" s="750" t="s">
        <v>634</v>
      </c>
      <c r="D1035" s="751" t="s">
        <v>635</v>
      </c>
      <c r="E1035" s="752">
        <v>50113001</v>
      </c>
      <c r="F1035" s="751" t="s">
        <v>637</v>
      </c>
      <c r="G1035" s="750" t="s">
        <v>638</v>
      </c>
      <c r="H1035" s="750">
        <v>841498</v>
      </c>
      <c r="I1035" s="750">
        <v>31951</v>
      </c>
      <c r="J1035" s="750" t="s">
        <v>1090</v>
      </c>
      <c r="K1035" s="750" t="s">
        <v>1091</v>
      </c>
      <c r="L1035" s="753">
        <v>48.35857142857143</v>
      </c>
      <c r="M1035" s="753">
        <v>7</v>
      </c>
      <c r="N1035" s="754">
        <v>338.51</v>
      </c>
    </row>
    <row r="1036" spans="1:14" ht="14.45" customHeight="1" x14ac:dyDescent="0.2">
      <c r="A1036" s="748" t="s">
        <v>604</v>
      </c>
      <c r="B1036" s="749" t="s">
        <v>605</v>
      </c>
      <c r="C1036" s="750" t="s">
        <v>634</v>
      </c>
      <c r="D1036" s="751" t="s">
        <v>635</v>
      </c>
      <c r="E1036" s="752">
        <v>50113001</v>
      </c>
      <c r="F1036" s="751" t="s">
        <v>637</v>
      </c>
      <c r="G1036" s="750" t="s">
        <v>650</v>
      </c>
      <c r="H1036" s="750">
        <v>140536</v>
      </c>
      <c r="I1036" s="750">
        <v>40536</v>
      </c>
      <c r="J1036" s="750" t="s">
        <v>704</v>
      </c>
      <c r="K1036" s="750" t="s">
        <v>705</v>
      </c>
      <c r="L1036" s="753">
        <v>98.51</v>
      </c>
      <c r="M1036" s="753">
        <v>100</v>
      </c>
      <c r="N1036" s="754">
        <v>9851</v>
      </c>
    </row>
    <row r="1037" spans="1:14" ht="14.45" customHeight="1" x14ac:dyDescent="0.2">
      <c r="A1037" s="748" t="s">
        <v>604</v>
      </c>
      <c r="B1037" s="749" t="s">
        <v>605</v>
      </c>
      <c r="C1037" s="750" t="s">
        <v>634</v>
      </c>
      <c r="D1037" s="751" t="s">
        <v>635</v>
      </c>
      <c r="E1037" s="752">
        <v>50113001</v>
      </c>
      <c r="F1037" s="751" t="s">
        <v>637</v>
      </c>
      <c r="G1037" s="750" t="s">
        <v>638</v>
      </c>
      <c r="H1037" s="750">
        <v>226525</v>
      </c>
      <c r="I1037" s="750">
        <v>226525</v>
      </c>
      <c r="J1037" s="750" t="s">
        <v>726</v>
      </c>
      <c r="K1037" s="750" t="s">
        <v>727</v>
      </c>
      <c r="L1037" s="753">
        <v>66.340000000000018</v>
      </c>
      <c r="M1037" s="753">
        <v>3</v>
      </c>
      <c r="N1037" s="754">
        <v>199.02000000000004</v>
      </c>
    </row>
    <row r="1038" spans="1:14" ht="14.45" customHeight="1" x14ac:dyDescent="0.2">
      <c r="A1038" s="748" t="s">
        <v>604</v>
      </c>
      <c r="B1038" s="749" t="s">
        <v>605</v>
      </c>
      <c r="C1038" s="750" t="s">
        <v>634</v>
      </c>
      <c r="D1038" s="751" t="s">
        <v>635</v>
      </c>
      <c r="E1038" s="752">
        <v>50113001</v>
      </c>
      <c r="F1038" s="751" t="s">
        <v>637</v>
      </c>
      <c r="G1038" s="750" t="s">
        <v>638</v>
      </c>
      <c r="H1038" s="750">
        <v>920200</v>
      </c>
      <c r="I1038" s="750">
        <v>15877</v>
      </c>
      <c r="J1038" s="750" t="s">
        <v>1687</v>
      </c>
      <c r="K1038" s="750" t="s">
        <v>606</v>
      </c>
      <c r="L1038" s="753">
        <v>252.97794502087396</v>
      </c>
      <c r="M1038" s="753">
        <v>56</v>
      </c>
      <c r="N1038" s="754">
        <v>14166.764921168942</v>
      </c>
    </row>
    <row r="1039" spans="1:14" ht="14.45" customHeight="1" x14ac:dyDescent="0.2">
      <c r="A1039" s="748" t="s">
        <v>604</v>
      </c>
      <c r="B1039" s="749" t="s">
        <v>605</v>
      </c>
      <c r="C1039" s="750" t="s">
        <v>634</v>
      </c>
      <c r="D1039" s="751" t="s">
        <v>635</v>
      </c>
      <c r="E1039" s="752">
        <v>50113001</v>
      </c>
      <c r="F1039" s="751" t="s">
        <v>637</v>
      </c>
      <c r="G1039" s="750" t="s">
        <v>638</v>
      </c>
      <c r="H1039" s="750">
        <v>905098</v>
      </c>
      <c r="I1039" s="750">
        <v>23989</v>
      </c>
      <c r="J1039" s="750" t="s">
        <v>729</v>
      </c>
      <c r="K1039" s="750" t="s">
        <v>606</v>
      </c>
      <c r="L1039" s="753">
        <v>398.86099999999999</v>
      </c>
      <c r="M1039" s="753">
        <v>1</v>
      </c>
      <c r="N1039" s="754">
        <v>398.86099999999999</v>
      </c>
    </row>
    <row r="1040" spans="1:14" ht="14.45" customHeight="1" x14ac:dyDescent="0.2">
      <c r="A1040" s="748" t="s">
        <v>604</v>
      </c>
      <c r="B1040" s="749" t="s">
        <v>605</v>
      </c>
      <c r="C1040" s="750" t="s">
        <v>634</v>
      </c>
      <c r="D1040" s="751" t="s">
        <v>635</v>
      </c>
      <c r="E1040" s="752">
        <v>50113001</v>
      </c>
      <c r="F1040" s="751" t="s">
        <v>637</v>
      </c>
      <c r="G1040" s="750" t="s">
        <v>638</v>
      </c>
      <c r="H1040" s="750">
        <v>930443</v>
      </c>
      <c r="I1040" s="750">
        <v>0</v>
      </c>
      <c r="J1040" s="750" t="s">
        <v>1688</v>
      </c>
      <c r="K1040" s="750" t="s">
        <v>1689</v>
      </c>
      <c r="L1040" s="753">
        <v>115.19203008654222</v>
      </c>
      <c r="M1040" s="753">
        <v>3</v>
      </c>
      <c r="N1040" s="754">
        <v>345.57609025962665</v>
      </c>
    </row>
    <row r="1041" spans="1:14" ht="14.45" customHeight="1" x14ac:dyDescent="0.2">
      <c r="A1041" s="748" t="s">
        <v>604</v>
      </c>
      <c r="B1041" s="749" t="s">
        <v>605</v>
      </c>
      <c r="C1041" s="750" t="s">
        <v>634</v>
      </c>
      <c r="D1041" s="751" t="s">
        <v>635</v>
      </c>
      <c r="E1041" s="752">
        <v>50113001</v>
      </c>
      <c r="F1041" s="751" t="s">
        <v>637</v>
      </c>
      <c r="G1041" s="750" t="s">
        <v>638</v>
      </c>
      <c r="H1041" s="750">
        <v>149990</v>
      </c>
      <c r="I1041" s="750">
        <v>49990</v>
      </c>
      <c r="J1041" s="750" t="s">
        <v>752</v>
      </c>
      <c r="K1041" s="750" t="s">
        <v>753</v>
      </c>
      <c r="L1041" s="753">
        <v>127.17622061482815</v>
      </c>
      <c r="M1041" s="753">
        <v>553</v>
      </c>
      <c r="N1041" s="754">
        <v>70328.449999999968</v>
      </c>
    </row>
    <row r="1042" spans="1:14" ht="14.45" customHeight="1" x14ac:dyDescent="0.2">
      <c r="A1042" s="748" t="s">
        <v>604</v>
      </c>
      <c r="B1042" s="749" t="s">
        <v>605</v>
      </c>
      <c r="C1042" s="750" t="s">
        <v>634</v>
      </c>
      <c r="D1042" s="751" t="s">
        <v>635</v>
      </c>
      <c r="E1042" s="752">
        <v>50113001</v>
      </c>
      <c r="F1042" s="751" t="s">
        <v>637</v>
      </c>
      <c r="G1042" s="750" t="s">
        <v>650</v>
      </c>
      <c r="H1042" s="750">
        <v>213494</v>
      </c>
      <c r="I1042" s="750">
        <v>213494</v>
      </c>
      <c r="J1042" s="750" t="s">
        <v>765</v>
      </c>
      <c r="K1042" s="750" t="s">
        <v>770</v>
      </c>
      <c r="L1042" s="753">
        <v>408.95</v>
      </c>
      <c r="M1042" s="753">
        <v>1</v>
      </c>
      <c r="N1042" s="754">
        <v>408.95</v>
      </c>
    </row>
    <row r="1043" spans="1:14" ht="14.45" customHeight="1" x14ac:dyDescent="0.2">
      <c r="A1043" s="748" t="s">
        <v>604</v>
      </c>
      <c r="B1043" s="749" t="s">
        <v>605</v>
      </c>
      <c r="C1043" s="750" t="s">
        <v>634</v>
      </c>
      <c r="D1043" s="751" t="s">
        <v>635</v>
      </c>
      <c r="E1043" s="752">
        <v>50113001</v>
      </c>
      <c r="F1043" s="751" t="s">
        <v>637</v>
      </c>
      <c r="G1043" s="750" t="s">
        <v>650</v>
      </c>
      <c r="H1043" s="750">
        <v>213485</v>
      </c>
      <c r="I1043" s="750">
        <v>213485</v>
      </c>
      <c r="J1043" s="750" t="s">
        <v>765</v>
      </c>
      <c r="K1043" s="750" t="s">
        <v>766</v>
      </c>
      <c r="L1043" s="753">
        <v>721.2</v>
      </c>
      <c r="M1043" s="753">
        <v>4</v>
      </c>
      <c r="N1043" s="754">
        <v>2884.8</v>
      </c>
    </row>
    <row r="1044" spans="1:14" ht="14.45" customHeight="1" x14ac:dyDescent="0.2">
      <c r="A1044" s="748" t="s">
        <v>604</v>
      </c>
      <c r="B1044" s="749" t="s">
        <v>605</v>
      </c>
      <c r="C1044" s="750" t="s">
        <v>634</v>
      </c>
      <c r="D1044" s="751" t="s">
        <v>635</v>
      </c>
      <c r="E1044" s="752">
        <v>50113001</v>
      </c>
      <c r="F1044" s="751" t="s">
        <v>637</v>
      </c>
      <c r="G1044" s="750" t="s">
        <v>650</v>
      </c>
      <c r="H1044" s="750">
        <v>213489</v>
      </c>
      <c r="I1044" s="750">
        <v>213489</v>
      </c>
      <c r="J1044" s="750" t="s">
        <v>765</v>
      </c>
      <c r="K1044" s="750" t="s">
        <v>768</v>
      </c>
      <c r="L1044" s="753">
        <v>630.66</v>
      </c>
      <c r="M1044" s="753">
        <v>11</v>
      </c>
      <c r="N1044" s="754">
        <v>6937.2599999999993</v>
      </c>
    </row>
    <row r="1045" spans="1:14" ht="14.45" customHeight="1" x14ac:dyDescent="0.2">
      <c r="A1045" s="748" t="s">
        <v>604</v>
      </c>
      <c r="B1045" s="749" t="s">
        <v>605</v>
      </c>
      <c r="C1045" s="750" t="s">
        <v>634</v>
      </c>
      <c r="D1045" s="751" t="s">
        <v>635</v>
      </c>
      <c r="E1045" s="752">
        <v>50113001</v>
      </c>
      <c r="F1045" s="751" t="s">
        <v>637</v>
      </c>
      <c r="G1045" s="750" t="s">
        <v>638</v>
      </c>
      <c r="H1045" s="750">
        <v>198864</v>
      </c>
      <c r="I1045" s="750">
        <v>98864</v>
      </c>
      <c r="J1045" s="750" t="s">
        <v>1342</v>
      </c>
      <c r="K1045" s="750" t="s">
        <v>1690</v>
      </c>
      <c r="L1045" s="753">
        <v>537.87</v>
      </c>
      <c r="M1045" s="753">
        <v>13</v>
      </c>
      <c r="N1045" s="754">
        <v>6992.3099999999995</v>
      </c>
    </row>
    <row r="1046" spans="1:14" ht="14.45" customHeight="1" x14ac:dyDescent="0.2">
      <c r="A1046" s="748" t="s">
        <v>604</v>
      </c>
      <c r="B1046" s="749" t="s">
        <v>605</v>
      </c>
      <c r="C1046" s="750" t="s">
        <v>634</v>
      </c>
      <c r="D1046" s="751" t="s">
        <v>635</v>
      </c>
      <c r="E1046" s="752">
        <v>50113001</v>
      </c>
      <c r="F1046" s="751" t="s">
        <v>637</v>
      </c>
      <c r="G1046" s="750" t="s">
        <v>638</v>
      </c>
      <c r="H1046" s="750">
        <v>157608</v>
      </c>
      <c r="I1046" s="750">
        <v>57608</v>
      </c>
      <c r="J1046" s="750" t="s">
        <v>798</v>
      </c>
      <c r="K1046" s="750" t="s">
        <v>799</v>
      </c>
      <c r="L1046" s="753">
        <v>69.339999999999989</v>
      </c>
      <c r="M1046" s="753">
        <v>1</v>
      </c>
      <c r="N1046" s="754">
        <v>69.339999999999989</v>
      </c>
    </row>
    <row r="1047" spans="1:14" ht="14.45" customHeight="1" x14ac:dyDescent="0.2">
      <c r="A1047" s="748" t="s">
        <v>604</v>
      </c>
      <c r="B1047" s="749" t="s">
        <v>605</v>
      </c>
      <c r="C1047" s="750" t="s">
        <v>634</v>
      </c>
      <c r="D1047" s="751" t="s">
        <v>635</v>
      </c>
      <c r="E1047" s="752">
        <v>50113001</v>
      </c>
      <c r="F1047" s="751" t="s">
        <v>637</v>
      </c>
      <c r="G1047" s="750" t="s">
        <v>638</v>
      </c>
      <c r="H1047" s="750">
        <v>396574</v>
      </c>
      <c r="I1047" s="750">
        <v>0</v>
      </c>
      <c r="J1047" s="750" t="s">
        <v>1691</v>
      </c>
      <c r="K1047" s="750" t="s">
        <v>1692</v>
      </c>
      <c r="L1047" s="753">
        <v>136.51642529789186</v>
      </c>
      <c r="M1047" s="753">
        <v>2182</v>
      </c>
      <c r="N1047" s="754">
        <v>297878.84000000003</v>
      </c>
    </row>
    <row r="1048" spans="1:14" ht="14.45" customHeight="1" x14ac:dyDescent="0.2">
      <c r="A1048" s="748" t="s">
        <v>604</v>
      </c>
      <c r="B1048" s="749" t="s">
        <v>605</v>
      </c>
      <c r="C1048" s="750" t="s">
        <v>634</v>
      </c>
      <c r="D1048" s="751" t="s">
        <v>635</v>
      </c>
      <c r="E1048" s="752">
        <v>50113001</v>
      </c>
      <c r="F1048" s="751" t="s">
        <v>637</v>
      </c>
      <c r="G1048" s="750" t="s">
        <v>638</v>
      </c>
      <c r="H1048" s="750">
        <v>901176</v>
      </c>
      <c r="I1048" s="750">
        <v>1000</v>
      </c>
      <c r="J1048" s="750" t="s">
        <v>1693</v>
      </c>
      <c r="K1048" s="750" t="s">
        <v>1694</v>
      </c>
      <c r="L1048" s="753">
        <v>69.8552957765977</v>
      </c>
      <c r="M1048" s="753">
        <v>2</v>
      </c>
      <c r="N1048" s="754">
        <v>139.7105915531954</v>
      </c>
    </row>
    <row r="1049" spans="1:14" ht="14.45" customHeight="1" x14ac:dyDescent="0.2">
      <c r="A1049" s="748" t="s">
        <v>604</v>
      </c>
      <c r="B1049" s="749" t="s">
        <v>605</v>
      </c>
      <c r="C1049" s="750" t="s">
        <v>634</v>
      </c>
      <c r="D1049" s="751" t="s">
        <v>635</v>
      </c>
      <c r="E1049" s="752">
        <v>50113001</v>
      </c>
      <c r="F1049" s="751" t="s">
        <v>637</v>
      </c>
      <c r="G1049" s="750" t="s">
        <v>638</v>
      </c>
      <c r="H1049" s="750">
        <v>902055</v>
      </c>
      <c r="I1049" s="750">
        <v>0</v>
      </c>
      <c r="J1049" s="750" t="s">
        <v>1695</v>
      </c>
      <c r="K1049" s="750" t="s">
        <v>1696</v>
      </c>
      <c r="L1049" s="753">
        <v>349.98784449658882</v>
      </c>
      <c r="M1049" s="753">
        <v>16</v>
      </c>
      <c r="N1049" s="754">
        <v>5599.8055119454211</v>
      </c>
    </row>
    <row r="1050" spans="1:14" ht="14.45" customHeight="1" x14ac:dyDescent="0.2">
      <c r="A1050" s="748" t="s">
        <v>604</v>
      </c>
      <c r="B1050" s="749" t="s">
        <v>605</v>
      </c>
      <c r="C1050" s="750" t="s">
        <v>634</v>
      </c>
      <c r="D1050" s="751" t="s">
        <v>635</v>
      </c>
      <c r="E1050" s="752">
        <v>50113001</v>
      </c>
      <c r="F1050" s="751" t="s">
        <v>637</v>
      </c>
      <c r="G1050" s="750" t="s">
        <v>638</v>
      </c>
      <c r="H1050" s="750">
        <v>930224</v>
      </c>
      <c r="I1050" s="750">
        <v>0</v>
      </c>
      <c r="J1050" s="750" t="s">
        <v>1697</v>
      </c>
      <c r="K1050" s="750" t="s">
        <v>606</v>
      </c>
      <c r="L1050" s="753">
        <v>111.5359315381922</v>
      </c>
      <c r="M1050" s="753">
        <v>1</v>
      </c>
      <c r="N1050" s="754">
        <v>111.5359315381922</v>
      </c>
    </row>
    <row r="1051" spans="1:14" ht="14.45" customHeight="1" x14ac:dyDescent="0.2">
      <c r="A1051" s="748" t="s">
        <v>604</v>
      </c>
      <c r="B1051" s="749" t="s">
        <v>605</v>
      </c>
      <c r="C1051" s="750" t="s">
        <v>634</v>
      </c>
      <c r="D1051" s="751" t="s">
        <v>635</v>
      </c>
      <c r="E1051" s="752">
        <v>50113001</v>
      </c>
      <c r="F1051" s="751" t="s">
        <v>637</v>
      </c>
      <c r="G1051" s="750" t="s">
        <v>638</v>
      </c>
      <c r="H1051" s="750">
        <v>920136</v>
      </c>
      <c r="I1051" s="750">
        <v>0</v>
      </c>
      <c r="J1051" s="750" t="s">
        <v>1698</v>
      </c>
      <c r="K1051" s="750" t="s">
        <v>1699</v>
      </c>
      <c r="L1051" s="753">
        <v>344.85</v>
      </c>
      <c r="M1051" s="753">
        <v>2</v>
      </c>
      <c r="N1051" s="754">
        <v>689.7</v>
      </c>
    </row>
    <row r="1052" spans="1:14" ht="14.45" customHeight="1" x14ac:dyDescent="0.2">
      <c r="A1052" s="748" t="s">
        <v>604</v>
      </c>
      <c r="B1052" s="749" t="s">
        <v>605</v>
      </c>
      <c r="C1052" s="750" t="s">
        <v>634</v>
      </c>
      <c r="D1052" s="751" t="s">
        <v>635</v>
      </c>
      <c r="E1052" s="752">
        <v>50113001</v>
      </c>
      <c r="F1052" s="751" t="s">
        <v>637</v>
      </c>
      <c r="G1052" s="750" t="s">
        <v>638</v>
      </c>
      <c r="H1052" s="750">
        <v>500989</v>
      </c>
      <c r="I1052" s="750">
        <v>0</v>
      </c>
      <c r="J1052" s="750" t="s">
        <v>1700</v>
      </c>
      <c r="K1052" s="750" t="s">
        <v>606</v>
      </c>
      <c r="L1052" s="753">
        <v>71.419008616302619</v>
      </c>
      <c r="M1052" s="753">
        <v>74</v>
      </c>
      <c r="N1052" s="754">
        <v>5285.0066376063942</v>
      </c>
    </row>
    <row r="1053" spans="1:14" ht="14.45" customHeight="1" x14ac:dyDescent="0.2">
      <c r="A1053" s="748" t="s">
        <v>604</v>
      </c>
      <c r="B1053" s="749" t="s">
        <v>605</v>
      </c>
      <c r="C1053" s="750" t="s">
        <v>634</v>
      </c>
      <c r="D1053" s="751" t="s">
        <v>635</v>
      </c>
      <c r="E1053" s="752">
        <v>50113001</v>
      </c>
      <c r="F1053" s="751" t="s">
        <v>637</v>
      </c>
      <c r="G1053" s="750" t="s">
        <v>638</v>
      </c>
      <c r="H1053" s="750">
        <v>500979</v>
      </c>
      <c r="I1053" s="750">
        <v>0</v>
      </c>
      <c r="J1053" s="750" t="s">
        <v>1701</v>
      </c>
      <c r="K1053" s="750" t="s">
        <v>606</v>
      </c>
      <c r="L1053" s="753">
        <v>61.230099257019972</v>
      </c>
      <c r="M1053" s="753">
        <v>8</v>
      </c>
      <c r="N1053" s="754">
        <v>489.84079405615978</v>
      </c>
    </row>
    <row r="1054" spans="1:14" ht="14.45" customHeight="1" x14ac:dyDescent="0.2">
      <c r="A1054" s="748" t="s">
        <v>604</v>
      </c>
      <c r="B1054" s="749" t="s">
        <v>605</v>
      </c>
      <c r="C1054" s="750" t="s">
        <v>634</v>
      </c>
      <c r="D1054" s="751" t="s">
        <v>635</v>
      </c>
      <c r="E1054" s="752">
        <v>50113001</v>
      </c>
      <c r="F1054" s="751" t="s">
        <v>637</v>
      </c>
      <c r="G1054" s="750" t="s">
        <v>638</v>
      </c>
      <c r="H1054" s="750">
        <v>900814</v>
      </c>
      <c r="I1054" s="750">
        <v>0</v>
      </c>
      <c r="J1054" s="750" t="s">
        <v>1702</v>
      </c>
      <c r="K1054" s="750" t="s">
        <v>606</v>
      </c>
      <c r="L1054" s="753">
        <v>397.32633560550363</v>
      </c>
      <c r="M1054" s="753">
        <v>10</v>
      </c>
      <c r="N1054" s="754">
        <v>3973.2633560550362</v>
      </c>
    </row>
    <row r="1055" spans="1:14" ht="14.45" customHeight="1" x14ac:dyDescent="0.2">
      <c r="A1055" s="748" t="s">
        <v>604</v>
      </c>
      <c r="B1055" s="749" t="s">
        <v>605</v>
      </c>
      <c r="C1055" s="750" t="s">
        <v>634</v>
      </c>
      <c r="D1055" s="751" t="s">
        <v>635</v>
      </c>
      <c r="E1055" s="752">
        <v>50113001</v>
      </c>
      <c r="F1055" s="751" t="s">
        <v>637</v>
      </c>
      <c r="G1055" s="750" t="s">
        <v>638</v>
      </c>
      <c r="H1055" s="750">
        <v>185812</v>
      </c>
      <c r="I1055" s="750">
        <v>85812</v>
      </c>
      <c r="J1055" s="750" t="s">
        <v>1703</v>
      </c>
      <c r="K1055" s="750" t="s">
        <v>1704</v>
      </c>
      <c r="L1055" s="753">
        <v>51.879999999999995</v>
      </c>
      <c r="M1055" s="753">
        <v>4</v>
      </c>
      <c r="N1055" s="754">
        <v>207.51999999999998</v>
      </c>
    </row>
    <row r="1056" spans="1:14" ht="14.45" customHeight="1" x14ac:dyDescent="0.2">
      <c r="A1056" s="748" t="s">
        <v>604</v>
      </c>
      <c r="B1056" s="749" t="s">
        <v>605</v>
      </c>
      <c r="C1056" s="750" t="s">
        <v>634</v>
      </c>
      <c r="D1056" s="751" t="s">
        <v>635</v>
      </c>
      <c r="E1056" s="752">
        <v>50113001</v>
      </c>
      <c r="F1056" s="751" t="s">
        <v>637</v>
      </c>
      <c r="G1056" s="750" t="s">
        <v>638</v>
      </c>
      <c r="H1056" s="750">
        <v>237329</v>
      </c>
      <c r="I1056" s="750">
        <v>237329</v>
      </c>
      <c r="J1056" s="750" t="s">
        <v>845</v>
      </c>
      <c r="K1056" s="750" t="s">
        <v>846</v>
      </c>
      <c r="L1056" s="753">
        <v>108.64000000000001</v>
      </c>
      <c r="M1056" s="753">
        <v>10</v>
      </c>
      <c r="N1056" s="754">
        <v>1086.4000000000001</v>
      </c>
    </row>
    <row r="1057" spans="1:14" ht="14.45" customHeight="1" x14ac:dyDescent="0.2">
      <c r="A1057" s="748" t="s">
        <v>604</v>
      </c>
      <c r="B1057" s="749" t="s">
        <v>605</v>
      </c>
      <c r="C1057" s="750" t="s">
        <v>634</v>
      </c>
      <c r="D1057" s="751" t="s">
        <v>635</v>
      </c>
      <c r="E1057" s="752">
        <v>50113001</v>
      </c>
      <c r="F1057" s="751" t="s">
        <v>637</v>
      </c>
      <c r="G1057" s="750" t="s">
        <v>638</v>
      </c>
      <c r="H1057" s="750">
        <v>102439</v>
      </c>
      <c r="I1057" s="750">
        <v>2439</v>
      </c>
      <c r="J1057" s="750" t="s">
        <v>1185</v>
      </c>
      <c r="K1057" s="750" t="s">
        <v>1186</v>
      </c>
      <c r="L1057" s="753">
        <v>285.08</v>
      </c>
      <c r="M1057" s="753">
        <v>9</v>
      </c>
      <c r="N1057" s="754">
        <v>2565.7199999999998</v>
      </c>
    </row>
    <row r="1058" spans="1:14" ht="14.45" customHeight="1" x14ac:dyDescent="0.2">
      <c r="A1058" s="748" t="s">
        <v>604</v>
      </c>
      <c r="B1058" s="749" t="s">
        <v>605</v>
      </c>
      <c r="C1058" s="750" t="s">
        <v>634</v>
      </c>
      <c r="D1058" s="751" t="s">
        <v>635</v>
      </c>
      <c r="E1058" s="752">
        <v>50113001</v>
      </c>
      <c r="F1058" s="751" t="s">
        <v>637</v>
      </c>
      <c r="G1058" s="750" t="s">
        <v>638</v>
      </c>
      <c r="H1058" s="750">
        <v>100502</v>
      </c>
      <c r="I1058" s="750">
        <v>502</v>
      </c>
      <c r="J1058" s="750" t="s">
        <v>849</v>
      </c>
      <c r="K1058" s="750" t="s">
        <v>850</v>
      </c>
      <c r="L1058" s="753">
        <v>265.39830188679252</v>
      </c>
      <c r="M1058" s="753">
        <v>106</v>
      </c>
      <c r="N1058" s="754">
        <v>28132.220000000005</v>
      </c>
    </row>
    <row r="1059" spans="1:14" ht="14.45" customHeight="1" x14ac:dyDescent="0.2">
      <c r="A1059" s="748" t="s">
        <v>604</v>
      </c>
      <c r="B1059" s="749" t="s">
        <v>605</v>
      </c>
      <c r="C1059" s="750" t="s">
        <v>634</v>
      </c>
      <c r="D1059" s="751" t="s">
        <v>635</v>
      </c>
      <c r="E1059" s="752">
        <v>50113001</v>
      </c>
      <c r="F1059" s="751" t="s">
        <v>637</v>
      </c>
      <c r="G1059" s="750" t="s">
        <v>650</v>
      </c>
      <c r="H1059" s="750">
        <v>100536</v>
      </c>
      <c r="I1059" s="750">
        <v>536</v>
      </c>
      <c r="J1059" s="750" t="s">
        <v>1572</v>
      </c>
      <c r="K1059" s="750" t="s">
        <v>644</v>
      </c>
      <c r="L1059" s="753">
        <v>140.172</v>
      </c>
      <c r="M1059" s="753">
        <v>5</v>
      </c>
      <c r="N1059" s="754">
        <v>700.86</v>
      </c>
    </row>
    <row r="1060" spans="1:14" ht="14.45" customHeight="1" x14ac:dyDescent="0.2">
      <c r="A1060" s="748" t="s">
        <v>604</v>
      </c>
      <c r="B1060" s="749" t="s">
        <v>605</v>
      </c>
      <c r="C1060" s="750" t="s">
        <v>634</v>
      </c>
      <c r="D1060" s="751" t="s">
        <v>635</v>
      </c>
      <c r="E1060" s="752">
        <v>50113001</v>
      </c>
      <c r="F1060" s="751" t="s">
        <v>637</v>
      </c>
      <c r="G1060" s="750" t="s">
        <v>650</v>
      </c>
      <c r="H1060" s="750">
        <v>155824</v>
      </c>
      <c r="I1060" s="750">
        <v>55824</v>
      </c>
      <c r="J1060" s="750" t="s">
        <v>874</v>
      </c>
      <c r="K1060" s="750" t="s">
        <v>877</v>
      </c>
      <c r="L1060" s="753">
        <v>50.640000000000008</v>
      </c>
      <c r="M1060" s="753">
        <v>5</v>
      </c>
      <c r="N1060" s="754">
        <v>253.20000000000005</v>
      </c>
    </row>
    <row r="1061" spans="1:14" ht="14.45" customHeight="1" x14ac:dyDescent="0.2">
      <c r="A1061" s="748" t="s">
        <v>604</v>
      </c>
      <c r="B1061" s="749" t="s">
        <v>605</v>
      </c>
      <c r="C1061" s="750" t="s">
        <v>634</v>
      </c>
      <c r="D1061" s="751" t="s">
        <v>635</v>
      </c>
      <c r="E1061" s="752">
        <v>50113001</v>
      </c>
      <c r="F1061" s="751" t="s">
        <v>637</v>
      </c>
      <c r="G1061" s="750" t="s">
        <v>650</v>
      </c>
      <c r="H1061" s="750">
        <v>155823</v>
      </c>
      <c r="I1061" s="750">
        <v>55823</v>
      </c>
      <c r="J1061" s="750" t="s">
        <v>874</v>
      </c>
      <c r="K1061" s="750" t="s">
        <v>876</v>
      </c>
      <c r="L1061" s="753">
        <v>33.011000000000003</v>
      </c>
      <c r="M1061" s="753">
        <v>10</v>
      </c>
      <c r="N1061" s="754">
        <v>330.11</v>
      </c>
    </row>
    <row r="1062" spans="1:14" ht="14.45" customHeight="1" x14ac:dyDescent="0.2">
      <c r="A1062" s="748" t="s">
        <v>604</v>
      </c>
      <c r="B1062" s="749" t="s">
        <v>605</v>
      </c>
      <c r="C1062" s="750" t="s">
        <v>634</v>
      </c>
      <c r="D1062" s="751" t="s">
        <v>635</v>
      </c>
      <c r="E1062" s="752">
        <v>50113001</v>
      </c>
      <c r="F1062" s="751" t="s">
        <v>637</v>
      </c>
      <c r="G1062" s="750" t="s">
        <v>638</v>
      </c>
      <c r="H1062" s="750">
        <v>207820</v>
      </c>
      <c r="I1062" s="750">
        <v>207820</v>
      </c>
      <c r="J1062" s="750" t="s">
        <v>885</v>
      </c>
      <c r="K1062" s="750" t="s">
        <v>886</v>
      </c>
      <c r="L1062" s="753">
        <v>30.849999999999998</v>
      </c>
      <c r="M1062" s="753">
        <v>7</v>
      </c>
      <c r="N1062" s="754">
        <v>215.95</v>
      </c>
    </row>
    <row r="1063" spans="1:14" ht="14.45" customHeight="1" x14ac:dyDescent="0.2">
      <c r="A1063" s="748" t="s">
        <v>604</v>
      </c>
      <c r="B1063" s="749" t="s">
        <v>605</v>
      </c>
      <c r="C1063" s="750" t="s">
        <v>634</v>
      </c>
      <c r="D1063" s="751" t="s">
        <v>635</v>
      </c>
      <c r="E1063" s="752">
        <v>50113001</v>
      </c>
      <c r="F1063" s="751" t="s">
        <v>637</v>
      </c>
      <c r="G1063" s="750" t="s">
        <v>638</v>
      </c>
      <c r="H1063" s="750">
        <v>113441</v>
      </c>
      <c r="I1063" s="750">
        <v>13441</v>
      </c>
      <c r="J1063" s="750" t="s">
        <v>1599</v>
      </c>
      <c r="K1063" s="750" t="s">
        <v>1343</v>
      </c>
      <c r="L1063" s="753">
        <v>246.49985058620564</v>
      </c>
      <c r="M1063" s="753">
        <v>709</v>
      </c>
      <c r="N1063" s="754">
        <v>174768.3940656198</v>
      </c>
    </row>
    <row r="1064" spans="1:14" ht="14.45" customHeight="1" x14ac:dyDescent="0.2">
      <c r="A1064" s="748" t="s">
        <v>604</v>
      </c>
      <c r="B1064" s="749" t="s">
        <v>605</v>
      </c>
      <c r="C1064" s="750" t="s">
        <v>634</v>
      </c>
      <c r="D1064" s="751" t="s">
        <v>635</v>
      </c>
      <c r="E1064" s="752">
        <v>50113001</v>
      </c>
      <c r="F1064" s="751" t="s">
        <v>637</v>
      </c>
      <c r="G1064" s="750" t="s">
        <v>638</v>
      </c>
      <c r="H1064" s="750">
        <v>993827</v>
      </c>
      <c r="I1064" s="750">
        <v>9999999</v>
      </c>
      <c r="J1064" s="750" t="s">
        <v>1705</v>
      </c>
      <c r="K1064" s="750" t="s">
        <v>1706</v>
      </c>
      <c r="L1064" s="753">
        <v>1663.2</v>
      </c>
      <c r="M1064" s="753">
        <v>15</v>
      </c>
      <c r="N1064" s="754">
        <v>24948</v>
      </c>
    </row>
    <row r="1065" spans="1:14" ht="14.45" customHeight="1" x14ac:dyDescent="0.2">
      <c r="A1065" s="748" t="s">
        <v>604</v>
      </c>
      <c r="B1065" s="749" t="s">
        <v>605</v>
      </c>
      <c r="C1065" s="750" t="s">
        <v>634</v>
      </c>
      <c r="D1065" s="751" t="s">
        <v>635</v>
      </c>
      <c r="E1065" s="752">
        <v>50113001</v>
      </c>
      <c r="F1065" s="751" t="s">
        <v>637</v>
      </c>
      <c r="G1065" s="750" t="s">
        <v>638</v>
      </c>
      <c r="H1065" s="750">
        <v>119654</v>
      </c>
      <c r="I1065" s="750">
        <v>119654</v>
      </c>
      <c r="J1065" s="750" t="s">
        <v>928</v>
      </c>
      <c r="K1065" s="750" t="s">
        <v>929</v>
      </c>
      <c r="L1065" s="753">
        <v>255.10000000000005</v>
      </c>
      <c r="M1065" s="753">
        <v>2</v>
      </c>
      <c r="N1065" s="754">
        <v>510.2000000000001</v>
      </c>
    </row>
    <row r="1066" spans="1:14" ht="14.45" customHeight="1" x14ac:dyDescent="0.2">
      <c r="A1066" s="748" t="s">
        <v>604</v>
      </c>
      <c r="B1066" s="749" t="s">
        <v>605</v>
      </c>
      <c r="C1066" s="750" t="s">
        <v>634</v>
      </c>
      <c r="D1066" s="751" t="s">
        <v>635</v>
      </c>
      <c r="E1066" s="752">
        <v>50113001</v>
      </c>
      <c r="F1066" s="751" t="s">
        <v>637</v>
      </c>
      <c r="G1066" s="750" t="s">
        <v>638</v>
      </c>
      <c r="H1066" s="750">
        <v>225261</v>
      </c>
      <c r="I1066" s="750">
        <v>225261</v>
      </c>
      <c r="J1066" s="750" t="s">
        <v>935</v>
      </c>
      <c r="K1066" s="750" t="s">
        <v>936</v>
      </c>
      <c r="L1066" s="753">
        <v>57.859999999999992</v>
      </c>
      <c r="M1066" s="753">
        <v>10</v>
      </c>
      <c r="N1066" s="754">
        <v>578.59999999999991</v>
      </c>
    </row>
    <row r="1067" spans="1:14" ht="14.45" customHeight="1" x14ac:dyDescent="0.2">
      <c r="A1067" s="748" t="s">
        <v>604</v>
      </c>
      <c r="B1067" s="749" t="s">
        <v>605</v>
      </c>
      <c r="C1067" s="750" t="s">
        <v>634</v>
      </c>
      <c r="D1067" s="751" t="s">
        <v>635</v>
      </c>
      <c r="E1067" s="752">
        <v>50113001</v>
      </c>
      <c r="F1067" s="751" t="s">
        <v>637</v>
      </c>
      <c r="G1067" s="750" t="s">
        <v>638</v>
      </c>
      <c r="H1067" s="750">
        <v>847729</v>
      </c>
      <c r="I1067" s="750">
        <v>500718</v>
      </c>
      <c r="J1067" s="750" t="s">
        <v>987</v>
      </c>
      <c r="K1067" s="750" t="s">
        <v>908</v>
      </c>
      <c r="L1067" s="753">
        <v>1591.5900000000001</v>
      </c>
      <c r="M1067" s="753">
        <v>6</v>
      </c>
      <c r="N1067" s="754">
        <v>9549.5400000000009</v>
      </c>
    </row>
    <row r="1068" spans="1:14" ht="14.45" customHeight="1" thickBot="1" x14ac:dyDescent="0.25">
      <c r="A1068" s="755" t="s">
        <v>604</v>
      </c>
      <c r="B1068" s="756" t="s">
        <v>605</v>
      </c>
      <c r="C1068" s="757" t="s">
        <v>634</v>
      </c>
      <c r="D1068" s="758" t="s">
        <v>635</v>
      </c>
      <c r="E1068" s="759">
        <v>50113013</v>
      </c>
      <c r="F1068" s="758" t="s">
        <v>1012</v>
      </c>
      <c r="G1068" s="757" t="s">
        <v>638</v>
      </c>
      <c r="H1068" s="757">
        <v>208820</v>
      </c>
      <c r="I1068" s="757">
        <v>208820</v>
      </c>
      <c r="J1068" s="757" t="s">
        <v>1707</v>
      </c>
      <c r="K1068" s="757" t="s">
        <v>1708</v>
      </c>
      <c r="L1068" s="760">
        <v>1957.9791869918702</v>
      </c>
      <c r="M1068" s="760">
        <v>123</v>
      </c>
      <c r="N1068" s="761">
        <v>240831.44000000003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E47DC242-73EC-4BF0-A3C3-EAB6ED967DEB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95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.85546875" style="329" customWidth="1"/>
    <col min="5" max="5" width="5.5703125" style="332" customWidth="1"/>
    <col min="6" max="6" width="10.85546875" style="329" customWidth="1"/>
    <col min="7" max="16384" width="8.85546875" style="247"/>
  </cols>
  <sheetData>
    <row r="1" spans="1:6" ht="37.15" customHeight="1" thickBot="1" x14ac:dyDescent="0.35">
      <c r="A1" s="550" t="s">
        <v>205</v>
      </c>
      <c r="B1" s="551"/>
      <c r="C1" s="551"/>
      <c r="D1" s="551"/>
      <c r="E1" s="551"/>
      <c r="F1" s="551"/>
    </row>
    <row r="2" spans="1:6" ht="14.45" customHeight="1" thickBot="1" x14ac:dyDescent="0.25">
      <c r="A2" s="70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5" customHeight="1" thickBot="1" x14ac:dyDescent="0.25">
      <c r="A4" s="762" t="s">
        <v>184</v>
      </c>
      <c r="B4" s="763" t="s">
        <v>14</v>
      </c>
      <c r="C4" s="764" t="s">
        <v>2</v>
      </c>
      <c r="D4" s="763" t="s">
        <v>14</v>
      </c>
      <c r="E4" s="764" t="s">
        <v>2</v>
      </c>
      <c r="F4" s="765" t="s">
        <v>14</v>
      </c>
    </row>
    <row r="5" spans="1:6" ht="14.45" customHeight="1" x14ac:dyDescent="0.2">
      <c r="A5" s="776" t="s">
        <v>1709</v>
      </c>
      <c r="B5" s="746">
        <v>14357.242999999999</v>
      </c>
      <c r="C5" s="766">
        <v>6.7084173892169183E-2</v>
      </c>
      <c r="D5" s="746">
        <v>199661.08900000007</v>
      </c>
      <c r="E5" s="766">
        <v>0.93291582610783086</v>
      </c>
      <c r="F5" s="747">
        <v>214018.33200000005</v>
      </c>
    </row>
    <row r="6" spans="1:6" ht="14.45" customHeight="1" x14ac:dyDescent="0.2">
      <c r="A6" s="777" t="s">
        <v>1710</v>
      </c>
      <c r="B6" s="753"/>
      <c r="C6" s="767">
        <v>0</v>
      </c>
      <c r="D6" s="753">
        <v>68151.769999999975</v>
      </c>
      <c r="E6" s="767">
        <v>1</v>
      </c>
      <c r="F6" s="754">
        <v>68151.769999999975</v>
      </c>
    </row>
    <row r="7" spans="1:6" ht="14.45" customHeight="1" x14ac:dyDescent="0.2">
      <c r="A7" s="777" t="s">
        <v>1711</v>
      </c>
      <c r="B7" s="753">
        <v>30285.550999999992</v>
      </c>
      <c r="C7" s="767">
        <v>0.1162684175026819</v>
      </c>
      <c r="D7" s="753">
        <v>230194.04999999996</v>
      </c>
      <c r="E7" s="767">
        <v>0.88373158249731809</v>
      </c>
      <c r="F7" s="754">
        <v>260479.60099999997</v>
      </c>
    </row>
    <row r="8" spans="1:6" ht="14.45" customHeight="1" x14ac:dyDescent="0.2">
      <c r="A8" s="777" t="s">
        <v>1712</v>
      </c>
      <c r="B8" s="753">
        <v>2879.982</v>
      </c>
      <c r="C8" s="767">
        <v>1.0727706727202774E-2</v>
      </c>
      <c r="D8" s="753">
        <v>265582.05496984813</v>
      </c>
      <c r="E8" s="767">
        <v>0.9892722932727972</v>
      </c>
      <c r="F8" s="754">
        <v>268462.03696984815</v>
      </c>
    </row>
    <row r="9" spans="1:6" ht="14.45" customHeight="1" x14ac:dyDescent="0.2">
      <c r="A9" s="777" t="s">
        <v>1713</v>
      </c>
      <c r="B9" s="753">
        <v>12132.74</v>
      </c>
      <c r="C9" s="767">
        <v>5.6134396325259676E-2</v>
      </c>
      <c r="D9" s="753">
        <v>204004.61595728568</v>
      </c>
      <c r="E9" s="767">
        <v>0.94386560367474037</v>
      </c>
      <c r="F9" s="754">
        <v>216137.35595728568</v>
      </c>
    </row>
    <row r="10" spans="1:6" ht="14.45" customHeight="1" thickBot="1" x14ac:dyDescent="0.25">
      <c r="A10" s="778" t="s">
        <v>1714</v>
      </c>
      <c r="B10" s="769"/>
      <c r="C10" s="770">
        <v>0</v>
      </c>
      <c r="D10" s="769">
        <v>21366.18</v>
      </c>
      <c r="E10" s="770">
        <v>1</v>
      </c>
      <c r="F10" s="771">
        <v>21366.18</v>
      </c>
    </row>
    <row r="11" spans="1:6" ht="14.45" customHeight="1" thickBot="1" x14ac:dyDescent="0.25">
      <c r="A11" s="772" t="s">
        <v>3</v>
      </c>
      <c r="B11" s="773">
        <v>59655.515999999996</v>
      </c>
      <c r="C11" s="774">
        <v>5.6889802551517793E-2</v>
      </c>
      <c r="D11" s="773">
        <v>988959.75992713391</v>
      </c>
      <c r="E11" s="774">
        <v>0.94311019744848223</v>
      </c>
      <c r="F11" s="775">
        <v>1048615.2759271339</v>
      </c>
    </row>
    <row r="12" spans="1:6" ht="14.45" customHeight="1" thickBot="1" x14ac:dyDescent="0.25"/>
    <row r="13" spans="1:6" ht="14.45" customHeight="1" x14ac:dyDescent="0.2">
      <c r="A13" s="776" t="s">
        <v>1715</v>
      </c>
      <c r="B13" s="746"/>
      <c r="C13" s="766">
        <v>0</v>
      </c>
      <c r="D13" s="746">
        <v>133.29999999999995</v>
      </c>
      <c r="E13" s="766">
        <v>1</v>
      </c>
      <c r="F13" s="747">
        <v>133.29999999999995</v>
      </c>
    </row>
    <row r="14" spans="1:6" ht="14.45" customHeight="1" x14ac:dyDescent="0.2">
      <c r="A14" s="777" t="s">
        <v>1716</v>
      </c>
      <c r="B14" s="753"/>
      <c r="C14" s="767">
        <v>0</v>
      </c>
      <c r="D14" s="753">
        <v>13679.2</v>
      </c>
      <c r="E14" s="767">
        <v>1</v>
      </c>
      <c r="F14" s="754">
        <v>13679.2</v>
      </c>
    </row>
    <row r="15" spans="1:6" ht="14.45" customHeight="1" x14ac:dyDescent="0.2">
      <c r="A15" s="777" t="s">
        <v>1717</v>
      </c>
      <c r="B15" s="753"/>
      <c r="C15" s="767">
        <v>0</v>
      </c>
      <c r="D15" s="753">
        <v>330.53999999999996</v>
      </c>
      <c r="E15" s="767">
        <v>1</v>
      </c>
      <c r="F15" s="754">
        <v>330.53999999999996</v>
      </c>
    </row>
    <row r="16" spans="1:6" ht="14.45" customHeight="1" x14ac:dyDescent="0.2">
      <c r="A16" s="777" t="s">
        <v>1718</v>
      </c>
      <c r="B16" s="753"/>
      <c r="C16" s="767">
        <v>0</v>
      </c>
      <c r="D16" s="753">
        <v>69.710000000000008</v>
      </c>
      <c r="E16" s="767">
        <v>1</v>
      </c>
      <c r="F16" s="754">
        <v>69.710000000000008</v>
      </c>
    </row>
    <row r="17" spans="1:6" ht="14.45" customHeight="1" x14ac:dyDescent="0.2">
      <c r="A17" s="777" t="s">
        <v>1719</v>
      </c>
      <c r="B17" s="753"/>
      <c r="C17" s="767">
        <v>0</v>
      </c>
      <c r="D17" s="753">
        <v>507512.99999999994</v>
      </c>
      <c r="E17" s="767">
        <v>1</v>
      </c>
      <c r="F17" s="754">
        <v>507512.99999999994</v>
      </c>
    </row>
    <row r="18" spans="1:6" ht="14.45" customHeight="1" x14ac:dyDescent="0.2">
      <c r="A18" s="777" t="s">
        <v>1720</v>
      </c>
      <c r="B18" s="753"/>
      <c r="C18" s="767">
        <v>0</v>
      </c>
      <c r="D18" s="753">
        <v>68.88</v>
      </c>
      <c r="E18" s="767">
        <v>1</v>
      </c>
      <c r="F18" s="754">
        <v>68.88</v>
      </c>
    </row>
    <row r="19" spans="1:6" ht="14.45" customHeight="1" x14ac:dyDescent="0.2">
      <c r="A19" s="777" t="s">
        <v>1721</v>
      </c>
      <c r="B19" s="753"/>
      <c r="C19" s="767">
        <v>0</v>
      </c>
      <c r="D19" s="753">
        <v>256.56000000000006</v>
      </c>
      <c r="E19" s="767">
        <v>1</v>
      </c>
      <c r="F19" s="754">
        <v>256.56000000000006</v>
      </c>
    </row>
    <row r="20" spans="1:6" ht="14.45" customHeight="1" x14ac:dyDescent="0.2">
      <c r="A20" s="777" t="s">
        <v>1722</v>
      </c>
      <c r="B20" s="753"/>
      <c r="C20" s="767">
        <v>0</v>
      </c>
      <c r="D20" s="753">
        <v>208.31</v>
      </c>
      <c r="E20" s="767">
        <v>1</v>
      </c>
      <c r="F20" s="754">
        <v>208.31</v>
      </c>
    </row>
    <row r="21" spans="1:6" ht="14.45" customHeight="1" x14ac:dyDescent="0.2">
      <c r="A21" s="777" t="s">
        <v>1723</v>
      </c>
      <c r="B21" s="753"/>
      <c r="C21" s="767">
        <v>0</v>
      </c>
      <c r="D21" s="753">
        <v>288.94000000000005</v>
      </c>
      <c r="E21" s="767">
        <v>1</v>
      </c>
      <c r="F21" s="754">
        <v>288.94000000000005</v>
      </c>
    </row>
    <row r="22" spans="1:6" ht="14.45" customHeight="1" x14ac:dyDescent="0.2">
      <c r="A22" s="777" t="s">
        <v>1724</v>
      </c>
      <c r="B22" s="753"/>
      <c r="C22" s="767">
        <v>0</v>
      </c>
      <c r="D22" s="753">
        <v>3806.0899999999992</v>
      </c>
      <c r="E22" s="767">
        <v>1</v>
      </c>
      <c r="F22" s="754">
        <v>3806.0899999999992</v>
      </c>
    </row>
    <row r="23" spans="1:6" ht="14.45" customHeight="1" x14ac:dyDescent="0.2">
      <c r="A23" s="777" t="s">
        <v>1725</v>
      </c>
      <c r="B23" s="753"/>
      <c r="C23" s="767">
        <v>0</v>
      </c>
      <c r="D23" s="753">
        <v>1841.6360014058926</v>
      </c>
      <c r="E23" s="767">
        <v>1</v>
      </c>
      <c r="F23" s="754">
        <v>1841.6360014058926</v>
      </c>
    </row>
    <row r="24" spans="1:6" ht="14.45" customHeight="1" x14ac:dyDescent="0.2">
      <c r="A24" s="777" t="s">
        <v>1726</v>
      </c>
      <c r="B24" s="753">
        <v>291.64999999999998</v>
      </c>
      <c r="C24" s="767">
        <v>0.33025704903181968</v>
      </c>
      <c r="D24" s="753">
        <v>591.45000000000005</v>
      </c>
      <c r="E24" s="767">
        <v>0.66974295096818026</v>
      </c>
      <c r="F24" s="754">
        <v>883.1</v>
      </c>
    </row>
    <row r="25" spans="1:6" ht="14.45" customHeight="1" x14ac:dyDescent="0.2">
      <c r="A25" s="777" t="s">
        <v>1727</v>
      </c>
      <c r="B25" s="753">
        <v>78.500000000000014</v>
      </c>
      <c r="C25" s="767">
        <v>0.23702406473625415</v>
      </c>
      <c r="D25" s="753">
        <v>252.68999999999997</v>
      </c>
      <c r="E25" s="767">
        <v>0.76297593526374585</v>
      </c>
      <c r="F25" s="754">
        <v>331.19</v>
      </c>
    </row>
    <row r="26" spans="1:6" ht="14.45" customHeight="1" x14ac:dyDescent="0.2">
      <c r="A26" s="777" t="s">
        <v>1728</v>
      </c>
      <c r="B26" s="753"/>
      <c r="C26" s="767">
        <v>0</v>
      </c>
      <c r="D26" s="753">
        <v>40.97999999999999</v>
      </c>
      <c r="E26" s="767">
        <v>1</v>
      </c>
      <c r="F26" s="754">
        <v>40.97999999999999</v>
      </c>
    </row>
    <row r="27" spans="1:6" ht="14.45" customHeight="1" x14ac:dyDescent="0.2">
      <c r="A27" s="777" t="s">
        <v>1729</v>
      </c>
      <c r="B27" s="753"/>
      <c r="C27" s="767">
        <v>0</v>
      </c>
      <c r="D27" s="753">
        <v>65.94</v>
      </c>
      <c r="E27" s="767">
        <v>1</v>
      </c>
      <c r="F27" s="754">
        <v>65.94</v>
      </c>
    </row>
    <row r="28" spans="1:6" ht="14.45" customHeight="1" x14ac:dyDescent="0.2">
      <c r="A28" s="777" t="s">
        <v>1730</v>
      </c>
      <c r="B28" s="753"/>
      <c r="C28" s="767">
        <v>0</v>
      </c>
      <c r="D28" s="753">
        <v>1261.04</v>
      </c>
      <c r="E28" s="767">
        <v>1</v>
      </c>
      <c r="F28" s="754">
        <v>1261.04</v>
      </c>
    </row>
    <row r="29" spans="1:6" ht="14.45" customHeight="1" x14ac:dyDescent="0.2">
      <c r="A29" s="777" t="s">
        <v>1731</v>
      </c>
      <c r="B29" s="753"/>
      <c r="C29" s="767">
        <v>0</v>
      </c>
      <c r="D29" s="753">
        <v>317.12</v>
      </c>
      <c r="E29" s="767">
        <v>1</v>
      </c>
      <c r="F29" s="754">
        <v>317.12</v>
      </c>
    </row>
    <row r="30" spans="1:6" ht="14.45" customHeight="1" x14ac:dyDescent="0.2">
      <c r="A30" s="777" t="s">
        <v>1732</v>
      </c>
      <c r="B30" s="753"/>
      <c r="C30" s="767">
        <v>0</v>
      </c>
      <c r="D30" s="753">
        <v>235.5</v>
      </c>
      <c r="E30" s="767">
        <v>1</v>
      </c>
      <c r="F30" s="754">
        <v>235.5</v>
      </c>
    </row>
    <row r="31" spans="1:6" ht="14.45" customHeight="1" x14ac:dyDescent="0.2">
      <c r="A31" s="777" t="s">
        <v>1733</v>
      </c>
      <c r="B31" s="753"/>
      <c r="C31" s="767">
        <v>0</v>
      </c>
      <c r="D31" s="753">
        <v>1850.96</v>
      </c>
      <c r="E31" s="767">
        <v>1</v>
      </c>
      <c r="F31" s="754">
        <v>1850.96</v>
      </c>
    </row>
    <row r="32" spans="1:6" ht="14.45" customHeight="1" x14ac:dyDescent="0.2">
      <c r="A32" s="777" t="s">
        <v>1734</v>
      </c>
      <c r="B32" s="753"/>
      <c r="C32" s="767">
        <v>0</v>
      </c>
      <c r="D32" s="753">
        <v>133.64000000000001</v>
      </c>
      <c r="E32" s="767">
        <v>1</v>
      </c>
      <c r="F32" s="754">
        <v>133.64000000000001</v>
      </c>
    </row>
    <row r="33" spans="1:6" ht="14.45" customHeight="1" x14ac:dyDescent="0.2">
      <c r="A33" s="777" t="s">
        <v>1735</v>
      </c>
      <c r="B33" s="753">
        <v>58.909999999999989</v>
      </c>
      <c r="C33" s="767">
        <v>1</v>
      </c>
      <c r="D33" s="753"/>
      <c r="E33" s="767">
        <v>0</v>
      </c>
      <c r="F33" s="754">
        <v>58.909999999999989</v>
      </c>
    </row>
    <row r="34" spans="1:6" ht="14.45" customHeight="1" x14ac:dyDescent="0.2">
      <c r="A34" s="777" t="s">
        <v>1736</v>
      </c>
      <c r="B34" s="753"/>
      <c r="C34" s="767">
        <v>0</v>
      </c>
      <c r="D34" s="753">
        <v>57.030000000000008</v>
      </c>
      <c r="E34" s="767">
        <v>1</v>
      </c>
      <c r="F34" s="754">
        <v>57.030000000000008</v>
      </c>
    </row>
    <row r="35" spans="1:6" ht="14.45" customHeight="1" x14ac:dyDescent="0.2">
      <c r="A35" s="777" t="s">
        <v>1737</v>
      </c>
      <c r="B35" s="753"/>
      <c r="C35" s="767">
        <v>0</v>
      </c>
      <c r="D35" s="753">
        <v>446.93999999999994</v>
      </c>
      <c r="E35" s="767">
        <v>1</v>
      </c>
      <c r="F35" s="754">
        <v>446.93999999999994</v>
      </c>
    </row>
    <row r="36" spans="1:6" ht="14.45" customHeight="1" x14ac:dyDescent="0.2">
      <c r="A36" s="777" t="s">
        <v>1738</v>
      </c>
      <c r="B36" s="753"/>
      <c r="C36" s="767">
        <v>0</v>
      </c>
      <c r="D36" s="753">
        <v>207.99</v>
      </c>
      <c r="E36" s="767">
        <v>1</v>
      </c>
      <c r="F36" s="754">
        <v>207.99</v>
      </c>
    </row>
    <row r="37" spans="1:6" ht="14.45" customHeight="1" x14ac:dyDescent="0.2">
      <c r="A37" s="777" t="s">
        <v>1739</v>
      </c>
      <c r="B37" s="753"/>
      <c r="C37" s="767">
        <v>0</v>
      </c>
      <c r="D37" s="753">
        <v>119.73999999999997</v>
      </c>
      <c r="E37" s="767">
        <v>1</v>
      </c>
      <c r="F37" s="754">
        <v>119.73999999999997</v>
      </c>
    </row>
    <row r="38" spans="1:6" ht="14.45" customHeight="1" x14ac:dyDescent="0.2">
      <c r="A38" s="777" t="s">
        <v>1740</v>
      </c>
      <c r="B38" s="753"/>
      <c r="C38" s="767">
        <v>0</v>
      </c>
      <c r="D38" s="753">
        <v>90807.58</v>
      </c>
      <c r="E38" s="767">
        <v>1</v>
      </c>
      <c r="F38" s="754">
        <v>90807.58</v>
      </c>
    </row>
    <row r="39" spans="1:6" ht="14.45" customHeight="1" x14ac:dyDescent="0.2">
      <c r="A39" s="777" t="s">
        <v>1741</v>
      </c>
      <c r="B39" s="753"/>
      <c r="C39" s="767">
        <v>0</v>
      </c>
      <c r="D39" s="753">
        <v>9474.0000000000018</v>
      </c>
      <c r="E39" s="767">
        <v>1</v>
      </c>
      <c r="F39" s="754">
        <v>9474.0000000000018</v>
      </c>
    </row>
    <row r="40" spans="1:6" ht="14.45" customHeight="1" x14ac:dyDescent="0.2">
      <c r="A40" s="777" t="s">
        <v>1742</v>
      </c>
      <c r="B40" s="753"/>
      <c r="C40" s="767">
        <v>0</v>
      </c>
      <c r="D40" s="753">
        <v>53614.189999999995</v>
      </c>
      <c r="E40" s="767">
        <v>1</v>
      </c>
      <c r="F40" s="754">
        <v>53614.189999999995</v>
      </c>
    </row>
    <row r="41" spans="1:6" ht="14.45" customHeight="1" x14ac:dyDescent="0.2">
      <c r="A41" s="777" t="s">
        <v>1743</v>
      </c>
      <c r="B41" s="753">
        <v>957.95999999999992</v>
      </c>
      <c r="C41" s="767">
        <v>1</v>
      </c>
      <c r="D41" s="753"/>
      <c r="E41" s="767">
        <v>0</v>
      </c>
      <c r="F41" s="754">
        <v>957.95999999999992</v>
      </c>
    </row>
    <row r="42" spans="1:6" ht="14.45" customHeight="1" x14ac:dyDescent="0.2">
      <c r="A42" s="777" t="s">
        <v>1744</v>
      </c>
      <c r="B42" s="753">
        <v>6798.2199999999993</v>
      </c>
      <c r="C42" s="767">
        <v>1</v>
      </c>
      <c r="D42" s="753"/>
      <c r="E42" s="767">
        <v>0</v>
      </c>
      <c r="F42" s="754">
        <v>6798.2199999999993</v>
      </c>
    </row>
    <row r="43" spans="1:6" ht="14.45" customHeight="1" x14ac:dyDescent="0.2">
      <c r="A43" s="777" t="s">
        <v>1745</v>
      </c>
      <c r="B43" s="753">
        <v>12010.335000000001</v>
      </c>
      <c r="C43" s="767">
        <v>1</v>
      </c>
      <c r="D43" s="753"/>
      <c r="E43" s="767">
        <v>0</v>
      </c>
      <c r="F43" s="754">
        <v>12010.335000000001</v>
      </c>
    </row>
    <row r="44" spans="1:6" ht="14.45" customHeight="1" x14ac:dyDescent="0.2">
      <c r="A44" s="777" t="s">
        <v>1746</v>
      </c>
      <c r="B44" s="753">
        <v>369.59999999999997</v>
      </c>
      <c r="C44" s="767">
        <v>1</v>
      </c>
      <c r="D44" s="753"/>
      <c r="E44" s="767">
        <v>0</v>
      </c>
      <c r="F44" s="754">
        <v>369.59999999999997</v>
      </c>
    </row>
    <row r="45" spans="1:6" ht="14.45" customHeight="1" x14ac:dyDescent="0.2">
      <c r="A45" s="777" t="s">
        <v>1747</v>
      </c>
      <c r="B45" s="753"/>
      <c r="C45" s="767">
        <v>0</v>
      </c>
      <c r="D45" s="753">
        <v>125.19000000000001</v>
      </c>
      <c r="E45" s="767">
        <v>1</v>
      </c>
      <c r="F45" s="754">
        <v>125.19000000000001</v>
      </c>
    </row>
    <row r="46" spans="1:6" ht="14.45" customHeight="1" x14ac:dyDescent="0.2">
      <c r="A46" s="777" t="s">
        <v>1748</v>
      </c>
      <c r="B46" s="753"/>
      <c r="C46" s="767">
        <v>0</v>
      </c>
      <c r="D46" s="753">
        <v>70012.470000000016</v>
      </c>
      <c r="E46" s="767">
        <v>1</v>
      </c>
      <c r="F46" s="754">
        <v>70012.470000000016</v>
      </c>
    </row>
    <row r="47" spans="1:6" ht="14.45" customHeight="1" x14ac:dyDescent="0.2">
      <c r="A47" s="777" t="s">
        <v>1749</v>
      </c>
      <c r="B47" s="753"/>
      <c r="C47" s="767">
        <v>0</v>
      </c>
      <c r="D47" s="753">
        <v>512.51199999999994</v>
      </c>
      <c r="E47" s="767">
        <v>1</v>
      </c>
      <c r="F47" s="754">
        <v>512.51199999999994</v>
      </c>
    </row>
    <row r="48" spans="1:6" ht="14.45" customHeight="1" x14ac:dyDescent="0.2">
      <c r="A48" s="777" t="s">
        <v>1750</v>
      </c>
      <c r="B48" s="753"/>
      <c r="C48" s="767">
        <v>0</v>
      </c>
      <c r="D48" s="753">
        <v>7932</v>
      </c>
      <c r="E48" s="767">
        <v>1</v>
      </c>
      <c r="F48" s="754">
        <v>7932</v>
      </c>
    </row>
    <row r="49" spans="1:6" ht="14.45" customHeight="1" x14ac:dyDescent="0.2">
      <c r="A49" s="777" t="s">
        <v>1751</v>
      </c>
      <c r="B49" s="753">
        <v>2877.9659999999999</v>
      </c>
      <c r="C49" s="767">
        <v>1</v>
      </c>
      <c r="D49" s="753"/>
      <c r="E49" s="767">
        <v>0</v>
      </c>
      <c r="F49" s="754">
        <v>2877.9659999999999</v>
      </c>
    </row>
    <row r="50" spans="1:6" ht="14.45" customHeight="1" x14ac:dyDescent="0.2">
      <c r="A50" s="777" t="s">
        <v>1752</v>
      </c>
      <c r="B50" s="753"/>
      <c r="C50" s="767">
        <v>0</v>
      </c>
      <c r="D50" s="753">
        <v>29243.449000000001</v>
      </c>
      <c r="E50" s="767">
        <v>1</v>
      </c>
      <c r="F50" s="754">
        <v>29243.449000000001</v>
      </c>
    </row>
    <row r="51" spans="1:6" ht="14.45" customHeight="1" x14ac:dyDescent="0.2">
      <c r="A51" s="777" t="s">
        <v>1753</v>
      </c>
      <c r="B51" s="753"/>
      <c r="C51" s="767">
        <v>0</v>
      </c>
      <c r="D51" s="753">
        <v>590.39</v>
      </c>
      <c r="E51" s="767">
        <v>1</v>
      </c>
      <c r="F51" s="754">
        <v>590.39</v>
      </c>
    </row>
    <row r="52" spans="1:6" ht="14.45" customHeight="1" x14ac:dyDescent="0.2">
      <c r="A52" s="777" t="s">
        <v>1754</v>
      </c>
      <c r="B52" s="753"/>
      <c r="C52" s="767">
        <v>0</v>
      </c>
      <c r="D52" s="753">
        <v>6764.329999999999</v>
      </c>
      <c r="E52" s="767">
        <v>1</v>
      </c>
      <c r="F52" s="754">
        <v>6764.329999999999</v>
      </c>
    </row>
    <row r="53" spans="1:6" ht="14.45" customHeight="1" x14ac:dyDescent="0.2">
      <c r="A53" s="777" t="s">
        <v>1755</v>
      </c>
      <c r="B53" s="753"/>
      <c r="C53" s="767">
        <v>0</v>
      </c>
      <c r="D53" s="753">
        <v>422.32999999999993</v>
      </c>
      <c r="E53" s="767">
        <v>1</v>
      </c>
      <c r="F53" s="754">
        <v>422.32999999999993</v>
      </c>
    </row>
    <row r="54" spans="1:6" ht="14.45" customHeight="1" x14ac:dyDescent="0.2">
      <c r="A54" s="777" t="s">
        <v>1756</v>
      </c>
      <c r="B54" s="753"/>
      <c r="C54" s="767">
        <v>0</v>
      </c>
      <c r="D54" s="753">
        <v>157.33000000000004</v>
      </c>
      <c r="E54" s="767">
        <v>1</v>
      </c>
      <c r="F54" s="754">
        <v>157.33000000000004</v>
      </c>
    </row>
    <row r="55" spans="1:6" ht="14.45" customHeight="1" x14ac:dyDescent="0.2">
      <c r="A55" s="777" t="s">
        <v>1757</v>
      </c>
      <c r="B55" s="753">
        <v>47.96</v>
      </c>
      <c r="C55" s="767">
        <v>0.11405740921306097</v>
      </c>
      <c r="D55" s="753">
        <v>372.53</v>
      </c>
      <c r="E55" s="767">
        <v>0.88594259078693904</v>
      </c>
      <c r="F55" s="754">
        <v>420.48999999999995</v>
      </c>
    </row>
    <row r="56" spans="1:6" ht="14.45" customHeight="1" x14ac:dyDescent="0.2">
      <c r="A56" s="777" t="s">
        <v>1758</v>
      </c>
      <c r="B56" s="753"/>
      <c r="C56" s="767">
        <v>0</v>
      </c>
      <c r="D56" s="753">
        <v>1510.79</v>
      </c>
      <c r="E56" s="767">
        <v>1</v>
      </c>
      <c r="F56" s="754">
        <v>1510.79</v>
      </c>
    </row>
    <row r="57" spans="1:6" ht="14.45" customHeight="1" x14ac:dyDescent="0.2">
      <c r="A57" s="777" t="s">
        <v>1759</v>
      </c>
      <c r="B57" s="753"/>
      <c r="C57" s="767">
        <v>0</v>
      </c>
      <c r="D57" s="753">
        <v>3865.4300000000003</v>
      </c>
      <c r="E57" s="767">
        <v>1</v>
      </c>
      <c r="F57" s="754">
        <v>3865.4300000000003</v>
      </c>
    </row>
    <row r="58" spans="1:6" ht="14.45" customHeight="1" x14ac:dyDescent="0.2">
      <c r="A58" s="777" t="s">
        <v>1760</v>
      </c>
      <c r="B58" s="753">
        <v>12736.069999999998</v>
      </c>
      <c r="C58" s="767">
        <v>0.17039469233083471</v>
      </c>
      <c r="D58" s="753">
        <v>62008.453000000001</v>
      </c>
      <c r="E58" s="767">
        <v>0.82960530766916529</v>
      </c>
      <c r="F58" s="754">
        <v>74744.523000000001</v>
      </c>
    </row>
    <row r="59" spans="1:6" ht="14.45" customHeight="1" x14ac:dyDescent="0.2">
      <c r="A59" s="777" t="s">
        <v>1761</v>
      </c>
      <c r="B59" s="753"/>
      <c r="C59" s="767">
        <v>0</v>
      </c>
      <c r="D59" s="753">
        <v>34440.999936884626</v>
      </c>
      <c r="E59" s="767">
        <v>1</v>
      </c>
      <c r="F59" s="754">
        <v>34440.999936884626</v>
      </c>
    </row>
    <row r="60" spans="1:6" ht="14.45" customHeight="1" x14ac:dyDescent="0.2">
      <c r="A60" s="777" t="s">
        <v>1762</v>
      </c>
      <c r="B60" s="753"/>
      <c r="C60" s="767">
        <v>0</v>
      </c>
      <c r="D60" s="753">
        <v>125.39000000000003</v>
      </c>
      <c r="E60" s="767">
        <v>1</v>
      </c>
      <c r="F60" s="754">
        <v>125.39000000000003</v>
      </c>
    </row>
    <row r="61" spans="1:6" ht="14.45" customHeight="1" x14ac:dyDescent="0.2">
      <c r="A61" s="777" t="s">
        <v>1763</v>
      </c>
      <c r="B61" s="753"/>
      <c r="C61" s="767">
        <v>0</v>
      </c>
      <c r="D61" s="753">
        <v>252.7</v>
      </c>
      <c r="E61" s="767">
        <v>1</v>
      </c>
      <c r="F61" s="754">
        <v>252.7</v>
      </c>
    </row>
    <row r="62" spans="1:6" ht="14.45" customHeight="1" x14ac:dyDescent="0.2">
      <c r="A62" s="777" t="s">
        <v>1764</v>
      </c>
      <c r="B62" s="753">
        <v>170.95</v>
      </c>
      <c r="C62" s="767">
        <v>0.5025133013903994</v>
      </c>
      <c r="D62" s="753">
        <v>169.24000000000009</v>
      </c>
      <c r="E62" s="767">
        <v>0.49748669860960071</v>
      </c>
      <c r="F62" s="754">
        <v>340.19000000000005</v>
      </c>
    </row>
    <row r="63" spans="1:6" ht="14.45" customHeight="1" x14ac:dyDescent="0.2">
      <c r="A63" s="777" t="s">
        <v>1765</v>
      </c>
      <c r="B63" s="753">
        <v>380.65</v>
      </c>
      <c r="C63" s="767">
        <v>0.26736672051696275</v>
      </c>
      <c r="D63" s="753">
        <v>1043.0500000000004</v>
      </c>
      <c r="E63" s="767">
        <v>0.73263327948303736</v>
      </c>
      <c r="F63" s="754">
        <v>1423.7000000000003</v>
      </c>
    </row>
    <row r="64" spans="1:6" ht="14.45" customHeight="1" x14ac:dyDescent="0.2">
      <c r="A64" s="777" t="s">
        <v>1766</v>
      </c>
      <c r="B64" s="753"/>
      <c r="C64" s="767">
        <v>0</v>
      </c>
      <c r="D64" s="753">
        <v>140.00000000000003</v>
      </c>
      <c r="E64" s="767">
        <v>1</v>
      </c>
      <c r="F64" s="754">
        <v>140.00000000000003</v>
      </c>
    </row>
    <row r="65" spans="1:6" ht="14.45" customHeight="1" x14ac:dyDescent="0.2">
      <c r="A65" s="777" t="s">
        <v>1767</v>
      </c>
      <c r="B65" s="753"/>
      <c r="C65" s="767">
        <v>0</v>
      </c>
      <c r="D65" s="753">
        <v>47.189999999999991</v>
      </c>
      <c r="E65" s="767">
        <v>1</v>
      </c>
      <c r="F65" s="754">
        <v>47.189999999999991</v>
      </c>
    </row>
    <row r="66" spans="1:6" ht="14.45" customHeight="1" x14ac:dyDescent="0.2">
      <c r="A66" s="777" t="s">
        <v>1768</v>
      </c>
      <c r="B66" s="753"/>
      <c r="C66" s="767">
        <v>0</v>
      </c>
      <c r="D66" s="753">
        <v>97.72</v>
      </c>
      <c r="E66" s="767">
        <v>1</v>
      </c>
      <c r="F66" s="754">
        <v>97.72</v>
      </c>
    </row>
    <row r="67" spans="1:6" ht="14.45" customHeight="1" x14ac:dyDescent="0.2">
      <c r="A67" s="777" t="s">
        <v>1769</v>
      </c>
      <c r="B67" s="753"/>
      <c r="C67" s="767">
        <v>0</v>
      </c>
      <c r="D67" s="753">
        <v>1469.0400000000002</v>
      </c>
      <c r="E67" s="767">
        <v>1</v>
      </c>
      <c r="F67" s="754">
        <v>1469.0400000000002</v>
      </c>
    </row>
    <row r="68" spans="1:6" ht="14.45" customHeight="1" x14ac:dyDescent="0.2">
      <c r="A68" s="777" t="s">
        <v>1770</v>
      </c>
      <c r="B68" s="753"/>
      <c r="C68" s="767">
        <v>0</v>
      </c>
      <c r="D68" s="753">
        <v>49.36999999999999</v>
      </c>
      <c r="E68" s="767">
        <v>1</v>
      </c>
      <c r="F68" s="754">
        <v>49.36999999999999</v>
      </c>
    </row>
    <row r="69" spans="1:6" ht="14.45" customHeight="1" x14ac:dyDescent="0.2">
      <c r="A69" s="777" t="s">
        <v>1771</v>
      </c>
      <c r="B69" s="753">
        <v>641.99</v>
      </c>
      <c r="C69" s="767">
        <v>0.38245561777671871</v>
      </c>
      <c r="D69" s="753">
        <v>1036.6099999999999</v>
      </c>
      <c r="E69" s="767">
        <v>0.61754438222328123</v>
      </c>
      <c r="F69" s="754">
        <v>1678.6</v>
      </c>
    </row>
    <row r="70" spans="1:6" ht="14.45" customHeight="1" x14ac:dyDescent="0.2">
      <c r="A70" s="777" t="s">
        <v>1772</v>
      </c>
      <c r="B70" s="753"/>
      <c r="C70" s="767">
        <v>0</v>
      </c>
      <c r="D70" s="753">
        <v>-27.1</v>
      </c>
      <c r="E70" s="767">
        <v>1</v>
      </c>
      <c r="F70" s="754">
        <v>-27.1</v>
      </c>
    </row>
    <row r="71" spans="1:6" ht="14.45" customHeight="1" x14ac:dyDescent="0.2">
      <c r="A71" s="777" t="s">
        <v>1773</v>
      </c>
      <c r="B71" s="753"/>
      <c r="C71" s="767">
        <v>0</v>
      </c>
      <c r="D71" s="753">
        <v>371.82999999999993</v>
      </c>
      <c r="E71" s="767">
        <v>1</v>
      </c>
      <c r="F71" s="754">
        <v>371.82999999999993</v>
      </c>
    </row>
    <row r="72" spans="1:6" ht="14.45" customHeight="1" x14ac:dyDescent="0.2">
      <c r="A72" s="777" t="s">
        <v>1774</v>
      </c>
      <c r="B72" s="753"/>
      <c r="C72" s="767">
        <v>0</v>
      </c>
      <c r="D72" s="753">
        <v>402.11</v>
      </c>
      <c r="E72" s="767">
        <v>1</v>
      </c>
      <c r="F72" s="754">
        <v>402.11</v>
      </c>
    </row>
    <row r="73" spans="1:6" ht="14.45" customHeight="1" x14ac:dyDescent="0.2">
      <c r="A73" s="777" t="s">
        <v>1775</v>
      </c>
      <c r="B73" s="753"/>
      <c r="C73" s="767">
        <v>0</v>
      </c>
      <c r="D73" s="753">
        <v>275.67000000000007</v>
      </c>
      <c r="E73" s="767">
        <v>1</v>
      </c>
      <c r="F73" s="754">
        <v>275.67000000000007</v>
      </c>
    </row>
    <row r="74" spans="1:6" ht="14.45" customHeight="1" x14ac:dyDescent="0.2">
      <c r="A74" s="777" t="s">
        <v>1776</v>
      </c>
      <c r="B74" s="753"/>
      <c r="C74" s="767">
        <v>0</v>
      </c>
      <c r="D74" s="753">
        <v>142.16000000000003</v>
      </c>
      <c r="E74" s="767">
        <v>1</v>
      </c>
      <c r="F74" s="754">
        <v>142.16000000000003</v>
      </c>
    </row>
    <row r="75" spans="1:6" ht="14.45" customHeight="1" x14ac:dyDescent="0.2">
      <c r="A75" s="777" t="s">
        <v>1777</v>
      </c>
      <c r="B75" s="753"/>
      <c r="C75" s="767">
        <v>0</v>
      </c>
      <c r="D75" s="753">
        <v>79.22</v>
      </c>
      <c r="E75" s="767">
        <v>1</v>
      </c>
      <c r="F75" s="754">
        <v>79.22</v>
      </c>
    </row>
    <row r="76" spans="1:6" ht="14.45" customHeight="1" x14ac:dyDescent="0.2">
      <c r="A76" s="777" t="s">
        <v>1778</v>
      </c>
      <c r="B76" s="753"/>
      <c r="C76" s="767">
        <v>0</v>
      </c>
      <c r="D76" s="753">
        <v>471.87999999999994</v>
      </c>
      <c r="E76" s="767">
        <v>1</v>
      </c>
      <c r="F76" s="754">
        <v>471.87999999999994</v>
      </c>
    </row>
    <row r="77" spans="1:6" ht="14.45" customHeight="1" x14ac:dyDescent="0.2">
      <c r="A77" s="777" t="s">
        <v>1779</v>
      </c>
      <c r="B77" s="753">
        <v>153.82</v>
      </c>
      <c r="C77" s="767">
        <v>1</v>
      </c>
      <c r="D77" s="753"/>
      <c r="E77" s="767">
        <v>0</v>
      </c>
      <c r="F77" s="754">
        <v>153.82</v>
      </c>
    </row>
    <row r="78" spans="1:6" ht="14.45" customHeight="1" x14ac:dyDescent="0.2">
      <c r="A78" s="777" t="s">
        <v>1780</v>
      </c>
      <c r="B78" s="753"/>
      <c r="C78" s="767">
        <v>0</v>
      </c>
      <c r="D78" s="753">
        <v>448.14</v>
      </c>
      <c r="E78" s="767">
        <v>1</v>
      </c>
      <c r="F78" s="754">
        <v>448.14</v>
      </c>
    </row>
    <row r="79" spans="1:6" ht="14.45" customHeight="1" x14ac:dyDescent="0.2">
      <c r="A79" s="777" t="s">
        <v>1781</v>
      </c>
      <c r="B79" s="753"/>
      <c r="C79" s="767">
        <v>0</v>
      </c>
      <c r="D79" s="753">
        <v>78.8</v>
      </c>
      <c r="E79" s="767">
        <v>1</v>
      </c>
      <c r="F79" s="754">
        <v>78.8</v>
      </c>
    </row>
    <row r="80" spans="1:6" ht="14.45" customHeight="1" x14ac:dyDescent="0.2">
      <c r="A80" s="777" t="s">
        <v>1782</v>
      </c>
      <c r="B80" s="753">
        <v>222.91</v>
      </c>
      <c r="C80" s="767">
        <v>1</v>
      </c>
      <c r="D80" s="753"/>
      <c r="E80" s="767">
        <v>0</v>
      </c>
      <c r="F80" s="754">
        <v>222.91</v>
      </c>
    </row>
    <row r="81" spans="1:6" ht="14.45" customHeight="1" x14ac:dyDescent="0.2">
      <c r="A81" s="777" t="s">
        <v>1783</v>
      </c>
      <c r="B81" s="753"/>
      <c r="C81" s="767">
        <v>0</v>
      </c>
      <c r="D81" s="753">
        <v>2283.5799999999995</v>
      </c>
      <c r="E81" s="767">
        <v>1</v>
      </c>
      <c r="F81" s="754">
        <v>2283.5799999999995</v>
      </c>
    </row>
    <row r="82" spans="1:6" ht="14.45" customHeight="1" x14ac:dyDescent="0.2">
      <c r="A82" s="777" t="s">
        <v>1784</v>
      </c>
      <c r="B82" s="753"/>
      <c r="C82" s="767">
        <v>0</v>
      </c>
      <c r="D82" s="753">
        <v>43.700000000000024</v>
      </c>
      <c r="E82" s="767">
        <v>1</v>
      </c>
      <c r="F82" s="754">
        <v>43.700000000000024</v>
      </c>
    </row>
    <row r="83" spans="1:6" ht="14.45" customHeight="1" x14ac:dyDescent="0.2">
      <c r="A83" s="777" t="s">
        <v>1785</v>
      </c>
      <c r="B83" s="753"/>
      <c r="C83" s="767">
        <v>0</v>
      </c>
      <c r="D83" s="753">
        <v>1346.98</v>
      </c>
      <c r="E83" s="767">
        <v>1</v>
      </c>
      <c r="F83" s="754">
        <v>1346.98</v>
      </c>
    </row>
    <row r="84" spans="1:6" ht="14.45" customHeight="1" x14ac:dyDescent="0.2">
      <c r="A84" s="777" t="s">
        <v>1786</v>
      </c>
      <c r="B84" s="753"/>
      <c r="C84" s="767">
        <v>0</v>
      </c>
      <c r="D84" s="753">
        <v>380.01</v>
      </c>
      <c r="E84" s="767">
        <v>1</v>
      </c>
      <c r="F84" s="754">
        <v>380.01</v>
      </c>
    </row>
    <row r="85" spans="1:6" ht="14.45" customHeight="1" x14ac:dyDescent="0.2">
      <c r="A85" s="777" t="s">
        <v>1787</v>
      </c>
      <c r="B85" s="753"/>
      <c r="C85" s="767">
        <v>0</v>
      </c>
      <c r="D85" s="753">
        <v>246.37</v>
      </c>
      <c r="E85" s="767">
        <v>1</v>
      </c>
      <c r="F85" s="754">
        <v>246.37</v>
      </c>
    </row>
    <row r="86" spans="1:6" ht="14.45" customHeight="1" x14ac:dyDescent="0.2">
      <c r="A86" s="777" t="s">
        <v>1788</v>
      </c>
      <c r="B86" s="753"/>
      <c r="C86" s="767">
        <v>0</v>
      </c>
      <c r="D86" s="753">
        <v>4514.2</v>
      </c>
      <c r="E86" s="767">
        <v>1</v>
      </c>
      <c r="F86" s="754">
        <v>4514.2</v>
      </c>
    </row>
    <row r="87" spans="1:6" ht="14.45" customHeight="1" x14ac:dyDescent="0.2">
      <c r="A87" s="777" t="s">
        <v>1789</v>
      </c>
      <c r="B87" s="753"/>
      <c r="C87" s="767">
        <v>0</v>
      </c>
      <c r="D87" s="753">
        <v>569.46</v>
      </c>
      <c r="E87" s="767">
        <v>1</v>
      </c>
      <c r="F87" s="754">
        <v>569.46</v>
      </c>
    </row>
    <row r="88" spans="1:6" ht="14.45" customHeight="1" x14ac:dyDescent="0.2">
      <c r="A88" s="777" t="s">
        <v>1790</v>
      </c>
      <c r="B88" s="753"/>
      <c r="C88" s="767">
        <v>0</v>
      </c>
      <c r="D88" s="753">
        <v>1041.1199999999999</v>
      </c>
      <c r="E88" s="767">
        <v>1</v>
      </c>
      <c r="F88" s="754">
        <v>1041.1199999999999</v>
      </c>
    </row>
    <row r="89" spans="1:6" ht="14.45" customHeight="1" x14ac:dyDescent="0.2">
      <c r="A89" s="777" t="s">
        <v>1791</v>
      </c>
      <c r="B89" s="753">
        <v>11227.884999999998</v>
      </c>
      <c r="C89" s="767">
        <v>1</v>
      </c>
      <c r="D89" s="753"/>
      <c r="E89" s="767">
        <v>0</v>
      </c>
      <c r="F89" s="754">
        <v>11227.884999999998</v>
      </c>
    </row>
    <row r="90" spans="1:6" ht="14.45" customHeight="1" x14ac:dyDescent="0.2">
      <c r="A90" s="777" t="s">
        <v>1792</v>
      </c>
      <c r="B90" s="753"/>
      <c r="C90" s="767">
        <v>0</v>
      </c>
      <c r="D90" s="753">
        <v>6507.2200000000021</v>
      </c>
      <c r="E90" s="767">
        <v>1</v>
      </c>
      <c r="F90" s="754">
        <v>6507.2200000000021</v>
      </c>
    </row>
    <row r="91" spans="1:6" ht="14.45" customHeight="1" x14ac:dyDescent="0.2">
      <c r="A91" s="777" t="s">
        <v>1793</v>
      </c>
      <c r="B91" s="753"/>
      <c r="C91" s="767">
        <v>0</v>
      </c>
      <c r="D91" s="753">
        <v>9219.869999999999</v>
      </c>
      <c r="E91" s="767">
        <v>1</v>
      </c>
      <c r="F91" s="754">
        <v>9219.869999999999</v>
      </c>
    </row>
    <row r="92" spans="1:6" ht="14.45" customHeight="1" x14ac:dyDescent="0.2">
      <c r="A92" s="777" t="s">
        <v>1794</v>
      </c>
      <c r="B92" s="753"/>
      <c r="C92" s="767">
        <v>0</v>
      </c>
      <c r="D92" s="753">
        <v>569.33000000000004</v>
      </c>
      <c r="E92" s="767">
        <v>1</v>
      </c>
      <c r="F92" s="754">
        <v>569.33000000000004</v>
      </c>
    </row>
    <row r="93" spans="1:6" ht="14.45" customHeight="1" x14ac:dyDescent="0.2">
      <c r="A93" s="777" t="s">
        <v>1795</v>
      </c>
      <c r="B93" s="753"/>
      <c r="C93" s="767">
        <v>0</v>
      </c>
      <c r="D93" s="753">
        <v>9127.67</v>
      </c>
      <c r="E93" s="767">
        <v>1</v>
      </c>
      <c r="F93" s="754">
        <v>9127.67</v>
      </c>
    </row>
    <row r="94" spans="1:6" ht="14.45" customHeight="1" thickBot="1" x14ac:dyDescent="0.25">
      <c r="A94" s="778" t="s">
        <v>1796</v>
      </c>
      <c r="B94" s="769">
        <v>10630.139999999998</v>
      </c>
      <c r="C94" s="770">
        <v>0.20666647099982083</v>
      </c>
      <c r="D94" s="769">
        <v>40806.069988843396</v>
      </c>
      <c r="E94" s="770">
        <v>0.79333352900017917</v>
      </c>
      <c r="F94" s="771">
        <v>51436.209988843395</v>
      </c>
    </row>
    <row r="95" spans="1:6" ht="14.45" customHeight="1" thickBot="1" x14ac:dyDescent="0.25">
      <c r="A95" s="772" t="s">
        <v>3</v>
      </c>
      <c r="B95" s="773">
        <v>59655.515999999989</v>
      </c>
      <c r="C95" s="774">
        <v>5.6889802551517842E-2</v>
      </c>
      <c r="D95" s="773">
        <v>988959.75992713321</v>
      </c>
      <c r="E95" s="774">
        <v>0.94311019744848246</v>
      </c>
      <c r="F95" s="775">
        <v>1048615.2759271329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0F146A5D-0C70-4EB0-8354-414052EB35A0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2020-01-31T13:43:48Z</dcterms:modified>
</cp:coreProperties>
</file>